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inmobiliahuertas-my.sharepoint.com/personal/xchampi_inmobiliariahuertas_com/Documents/Escritorio/APOLO/"/>
    </mc:Choice>
  </mc:AlternateContent>
  <xr:revisionPtr revIDLastSave="3770" documentId="13_ncr:1_{579421B7-846F-48AA-9A0E-463669D8CD2C}" xr6:coauthVersionLast="47" xr6:coauthVersionMax="47" xr10:uidLastSave="{741FA5FA-7D80-41E0-A8FE-9E2B3FFAD4B0}"/>
  <bookViews>
    <workbookView xWindow="-120" yWindow="-120" windowWidth="29040" windowHeight="15720" activeTab="5" xr2:uid="{6CF7DBC6-A45D-40B3-A487-970CC0E802FF}"/>
  </bookViews>
  <sheets>
    <sheet name="Usuarios" sheetId="1" r:id="rId1"/>
    <sheet name="Proyectos inmobiliarios" sheetId="3" r:id="rId2"/>
    <sheet name="Ventas" sheetId="4" r:id="rId3"/>
    <sheet name="VENTA ID=2" sheetId="5" r:id="rId4"/>
    <sheet name="Clientes" sheetId="2" r:id="rId5"/>
    <sheet name="Hoja1" sheetId="6" r:id="rId6"/>
    <sheet name="Hoja3" sheetId="8" r:id="rId7"/>
    <sheet name="Hoja2" sheetId="7" r:id="rId8"/>
  </sheets>
  <definedNames>
    <definedName name="_xlnm._FilterDatabase" localSheetId="4" hidden="1">Clientes!$A$2:$R$66</definedName>
    <definedName name="_xlnm._FilterDatabase" localSheetId="5" hidden="1">Hoja1!$A$1:$CY$3801</definedName>
    <definedName name="_xlnm._FilterDatabase" localSheetId="7" hidden="1">Hoja2!$D$29:$O$54</definedName>
    <definedName name="_xlnm._FilterDatabase" localSheetId="1" hidden="1">'Proyectos inmobiliarios'!$B$2:$M$162</definedName>
    <definedName name="_xlnm._FilterDatabase" localSheetId="3" hidden="1">'VENTA ID=2'!$A$2:$H$2820</definedName>
    <definedName name="_xlnm._FilterDatabase" localSheetId="2" hidden="1">Ventas!$B$2:$L$2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S23" i="6" l="1"/>
  <c r="CT23" i="6"/>
  <c r="CU23" i="6" s="1"/>
  <c r="CV23" i="6"/>
  <c r="CS24" i="6"/>
  <c r="CU24" i="6" s="1"/>
  <c r="CT24" i="6"/>
  <c r="CV24" i="6"/>
  <c r="CS25" i="6"/>
  <c r="CT25" i="6"/>
  <c r="CU25" i="6"/>
  <c r="CV25" i="6"/>
  <c r="CS26" i="6"/>
  <c r="CT26" i="6"/>
  <c r="CU26" i="6" s="1"/>
  <c r="CV26" i="6"/>
  <c r="CS27" i="6"/>
  <c r="CT27" i="6"/>
  <c r="CV27" i="6"/>
  <c r="CU27" i="6" l="1"/>
  <c r="CS2540" i="6"/>
  <c r="CT2540" i="6"/>
  <c r="CS2541" i="6"/>
  <c r="CT2541" i="6"/>
  <c r="CS2542" i="6"/>
  <c r="CT2542" i="6"/>
  <c r="CS2543" i="6"/>
  <c r="CT2543" i="6"/>
  <c r="CS2544" i="6"/>
  <c r="CT2544" i="6"/>
  <c r="CS2545" i="6"/>
  <c r="CT2545" i="6"/>
  <c r="CS2546" i="6"/>
  <c r="CT2546" i="6"/>
  <c r="CS2547" i="6"/>
  <c r="CT2547" i="6"/>
  <c r="CS2548" i="6"/>
  <c r="CT2548" i="6"/>
  <c r="CS2549" i="6"/>
  <c r="CT2549" i="6"/>
  <c r="CS2550" i="6"/>
  <c r="CT2550" i="6"/>
  <c r="CS2551" i="6"/>
  <c r="CT2551" i="6"/>
  <c r="CS2552" i="6"/>
  <c r="CT2552" i="6"/>
  <c r="CS2553" i="6"/>
  <c r="CT2553" i="6"/>
  <c r="CS2554" i="6"/>
  <c r="CT2554" i="6"/>
  <c r="CS2555" i="6"/>
  <c r="CT2555" i="6"/>
  <c r="CS2556" i="6"/>
  <c r="CT2556" i="6"/>
  <c r="CS2557" i="6"/>
  <c r="CT2557" i="6"/>
  <c r="CS2558" i="6"/>
  <c r="CT2558" i="6"/>
  <c r="CS2559" i="6"/>
  <c r="CT2559" i="6"/>
  <c r="CS2560" i="6"/>
  <c r="CT2560" i="6"/>
  <c r="CS2561" i="6"/>
  <c r="CT2561" i="6"/>
  <c r="CS2562" i="6"/>
  <c r="CT2562" i="6"/>
  <c r="CS2563" i="6"/>
  <c r="CT2563" i="6"/>
  <c r="CS2564" i="6"/>
  <c r="CT2564" i="6"/>
  <c r="CS2565" i="6"/>
  <c r="CT2565" i="6"/>
  <c r="CS2566" i="6"/>
  <c r="CT2566" i="6"/>
  <c r="CS2567" i="6"/>
  <c r="CT2567" i="6"/>
  <c r="CS2568" i="6"/>
  <c r="CT2568" i="6"/>
  <c r="CS1761" i="6"/>
  <c r="CT1761" i="6"/>
  <c r="CV1761" i="6"/>
  <c r="CS1762" i="6"/>
  <c r="CT1762" i="6"/>
  <c r="CV1762" i="6"/>
  <c r="CS1763" i="6"/>
  <c r="CV1763" i="6"/>
  <c r="CS1764" i="6"/>
  <c r="CV1764" i="6"/>
  <c r="CS1765" i="6"/>
  <c r="CT1765" i="6"/>
  <c r="CV1765" i="6"/>
  <c r="CS1766" i="6"/>
  <c r="CT1766" i="6"/>
  <c r="CV1766" i="6"/>
  <c r="CS1767" i="6"/>
  <c r="CT1767" i="6"/>
  <c r="CV1767" i="6"/>
  <c r="CS1768" i="6"/>
  <c r="CT1768" i="6"/>
  <c r="CV1768" i="6"/>
  <c r="CS1769" i="6"/>
  <c r="CT1769" i="6"/>
  <c r="CV1769" i="6"/>
  <c r="CS1770" i="6"/>
  <c r="CT1770" i="6"/>
  <c r="CV1770" i="6"/>
  <c r="CS1771" i="6"/>
  <c r="CT1771" i="6"/>
  <c r="CV1771" i="6"/>
  <c r="CS1772" i="6"/>
  <c r="CT1772" i="6"/>
  <c r="CV1772" i="6"/>
  <c r="CS1773" i="6"/>
  <c r="CT1773" i="6"/>
  <c r="CV1773" i="6"/>
  <c r="CS1774" i="6"/>
  <c r="CT1774" i="6"/>
  <c r="CV1774" i="6"/>
  <c r="CS1775" i="6"/>
  <c r="CT1775" i="6"/>
  <c r="CV1775" i="6"/>
  <c r="CS1776" i="6"/>
  <c r="CT1776" i="6"/>
  <c r="CV1776" i="6"/>
  <c r="CS1777" i="6"/>
  <c r="CT1777" i="6"/>
  <c r="CV1777" i="6"/>
  <c r="CS1778" i="6"/>
  <c r="CT1778" i="6"/>
  <c r="CV1778" i="6"/>
  <c r="CS1779" i="6"/>
  <c r="CT1779" i="6"/>
  <c r="CV1779" i="6"/>
  <c r="CS1780" i="6"/>
  <c r="CT1780" i="6"/>
  <c r="CV1780" i="6"/>
  <c r="CS1781" i="6"/>
  <c r="CT1781" i="6"/>
  <c r="CV1781" i="6"/>
  <c r="CS1782" i="6"/>
  <c r="CT1782" i="6"/>
  <c r="CV1782" i="6"/>
  <c r="CS1783" i="6"/>
  <c r="CT1783" i="6"/>
  <c r="CV1783" i="6"/>
  <c r="CS1784" i="6"/>
  <c r="CT1784" i="6"/>
  <c r="CV1784" i="6"/>
  <c r="CS1785" i="6"/>
  <c r="CT1785" i="6"/>
  <c r="CV1785" i="6"/>
  <c r="CS1786" i="6"/>
  <c r="CT1786" i="6"/>
  <c r="CV1786" i="6"/>
  <c r="CS1787" i="6"/>
  <c r="CT1787" i="6"/>
  <c r="CV1787" i="6"/>
  <c r="CS1788" i="6"/>
  <c r="CT1788" i="6"/>
  <c r="CV1788" i="6"/>
  <c r="CS1789" i="6"/>
  <c r="CT1789" i="6"/>
  <c r="CV1789" i="6"/>
  <c r="CS1790" i="6"/>
  <c r="CT1790" i="6"/>
  <c r="CV1790" i="6"/>
  <c r="CS1791" i="6"/>
  <c r="CT1791" i="6"/>
  <c r="CV1791" i="6"/>
  <c r="CS1792" i="6"/>
  <c r="CT1792" i="6"/>
  <c r="CV1792" i="6"/>
  <c r="CS1793" i="6"/>
  <c r="CT1793" i="6"/>
  <c r="CV1793" i="6"/>
  <c r="CS1794" i="6"/>
  <c r="CT1794" i="6"/>
  <c r="CV1794" i="6"/>
  <c r="CS1795" i="6"/>
  <c r="CT1795" i="6"/>
  <c r="CV1795" i="6"/>
  <c r="CS1796" i="6"/>
  <c r="CT1796" i="6"/>
  <c r="CV1796" i="6"/>
  <c r="CS1797" i="6"/>
  <c r="CT1797" i="6"/>
  <c r="CV1797" i="6"/>
  <c r="CS1798" i="6"/>
  <c r="CT1798" i="6"/>
  <c r="CV1798" i="6"/>
  <c r="CS1799" i="6"/>
  <c r="CT1799" i="6"/>
  <c r="CV1799" i="6"/>
  <c r="CS1800" i="6"/>
  <c r="CT1800" i="6"/>
  <c r="CV1800" i="6"/>
  <c r="CS1801" i="6"/>
  <c r="CT1801" i="6"/>
  <c r="CV1801" i="6"/>
  <c r="CS1802" i="6"/>
  <c r="CT1802" i="6"/>
  <c r="CV1802" i="6"/>
  <c r="CS1803" i="6"/>
  <c r="CT1803" i="6"/>
  <c r="CV1803" i="6"/>
  <c r="CS1804" i="6"/>
  <c r="CT1804" i="6"/>
  <c r="CV1804" i="6"/>
  <c r="CS1805" i="6"/>
  <c r="CT1805" i="6"/>
  <c r="CV1805" i="6"/>
  <c r="CS1806" i="6"/>
  <c r="CT1806" i="6"/>
  <c r="CV1806" i="6"/>
  <c r="CS1807" i="6"/>
  <c r="CT1807" i="6"/>
  <c r="CV1807" i="6"/>
  <c r="CS1808" i="6"/>
  <c r="CT1808" i="6"/>
  <c r="CV1808" i="6"/>
  <c r="CS1809" i="6"/>
  <c r="CT1809" i="6"/>
  <c r="CV1809" i="6"/>
  <c r="CS1810" i="6"/>
  <c r="CT1810" i="6"/>
  <c r="CV1810" i="6"/>
  <c r="CS1811" i="6"/>
  <c r="CT1811" i="6"/>
  <c r="CV1811" i="6"/>
  <c r="CS1812" i="6"/>
  <c r="CT1812" i="6"/>
  <c r="CV1812" i="6"/>
  <c r="CS1813" i="6"/>
  <c r="CT1813" i="6"/>
  <c r="CV1813" i="6"/>
  <c r="CS1814" i="6"/>
  <c r="CT1814" i="6"/>
  <c r="CV1814" i="6"/>
  <c r="CS1815" i="6"/>
  <c r="CT1815" i="6"/>
  <c r="CV1815" i="6"/>
  <c r="CS1816" i="6"/>
  <c r="CT1816" i="6"/>
  <c r="CV1816" i="6"/>
  <c r="CS1817" i="6"/>
  <c r="CT1817" i="6"/>
  <c r="CV1817" i="6"/>
  <c r="CS1818" i="6"/>
  <c r="CT1818" i="6"/>
  <c r="CV1818" i="6"/>
  <c r="CS1819" i="6"/>
  <c r="CT1819" i="6"/>
  <c r="CV1819" i="6"/>
  <c r="CS1820" i="6"/>
  <c r="CT1820" i="6"/>
  <c r="CV1820" i="6"/>
  <c r="CS1821" i="6"/>
  <c r="CT1821" i="6"/>
  <c r="CV1821" i="6"/>
  <c r="CS1822" i="6"/>
  <c r="CT1822" i="6"/>
  <c r="CV1822" i="6"/>
  <c r="CS1823" i="6"/>
  <c r="CT1823" i="6"/>
  <c r="CV1823" i="6"/>
  <c r="CS1824" i="6"/>
  <c r="CT1824" i="6"/>
  <c r="CV1824" i="6"/>
  <c r="CS1825" i="6"/>
  <c r="CT1825" i="6"/>
  <c r="CV1825" i="6"/>
  <c r="CS1826" i="6"/>
  <c r="CT1826" i="6"/>
  <c r="CV1826" i="6"/>
  <c r="CS1827" i="6"/>
  <c r="CT1827" i="6"/>
  <c r="CV1827" i="6"/>
  <c r="CS1828" i="6"/>
  <c r="CT1828" i="6"/>
  <c r="CV1828" i="6"/>
  <c r="CS1829" i="6"/>
  <c r="CT1829" i="6"/>
  <c r="CV1829" i="6"/>
  <c r="CS1830" i="6"/>
  <c r="CT1830" i="6"/>
  <c r="CV1830" i="6"/>
  <c r="CS1831" i="6"/>
  <c r="CT1831" i="6"/>
  <c r="CV1831" i="6"/>
  <c r="CS1832" i="6"/>
  <c r="CT1832" i="6"/>
  <c r="CV1832" i="6"/>
  <c r="CS1833" i="6"/>
  <c r="CT1833" i="6"/>
  <c r="CV1833" i="6"/>
  <c r="CS1834" i="6"/>
  <c r="CT1834" i="6"/>
  <c r="CV1834" i="6"/>
  <c r="CS1835" i="6"/>
  <c r="CT1835" i="6"/>
  <c r="CV1835" i="6"/>
  <c r="CS1836" i="6"/>
  <c r="CT1836" i="6"/>
  <c r="CV1836" i="6"/>
  <c r="CS1837" i="6"/>
  <c r="CT1837" i="6"/>
  <c r="CV1837" i="6"/>
  <c r="CS1838" i="6"/>
  <c r="CT1838" i="6"/>
  <c r="CV1838" i="6"/>
  <c r="CS1839" i="6"/>
  <c r="CT1839" i="6"/>
  <c r="CV1839" i="6"/>
  <c r="CS1840" i="6"/>
  <c r="CT1840" i="6"/>
  <c r="CV1840" i="6"/>
  <c r="CS1841" i="6"/>
  <c r="CT1841" i="6"/>
  <c r="CV1841" i="6"/>
  <c r="CS1842" i="6"/>
  <c r="CT1842" i="6"/>
  <c r="CV1842" i="6"/>
  <c r="CS1843" i="6"/>
  <c r="CT1843" i="6"/>
  <c r="CV1843" i="6"/>
  <c r="CS1844" i="6"/>
  <c r="CT1844" i="6"/>
  <c r="CV1844" i="6"/>
  <c r="CS1845" i="6"/>
  <c r="CT1845" i="6"/>
  <c r="CV1845" i="6"/>
  <c r="CS1846" i="6"/>
  <c r="CT1846" i="6"/>
  <c r="CV1846" i="6"/>
  <c r="CS1847" i="6"/>
  <c r="CT1847" i="6"/>
  <c r="CV1847" i="6"/>
  <c r="CS1848" i="6"/>
  <c r="CT1848" i="6"/>
  <c r="CV1848" i="6"/>
  <c r="CS1849" i="6"/>
  <c r="CT1849" i="6"/>
  <c r="CV1849" i="6"/>
  <c r="CS1850" i="6"/>
  <c r="CT1850" i="6"/>
  <c r="CV1850" i="6"/>
  <c r="CT365" i="6"/>
  <c r="CS365" i="6"/>
  <c r="CV3623" i="6"/>
  <c r="CV3622" i="6"/>
  <c r="CV3621" i="6"/>
  <c r="CV3620" i="6"/>
  <c r="CV3619" i="6"/>
  <c r="CV3618" i="6"/>
  <c r="CV3617" i="6"/>
  <c r="CV3616" i="6"/>
  <c r="CV3615" i="6"/>
  <c r="CV3614" i="6"/>
  <c r="CV3613" i="6"/>
  <c r="CV3612" i="6"/>
  <c r="CV3611" i="6"/>
  <c r="CV3610" i="6"/>
  <c r="CV3609" i="6"/>
  <c r="CV3608" i="6"/>
  <c r="CV3607" i="6"/>
  <c r="CV3606" i="6"/>
  <c r="CV3605" i="6"/>
  <c r="CV440" i="6"/>
  <c r="CT3623" i="6"/>
  <c r="CS3623" i="6"/>
  <c r="CT3622" i="6"/>
  <c r="CS3622" i="6"/>
  <c r="CT3621" i="6"/>
  <c r="CS3621" i="6"/>
  <c r="CT3620" i="6"/>
  <c r="CS3620" i="6"/>
  <c r="CT3619" i="6"/>
  <c r="CS3619" i="6"/>
  <c r="CT3618" i="6"/>
  <c r="CS3618" i="6"/>
  <c r="CT3617" i="6"/>
  <c r="CS3617" i="6"/>
  <c r="CT3616" i="6"/>
  <c r="CS3616" i="6"/>
  <c r="CT3615" i="6"/>
  <c r="CS3615" i="6"/>
  <c r="CT3614" i="6"/>
  <c r="CS3614" i="6"/>
  <c r="CT3613" i="6"/>
  <c r="CS3613" i="6"/>
  <c r="CT3612" i="6"/>
  <c r="CS3612" i="6"/>
  <c r="CT3611" i="6"/>
  <c r="CS3611" i="6"/>
  <c r="CT3610" i="6"/>
  <c r="CS3610" i="6"/>
  <c r="CT3609" i="6"/>
  <c r="CS3609" i="6"/>
  <c r="CT3608" i="6"/>
  <c r="CS3608" i="6"/>
  <c r="CT3607" i="6"/>
  <c r="CS3607" i="6"/>
  <c r="CT3606" i="6"/>
  <c r="CS3606" i="6"/>
  <c r="CT3605" i="6"/>
  <c r="CS3605" i="6"/>
  <c r="CS440" i="6"/>
  <c r="CT440" i="6"/>
  <c r="CS82" i="6"/>
  <c r="CT82" i="6"/>
  <c r="CV82" i="6"/>
  <c r="CS83" i="6"/>
  <c r="CT83" i="6"/>
  <c r="CV83" i="6"/>
  <c r="CS84" i="6"/>
  <c r="CT84" i="6"/>
  <c r="CV84" i="6"/>
  <c r="CS85" i="6"/>
  <c r="CT85" i="6"/>
  <c r="CV85" i="6"/>
  <c r="CS86" i="6"/>
  <c r="CT86" i="6"/>
  <c r="CV86" i="6"/>
  <c r="CS87" i="6"/>
  <c r="CT87" i="6"/>
  <c r="CV87" i="6"/>
  <c r="CS88" i="6"/>
  <c r="CT88" i="6"/>
  <c r="CV88" i="6"/>
  <c r="CS89" i="6"/>
  <c r="CT89" i="6"/>
  <c r="CV89" i="6"/>
  <c r="CS90" i="6"/>
  <c r="CT90" i="6"/>
  <c r="CV90" i="6"/>
  <c r="CS91" i="6"/>
  <c r="CT91" i="6"/>
  <c r="CV91" i="6"/>
  <c r="CS92" i="6"/>
  <c r="CT92" i="6"/>
  <c r="CV92" i="6"/>
  <c r="CS93" i="6"/>
  <c r="CT93" i="6"/>
  <c r="CV93" i="6"/>
  <c r="CV1205" i="6"/>
  <c r="CV1079" i="6"/>
  <c r="AL1924" i="6"/>
  <c r="CV222" i="6"/>
  <c r="CT222" i="6"/>
  <c r="CS222" i="6"/>
  <c r="CV221" i="6"/>
  <c r="CT221" i="6"/>
  <c r="CS221" i="6"/>
  <c r="CV220" i="6"/>
  <c r="CT220" i="6"/>
  <c r="CS220" i="6"/>
  <c r="CV219" i="6"/>
  <c r="CT219" i="6"/>
  <c r="CS219" i="6"/>
  <c r="CV218" i="6"/>
  <c r="CT218" i="6"/>
  <c r="CS218" i="6"/>
  <c r="CV217" i="6"/>
  <c r="CT217" i="6"/>
  <c r="CS217" i="6"/>
  <c r="CV216" i="6"/>
  <c r="CT216" i="6"/>
  <c r="CS216" i="6"/>
  <c r="CV215" i="6"/>
  <c r="CT215" i="6"/>
  <c r="CS215" i="6"/>
  <c r="CV214" i="6"/>
  <c r="CT214" i="6"/>
  <c r="CS214" i="6"/>
  <c r="CV213" i="6"/>
  <c r="CT213" i="6"/>
  <c r="CS213" i="6"/>
  <c r="CV212" i="6"/>
  <c r="CT212" i="6"/>
  <c r="CS212" i="6"/>
  <c r="CV211" i="6"/>
  <c r="CT211" i="6"/>
  <c r="CS211" i="6"/>
  <c r="CV210" i="6"/>
  <c r="CT210" i="6"/>
  <c r="CS210" i="6"/>
  <c r="CV209" i="6"/>
  <c r="CT209" i="6"/>
  <c r="CS209" i="6"/>
  <c r="CV208" i="6"/>
  <c r="CT208" i="6"/>
  <c r="CS208" i="6"/>
  <c r="CV207" i="6"/>
  <c r="CT207" i="6"/>
  <c r="CS207" i="6"/>
  <c r="CV206" i="6"/>
  <c r="CT206" i="6"/>
  <c r="CS206" i="6"/>
  <c r="CV205" i="6"/>
  <c r="CT205" i="6"/>
  <c r="CS205" i="6"/>
  <c r="CV204" i="6"/>
  <c r="CT204" i="6"/>
  <c r="CS204" i="6"/>
  <c r="CV203" i="6"/>
  <c r="CT203" i="6"/>
  <c r="CS203" i="6"/>
  <c r="CV202" i="6"/>
  <c r="CT202" i="6"/>
  <c r="CS202" i="6"/>
  <c r="CV201" i="6"/>
  <c r="CT201" i="6"/>
  <c r="CS201" i="6"/>
  <c r="CV200" i="6"/>
  <c r="CT200" i="6"/>
  <c r="CS200" i="6"/>
  <c r="CV199" i="6"/>
  <c r="CT199" i="6"/>
  <c r="CS199" i="6"/>
  <c r="CV198" i="6"/>
  <c r="CT198" i="6"/>
  <c r="CS198" i="6"/>
  <c r="CV197" i="6"/>
  <c r="CT197" i="6"/>
  <c r="CS197" i="6"/>
  <c r="CV196" i="6"/>
  <c r="CT196" i="6"/>
  <c r="CS196" i="6"/>
  <c r="CV195" i="6"/>
  <c r="CT195" i="6"/>
  <c r="CS195" i="6"/>
  <c r="CV194" i="6"/>
  <c r="CT194" i="6"/>
  <c r="CS194" i="6"/>
  <c r="CV193" i="6"/>
  <c r="CT193" i="6"/>
  <c r="CS193" i="6"/>
  <c r="CV192" i="6"/>
  <c r="CT192" i="6"/>
  <c r="CS192" i="6"/>
  <c r="CV191" i="6"/>
  <c r="CT191" i="6"/>
  <c r="CS191" i="6"/>
  <c r="CV190" i="6"/>
  <c r="CT190" i="6"/>
  <c r="CS190" i="6"/>
  <c r="CV189" i="6"/>
  <c r="CT189" i="6"/>
  <c r="CS189" i="6"/>
  <c r="CV188" i="6"/>
  <c r="CT188" i="6"/>
  <c r="CS188" i="6"/>
  <c r="CV187" i="6"/>
  <c r="CT187" i="6"/>
  <c r="CS187" i="6"/>
  <c r="CV186" i="6"/>
  <c r="CT186" i="6"/>
  <c r="CS186" i="6"/>
  <c r="CV185" i="6"/>
  <c r="CT185" i="6"/>
  <c r="CS185" i="6"/>
  <c r="CV184" i="6"/>
  <c r="CT184" i="6"/>
  <c r="CS184" i="6"/>
  <c r="CV183" i="6"/>
  <c r="CT183" i="6"/>
  <c r="CS183" i="6"/>
  <c r="CV182" i="6"/>
  <c r="CT182" i="6"/>
  <c r="CS182" i="6"/>
  <c r="CV181" i="6"/>
  <c r="CT181" i="6"/>
  <c r="CS181" i="6"/>
  <c r="CV180" i="6"/>
  <c r="CT180" i="6"/>
  <c r="CS180" i="6"/>
  <c r="CV179" i="6"/>
  <c r="CT179" i="6"/>
  <c r="CS179" i="6"/>
  <c r="CV178" i="6"/>
  <c r="CT178" i="6"/>
  <c r="CS178" i="6"/>
  <c r="CV177" i="6"/>
  <c r="CT177" i="6"/>
  <c r="CS177" i="6"/>
  <c r="CV176" i="6"/>
  <c r="CT176" i="6"/>
  <c r="CS176" i="6"/>
  <c r="CV175" i="6"/>
  <c r="CT175" i="6"/>
  <c r="CS175" i="6"/>
  <c r="CV174" i="6"/>
  <c r="CT174" i="6"/>
  <c r="CS174" i="6"/>
  <c r="CV173" i="6"/>
  <c r="CT173" i="6"/>
  <c r="CS173" i="6"/>
  <c r="CV172" i="6"/>
  <c r="CT172" i="6"/>
  <c r="CS172" i="6"/>
  <c r="CV171" i="6"/>
  <c r="CT171" i="6"/>
  <c r="CS171" i="6"/>
  <c r="CV170" i="6"/>
  <c r="CT170" i="6"/>
  <c r="CS170" i="6"/>
  <c r="CV169" i="6"/>
  <c r="CS169" i="6"/>
  <c r="CV168" i="6"/>
  <c r="CS168" i="6"/>
  <c r="CV107" i="6"/>
  <c r="CT107" i="6"/>
  <c r="CS107" i="6"/>
  <c r="CV106" i="6"/>
  <c r="CT106" i="6"/>
  <c r="CS106" i="6"/>
  <c r="CV105" i="6"/>
  <c r="CT105" i="6"/>
  <c r="CS105" i="6"/>
  <c r="CV104" i="6"/>
  <c r="CT104" i="6"/>
  <c r="CS104" i="6"/>
  <c r="CV103" i="6"/>
  <c r="CT103" i="6"/>
  <c r="CS103" i="6"/>
  <c r="CV102" i="6"/>
  <c r="CT102" i="6"/>
  <c r="CS102" i="6"/>
  <c r="CV101" i="6"/>
  <c r="CT101" i="6"/>
  <c r="CS101" i="6"/>
  <c r="CV100" i="6"/>
  <c r="CT100" i="6"/>
  <c r="CS100" i="6"/>
  <c r="CV99" i="6"/>
  <c r="CT99" i="6"/>
  <c r="CS99" i="6"/>
  <c r="CV98" i="6"/>
  <c r="CT98" i="6"/>
  <c r="CS98" i="6"/>
  <c r="CV97" i="6"/>
  <c r="CT97" i="6"/>
  <c r="CS97" i="6"/>
  <c r="CV96" i="6"/>
  <c r="CT96" i="6"/>
  <c r="CS96" i="6"/>
  <c r="CV95" i="6"/>
  <c r="CT95" i="6"/>
  <c r="CS95" i="6"/>
  <c r="CV94" i="6"/>
  <c r="CT94" i="6"/>
  <c r="CS94" i="6"/>
  <c r="CV81" i="6"/>
  <c r="CT81" i="6"/>
  <c r="CS81" i="6"/>
  <c r="CV167" i="6"/>
  <c r="CT167" i="6"/>
  <c r="CS167" i="6"/>
  <c r="CV166" i="6"/>
  <c r="CT166" i="6"/>
  <c r="CS166" i="6"/>
  <c r="CV165" i="6"/>
  <c r="CT165" i="6"/>
  <c r="CS165" i="6"/>
  <c r="CV164" i="6"/>
  <c r="CT164" i="6"/>
  <c r="CS164" i="6"/>
  <c r="CT163" i="6"/>
  <c r="CV162" i="6"/>
  <c r="CT162" i="6"/>
  <c r="CS162" i="6"/>
  <c r="CV80" i="6"/>
  <c r="CS80" i="6"/>
  <c r="CV79" i="6"/>
  <c r="CT79" i="6"/>
  <c r="CS79" i="6"/>
  <c r="CV78" i="6"/>
  <c r="CS78" i="6"/>
  <c r="CV77" i="6"/>
  <c r="CT77" i="6"/>
  <c r="CS77" i="6"/>
  <c r="CV76" i="6"/>
  <c r="CT76" i="6"/>
  <c r="CS76" i="6"/>
  <c r="CV75" i="6"/>
  <c r="CT75" i="6"/>
  <c r="CS75" i="6"/>
  <c r="CV74" i="6"/>
  <c r="CT74" i="6"/>
  <c r="CS74" i="6"/>
  <c r="CV73" i="6"/>
  <c r="CT73" i="6"/>
  <c r="CS73" i="6"/>
  <c r="CV72" i="6"/>
  <c r="CT72" i="6"/>
  <c r="CS72" i="6"/>
  <c r="CV71" i="6"/>
  <c r="CT71" i="6"/>
  <c r="CS71" i="6"/>
  <c r="CV70" i="6"/>
  <c r="CT70" i="6"/>
  <c r="CS70" i="6"/>
  <c r="CV69" i="6"/>
  <c r="CT69" i="6"/>
  <c r="CS69" i="6"/>
  <c r="CV68" i="6"/>
  <c r="CT68" i="6"/>
  <c r="CS68" i="6"/>
  <c r="CV67" i="6"/>
  <c r="CT67" i="6"/>
  <c r="CS67" i="6"/>
  <c r="CV66" i="6"/>
  <c r="CT66" i="6"/>
  <c r="CS66" i="6"/>
  <c r="CV65" i="6"/>
  <c r="CT65" i="6"/>
  <c r="CS65" i="6"/>
  <c r="CV64" i="6"/>
  <c r="CT64" i="6"/>
  <c r="CS64" i="6"/>
  <c r="CV63" i="6"/>
  <c r="CT63" i="6"/>
  <c r="CS63" i="6"/>
  <c r="CV62" i="6"/>
  <c r="CT62" i="6"/>
  <c r="CS62" i="6"/>
  <c r="CV61" i="6"/>
  <c r="CT61" i="6"/>
  <c r="CS61" i="6"/>
  <c r="CV60" i="6"/>
  <c r="CT60" i="6"/>
  <c r="CS60" i="6"/>
  <c r="CV59" i="6"/>
  <c r="CT59" i="6"/>
  <c r="CS59" i="6"/>
  <c r="CV58" i="6"/>
  <c r="CT58" i="6"/>
  <c r="CS58" i="6"/>
  <c r="CV57" i="6"/>
  <c r="CT57" i="6"/>
  <c r="CS57" i="6"/>
  <c r="CV56" i="6"/>
  <c r="CT56" i="6"/>
  <c r="CS56" i="6"/>
  <c r="CV55" i="6"/>
  <c r="CT55" i="6"/>
  <c r="CS55" i="6"/>
  <c r="CV54" i="6"/>
  <c r="CT54" i="6"/>
  <c r="CS54" i="6"/>
  <c r="CV53" i="6"/>
  <c r="CT53" i="6"/>
  <c r="CS53" i="6"/>
  <c r="CV52" i="6"/>
  <c r="CT52" i="6"/>
  <c r="CS52" i="6"/>
  <c r="CV51" i="6"/>
  <c r="CT51" i="6"/>
  <c r="CS51" i="6"/>
  <c r="CV50" i="6"/>
  <c r="CT50" i="6"/>
  <c r="CS50" i="6"/>
  <c r="CV49" i="6"/>
  <c r="CT49" i="6"/>
  <c r="CS49" i="6"/>
  <c r="CV48" i="6"/>
  <c r="CT48" i="6"/>
  <c r="CS48" i="6"/>
  <c r="CV47" i="6"/>
  <c r="CT47" i="6"/>
  <c r="CS47" i="6"/>
  <c r="CV46" i="6"/>
  <c r="CT46" i="6"/>
  <c r="CS46" i="6"/>
  <c r="CV45" i="6"/>
  <c r="CT45" i="6"/>
  <c r="CS45" i="6"/>
  <c r="CV44" i="6"/>
  <c r="CT44" i="6"/>
  <c r="CS44" i="6"/>
  <c r="CV43" i="6"/>
  <c r="CT43" i="6"/>
  <c r="CS43" i="6"/>
  <c r="CV42" i="6"/>
  <c r="CT42" i="6"/>
  <c r="CS42" i="6"/>
  <c r="CV41" i="6"/>
  <c r="CT41" i="6"/>
  <c r="CS41" i="6"/>
  <c r="CV40" i="6"/>
  <c r="CT40" i="6"/>
  <c r="CS40" i="6"/>
  <c r="CV39" i="6"/>
  <c r="CT39" i="6"/>
  <c r="CS39" i="6"/>
  <c r="CV38" i="6"/>
  <c r="CT38" i="6"/>
  <c r="CS38" i="6"/>
  <c r="CV37" i="6"/>
  <c r="CT37" i="6"/>
  <c r="CS37" i="6"/>
  <c r="CV36" i="6"/>
  <c r="CT36" i="6"/>
  <c r="CS36" i="6"/>
  <c r="CV35" i="6"/>
  <c r="CT35" i="6"/>
  <c r="CS35" i="6"/>
  <c r="CV34" i="6"/>
  <c r="CT34" i="6"/>
  <c r="CS34" i="6"/>
  <c r="CV33" i="6"/>
  <c r="CT33" i="6"/>
  <c r="CS33" i="6"/>
  <c r="CV32" i="6"/>
  <c r="CT32" i="6"/>
  <c r="CS32" i="6"/>
  <c r="CV31" i="6"/>
  <c r="CT31" i="6"/>
  <c r="CS31" i="6"/>
  <c r="CV30" i="6"/>
  <c r="CT30" i="6"/>
  <c r="CS30" i="6"/>
  <c r="CV29" i="6"/>
  <c r="CT29" i="6"/>
  <c r="CS29" i="6"/>
  <c r="CV28" i="6"/>
  <c r="CS28" i="6"/>
  <c r="CV161" i="6"/>
  <c r="CT161" i="6"/>
  <c r="CS161" i="6"/>
  <c r="CV160" i="6"/>
  <c r="CT160" i="6"/>
  <c r="CS160" i="6"/>
  <c r="CV159" i="6"/>
  <c r="CT159" i="6"/>
  <c r="CS159" i="6"/>
  <c r="CV158" i="6"/>
  <c r="CT158" i="6"/>
  <c r="CS158" i="6"/>
  <c r="CV157" i="6"/>
  <c r="CT157" i="6"/>
  <c r="CS157" i="6"/>
  <c r="CV156" i="6"/>
  <c r="CT156" i="6"/>
  <c r="CS156" i="6"/>
  <c r="CV155" i="6"/>
  <c r="CT155" i="6"/>
  <c r="CS155" i="6"/>
  <c r="CV154" i="6"/>
  <c r="CT154" i="6"/>
  <c r="CS154" i="6"/>
  <c r="CV153" i="6"/>
  <c r="CT153" i="6"/>
  <c r="CS153" i="6"/>
  <c r="CV152" i="6"/>
  <c r="CT152" i="6"/>
  <c r="CS152" i="6"/>
  <c r="CV151" i="6"/>
  <c r="CT151" i="6"/>
  <c r="CS151" i="6"/>
  <c r="CV150" i="6"/>
  <c r="CT150" i="6"/>
  <c r="CS150" i="6"/>
  <c r="CV149" i="6"/>
  <c r="CT149" i="6"/>
  <c r="CS149" i="6"/>
  <c r="CV148" i="6"/>
  <c r="CT148" i="6"/>
  <c r="CS148" i="6"/>
  <c r="CV147" i="6"/>
  <c r="CT147" i="6"/>
  <c r="CS147" i="6"/>
  <c r="CV146" i="6"/>
  <c r="CT146" i="6"/>
  <c r="CS146" i="6"/>
  <c r="CV145" i="6"/>
  <c r="CT145" i="6"/>
  <c r="CS145" i="6"/>
  <c r="CV144" i="6"/>
  <c r="CT144" i="6"/>
  <c r="CS144" i="6"/>
  <c r="CV143" i="6"/>
  <c r="CT143" i="6"/>
  <c r="CS143" i="6"/>
  <c r="CV142" i="6"/>
  <c r="CT142" i="6"/>
  <c r="CS142" i="6"/>
  <c r="CV141" i="6"/>
  <c r="CT141" i="6"/>
  <c r="CS141" i="6"/>
  <c r="CV140" i="6"/>
  <c r="CT140" i="6"/>
  <c r="CS140" i="6"/>
  <c r="CV139" i="6"/>
  <c r="CT139" i="6"/>
  <c r="CS139" i="6"/>
  <c r="CV138" i="6"/>
  <c r="CT138" i="6"/>
  <c r="CS138" i="6"/>
  <c r="CV137" i="6"/>
  <c r="CT137" i="6"/>
  <c r="CS137" i="6"/>
  <c r="CV136" i="6"/>
  <c r="CT136" i="6"/>
  <c r="CS136" i="6"/>
  <c r="CV135" i="6"/>
  <c r="CT135" i="6"/>
  <c r="CS135" i="6"/>
  <c r="CV134" i="6"/>
  <c r="CT134" i="6"/>
  <c r="CS134" i="6"/>
  <c r="CV133" i="6"/>
  <c r="CT133" i="6"/>
  <c r="CS133" i="6"/>
  <c r="CV132" i="6"/>
  <c r="CT132" i="6"/>
  <c r="CS132" i="6"/>
  <c r="CV131" i="6"/>
  <c r="CT131" i="6"/>
  <c r="CS131" i="6"/>
  <c r="CV130" i="6"/>
  <c r="CT130" i="6"/>
  <c r="CS130" i="6"/>
  <c r="CV129" i="6"/>
  <c r="CT129" i="6"/>
  <c r="CS129" i="6"/>
  <c r="CV128" i="6"/>
  <c r="CT128" i="6"/>
  <c r="CS128" i="6"/>
  <c r="CV127" i="6"/>
  <c r="CT127" i="6"/>
  <c r="CS127" i="6"/>
  <c r="CV126" i="6"/>
  <c r="CT126" i="6"/>
  <c r="CS126" i="6"/>
  <c r="CV125" i="6"/>
  <c r="CT125" i="6"/>
  <c r="CS125" i="6"/>
  <c r="CV124" i="6"/>
  <c r="CT124" i="6"/>
  <c r="CS124" i="6"/>
  <c r="CV123" i="6"/>
  <c r="CT123" i="6"/>
  <c r="CS123" i="6"/>
  <c r="CV122" i="6"/>
  <c r="CT122" i="6"/>
  <c r="CS122" i="6"/>
  <c r="CV121" i="6"/>
  <c r="CT121" i="6"/>
  <c r="CS121" i="6"/>
  <c r="CV120" i="6"/>
  <c r="CT120" i="6"/>
  <c r="CS120" i="6"/>
  <c r="CT119" i="6"/>
  <c r="CS119" i="6"/>
  <c r="CT118" i="6"/>
  <c r="CS118" i="6"/>
  <c r="CT117" i="6"/>
  <c r="CS117" i="6"/>
  <c r="CV116" i="6"/>
  <c r="CT116" i="6"/>
  <c r="CS116" i="6"/>
  <c r="CV115" i="6"/>
  <c r="CT115" i="6"/>
  <c r="CS115" i="6"/>
  <c r="CV114" i="6"/>
  <c r="CT114" i="6"/>
  <c r="CS114" i="6"/>
  <c r="CV113" i="6"/>
  <c r="CT113" i="6"/>
  <c r="CS113" i="6"/>
  <c r="CV112" i="6"/>
  <c r="CT112" i="6"/>
  <c r="CS112" i="6"/>
  <c r="CV111" i="6"/>
  <c r="CT111" i="6"/>
  <c r="CS111" i="6"/>
  <c r="CV110" i="6"/>
  <c r="CT110" i="6"/>
  <c r="CS110" i="6"/>
  <c r="CV109" i="6"/>
  <c r="CT109" i="6"/>
  <c r="CS109" i="6"/>
  <c r="CV108" i="6"/>
  <c r="CT108" i="6"/>
  <c r="CS108" i="6"/>
  <c r="CV3698" i="6"/>
  <c r="CT3698" i="6"/>
  <c r="CS3698" i="6"/>
  <c r="CV3697" i="6"/>
  <c r="CT3697" i="6"/>
  <c r="CS3697" i="6"/>
  <c r="CV3696" i="6"/>
  <c r="CT3696" i="6"/>
  <c r="CS3696" i="6"/>
  <c r="CV3695" i="6"/>
  <c r="CT3695" i="6"/>
  <c r="CS3695" i="6"/>
  <c r="CV3694" i="6"/>
  <c r="CT3694" i="6"/>
  <c r="CS3694" i="6"/>
  <c r="CV3693" i="6"/>
  <c r="CT3693" i="6"/>
  <c r="CS3693" i="6"/>
  <c r="CV3692" i="6"/>
  <c r="CT3692" i="6"/>
  <c r="CS3692" i="6"/>
  <c r="CV3691" i="6"/>
  <c r="CT3691" i="6"/>
  <c r="CS3691" i="6"/>
  <c r="CV3690" i="6"/>
  <c r="CT3690" i="6"/>
  <c r="CS3690" i="6"/>
  <c r="CV3689" i="6"/>
  <c r="CT3689" i="6"/>
  <c r="CS3689" i="6"/>
  <c r="CV3688" i="6"/>
  <c r="CT3688" i="6"/>
  <c r="CS3688" i="6"/>
  <c r="CV3687" i="6"/>
  <c r="CT3687" i="6"/>
  <c r="CS3687" i="6"/>
  <c r="CV3686" i="6"/>
  <c r="CT3686" i="6"/>
  <c r="CS3686" i="6"/>
  <c r="CV3685" i="6"/>
  <c r="CT3685" i="6"/>
  <c r="CS3685" i="6"/>
  <c r="CV3684" i="6"/>
  <c r="CT3684" i="6"/>
  <c r="CS3684" i="6"/>
  <c r="CV3683" i="6"/>
  <c r="CT3683" i="6"/>
  <c r="CS3683" i="6"/>
  <c r="CV3682" i="6"/>
  <c r="CT3682" i="6"/>
  <c r="CS3682" i="6"/>
  <c r="CV3681" i="6"/>
  <c r="CT3681" i="6"/>
  <c r="CS3681" i="6"/>
  <c r="CV3680" i="6"/>
  <c r="CT3680" i="6"/>
  <c r="CS3680" i="6"/>
  <c r="CV3679" i="6"/>
  <c r="CT3679" i="6"/>
  <c r="CS3679" i="6"/>
  <c r="CV3678" i="6"/>
  <c r="CT3678" i="6"/>
  <c r="CS3678" i="6"/>
  <c r="CV3677" i="6"/>
  <c r="CT3677" i="6"/>
  <c r="CS3677" i="6"/>
  <c r="CV3676" i="6"/>
  <c r="CT3676" i="6"/>
  <c r="CS3676" i="6"/>
  <c r="CV3675" i="6"/>
  <c r="CT3675" i="6"/>
  <c r="CS3675" i="6"/>
  <c r="CV3674" i="6"/>
  <c r="CT3674" i="6"/>
  <c r="CS3674" i="6"/>
  <c r="CV3673" i="6"/>
  <c r="CT3673" i="6"/>
  <c r="CS3673" i="6"/>
  <c r="CV3672" i="6"/>
  <c r="CT3672" i="6"/>
  <c r="CS3672" i="6"/>
  <c r="CV3671" i="6"/>
  <c r="CT3671" i="6"/>
  <c r="CS3671" i="6"/>
  <c r="CV3670" i="6"/>
  <c r="CT3670" i="6"/>
  <c r="CS3670" i="6"/>
  <c r="CV3669" i="6"/>
  <c r="CT3669" i="6"/>
  <c r="CS3669" i="6"/>
  <c r="CV3668" i="6"/>
  <c r="CT3668" i="6"/>
  <c r="CS3668" i="6"/>
  <c r="CV3667" i="6"/>
  <c r="CT3667" i="6"/>
  <c r="CS3667" i="6"/>
  <c r="CV3666" i="6"/>
  <c r="CT3666" i="6"/>
  <c r="CS3666" i="6"/>
  <c r="CV3665" i="6"/>
  <c r="CT3665" i="6"/>
  <c r="CS3665" i="6"/>
  <c r="CV3664" i="6"/>
  <c r="CT3664" i="6"/>
  <c r="CS3664" i="6"/>
  <c r="CV3663" i="6"/>
  <c r="CT3663" i="6"/>
  <c r="CS3663" i="6"/>
  <c r="CV3662" i="6"/>
  <c r="CT3662" i="6"/>
  <c r="CS3662" i="6"/>
  <c r="CV3661" i="6"/>
  <c r="CT3661" i="6"/>
  <c r="CS3661" i="6"/>
  <c r="CV3660" i="6"/>
  <c r="CT3660" i="6"/>
  <c r="CS3660" i="6"/>
  <c r="CV3659" i="6"/>
  <c r="CT3659" i="6"/>
  <c r="CS3659" i="6"/>
  <c r="CV3658" i="6"/>
  <c r="CT3658" i="6"/>
  <c r="CS3658" i="6"/>
  <c r="CV3657" i="6"/>
  <c r="CT3657" i="6"/>
  <c r="CS3657" i="6"/>
  <c r="CV3656" i="6"/>
  <c r="CT3656" i="6"/>
  <c r="CS3656" i="6"/>
  <c r="CV3655" i="6"/>
  <c r="CT3655" i="6"/>
  <c r="CS3655" i="6"/>
  <c r="CV3654" i="6"/>
  <c r="CT3654" i="6"/>
  <c r="CS3654" i="6"/>
  <c r="CV3653" i="6"/>
  <c r="CT3653" i="6"/>
  <c r="CS3653" i="6"/>
  <c r="CV3652" i="6"/>
  <c r="CT3652" i="6"/>
  <c r="CS3652" i="6"/>
  <c r="CV3651" i="6"/>
  <c r="CT3651" i="6"/>
  <c r="CS3651" i="6"/>
  <c r="CV3650" i="6"/>
  <c r="CS3650" i="6"/>
  <c r="CV3649" i="6"/>
  <c r="CT3649" i="6"/>
  <c r="CS3649" i="6"/>
  <c r="CV3648" i="6"/>
  <c r="CT3648" i="6"/>
  <c r="CS3648" i="6"/>
  <c r="CV3647" i="6"/>
  <c r="CT3647" i="6"/>
  <c r="CS3647" i="6"/>
  <c r="CV3646" i="6"/>
  <c r="CT3646" i="6"/>
  <c r="CS3646" i="6"/>
  <c r="CV3645" i="6"/>
  <c r="CT3645" i="6"/>
  <c r="CS3645" i="6"/>
  <c r="CV3644" i="6"/>
  <c r="CT3644" i="6"/>
  <c r="CS3644" i="6"/>
  <c r="CV3643" i="6"/>
  <c r="CT3643" i="6"/>
  <c r="CS3643" i="6"/>
  <c r="CV3642" i="6"/>
  <c r="CT3642" i="6"/>
  <c r="CS3642" i="6"/>
  <c r="CV3641" i="6"/>
  <c r="CT3641" i="6"/>
  <c r="CS3641" i="6"/>
  <c r="CV3640" i="6"/>
  <c r="CT3640" i="6"/>
  <c r="CS3640" i="6"/>
  <c r="CV3639" i="6"/>
  <c r="CT3639" i="6"/>
  <c r="CS3639" i="6"/>
  <c r="CV3638" i="6"/>
  <c r="CT3638" i="6"/>
  <c r="CS3638" i="6"/>
  <c r="CV3637" i="6"/>
  <c r="CT3637" i="6"/>
  <c r="CS3637" i="6"/>
  <c r="CV3636" i="6"/>
  <c r="CT3636" i="6"/>
  <c r="CS3636" i="6"/>
  <c r="CV3635" i="6"/>
  <c r="CT3635" i="6"/>
  <c r="CS3635" i="6"/>
  <c r="CV3634" i="6"/>
  <c r="CT3634" i="6"/>
  <c r="CS3634" i="6"/>
  <c r="CV3633" i="6"/>
  <c r="CT3633" i="6"/>
  <c r="CS3633" i="6"/>
  <c r="CV3632" i="6"/>
  <c r="CT3632" i="6"/>
  <c r="CS3632" i="6"/>
  <c r="CV3631" i="6"/>
  <c r="CT3631" i="6"/>
  <c r="CS3631" i="6"/>
  <c r="CV3630" i="6"/>
  <c r="CT3630" i="6"/>
  <c r="CS3630" i="6"/>
  <c r="CV3629" i="6"/>
  <c r="CT3629" i="6"/>
  <c r="CS3629" i="6"/>
  <c r="CV3628" i="6"/>
  <c r="CT3628" i="6"/>
  <c r="CS3628" i="6"/>
  <c r="CV3627" i="6"/>
  <c r="CT3627" i="6"/>
  <c r="CS3627" i="6"/>
  <c r="CV3626" i="6"/>
  <c r="CT3626" i="6"/>
  <c r="CS3626" i="6"/>
  <c r="CV3625" i="6"/>
  <c r="CT3625" i="6"/>
  <c r="CS3625" i="6"/>
  <c r="CV3624" i="6"/>
  <c r="CT3624" i="6"/>
  <c r="CS3624" i="6"/>
  <c r="CV3604" i="6"/>
  <c r="CT3604" i="6"/>
  <c r="CS3604" i="6"/>
  <c r="CV3603" i="6"/>
  <c r="CT3603" i="6"/>
  <c r="CS3603" i="6"/>
  <c r="CV3602" i="6"/>
  <c r="CT3602" i="6"/>
  <c r="CS3602" i="6"/>
  <c r="CV3601" i="6"/>
  <c r="CT3601" i="6"/>
  <c r="CS3601" i="6"/>
  <c r="CV3600" i="6"/>
  <c r="CT3600" i="6"/>
  <c r="CS3600" i="6"/>
  <c r="CV3599" i="6"/>
  <c r="CT3599" i="6"/>
  <c r="CS3599" i="6"/>
  <c r="CV3598" i="6"/>
  <c r="CT3598" i="6"/>
  <c r="CS3598" i="6"/>
  <c r="CV3597" i="6"/>
  <c r="CT3597" i="6"/>
  <c r="CS3597" i="6"/>
  <c r="CV3596" i="6"/>
  <c r="CT3596" i="6"/>
  <c r="CS3596" i="6"/>
  <c r="CV3595" i="6"/>
  <c r="CT3595" i="6"/>
  <c r="CS3595" i="6"/>
  <c r="CV3594" i="6"/>
  <c r="CT3594" i="6"/>
  <c r="CS3594" i="6"/>
  <c r="CV3593" i="6"/>
  <c r="CT3593" i="6"/>
  <c r="CS3593" i="6"/>
  <c r="CV3592" i="6"/>
  <c r="CT3592" i="6"/>
  <c r="CS3592" i="6"/>
  <c r="CV3591" i="6"/>
  <c r="CT3591" i="6"/>
  <c r="CS3591" i="6"/>
  <c r="CV3590" i="6"/>
  <c r="CT3590" i="6"/>
  <c r="CS3590" i="6"/>
  <c r="CV3589" i="6"/>
  <c r="CT3589" i="6"/>
  <c r="CS3589" i="6"/>
  <c r="CV3588" i="6"/>
  <c r="CT3588" i="6"/>
  <c r="CS3588" i="6"/>
  <c r="CV3587" i="6"/>
  <c r="CT3587" i="6"/>
  <c r="CS3587" i="6"/>
  <c r="CV3586" i="6"/>
  <c r="CT3586" i="6"/>
  <c r="CS3586" i="6"/>
  <c r="CV3585" i="6"/>
  <c r="CT3585" i="6"/>
  <c r="CS3585" i="6"/>
  <c r="CV3584" i="6"/>
  <c r="CT3584" i="6"/>
  <c r="CS3584" i="6"/>
  <c r="CV3583" i="6"/>
  <c r="CT3583" i="6"/>
  <c r="CS3583" i="6"/>
  <c r="CV3582" i="6"/>
  <c r="CT3582" i="6"/>
  <c r="CS3582" i="6"/>
  <c r="CV3581" i="6"/>
  <c r="CT3581" i="6"/>
  <c r="CS3581" i="6"/>
  <c r="CV3580" i="6"/>
  <c r="CT3580" i="6"/>
  <c r="CS3580" i="6"/>
  <c r="CV3579" i="6"/>
  <c r="CT3579" i="6"/>
  <c r="CS3579" i="6"/>
  <c r="CV3578" i="6"/>
  <c r="CT3578" i="6"/>
  <c r="CS3578" i="6"/>
  <c r="CV3577" i="6"/>
  <c r="CT3577" i="6"/>
  <c r="CS3577" i="6"/>
  <c r="CV3576" i="6"/>
  <c r="CT3576" i="6"/>
  <c r="CS3576" i="6"/>
  <c r="CV3575" i="6"/>
  <c r="CT3575" i="6"/>
  <c r="CS3575" i="6"/>
  <c r="CV3574" i="6"/>
  <c r="CT3574" i="6"/>
  <c r="CS3574" i="6"/>
  <c r="CV3573" i="6"/>
  <c r="CT3573" i="6"/>
  <c r="CS3573" i="6"/>
  <c r="CV3572" i="6"/>
  <c r="CT3572" i="6"/>
  <c r="CS3572" i="6"/>
  <c r="CV3571" i="6"/>
  <c r="CT3571" i="6"/>
  <c r="CS3571" i="6"/>
  <c r="CV3570" i="6"/>
  <c r="CT3570" i="6"/>
  <c r="CS3570" i="6"/>
  <c r="CV3569" i="6"/>
  <c r="CT3569" i="6"/>
  <c r="CS3569" i="6"/>
  <c r="CV3568" i="6"/>
  <c r="CT3568" i="6"/>
  <c r="CS3568" i="6"/>
  <c r="CV3567" i="6"/>
  <c r="CT3567" i="6"/>
  <c r="CS3567" i="6"/>
  <c r="CV3566" i="6"/>
  <c r="CT3566" i="6"/>
  <c r="CS3566" i="6"/>
  <c r="CV3565" i="6"/>
  <c r="CT3565" i="6"/>
  <c r="CS3565" i="6"/>
  <c r="CV3564" i="6"/>
  <c r="CT3564" i="6"/>
  <c r="CS3564" i="6"/>
  <c r="CV3563" i="6"/>
  <c r="CT3563" i="6"/>
  <c r="CS3563" i="6"/>
  <c r="CV3562" i="6"/>
  <c r="CT3562" i="6"/>
  <c r="CS3562" i="6"/>
  <c r="CV3561" i="6"/>
  <c r="CT3561" i="6"/>
  <c r="CS3561" i="6"/>
  <c r="CV3560" i="6"/>
  <c r="CT3560" i="6"/>
  <c r="CS3560" i="6"/>
  <c r="CV3559" i="6"/>
  <c r="CT3559" i="6"/>
  <c r="CS3559" i="6"/>
  <c r="CV3558" i="6"/>
  <c r="CT3558" i="6"/>
  <c r="CS3558" i="6"/>
  <c r="CV3557" i="6"/>
  <c r="CT3557" i="6"/>
  <c r="CS3557" i="6"/>
  <c r="CV3556" i="6"/>
  <c r="CT3556" i="6"/>
  <c r="CS3556" i="6"/>
  <c r="CV3555" i="6"/>
  <c r="CT3555" i="6"/>
  <c r="CS3555" i="6"/>
  <c r="CV3554" i="6"/>
  <c r="CT3554" i="6"/>
  <c r="CS3554" i="6"/>
  <c r="CV3553" i="6"/>
  <c r="CT3553" i="6"/>
  <c r="CS3553" i="6"/>
  <c r="CV3552" i="6"/>
  <c r="CT3552" i="6"/>
  <c r="CS3552" i="6"/>
  <c r="CV3551" i="6"/>
  <c r="CT3551" i="6"/>
  <c r="CS3551" i="6"/>
  <c r="CV3550" i="6"/>
  <c r="CT3550" i="6"/>
  <c r="CS3550" i="6"/>
  <c r="CV3549" i="6"/>
  <c r="CT3549" i="6"/>
  <c r="CS3549" i="6"/>
  <c r="CV3548" i="6"/>
  <c r="CT3548" i="6"/>
  <c r="CS3548" i="6"/>
  <c r="CV3547" i="6"/>
  <c r="CT3547" i="6"/>
  <c r="CS3547" i="6"/>
  <c r="CV3546" i="6"/>
  <c r="CT3546" i="6"/>
  <c r="CS3546" i="6"/>
  <c r="CV3545" i="6"/>
  <c r="CT3545" i="6"/>
  <c r="CS3545" i="6"/>
  <c r="CV3544" i="6"/>
  <c r="CT3544" i="6"/>
  <c r="CS3544" i="6"/>
  <c r="CV3543" i="6"/>
  <c r="CT3543" i="6"/>
  <c r="CS3543" i="6"/>
  <c r="CV3542" i="6"/>
  <c r="CS3542" i="6"/>
  <c r="CV3541" i="6"/>
  <c r="CT3541" i="6"/>
  <c r="CS3541" i="6"/>
  <c r="CV3540" i="6"/>
  <c r="CT3540" i="6"/>
  <c r="CS3540" i="6"/>
  <c r="CV3539" i="6"/>
  <c r="CT3539" i="6"/>
  <c r="CS3539" i="6"/>
  <c r="CV3538" i="6"/>
  <c r="CT3538" i="6"/>
  <c r="CS3538" i="6"/>
  <c r="CV3537" i="6"/>
  <c r="CT3537" i="6"/>
  <c r="CS3537" i="6"/>
  <c r="CV3536" i="6"/>
  <c r="CT3536" i="6"/>
  <c r="CS3536" i="6"/>
  <c r="CV3535" i="6"/>
  <c r="CT3535" i="6"/>
  <c r="CS3535" i="6"/>
  <c r="CV3534" i="6"/>
  <c r="CT3534" i="6"/>
  <c r="CS3534" i="6"/>
  <c r="CV3533" i="6"/>
  <c r="CT3533" i="6"/>
  <c r="CS3533" i="6"/>
  <c r="CV3532" i="6"/>
  <c r="CT3532" i="6"/>
  <c r="CS3532" i="6"/>
  <c r="CV3531" i="6"/>
  <c r="CT3531" i="6"/>
  <c r="CS3531" i="6"/>
  <c r="CV3530" i="6"/>
  <c r="CT3530" i="6"/>
  <c r="CS3530" i="6"/>
  <c r="CV3529" i="6"/>
  <c r="CT3529" i="6"/>
  <c r="CS3529" i="6"/>
  <c r="CV3528" i="6"/>
  <c r="CT3528" i="6"/>
  <c r="CS3528" i="6"/>
  <c r="CV3527" i="6"/>
  <c r="CT3527" i="6"/>
  <c r="CS3527" i="6"/>
  <c r="CV3526" i="6"/>
  <c r="CT3526" i="6"/>
  <c r="CS3526" i="6"/>
  <c r="CV3525" i="6"/>
  <c r="CT3525" i="6"/>
  <c r="CS3525" i="6"/>
  <c r="CV3524" i="6"/>
  <c r="CT3524" i="6"/>
  <c r="CS3524" i="6"/>
  <c r="CV3523" i="6"/>
  <c r="CT3523" i="6"/>
  <c r="CS3523" i="6"/>
  <c r="CV3522" i="6"/>
  <c r="CT3522" i="6"/>
  <c r="CS3522" i="6"/>
  <c r="CV3521" i="6"/>
  <c r="CT3521" i="6"/>
  <c r="CS3521" i="6"/>
  <c r="CV3520" i="6"/>
  <c r="CT3520" i="6"/>
  <c r="CS3520" i="6"/>
  <c r="CV3519" i="6"/>
  <c r="CT3519" i="6"/>
  <c r="CS3519" i="6"/>
  <c r="CV3518" i="6"/>
  <c r="CT3518" i="6"/>
  <c r="CS3518" i="6"/>
  <c r="CV3517" i="6"/>
  <c r="CT3517" i="6"/>
  <c r="CS3517" i="6"/>
  <c r="CV3516" i="6"/>
  <c r="CT3516" i="6"/>
  <c r="CS3516" i="6"/>
  <c r="CV3515" i="6"/>
  <c r="CT3515" i="6"/>
  <c r="CS3515" i="6"/>
  <c r="CV3514" i="6"/>
  <c r="CT3514" i="6"/>
  <c r="CS3514" i="6"/>
  <c r="CV3513" i="6"/>
  <c r="CT3513" i="6"/>
  <c r="CS3513" i="6"/>
  <c r="CV3512" i="6"/>
  <c r="CT3512" i="6"/>
  <c r="CS3512" i="6"/>
  <c r="CV3511" i="6"/>
  <c r="CT3511" i="6"/>
  <c r="CS3511" i="6"/>
  <c r="CV3510" i="6"/>
  <c r="CT3510" i="6"/>
  <c r="CS3510" i="6"/>
  <c r="CV3509" i="6"/>
  <c r="CT3509" i="6"/>
  <c r="CS3509" i="6"/>
  <c r="CV3508" i="6"/>
  <c r="CT3508" i="6"/>
  <c r="CS3508" i="6"/>
  <c r="CV3507" i="6"/>
  <c r="CT3507" i="6"/>
  <c r="CS3507" i="6"/>
  <c r="CV3506" i="6"/>
  <c r="CT3506" i="6"/>
  <c r="CS3506" i="6"/>
  <c r="CV3505" i="6"/>
  <c r="CT3505" i="6"/>
  <c r="CS3505" i="6"/>
  <c r="CV3504" i="6"/>
  <c r="CT3504" i="6"/>
  <c r="CS3504" i="6"/>
  <c r="CV3503" i="6"/>
  <c r="CT3503" i="6"/>
  <c r="CS3503" i="6"/>
  <c r="CV3502" i="6"/>
  <c r="CT3502" i="6"/>
  <c r="CS3502" i="6"/>
  <c r="CV3501" i="6"/>
  <c r="CT3501" i="6"/>
  <c r="CS3501" i="6"/>
  <c r="CV3500" i="6"/>
  <c r="CT3500" i="6"/>
  <c r="CS3500" i="6"/>
  <c r="CV3499" i="6"/>
  <c r="CT3499" i="6"/>
  <c r="CS3499" i="6"/>
  <c r="CV3498" i="6"/>
  <c r="CT3498" i="6"/>
  <c r="CS3498" i="6"/>
  <c r="CV3497" i="6"/>
  <c r="CT3497" i="6"/>
  <c r="CS3497" i="6"/>
  <c r="CV3496" i="6"/>
  <c r="CT3496" i="6"/>
  <c r="CS3496" i="6"/>
  <c r="CV3495" i="6"/>
  <c r="CS3495" i="6"/>
  <c r="CV3494" i="6"/>
  <c r="CS3494" i="6"/>
  <c r="CV3493" i="6"/>
  <c r="CS3493" i="6"/>
  <c r="CV3492" i="6"/>
  <c r="CS3492" i="6"/>
  <c r="CV3491" i="6"/>
  <c r="CT3491" i="6"/>
  <c r="CS3491" i="6"/>
  <c r="CV3490" i="6"/>
  <c r="CT3490" i="6"/>
  <c r="CS3490" i="6"/>
  <c r="CV3489" i="6"/>
  <c r="CT3489" i="6"/>
  <c r="CS3489" i="6"/>
  <c r="CV3488" i="6"/>
  <c r="CT3488" i="6"/>
  <c r="CS3488" i="6"/>
  <c r="CV3487" i="6"/>
  <c r="CT3487" i="6"/>
  <c r="CS3487" i="6"/>
  <c r="CV3486" i="6"/>
  <c r="CT3486" i="6"/>
  <c r="CS3486" i="6"/>
  <c r="CV3485" i="6"/>
  <c r="CT3485" i="6"/>
  <c r="CS3485" i="6"/>
  <c r="CV3484" i="6"/>
  <c r="CT3484" i="6"/>
  <c r="CS3484" i="6"/>
  <c r="CV3483" i="6"/>
  <c r="CT3483" i="6"/>
  <c r="CS3483" i="6"/>
  <c r="CV3482" i="6"/>
  <c r="CT3482" i="6"/>
  <c r="CS3482" i="6"/>
  <c r="CV3481" i="6"/>
  <c r="CT3481" i="6"/>
  <c r="CS3481" i="6"/>
  <c r="CV3480" i="6"/>
  <c r="CT3480" i="6"/>
  <c r="CS3480" i="6"/>
  <c r="CV3479" i="6"/>
  <c r="CT3479" i="6"/>
  <c r="CS3479" i="6"/>
  <c r="CV3478" i="6"/>
  <c r="CT3478" i="6"/>
  <c r="CS3478" i="6"/>
  <c r="CV3477" i="6"/>
  <c r="CT3477" i="6"/>
  <c r="CS3477" i="6"/>
  <c r="CV3476" i="6"/>
  <c r="CT3476" i="6"/>
  <c r="CS3476" i="6"/>
  <c r="CV3475" i="6"/>
  <c r="CT3475" i="6"/>
  <c r="CS3475" i="6"/>
  <c r="CV3474" i="6"/>
  <c r="CT3474" i="6"/>
  <c r="CS3474" i="6"/>
  <c r="CV3473" i="6"/>
  <c r="CT3473" i="6"/>
  <c r="CS3473" i="6"/>
  <c r="CV3472" i="6"/>
  <c r="CT3472" i="6"/>
  <c r="CS3472" i="6"/>
  <c r="CV3471" i="6"/>
  <c r="CT3471" i="6"/>
  <c r="CS3471" i="6"/>
  <c r="CV3470" i="6"/>
  <c r="CT3470" i="6"/>
  <c r="CS3470" i="6"/>
  <c r="CV3469" i="6"/>
  <c r="CT3469" i="6"/>
  <c r="CS3469" i="6"/>
  <c r="CV3468" i="6"/>
  <c r="CT3468" i="6"/>
  <c r="CS3468" i="6"/>
  <c r="CV3467" i="6"/>
  <c r="CT3467" i="6"/>
  <c r="CS3467" i="6"/>
  <c r="CV3466" i="6"/>
  <c r="CT3466" i="6"/>
  <c r="CS3466" i="6"/>
  <c r="CV3465" i="6"/>
  <c r="CT3465" i="6"/>
  <c r="CS3465" i="6"/>
  <c r="CV3464" i="6"/>
  <c r="CT3464" i="6"/>
  <c r="CS3464" i="6"/>
  <c r="CV3463" i="6"/>
  <c r="CT3463" i="6"/>
  <c r="CS3463" i="6"/>
  <c r="CV3462" i="6"/>
  <c r="CT3462" i="6"/>
  <c r="CS3462" i="6"/>
  <c r="CV3461" i="6"/>
  <c r="CT3461" i="6"/>
  <c r="CS3461" i="6"/>
  <c r="CV3460" i="6"/>
  <c r="CT3460" i="6"/>
  <c r="CS3460" i="6"/>
  <c r="CV3459" i="6"/>
  <c r="CT3459" i="6"/>
  <c r="CS3459" i="6"/>
  <c r="CV3458" i="6"/>
  <c r="CT3458" i="6"/>
  <c r="CS3458" i="6"/>
  <c r="CV3457" i="6"/>
  <c r="CT3457" i="6"/>
  <c r="CS3457" i="6"/>
  <c r="CV3456" i="6"/>
  <c r="CT3456" i="6"/>
  <c r="CS3456" i="6"/>
  <c r="CV3455" i="6"/>
  <c r="CT3455" i="6"/>
  <c r="CS3455" i="6"/>
  <c r="CV3454" i="6"/>
  <c r="CT3454" i="6"/>
  <c r="CS3454" i="6"/>
  <c r="CV3453" i="6"/>
  <c r="CT3453" i="6"/>
  <c r="CS3453" i="6"/>
  <c r="CV3452" i="6"/>
  <c r="CT3452" i="6"/>
  <c r="CS3452" i="6"/>
  <c r="CV3451" i="6"/>
  <c r="CT3451" i="6"/>
  <c r="CS3451" i="6"/>
  <c r="CV3450" i="6"/>
  <c r="CT3450" i="6"/>
  <c r="CS3450" i="6"/>
  <c r="CV3449" i="6"/>
  <c r="CT3449" i="6"/>
  <c r="CS3449" i="6"/>
  <c r="CV3448" i="6"/>
  <c r="CT3448" i="6"/>
  <c r="CS3448" i="6"/>
  <c r="CV3447" i="6"/>
  <c r="CT3447" i="6"/>
  <c r="CS3447" i="6"/>
  <c r="CV3446" i="6"/>
  <c r="CT3446" i="6"/>
  <c r="CS3446" i="6"/>
  <c r="CV3445" i="6"/>
  <c r="CS3445" i="6"/>
  <c r="CV3444" i="6"/>
  <c r="CS3444" i="6"/>
  <c r="CV3443" i="6"/>
  <c r="CS3443" i="6"/>
  <c r="CV3442" i="6"/>
  <c r="CS3442" i="6"/>
  <c r="CV3441" i="6"/>
  <c r="CS3441" i="6"/>
  <c r="CV3440" i="6"/>
  <c r="CT3440" i="6"/>
  <c r="CS3440" i="6"/>
  <c r="CV3439" i="6"/>
  <c r="CT3439" i="6"/>
  <c r="CS3439" i="6"/>
  <c r="CV3438" i="6"/>
  <c r="CT3438" i="6"/>
  <c r="CS3438" i="6"/>
  <c r="CV3437" i="6"/>
  <c r="CT3437" i="6"/>
  <c r="CS3437" i="6"/>
  <c r="CV3436" i="6"/>
  <c r="CT3436" i="6"/>
  <c r="CS3436" i="6"/>
  <c r="CV3435" i="6"/>
  <c r="CT3435" i="6"/>
  <c r="CS3435" i="6"/>
  <c r="CV3434" i="6"/>
  <c r="CT3434" i="6"/>
  <c r="CS3434" i="6"/>
  <c r="CV3433" i="6"/>
  <c r="CT3433" i="6"/>
  <c r="CS3433" i="6"/>
  <c r="CV3432" i="6"/>
  <c r="CT3432" i="6"/>
  <c r="CS3432" i="6"/>
  <c r="CV3431" i="6"/>
  <c r="CT3431" i="6"/>
  <c r="CS3431" i="6"/>
  <c r="CV3430" i="6"/>
  <c r="CT3430" i="6"/>
  <c r="CS3430" i="6"/>
  <c r="CV3429" i="6"/>
  <c r="CT3429" i="6"/>
  <c r="CS3429" i="6"/>
  <c r="CV3428" i="6"/>
  <c r="CT3428" i="6"/>
  <c r="CS3428" i="6"/>
  <c r="CV3427" i="6"/>
  <c r="CT3427" i="6"/>
  <c r="CS3427" i="6"/>
  <c r="CV3426" i="6"/>
  <c r="CT3426" i="6"/>
  <c r="CS3426" i="6"/>
  <c r="CV3425" i="6"/>
  <c r="CT3425" i="6"/>
  <c r="CS3425" i="6"/>
  <c r="CV3424" i="6"/>
  <c r="CT3424" i="6"/>
  <c r="CS3424" i="6"/>
  <c r="CV3423" i="6"/>
  <c r="CT3423" i="6"/>
  <c r="CS3423" i="6"/>
  <c r="CV3422" i="6"/>
  <c r="CT3422" i="6"/>
  <c r="CS3422" i="6"/>
  <c r="CV3421" i="6"/>
  <c r="CT3421" i="6"/>
  <c r="CS3421" i="6"/>
  <c r="CV3420" i="6"/>
  <c r="CT3420" i="6"/>
  <c r="CS3420" i="6"/>
  <c r="CV3419" i="6"/>
  <c r="CT3419" i="6"/>
  <c r="CS3419" i="6"/>
  <c r="CV3418" i="6"/>
  <c r="CT3418" i="6"/>
  <c r="CS3418" i="6"/>
  <c r="CV3417" i="6"/>
  <c r="CT3417" i="6"/>
  <c r="CS3417" i="6"/>
  <c r="CV3416" i="6"/>
  <c r="CT3416" i="6"/>
  <c r="CS3416" i="6"/>
  <c r="CV3415" i="6"/>
  <c r="CT3415" i="6"/>
  <c r="CS3415" i="6"/>
  <c r="CV3414" i="6"/>
  <c r="CT3414" i="6"/>
  <c r="CS3414" i="6"/>
  <c r="CV3413" i="6"/>
  <c r="CT3413" i="6"/>
  <c r="CS3413" i="6"/>
  <c r="CV3412" i="6"/>
  <c r="CT3412" i="6"/>
  <c r="CS3412" i="6"/>
  <c r="CV3411" i="6"/>
  <c r="CT3411" i="6"/>
  <c r="CS3411" i="6"/>
  <c r="CV3410" i="6"/>
  <c r="CT3410" i="6"/>
  <c r="CS3410" i="6"/>
  <c r="CV3409" i="6"/>
  <c r="CT3409" i="6"/>
  <c r="CS3409" i="6"/>
  <c r="CV3408" i="6"/>
  <c r="CT3408" i="6"/>
  <c r="CS3408" i="6"/>
  <c r="CV3407" i="6"/>
  <c r="CT3407" i="6"/>
  <c r="CS3407" i="6"/>
  <c r="CV3406" i="6"/>
  <c r="CT3406" i="6"/>
  <c r="CS3406" i="6"/>
  <c r="CV3405" i="6"/>
  <c r="CT3405" i="6"/>
  <c r="CS3405" i="6"/>
  <c r="CV3404" i="6"/>
  <c r="CT3404" i="6"/>
  <c r="CS3404" i="6"/>
  <c r="CV3403" i="6"/>
  <c r="CS3403" i="6"/>
  <c r="CV3402" i="6"/>
  <c r="CS3402" i="6"/>
  <c r="CV3401" i="6"/>
  <c r="CT3401" i="6"/>
  <c r="CS3401" i="6"/>
  <c r="CV3400" i="6"/>
  <c r="CT3400" i="6"/>
  <c r="CS3400" i="6"/>
  <c r="CV3399" i="6"/>
  <c r="CT3399" i="6"/>
  <c r="CS3399" i="6"/>
  <c r="CV3398" i="6"/>
  <c r="CT3398" i="6"/>
  <c r="CS3398" i="6"/>
  <c r="CV3397" i="6"/>
  <c r="CT3397" i="6"/>
  <c r="CS3397" i="6"/>
  <c r="CV3396" i="6"/>
  <c r="CT3396" i="6"/>
  <c r="CS3396" i="6"/>
  <c r="CV3395" i="6"/>
  <c r="CT3395" i="6"/>
  <c r="CS3395" i="6"/>
  <c r="CV3394" i="6"/>
  <c r="CT3394" i="6"/>
  <c r="CS3394" i="6"/>
  <c r="CV3393" i="6"/>
  <c r="CT3393" i="6"/>
  <c r="CS3393" i="6"/>
  <c r="CV3392" i="6"/>
  <c r="CT3392" i="6"/>
  <c r="CS3392" i="6"/>
  <c r="CV3391" i="6"/>
  <c r="CT3391" i="6"/>
  <c r="CS3391" i="6"/>
  <c r="CV3390" i="6"/>
  <c r="CT3390" i="6"/>
  <c r="CS3390" i="6"/>
  <c r="CV3389" i="6"/>
  <c r="CT3389" i="6"/>
  <c r="CS3389" i="6"/>
  <c r="CV3388" i="6"/>
  <c r="CT3388" i="6"/>
  <c r="CS3388" i="6"/>
  <c r="CV3387" i="6"/>
  <c r="CT3387" i="6"/>
  <c r="CS3387" i="6"/>
  <c r="CV3386" i="6"/>
  <c r="CT3386" i="6"/>
  <c r="CS3386" i="6"/>
  <c r="CV3385" i="6"/>
  <c r="CT3385" i="6"/>
  <c r="CS3385" i="6"/>
  <c r="CV3384" i="6"/>
  <c r="CT3384" i="6"/>
  <c r="CS3384" i="6"/>
  <c r="CV3383" i="6"/>
  <c r="CT3383" i="6"/>
  <c r="CS3383" i="6"/>
  <c r="CV3382" i="6"/>
  <c r="CT3382" i="6"/>
  <c r="CS3382" i="6"/>
  <c r="CV3381" i="6"/>
  <c r="CT3381" i="6"/>
  <c r="CS3381" i="6"/>
  <c r="CV3380" i="6"/>
  <c r="CT3380" i="6"/>
  <c r="CS3380" i="6"/>
  <c r="CV3379" i="6"/>
  <c r="CT3379" i="6"/>
  <c r="CS3379" i="6"/>
  <c r="CV3378" i="6"/>
  <c r="CT3378" i="6"/>
  <c r="CS3378" i="6"/>
  <c r="CV3377" i="6"/>
  <c r="CT3377" i="6"/>
  <c r="CS3377" i="6"/>
  <c r="CV3376" i="6"/>
  <c r="CT3376" i="6"/>
  <c r="CS3376" i="6"/>
  <c r="CV3375" i="6"/>
  <c r="CT3375" i="6"/>
  <c r="CS3375" i="6"/>
  <c r="CV3374" i="6"/>
  <c r="CT3374" i="6"/>
  <c r="CS3374" i="6"/>
  <c r="CV3373" i="6"/>
  <c r="CT3373" i="6"/>
  <c r="CS3373" i="6"/>
  <c r="CV3372" i="6"/>
  <c r="CT3372" i="6"/>
  <c r="CS3372" i="6"/>
  <c r="CV3371" i="6"/>
  <c r="CT3371" i="6"/>
  <c r="CS3371" i="6"/>
  <c r="CV3370" i="6"/>
  <c r="CT3370" i="6"/>
  <c r="CS3370" i="6"/>
  <c r="CV3369" i="6"/>
  <c r="CT3369" i="6"/>
  <c r="CS3369" i="6"/>
  <c r="CV3368" i="6"/>
  <c r="CT3368" i="6"/>
  <c r="CS3368" i="6"/>
  <c r="CV3367" i="6"/>
  <c r="CT3367" i="6"/>
  <c r="CS3367" i="6"/>
  <c r="CV3366" i="6"/>
  <c r="CT3366" i="6"/>
  <c r="CS3366" i="6"/>
  <c r="CV3365" i="6"/>
  <c r="CT3365" i="6"/>
  <c r="CS3365" i="6"/>
  <c r="CV3364" i="6"/>
  <c r="CT3364" i="6"/>
  <c r="CS3364" i="6"/>
  <c r="CV3363" i="6"/>
  <c r="CT3363" i="6"/>
  <c r="CS3363" i="6"/>
  <c r="CV3362" i="6"/>
  <c r="CT3362" i="6"/>
  <c r="CS3362" i="6"/>
  <c r="CV3361" i="6"/>
  <c r="CT3361" i="6"/>
  <c r="CS3361" i="6"/>
  <c r="CV3360" i="6"/>
  <c r="CT3360" i="6"/>
  <c r="CS3360" i="6"/>
  <c r="CV3359" i="6"/>
  <c r="CT3359" i="6"/>
  <c r="CS3359" i="6"/>
  <c r="CV3358" i="6"/>
  <c r="CT3358" i="6"/>
  <c r="CS3358" i="6"/>
  <c r="CV3357" i="6"/>
  <c r="CT3357" i="6"/>
  <c r="CS3357" i="6"/>
  <c r="CV3356" i="6"/>
  <c r="CS3356" i="6"/>
  <c r="CV3355" i="6"/>
  <c r="CS3355" i="6"/>
  <c r="CV3354" i="6"/>
  <c r="CS3354" i="6"/>
  <c r="CV3353" i="6"/>
  <c r="CT3353" i="6"/>
  <c r="CS3353" i="6"/>
  <c r="CV3352" i="6"/>
  <c r="CT3352" i="6"/>
  <c r="CS3352" i="6"/>
  <c r="CV3351" i="6"/>
  <c r="CS3351" i="6"/>
  <c r="CV3350" i="6"/>
  <c r="CT3350" i="6"/>
  <c r="CS3350" i="6"/>
  <c r="CV3349" i="6"/>
  <c r="CT3349" i="6"/>
  <c r="CS3349" i="6"/>
  <c r="CV3348" i="6"/>
  <c r="CT3348" i="6"/>
  <c r="CS3348" i="6"/>
  <c r="CV3347" i="6"/>
  <c r="CS3347" i="6"/>
  <c r="CV3346" i="6"/>
  <c r="CT3346" i="6"/>
  <c r="CS3346" i="6"/>
  <c r="CV3345" i="6"/>
  <c r="CT3345" i="6"/>
  <c r="CS3345" i="6"/>
  <c r="CV3344" i="6"/>
  <c r="CT3344" i="6"/>
  <c r="CS3344" i="6"/>
  <c r="CV3343" i="6"/>
  <c r="CT3343" i="6"/>
  <c r="CS3343" i="6"/>
  <c r="CV3342" i="6"/>
  <c r="CT3342" i="6"/>
  <c r="CS3342" i="6"/>
  <c r="CV3341" i="6"/>
  <c r="CT3341" i="6"/>
  <c r="CS3341" i="6"/>
  <c r="CV3340" i="6"/>
  <c r="CT3340" i="6"/>
  <c r="CS3340" i="6"/>
  <c r="CV3339" i="6"/>
  <c r="CT3339" i="6"/>
  <c r="CS3339" i="6"/>
  <c r="CV3338" i="6"/>
  <c r="CT3338" i="6"/>
  <c r="CS3338" i="6"/>
  <c r="CV3337" i="6"/>
  <c r="CT3337" i="6"/>
  <c r="CS3337" i="6"/>
  <c r="CV3336" i="6"/>
  <c r="CT3336" i="6"/>
  <c r="CS3336" i="6"/>
  <c r="CV3335" i="6"/>
  <c r="CT3335" i="6"/>
  <c r="CS3335" i="6"/>
  <c r="CV3334" i="6"/>
  <c r="CT3334" i="6"/>
  <c r="CS3334" i="6"/>
  <c r="CV3333" i="6"/>
  <c r="CT3333" i="6"/>
  <c r="CS3333" i="6"/>
  <c r="CV3332" i="6"/>
  <c r="CT3332" i="6"/>
  <c r="CS3332" i="6"/>
  <c r="CV3331" i="6"/>
  <c r="CT3331" i="6"/>
  <c r="CS3331" i="6"/>
  <c r="CV3330" i="6"/>
  <c r="CT3330" i="6"/>
  <c r="CS3330" i="6"/>
  <c r="CV3329" i="6"/>
  <c r="CT3329" i="6"/>
  <c r="CS3329" i="6"/>
  <c r="CV3328" i="6"/>
  <c r="CT3328" i="6"/>
  <c r="CS3328" i="6"/>
  <c r="CV3327" i="6"/>
  <c r="CT3327" i="6"/>
  <c r="CS3327" i="6"/>
  <c r="CV3326" i="6"/>
  <c r="CT3326" i="6"/>
  <c r="CS3326" i="6"/>
  <c r="CV3325" i="6"/>
  <c r="CT3325" i="6"/>
  <c r="CS3325" i="6"/>
  <c r="CV3324" i="6"/>
  <c r="CT3324" i="6"/>
  <c r="CS3324" i="6"/>
  <c r="CV3323" i="6"/>
  <c r="CT3323" i="6"/>
  <c r="CS3323" i="6"/>
  <c r="CV3322" i="6"/>
  <c r="CT3322" i="6"/>
  <c r="CS3322" i="6"/>
  <c r="CV3321" i="6"/>
  <c r="CT3321" i="6"/>
  <c r="CS3321" i="6"/>
  <c r="CV3320" i="6"/>
  <c r="CT3320" i="6"/>
  <c r="CS3320" i="6"/>
  <c r="CV3319" i="6"/>
  <c r="CT3319" i="6"/>
  <c r="CS3319" i="6"/>
  <c r="CV3318" i="6"/>
  <c r="CT3318" i="6"/>
  <c r="CS3318" i="6"/>
  <c r="CV3317" i="6"/>
  <c r="CT3317" i="6"/>
  <c r="CS3317" i="6"/>
  <c r="CV3316" i="6"/>
  <c r="CT3316" i="6"/>
  <c r="CS3316" i="6"/>
  <c r="CV3315" i="6"/>
  <c r="CT3315" i="6"/>
  <c r="CS3315" i="6"/>
  <c r="CV3314" i="6"/>
  <c r="CT3314" i="6"/>
  <c r="CS3314" i="6"/>
  <c r="CV3313" i="6"/>
  <c r="CT3313" i="6"/>
  <c r="CS3313" i="6"/>
  <c r="CV3312" i="6"/>
  <c r="CT3312" i="6"/>
  <c r="CS3312" i="6"/>
  <c r="CV3311" i="6"/>
  <c r="CT3311" i="6"/>
  <c r="CS3311" i="6"/>
  <c r="CV3310" i="6"/>
  <c r="CT3310" i="6"/>
  <c r="CS3310" i="6"/>
  <c r="CV3309" i="6"/>
  <c r="CT3309" i="6"/>
  <c r="CS3309" i="6"/>
  <c r="CV3308" i="6"/>
  <c r="CT3308" i="6"/>
  <c r="CS3308" i="6"/>
  <c r="CV3307" i="6"/>
  <c r="CT3307" i="6"/>
  <c r="CS3307" i="6"/>
  <c r="CV3306" i="6"/>
  <c r="CT3306" i="6"/>
  <c r="CS3306" i="6"/>
  <c r="CV3305" i="6"/>
  <c r="CT3305" i="6"/>
  <c r="CS3305" i="6"/>
  <c r="CV3304" i="6"/>
  <c r="CT3304" i="6"/>
  <c r="CS3304" i="6"/>
  <c r="CV3303" i="6"/>
  <c r="CT3303" i="6"/>
  <c r="CS3303" i="6"/>
  <c r="CV3302" i="6"/>
  <c r="CS3302" i="6"/>
  <c r="CV3301" i="6"/>
  <c r="CT3301" i="6"/>
  <c r="CS3301" i="6"/>
  <c r="CV3300" i="6"/>
  <c r="CT3300" i="6"/>
  <c r="CS3300" i="6"/>
  <c r="CV3299" i="6"/>
  <c r="CT3299" i="6"/>
  <c r="CS3299" i="6"/>
  <c r="CV3298" i="6"/>
  <c r="CT3298" i="6"/>
  <c r="CS3298" i="6"/>
  <c r="CV3297" i="6"/>
  <c r="CT3297" i="6"/>
  <c r="CS3297" i="6"/>
  <c r="CV3296" i="6"/>
  <c r="CT3296" i="6"/>
  <c r="CS3296" i="6"/>
  <c r="CV3295" i="6"/>
  <c r="CT3295" i="6"/>
  <c r="CS3295" i="6"/>
  <c r="CV3294" i="6"/>
  <c r="CT3294" i="6"/>
  <c r="CS3294" i="6"/>
  <c r="CV3293" i="6"/>
  <c r="CT3293" i="6"/>
  <c r="CS3293" i="6"/>
  <c r="CV3292" i="6"/>
  <c r="CT3292" i="6"/>
  <c r="CS3292" i="6"/>
  <c r="CV3291" i="6"/>
  <c r="CT3291" i="6"/>
  <c r="CS3291" i="6"/>
  <c r="CV3290" i="6"/>
  <c r="CT3290" i="6"/>
  <c r="CS3290" i="6"/>
  <c r="CV3289" i="6"/>
  <c r="CT3289" i="6"/>
  <c r="CS3289" i="6"/>
  <c r="CV3288" i="6"/>
  <c r="CT3288" i="6"/>
  <c r="CS3288" i="6"/>
  <c r="CV3287" i="6"/>
  <c r="CT3287" i="6"/>
  <c r="CS3287" i="6"/>
  <c r="CV3286" i="6"/>
  <c r="CT3286" i="6"/>
  <c r="CS3286" i="6"/>
  <c r="CV3285" i="6"/>
  <c r="CT3285" i="6"/>
  <c r="CS3285" i="6"/>
  <c r="CV3284" i="6"/>
  <c r="CT3284" i="6"/>
  <c r="CS3284" i="6"/>
  <c r="CV3283" i="6"/>
  <c r="CT3283" i="6"/>
  <c r="CS3283" i="6"/>
  <c r="CV3282" i="6"/>
  <c r="CT3282" i="6"/>
  <c r="CS3282" i="6"/>
  <c r="CV3281" i="6"/>
  <c r="CT3281" i="6"/>
  <c r="CS3281" i="6"/>
  <c r="CV3280" i="6"/>
  <c r="CT3280" i="6"/>
  <c r="CS3280" i="6"/>
  <c r="CV3279" i="6"/>
  <c r="CT3279" i="6"/>
  <c r="CS3279" i="6"/>
  <c r="CV3278" i="6"/>
  <c r="CT3278" i="6"/>
  <c r="CS3278" i="6"/>
  <c r="CV3277" i="6"/>
  <c r="CT3277" i="6"/>
  <c r="CS3277" i="6"/>
  <c r="CV3276" i="6"/>
  <c r="CT3276" i="6"/>
  <c r="CS3276" i="6"/>
  <c r="CV3275" i="6"/>
  <c r="CT3275" i="6"/>
  <c r="CS3275" i="6"/>
  <c r="CV3274" i="6"/>
  <c r="CT3274" i="6"/>
  <c r="CS3274" i="6"/>
  <c r="CV3273" i="6"/>
  <c r="CT3273" i="6"/>
  <c r="CS3273" i="6"/>
  <c r="CV3272" i="6"/>
  <c r="CT3272" i="6"/>
  <c r="CS3272" i="6"/>
  <c r="CV3271" i="6"/>
  <c r="CT3271" i="6"/>
  <c r="CS3271" i="6"/>
  <c r="CV3270" i="6"/>
  <c r="CT3270" i="6"/>
  <c r="CS3270" i="6"/>
  <c r="CV3269" i="6"/>
  <c r="CT3269" i="6"/>
  <c r="CS3269" i="6"/>
  <c r="CV3268" i="6"/>
  <c r="CT3268" i="6"/>
  <c r="CS3268" i="6"/>
  <c r="CV3267" i="6"/>
  <c r="CT3267" i="6"/>
  <c r="CS3267" i="6"/>
  <c r="CV3266" i="6"/>
  <c r="CT3266" i="6"/>
  <c r="CS3266" i="6"/>
  <c r="CV3265" i="6"/>
  <c r="CT3265" i="6"/>
  <c r="CS3265" i="6"/>
  <c r="CV3264" i="6"/>
  <c r="CT3264" i="6"/>
  <c r="CS3264" i="6"/>
  <c r="CV3263" i="6"/>
  <c r="CT3263" i="6"/>
  <c r="CS3263" i="6"/>
  <c r="CV3262" i="6"/>
  <c r="CT3262" i="6"/>
  <c r="CS3262" i="6"/>
  <c r="CV3261" i="6"/>
  <c r="CT3261" i="6"/>
  <c r="CS3261" i="6"/>
  <c r="CV3260" i="6"/>
  <c r="CT3260" i="6"/>
  <c r="CS3260" i="6"/>
  <c r="CV3259" i="6"/>
  <c r="CT3259" i="6"/>
  <c r="CS3259" i="6"/>
  <c r="CV3258" i="6"/>
  <c r="CT3258" i="6"/>
  <c r="CS3258" i="6"/>
  <c r="CV3257" i="6"/>
  <c r="CT3257" i="6"/>
  <c r="CS3257" i="6"/>
  <c r="CV3256" i="6"/>
  <c r="CT3256" i="6"/>
  <c r="CS3256" i="6"/>
  <c r="CV3255" i="6"/>
  <c r="CS3255" i="6"/>
  <c r="CV3254" i="6"/>
  <c r="CT3254" i="6"/>
  <c r="CS3254" i="6"/>
  <c r="CV3253" i="6"/>
  <c r="CS3253" i="6"/>
  <c r="CV3252" i="6"/>
  <c r="CS3252" i="6"/>
  <c r="CV3201" i="6"/>
  <c r="CT3201" i="6"/>
  <c r="CS3201" i="6"/>
  <c r="CV3200" i="6"/>
  <c r="CT3200" i="6"/>
  <c r="CS3200" i="6"/>
  <c r="CV3199" i="6"/>
  <c r="CT3199" i="6"/>
  <c r="CS3199" i="6"/>
  <c r="CV3198" i="6"/>
  <c r="CT3198" i="6"/>
  <c r="CS3198" i="6"/>
  <c r="CV3197" i="6"/>
  <c r="CT3197" i="6"/>
  <c r="CS3197" i="6"/>
  <c r="CV3196" i="6"/>
  <c r="CT3196" i="6"/>
  <c r="CS3196" i="6"/>
  <c r="CV3195" i="6"/>
  <c r="CT3195" i="6"/>
  <c r="CS3195" i="6"/>
  <c r="CV3194" i="6"/>
  <c r="CT3194" i="6"/>
  <c r="CS3194" i="6"/>
  <c r="CV3193" i="6"/>
  <c r="CT3193" i="6"/>
  <c r="CS3193" i="6"/>
  <c r="CV3192" i="6"/>
  <c r="CT3192" i="6"/>
  <c r="CS3192" i="6"/>
  <c r="CV3191" i="6"/>
  <c r="CT3191" i="6"/>
  <c r="CS3191" i="6"/>
  <c r="CV3190" i="6"/>
  <c r="CT3190" i="6"/>
  <c r="CS3190" i="6"/>
  <c r="CV3189" i="6"/>
  <c r="CT3189" i="6"/>
  <c r="CS3189" i="6"/>
  <c r="CV3188" i="6"/>
  <c r="CT3188" i="6"/>
  <c r="CS3188" i="6"/>
  <c r="CV3187" i="6"/>
  <c r="CT3187" i="6"/>
  <c r="CS3187" i="6"/>
  <c r="CV3186" i="6"/>
  <c r="CT3186" i="6"/>
  <c r="CS3186" i="6"/>
  <c r="CV3185" i="6"/>
  <c r="CT3185" i="6"/>
  <c r="CS3185" i="6"/>
  <c r="CV3184" i="6"/>
  <c r="CT3184" i="6"/>
  <c r="CS3184" i="6"/>
  <c r="CV3183" i="6"/>
  <c r="CT3183" i="6"/>
  <c r="CS3183" i="6"/>
  <c r="CV3182" i="6"/>
  <c r="CT3182" i="6"/>
  <c r="CS3182" i="6"/>
  <c r="CV3181" i="6"/>
  <c r="CT3181" i="6"/>
  <c r="CS3181" i="6"/>
  <c r="CV3180" i="6"/>
  <c r="CT3180" i="6"/>
  <c r="CS3180" i="6"/>
  <c r="CV3179" i="6"/>
  <c r="CT3179" i="6"/>
  <c r="CS3179" i="6"/>
  <c r="CV3178" i="6"/>
  <c r="CT3178" i="6"/>
  <c r="CS3178" i="6"/>
  <c r="CV3177" i="6"/>
  <c r="CT3177" i="6"/>
  <c r="CS3177" i="6"/>
  <c r="CV3176" i="6"/>
  <c r="CT3176" i="6"/>
  <c r="CS3176" i="6"/>
  <c r="CV3175" i="6"/>
  <c r="CT3175" i="6"/>
  <c r="CS3175" i="6"/>
  <c r="CV3174" i="6"/>
  <c r="CT3174" i="6"/>
  <c r="CS3174" i="6"/>
  <c r="CV3173" i="6"/>
  <c r="CT3173" i="6"/>
  <c r="CS3173" i="6"/>
  <c r="CV3172" i="6"/>
  <c r="CT3172" i="6"/>
  <c r="CS3172" i="6"/>
  <c r="CV3171" i="6"/>
  <c r="CT3171" i="6"/>
  <c r="CS3171" i="6"/>
  <c r="CV3170" i="6"/>
  <c r="CT3170" i="6"/>
  <c r="CS3170" i="6"/>
  <c r="CV3169" i="6"/>
  <c r="CT3169" i="6"/>
  <c r="CS3169" i="6"/>
  <c r="CV3168" i="6"/>
  <c r="CT3168" i="6"/>
  <c r="CS3168" i="6"/>
  <c r="CV3167" i="6"/>
  <c r="CT3167" i="6"/>
  <c r="CS3167" i="6"/>
  <c r="CV3166" i="6"/>
  <c r="CT3166" i="6"/>
  <c r="CS3166" i="6"/>
  <c r="CV3165" i="6"/>
  <c r="CT3165" i="6"/>
  <c r="CS3165" i="6"/>
  <c r="CV3164" i="6"/>
  <c r="CT3164" i="6"/>
  <c r="CS3164" i="6"/>
  <c r="CV3163" i="6"/>
  <c r="CT3163" i="6"/>
  <c r="CS3163" i="6"/>
  <c r="CV3162" i="6"/>
  <c r="CT3162" i="6"/>
  <c r="CS3162" i="6"/>
  <c r="CV3161" i="6"/>
  <c r="CT3161" i="6"/>
  <c r="CS3161" i="6"/>
  <c r="CV3160" i="6"/>
  <c r="CT3160" i="6"/>
  <c r="CS3160" i="6"/>
  <c r="CV3159" i="6"/>
  <c r="CT3159" i="6"/>
  <c r="CS3159" i="6"/>
  <c r="CV3158" i="6"/>
  <c r="CT3158" i="6"/>
  <c r="CS3158" i="6"/>
  <c r="CV3157" i="6"/>
  <c r="CT3157" i="6"/>
  <c r="CS3157" i="6"/>
  <c r="CV3156" i="6"/>
  <c r="CT3156" i="6"/>
  <c r="CS3156" i="6"/>
  <c r="CV3155" i="6"/>
  <c r="CT3155" i="6"/>
  <c r="CS3155" i="6"/>
  <c r="CV3154" i="6"/>
  <c r="CT3154" i="6"/>
  <c r="CS3154" i="6"/>
  <c r="CV3153" i="6"/>
  <c r="CT3153" i="6"/>
  <c r="CS3153" i="6"/>
  <c r="CV3152" i="6"/>
  <c r="CT3152" i="6"/>
  <c r="CS3152" i="6"/>
  <c r="CV3151" i="6"/>
  <c r="CT3151" i="6"/>
  <c r="CS3151" i="6"/>
  <c r="CV3150" i="6"/>
  <c r="CT3150" i="6"/>
  <c r="CS3150" i="6"/>
  <c r="CV3149" i="6"/>
  <c r="CT3149" i="6"/>
  <c r="CS3149" i="6"/>
  <c r="CV3148" i="6"/>
  <c r="CT3148" i="6"/>
  <c r="CS3148" i="6"/>
  <c r="CV3147" i="6"/>
  <c r="CT3147" i="6"/>
  <c r="CS3147" i="6"/>
  <c r="CV3146" i="6"/>
  <c r="CT3146" i="6"/>
  <c r="CS3146" i="6"/>
  <c r="CV3145" i="6"/>
  <c r="CT3145" i="6"/>
  <c r="CS3145" i="6"/>
  <c r="CV3144" i="6"/>
  <c r="CT3144" i="6"/>
  <c r="CS3144" i="6"/>
  <c r="CV3143" i="6"/>
  <c r="CT3143" i="6"/>
  <c r="CS3143" i="6"/>
  <c r="CV3142" i="6"/>
  <c r="CT3142" i="6"/>
  <c r="CS3142" i="6"/>
  <c r="CV3141" i="6"/>
  <c r="CT3141" i="6"/>
  <c r="CS3141" i="6"/>
  <c r="CV3140" i="6"/>
  <c r="CT3140" i="6"/>
  <c r="CS3140" i="6"/>
  <c r="CV3139" i="6"/>
  <c r="CT3139" i="6"/>
  <c r="CS3139" i="6"/>
  <c r="CV3138" i="6"/>
  <c r="CT3138" i="6"/>
  <c r="CS3138" i="6"/>
  <c r="CV3137" i="6"/>
  <c r="CT3137" i="6"/>
  <c r="CS3137" i="6"/>
  <c r="CV3136" i="6"/>
  <c r="CT3136" i="6"/>
  <c r="CS3136" i="6"/>
  <c r="CV3135" i="6"/>
  <c r="CT3135" i="6"/>
  <c r="CS3135" i="6"/>
  <c r="CV3134" i="6"/>
  <c r="CT3134" i="6"/>
  <c r="CS3134" i="6"/>
  <c r="CV3133" i="6"/>
  <c r="CT3133" i="6"/>
  <c r="CS3133" i="6"/>
  <c r="CV3132" i="6"/>
  <c r="CT3132" i="6"/>
  <c r="CS3132" i="6"/>
  <c r="CV3131" i="6"/>
  <c r="CT3131" i="6"/>
  <c r="CS3131" i="6"/>
  <c r="CV3130" i="6"/>
  <c r="CT3130" i="6"/>
  <c r="CS3130" i="6"/>
  <c r="CV3129" i="6"/>
  <c r="CT3129" i="6"/>
  <c r="CS3129" i="6"/>
  <c r="CV3128" i="6"/>
  <c r="CT3128" i="6"/>
  <c r="CS3128" i="6"/>
  <c r="CV3127" i="6"/>
  <c r="CT3127" i="6"/>
  <c r="CS3127" i="6"/>
  <c r="CV3126" i="6"/>
  <c r="CT3126" i="6"/>
  <c r="CS3126" i="6"/>
  <c r="CV3125" i="6"/>
  <c r="CT3125" i="6"/>
  <c r="CS3125" i="6"/>
  <c r="CV3124" i="6"/>
  <c r="CT3124" i="6"/>
  <c r="CS3124" i="6"/>
  <c r="CV3123" i="6"/>
  <c r="CT3123" i="6"/>
  <c r="CS3123" i="6"/>
  <c r="CV3122" i="6"/>
  <c r="CS3122" i="6"/>
  <c r="CV3121" i="6"/>
  <c r="CS3121" i="6"/>
  <c r="CV3120" i="6"/>
  <c r="CS3120" i="6"/>
  <c r="CV3119" i="6"/>
  <c r="CS3119" i="6"/>
  <c r="CV3118" i="6"/>
  <c r="CS3118" i="6"/>
  <c r="CV3117" i="6"/>
  <c r="CS3117" i="6"/>
  <c r="CV3116" i="6"/>
  <c r="CT3116" i="6"/>
  <c r="CS3116" i="6"/>
  <c r="CV3115" i="6"/>
  <c r="CT3115" i="6"/>
  <c r="CS3115" i="6"/>
  <c r="CV3114" i="6"/>
  <c r="CT3114" i="6"/>
  <c r="CS3114" i="6"/>
  <c r="CV3113" i="6"/>
  <c r="CT3113" i="6"/>
  <c r="CS3113" i="6"/>
  <c r="CV3112" i="6"/>
  <c r="CT3112" i="6"/>
  <c r="CS3112" i="6"/>
  <c r="CV3111" i="6"/>
  <c r="CT3111" i="6"/>
  <c r="CS3111" i="6"/>
  <c r="CV3110" i="6"/>
  <c r="CT3110" i="6"/>
  <c r="CS3110" i="6"/>
  <c r="CV3109" i="6"/>
  <c r="CT3109" i="6"/>
  <c r="CS3109" i="6"/>
  <c r="CV3108" i="6"/>
  <c r="CT3108" i="6"/>
  <c r="CS3108" i="6"/>
  <c r="CV3107" i="6"/>
  <c r="CT3107" i="6"/>
  <c r="CS3107" i="6"/>
  <c r="CV3106" i="6"/>
  <c r="CT3106" i="6"/>
  <c r="CS3106" i="6"/>
  <c r="CV3105" i="6"/>
  <c r="CT3105" i="6"/>
  <c r="CS3105" i="6"/>
  <c r="CV3104" i="6"/>
  <c r="CT3104" i="6"/>
  <c r="CS3104" i="6"/>
  <c r="CV3103" i="6"/>
  <c r="CT3103" i="6"/>
  <c r="CS3103" i="6"/>
  <c r="CV3102" i="6"/>
  <c r="CT3102" i="6"/>
  <c r="CS3102" i="6"/>
  <c r="CV3101" i="6"/>
  <c r="CT3101" i="6"/>
  <c r="CS3101" i="6"/>
  <c r="CV3100" i="6"/>
  <c r="CT3100" i="6"/>
  <c r="CS3100" i="6"/>
  <c r="CV3099" i="6"/>
  <c r="CT3099" i="6"/>
  <c r="CS3099" i="6"/>
  <c r="CV3098" i="6"/>
  <c r="CT3098" i="6"/>
  <c r="CS3098" i="6"/>
  <c r="CV3097" i="6"/>
  <c r="CT3097" i="6"/>
  <c r="CS3097" i="6"/>
  <c r="CV3096" i="6"/>
  <c r="CT3096" i="6"/>
  <c r="CS3096" i="6"/>
  <c r="CV3095" i="6"/>
  <c r="CT3095" i="6"/>
  <c r="CS3095" i="6"/>
  <c r="CV3094" i="6"/>
  <c r="CT3094" i="6"/>
  <c r="CS3094" i="6"/>
  <c r="CV3093" i="6"/>
  <c r="CT3093" i="6"/>
  <c r="CS3093" i="6"/>
  <c r="CV3092" i="6"/>
  <c r="CT3092" i="6"/>
  <c r="CS3092" i="6"/>
  <c r="CV3091" i="6"/>
  <c r="CT3091" i="6"/>
  <c r="CS3091" i="6"/>
  <c r="CV3090" i="6"/>
  <c r="CT3090" i="6"/>
  <c r="CS3090" i="6"/>
  <c r="CV3089" i="6"/>
  <c r="CT3089" i="6"/>
  <c r="CS3089" i="6"/>
  <c r="CV3088" i="6"/>
  <c r="CT3088" i="6"/>
  <c r="CS3088" i="6"/>
  <c r="CV3087" i="6"/>
  <c r="CT3087" i="6"/>
  <c r="CS3087" i="6"/>
  <c r="CV3086" i="6"/>
  <c r="CT3086" i="6"/>
  <c r="CS3086" i="6"/>
  <c r="CV3085" i="6"/>
  <c r="CS3085" i="6"/>
  <c r="CV3084" i="6"/>
  <c r="CS3084" i="6"/>
  <c r="CV3083" i="6"/>
  <c r="CS3083" i="6"/>
  <c r="CV3082" i="6"/>
  <c r="CS3082" i="6"/>
  <c r="CV3081" i="6"/>
  <c r="CS3081" i="6"/>
  <c r="CV3080" i="6"/>
  <c r="CS3080" i="6"/>
  <c r="CV3079" i="6"/>
  <c r="CS3079" i="6"/>
  <c r="CV3078" i="6"/>
  <c r="CS3078" i="6"/>
  <c r="CV3077" i="6"/>
  <c r="CT3077" i="6"/>
  <c r="CS3077" i="6"/>
  <c r="CV3076" i="6"/>
  <c r="CT3076" i="6"/>
  <c r="CS3076" i="6"/>
  <c r="CV3075" i="6"/>
  <c r="CT3075" i="6"/>
  <c r="CS3075" i="6"/>
  <c r="CV3074" i="6"/>
  <c r="CT3074" i="6"/>
  <c r="CS3074" i="6"/>
  <c r="CV3073" i="6"/>
  <c r="CT3073" i="6"/>
  <c r="CS3073" i="6"/>
  <c r="CV3072" i="6"/>
  <c r="CT3072" i="6"/>
  <c r="CS3072" i="6"/>
  <c r="CV3071" i="6"/>
  <c r="CT3071" i="6"/>
  <c r="CS3071" i="6"/>
  <c r="CV3070" i="6"/>
  <c r="CT3070" i="6"/>
  <c r="CS3070" i="6"/>
  <c r="CV3069" i="6"/>
  <c r="CT3069" i="6"/>
  <c r="CS3069" i="6"/>
  <c r="CV3068" i="6"/>
  <c r="CT3068" i="6"/>
  <c r="CS3068" i="6"/>
  <c r="CV3067" i="6"/>
  <c r="CT3067" i="6"/>
  <c r="CS3067" i="6"/>
  <c r="CV3066" i="6"/>
  <c r="CT3066" i="6"/>
  <c r="CS3066" i="6"/>
  <c r="CV3065" i="6"/>
  <c r="CT3065" i="6"/>
  <c r="CS3065" i="6"/>
  <c r="CV3064" i="6"/>
  <c r="CT3064" i="6"/>
  <c r="CS3064" i="6"/>
  <c r="CV3063" i="6"/>
  <c r="CT3063" i="6"/>
  <c r="CS3063" i="6"/>
  <c r="CV3062" i="6"/>
  <c r="CT3062" i="6"/>
  <c r="CS3062" i="6"/>
  <c r="CV3061" i="6"/>
  <c r="CT3061" i="6"/>
  <c r="CS3061" i="6"/>
  <c r="CV3060" i="6"/>
  <c r="CT3060" i="6"/>
  <c r="CS3060" i="6"/>
  <c r="CV3059" i="6"/>
  <c r="CT3059" i="6"/>
  <c r="CS3059" i="6"/>
  <c r="CV3058" i="6"/>
  <c r="CT3058" i="6"/>
  <c r="CS3058" i="6"/>
  <c r="CV3057" i="6"/>
  <c r="CT3057" i="6"/>
  <c r="CS3057" i="6"/>
  <c r="CV3056" i="6"/>
  <c r="CT3056" i="6"/>
  <c r="CS3056" i="6"/>
  <c r="CV3055" i="6"/>
  <c r="CT3055" i="6"/>
  <c r="CS3055" i="6"/>
  <c r="CV3054" i="6"/>
  <c r="CT3054" i="6"/>
  <c r="CS3054" i="6"/>
  <c r="CV3053" i="6"/>
  <c r="CT3053" i="6"/>
  <c r="CS3053" i="6"/>
  <c r="CV3052" i="6"/>
  <c r="CT3052" i="6"/>
  <c r="CS3052" i="6"/>
  <c r="CV3051" i="6"/>
  <c r="CT3051" i="6"/>
  <c r="CS3051" i="6"/>
  <c r="CV3050" i="6"/>
  <c r="CT3050" i="6"/>
  <c r="CS3050" i="6"/>
  <c r="CV3049" i="6"/>
  <c r="CT3049" i="6"/>
  <c r="CS3049" i="6"/>
  <c r="CV3048" i="6"/>
  <c r="CT3048" i="6"/>
  <c r="CS3048" i="6"/>
  <c r="CV3047" i="6"/>
  <c r="CT3047" i="6"/>
  <c r="CS3047" i="6"/>
  <c r="CV3046" i="6"/>
  <c r="CT3046" i="6"/>
  <c r="CS3046" i="6"/>
  <c r="CV3045" i="6"/>
  <c r="CT3045" i="6"/>
  <c r="CS3045" i="6"/>
  <c r="CV3044" i="6"/>
  <c r="CT3044" i="6"/>
  <c r="CS3044" i="6"/>
  <c r="CV3043" i="6"/>
  <c r="CT3043" i="6"/>
  <c r="CS3043" i="6"/>
  <c r="CV3042" i="6"/>
  <c r="CT3042" i="6"/>
  <c r="CS3042" i="6"/>
  <c r="CV3041" i="6"/>
  <c r="CT3041" i="6"/>
  <c r="CS3041" i="6"/>
  <c r="CV3040" i="6"/>
  <c r="CT3040" i="6"/>
  <c r="CS3040" i="6"/>
  <c r="CV3039" i="6"/>
  <c r="CT3039" i="6"/>
  <c r="CS3039" i="6"/>
  <c r="CV3038" i="6"/>
  <c r="CT3038" i="6"/>
  <c r="CS3038" i="6"/>
  <c r="CV3037" i="6"/>
  <c r="CT3037" i="6"/>
  <c r="CS3037" i="6"/>
  <c r="CV3036" i="6"/>
  <c r="CT3036" i="6"/>
  <c r="CS3036" i="6"/>
  <c r="CV3035" i="6"/>
  <c r="CT3035" i="6"/>
  <c r="CS3035" i="6"/>
  <c r="CV3034" i="6"/>
  <c r="CT3034" i="6"/>
  <c r="CS3034" i="6"/>
  <c r="CV3033" i="6"/>
  <c r="CT3033" i="6"/>
  <c r="CS3033" i="6"/>
  <c r="CV3032" i="6"/>
  <c r="CT3032" i="6"/>
  <c r="CS3032" i="6"/>
  <c r="CV3031" i="6"/>
  <c r="CT3031" i="6"/>
  <c r="CS3031" i="6"/>
  <c r="CV3030" i="6"/>
  <c r="CT3030" i="6"/>
  <c r="CS3030" i="6"/>
  <c r="CV3029" i="6"/>
  <c r="CS3029" i="6"/>
  <c r="CV3028" i="6"/>
  <c r="CT3028" i="6"/>
  <c r="CS3028" i="6"/>
  <c r="CS3027" i="6"/>
  <c r="CV3026" i="6"/>
  <c r="CT3026" i="6"/>
  <c r="CS3026" i="6"/>
  <c r="CV3025" i="6"/>
  <c r="CS3025" i="6"/>
  <c r="CV3024" i="6"/>
  <c r="CS3024" i="6"/>
  <c r="CV3023" i="6"/>
  <c r="CS3023" i="6"/>
  <c r="CV3022" i="6"/>
  <c r="CT3022" i="6"/>
  <c r="CS3022" i="6"/>
  <c r="CV3021" i="6"/>
  <c r="CT3021" i="6"/>
  <c r="CS3021" i="6"/>
  <c r="CV3020" i="6"/>
  <c r="CT3020" i="6"/>
  <c r="CS3020" i="6"/>
  <c r="CV3019" i="6"/>
  <c r="CT3019" i="6"/>
  <c r="CS3019" i="6"/>
  <c r="CV3018" i="6"/>
  <c r="CT3018" i="6"/>
  <c r="CS3018" i="6"/>
  <c r="CV3017" i="6"/>
  <c r="CT3017" i="6"/>
  <c r="CS3017" i="6"/>
  <c r="CV3016" i="6"/>
  <c r="CT3016" i="6"/>
  <c r="CS3016" i="6"/>
  <c r="CV3015" i="6"/>
  <c r="CT3015" i="6"/>
  <c r="CS3015" i="6"/>
  <c r="CV3014" i="6"/>
  <c r="CT3014" i="6"/>
  <c r="CS3014" i="6"/>
  <c r="CV3013" i="6"/>
  <c r="CT3013" i="6"/>
  <c r="CS3013" i="6"/>
  <c r="CV3012" i="6"/>
  <c r="CT3012" i="6"/>
  <c r="CS3012" i="6"/>
  <c r="CV3011" i="6"/>
  <c r="CT3011" i="6"/>
  <c r="CS3011" i="6"/>
  <c r="CV3010" i="6"/>
  <c r="CT3010" i="6"/>
  <c r="CS3010" i="6"/>
  <c r="CV3009" i="6"/>
  <c r="CT3009" i="6"/>
  <c r="CS3009" i="6"/>
  <c r="CV3008" i="6"/>
  <c r="CT3008" i="6"/>
  <c r="CS3008" i="6"/>
  <c r="CV3007" i="6"/>
  <c r="CT3007" i="6"/>
  <c r="CS3007" i="6"/>
  <c r="CV3006" i="6"/>
  <c r="CT3006" i="6"/>
  <c r="CS3006" i="6"/>
  <c r="CV3005" i="6"/>
  <c r="CT3005" i="6"/>
  <c r="CS3005" i="6"/>
  <c r="CV3004" i="6"/>
  <c r="CT3004" i="6"/>
  <c r="CS3004" i="6"/>
  <c r="CV3003" i="6"/>
  <c r="CT3003" i="6"/>
  <c r="CS3003" i="6"/>
  <c r="CV3002" i="6"/>
  <c r="CT3002" i="6"/>
  <c r="CS3002" i="6"/>
  <c r="CV3001" i="6"/>
  <c r="CT3001" i="6"/>
  <c r="CS3001" i="6"/>
  <c r="CV3000" i="6"/>
  <c r="CT3000" i="6"/>
  <c r="CS3000" i="6"/>
  <c r="CV2999" i="6"/>
  <c r="CT2999" i="6"/>
  <c r="CS2999" i="6"/>
  <c r="CV2998" i="6"/>
  <c r="CT2998" i="6"/>
  <c r="CS2998" i="6"/>
  <c r="CV2997" i="6"/>
  <c r="CT2997" i="6"/>
  <c r="CS2997" i="6"/>
  <c r="CV2996" i="6"/>
  <c r="CT2996" i="6"/>
  <c r="CS2996" i="6"/>
  <c r="CV2995" i="6"/>
  <c r="CT2995" i="6"/>
  <c r="CS2995" i="6"/>
  <c r="CV2994" i="6"/>
  <c r="CT2994" i="6"/>
  <c r="CS2994" i="6"/>
  <c r="CV2993" i="6"/>
  <c r="CT2993" i="6"/>
  <c r="CS2993" i="6"/>
  <c r="CV2992" i="6"/>
  <c r="CT2992" i="6"/>
  <c r="CS2992" i="6"/>
  <c r="CV2991" i="6"/>
  <c r="CT2991" i="6"/>
  <c r="CS2991" i="6"/>
  <c r="CV2990" i="6"/>
  <c r="CT2990" i="6"/>
  <c r="CS2990" i="6"/>
  <c r="CV2989" i="6"/>
  <c r="CT2989" i="6"/>
  <c r="CS2989" i="6"/>
  <c r="CV2988" i="6"/>
  <c r="CT2988" i="6"/>
  <c r="CS2988" i="6"/>
  <c r="CV2987" i="6"/>
  <c r="CT2987" i="6"/>
  <c r="CS2987" i="6"/>
  <c r="CV2986" i="6"/>
  <c r="CT2986" i="6"/>
  <c r="CS2986" i="6"/>
  <c r="CV2985" i="6"/>
  <c r="CT2985" i="6"/>
  <c r="CS2985" i="6"/>
  <c r="CV2984" i="6"/>
  <c r="CT2984" i="6"/>
  <c r="CS2984" i="6"/>
  <c r="CV2983" i="6"/>
  <c r="CT2983" i="6"/>
  <c r="CS2983" i="6"/>
  <c r="CV2982" i="6"/>
  <c r="CT2982" i="6"/>
  <c r="CS2982" i="6"/>
  <c r="CV2981" i="6"/>
  <c r="CT2981" i="6"/>
  <c r="CS2981" i="6"/>
  <c r="CV2980" i="6"/>
  <c r="CT2980" i="6"/>
  <c r="CS2980" i="6"/>
  <c r="CV2979" i="6"/>
  <c r="CT2979" i="6"/>
  <c r="CS2979" i="6"/>
  <c r="CV2978" i="6"/>
  <c r="CT2978" i="6"/>
  <c r="CS2978" i="6"/>
  <c r="CV2977" i="6"/>
  <c r="CT2977" i="6"/>
  <c r="CS2977" i="6"/>
  <c r="CV2976" i="6"/>
  <c r="CT2976" i="6"/>
  <c r="CS2976" i="6"/>
  <c r="CV2975" i="6"/>
  <c r="CT2975" i="6"/>
  <c r="CS2975" i="6"/>
  <c r="CV2974" i="6"/>
  <c r="CT2974" i="6"/>
  <c r="CS2974" i="6"/>
  <c r="CV2973" i="6"/>
  <c r="CT2973" i="6"/>
  <c r="CS2973" i="6"/>
  <c r="CV2972" i="6"/>
  <c r="CS2972" i="6"/>
  <c r="CV2970" i="6"/>
  <c r="CT2970" i="6"/>
  <c r="CS2970" i="6"/>
  <c r="CV2969" i="6"/>
  <c r="CT2969" i="6"/>
  <c r="CS2969" i="6"/>
  <c r="CV2968" i="6"/>
  <c r="CT2968" i="6"/>
  <c r="CS2968" i="6"/>
  <c r="CV2967" i="6"/>
  <c r="CT2967" i="6"/>
  <c r="CS2967" i="6"/>
  <c r="CV2966" i="6"/>
  <c r="CT2966" i="6"/>
  <c r="CS2966" i="6"/>
  <c r="CV2965" i="6"/>
  <c r="CT2965" i="6"/>
  <c r="CS2965" i="6"/>
  <c r="CV2964" i="6"/>
  <c r="CT2964" i="6"/>
  <c r="CS2964" i="6"/>
  <c r="CV2963" i="6"/>
  <c r="CT2963" i="6"/>
  <c r="CS2963" i="6"/>
  <c r="CV2962" i="6"/>
  <c r="CT2962" i="6"/>
  <c r="CS2962" i="6"/>
  <c r="CV2961" i="6"/>
  <c r="CT2961" i="6"/>
  <c r="CS2961" i="6"/>
  <c r="CV2960" i="6"/>
  <c r="CT2960" i="6"/>
  <c r="CS2960" i="6"/>
  <c r="CV2959" i="6"/>
  <c r="CT2959" i="6"/>
  <c r="CS2959" i="6"/>
  <c r="CV2958" i="6"/>
  <c r="CT2958" i="6"/>
  <c r="CS2958" i="6"/>
  <c r="CV2957" i="6"/>
  <c r="CT2957" i="6"/>
  <c r="CS2957" i="6"/>
  <c r="CV2956" i="6"/>
  <c r="CT2956" i="6"/>
  <c r="CS2956" i="6"/>
  <c r="CV2955" i="6"/>
  <c r="CT2955" i="6"/>
  <c r="CS2955" i="6"/>
  <c r="CV2954" i="6"/>
  <c r="CT2954" i="6"/>
  <c r="CS2954" i="6"/>
  <c r="CV2953" i="6"/>
  <c r="CT2953" i="6"/>
  <c r="CS2953" i="6"/>
  <c r="CV2952" i="6"/>
  <c r="CT2952" i="6"/>
  <c r="CS2952" i="6"/>
  <c r="CV2951" i="6"/>
  <c r="CT2951" i="6"/>
  <c r="CS2951" i="6"/>
  <c r="CV2950" i="6"/>
  <c r="CT2950" i="6"/>
  <c r="CS2950" i="6"/>
  <c r="CV2949" i="6"/>
  <c r="CT2949" i="6"/>
  <c r="CS2949" i="6"/>
  <c r="CV2948" i="6"/>
  <c r="CT2948" i="6"/>
  <c r="CS2948" i="6"/>
  <c r="CV2947" i="6"/>
  <c r="CT2947" i="6"/>
  <c r="CS2947" i="6"/>
  <c r="CV2946" i="6"/>
  <c r="CT2946" i="6"/>
  <c r="CS2946" i="6"/>
  <c r="CV2945" i="6"/>
  <c r="CT2945" i="6"/>
  <c r="CS2945" i="6"/>
  <c r="CV2944" i="6"/>
  <c r="CT2944" i="6"/>
  <c r="CS2944" i="6"/>
  <c r="CV2943" i="6"/>
  <c r="CT2943" i="6"/>
  <c r="CS2943" i="6"/>
  <c r="CV2942" i="6"/>
  <c r="CT2942" i="6"/>
  <c r="CS2942" i="6"/>
  <c r="CV2941" i="6"/>
  <c r="CT2941" i="6"/>
  <c r="CS2941" i="6"/>
  <c r="CV2940" i="6"/>
  <c r="CT2940" i="6"/>
  <c r="CS2940" i="6"/>
  <c r="CV2939" i="6"/>
  <c r="CT2939" i="6"/>
  <c r="CS2939" i="6"/>
  <c r="CV2938" i="6"/>
  <c r="CT2938" i="6"/>
  <c r="CS2938" i="6"/>
  <c r="CV2937" i="6"/>
  <c r="CT2937" i="6"/>
  <c r="CS2937" i="6"/>
  <c r="CV2936" i="6"/>
  <c r="CT2936" i="6"/>
  <c r="CS2936" i="6"/>
  <c r="CV2935" i="6"/>
  <c r="CT2935" i="6"/>
  <c r="CS2935" i="6"/>
  <c r="CV2934" i="6"/>
  <c r="CT2934" i="6"/>
  <c r="CS2934" i="6"/>
  <c r="CV2933" i="6"/>
  <c r="CT2933" i="6"/>
  <c r="CS2933" i="6"/>
  <c r="CV2932" i="6"/>
  <c r="CT2932" i="6"/>
  <c r="CS2932" i="6"/>
  <c r="CV2931" i="6"/>
  <c r="CT2931" i="6"/>
  <c r="CS2931" i="6"/>
  <c r="CV2930" i="6"/>
  <c r="CT2930" i="6"/>
  <c r="CS2930" i="6"/>
  <c r="CV2929" i="6"/>
  <c r="CT2929" i="6"/>
  <c r="CS2929" i="6"/>
  <c r="CV2928" i="6"/>
  <c r="CT2928" i="6"/>
  <c r="CS2928" i="6"/>
  <c r="CV2927" i="6"/>
  <c r="CT2927" i="6"/>
  <c r="CS2927" i="6"/>
  <c r="CV2926" i="6"/>
  <c r="CT2926" i="6"/>
  <c r="CS2926" i="6"/>
  <c r="CV2925" i="6"/>
  <c r="CT2925" i="6"/>
  <c r="CS2925" i="6"/>
  <c r="CV2924" i="6"/>
  <c r="CT2924" i="6"/>
  <c r="CS2924" i="6"/>
  <c r="CV2923" i="6"/>
  <c r="CS2923" i="6"/>
  <c r="CV2922" i="6"/>
  <c r="CS2922" i="6"/>
  <c r="CV2921" i="6"/>
  <c r="CS2921" i="6"/>
  <c r="CV2920" i="6"/>
  <c r="CS2920" i="6"/>
  <c r="CV2919" i="6"/>
  <c r="CS2919" i="6"/>
  <c r="CV2918" i="6"/>
  <c r="CT2918" i="6"/>
  <c r="CS2918" i="6"/>
  <c r="CV2917" i="6"/>
  <c r="CT2917" i="6"/>
  <c r="CS2917" i="6"/>
  <c r="CV2916" i="6"/>
  <c r="CT2916" i="6"/>
  <c r="CS2916" i="6"/>
  <c r="CV2915" i="6"/>
  <c r="CT2915" i="6"/>
  <c r="CS2915" i="6"/>
  <c r="CV2914" i="6"/>
  <c r="CT2914" i="6"/>
  <c r="CS2914" i="6"/>
  <c r="CV2913" i="6"/>
  <c r="CT2913" i="6"/>
  <c r="CS2913" i="6"/>
  <c r="CV2912" i="6"/>
  <c r="CT2912" i="6"/>
  <c r="CS2912" i="6"/>
  <c r="CV2911" i="6"/>
  <c r="CT2911" i="6"/>
  <c r="CS2911" i="6"/>
  <c r="CV2910" i="6"/>
  <c r="CT2910" i="6"/>
  <c r="CS2910" i="6"/>
  <c r="CV2909" i="6"/>
  <c r="CT2909" i="6"/>
  <c r="CS2909" i="6"/>
  <c r="CV2908" i="6"/>
  <c r="CT2908" i="6"/>
  <c r="CS2908" i="6"/>
  <c r="CV2907" i="6"/>
  <c r="CT2907" i="6"/>
  <c r="CS2907" i="6"/>
  <c r="CV2906" i="6"/>
  <c r="CT2906" i="6"/>
  <c r="CS2906" i="6"/>
  <c r="CV2905" i="6"/>
  <c r="CT2905" i="6"/>
  <c r="CS2905" i="6"/>
  <c r="CV2904" i="6"/>
  <c r="CT2904" i="6"/>
  <c r="CS2904" i="6"/>
  <c r="CV2903" i="6"/>
  <c r="CT2903" i="6"/>
  <c r="CS2903" i="6"/>
  <c r="CV2902" i="6"/>
  <c r="CT2902" i="6"/>
  <c r="CS2902" i="6"/>
  <c r="CV2901" i="6"/>
  <c r="CT2901" i="6"/>
  <c r="CS2901" i="6"/>
  <c r="CV2900" i="6"/>
  <c r="CT2900" i="6"/>
  <c r="CS2900" i="6"/>
  <c r="CV2899" i="6"/>
  <c r="CT2899" i="6"/>
  <c r="CS2899" i="6"/>
  <c r="CV2898" i="6"/>
  <c r="CT2898" i="6"/>
  <c r="CS2898" i="6"/>
  <c r="CV2897" i="6"/>
  <c r="CT2897" i="6"/>
  <c r="CS2897" i="6"/>
  <c r="CV2896" i="6"/>
  <c r="CT2896" i="6"/>
  <c r="CS2896" i="6"/>
  <c r="CV2895" i="6"/>
  <c r="CT2895" i="6"/>
  <c r="CS2895" i="6"/>
  <c r="CV2894" i="6"/>
  <c r="CT2894" i="6"/>
  <c r="CS2894" i="6"/>
  <c r="CV2893" i="6"/>
  <c r="CT2893" i="6"/>
  <c r="CS2893" i="6"/>
  <c r="CV2892" i="6"/>
  <c r="CT2892" i="6"/>
  <c r="CS2892" i="6"/>
  <c r="CV2891" i="6"/>
  <c r="CT2891" i="6"/>
  <c r="CS2891" i="6"/>
  <c r="CV2890" i="6"/>
  <c r="CT2890" i="6"/>
  <c r="CS2890" i="6"/>
  <c r="CV2889" i="6"/>
  <c r="CT2889" i="6"/>
  <c r="CS2889" i="6"/>
  <c r="CV2888" i="6"/>
  <c r="CT2888" i="6"/>
  <c r="CS2888" i="6"/>
  <c r="CV2887" i="6"/>
  <c r="CT2887" i="6"/>
  <c r="CS2887" i="6"/>
  <c r="CV2886" i="6"/>
  <c r="CT2886" i="6"/>
  <c r="CS2886" i="6"/>
  <c r="CV2885" i="6"/>
  <c r="CT2885" i="6"/>
  <c r="CS2885" i="6"/>
  <c r="CV2884" i="6"/>
  <c r="CT2884" i="6"/>
  <c r="CS2884" i="6"/>
  <c r="CV2883" i="6"/>
  <c r="CT2883" i="6"/>
  <c r="CS2883" i="6"/>
  <c r="CV2882" i="6"/>
  <c r="CT2882" i="6"/>
  <c r="CS2882" i="6"/>
  <c r="CV2881" i="6"/>
  <c r="CT2881" i="6"/>
  <c r="CS2881" i="6"/>
  <c r="CV2880" i="6"/>
  <c r="CT2880" i="6"/>
  <c r="CS2880" i="6"/>
  <c r="CV2879" i="6"/>
  <c r="CS2879" i="6"/>
  <c r="CV2878" i="6"/>
  <c r="CS2878" i="6"/>
  <c r="CV2877" i="6"/>
  <c r="CT2877" i="6"/>
  <c r="CS2877" i="6"/>
  <c r="CV2876" i="6"/>
  <c r="CT2876" i="6"/>
  <c r="CS2876" i="6"/>
  <c r="CV2875" i="6"/>
  <c r="CT2875" i="6"/>
  <c r="CS2875" i="6"/>
  <c r="CV2874" i="6"/>
  <c r="CT2874" i="6"/>
  <c r="CS2874" i="6"/>
  <c r="CV2873" i="6"/>
  <c r="CT2873" i="6"/>
  <c r="CS2873" i="6"/>
  <c r="CV2872" i="6"/>
  <c r="CT2872" i="6"/>
  <c r="CS2872" i="6"/>
  <c r="CV2871" i="6"/>
  <c r="CT2871" i="6"/>
  <c r="CS2871" i="6"/>
  <c r="CV2870" i="6"/>
  <c r="CS2870" i="6"/>
  <c r="CV2869" i="6"/>
  <c r="CS2869" i="6"/>
  <c r="CV2868" i="6"/>
  <c r="CS2868" i="6"/>
  <c r="CV2867" i="6"/>
  <c r="CT2867" i="6"/>
  <c r="CS2867" i="6"/>
  <c r="CV2866" i="6"/>
  <c r="CT2866" i="6"/>
  <c r="CS2866" i="6"/>
  <c r="CV2865" i="6"/>
  <c r="CT2865" i="6"/>
  <c r="CS2865" i="6"/>
  <c r="CV2864" i="6"/>
  <c r="CT2864" i="6"/>
  <c r="CS2864" i="6"/>
  <c r="CV2863" i="6"/>
  <c r="CT2863" i="6"/>
  <c r="CS2863" i="6"/>
  <c r="CV2862" i="6"/>
  <c r="CT2862" i="6"/>
  <c r="CS2862" i="6"/>
  <c r="CV2861" i="6"/>
  <c r="CT2861" i="6"/>
  <c r="CS2861" i="6"/>
  <c r="CV2860" i="6"/>
  <c r="CT2860" i="6"/>
  <c r="CS2860" i="6"/>
  <c r="CV2859" i="6"/>
  <c r="CT2859" i="6"/>
  <c r="CS2859" i="6"/>
  <c r="CV2858" i="6"/>
  <c r="CT2858" i="6"/>
  <c r="CS2858" i="6"/>
  <c r="CV2857" i="6"/>
  <c r="CT2857" i="6"/>
  <c r="CS2857" i="6"/>
  <c r="CV2856" i="6"/>
  <c r="CT2856" i="6"/>
  <c r="CS2856" i="6"/>
  <c r="CV2855" i="6"/>
  <c r="CT2855" i="6"/>
  <c r="CS2855" i="6"/>
  <c r="CV2854" i="6"/>
  <c r="CT2854" i="6"/>
  <c r="CS2854" i="6"/>
  <c r="CV2853" i="6"/>
  <c r="CT2853" i="6"/>
  <c r="CS2853" i="6"/>
  <c r="CV2852" i="6"/>
  <c r="CT2852" i="6"/>
  <c r="CS2852" i="6"/>
  <c r="CV2851" i="6"/>
  <c r="CT2851" i="6"/>
  <c r="CS2851" i="6"/>
  <c r="CV2850" i="6"/>
  <c r="CT2850" i="6"/>
  <c r="CS2850" i="6"/>
  <c r="CV2849" i="6"/>
  <c r="CT2849" i="6"/>
  <c r="CS2849" i="6"/>
  <c r="CV2848" i="6"/>
  <c r="CT2848" i="6"/>
  <c r="CS2848" i="6"/>
  <c r="CV2847" i="6"/>
  <c r="CT2847" i="6"/>
  <c r="CS2847" i="6"/>
  <c r="CV2846" i="6"/>
  <c r="CT2846" i="6"/>
  <c r="CS2846" i="6"/>
  <c r="CV2845" i="6"/>
  <c r="CT2845" i="6"/>
  <c r="CS2845" i="6"/>
  <c r="CV2844" i="6"/>
  <c r="CT2844" i="6"/>
  <c r="CS2844" i="6"/>
  <c r="CV2843" i="6"/>
  <c r="CT2843" i="6"/>
  <c r="CS2843" i="6"/>
  <c r="CV2842" i="6"/>
  <c r="CT2842" i="6"/>
  <c r="CS2842" i="6"/>
  <c r="CV2841" i="6"/>
  <c r="CT2841" i="6"/>
  <c r="CS2841" i="6"/>
  <c r="CV2840" i="6"/>
  <c r="CT2840" i="6"/>
  <c r="CS2840" i="6"/>
  <c r="CV2839" i="6"/>
  <c r="CT2839" i="6"/>
  <c r="CS2839" i="6"/>
  <c r="CV2838" i="6"/>
  <c r="CT2838" i="6"/>
  <c r="CS2838" i="6"/>
  <c r="CV2837" i="6"/>
  <c r="CT2837" i="6"/>
  <c r="CS2837" i="6"/>
  <c r="CV2836" i="6"/>
  <c r="CT2836" i="6"/>
  <c r="CS2836" i="6"/>
  <c r="CV2835" i="6"/>
  <c r="CT2835" i="6"/>
  <c r="CS2835" i="6"/>
  <c r="CV2834" i="6"/>
  <c r="CT2834" i="6"/>
  <c r="CS2834" i="6"/>
  <c r="CV2833" i="6"/>
  <c r="CT2833" i="6"/>
  <c r="CS2833" i="6"/>
  <c r="CV2832" i="6"/>
  <c r="CT2832" i="6"/>
  <c r="CS2832" i="6"/>
  <c r="CV2831" i="6"/>
  <c r="CT2831" i="6"/>
  <c r="CS2831" i="6"/>
  <c r="CV2830" i="6"/>
  <c r="CT2830" i="6"/>
  <c r="CS2830" i="6"/>
  <c r="CV2829" i="6"/>
  <c r="CS2829" i="6"/>
  <c r="CV2828" i="6"/>
  <c r="CT2828" i="6"/>
  <c r="CS2828" i="6"/>
  <c r="CV2827" i="6"/>
  <c r="CT2827" i="6"/>
  <c r="CS2827" i="6"/>
  <c r="CV2826" i="6"/>
  <c r="CT2826" i="6"/>
  <c r="CS2826" i="6"/>
  <c r="CV2825" i="6"/>
  <c r="CT2825" i="6"/>
  <c r="CS2825" i="6"/>
  <c r="CV2824" i="6"/>
  <c r="CT2824" i="6"/>
  <c r="CS2824" i="6"/>
  <c r="CV2823" i="6"/>
  <c r="CT2823" i="6"/>
  <c r="CS2823" i="6"/>
  <c r="CV2822" i="6"/>
  <c r="CT2822" i="6"/>
  <c r="CS2822" i="6"/>
  <c r="CV2821" i="6"/>
  <c r="CT2821" i="6"/>
  <c r="CS2821" i="6"/>
  <c r="CV2820" i="6"/>
  <c r="CT2820" i="6"/>
  <c r="CS2820" i="6"/>
  <c r="CV2819" i="6"/>
  <c r="CT2819" i="6"/>
  <c r="CS2819" i="6"/>
  <c r="CV2818" i="6"/>
  <c r="CT2818" i="6"/>
  <c r="CS2818" i="6"/>
  <c r="CV2817" i="6"/>
  <c r="CT2817" i="6"/>
  <c r="CS2817" i="6"/>
  <c r="CV2816" i="6"/>
  <c r="CT2816" i="6"/>
  <c r="CS2816" i="6"/>
  <c r="CV2815" i="6"/>
  <c r="CT2815" i="6"/>
  <c r="CS2815" i="6"/>
  <c r="CV2814" i="6"/>
  <c r="CT2814" i="6"/>
  <c r="CS2814" i="6"/>
  <c r="CV2813" i="6"/>
  <c r="CT2813" i="6"/>
  <c r="CS2813" i="6"/>
  <c r="CV2812" i="6"/>
  <c r="CT2812" i="6"/>
  <c r="CS2812" i="6"/>
  <c r="CV2811" i="6"/>
  <c r="CT2811" i="6"/>
  <c r="CS2811" i="6"/>
  <c r="CV2810" i="6"/>
  <c r="CT2810" i="6"/>
  <c r="CS2810" i="6"/>
  <c r="CV2809" i="6"/>
  <c r="CT2809" i="6"/>
  <c r="CS2809" i="6"/>
  <c r="CV2808" i="6"/>
  <c r="CT2808" i="6"/>
  <c r="CS2808" i="6"/>
  <c r="CV2807" i="6"/>
  <c r="CT2807" i="6"/>
  <c r="CS2807" i="6"/>
  <c r="CV2806" i="6"/>
  <c r="CT2806" i="6"/>
  <c r="CS2806" i="6"/>
  <c r="CV2805" i="6"/>
  <c r="CT2805" i="6"/>
  <c r="CS2805" i="6"/>
  <c r="CV2804" i="6"/>
  <c r="CT2804" i="6"/>
  <c r="CS2804" i="6"/>
  <c r="CV2803" i="6"/>
  <c r="CT2803" i="6"/>
  <c r="CS2803" i="6"/>
  <c r="CV2802" i="6"/>
  <c r="CT2802" i="6"/>
  <c r="CS2802" i="6"/>
  <c r="CV2801" i="6"/>
  <c r="CT2801" i="6"/>
  <c r="CS2801" i="6"/>
  <c r="CV2800" i="6"/>
  <c r="CT2800" i="6"/>
  <c r="CS2800" i="6"/>
  <c r="CV2799" i="6"/>
  <c r="CT2799" i="6"/>
  <c r="CS2799" i="6"/>
  <c r="CV2798" i="6"/>
  <c r="CT2798" i="6"/>
  <c r="CS2798" i="6"/>
  <c r="CV2797" i="6"/>
  <c r="CT2797" i="6"/>
  <c r="CS2797" i="6"/>
  <c r="CV2796" i="6"/>
  <c r="CT2796" i="6"/>
  <c r="CS2796" i="6"/>
  <c r="CV2795" i="6"/>
  <c r="CT2795" i="6"/>
  <c r="CS2795" i="6"/>
  <c r="CV2794" i="6"/>
  <c r="CT2794" i="6"/>
  <c r="CS2794" i="6"/>
  <c r="CV2793" i="6"/>
  <c r="CT2793" i="6"/>
  <c r="CS2793" i="6"/>
  <c r="CV2792" i="6"/>
  <c r="CT2792" i="6"/>
  <c r="CS2792" i="6"/>
  <c r="CV2791" i="6"/>
  <c r="CT2791" i="6"/>
  <c r="CS2791" i="6"/>
  <c r="CV2790" i="6"/>
  <c r="CT2790" i="6"/>
  <c r="CS2790" i="6"/>
  <c r="CV2789" i="6"/>
  <c r="CT2789" i="6"/>
  <c r="CS2789" i="6"/>
  <c r="CV2788" i="6"/>
  <c r="CT2788" i="6"/>
  <c r="CS2788" i="6"/>
  <c r="CV2787" i="6"/>
  <c r="CT2787" i="6"/>
  <c r="CS2787" i="6"/>
  <c r="CV2786" i="6"/>
  <c r="CT2786" i="6"/>
  <c r="CS2786" i="6"/>
  <c r="CV2785" i="6"/>
  <c r="CT2785" i="6"/>
  <c r="CS2785" i="6"/>
  <c r="CV2784" i="6"/>
  <c r="CT2784" i="6"/>
  <c r="CS2784" i="6"/>
  <c r="CV2783" i="6"/>
  <c r="CT2783" i="6"/>
  <c r="CS2783" i="6"/>
  <c r="CV2782" i="6"/>
  <c r="CT2782" i="6"/>
  <c r="CS2782" i="6"/>
  <c r="CV2781" i="6"/>
  <c r="CT2781" i="6"/>
  <c r="CS2781" i="6"/>
  <c r="CV2780" i="6"/>
  <c r="CT2780" i="6"/>
  <c r="CS2780" i="6"/>
  <c r="CV2779" i="6"/>
  <c r="CT2779" i="6"/>
  <c r="CS2779" i="6"/>
  <c r="CV2778" i="6"/>
  <c r="CT2778" i="6"/>
  <c r="CS2778" i="6"/>
  <c r="CV2777" i="6"/>
  <c r="CT2777" i="6"/>
  <c r="CS2777" i="6"/>
  <c r="CV2776" i="6"/>
  <c r="CT2776" i="6"/>
  <c r="CS2776" i="6"/>
  <c r="CV2775" i="6"/>
  <c r="CT2775" i="6"/>
  <c r="CS2775" i="6"/>
  <c r="CV2774" i="6"/>
  <c r="CT2774" i="6"/>
  <c r="CS2774" i="6"/>
  <c r="CV2773" i="6"/>
  <c r="CT2773" i="6"/>
  <c r="CS2773" i="6"/>
  <c r="CV2772" i="6"/>
  <c r="CT2772" i="6"/>
  <c r="CS2772" i="6"/>
  <c r="CV2771" i="6"/>
  <c r="CT2771" i="6"/>
  <c r="CS2771" i="6"/>
  <c r="CV2770" i="6"/>
  <c r="CT2770" i="6"/>
  <c r="CS2770" i="6"/>
  <c r="CV2769" i="6"/>
  <c r="CT2769" i="6"/>
  <c r="CS2769" i="6"/>
  <c r="CV2768" i="6"/>
  <c r="CT2768" i="6"/>
  <c r="CS2768" i="6"/>
  <c r="CV2767" i="6"/>
  <c r="CT2767" i="6"/>
  <c r="CS2767" i="6"/>
  <c r="CV2766" i="6"/>
  <c r="CT2766" i="6"/>
  <c r="CS2766" i="6"/>
  <c r="CV2765" i="6"/>
  <c r="CT2765" i="6"/>
  <c r="CS2765" i="6"/>
  <c r="CV2764" i="6"/>
  <c r="CT2764" i="6"/>
  <c r="CS2764" i="6"/>
  <c r="CV2763" i="6"/>
  <c r="CT2763" i="6"/>
  <c r="CS2763" i="6"/>
  <c r="CV2762" i="6"/>
  <c r="CT2762" i="6"/>
  <c r="CS2762" i="6"/>
  <c r="CV2761" i="6"/>
  <c r="CT2761" i="6"/>
  <c r="CS2761" i="6"/>
  <c r="CV2760" i="6"/>
  <c r="CT2760" i="6"/>
  <c r="CS2760" i="6"/>
  <c r="CV2759" i="6"/>
  <c r="CT2759" i="6"/>
  <c r="CS2759" i="6"/>
  <c r="CV2758" i="6"/>
  <c r="CT2758" i="6"/>
  <c r="CS2758" i="6"/>
  <c r="CV2757" i="6"/>
  <c r="CT2757" i="6"/>
  <c r="CS2757" i="6"/>
  <c r="CV2756" i="6"/>
  <c r="CT2756" i="6"/>
  <c r="CS2756" i="6"/>
  <c r="CV2755" i="6"/>
  <c r="CT2755" i="6"/>
  <c r="CS2755" i="6"/>
  <c r="CV2754" i="6"/>
  <c r="CT2754" i="6"/>
  <c r="CS2754" i="6"/>
  <c r="CV2753" i="6"/>
  <c r="CT2753" i="6"/>
  <c r="CS2753" i="6"/>
  <c r="CV2752" i="6"/>
  <c r="CT2752" i="6"/>
  <c r="CS2752" i="6"/>
  <c r="CV2751" i="6"/>
  <c r="CT2751" i="6"/>
  <c r="CS2751" i="6"/>
  <c r="CV2750" i="6"/>
  <c r="CT2750" i="6"/>
  <c r="CS2750" i="6"/>
  <c r="CV2749" i="6"/>
  <c r="CT2749" i="6"/>
  <c r="CS2749" i="6"/>
  <c r="CV2748" i="6"/>
  <c r="CT2748" i="6"/>
  <c r="CS2748" i="6"/>
  <c r="CV2747" i="6"/>
  <c r="CT2747" i="6"/>
  <c r="CS2747" i="6"/>
  <c r="CV2746" i="6"/>
  <c r="CT2746" i="6"/>
  <c r="CS2746" i="6"/>
  <c r="CV2745" i="6"/>
  <c r="CT2745" i="6"/>
  <c r="CS2745" i="6"/>
  <c r="CV2744" i="6"/>
  <c r="CT2744" i="6"/>
  <c r="CS2744" i="6"/>
  <c r="CV2743" i="6"/>
  <c r="CT2743" i="6"/>
  <c r="CS2743" i="6"/>
  <c r="CV2742" i="6"/>
  <c r="CT2742" i="6"/>
  <c r="CS2742" i="6"/>
  <c r="CV2741" i="6"/>
  <c r="CT2741" i="6"/>
  <c r="CS2741" i="6"/>
  <c r="CV2740" i="6"/>
  <c r="CT2740" i="6"/>
  <c r="CS2740" i="6"/>
  <c r="CV2739" i="6"/>
  <c r="CT2739" i="6"/>
  <c r="CS2739" i="6"/>
  <c r="CV2738" i="6"/>
  <c r="CT2738" i="6"/>
  <c r="CS2738" i="6"/>
  <c r="CV2737" i="6"/>
  <c r="CT2737" i="6"/>
  <c r="CS2737" i="6"/>
  <c r="CV2736" i="6"/>
  <c r="CS2736" i="6"/>
  <c r="CV2735" i="6"/>
  <c r="CT2735" i="6"/>
  <c r="CS2735" i="6"/>
  <c r="CV2734" i="6"/>
  <c r="CT2734" i="6"/>
  <c r="CS2734" i="6"/>
  <c r="CV2733" i="6"/>
  <c r="CT2733" i="6"/>
  <c r="CS2733" i="6"/>
  <c r="CV2732" i="6"/>
  <c r="CT2732" i="6"/>
  <c r="CS2732" i="6"/>
  <c r="CV2731" i="6"/>
  <c r="CT2731" i="6"/>
  <c r="CS2731" i="6"/>
  <c r="CV2730" i="6"/>
  <c r="CT2730" i="6"/>
  <c r="CS2730" i="6"/>
  <c r="CV2729" i="6"/>
  <c r="CT2729" i="6"/>
  <c r="CS2729" i="6"/>
  <c r="CV2728" i="6"/>
  <c r="CT2728" i="6"/>
  <c r="CS2728" i="6"/>
  <c r="CV2727" i="6"/>
  <c r="CT2727" i="6"/>
  <c r="CS2727" i="6"/>
  <c r="CV2726" i="6"/>
  <c r="CT2726" i="6"/>
  <c r="CS2726" i="6"/>
  <c r="CV2725" i="6"/>
  <c r="CT2725" i="6"/>
  <c r="CS2725" i="6"/>
  <c r="CV2724" i="6"/>
  <c r="CT2724" i="6"/>
  <c r="CS2724" i="6"/>
  <c r="CV2723" i="6"/>
  <c r="CT2723" i="6"/>
  <c r="CS2723" i="6"/>
  <c r="CV2722" i="6"/>
  <c r="CT2722" i="6"/>
  <c r="CS2722" i="6"/>
  <c r="CV2721" i="6"/>
  <c r="CT2721" i="6"/>
  <c r="CS2721" i="6"/>
  <c r="CV2720" i="6"/>
  <c r="CT2720" i="6"/>
  <c r="CS2720" i="6"/>
  <c r="CV2719" i="6"/>
  <c r="CT2719" i="6"/>
  <c r="CS2719" i="6"/>
  <c r="CV2718" i="6"/>
  <c r="CT2718" i="6"/>
  <c r="CS2718" i="6"/>
  <c r="CV2717" i="6"/>
  <c r="CT2717" i="6"/>
  <c r="CS2717" i="6"/>
  <c r="CV2716" i="6"/>
  <c r="CT2716" i="6"/>
  <c r="CS2716" i="6"/>
  <c r="CV2715" i="6"/>
  <c r="CT2715" i="6"/>
  <c r="CS2715" i="6"/>
  <c r="CV2714" i="6"/>
  <c r="CT2714" i="6"/>
  <c r="CS2714" i="6"/>
  <c r="CV2713" i="6"/>
  <c r="CT2713" i="6"/>
  <c r="CS2713" i="6"/>
  <c r="CV2712" i="6"/>
  <c r="CT2712" i="6"/>
  <c r="CS2712" i="6"/>
  <c r="CV2711" i="6"/>
  <c r="CT2711" i="6"/>
  <c r="CS2711" i="6"/>
  <c r="CV2710" i="6"/>
  <c r="CT2710" i="6"/>
  <c r="CS2710" i="6"/>
  <c r="CV2709" i="6"/>
  <c r="CT2709" i="6"/>
  <c r="CS2709" i="6"/>
  <c r="CV2708" i="6"/>
  <c r="CT2708" i="6"/>
  <c r="CS2708" i="6"/>
  <c r="CV2707" i="6"/>
  <c r="CT2707" i="6"/>
  <c r="CS2707" i="6"/>
  <c r="CV2706" i="6"/>
  <c r="CT2706" i="6"/>
  <c r="CS2706" i="6"/>
  <c r="CV2705" i="6"/>
  <c r="CT2705" i="6"/>
  <c r="CS2705" i="6"/>
  <c r="CV2704" i="6"/>
  <c r="CT2704" i="6"/>
  <c r="CS2704" i="6"/>
  <c r="CV2703" i="6"/>
  <c r="CT2703" i="6"/>
  <c r="CS2703" i="6"/>
  <c r="CV2702" i="6"/>
  <c r="CT2702" i="6"/>
  <c r="CS2702" i="6"/>
  <c r="CV2701" i="6"/>
  <c r="CT2701" i="6"/>
  <c r="CS2701" i="6"/>
  <c r="CV2700" i="6"/>
  <c r="CT2700" i="6"/>
  <c r="CS2700" i="6"/>
  <c r="CV2699" i="6"/>
  <c r="CT2699" i="6"/>
  <c r="CS2699" i="6"/>
  <c r="CV2698" i="6"/>
  <c r="CT2698" i="6"/>
  <c r="CS2698" i="6"/>
  <c r="CV2697" i="6"/>
  <c r="CT2697" i="6"/>
  <c r="CS2697" i="6"/>
  <c r="CV2696" i="6"/>
  <c r="CT2696" i="6"/>
  <c r="CS2696" i="6"/>
  <c r="CV2695" i="6"/>
  <c r="CT2695" i="6"/>
  <c r="CS2695" i="6"/>
  <c r="CV2694" i="6"/>
  <c r="CT2694" i="6"/>
  <c r="CS2694" i="6"/>
  <c r="CV2693" i="6"/>
  <c r="CT2693" i="6"/>
  <c r="CS2693" i="6"/>
  <c r="CV2692" i="6"/>
  <c r="CT2692" i="6"/>
  <c r="CS2692" i="6"/>
  <c r="CV2691" i="6"/>
  <c r="CT2691" i="6"/>
  <c r="CS2691" i="6"/>
  <c r="CV2690" i="6"/>
  <c r="CT2690" i="6"/>
  <c r="CS2690" i="6"/>
  <c r="CV2689" i="6"/>
  <c r="CT2689" i="6"/>
  <c r="CS2689" i="6"/>
  <c r="CV2688" i="6"/>
  <c r="CT2688" i="6"/>
  <c r="CS2688" i="6"/>
  <c r="CV2687" i="6"/>
  <c r="CT2687" i="6"/>
  <c r="CS2687" i="6"/>
  <c r="CV2686" i="6"/>
  <c r="CT2686" i="6"/>
  <c r="CS2686" i="6"/>
  <c r="CV2685" i="6"/>
  <c r="CT2685" i="6"/>
  <c r="CS2685" i="6"/>
  <c r="CT2684" i="6"/>
  <c r="CS2684" i="6"/>
  <c r="CV2683" i="6"/>
  <c r="CT2683" i="6"/>
  <c r="CS2683" i="6"/>
  <c r="CV2682" i="6"/>
  <c r="CT2682" i="6"/>
  <c r="CS2682" i="6"/>
  <c r="CV2681" i="6"/>
  <c r="CT2681" i="6"/>
  <c r="CS2681" i="6"/>
  <c r="CT2680" i="6"/>
  <c r="CS2680" i="6"/>
  <c r="CT2679" i="6"/>
  <c r="CS2679" i="6"/>
  <c r="CV2678" i="6"/>
  <c r="CT2678" i="6"/>
  <c r="CS2678" i="6"/>
  <c r="CV2677" i="6"/>
  <c r="CT2677" i="6"/>
  <c r="CS2677" i="6"/>
  <c r="CV2676" i="6"/>
  <c r="CT2676" i="6"/>
  <c r="CS2676" i="6"/>
  <c r="CV2675" i="6"/>
  <c r="CS2675" i="6"/>
  <c r="CV2674" i="6"/>
  <c r="CT2674" i="6"/>
  <c r="CS2674" i="6"/>
  <c r="CV2673" i="6"/>
  <c r="CT2673" i="6"/>
  <c r="CS2673" i="6"/>
  <c r="CV2672" i="6"/>
  <c r="CT2672" i="6"/>
  <c r="CS2672" i="6"/>
  <c r="CV2671" i="6"/>
  <c r="CT2671" i="6"/>
  <c r="CS2671" i="6"/>
  <c r="CV2670" i="6"/>
  <c r="CT2670" i="6"/>
  <c r="CS2670" i="6"/>
  <c r="CV2669" i="6"/>
  <c r="CT2669" i="6"/>
  <c r="CS2669" i="6"/>
  <c r="CV2668" i="6"/>
  <c r="CT2668" i="6"/>
  <c r="CS2668" i="6"/>
  <c r="CV2667" i="6"/>
  <c r="CT2667" i="6"/>
  <c r="CS2667" i="6"/>
  <c r="CV2666" i="6"/>
  <c r="CT2666" i="6"/>
  <c r="CS2666" i="6"/>
  <c r="CV2665" i="6"/>
  <c r="CT2665" i="6"/>
  <c r="CS2665" i="6"/>
  <c r="CV2664" i="6"/>
  <c r="CT2664" i="6"/>
  <c r="CS2664" i="6"/>
  <c r="CV2663" i="6"/>
  <c r="CT2663" i="6"/>
  <c r="CS2663" i="6"/>
  <c r="CV2662" i="6"/>
  <c r="CT2662" i="6"/>
  <c r="CS2662" i="6"/>
  <c r="CV2661" i="6"/>
  <c r="CT2661" i="6"/>
  <c r="CS2661" i="6"/>
  <c r="CV2660" i="6"/>
  <c r="CT2660" i="6"/>
  <c r="CS2660" i="6"/>
  <c r="CV2659" i="6"/>
  <c r="CT2659" i="6"/>
  <c r="CS2659" i="6"/>
  <c r="CV2658" i="6"/>
  <c r="CT2658" i="6"/>
  <c r="CS2658" i="6"/>
  <c r="CV2657" i="6"/>
  <c r="CT2657" i="6"/>
  <c r="CS2657" i="6"/>
  <c r="CV2656" i="6"/>
  <c r="CT2656" i="6"/>
  <c r="CS2656" i="6"/>
  <c r="CV2655" i="6"/>
  <c r="CT2655" i="6"/>
  <c r="CS2655" i="6"/>
  <c r="CV2654" i="6"/>
  <c r="CT2654" i="6"/>
  <c r="CS2654" i="6"/>
  <c r="CV2653" i="6"/>
  <c r="CT2653" i="6"/>
  <c r="CS2653" i="6"/>
  <c r="CV2652" i="6"/>
  <c r="CT2652" i="6"/>
  <c r="CS2652" i="6"/>
  <c r="CV2651" i="6"/>
  <c r="CT2651" i="6"/>
  <c r="CS2651" i="6"/>
  <c r="CV2650" i="6"/>
  <c r="CT2650" i="6"/>
  <c r="CS2650" i="6"/>
  <c r="CV2649" i="6"/>
  <c r="CT2649" i="6"/>
  <c r="CS2649" i="6"/>
  <c r="CV2648" i="6"/>
  <c r="CT2648" i="6"/>
  <c r="CS2648" i="6"/>
  <c r="CV2647" i="6"/>
  <c r="CT2647" i="6"/>
  <c r="CS2647" i="6"/>
  <c r="CV2646" i="6"/>
  <c r="CT2646" i="6"/>
  <c r="CS2646" i="6"/>
  <c r="CV2645" i="6"/>
  <c r="CT2645" i="6"/>
  <c r="CS2645" i="6"/>
  <c r="CV2644" i="6"/>
  <c r="CT2644" i="6"/>
  <c r="CS2644" i="6"/>
  <c r="CV2643" i="6"/>
  <c r="CS2643" i="6"/>
  <c r="CV2642" i="6"/>
  <c r="CT2642" i="6"/>
  <c r="CS2642" i="6"/>
  <c r="CV2641" i="6"/>
  <c r="CT2641" i="6"/>
  <c r="CS2641" i="6"/>
  <c r="CV2640" i="6"/>
  <c r="CT2640" i="6"/>
  <c r="CS2640" i="6"/>
  <c r="CV2639" i="6"/>
  <c r="CT2639" i="6"/>
  <c r="CS2639" i="6"/>
  <c r="CV2638" i="6"/>
  <c r="CT2638" i="6"/>
  <c r="CS2638" i="6"/>
  <c r="CV2637" i="6"/>
  <c r="CT2637" i="6"/>
  <c r="CS2637" i="6"/>
  <c r="CV2636" i="6"/>
  <c r="CT2636" i="6"/>
  <c r="CS2636" i="6"/>
  <c r="CV2635" i="6"/>
  <c r="CT2635" i="6"/>
  <c r="CS2635" i="6"/>
  <c r="CV2634" i="6"/>
  <c r="CT2634" i="6"/>
  <c r="CS2634" i="6"/>
  <c r="CV2633" i="6"/>
  <c r="CT2633" i="6"/>
  <c r="CS2633" i="6"/>
  <c r="CV2632" i="6"/>
  <c r="CT2632" i="6"/>
  <c r="CS2632" i="6"/>
  <c r="CV2631" i="6"/>
  <c r="CT2631" i="6"/>
  <c r="CS2631" i="6"/>
  <c r="CV2630" i="6"/>
  <c r="CT2630" i="6"/>
  <c r="CS2630" i="6"/>
  <c r="CV2629" i="6"/>
  <c r="CT2629" i="6"/>
  <c r="CS2629" i="6"/>
  <c r="CV2628" i="6"/>
  <c r="CT2628" i="6"/>
  <c r="CS2628" i="6"/>
  <c r="CV2627" i="6"/>
  <c r="CT2627" i="6"/>
  <c r="CS2627" i="6"/>
  <c r="CV2626" i="6"/>
  <c r="CT2626" i="6"/>
  <c r="CS2626" i="6"/>
  <c r="CV2625" i="6"/>
  <c r="CT2625" i="6"/>
  <c r="CS2625" i="6"/>
  <c r="CV2624" i="6"/>
  <c r="CT2624" i="6"/>
  <c r="CS2624" i="6"/>
  <c r="CV2623" i="6"/>
  <c r="CT2623" i="6"/>
  <c r="CS2623" i="6"/>
  <c r="CV2622" i="6"/>
  <c r="CT2622" i="6"/>
  <c r="CS2622" i="6"/>
  <c r="CV2621" i="6"/>
  <c r="CT2621" i="6"/>
  <c r="CS2621" i="6"/>
  <c r="CV2620" i="6"/>
  <c r="CT2620" i="6"/>
  <c r="CS2620" i="6"/>
  <c r="CV2619" i="6"/>
  <c r="CT2619" i="6"/>
  <c r="CS2619" i="6"/>
  <c r="CV2618" i="6"/>
  <c r="CT2618" i="6"/>
  <c r="CS2618" i="6"/>
  <c r="CV2617" i="6"/>
  <c r="CT2617" i="6"/>
  <c r="CS2617" i="6"/>
  <c r="CV2616" i="6"/>
  <c r="CT2616" i="6"/>
  <c r="CS2616" i="6"/>
  <c r="CV2615" i="6"/>
  <c r="CT2615" i="6"/>
  <c r="CS2615" i="6"/>
  <c r="CV2614" i="6"/>
  <c r="CT2614" i="6"/>
  <c r="CS2614" i="6"/>
  <c r="CV2613" i="6"/>
  <c r="CT2613" i="6"/>
  <c r="CS2613" i="6"/>
  <c r="CV2612" i="6"/>
  <c r="CT2612" i="6"/>
  <c r="CS2612" i="6"/>
  <c r="CV2611" i="6"/>
  <c r="CT2611" i="6"/>
  <c r="CS2611" i="6"/>
  <c r="CV2610" i="6"/>
  <c r="CT2610" i="6"/>
  <c r="CS2610" i="6"/>
  <c r="CV2609" i="6"/>
  <c r="CT2609" i="6"/>
  <c r="CS2609" i="6"/>
  <c r="CV2608" i="6"/>
  <c r="CT2608" i="6"/>
  <c r="CS2608" i="6"/>
  <c r="CV2607" i="6"/>
  <c r="CT2607" i="6"/>
  <c r="CS2607" i="6"/>
  <c r="CV2606" i="6"/>
  <c r="CT2606" i="6"/>
  <c r="CS2606" i="6"/>
  <c r="CV2605" i="6"/>
  <c r="CT2605" i="6"/>
  <c r="CS2605" i="6"/>
  <c r="CV2604" i="6"/>
  <c r="CT2604" i="6"/>
  <c r="CS2604" i="6"/>
  <c r="CV2603" i="6"/>
  <c r="CT2603" i="6"/>
  <c r="CS2603" i="6"/>
  <c r="CV2602" i="6"/>
  <c r="CT2602" i="6"/>
  <c r="CS2602" i="6"/>
  <c r="CV2601" i="6"/>
  <c r="CT2601" i="6"/>
  <c r="CS2601" i="6"/>
  <c r="CV2600" i="6"/>
  <c r="CT2600" i="6"/>
  <c r="CS2600" i="6"/>
  <c r="CV2599" i="6"/>
  <c r="CT2599" i="6"/>
  <c r="CS2599" i="6"/>
  <c r="CV2598" i="6"/>
  <c r="CT2598" i="6"/>
  <c r="CS2598" i="6"/>
  <c r="CV2597" i="6"/>
  <c r="CT2597" i="6"/>
  <c r="CS2597" i="6"/>
  <c r="CV2596" i="6"/>
  <c r="CT2596" i="6"/>
  <c r="CS2596" i="6"/>
  <c r="CV2595" i="6"/>
  <c r="CT2595" i="6"/>
  <c r="CS2595" i="6"/>
  <c r="CV2594" i="6"/>
  <c r="CS2594" i="6"/>
  <c r="CV2593" i="6"/>
  <c r="CT2593" i="6"/>
  <c r="CS2593" i="6"/>
  <c r="CV2592" i="6"/>
  <c r="CT2592" i="6"/>
  <c r="CS2592" i="6"/>
  <c r="CV2591" i="6"/>
  <c r="CT2591" i="6"/>
  <c r="CS2591" i="6"/>
  <c r="CV2590" i="6"/>
  <c r="CT2590" i="6"/>
  <c r="CS2590" i="6"/>
  <c r="CV2589" i="6"/>
  <c r="CT2589" i="6"/>
  <c r="CS2589" i="6"/>
  <c r="CV2588" i="6"/>
  <c r="CT2588" i="6"/>
  <c r="CS2588" i="6"/>
  <c r="CV2587" i="6"/>
  <c r="CT2587" i="6"/>
  <c r="CS2587" i="6"/>
  <c r="CV2586" i="6"/>
  <c r="CT2586" i="6"/>
  <c r="CS2586" i="6"/>
  <c r="CV2585" i="6"/>
  <c r="CT2585" i="6"/>
  <c r="CS2585" i="6"/>
  <c r="CV2584" i="6"/>
  <c r="CT2584" i="6"/>
  <c r="CS2584" i="6"/>
  <c r="CV2583" i="6"/>
  <c r="CT2583" i="6"/>
  <c r="CS2583" i="6"/>
  <c r="CV2582" i="6"/>
  <c r="CT2582" i="6"/>
  <c r="CS2582" i="6"/>
  <c r="CV2581" i="6"/>
  <c r="CT2581" i="6"/>
  <c r="CS2581" i="6"/>
  <c r="CV2580" i="6"/>
  <c r="CT2580" i="6"/>
  <c r="CS2580" i="6"/>
  <c r="CV2579" i="6"/>
  <c r="CT2579" i="6"/>
  <c r="CS2579" i="6"/>
  <c r="CV2578" i="6"/>
  <c r="CT2578" i="6"/>
  <c r="CS2578" i="6"/>
  <c r="CV2577" i="6"/>
  <c r="CT2577" i="6"/>
  <c r="CS2577" i="6"/>
  <c r="CV2576" i="6"/>
  <c r="CT2576" i="6"/>
  <c r="CS2576" i="6"/>
  <c r="CV2575" i="6"/>
  <c r="CT2575" i="6"/>
  <c r="CS2575" i="6"/>
  <c r="CV2574" i="6"/>
  <c r="CT2574" i="6"/>
  <c r="CS2574" i="6"/>
  <c r="CV2573" i="6"/>
  <c r="CT2573" i="6"/>
  <c r="CS2573" i="6"/>
  <c r="CV2572" i="6"/>
  <c r="CT2572" i="6"/>
  <c r="CS2572" i="6"/>
  <c r="CV2571" i="6"/>
  <c r="CT2571" i="6"/>
  <c r="CS2571" i="6"/>
  <c r="CV2570" i="6"/>
  <c r="CT2570" i="6"/>
  <c r="CS2570" i="6"/>
  <c r="CV2569" i="6"/>
  <c r="CT2569" i="6"/>
  <c r="CS2569" i="6"/>
  <c r="CV2568" i="6"/>
  <c r="CV2567" i="6"/>
  <c r="CV2566" i="6"/>
  <c r="CV2565" i="6"/>
  <c r="CV2564" i="6"/>
  <c r="CV2563" i="6"/>
  <c r="CV2562" i="6"/>
  <c r="CV2561" i="6"/>
  <c r="CV2560" i="6"/>
  <c r="CV2559" i="6"/>
  <c r="CV2558" i="6"/>
  <c r="CV2557" i="6"/>
  <c r="CV2556" i="6"/>
  <c r="CV2555" i="6"/>
  <c r="CV2554" i="6"/>
  <c r="CV2553" i="6"/>
  <c r="CV2552" i="6"/>
  <c r="CV2551" i="6"/>
  <c r="CV2550" i="6"/>
  <c r="CV2549" i="6"/>
  <c r="CV2548" i="6"/>
  <c r="CV2547" i="6"/>
  <c r="CV2546" i="6"/>
  <c r="CV2545" i="6"/>
  <c r="CV2544" i="6"/>
  <c r="CV2543" i="6"/>
  <c r="CV2542" i="6"/>
  <c r="CV2541" i="6"/>
  <c r="CV2540" i="6"/>
  <c r="CV2539" i="6"/>
  <c r="CT2539" i="6"/>
  <c r="CS2539" i="6"/>
  <c r="CV2538" i="6"/>
  <c r="CT2538" i="6"/>
  <c r="CS2538" i="6"/>
  <c r="CV2537" i="6"/>
  <c r="CT2537" i="6"/>
  <c r="CS2537" i="6"/>
  <c r="CV2536" i="6"/>
  <c r="CT2536" i="6"/>
  <c r="CS2536" i="6"/>
  <c r="CV2535" i="6"/>
  <c r="CT2535" i="6"/>
  <c r="CS2535" i="6"/>
  <c r="CV2534" i="6"/>
  <c r="CT2534" i="6"/>
  <c r="CS2534" i="6"/>
  <c r="CV2533" i="6"/>
  <c r="CT2533" i="6"/>
  <c r="CS2533" i="6"/>
  <c r="CV2532" i="6"/>
  <c r="CT2532" i="6"/>
  <c r="CS2532" i="6"/>
  <c r="CV2531" i="6"/>
  <c r="CT2531" i="6"/>
  <c r="CS2531" i="6"/>
  <c r="CV2530" i="6"/>
  <c r="CT2530" i="6"/>
  <c r="CS2530" i="6"/>
  <c r="CV2529" i="6"/>
  <c r="CT2529" i="6"/>
  <c r="CS2529" i="6"/>
  <c r="CV2528" i="6"/>
  <c r="CT2528" i="6"/>
  <c r="CS2528" i="6"/>
  <c r="CV2527" i="6"/>
  <c r="CT2527" i="6"/>
  <c r="CS2527" i="6"/>
  <c r="CV2526" i="6"/>
  <c r="CT2526" i="6"/>
  <c r="CS2526" i="6"/>
  <c r="CV2525" i="6"/>
  <c r="CT2525" i="6"/>
  <c r="CS2525" i="6"/>
  <c r="CV2524" i="6"/>
  <c r="CT2524" i="6"/>
  <c r="CS2524" i="6"/>
  <c r="CV2523" i="6"/>
  <c r="CT2523" i="6"/>
  <c r="CS2523" i="6"/>
  <c r="CV2522" i="6"/>
  <c r="CT2522" i="6"/>
  <c r="CS2522" i="6"/>
  <c r="CV2521" i="6"/>
  <c r="CT2521" i="6"/>
  <c r="CS2521" i="6"/>
  <c r="CV2520" i="6"/>
  <c r="CT2520" i="6"/>
  <c r="CS2520" i="6"/>
  <c r="CV2519" i="6"/>
  <c r="CT2519" i="6"/>
  <c r="CS2519" i="6"/>
  <c r="CV2518" i="6"/>
  <c r="CT2518" i="6"/>
  <c r="CS2518" i="6"/>
  <c r="CV2517" i="6"/>
  <c r="CT2517" i="6"/>
  <c r="CS2517" i="6"/>
  <c r="CV2516" i="6"/>
  <c r="CT2516" i="6"/>
  <c r="CS2516" i="6"/>
  <c r="CV2515" i="6"/>
  <c r="CT2515" i="6"/>
  <c r="CS2515" i="6"/>
  <c r="CV2514" i="6"/>
  <c r="CT2514" i="6"/>
  <c r="CS2514" i="6"/>
  <c r="CV2513" i="6"/>
  <c r="CT2513" i="6"/>
  <c r="CS2513" i="6"/>
  <c r="CV2512" i="6"/>
  <c r="CT2512" i="6"/>
  <c r="CS2512" i="6"/>
  <c r="CV2511" i="6"/>
  <c r="CT2511" i="6"/>
  <c r="CS2511" i="6"/>
  <c r="CV2510" i="6"/>
  <c r="CT2510" i="6"/>
  <c r="CS2510" i="6"/>
  <c r="CV2509" i="6"/>
  <c r="CT2509" i="6"/>
  <c r="CS2509" i="6"/>
  <c r="CV2508" i="6"/>
  <c r="CT2508" i="6"/>
  <c r="CS2508" i="6"/>
  <c r="CV2507" i="6"/>
  <c r="CT2507" i="6"/>
  <c r="CS2507" i="6"/>
  <c r="CV2506" i="6"/>
  <c r="CT2506" i="6"/>
  <c r="CS2506" i="6"/>
  <c r="CV2505" i="6"/>
  <c r="CT2505" i="6"/>
  <c r="CS2505" i="6"/>
  <c r="CV2504" i="6"/>
  <c r="CT2504" i="6"/>
  <c r="CS2504" i="6"/>
  <c r="CV2503" i="6"/>
  <c r="CT2503" i="6"/>
  <c r="CS2503" i="6"/>
  <c r="CV2502" i="6"/>
  <c r="CT2502" i="6"/>
  <c r="CS2502" i="6"/>
  <c r="CV2501" i="6"/>
  <c r="CT2501" i="6"/>
  <c r="CS2501" i="6"/>
  <c r="CV2500" i="6"/>
  <c r="CT2500" i="6"/>
  <c r="CS2500" i="6"/>
  <c r="CV2499" i="6"/>
  <c r="CT2499" i="6"/>
  <c r="CS2499" i="6"/>
  <c r="CV2498" i="6"/>
  <c r="CT2498" i="6"/>
  <c r="CS2498" i="6"/>
  <c r="CV2497" i="6"/>
  <c r="CT2497" i="6"/>
  <c r="CS2497" i="6"/>
  <c r="CV2496" i="6"/>
  <c r="CT2496" i="6"/>
  <c r="CS2496" i="6"/>
  <c r="CV2495" i="6"/>
  <c r="CT2495" i="6"/>
  <c r="CS2495" i="6"/>
  <c r="CV2494" i="6"/>
  <c r="CT2494" i="6"/>
  <c r="CS2494" i="6"/>
  <c r="CV2493" i="6"/>
  <c r="CT2493" i="6"/>
  <c r="CS2493" i="6"/>
  <c r="CV2492" i="6"/>
  <c r="CT2492" i="6"/>
  <c r="CS2492" i="6"/>
  <c r="CV2491" i="6"/>
  <c r="CT2491" i="6"/>
  <c r="CS2491" i="6"/>
  <c r="CV2490" i="6"/>
  <c r="CT2490" i="6"/>
  <c r="CS2490" i="6"/>
  <c r="CV2489" i="6"/>
  <c r="CT2489" i="6"/>
  <c r="CS2489" i="6"/>
  <c r="CV2488" i="6"/>
  <c r="CT2488" i="6"/>
  <c r="CS2488" i="6"/>
  <c r="CV2487" i="6"/>
  <c r="CT2487" i="6"/>
  <c r="CS2487" i="6"/>
  <c r="CV2486" i="6"/>
  <c r="CT2486" i="6"/>
  <c r="CS2486" i="6"/>
  <c r="CV2485" i="6"/>
  <c r="CT2485" i="6"/>
  <c r="CS2485" i="6"/>
  <c r="CV2484" i="6"/>
  <c r="CT2484" i="6"/>
  <c r="CS2484" i="6"/>
  <c r="CV2483" i="6"/>
  <c r="CT2483" i="6"/>
  <c r="CS2483" i="6"/>
  <c r="CV2482" i="6"/>
  <c r="CT2482" i="6"/>
  <c r="CS2482" i="6"/>
  <c r="CV2481" i="6"/>
  <c r="CT2481" i="6"/>
  <c r="CS2481" i="6"/>
  <c r="CV2480" i="6"/>
  <c r="CT2480" i="6"/>
  <c r="CS2480" i="6"/>
  <c r="CV2479" i="6"/>
  <c r="CT2479" i="6"/>
  <c r="CS2479" i="6"/>
  <c r="CV2478" i="6"/>
  <c r="CT2478" i="6"/>
  <c r="CS2478" i="6"/>
  <c r="CV2477" i="6"/>
  <c r="CT2477" i="6"/>
  <c r="CS2477" i="6"/>
  <c r="CV2476" i="6"/>
  <c r="CT2476" i="6"/>
  <c r="CS2476" i="6"/>
  <c r="CV2475" i="6"/>
  <c r="CT2475" i="6"/>
  <c r="CS2475" i="6"/>
  <c r="CV2474" i="6"/>
  <c r="CT2474" i="6"/>
  <c r="CS2474" i="6"/>
  <c r="CV2473" i="6"/>
  <c r="CT2473" i="6"/>
  <c r="CS2473" i="6"/>
  <c r="CV2472" i="6"/>
  <c r="CT2472" i="6"/>
  <c r="CS2472" i="6"/>
  <c r="CV2471" i="6"/>
  <c r="CT2471" i="6"/>
  <c r="CS2471" i="6"/>
  <c r="CV2470" i="6"/>
  <c r="CT2470" i="6"/>
  <c r="CS2470" i="6"/>
  <c r="CV2469" i="6"/>
  <c r="CT2469" i="6"/>
  <c r="CS2469" i="6"/>
  <c r="CV2468" i="6"/>
  <c r="CT2468" i="6"/>
  <c r="CS2468" i="6"/>
  <c r="CV2467" i="6"/>
  <c r="CT2467" i="6"/>
  <c r="CS2467" i="6"/>
  <c r="CV2466" i="6"/>
  <c r="CT2466" i="6"/>
  <c r="CS2466" i="6"/>
  <c r="CV2465" i="6"/>
  <c r="CT2465" i="6"/>
  <c r="CS2465" i="6"/>
  <c r="CV2464" i="6"/>
  <c r="CT2464" i="6"/>
  <c r="CS2464" i="6"/>
  <c r="CV2463" i="6"/>
  <c r="CT2463" i="6"/>
  <c r="CS2463" i="6"/>
  <c r="CV2462" i="6"/>
  <c r="CT2462" i="6"/>
  <c r="CS2462" i="6"/>
  <c r="CV2461" i="6"/>
  <c r="CT2461" i="6"/>
  <c r="CS2461" i="6"/>
  <c r="CV2460" i="6"/>
  <c r="CT2460" i="6"/>
  <c r="CS2460" i="6"/>
  <c r="CV2459" i="6"/>
  <c r="CT2459" i="6"/>
  <c r="CS2459" i="6"/>
  <c r="CV2458" i="6"/>
  <c r="CT2458" i="6"/>
  <c r="CS2458" i="6"/>
  <c r="CV2457" i="6"/>
  <c r="CT2457" i="6"/>
  <c r="CS2457" i="6"/>
  <c r="CV2456" i="6"/>
  <c r="CT2456" i="6"/>
  <c r="CS2456" i="6"/>
  <c r="CV2455" i="6"/>
  <c r="CT2455" i="6"/>
  <c r="CS2455" i="6"/>
  <c r="CV2454" i="6"/>
  <c r="CT2454" i="6"/>
  <c r="CS2454" i="6"/>
  <c r="CV2453" i="6"/>
  <c r="CT2453" i="6"/>
  <c r="CS2453" i="6"/>
  <c r="CV2452" i="6"/>
  <c r="CT2452" i="6"/>
  <c r="CS2452" i="6"/>
  <c r="CV2451" i="6"/>
  <c r="CT2451" i="6"/>
  <c r="CS2451" i="6"/>
  <c r="CV2450" i="6"/>
  <c r="CT2450" i="6"/>
  <c r="CS2450" i="6"/>
  <c r="CV2449" i="6"/>
  <c r="CT2449" i="6"/>
  <c r="CS2449" i="6"/>
  <c r="CV2448" i="6"/>
  <c r="CT2448" i="6"/>
  <c r="CS2448" i="6"/>
  <c r="CV2447" i="6"/>
  <c r="CT2447" i="6"/>
  <c r="CS2447" i="6"/>
  <c r="CV2446" i="6"/>
  <c r="CT2446" i="6"/>
  <c r="CS2446" i="6"/>
  <c r="CV2445" i="6"/>
  <c r="CT2445" i="6"/>
  <c r="CS2445" i="6"/>
  <c r="CV2444" i="6"/>
  <c r="CT2444" i="6"/>
  <c r="CS2444" i="6"/>
  <c r="CV2443" i="6"/>
  <c r="CT2443" i="6"/>
  <c r="CS2443" i="6"/>
  <c r="CV2442" i="6"/>
  <c r="CT2442" i="6"/>
  <c r="CS2442" i="6"/>
  <c r="CV2441" i="6"/>
  <c r="CT2441" i="6"/>
  <c r="CS2441" i="6"/>
  <c r="CV2440" i="6"/>
  <c r="CT2440" i="6"/>
  <c r="CS2440" i="6"/>
  <c r="CV2439" i="6"/>
  <c r="CT2439" i="6"/>
  <c r="CS2439" i="6"/>
  <c r="CV2438" i="6"/>
  <c r="CT2438" i="6"/>
  <c r="CS2438" i="6"/>
  <c r="CV2437" i="6"/>
  <c r="CT2437" i="6"/>
  <c r="CS2437" i="6"/>
  <c r="CV2436" i="6"/>
  <c r="CT2436" i="6"/>
  <c r="CS2436" i="6"/>
  <c r="CV2435" i="6"/>
  <c r="CT2435" i="6"/>
  <c r="CS2435" i="6"/>
  <c r="CV2434" i="6"/>
  <c r="CT2434" i="6"/>
  <c r="CS2434" i="6"/>
  <c r="CV2433" i="6"/>
  <c r="CT2433" i="6"/>
  <c r="CS2433" i="6"/>
  <c r="CV2432" i="6"/>
  <c r="CT2432" i="6"/>
  <c r="CS2432" i="6"/>
  <c r="CV2431" i="6"/>
  <c r="CT2431" i="6"/>
  <c r="CS2431" i="6"/>
  <c r="CV2430" i="6"/>
  <c r="CT2430" i="6"/>
  <c r="CS2430" i="6"/>
  <c r="CV2429" i="6"/>
  <c r="CT2429" i="6"/>
  <c r="CS2429" i="6"/>
  <c r="CV2428" i="6"/>
  <c r="CT2428" i="6"/>
  <c r="CS2428" i="6"/>
  <c r="CV2427" i="6"/>
  <c r="CT2427" i="6"/>
  <c r="CS2427" i="6"/>
  <c r="CV2426" i="6"/>
  <c r="CT2426" i="6"/>
  <c r="CS2426" i="6"/>
  <c r="CV2425" i="6"/>
  <c r="CT2425" i="6"/>
  <c r="CS2425" i="6"/>
  <c r="CV2424" i="6"/>
  <c r="CT2424" i="6"/>
  <c r="CS2424" i="6"/>
  <c r="CV2423" i="6"/>
  <c r="CT2423" i="6"/>
  <c r="CS2423" i="6"/>
  <c r="CV2422" i="6"/>
  <c r="CT2422" i="6"/>
  <c r="CS2422" i="6"/>
  <c r="CV2421" i="6"/>
  <c r="CT2421" i="6"/>
  <c r="CS2421" i="6"/>
  <c r="CV2420" i="6"/>
  <c r="CT2420" i="6"/>
  <c r="CS2420" i="6"/>
  <c r="CV2419" i="6"/>
  <c r="CT2419" i="6"/>
  <c r="CS2419" i="6"/>
  <c r="CV2418" i="6"/>
  <c r="CT2418" i="6"/>
  <c r="CS2418" i="6"/>
  <c r="CV2417" i="6"/>
  <c r="CT2417" i="6"/>
  <c r="CS2417" i="6"/>
  <c r="CV2416" i="6"/>
  <c r="CT2416" i="6"/>
  <c r="CS2416" i="6"/>
  <c r="CV2415" i="6"/>
  <c r="CT2415" i="6"/>
  <c r="CS2415" i="6"/>
  <c r="CV2414" i="6"/>
  <c r="CT2414" i="6"/>
  <c r="CS2414" i="6"/>
  <c r="CV2413" i="6"/>
  <c r="CT2413" i="6"/>
  <c r="CS2413" i="6"/>
  <c r="CV2412" i="6"/>
  <c r="CT2412" i="6"/>
  <c r="CS2412" i="6"/>
  <c r="CV2411" i="6"/>
  <c r="CT2411" i="6"/>
  <c r="CS2411" i="6"/>
  <c r="CV2410" i="6"/>
  <c r="CT2410" i="6"/>
  <c r="CS2410" i="6"/>
  <c r="CV2409" i="6"/>
  <c r="CT2409" i="6"/>
  <c r="CS2409" i="6"/>
  <c r="CV2408" i="6"/>
  <c r="CT2408" i="6"/>
  <c r="CS2408" i="6"/>
  <c r="CV2407" i="6"/>
  <c r="CT2407" i="6"/>
  <c r="CS2407" i="6"/>
  <c r="CV2406" i="6"/>
  <c r="CT2406" i="6"/>
  <c r="CS2406" i="6"/>
  <c r="CV2405" i="6"/>
  <c r="CT2405" i="6"/>
  <c r="CS2405" i="6"/>
  <c r="CV2404" i="6"/>
  <c r="CT2404" i="6"/>
  <c r="CS2404" i="6"/>
  <c r="CV2403" i="6"/>
  <c r="CT2403" i="6"/>
  <c r="CS2403" i="6"/>
  <c r="CV2402" i="6"/>
  <c r="CT2402" i="6"/>
  <c r="CS2402" i="6"/>
  <c r="CV2401" i="6"/>
  <c r="CT2401" i="6"/>
  <c r="CS2401" i="6"/>
  <c r="CV2400" i="6"/>
  <c r="CT2400" i="6"/>
  <c r="CS2400" i="6"/>
  <c r="CV2399" i="6"/>
  <c r="CT2399" i="6"/>
  <c r="CS2399" i="6"/>
  <c r="CV2398" i="6"/>
  <c r="CT2398" i="6"/>
  <c r="CS2398" i="6"/>
  <c r="CV2397" i="6"/>
  <c r="CT2397" i="6"/>
  <c r="CS2397" i="6"/>
  <c r="CV2396" i="6"/>
  <c r="CT2396" i="6"/>
  <c r="CS2396" i="6"/>
  <c r="CV2395" i="6"/>
  <c r="CT2395" i="6"/>
  <c r="CS2395" i="6"/>
  <c r="CV2394" i="6"/>
  <c r="CT2394" i="6"/>
  <c r="CS2394" i="6"/>
  <c r="CV2393" i="6"/>
  <c r="CT2393" i="6"/>
  <c r="CS2393" i="6"/>
  <c r="CV2392" i="6"/>
  <c r="CT2392" i="6"/>
  <c r="CS2392" i="6"/>
  <c r="CV2391" i="6"/>
  <c r="CT2391" i="6"/>
  <c r="CS2391" i="6"/>
  <c r="CV2390" i="6"/>
  <c r="CT2390" i="6"/>
  <c r="CS2390" i="6"/>
  <c r="CV2389" i="6"/>
  <c r="CT2389" i="6"/>
  <c r="CS2389" i="6"/>
  <c r="CV2388" i="6"/>
  <c r="CT2388" i="6"/>
  <c r="CS2388" i="6"/>
  <c r="CV2387" i="6"/>
  <c r="CT2387" i="6"/>
  <c r="CS2387" i="6"/>
  <c r="CV2386" i="6"/>
  <c r="CT2386" i="6"/>
  <c r="CS2386" i="6"/>
  <c r="CV2385" i="6"/>
  <c r="CT2385" i="6"/>
  <c r="CS2385" i="6"/>
  <c r="CV2384" i="6"/>
  <c r="CT2384" i="6"/>
  <c r="CS2384" i="6"/>
  <c r="CV2383" i="6"/>
  <c r="CT2383" i="6"/>
  <c r="CS2383" i="6"/>
  <c r="CV2382" i="6"/>
  <c r="CT2382" i="6"/>
  <c r="CS2382" i="6"/>
  <c r="CV2381" i="6"/>
  <c r="CT2381" i="6"/>
  <c r="CS2381" i="6"/>
  <c r="CV2380" i="6"/>
  <c r="CT2380" i="6"/>
  <c r="CS2380" i="6"/>
  <c r="CV2379" i="6"/>
  <c r="CT2379" i="6"/>
  <c r="CS2379" i="6"/>
  <c r="CV2378" i="6"/>
  <c r="CT2378" i="6"/>
  <c r="CS2378" i="6"/>
  <c r="CV2377" i="6"/>
  <c r="CT2377" i="6"/>
  <c r="CS2377" i="6"/>
  <c r="CV2376" i="6"/>
  <c r="CT2376" i="6"/>
  <c r="CS2376" i="6"/>
  <c r="CV2375" i="6"/>
  <c r="CT2375" i="6"/>
  <c r="CS2375" i="6"/>
  <c r="CV2374" i="6"/>
  <c r="CT2374" i="6"/>
  <c r="CS2374" i="6"/>
  <c r="CV2373" i="6"/>
  <c r="CT2373" i="6"/>
  <c r="CS2373" i="6"/>
  <c r="CV2372" i="6"/>
  <c r="CT2372" i="6"/>
  <c r="CS2372" i="6"/>
  <c r="CV2371" i="6"/>
  <c r="CT2371" i="6"/>
  <c r="CS2371" i="6"/>
  <c r="CV2370" i="6"/>
  <c r="CS2370" i="6"/>
  <c r="CV2369" i="6"/>
  <c r="CS2369" i="6"/>
  <c r="CV2368" i="6"/>
  <c r="CS2368" i="6"/>
  <c r="CV2367" i="6"/>
  <c r="CS2367" i="6"/>
  <c r="CV2366" i="6"/>
  <c r="CS2366" i="6"/>
  <c r="CV2365" i="6"/>
  <c r="CT2365" i="6"/>
  <c r="CS2365" i="6"/>
  <c r="CV2364" i="6"/>
  <c r="CS2364" i="6"/>
  <c r="CV2363" i="6"/>
  <c r="CT2363" i="6"/>
  <c r="CS2363" i="6"/>
  <c r="CV2362" i="6"/>
  <c r="CT2362" i="6"/>
  <c r="CS2362" i="6"/>
  <c r="CV2361" i="6"/>
  <c r="CT2361" i="6"/>
  <c r="CS2361" i="6"/>
  <c r="CV2360" i="6"/>
  <c r="CT2360" i="6"/>
  <c r="CS2360" i="6"/>
  <c r="CV2359" i="6"/>
  <c r="CT2359" i="6"/>
  <c r="CS2359" i="6"/>
  <c r="CV2358" i="6"/>
  <c r="CT2358" i="6"/>
  <c r="CS2358" i="6"/>
  <c r="CV2357" i="6"/>
  <c r="CT2357" i="6"/>
  <c r="CS2357" i="6"/>
  <c r="CV2356" i="6"/>
  <c r="CT2356" i="6"/>
  <c r="CS2356" i="6"/>
  <c r="CV2355" i="6"/>
  <c r="CT2355" i="6"/>
  <c r="CS2355" i="6"/>
  <c r="CV2354" i="6"/>
  <c r="CT2354" i="6"/>
  <c r="CS2354" i="6"/>
  <c r="CV2353" i="6"/>
  <c r="CT2353" i="6"/>
  <c r="CS2353" i="6"/>
  <c r="CV2352" i="6"/>
  <c r="CT2352" i="6"/>
  <c r="CS2352" i="6"/>
  <c r="CV2351" i="6"/>
  <c r="CT2351" i="6"/>
  <c r="CS2351" i="6"/>
  <c r="CV2350" i="6"/>
  <c r="CT2350" i="6"/>
  <c r="CS2350" i="6"/>
  <c r="CV2349" i="6"/>
  <c r="CT2349" i="6"/>
  <c r="CS2349" i="6"/>
  <c r="CV2348" i="6"/>
  <c r="CT2348" i="6"/>
  <c r="CS2348" i="6"/>
  <c r="CV2347" i="6"/>
  <c r="CT2347" i="6"/>
  <c r="CS2347" i="6"/>
  <c r="CV2346" i="6"/>
  <c r="CT2346" i="6"/>
  <c r="CS2346" i="6"/>
  <c r="CV2345" i="6"/>
  <c r="CT2345" i="6"/>
  <c r="CS2345" i="6"/>
  <c r="CV2344" i="6"/>
  <c r="CT2344" i="6"/>
  <c r="CS2344" i="6"/>
  <c r="CV2343" i="6"/>
  <c r="CT2343" i="6"/>
  <c r="CS2343" i="6"/>
  <c r="CV2342" i="6"/>
  <c r="CT2342" i="6"/>
  <c r="CS2342" i="6"/>
  <c r="CV2341" i="6"/>
  <c r="CT2341" i="6"/>
  <c r="CS2341" i="6"/>
  <c r="CV2340" i="6"/>
  <c r="CT2340" i="6"/>
  <c r="CS2340" i="6"/>
  <c r="CV2339" i="6"/>
  <c r="CT2339" i="6"/>
  <c r="CS2339" i="6"/>
  <c r="CV2338" i="6"/>
  <c r="CT2338" i="6"/>
  <c r="CS2338" i="6"/>
  <c r="CV2337" i="6"/>
  <c r="CT2337" i="6"/>
  <c r="CS2337" i="6"/>
  <c r="CV2336" i="6"/>
  <c r="CT2336" i="6"/>
  <c r="CS2336" i="6"/>
  <c r="CV2335" i="6"/>
  <c r="CT2335" i="6"/>
  <c r="CS2335" i="6"/>
  <c r="CV2334" i="6"/>
  <c r="CT2334" i="6"/>
  <c r="CS2334" i="6"/>
  <c r="CV2333" i="6"/>
  <c r="CT2333" i="6"/>
  <c r="CS2333" i="6"/>
  <c r="CV2332" i="6"/>
  <c r="CT2332" i="6"/>
  <c r="CS2332" i="6"/>
  <c r="CV2331" i="6"/>
  <c r="CT2331" i="6"/>
  <c r="CS2331" i="6"/>
  <c r="CV2330" i="6"/>
  <c r="CT2330" i="6"/>
  <c r="CS2330" i="6"/>
  <c r="CV2329" i="6"/>
  <c r="CT2329" i="6"/>
  <c r="CS2329" i="6"/>
  <c r="CV2328" i="6"/>
  <c r="CT2328" i="6"/>
  <c r="CS2328" i="6"/>
  <c r="CV2327" i="6"/>
  <c r="CT2327" i="6"/>
  <c r="CS2327" i="6"/>
  <c r="CV2326" i="6"/>
  <c r="CT2326" i="6"/>
  <c r="CS2326" i="6"/>
  <c r="CV2325" i="6"/>
  <c r="CT2325" i="6"/>
  <c r="CS2325" i="6"/>
  <c r="CV2324" i="6"/>
  <c r="CT2324" i="6"/>
  <c r="CS2324" i="6"/>
  <c r="CV2323" i="6"/>
  <c r="CT2323" i="6"/>
  <c r="CS2323" i="6"/>
  <c r="CV2322" i="6"/>
  <c r="CT2322" i="6"/>
  <c r="CS2322" i="6"/>
  <c r="CV2321" i="6"/>
  <c r="CT2321" i="6"/>
  <c r="CS2321" i="6"/>
  <c r="CV2320" i="6"/>
  <c r="CT2320" i="6"/>
  <c r="CS2320" i="6"/>
  <c r="CV2319" i="6"/>
  <c r="CT2319" i="6"/>
  <c r="CS2319" i="6"/>
  <c r="CV2318" i="6"/>
  <c r="CT2318" i="6"/>
  <c r="CS2318" i="6"/>
  <c r="CV2317" i="6"/>
  <c r="CT2317" i="6"/>
  <c r="CS2317" i="6"/>
  <c r="CV2316" i="6"/>
  <c r="CT2316" i="6"/>
  <c r="CS2316" i="6"/>
  <c r="CV2315" i="6"/>
  <c r="CT2315" i="6"/>
  <c r="CS2315" i="6"/>
  <c r="CV2314" i="6"/>
  <c r="CT2314" i="6"/>
  <c r="CS2314" i="6"/>
  <c r="CV2313" i="6"/>
  <c r="CT2313" i="6"/>
  <c r="CS2313" i="6"/>
  <c r="CV2312" i="6"/>
  <c r="CT2312" i="6"/>
  <c r="CS2312" i="6"/>
  <c r="CV2311" i="6"/>
  <c r="CT2311" i="6"/>
  <c r="CS2311" i="6"/>
  <c r="CV2310" i="6"/>
  <c r="CT2310" i="6"/>
  <c r="CS2310" i="6"/>
  <c r="CV2309" i="6"/>
  <c r="CT2309" i="6"/>
  <c r="CS2309" i="6"/>
  <c r="CV2308" i="6"/>
  <c r="CT2308" i="6"/>
  <c r="CS2308" i="6"/>
  <c r="CV2307" i="6"/>
  <c r="CT2307" i="6"/>
  <c r="CS2307" i="6"/>
  <c r="CV2306" i="6"/>
  <c r="CT2306" i="6"/>
  <c r="CS2306" i="6"/>
  <c r="CV2305" i="6"/>
  <c r="CT2305" i="6"/>
  <c r="CS2305" i="6"/>
  <c r="CV2304" i="6"/>
  <c r="CT2304" i="6"/>
  <c r="CS2304" i="6"/>
  <c r="CV2303" i="6"/>
  <c r="CT2303" i="6"/>
  <c r="CS2303" i="6"/>
  <c r="CV2302" i="6"/>
  <c r="CT2302" i="6"/>
  <c r="CS2302" i="6"/>
  <c r="CV2301" i="6"/>
  <c r="CT2301" i="6"/>
  <c r="CS2301" i="6"/>
  <c r="CV2300" i="6"/>
  <c r="CT2300" i="6"/>
  <c r="CS2300" i="6"/>
  <c r="CV2299" i="6"/>
  <c r="CT2299" i="6"/>
  <c r="CS2299" i="6"/>
  <c r="CV2298" i="6"/>
  <c r="CT2298" i="6"/>
  <c r="CS2298" i="6"/>
  <c r="CV2297" i="6"/>
  <c r="CT2297" i="6"/>
  <c r="CS2297" i="6"/>
  <c r="CV2296" i="6"/>
  <c r="CT2296" i="6"/>
  <c r="CS2296" i="6"/>
  <c r="CV2295" i="6"/>
  <c r="CT2295" i="6"/>
  <c r="CS2295" i="6"/>
  <c r="CV2294" i="6"/>
  <c r="CT2294" i="6"/>
  <c r="CS2294" i="6"/>
  <c r="CV2293" i="6"/>
  <c r="CT2293" i="6"/>
  <c r="CS2293" i="6"/>
  <c r="CV2292" i="6"/>
  <c r="CT2292" i="6"/>
  <c r="CS2292" i="6"/>
  <c r="CV2291" i="6"/>
  <c r="CT2291" i="6"/>
  <c r="CS2291" i="6"/>
  <c r="CV2290" i="6"/>
  <c r="CT2290" i="6"/>
  <c r="CS2290" i="6"/>
  <c r="CV2289" i="6"/>
  <c r="CT2289" i="6"/>
  <c r="CS2289" i="6"/>
  <c r="CV2288" i="6"/>
  <c r="CT2288" i="6"/>
  <c r="CS2288" i="6"/>
  <c r="CV2287" i="6"/>
  <c r="CT2287" i="6"/>
  <c r="CS2287" i="6"/>
  <c r="CV2286" i="6"/>
  <c r="CT2286" i="6"/>
  <c r="CS2286" i="6"/>
  <c r="CV2285" i="6"/>
  <c r="CT2285" i="6"/>
  <c r="CS2285" i="6"/>
  <c r="CV2284" i="6"/>
  <c r="CT2284" i="6"/>
  <c r="CS2284" i="6"/>
  <c r="CV2283" i="6"/>
  <c r="CT2283" i="6"/>
  <c r="CS2283" i="6"/>
  <c r="CV2282" i="6"/>
  <c r="CT2282" i="6"/>
  <c r="CS2282" i="6"/>
  <c r="CV2281" i="6"/>
  <c r="CT2281" i="6"/>
  <c r="CS2281" i="6"/>
  <c r="CV2280" i="6"/>
  <c r="CT2280" i="6"/>
  <c r="CS2280" i="6"/>
  <c r="CV2279" i="6"/>
  <c r="CT2279" i="6"/>
  <c r="CS2279" i="6"/>
  <c r="CV2278" i="6"/>
  <c r="CS2278" i="6"/>
  <c r="CV2277" i="6"/>
  <c r="CT2277" i="6"/>
  <c r="CS2277" i="6"/>
  <c r="CV2276" i="6"/>
  <c r="CT2276" i="6"/>
  <c r="CS2276" i="6"/>
  <c r="CV2275" i="6"/>
  <c r="CT2275" i="6"/>
  <c r="CS2275" i="6"/>
  <c r="CV2274" i="6"/>
  <c r="CT2274" i="6"/>
  <c r="CS2274" i="6"/>
  <c r="CV2273" i="6"/>
  <c r="CT2273" i="6"/>
  <c r="CS2273" i="6"/>
  <c r="CV2272" i="6"/>
  <c r="CT2272" i="6"/>
  <c r="CS2272" i="6"/>
  <c r="CV2271" i="6"/>
  <c r="CT2271" i="6"/>
  <c r="CS2271" i="6"/>
  <c r="CV2270" i="6"/>
  <c r="CT2270" i="6"/>
  <c r="CS2270" i="6"/>
  <c r="CV2269" i="6"/>
  <c r="CT2269" i="6"/>
  <c r="CS2269" i="6"/>
  <c r="CV2268" i="6"/>
  <c r="CT2268" i="6"/>
  <c r="CS2268" i="6"/>
  <c r="CV2267" i="6"/>
  <c r="CT2267" i="6"/>
  <c r="CS2267" i="6"/>
  <c r="CV2266" i="6"/>
  <c r="CT2266" i="6"/>
  <c r="CS2266" i="6"/>
  <c r="CV2265" i="6"/>
  <c r="CT2265" i="6"/>
  <c r="CS2265" i="6"/>
  <c r="CV2264" i="6"/>
  <c r="CT2264" i="6"/>
  <c r="CS2264" i="6"/>
  <c r="CV2263" i="6"/>
  <c r="CT2263" i="6"/>
  <c r="CS2263" i="6"/>
  <c r="CV2262" i="6"/>
  <c r="CT2262" i="6"/>
  <c r="CS2262" i="6"/>
  <c r="CV2261" i="6"/>
  <c r="CT2261" i="6"/>
  <c r="CS2261" i="6"/>
  <c r="CV2260" i="6"/>
  <c r="CT2260" i="6"/>
  <c r="CS2260" i="6"/>
  <c r="CV2259" i="6"/>
  <c r="CT2259" i="6"/>
  <c r="CS2259" i="6"/>
  <c r="CV2258" i="6"/>
  <c r="CT2258" i="6"/>
  <c r="CS2258" i="6"/>
  <c r="CV2257" i="6"/>
  <c r="CT2257" i="6"/>
  <c r="CS2257" i="6"/>
  <c r="CV2256" i="6"/>
  <c r="CT2256" i="6"/>
  <c r="CS2256" i="6"/>
  <c r="CV2255" i="6"/>
  <c r="CT2255" i="6"/>
  <c r="CS2255" i="6"/>
  <c r="CV2254" i="6"/>
  <c r="CT2254" i="6"/>
  <c r="CS2254" i="6"/>
  <c r="CV2253" i="6"/>
  <c r="CT2253" i="6"/>
  <c r="CS2253" i="6"/>
  <c r="CV2252" i="6"/>
  <c r="CT2252" i="6"/>
  <c r="CS2252" i="6"/>
  <c r="CV2251" i="6"/>
  <c r="CT2251" i="6"/>
  <c r="CS2251" i="6"/>
  <c r="CV2250" i="6"/>
  <c r="CT2250" i="6"/>
  <c r="CS2250" i="6"/>
  <c r="CV2249" i="6"/>
  <c r="CT2249" i="6"/>
  <c r="CS2249" i="6"/>
  <c r="CV2248" i="6"/>
  <c r="CT2248" i="6"/>
  <c r="CS2248" i="6"/>
  <c r="CV2247" i="6"/>
  <c r="CS2247" i="6"/>
  <c r="CV2246" i="6"/>
  <c r="CT2246" i="6"/>
  <c r="CS2246" i="6"/>
  <c r="CV2245" i="6"/>
  <c r="CT2245" i="6"/>
  <c r="CS2245" i="6"/>
  <c r="CV2244" i="6"/>
  <c r="CT2244" i="6"/>
  <c r="CS2244" i="6"/>
  <c r="CV2243" i="6"/>
  <c r="CT2243" i="6"/>
  <c r="CS2243" i="6"/>
  <c r="CV2242" i="6"/>
  <c r="CT2242" i="6"/>
  <c r="CS2242" i="6"/>
  <c r="CV2241" i="6"/>
  <c r="CT2241" i="6"/>
  <c r="CS2241" i="6"/>
  <c r="CV2240" i="6"/>
  <c r="CT2240" i="6"/>
  <c r="CS2240" i="6"/>
  <c r="CV2239" i="6"/>
  <c r="CT2239" i="6"/>
  <c r="CS2239" i="6"/>
  <c r="CV2238" i="6"/>
  <c r="CT2238" i="6"/>
  <c r="CS2238" i="6"/>
  <c r="CV2237" i="6"/>
  <c r="CT2237" i="6"/>
  <c r="CS2237" i="6"/>
  <c r="CV2236" i="6"/>
  <c r="CT2236" i="6"/>
  <c r="CS2236" i="6"/>
  <c r="CV2235" i="6"/>
  <c r="CT2235" i="6"/>
  <c r="CS2235" i="6"/>
  <c r="CV2234" i="6"/>
  <c r="CT2234" i="6"/>
  <c r="CS2234" i="6"/>
  <c r="CV2233" i="6"/>
  <c r="CT2233" i="6"/>
  <c r="CS2233" i="6"/>
  <c r="CV2232" i="6"/>
  <c r="CT2232" i="6"/>
  <c r="CS2232" i="6"/>
  <c r="CV2231" i="6"/>
  <c r="CT2231" i="6"/>
  <c r="CS2231" i="6"/>
  <c r="CV2230" i="6"/>
  <c r="CT2230" i="6"/>
  <c r="CS2230" i="6"/>
  <c r="CV2229" i="6"/>
  <c r="CT2229" i="6"/>
  <c r="CS2229" i="6"/>
  <c r="CV2228" i="6"/>
  <c r="CT2228" i="6"/>
  <c r="CS2228" i="6"/>
  <c r="CV2227" i="6"/>
  <c r="CT2227" i="6"/>
  <c r="CS2227" i="6"/>
  <c r="CV2226" i="6"/>
  <c r="CT2226" i="6"/>
  <c r="CS2226" i="6"/>
  <c r="CV2225" i="6"/>
  <c r="CT2225" i="6"/>
  <c r="CS2225" i="6"/>
  <c r="CV2224" i="6"/>
  <c r="CT2224" i="6"/>
  <c r="CS2224" i="6"/>
  <c r="CV2223" i="6"/>
  <c r="CT2223" i="6"/>
  <c r="CS2223" i="6"/>
  <c r="CV2222" i="6"/>
  <c r="CT2222" i="6"/>
  <c r="CS2222" i="6"/>
  <c r="CV2221" i="6"/>
  <c r="CT2221" i="6"/>
  <c r="CS2221" i="6"/>
  <c r="CV2220" i="6"/>
  <c r="CT2220" i="6"/>
  <c r="CS2220" i="6"/>
  <c r="CV2219" i="6"/>
  <c r="CT2219" i="6"/>
  <c r="CS2219" i="6"/>
  <c r="CV2218" i="6"/>
  <c r="CT2218" i="6"/>
  <c r="CS2218" i="6"/>
  <c r="CV2217" i="6"/>
  <c r="CT2217" i="6"/>
  <c r="CS2217" i="6"/>
  <c r="CV2216" i="6"/>
  <c r="CT2216" i="6"/>
  <c r="CS2216" i="6"/>
  <c r="CV2215" i="6"/>
  <c r="CT2215" i="6"/>
  <c r="CS2215" i="6"/>
  <c r="CV2214" i="6"/>
  <c r="CT2214" i="6"/>
  <c r="CS2214" i="6"/>
  <c r="CV2213" i="6"/>
  <c r="CT2213" i="6"/>
  <c r="CS2213" i="6"/>
  <c r="CV2212" i="6"/>
  <c r="CT2212" i="6"/>
  <c r="CS2212" i="6"/>
  <c r="CV2211" i="6"/>
  <c r="CT2211" i="6"/>
  <c r="CS2211" i="6"/>
  <c r="CV2210" i="6"/>
  <c r="CT2210" i="6"/>
  <c r="CS2210" i="6"/>
  <c r="CV2209" i="6"/>
  <c r="CT2209" i="6"/>
  <c r="CS2209" i="6"/>
  <c r="CV2208" i="6"/>
  <c r="CT2208" i="6"/>
  <c r="CS2208" i="6"/>
  <c r="CV2207" i="6"/>
  <c r="CT2207" i="6"/>
  <c r="CS2207" i="6"/>
  <c r="CV2206" i="6"/>
  <c r="CS2206" i="6"/>
  <c r="CV2205" i="6"/>
  <c r="CT2205" i="6"/>
  <c r="CS2205" i="6"/>
  <c r="CV2204" i="6"/>
  <c r="CT2204" i="6"/>
  <c r="CS2204" i="6"/>
  <c r="CV2203" i="6"/>
  <c r="CT2203" i="6"/>
  <c r="CS2203" i="6"/>
  <c r="CV2202" i="6"/>
  <c r="CT2202" i="6"/>
  <c r="CS2202" i="6"/>
  <c r="CV2201" i="6"/>
  <c r="CT2201" i="6"/>
  <c r="CS2201" i="6"/>
  <c r="CV2200" i="6"/>
  <c r="CT2200" i="6"/>
  <c r="CS2200" i="6"/>
  <c r="CV2199" i="6"/>
  <c r="CT2199" i="6"/>
  <c r="CS2199" i="6"/>
  <c r="CV2198" i="6"/>
  <c r="CT2198" i="6"/>
  <c r="CS2198" i="6"/>
  <c r="CV2197" i="6"/>
  <c r="CT2197" i="6"/>
  <c r="CS2197" i="6"/>
  <c r="CV2196" i="6"/>
  <c r="CT2196" i="6"/>
  <c r="CS2196" i="6"/>
  <c r="CV2195" i="6"/>
  <c r="CT2195" i="6"/>
  <c r="CS2195" i="6"/>
  <c r="CV2194" i="6"/>
  <c r="CT2194" i="6"/>
  <c r="CS2194" i="6"/>
  <c r="CV2193" i="6"/>
  <c r="CT2193" i="6"/>
  <c r="CS2193" i="6"/>
  <c r="CV2192" i="6"/>
  <c r="CT2192" i="6"/>
  <c r="CS2192" i="6"/>
  <c r="CV2191" i="6"/>
  <c r="CT2191" i="6"/>
  <c r="CS2191" i="6"/>
  <c r="CV2190" i="6"/>
  <c r="CT2190" i="6"/>
  <c r="CS2190" i="6"/>
  <c r="CV2189" i="6"/>
  <c r="CT2189" i="6"/>
  <c r="CS2189" i="6"/>
  <c r="CV2188" i="6"/>
  <c r="CT2188" i="6"/>
  <c r="CS2188" i="6"/>
  <c r="CV2187" i="6"/>
  <c r="CT2187" i="6"/>
  <c r="CS2187" i="6"/>
  <c r="CV2186" i="6"/>
  <c r="CT2186" i="6"/>
  <c r="CS2186" i="6"/>
  <c r="CV2185" i="6"/>
  <c r="CT2185" i="6"/>
  <c r="CS2185" i="6"/>
  <c r="CV2184" i="6"/>
  <c r="CS2184" i="6"/>
  <c r="CV2183" i="6"/>
  <c r="CT2183" i="6"/>
  <c r="CS2183" i="6"/>
  <c r="CV2182" i="6"/>
  <c r="CT2182" i="6"/>
  <c r="CS2182" i="6"/>
  <c r="CV2181" i="6"/>
  <c r="CT2181" i="6"/>
  <c r="CS2181" i="6"/>
  <c r="CV2180" i="6"/>
  <c r="CT2180" i="6"/>
  <c r="CS2180" i="6"/>
  <c r="CV2179" i="6"/>
  <c r="CT2179" i="6"/>
  <c r="CS2179" i="6"/>
  <c r="CV2178" i="6"/>
  <c r="CT2178" i="6"/>
  <c r="CS2178" i="6"/>
  <c r="CV2177" i="6"/>
  <c r="CT2177" i="6"/>
  <c r="CS2177" i="6"/>
  <c r="CV2176" i="6"/>
  <c r="CT2176" i="6"/>
  <c r="CS2176" i="6"/>
  <c r="CV2175" i="6"/>
  <c r="CT2175" i="6"/>
  <c r="CS2175" i="6"/>
  <c r="CV2174" i="6"/>
  <c r="CT2174" i="6"/>
  <c r="CS2174" i="6"/>
  <c r="CV2173" i="6"/>
  <c r="CT2173" i="6"/>
  <c r="CS2173" i="6"/>
  <c r="CV2172" i="6"/>
  <c r="CS2172" i="6"/>
  <c r="CV2171" i="6"/>
  <c r="CT2171" i="6"/>
  <c r="CS2171" i="6"/>
  <c r="CV2170" i="6"/>
  <c r="CT2170" i="6"/>
  <c r="CS2170" i="6"/>
  <c r="CV2169" i="6"/>
  <c r="CS2169" i="6"/>
  <c r="CV2168" i="6"/>
  <c r="CT2168" i="6"/>
  <c r="CS2168" i="6"/>
  <c r="CV2167" i="6"/>
  <c r="CT2167" i="6"/>
  <c r="CS2167" i="6"/>
  <c r="CV2166" i="6"/>
  <c r="CT2166" i="6"/>
  <c r="CS2166" i="6"/>
  <c r="CV2165" i="6"/>
  <c r="CT2165" i="6"/>
  <c r="CS2165" i="6"/>
  <c r="CV2164" i="6"/>
  <c r="CT2164" i="6"/>
  <c r="CS2164" i="6"/>
  <c r="CV2163" i="6"/>
  <c r="CT2163" i="6"/>
  <c r="CS2163" i="6"/>
  <c r="CV2162" i="6"/>
  <c r="CT2162" i="6"/>
  <c r="CS2162" i="6"/>
  <c r="CV2161" i="6"/>
  <c r="CT2161" i="6"/>
  <c r="CS2161" i="6"/>
  <c r="CV2160" i="6"/>
  <c r="CT2160" i="6"/>
  <c r="CS2160" i="6"/>
  <c r="CV2159" i="6"/>
  <c r="CT2159" i="6"/>
  <c r="CS2159" i="6"/>
  <c r="CV2158" i="6"/>
  <c r="CT2158" i="6"/>
  <c r="CS2158" i="6"/>
  <c r="CV2157" i="6"/>
  <c r="CT2157" i="6"/>
  <c r="CS2157" i="6"/>
  <c r="CV2156" i="6"/>
  <c r="CT2156" i="6"/>
  <c r="CS2156" i="6"/>
  <c r="CV2155" i="6"/>
  <c r="CT2155" i="6"/>
  <c r="CS2155" i="6"/>
  <c r="CV2154" i="6"/>
  <c r="CT2154" i="6"/>
  <c r="CS2154" i="6"/>
  <c r="CV2153" i="6"/>
  <c r="CT2153" i="6"/>
  <c r="CS2153" i="6"/>
  <c r="CV2152" i="6"/>
  <c r="CT2152" i="6"/>
  <c r="CS2152" i="6"/>
  <c r="CV2151" i="6"/>
  <c r="CT2151" i="6"/>
  <c r="CS2151" i="6"/>
  <c r="CV2150" i="6"/>
  <c r="CT2150" i="6"/>
  <c r="CS2150" i="6"/>
  <c r="CV2149" i="6"/>
  <c r="CT2149" i="6"/>
  <c r="CS2149" i="6"/>
  <c r="CV2148" i="6"/>
  <c r="CT2148" i="6"/>
  <c r="CS2148" i="6"/>
  <c r="CV2147" i="6"/>
  <c r="CT2147" i="6"/>
  <c r="CS2147" i="6"/>
  <c r="CV2146" i="6"/>
  <c r="CT2146" i="6"/>
  <c r="CS2146" i="6"/>
  <c r="CV2145" i="6"/>
  <c r="CT2145" i="6"/>
  <c r="CS2145" i="6"/>
  <c r="CV2144" i="6"/>
  <c r="CT2144" i="6"/>
  <c r="CS2144" i="6"/>
  <c r="CV2143" i="6"/>
  <c r="CT2143" i="6"/>
  <c r="CS2143" i="6"/>
  <c r="CV2142" i="6"/>
  <c r="CT2142" i="6"/>
  <c r="CS2142" i="6"/>
  <c r="CV2141" i="6"/>
  <c r="CT2141" i="6"/>
  <c r="CS2141" i="6"/>
  <c r="CV2140" i="6"/>
  <c r="CT2140" i="6"/>
  <c r="CS2140" i="6"/>
  <c r="CV2139" i="6"/>
  <c r="CT2139" i="6"/>
  <c r="CS2139" i="6"/>
  <c r="CV2138" i="6"/>
  <c r="CT2138" i="6"/>
  <c r="CS2138" i="6"/>
  <c r="CV2137" i="6"/>
  <c r="CT2137" i="6"/>
  <c r="CS2137" i="6"/>
  <c r="CV2136" i="6"/>
  <c r="CT2136" i="6"/>
  <c r="CS2136" i="6"/>
  <c r="CV2135" i="6"/>
  <c r="CT2135" i="6"/>
  <c r="CS2135" i="6"/>
  <c r="CV2134" i="6"/>
  <c r="CT2134" i="6"/>
  <c r="CS2134" i="6"/>
  <c r="CV2133" i="6"/>
  <c r="CT2133" i="6"/>
  <c r="CS2133" i="6"/>
  <c r="CV2132" i="6"/>
  <c r="CT2132" i="6"/>
  <c r="CS2132" i="6"/>
  <c r="CV2131" i="6"/>
  <c r="CT2131" i="6"/>
  <c r="CS2131" i="6"/>
  <c r="CV2130" i="6"/>
  <c r="CT2130" i="6"/>
  <c r="CS2130" i="6"/>
  <c r="CV2129" i="6"/>
  <c r="CT2129" i="6"/>
  <c r="CS2129" i="6"/>
  <c r="CV2128" i="6"/>
  <c r="CT2128" i="6"/>
  <c r="CS2128" i="6"/>
  <c r="CV2127" i="6"/>
  <c r="CT2127" i="6"/>
  <c r="CS2127" i="6"/>
  <c r="CV2126" i="6"/>
  <c r="CT2126" i="6"/>
  <c r="CS2126" i="6"/>
  <c r="CV2125" i="6"/>
  <c r="CT2125" i="6"/>
  <c r="CS2125" i="6"/>
  <c r="CV2124" i="6"/>
  <c r="CT2124" i="6"/>
  <c r="CS2124" i="6"/>
  <c r="CV2123" i="6"/>
  <c r="CT2123" i="6"/>
  <c r="CS2123" i="6"/>
  <c r="CV2122" i="6"/>
  <c r="CT2122" i="6"/>
  <c r="CS2122" i="6"/>
  <c r="CV2121" i="6"/>
  <c r="CT2121" i="6"/>
  <c r="CS2121" i="6"/>
  <c r="CV2120" i="6"/>
  <c r="CT2120" i="6"/>
  <c r="CS2120" i="6"/>
  <c r="CV2119" i="6"/>
  <c r="CT2119" i="6"/>
  <c r="CS2119" i="6"/>
  <c r="CV2118" i="6"/>
  <c r="CT2118" i="6"/>
  <c r="CS2118" i="6"/>
  <c r="CV2117" i="6"/>
  <c r="CT2117" i="6"/>
  <c r="CS2117" i="6"/>
  <c r="CV2116" i="6"/>
  <c r="CT2116" i="6"/>
  <c r="CS2116" i="6"/>
  <c r="CV2115" i="6"/>
  <c r="CT2115" i="6"/>
  <c r="CS2115" i="6"/>
  <c r="CV2114" i="6"/>
  <c r="CT2114" i="6"/>
  <c r="CS2114" i="6"/>
  <c r="CV2113" i="6"/>
  <c r="CT2113" i="6"/>
  <c r="CS2113" i="6"/>
  <c r="CV2112" i="6"/>
  <c r="CT2112" i="6"/>
  <c r="CS2112" i="6"/>
  <c r="CV2111" i="6"/>
  <c r="CT2111" i="6"/>
  <c r="CS2111" i="6"/>
  <c r="CV2110" i="6"/>
  <c r="CT2110" i="6"/>
  <c r="CS2110" i="6"/>
  <c r="CV2109" i="6"/>
  <c r="CT2109" i="6"/>
  <c r="CS2109" i="6"/>
  <c r="CV2108" i="6"/>
  <c r="CT2108" i="6"/>
  <c r="CS2108" i="6"/>
  <c r="CV2107" i="6"/>
  <c r="CT2107" i="6"/>
  <c r="CS2107" i="6"/>
  <c r="CV2106" i="6"/>
  <c r="CT2106" i="6"/>
  <c r="CS2106" i="6"/>
  <c r="CV2105" i="6"/>
  <c r="CT2105" i="6"/>
  <c r="CS2105" i="6"/>
  <c r="CV2104" i="6"/>
  <c r="CT2104" i="6"/>
  <c r="CS2104" i="6"/>
  <c r="CV2103" i="6"/>
  <c r="CT2103" i="6"/>
  <c r="CS2103" i="6"/>
  <c r="CV2102" i="6"/>
  <c r="CT2102" i="6"/>
  <c r="CS2102" i="6"/>
  <c r="CV2101" i="6"/>
  <c r="CT2101" i="6"/>
  <c r="CS2101" i="6"/>
  <c r="CV2100" i="6"/>
  <c r="CT2100" i="6"/>
  <c r="CS2100" i="6"/>
  <c r="CV2099" i="6"/>
  <c r="CT2099" i="6"/>
  <c r="CS2099" i="6"/>
  <c r="CV2098" i="6"/>
  <c r="CT2098" i="6"/>
  <c r="CS2098" i="6"/>
  <c r="CV2097" i="6"/>
  <c r="CT2097" i="6"/>
  <c r="CS2097" i="6"/>
  <c r="CV2096" i="6"/>
  <c r="CT2096" i="6"/>
  <c r="CS2096" i="6"/>
  <c r="CV2095" i="6"/>
  <c r="CT2095" i="6"/>
  <c r="CS2095" i="6"/>
  <c r="CV2094" i="6"/>
  <c r="CT2094" i="6"/>
  <c r="CS2094" i="6"/>
  <c r="CV2093" i="6"/>
  <c r="CT2093" i="6"/>
  <c r="CS2093" i="6"/>
  <c r="CV2092" i="6"/>
  <c r="CT2092" i="6"/>
  <c r="CS2092" i="6"/>
  <c r="CV2091" i="6"/>
  <c r="CT2091" i="6"/>
  <c r="CS2091" i="6"/>
  <c r="CV2090" i="6"/>
  <c r="CT2090" i="6"/>
  <c r="CS2090" i="6"/>
  <c r="CV2089" i="6"/>
  <c r="CT2089" i="6"/>
  <c r="CS2089" i="6"/>
  <c r="CV2088" i="6"/>
  <c r="CS2088" i="6"/>
  <c r="CV2087" i="6"/>
  <c r="CT2087" i="6"/>
  <c r="CS2087" i="6"/>
  <c r="CV2086" i="6"/>
  <c r="CT2086" i="6"/>
  <c r="CS2086" i="6"/>
  <c r="CV2085" i="6"/>
  <c r="CT2085" i="6"/>
  <c r="CS2085" i="6"/>
  <c r="CV2084" i="6"/>
  <c r="CT2084" i="6"/>
  <c r="CS2084" i="6"/>
  <c r="CV2083" i="6"/>
  <c r="CT2083" i="6"/>
  <c r="CS2083" i="6"/>
  <c r="CV2082" i="6"/>
  <c r="CT2082" i="6"/>
  <c r="CS2082" i="6"/>
  <c r="CV2081" i="6"/>
  <c r="CT2081" i="6"/>
  <c r="CS2081" i="6"/>
  <c r="CV2080" i="6"/>
  <c r="CT2080" i="6"/>
  <c r="CS2080" i="6"/>
  <c r="CV2079" i="6"/>
  <c r="CT2079" i="6"/>
  <c r="CS2079" i="6"/>
  <c r="CV2078" i="6"/>
  <c r="CT2078" i="6"/>
  <c r="CS2078" i="6"/>
  <c r="CV2077" i="6"/>
  <c r="CT2077" i="6"/>
  <c r="CS2077" i="6"/>
  <c r="CV2076" i="6"/>
  <c r="CT2076" i="6"/>
  <c r="CS2076" i="6"/>
  <c r="CV2075" i="6"/>
  <c r="CT2075" i="6"/>
  <c r="CS2075" i="6"/>
  <c r="CV2074" i="6"/>
  <c r="CT2074" i="6"/>
  <c r="CS2074" i="6"/>
  <c r="CV2073" i="6"/>
  <c r="CT2073" i="6"/>
  <c r="CS2073" i="6"/>
  <c r="CV2072" i="6"/>
  <c r="CT2072" i="6"/>
  <c r="CS2072" i="6"/>
  <c r="CV2071" i="6"/>
  <c r="CT2071" i="6"/>
  <c r="CS2071" i="6"/>
  <c r="CV2070" i="6"/>
  <c r="CT2070" i="6"/>
  <c r="CS2070" i="6"/>
  <c r="CV2069" i="6"/>
  <c r="CT2069" i="6"/>
  <c r="CS2069" i="6"/>
  <c r="CV2068" i="6"/>
  <c r="CT2068" i="6"/>
  <c r="CS2068" i="6"/>
  <c r="CV2067" i="6"/>
  <c r="CT2067" i="6"/>
  <c r="CS2067" i="6"/>
  <c r="CV2066" i="6"/>
  <c r="CT2066" i="6"/>
  <c r="CS2066" i="6"/>
  <c r="CV2065" i="6"/>
  <c r="CT2065" i="6"/>
  <c r="CS2065" i="6"/>
  <c r="CV2064" i="6"/>
  <c r="CT2064" i="6"/>
  <c r="CS2064" i="6"/>
  <c r="CV2063" i="6"/>
  <c r="CT2063" i="6"/>
  <c r="CS2063" i="6"/>
  <c r="CV2062" i="6"/>
  <c r="CT2062" i="6"/>
  <c r="CS2062" i="6"/>
  <c r="CV2061" i="6"/>
  <c r="CT2061" i="6"/>
  <c r="CS2061" i="6"/>
  <c r="CV2060" i="6"/>
  <c r="CT2060" i="6"/>
  <c r="CS2060" i="6"/>
  <c r="CV2059" i="6"/>
  <c r="CT2059" i="6"/>
  <c r="CS2059" i="6"/>
  <c r="CV2058" i="6"/>
  <c r="CS2058" i="6"/>
  <c r="CV2057" i="6"/>
  <c r="CS2057" i="6"/>
  <c r="CV2056" i="6"/>
  <c r="CT2056" i="6"/>
  <c r="CS2056" i="6"/>
  <c r="CV2055" i="6"/>
  <c r="CT2055" i="6"/>
  <c r="CS2055" i="6"/>
  <c r="CV2054" i="6"/>
  <c r="CT2054" i="6"/>
  <c r="CS2054" i="6"/>
  <c r="CV2053" i="6"/>
  <c r="CT2053" i="6"/>
  <c r="CS2053" i="6"/>
  <c r="CV2052" i="6"/>
  <c r="CT2052" i="6"/>
  <c r="CS2052" i="6"/>
  <c r="CV2051" i="6"/>
  <c r="CT2051" i="6"/>
  <c r="CS2051" i="6"/>
  <c r="CV2050" i="6"/>
  <c r="CT2050" i="6"/>
  <c r="CS2050" i="6"/>
  <c r="CV2049" i="6"/>
  <c r="CT2049" i="6"/>
  <c r="CS2049" i="6"/>
  <c r="CV2048" i="6"/>
  <c r="CT2048" i="6"/>
  <c r="CS2048" i="6"/>
  <c r="CV2047" i="6"/>
  <c r="CT2047" i="6"/>
  <c r="CS2047" i="6"/>
  <c r="CV2046" i="6"/>
  <c r="CT2046" i="6"/>
  <c r="CS2046" i="6"/>
  <c r="CV2045" i="6"/>
  <c r="CT2045" i="6"/>
  <c r="CS2045" i="6"/>
  <c r="CV2044" i="6"/>
  <c r="CT2044" i="6"/>
  <c r="CS2044" i="6"/>
  <c r="CV2043" i="6"/>
  <c r="CT2043" i="6"/>
  <c r="CS2043" i="6"/>
  <c r="CV2042" i="6"/>
  <c r="CT2042" i="6"/>
  <c r="CS2042" i="6"/>
  <c r="CV2041" i="6"/>
  <c r="CS2041" i="6"/>
  <c r="CV2040" i="6"/>
  <c r="CT2040" i="6"/>
  <c r="CS2040" i="6"/>
  <c r="CV2039" i="6"/>
  <c r="CT2039" i="6"/>
  <c r="CS2039" i="6"/>
  <c r="CV2038" i="6"/>
  <c r="CT2038" i="6"/>
  <c r="CS2038" i="6"/>
  <c r="CV2037" i="6"/>
  <c r="CT2037" i="6"/>
  <c r="CS2037" i="6"/>
  <c r="CV2036" i="6"/>
  <c r="CT2036" i="6"/>
  <c r="CS2036" i="6"/>
  <c r="CV2035" i="6"/>
  <c r="CT2035" i="6"/>
  <c r="CS2035" i="6"/>
  <c r="CV2034" i="6"/>
  <c r="CT2034" i="6"/>
  <c r="CS2034" i="6"/>
  <c r="CV2033" i="6"/>
  <c r="CS2033" i="6"/>
  <c r="CV2032" i="6"/>
  <c r="CT2032" i="6"/>
  <c r="CS2032" i="6"/>
  <c r="CV2031" i="6"/>
  <c r="CS2031" i="6"/>
  <c r="CV2030" i="6"/>
  <c r="CT2030" i="6"/>
  <c r="CS2030" i="6"/>
  <c r="CV2029" i="6"/>
  <c r="CT2029" i="6"/>
  <c r="CS2029" i="6"/>
  <c r="CV2028" i="6"/>
  <c r="CS2028" i="6"/>
  <c r="CV2027" i="6"/>
  <c r="CT2027" i="6"/>
  <c r="CS2027" i="6"/>
  <c r="CV2026" i="6"/>
  <c r="CT2026" i="6"/>
  <c r="CS2026" i="6"/>
  <c r="CV2025" i="6"/>
  <c r="CS2025" i="6"/>
  <c r="CV2024" i="6"/>
  <c r="CS2024" i="6"/>
  <c r="CV2023" i="6"/>
  <c r="CT2023" i="6"/>
  <c r="CS2023" i="6"/>
  <c r="CV2022" i="6"/>
  <c r="CT2022" i="6"/>
  <c r="CS2022" i="6"/>
  <c r="CV2021" i="6"/>
  <c r="CT2021" i="6"/>
  <c r="CS2021" i="6"/>
  <c r="CV2020" i="6"/>
  <c r="CT2020" i="6"/>
  <c r="CS2020" i="6"/>
  <c r="CV2019" i="6"/>
  <c r="CT2019" i="6"/>
  <c r="CS2019" i="6"/>
  <c r="CV2018" i="6"/>
  <c r="CT2018" i="6"/>
  <c r="CS2018" i="6"/>
  <c r="CV2017" i="6"/>
  <c r="CT2017" i="6"/>
  <c r="CS2017" i="6"/>
  <c r="CV2016" i="6"/>
  <c r="CT2016" i="6"/>
  <c r="CS2016" i="6"/>
  <c r="CV2015" i="6"/>
  <c r="CT2015" i="6"/>
  <c r="CS2015" i="6"/>
  <c r="CV2014" i="6"/>
  <c r="CT2014" i="6"/>
  <c r="CS2014" i="6"/>
  <c r="CV2013" i="6"/>
  <c r="CT2013" i="6"/>
  <c r="CS2013" i="6"/>
  <c r="CV2012" i="6"/>
  <c r="CT2012" i="6"/>
  <c r="CS2012" i="6"/>
  <c r="CV2011" i="6"/>
  <c r="CT2011" i="6"/>
  <c r="CS2011" i="6"/>
  <c r="CV2010" i="6"/>
  <c r="CT2010" i="6"/>
  <c r="CS2010" i="6"/>
  <c r="CV2009" i="6"/>
  <c r="CT2009" i="6"/>
  <c r="CS2009" i="6"/>
  <c r="CV2008" i="6"/>
  <c r="CT2008" i="6"/>
  <c r="CS2008" i="6"/>
  <c r="CV2007" i="6"/>
  <c r="CT2007" i="6"/>
  <c r="CS2007" i="6"/>
  <c r="CV2006" i="6"/>
  <c r="CT2006" i="6"/>
  <c r="CS2006" i="6"/>
  <c r="CV2005" i="6"/>
  <c r="CT2005" i="6"/>
  <c r="CS2005" i="6"/>
  <c r="CV2004" i="6"/>
  <c r="CT2004" i="6"/>
  <c r="CS2004" i="6"/>
  <c r="CV2003" i="6"/>
  <c r="CT2003" i="6"/>
  <c r="CS2003" i="6"/>
  <c r="CV2002" i="6"/>
  <c r="CT2002" i="6"/>
  <c r="CS2002" i="6"/>
  <c r="CV2001" i="6"/>
  <c r="CT2001" i="6"/>
  <c r="CS2001" i="6"/>
  <c r="CV2000" i="6"/>
  <c r="CT2000" i="6"/>
  <c r="CS2000" i="6"/>
  <c r="CV1999" i="6"/>
  <c r="CS1999" i="6"/>
  <c r="CV1998" i="6"/>
  <c r="CS1998" i="6"/>
  <c r="CV1997" i="6"/>
  <c r="CS1997" i="6"/>
  <c r="CV1996" i="6"/>
  <c r="CT1996" i="6"/>
  <c r="CS1996" i="6"/>
  <c r="CV1995" i="6"/>
  <c r="CT1995" i="6"/>
  <c r="CS1995" i="6"/>
  <c r="CV1994" i="6"/>
  <c r="CT1994" i="6"/>
  <c r="CS1994" i="6"/>
  <c r="CV1993" i="6"/>
  <c r="CT1993" i="6"/>
  <c r="CS1993" i="6"/>
  <c r="CV1992" i="6"/>
  <c r="CT1992" i="6"/>
  <c r="CS1992" i="6"/>
  <c r="CV1991" i="6"/>
  <c r="CT1991" i="6"/>
  <c r="CS1991" i="6"/>
  <c r="CV1990" i="6"/>
  <c r="CT1990" i="6"/>
  <c r="CS1990" i="6"/>
  <c r="CV1989" i="6"/>
  <c r="CT1989" i="6"/>
  <c r="CS1989" i="6"/>
  <c r="CV1988" i="6"/>
  <c r="CT1988" i="6"/>
  <c r="CS1988" i="6"/>
  <c r="CV1987" i="6"/>
  <c r="CT1987" i="6"/>
  <c r="CS1987" i="6"/>
  <c r="CV1986" i="6"/>
  <c r="CT1986" i="6"/>
  <c r="CS1986" i="6"/>
  <c r="CV1985" i="6"/>
  <c r="CT1985" i="6"/>
  <c r="CS1985" i="6"/>
  <c r="CV1984" i="6"/>
  <c r="CT1984" i="6"/>
  <c r="CS1984" i="6"/>
  <c r="CV1983" i="6"/>
  <c r="CT1983" i="6"/>
  <c r="CS1983" i="6"/>
  <c r="CV1982" i="6"/>
  <c r="CT1982" i="6"/>
  <c r="CS1982" i="6"/>
  <c r="CV1981" i="6"/>
  <c r="CT1981" i="6"/>
  <c r="CS1981" i="6"/>
  <c r="CV1980" i="6"/>
  <c r="CT1980" i="6"/>
  <c r="CS1980" i="6"/>
  <c r="CV1979" i="6"/>
  <c r="CT1979" i="6"/>
  <c r="CS1979" i="6"/>
  <c r="CV1978" i="6"/>
  <c r="CT1978" i="6"/>
  <c r="CS1978" i="6"/>
  <c r="CV1977" i="6"/>
  <c r="CT1977" i="6"/>
  <c r="CS1977" i="6"/>
  <c r="CV1976" i="6"/>
  <c r="CT1976" i="6"/>
  <c r="CS1976" i="6"/>
  <c r="CV1975" i="6"/>
  <c r="CT1975" i="6"/>
  <c r="CS1975" i="6"/>
  <c r="CV1974" i="6"/>
  <c r="CT1974" i="6"/>
  <c r="CS1974" i="6"/>
  <c r="CV1973" i="6"/>
  <c r="CT1973" i="6"/>
  <c r="CS1973" i="6"/>
  <c r="CV1972" i="6"/>
  <c r="CT1972" i="6"/>
  <c r="CS1972" i="6"/>
  <c r="CT1971" i="6"/>
  <c r="CS1971" i="6"/>
  <c r="CV1970" i="6"/>
  <c r="CT1970" i="6"/>
  <c r="CS1970" i="6"/>
  <c r="CV1969" i="6"/>
  <c r="CT1969" i="6"/>
  <c r="CS1969" i="6"/>
  <c r="CV1968" i="6"/>
  <c r="CT1968" i="6"/>
  <c r="CS1968" i="6"/>
  <c r="CV1967" i="6"/>
  <c r="CT1967" i="6"/>
  <c r="CS1967" i="6"/>
  <c r="CV1966" i="6"/>
  <c r="CT1966" i="6"/>
  <c r="CS1966" i="6"/>
  <c r="CV1965" i="6"/>
  <c r="CT1965" i="6"/>
  <c r="CS1965" i="6"/>
  <c r="CV1964" i="6"/>
  <c r="CT1964" i="6"/>
  <c r="CS1964" i="6"/>
  <c r="CV1963" i="6"/>
  <c r="CT1963" i="6"/>
  <c r="CS1963" i="6"/>
  <c r="CV1962" i="6"/>
  <c r="CT1962" i="6"/>
  <c r="CS1962" i="6"/>
  <c r="CV1961" i="6"/>
  <c r="CT1961" i="6"/>
  <c r="CS1961" i="6"/>
  <c r="CV1960" i="6"/>
  <c r="CT1960" i="6"/>
  <c r="CS1960" i="6"/>
  <c r="CV1959" i="6"/>
  <c r="CT1959" i="6"/>
  <c r="CS1959" i="6"/>
  <c r="CV1958" i="6"/>
  <c r="CT1958" i="6"/>
  <c r="CS1958" i="6"/>
  <c r="CV1957" i="6"/>
  <c r="CT1957" i="6"/>
  <c r="CS1957" i="6"/>
  <c r="CV1956" i="6"/>
  <c r="CT1956" i="6"/>
  <c r="CS1956" i="6"/>
  <c r="CV1955" i="6"/>
  <c r="CT1955" i="6"/>
  <c r="CS1955" i="6"/>
  <c r="CV1954" i="6"/>
  <c r="CT1954" i="6"/>
  <c r="CS1954" i="6"/>
  <c r="CV1953" i="6"/>
  <c r="CT1953" i="6"/>
  <c r="CS1953" i="6"/>
  <c r="CV1952" i="6"/>
  <c r="CT1952" i="6"/>
  <c r="CS1952" i="6"/>
  <c r="CV1951" i="6"/>
  <c r="CT1951" i="6"/>
  <c r="CS1951" i="6"/>
  <c r="CV1950" i="6"/>
  <c r="CT1950" i="6"/>
  <c r="CS1950" i="6"/>
  <c r="CV1949" i="6"/>
  <c r="CT1949" i="6"/>
  <c r="CS1949" i="6"/>
  <c r="CV1948" i="6"/>
  <c r="CT1948" i="6"/>
  <c r="CS1948" i="6"/>
  <c r="CV1947" i="6"/>
  <c r="CT1947" i="6"/>
  <c r="CS1947" i="6"/>
  <c r="CV1946" i="6"/>
  <c r="CT1946" i="6"/>
  <c r="CS1946" i="6"/>
  <c r="CV1945" i="6"/>
  <c r="CT1945" i="6"/>
  <c r="CS1945" i="6"/>
  <c r="CV1944" i="6"/>
  <c r="CT1944" i="6"/>
  <c r="CS1944" i="6"/>
  <c r="CV1943" i="6"/>
  <c r="CT1943" i="6"/>
  <c r="CS1943" i="6"/>
  <c r="CV1942" i="6"/>
  <c r="CT1942" i="6"/>
  <c r="CS1942" i="6"/>
  <c r="CV1941" i="6"/>
  <c r="CT1941" i="6"/>
  <c r="CS1941" i="6"/>
  <c r="CV1940" i="6"/>
  <c r="CT1940" i="6"/>
  <c r="CS1940" i="6"/>
  <c r="CV1939" i="6"/>
  <c r="CT1939" i="6"/>
  <c r="CS1939" i="6"/>
  <c r="CV1938" i="6"/>
  <c r="CT1938" i="6"/>
  <c r="CS1938" i="6"/>
  <c r="CV1937" i="6"/>
  <c r="CT1937" i="6"/>
  <c r="CS1937" i="6"/>
  <c r="CV1936" i="6"/>
  <c r="CT1936" i="6"/>
  <c r="CS1936" i="6"/>
  <c r="CV1935" i="6"/>
  <c r="CT1935" i="6"/>
  <c r="CS1935" i="6"/>
  <c r="CV1934" i="6"/>
  <c r="CT1934" i="6"/>
  <c r="CS1934" i="6"/>
  <c r="CV1933" i="6"/>
  <c r="CT1933" i="6"/>
  <c r="CS1933" i="6"/>
  <c r="CV1932" i="6"/>
  <c r="CT1932" i="6"/>
  <c r="CS1932" i="6"/>
  <c r="CV1931" i="6"/>
  <c r="CT1931" i="6"/>
  <c r="CS1931" i="6"/>
  <c r="CV1930" i="6"/>
  <c r="CT1930" i="6"/>
  <c r="CS1930" i="6"/>
  <c r="CV1929" i="6"/>
  <c r="CT1929" i="6"/>
  <c r="CS1929" i="6"/>
  <c r="CV1928" i="6"/>
  <c r="CT1928" i="6"/>
  <c r="CS1928" i="6"/>
  <c r="CV1927" i="6"/>
  <c r="CT1927" i="6"/>
  <c r="CS1927" i="6"/>
  <c r="CV1926" i="6"/>
  <c r="CT1926" i="6"/>
  <c r="CS1926" i="6"/>
  <c r="CV1925" i="6"/>
  <c r="CT1925" i="6"/>
  <c r="CS1925" i="6"/>
  <c r="CV1924" i="6"/>
  <c r="CT1924" i="6"/>
  <c r="CS1924" i="6"/>
  <c r="CV1923" i="6"/>
  <c r="CT1923" i="6"/>
  <c r="CS1923" i="6"/>
  <c r="CV1922" i="6"/>
  <c r="CT1922" i="6"/>
  <c r="CS1922" i="6"/>
  <c r="CV1921" i="6"/>
  <c r="CT1921" i="6"/>
  <c r="CS1921" i="6"/>
  <c r="CV1920" i="6"/>
  <c r="CT1920" i="6"/>
  <c r="CS1920" i="6"/>
  <c r="CV1919" i="6"/>
  <c r="CT1919" i="6"/>
  <c r="CS1919" i="6"/>
  <c r="CV1918" i="6"/>
  <c r="CT1918" i="6"/>
  <c r="CS1918" i="6"/>
  <c r="CV1917" i="6"/>
  <c r="CT1917" i="6"/>
  <c r="CS1917" i="6"/>
  <c r="CV1916" i="6"/>
  <c r="CT1916" i="6"/>
  <c r="CS1916" i="6"/>
  <c r="CV1915" i="6"/>
  <c r="CT1915" i="6"/>
  <c r="CS1915" i="6"/>
  <c r="CV1914" i="6"/>
  <c r="CT1914" i="6"/>
  <c r="CS1914" i="6"/>
  <c r="CV1913" i="6"/>
  <c r="CT1913" i="6"/>
  <c r="CS1913" i="6"/>
  <c r="CV1912" i="6"/>
  <c r="CT1912" i="6"/>
  <c r="CS1912" i="6"/>
  <c r="CV1911" i="6"/>
  <c r="CT1911" i="6"/>
  <c r="CS1911" i="6"/>
  <c r="CV1910" i="6"/>
  <c r="CT1910" i="6"/>
  <c r="CS1910" i="6"/>
  <c r="CV1909" i="6"/>
  <c r="CT1909" i="6"/>
  <c r="CS1909" i="6"/>
  <c r="CV1908" i="6"/>
  <c r="CT1908" i="6"/>
  <c r="CS1908" i="6"/>
  <c r="CV1907" i="6"/>
  <c r="CT1907" i="6"/>
  <c r="CS1907" i="6"/>
  <c r="CV1906" i="6"/>
  <c r="CT1906" i="6"/>
  <c r="CS1906" i="6"/>
  <c r="CV1905" i="6"/>
  <c r="CT1905" i="6"/>
  <c r="CS1905" i="6"/>
  <c r="CV1904" i="6"/>
  <c r="CT1904" i="6"/>
  <c r="CS1904" i="6"/>
  <c r="CV1903" i="6"/>
  <c r="CT1903" i="6"/>
  <c r="CS1903" i="6"/>
  <c r="CV1902" i="6"/>
  <c r="CT1902" i="6"/>
  <c r="CS1902" i="6"/>
  <c r="CV1901" i="6"/>
  <c r="CT1901" i="6"/>
  <c r="CS1901" i="6"/>
  <c r="CV1900" i="6"/>
  <c r="CT1900" i="6"/>
  <c r="CS1900" i="6"/>
  <c r="CV1899" i="6"/>
  <c r="CT1899" i="6"/>
  <c r="CS1899" i="6"/>
  <c r="CV1898" i="6"/>
  <c r="CT1898" i="6"/>
  <c r="CS1898" i="6"/>
  <c r="CV1897" i="6"/>
  <c r="CT1897" i="6"/>
  <c r="CS1897" i="6"/>
  <c r="CV1896" i="6"/>
  <c r="CT1896" i="6"/>
  <c r="CS1896" i="6"/>
  <c r="CV1895" i="6"/>
  <c r="CT1895" i="6"/>
  <c r="CS1895" i="6"/>
  <c r="CV1894" i="6"/>
  <c r="CT1894" i="6"/>
  <c r="CS1894" i="6"/>
  <c r="CV1893" i="6"/>
  <c r="CT1893" i="6"/>
  <c r="CS1893" i="6"/>
  <c r="CV1892" i="6"/>
  <c r="CT1892" i="6"/>
  <c r="CS1892" i="6"/>
  <c r="CV1891" i="6"/>
  <c r="CT1891" i="6"/>
  <c r="CS1891" i="6"/>
  <c r="CV1890" i="6"/>
  <c r="CT1890" i="6"/>
  <c r="CS1890" i="6"/>
  <c r="CV1889" i="6"/>
  <c r="CT1889" i="6"/>
  <c r="CS1889" i="6"/>
  <c r="CV1888" i="6"/>
  <c r="CT1888" i="6"/>
  <c r="CS1888" i="6"/>
  <c r="CV1887" i="6"/>
  <c r="CT1887" i="6"/>
  <c r="CS1887" i="6"/>
  <c r="CV1886" i="6"/>
  <c r="CT1886" i="6"/>
  <c r="CS1886" i="6"/>
  <c r="CV1885" i="6"/>
  <c r="CT1885" i="6"/>
  <c r="CS1885" i="6"/>
  <c r="CV1884" i="6"/>
  <c r="CT1884" i="6"/>
  <c r="CS1884" i="6"/>
  <c r="CV1883" i="6"/>
  <c r="CT1883" i="6"/>
  <c r="CS1883" i="6"/>
  <c r="CV1882" i="6"/>
  <c r="CT1882" i="6"/>
  <c r="CS1882" i="6"/>
  <c r="CV1881" i="6"/>
  <c r="CT1881" i="6"/>
  <c r="CS1881" i="6"/>
  <c r="CV1880" i="6"/>
  <c r="CT1880" i="6"/>
  <c r="CS1880" i="6"/>
  <c r="CV1879" i="6"/>
  <c r="CT1879" i="6"/>
  <c r="CS1879" i="6"/>
  <c r="CV1878" i="6"/>
  <c r="CT1878" i="6"/>
  <c r="CS1878" i="6"/>
  <c r="CV1877" i="6"/>
  <c r="CT1877" i="6"/>
  <c r="CS1877" i="6"/>
  <c r="CV1876" i="6"/>
  <c r="CT1876" i="6"/>
  <c r="CS1876" i="6"/>
  <c r="CV1875" i="6"/>
  <c r="CT1875" i="6"/>
  <c r="CS1875" i="6"/>
  <c r="CV1874" i="6"/>
  <c r="CT1874" i="6"/>
  <c r="CS1874" i="6"/>
  <c r="CV1873" i="6"/>
  <c r="CT1873" i="6"/>
  <c r="CS1873" i="6"/>
  <c r="CV1872" i="6"/>
  <c r="CT1872" i="6"/>
  <c r="CS1872" i="6"/>
  <c r="CV1871" i="6"/>
  <c r="CT1871" i="6"/>
  <c r="CS1871" i="6"/>
  <c r="CV1870" i="6"/>
  <c r="CT1870" i="6"/>
  <c r="CS1870" i="6"/>
  <c r="CV1869" i="6"/>
  <c r="CT1869" i="6"/>
  <c r="CS1869" i="6"/>
  <c r="CV1868" i="6"/>
  <c r="CT1868" i="6"/>
  <c r="CS1868" i="6"/>
  <c r="CV1867" i="6"/>
  <c r="CT1867" i="6"/>
  <c r="CS1867" i="6"/>
  <c r="CV1866" i="6"/>
  <c r="CT1866" i="6"/>
  <c r="CS1866" i="6"/>
  <c r="CV1865" i="6"/>
  <c r="CT1865" i="6"/>
  <c r="CS1865" i="6"/>
  <c r="CV1864" i="6"/>
  <c r="CT1864" i="6"/>
  <c r="CS1864" i="6"/>
  <c r="CV1863" i="6"/>
  <c r="CT1863" i="6"/>
  <c r="CS1863" i="6"/>
  <c r="CV1862" i="6"/>
  <c r="CT1862" i="6"/>
  <c r="CS1862" i="6"/>
  <c r="CV1861" i="6"/>
  <c r="CT1861" i="6"/>
  <c r="CS1861" i="6"/>
  <c r="CV1860" i="6"/>
  <c r="CT1860" i="6"/>
  <c r="CS1860" i="6"/>
  <c r="CV1859" i="6"/>
  <c r="CT1859" i="6"/>
  <c r="CS1859" i="6"/>
  <c r="CV1858" i="6"/>
  <c r="CT1858" i="6"/>
  <c r="CS1858" i="6"/>
  <c r="CV1857" i="6"/>
  <c r="CT1857" i="6"/>
  <c r="CS1857" i="6"/>
  <c r="CV1856" i="6"/>
  <c r="CT1856" i="6"/>
  <c r="CS1856" i="6"/>
  <c r="CV1855" i="6"/>
  <c r="CT1855" i="6"/>
  <c r="CS1855" i="6"/>
  <c r="CV1854" i="6"/>
  <c r="CT1854" i="6"/>
  <c r="CS1854" i="6"/>
  <c r="CV1853" i="6"/>
  <c r="CT1853" i="6"/>
  <c r="CS1853" i="6"/>
  <c r="CV1852" i="6"/>
  <c r="CT1852" i="6"/>
  <c r="CS1852" i="6"/>
  <c r="CV1851" i="6"/>
  <c r="CT1851" i="6"/>
  <c r="CS1851" i="6"/>
  <c r="CV1760" i="6"/>
  <c r="CT1760" i="6"/>
  <c r="CS1760" i="6"/>
  <c r="CV1759" i="6"/>
  <c r="CT1759" i="6"/>
  <c r="CS1759" i="6"/>
  <c r="CV1758" i="6"/>
  <c r="CT1758" i="6"/>
  <c r="CS1758" i="6"/>
  <c r="CV1757" i="6"/>
  <c r="CT1757" i="6"/>
  <c r="CS1757" i="6"/>
  <c r="CV1756" i="6"/>
  <c r="CT1756" i="6"/>
  <c r="CS1756" i="6"/>
  <c r="CV1755" i="6"/>
  <c r="CT1755" i="6"/>
  <c r="CS1755" i="6"/>
  <c r="CV1754" i="6"/>
  <c r="CS1754" i="6"/>
  <c r="CV1753" i="6"/>
  <c r="CS1753" i="6"/>
  <c r="CV1752" i="6"/>
  <c r="CS1752" i="6"/>
  <c r="CV1751" i="6"/>
  <c r="CS1751" i="6"/>
  <c r="CV1750" i="6"/>
  <c r="CS1750" i="6"/>
  <c r="CV1749" i="6"/>
  <c r="CT1749" i="6"/>
  <c r="CS1749" i="6"/>
  <c r="CV1748" i="6"/>
  <c r="CT1748" i="6"/>
  <c r="CS1748" i="6"/>
  <c r="CV1747" i="6"/>
  <c r="CT1747" i="6"/>
  <c r="CS1747" i="6"/>
  <c r="CV1746" i="6"/>
  <c r="CT1746" i="6"/>
  <c r="CS1746" i="6"/>
  <c r="CV1745" i="6"/>
  <c r="CT1745" i="6"/>
  <c r="CS1745" i="6"/>
  <c r="CV1744" i="6"/>
  <c r="CT1744" i="6"/>
  <c r="CS1744" i="6"/>
  <c r="CV1743" i="6"/>
  <c r="CT1743" i="6"/>
  <c r="CS1743" i="6"/>
  <c r="CV1742" i="6"/>
  <c r="CT1742" i="6"/>
  <c r="CS1742" i="6"/>
  <c r="CV1741" i="6"/>
  <c r="CT1741" i="6"/>
  <c r="CS1741" i="6"/>
  <c r="CV1740" i="6"/>
  <c r="CT1740" i="6"/>
  <c r="CS1740" i="6"/>
  <c r="CV1739" i="6"/>
  <c r="CT1739" i="6"/>
  <c r="CS1739" i="6"/>
  <c r="CV1738" i="6"/>
  <c r="CT1738" i="6"/>
  <c r="CS1738" i="6"/>
  <c r="CV1737" i="6"/>
  <c r="CT1737" i="6"/>
  <c r="CS1737" i="6"/>
  <c r="CV1736" i="6"/>
  <c r="CT1736" i="6"/>
  <c r="CS1736" i="6"/>
  <c r="CV1735" i="6"/>
  <c r="CT1735" i="6"/>
  <c r="CS1735" i="6"/>
  <c r="CV1734" i="6"/>
  <c r="CT1734" i="6"/>
  <c r="CS1734" i="6"/>
  <c r="CV1733" i="6"/>
  <c r="CT1733" i="6"/>
  <c r="CS1733" i="6"/>
  <c r="CV1732" i="6"/>
  <c r="CT1732" i="6"/>
  <c r="CS1732" i="6"/>
  <c r="CV1731" i="6"/>
  <c r="CT1731" i="6"/>
  <c r="CS1731" i="6"/>
  <c r="CV1730" i="6"/>
  <c r="CT1730" i="6"/>
  <c r="CS1730" i="6"/>
  <c r="CV1729" i="6"/>
  <c r="CT1729" i="6"/>
  <c r="CS1729" i="6"/>
  <c r="CV1728" i="6"/>
  <c r="CT1728" i="6"/>
  <c r="CS1728" i="6"/>
  <c r="CV1727" i="6"/>
  <c r="CT1727" i="6"/>
  <c r="CS1727" i="6"/>
  <c r="CV1726" i="6"/>
  <c r="CT1726" i="6"/>
  <c r="CS1726" i="6"/>
  <c r="CV1725" i="6"/>
  <c r="CT1725" i="6"/>
  <c r="CS1725" i="6"/>
  <c r="CV1724" i="6"/>
  <c r="CT1724" i="6"/>
  <c r="CS1724" i="6"/>
  <c r="CV1723" i="6"/>
  <c r="CT1723" i="6"/>
  <c r="CS1723" i="6"/>
  <c r="CV1722" i="6"/>
  <c r="CT1722" i="6"/>
  <c r="CS1722" i="6"/>
  <c r="CV1721" i="6"/>
  <c r="CT1721" i="6"/>
  <c r="CS1721" i="6"/>
  <c r="CV1720" i="6"/>
  <c r="CT1720" i="6"/>
  <c r="CS1720" i="6"/>
  <c r="CV1719" i="6"/>
  <c r="CT1719" i="6"/>
  <c r="CS1719" i="6"/>
  <c r="CV1718" i="6"/>
  <c r="CT1718" i="6"/>
  <c r="CS1718" i="6"/>
  <c r="CV1717" i="6"/>
  <c r="CT1717" i="6"/>
  <c r="CS1717" i="6"/>
  <c r="CV1716" i="6"/>
  <c r="CT1716" i="6"/>
  <c r="CS1716" i="6"/>
  <c r="CV1715" i="6"/>
  <c r="CT1715" i="6"/>
  <c r="CS1715" i="6"/>
  <c r="CV1714" i="6"/>
  <c r="CT1714" i="6"/>
  <c r="CS1714" i="6"/>
  <c r="CV1713" i="6"/>
  <c r="CT1713" i="6"/>
  <c r="CS1713" i="6"/>
  <c r="CV1712" i="6"/>
  <c r="CT1712" i="6"/>
  <c r="CS1712" i="6"/>
  <c r="CV1711" i="6"/>
  <c r="CT1711" i="6"/>
  <c r="CS1711" i="6"/>
  <c r="CV1710" i="6"/>
  <c r="CT1710" i="6"/>
  <c r="CS1710" i="6"/>
  <c r="CV1709" i="6"/>
  <c r="CT1709" i="6"/>
  <c r="CS1709" i="6"/>
  <c r="CV1708" i="6"/>
  <c r="CT1708" i="6"/>
  <c r="CS1708" i="6"/>
  <c r="CV1707" i="6"/>
  <c r="CT1707" i="6"/>
  <c r="CS1707" i="6"/>
  <c r="CV1706" i="6"/>
  <c r="CT1706" i="6"/>
  <c r="CS1706" i="6"/>
  <c r="CV1705" i="6"/>
  <c r="CT1705" i="6"/>
  <c r="CS1705" i="6"/>
  <c r="CV1704" i="6"/>
  <c r="CT1704" i="6"/>
  <c r="CS1704" i="6"/>
  <c r="CV1703" i="6"/>
  <c r="CT1703" i="6"/>
  <c r="CS1703" i="6"/>
  <c r="CV1702" i="6"/>
  <c r="CT1702" i="6"/>
  <c r="CS1702" i="6"/>
  <c r="CV1701" i="6"/>
  <c r="CT1701" i="6"/>
  <c r="CS1701" i="6"/>
  <c r="CV1700" i="6"/>
  <c r="CT1700" i="6"/>
  <c r="CS1700" i="6"/>
  <c r="CV1699" i="6"/>
  <c r="CT1699" i="6"/>
  <c r="CS1699" i="6"/>
  <c r="CV1698" i="6"/>
  <c r="CT1698" i="6"/>
  <c r="CS1698" i="6"/>
  <c r="CV1697" i="6"/>
  <c r="CT1697" i="6"/>
  <c r="CS1697" i="6"/>
  <c r="CV1696" i="6"/>
  <c r="CT1696" i="6"/>
  <c r="CS1696" i="6"/>
  <c r="CV1695" i="6"/>
  <c r="CT1695" i="6"/>
  <c r="CS1695" i="6"/>
  <c r="CV1694" i="6"/>
  <c r="CT1694" i="6"/>
  <c r="CS1694" i="6"/>
  <c r="CV1693" i="6"/>
  <c r="CT1693" i="6"/>
  <c r="CS1693" i="6"/>
  <c r="CV1692" i="6"/>
  <c r="CT1692" i="6"/>
  <c r="CS1692" i="6"/>
  <c r="CV1691" i="6"/>
  <c r="CT1691" i="6"/>
  <c r="CS1691" i="6"/>
  <c r="CV1690" i="6"/>
  <c r="CT1690" i="6"/>
  <c r="CS1690" i="6"/>
  <c r="CV1689" i="6"/>
  <c r="CT1689" i="6"/>
  <c r="CS1689" i="6"/>
  <c r="CV1688" i="6"/>
  <c r="CT1688" i="6"/>
  <c r="CS1688" i="6"/>
  <c r="CV1687" i="6"/>
  <c r="CT1687" i="6"/>
  <c r="CS1687" i="6"/>
  <c r="CV1686" i="6"/>
  <c r="CT1686" i="6"/>
  <c r="CS1686" i="6"/>
  <c r="CV1685" i="6"/>
  <c r="CT1685" i="6"/>
  <c r="CS1685" i="6"/>
  <c r="CV1684" i="6"/>
  <c r="CT1684" i="6"/>
  <c r="CS1684" i="6"/>
  <c r="CV1683" i="6"/>
  <c r="CT1683" i="6"/>
  <c r="CS1683" i="6"/>
  <c r="CV1682" i="6"/>
  <c r="CT1682" i="6"/>
  <c r="CS1682" i="6"/>
  <c r="CV1681" i="6"/>
  <c r="CT1681" i="6"/>
  <c r="CS1681" i="6"/>
  <c r="CV1680" i="6"/>
  <c r="CT1680" i="6"/>
  <c r="CS1680" i="6"/>
  <c r="CV1679" i="6"/>
  <c r="CT1679" i="6"/>
  <c r="CS1679" i="6"/>
  <c r="CV1678" i="6"/>
  <c r="CT1678" i="6"/>
  <c r="CS1678" i="6"/>
  <c r="CV1677" i="6"/>
  <c r="CT1677" i="6"/>
  <c r="CS1677" i="6"/>
  <c r="CV1676" i="6"/>
  <c r="CT1676" i="6"/>
  <c r="CS1676" i="6"/>
  <c r="CV1675" i="6"/>
  <c r="CT1675" i="6"/>
  <c r="CS1675" i="6"/>
  <c r="CV1674" i="6"/>
  <c r="CT1674" i="6"/>
  <c r="CS1674" i="6"/>
  <c r="CV1673" i="6"/>
  <c r="CT1673" i="6"/>
  <c r="CS1673" i="6"/>
  <c r="CV1672" i="6"/>
  <c r="CT1672" i="6"/>
  <c r="CS1672" i="6"/>
  <c r="CV1671" i="6"/>
  <c r="CT1671" i="6"/>
  <c r="CS1671" i="6"/>
  <c r="CV1670" i="6"/>
  <c r="CT1670" i="6"/>
  <c r="CS1670" i="6"/>
  <c r="CV1669" i="6"/>
  <c r="CT1669" i="6"/>
  <c r="CS1669" i="6"/>
  <c r="CV1668" i="6"/>
  <c r="CT1668" i="6"/>
  <c r="CS1668" i="6"/>
  <c r="CV1667" i="6"/>
  <c r="CT1667" i="6"/>
  <c r="CS1667" i="6"/>
  <c r="CV1666" i="6"/>
  <c r="CT1666" i="6"/>
  <c r="CS1666" i="6"/>
  <c r="CV1665" i="6"/>
  <c r="CT1665" i="6"/>
  <c r="CS1665" i="6"/>
  <c r="CV1664" i="6"/>
  <c r="CT1664" i="6"/>
  <c r="CS1664" i="6"/>
  <c r="CV1663" i="6"/>
  <c r="CT1663" i="6"/>
  <c r="CS1663" i="6"/>
  <c r="CV1662" i="6"/>
  <c r="CT1662" i="6"/>
  <c r="CS1662" i="6"/>
  <c r="CV1661" i="6"/>
  <c r="CT1661" i="6"/>
  <c r="CS1661" i="6"/>
  <c r="CV1660" i="6"/>
  <c r="CT1660" i="6"/>
  <c r="CS1660" i="6"/>
  <c r="CV1659" i="6"/>
  <c r="CT1659" i="6"/>
  <c r="CS1659" i="6"/>
  <c r="CV1658" i="6"/>
  <c r="CT1658" i="6"/>
  <c r="CS1658" i="6"/>
  <c r="CV1657" i="6"/>
  <c r="CT1657" i="6"/>
  <c r="CS1657" i="6"/>
  <c r="CV1656" i="6"/>
  <c r="CT1656" i="6"/>
  <c r="CS1656" i="6"/>
  <c r="CV1655" i="6"/>
  <c r="CT1655" i="6"/>
  <c r="CS1655" i="6"/>
  <c r="CV1654" i="6"/>
  <c r="CT1654" i="6"/>
  <c r="CS1654" i="6"/>
  <c r="CV1653" i="6"/>
  <c r="CT1653" i="6"/>
  <c r="CS1653" i="6"/>
  <c r="CV1652" i="6"/>
  <c r="CT1652" i="6"/>
  <c r="CS1652" i="6"/>
  <c r="CV1651" i="6"/>
  <c r="CT1651" i="6"/>
  <c r="CS1651" i="6"/>
  <c r="CV1650" i="6"/>
  <c r="CT1650" i="6"/>
  <c r="CS1650" i="6"/>
  <c r="CV1649" i="6"/>
  <c r="CT1649" i="6"/>
  <c r="CS1649" i="6"/>
  <c r="CV1648" i="6"/>
  <c r="CT1648" i="6"/>
  <c r="CS1648" i="6"/>
  <c r="CV1647" i="6"/>
  <c r="CT1647" i="6"/>
  <c r="CS1647" i="6"/>
  <c r="CV1646" i="6"/>
  <c r="CT1646" i="6"/>
  <c r="CS1646" i="6"/>
  <c r="CV1645" i="6"/>
  <c r="CT1645" i="6"/>
  <c r="CS1645" i="6"/>
  <c r="CV1644" i="6"/>
  <c r="CT1644" i="6"/>
  <c r="CS1644" i="6"/>
  <c r="CV1643" i="6"/>
  <c r="CT1643" i="6"/>
  <c r="CS1643" i="6"/>
  <c r="CV1642" i="6"/>
  <c r="CT1642" i="6"/>
  <c r="CS1642" i="6"/>
  <c r="CV1641" i="6"/>
  <c r="CS1641" i="6"/>
  <c r="CV1640" i="6"/>
  <c r="CS1640" i="6"/>
  <c r="CV1639" i="6"/>
  <c r="CT1639" i="6"/>
  <c r="CS1639" i="6"/>
  <c r="CV1638" i="6"/>
  <c r="CT1638" i="6"/>
  <c r="CS1638" i="6"/>
  <c r="CV1637" i="6"/>
  <c r="CT1637" i="6"/>
  <c r="CS1637" i="6"/>
  <c r="CV1636" i="6"/>
  <c r="CT1636" i="6"/>
  <c r="CS1636" i="6"/>
  <c r="CV1635" i="6"/>
  <c r="CT1635" i="6"/>
  <c r="CS1635" i="6"/>
  <c r="CV1634" i="6"/>
  <c r="CT1634" i="6"/>
  <c r="CS1634" i="6"/>
  <c r="CV1633" i="6"/>
  <c r="CS1633" i="6"/>
  <c r="CV1632" i="6"/>
  <c r="CT1632" i="6"/>
  <c r="CS1632" i="6"/>
  <c r="CV1631" i="6"/>
  <c r="CT1631" i="6"/>
  <c r="CS1631" i="6"/>
  <c r="CV1630" i="6"/>
  <c r="CT1630" i="6"/>
  <c r="CS1630" i="6"/>
  <c r="CV1629" i="6"/>
  <c r="CT1629" i="6"/>
  <c r="CS1629" i="6"/>
  <c r="CV1628" i="6"/>
  <c r="CS1628" i="6"/>
  <c r="CV1627" i="6"/>
  <c r="CS1627" i="6"/>
  <c r="CV1626" i="6"/>
  <c r="CT1626" i="6"/>
  <c r="CS1626" i="6"/>
  <c r="CV1625" i="6"/>
  <c r="CS1625" i="6"/>
  <c r="CV1624" i="6"/>
  <c r="CS1624" i="6"/>
  <c r="CV1623" i="6"/>
  <c r="CS1623" i="6"/>
  <c r="CV1622" i="6"/>
  <c r="CS1622" i="6"/>
  <c r="CV1621" i="6"/>
  <c r="CT1621" i="6"/>
  <c r="CS1621" i="6"/>
  <c r="CV1620" i="6"/>
  <c r="CS1620" i="6"/>
  <c r="CV1619" i="6"/>
  <c r="CS1619" i="6"/>
  <c r="CV1618" i="6"/>
  <c r="CS1618" i="6"/>
  <c r="CV1617" i="6"/>
  <c r="CS1617" i="6"/>
  <c r="CV1616" i="6"/>
  <c r="CS1616" i="6"/>
  <c r="CV1615" i="6"/>
  <c r="CS1615" i="6"/>
  <c r="CV1614" i="6"/>
  <c r="CS1614" i="6"/>
  <c r="CV1613" i="6"/>
  <c r="CS1613" i="6"/>
  <c r="CV1612" i="6"/>
  <c r="CT1612" i="6"/>
  <c r="CS1612" i="6"/>
  <c r="CV1611" i="6"/>
  <c r="CT1611" i="6"/>
  <c r="CS1611" i="6"/>
  <c r="CV1610" i="6"/>
  <c r="CT1610" i="6"/>
  <c r="CS1610" i="6"/>
  <c r="CV1609" i="6"/>
  <c r="CT1609" i="6"/>
  <c r="CS1609" i="6"/>
  <c r="CV1608" i="6"/>
  <c r="CT1608" i="6"/>
  <c r="CS1608" i="6"/>
  <c r="CV1607" i="6"/>
  <c r="CT1607" i="6"/>
  <c r="CS1607" i="6"/>
  <c r="CV1606" i="6"/>
  <c r="CT1606" i="6"/>
  <c r="CS1606" i="6"/>
  <c r="CV1605" i="6"/>
  <c r="CT1605" i="6"/>
  <c r="CS1605" i="6"/>
  <c r="CV1604" i="6"/>
  <c r="CT1604" i="6"/>
  <c r="CS1604" i="6"/>
  <c r="CV1603" i="6"/>
  <c r="CT1603" i="6"/>
  <c r="CS1603" i="6"/>
  <c r="CV1602" i="6"/>
  <c r="CS1602" i="6"/>
  <c r="CV1601" i="6"/>
  <c r="CS1601" i="6"/>
  <c r="CV1600" i="6"/>
  <c r="CT1600" i="6"/>
  <c r="CS1600" i="6"/>
  <c r="CV1599" i="6"/>
  <c r="CS1599" i="6"/>
  <c r="CV1598" i="6"/>
  <c r="CT1598" i="6"/>
  <c r="CS1598" i="6"/>
  <c r="CV1597" i="6"/>
  <c r="CT1597" i="6"/>
  <c r="CS1597" i="6"/>
  <c r="CV1596" i="6"/>
  <c r="CT1596" i="6"/>
  <c r="CS1596" i="6"/>
  <c r="CV1595" i="6"/>
  <c r="CS1595" i="6"/>
  <c r="CV1594" i="6"/>
  <c r="CT1594" i="6"/>
  <c r="CS1594" i="6"/>
  <c r="CV1593" i="6"/>
  <c r="CT1593" i="6"/>
  <c r="CS1593" i="6"/>
  <c r="CV1592" i="6"/>
  <c r="CT1592" i="6"/>
  <c r="CS1592" i="6"/>
  <c r="CV1591" i="6"/>
  <c r="CT1591" i="6"/>
  <c r="CS1591" i="6"/>
  <c r="CV1590" i="6"/>
  <c r="CT1590" i="6"/>
  <c r="CS1590" i="6"/>
  <c r="CV1589" i="6"/>
  <c r="CS1589" i="6"/>
  <c r="CV1588" i="6"/>
  <c r="CT1588" i="6"/>
  <c r="CS1588" i="6"/>
  <c r="CV1587" i="6"/>
  <c r="CT1587" i="6"/>
  <c r="CS1587" i="6"/>
  <c r="CV1586" i="6"/>
  <c r="CS1586" i="6"/>
  <c r="CV1585" i="6"/>
  <c r="CT1585" i="6"/>
  <c r="CS1585" i="6"/>
  <c r="CV1584" i="6"/>
  <c r="CT1584" i="6"/>
  <c r="CS1584" i="6"/>
  <c r="CV1583" i="6"/>
  <c r="CS1583" i="6"/>
  <c r="CV1582" i="6"/>
  <c r="CT1582" i="6"/>
  <c r="CS1582" i="6"/>
  <c r="CV1581" i="6"/>
  <c r="CS1581" i="6"/>
  <c r="CV1580" i="6"/>
  <c r="CS1580" i="6"/>
  <c r="CV1579" i="6"/>
  <c r="CT1579" i="6"/>
  <c r="CS1579" i="6"/>
  <c r="CV1578" i="6"/>
  <c r="CT1578" i="6"/>
  <c r="CS1578" i="6"/>
  <c r="CV1577" i="6"/>
  <c r="CT1577" i="6"/>
  <c r="CS1577" i="6"/>
  <c r="CV1576" i="6"/>
  <c r="CT1576" i="6"/>
  <c r="CS1576" i="6"/>
  <c r="CV1575" i="6"/>
  <c r="CT1575" i="6"/>
  <c r="CS1575" i="6"/>
  <c r="CV1574" i="6"/>
  <c r="CT1574" i="6"/>
  <c r="CS1574" i="6"/>
  <c r="CV1573" i="6"/>
  <c r="CT1573" i="6"/>
  <c r="CS1573" i="6"/>
  <c r="CV1572" i="6"/>
  <c r="CT1572" i="6"/>
  <c r="CS1572" i="6"/>
  <c r="CV1571" i="6"/>
  <c r="CS1571" i="6"/>
  <c r="CV1570" i="6"/>
  <c r="CS1570" i="6"/>
  <c r="CV1569" i="6"/>
  <c r="CT1569" i="6"/>
  <c r="CS1569" i="6"/>
  <c r="CV1568" i="6"/>
  <c r="CT1568" i="6"/>
  <c r="CS1568" i="6"/>
  <c r="CV1567" i="6"/>
  <c r="CT1567" i="6"/>
  <c r="CS1567" i="6"/>
  <c r="CV1566" i="6"/>
  <c r="CT1566" i="6"/>
  <c r="CS1566" i="6"/>
  <c r="CV1565" i="6"/>
  <c r="CT1565" i="6"/>
  <c r="CS1565" i="6"/>
  <c r="CV1564" i="6"/>
  <c r="CS1564" i="6"/>
  <c r="CV1563" i="6"/>
  <c r="CT1563" i="6"/>
  <c r="CS1563" i="6"/>
  <c r="CV1562" i="6"/>
  <c r="CT1562" i="6"/>
  <c r="CS1562" i="6"/>
  <c r="CV1561" i="6"/>
  <c r="CT1561" i="6"/>
  <c r="CS1561" i="6"/>
  <c r="CV1560" i="6"/>
  <c r="CT1560" i="6"/>
  <c r="CS1560" i="6"/>
  <c r="CV1559" i="6"/>
  <c r="CT1559" i="6"/>
  <c r="CS1559" i="6"/>
  <c r="CV1558" i="6"/>
  <c r="CT1558" i="6"/>
  <c r="CS1558" i="6"/>
  <c r="CV1557" i="6"/>
  <c r="CT1557" i="6"/>
  <c r="CS1557" i="6"/>
  <c r="CV1556" i="6"/>
  <c r="CT1556" i="6"/>
  <c r="CS1556" i="6"/>
  <c r="CV1555" i="6"/>
  <c r="CT1555" i="6"/>
  <c r="CS1555" i="6"/>
  <c r="CV1554" i="6"/>
  <c r="CT1554" i="6"/>
  <c r="CS1554" i="6"/>
  <c r="CV1553" i="6"/>
  <c r="CT1553" i="6"/>
  <c r="CS1553" i="6"/>
  <c r="CV1552" i="6"/>
  <c r="CT1552" i="6"/>
  <c r="CS1552" i="6"/>
  <c r="CV1551" i="6"/>
  <c r="CT1551" i="6"/>
  <c r="CS1551" i="6"/>
  <c r="CV1550" i="6"/>
  <c r="CT1550" i="6"/>
  <c r="CS1550" i="6"/>
  <c r="CV1549" i="6"/>
  <c r="CT1549" i="6"/>
  <c r="CS1549" i="6"/>
  <c r="CV1548" i="6"/>
  <c r="CT1548" i="6"/>
  <c r="CS1548" i="6"/>
  <c r="CV1547" i="6"/>
  <c r="CS1547" i="6"/>
  <c r="CV1546" i="6"/>
  <c r="CT1546" i="6"/>
  <c r="CS1546" i="6"/>
  <c r="CV1545" i="6"/>
  <c r="CT1545" i="6"/>
  <c r="CS1545" i="6"/>
  <c r="CV1544" i="6"/>
  <c r="CT1544" i="6"/>
  <c r="CS1544" i="6"/>
  <c r="CV1543" i="6"/>
  <c r="CT1543" i="6"/>
  <c r="CS1543" i="6"/>
  <c r="CV1542" i="6"/>
  <c r="CT1542" i="6"/>
  <c r="CS1542" i="6"/>
  <c r="CV1541" i="6"/>
  <c r="CT1541" i="6"/>
  <c r="CS1541" i="6"/>
  <c r="CV1540" i="6"/>
  <c r="CT1540" i="6"/>
  <c r="CS1540" i="6"/>
  <c r="CV1539" i="6"/>
  <c r="CT1539" i="6"/>
  <c r="CS1539" i="6"/>
  <c r="CV1538" i="6"/>
  <c r="CT1538" i="6"/>
  <c r="CS1538" i="6"/>
  <c r="CV1537" i="6"/>
  <c r="CT1537" i="6"/>
  <c r="CS1537" i="6"/>
  <c r="CV1536" i="6"/>
  <c r="CT1536" i="6"/>
  <c r="CS1536" i="6"/>
  <c r="CV1535" i="6"/>
  <c r="CT1535" i="6"/>
  <c r="CS1535" i="6"/>
  <c r="CV1534" i="6"/>
  <c r="CT1534" i="6"/>
  <c r="CS1534" i="6"/>
  <c r="CV1533" i="6"/>
  <c r="CT1533" i="6"/>
  <c r="CS1533" i="6"/>
  <c r="CV1430" i="6"/>
  <c r="CT1430" i="6"/>
  <c r="CS1430" i="6"/>
  <c r="CV1429" i="6"/>
  <c r="CT1429" i="6"/>
  <c r="CS1429" i="6"/>
  <c r="CV1428" i="6"/>
  <c r="CT1428" i="6"/>
  <c r="CS1428" i="6"/>
  <c r="CV1427" i="6"/>
  <c r="CT1427" i="6"/>
  <c r="CS1427" i="6"/>
  <c r="CV1426" i="6"/>
  <c r="CT1426" i="6"/>
  <c r="CS1426" i="6"/>
  <c r="CV1425" i="6"/>
  <c r="CT1425" i="6"/>
  <c r="CS1425" i="6"/>
  <c r="CV1424" i="6"/>
  <c r="CT1424" i="6"/>
  <c r="CS1424" i="6"/>
  <c r="CV1423" i="6"/>
  <c r="CT1423" i="6"/>
  <c r="CS1423" i="6"/>
  <c r="CV1422" i="6"/>
  <c r="CT1422" i="6"/>
  <c r="CS1422" i="6"/>
  <c r="CV1421" i="6"/>
  <c r="CT1421" i="6"/>
  <c r="CS1421" i="6"/>
  <c r="CV1420" i="6"/>
  <c r="CT1420" i="6"/>
  <c r="CS1420" i="6"/>
  <c r="CV1419" i="6"/>
  <c r="CT1419" i="6"/>
  <c r="CS1419" i="6"/>
  <c r="CV1418" i="6"/>
  <c r="CT1418" i="6"/>
  <c r="CS1418" i="6"/>
  <c r="CV1417" i="6"/>
  <c r="CT1417" i="6"/>
  <c r="CS1417" i="6"/>
  <c r="CV1416" i="6"/>
  <c r="CT1416" i="6"/>
  <c r="CS1416" i="6"/>
  <c r="CV1415" i="6"/>
  <c r="CT1415" i="6"/>
  <c r="CS1415" i="6"/>
  <c r="CV1414" i="6"/>
  <c r="CT1414" i="6"/>
  <c r="CS1414" i="6"/>
  <c r="CV1413" i="6"/>
  <c r="CT1413" i="6"/>
  <c r="CS1413" i="6"/>
  <c r="CV1412" i="6"/>
  <c r="CT1412" i="6"/>
  <c r="CS1412" i="6"/>
  <c r="CV1411" i="6"/>
  <c r="CT1411" i="6"/>
  <c r="CS1411" i="6"/>
  <c r="CV1410" i="6"/>
  <c r="CT1410" i="6"/>
  <c r="CS1410" i="6"/>
  <c r="CV1409" i="6"/>
  <c r="CT1409" i="6"/>
  <c r="CS1409" i="6"/>
  <c r="CV1408" i="6"/>
  <c r="CT1408" i="6"/>
  <c r="CS1408" i="6"/>
  <c r="CV1407" i="6"/>
  <c r="CT1407" i="6"/>
  <c r="CS1407" i="6"/>
  <c r="CV1406" i="6"/>
  <c r="CT1406" i="6"/>
  <c r="CS1406" i="6"/>
  <c r="CV1405" i="6"/>
  <c r="CT1405" i="6"/>
  <c r="CS1405" i="6"/>
  <c r="CV1404" i="6"/>
  <c r="CT1404" i="6"/>
  <c r="CS1404" i="6"/>
  <c r="CV1403" i="6"/>
  <c r="CT1403" i="6"/>
  <c r="CS1403" i="6"/>
  <c r="CV1402" i="6"/>
  <c r="CT1402" i="6"/>
  <c r="CS1402" i="6"/>
  <c r="CV1401" i="6"/>
  <c r="CT1401" i="6"/>
  <c r="CS1401" i="6"/>
  <c r="CV1400" i="6"/>
  <c r="CT1400" i="6"/>
  <c r="CS1400" i="6"/>
  <c r="CV1399" i="6"/>
  <c r="CT1399" i="6"/>
  <c r="CS1399" i="6"/>
  <c r="CV1398" i="6"/>
  <c r="CT1398" i="6"/>
  <c r="CS1398" i="6"/>
  <c r="CV1397" i="6"/>
  <c r="CT1397" i="6"/>
  <c r="CS1397" i="6"/>
  <c r="CV1396" i="6"/>
  <c r="CT1396" i="6"/>
  <c r="CS1396" i="6"/>
  <c r="CV1395" i="6"/>
  <c r="CT1395" i="6"/>
  <c r="CS1395" i="6"/>
  <c r="CV1394" i="6"/>
  <c r="CT1394" i="6"/>
  <c r="CS1394" i="6"/>
  <c r="CV1393" i="6"/>
  <c r="CT1393" i="6"/>
  <c r="CS1393" i="6"/>
  <c r="CV1392" i="6"/>
  <c r="CT1392" i="6"/>
  <c r="CS1392" i="6"/>
  <c r="CV1391" i="6"/>
  <c r="CT1391" i="6"/>
  <c r="CS1391" i="6"/>
  <c r="CV1390" i="6"/>
  <c r="CT1390" i="6"/>
  <c r="CS1390" i="6"/>
  <c r="CV1389" i="6"/>
  <c r="CT1389" i="6"/>
  <c r="CS1389" i="6"/>
  <c r="CV1388" i="6"/>
  <c r="CT1388" i="6"/>
  <c r="CS1388" i="6"/>
  <c r="CV1387" i="6"/>
  <c r="CT1387" i="6"/>
  <c r="CS1387" i="6"/>
  <c r="CV1386" i="6"/>
  <c r="CT1386" i="6"/>
  <c r="CS1386" i="6"/>
  <c r="CV1385" i="6"/>
  <c r="CT1385" i="6"/>
  <c r="CS1385" i="6"/>
  <c r="CV1384" i="6"/>
  <c r="CT1384" i="6"/>
  <c r="CS1384" i="6"/>
  <c r="CV1383" i="6"/>
  <c r="CT1383" i="6"/>
  <c r="CS1383" i="6"/>
  <c r="CV1382" i="6"/>
  <c r="CT1382" i="6"/>
  <c r="CS1382" i="6"/>
  <c r="CV1381" i="6"/>
  <c r="CT1381" i="6"/>
  <c r="CS1381" i="6"/>
  <c r="CV1380" i="6"/>
  <c r="CT1380" i="6"/>
  <c r="CS1380" i="6"/>
  <c r="CV1379" i="6"/>
  <c r="CT1379" i="6"/>
  <c r="CS1379" i="6"/>
  <c r="CV1378" i="6"/>
  <c r="CT1378" i="6"/>
  <c r="CS1378" i="6"/>
  <c r="CV1377" i="6"/>
  <c r="CT1377" i="6"/>
  <c r="CS1377" i="6"/>
  <c r="CV1376" i="6"/>
  <c r="CT1376" i="6"/>
  <c r="CS1376" i="6"/>
  <c r="CV1375" i="6"/>
  <c r="CT1375" i="6"/>
  <c r="CS1375" i="6"/>
  <c r="CV1374" i="6"/>
  <c r="CT1374" i="6"/>
  <c r="CS1374" i="6"/>
  <c r="CV1373" i="6"/>
  <c r="CT1373" i="6"/>
  <c r="CS1373" i="6"/>
  <c r="CV1372" i="6"/>
  <c r="CT1372" i="6"/>
  <c r="CS1372" i="6"/>
  <c r="CV1371" i="6"/>
  <c r="CT1371" i="6"/>
  <c r="CS1371" i="6"/>
  <c r="CV1370" i="6"/>
  <c r="CT1370" i="6"/>
  <c r="CS1370" i="6"/>
  <c r="CV1369" i="6"/>
  <c r="CT1369" i="6"/>
  <c r="CS1369" i="6"/>
  <c r="CV1368" i="6"/>
  <c r="CT1368" i="6"/>
  <c r="CS1368" i="6"/>
  <c r="CV1367" i="6"/>
  <c r="CT1367" i="6"/>
  <c r="CS1367" i="6"/>
  <c r="CV1366" i="6"/>
  <c r="CT1366" i="6"/>
  <c r="CS1366" i="6"/>
  <c r="CV1365" i="6"/>
  <c r="CT1365" i="6"/>
  <c r="CS1365" i="6"/>
  <c r="CV1364" i="6"/>
  <c r="CT1364" i="6"/>
  <c r="CS1364" i="6"/>
  <c r="CV1363" i="6"/>
  <c r="CT1363" i="6"/>
  <c r="CS1363" i="6"/>
  <c r="CV1362" i="6"/>
  <c r="CT1362" i="6"/>
  <c r="CS1362" i="6"/>
  <c r="CV1361" i="6"/>
  <c r="CT1361" i="6"/>
  <c r="CS1361" i="6"/>
  <c r="CV1360" i="6"/>
  <c r="CT1360" i="6"/>
  <c r="CS1360" i="6"/>
  <c r="CV1359" i="6"/>
  <c r="CT1359" i="6"/>
  <c r="CS1359" i="6"/>
  <c r="CV1358" i="6"/>
  <c r="CT1358" i="6"/>
  <c r="CS1358" i="6"/>
  <c r="CV1357" i="6"/>
  <c r="CT1357" i="6"/>
  <c r="CS1357" i="6"/>
  <c r="CV1356" i="6"/>
  <c r="CT1356" i="6"/>
  <c r="CS1356" i="6"/>
  <c r="CV1355" i="6"/>
  <c r="CT1355" i="6"/>
  <c r="CS1355" i="6"/>
  <c r="CV1354" i="6"/>
  <c r="CT1354" i="6"/>
  <c r="CS1354" i="6"/>
  <c r="CV1353" i="6"/>
  <c r="CT1353" i="6"/>
  <c r="CS1353" i="6"/>
  <c r="CV1352" i="6"/>
  <c r="CT1352" i="6"/>
  <c r="CS1352" i="6"/>
  <c r="CV1351" i="6"/>
  <c r="CT1351" i="6"/>
  <c r="CS1351" i="6"/>
  <c r="CV1350" i="6"/>
  <c r="CT1350" i="6"/>
  <c r="CS1350" i="6"/>
  <c r="CV1349" i="6"/>
  <c r="CT1349" i="6"/>
  <c r="CS1349" i="6"/>
  <c r="CV1348" i="6"/>
  <c r="CT1348" i="6"/>
  <c r="CS1348" i="6"/>
  <c r="CV1347" i="6"/>
  <c r="CT1347" i="6"/>
  <c r="CS1347" i="6"/>
  <c r="CV1346" i="6"/>
  <c r="CT1346" i="6"/>
  <c r="CS1346" i="6"/>
  <c r="CV1345" i="6"/>
  <c r="CT1345" i="6"/>
  <c r="CS1345" i="6"/>
  <c r="CV1344" i="6"/>
  <c r="CT1344" i="6"/>
  <c r="CS1344" i="6"/>
  <c r="CV1343" i="6"/>
  <c r="CT1343" i="6"/>
  <c r="CS1343" i="6"/>
  <c r="CV1342" i="6"/>
  <c r="CT1342" i="6"/>
  <c r="CS1342" i="6"/>
  <c r="CV1341" i="6"/>
  <c r="CT1341" i="6"/>
  <c r="CS1341" i="6"/>
  <c r="CV1340" i="6"/>
  <c r="CT1340" i="6"/>
  <c r="CS1340" i="6"/>
  <c r="CV1339" i="6"/>
  <c r="CT1339" i="6"/>
  <c r="CS1339" i="6"/>
  <c r="CV1338" i="6"/>
  <c r="CT1338" i="6"/>
  <c r="CS1338" i="6"/>
  <c r="CV1337" i="6"/>
  <c r="CT1337" i="6"/>
  <c r="CS1337" i="6"/>
  <c r="CV1336" i="6"/>
  <c r="CT1336" i="6"/>
  <c r="CS1336" i="6"/>
  <c r="CV1335" i="6"/>
  <c r="CT1335" i="6"/>
  <c r="CS1335" i="6"/>
  <c r="CV1334" i="6"/>
  <c r="CT1334" i="6"/>
  <c r="CS1334" i="6"/>
  <c r="CV1333" i="6"/>
  <c r="CT1333" i="6"/>
  <c r="CS1333" i="6"/>
  <c r="CV1332" i="6"/>
  <c r="CT1332" i="6"/>
  <c r="CS1332" i="6"/>
  <c r="CV1331" i="6"/>
  <c r="CT1331" i="6"/>
  <c r="CS1331" i="6"/>
  <c r="CV1330" i="6"/>
  <c r="CT1330" i="6"/>
  <c r="CS1330" i="6"/>
  <c r="CV1329" i="6"/>
  <c r="CT1329" i="6"/>
  <c r="CS1329" i="6"/>
  <c r="CV1328" i="6"/>
  <c r="CT1328" i="6"/>
  <c r="CS1328" i="6"/>
  <c r="CV1327" i="6"/>
  <c r="CT1327" i="6"/>
  <c r="CS1327" i="6"/>
  <c r="CV1326" i="6"/>
  <c r="CT1326" i="6"/>
  <c r="CS1326" i="6"/>
  <c r="CV1325" i="6"/>
  <c r="CT1325" i="6"/>
  <c r="CS1325" i="6"/>
  <c r="CV1324" i="6"/>
  <c r="CT1324" i="6"/>
  <c r="CS1324" i="6"/>
  <c r="CV1323" i="6"/>
  <c r="CT1323" i="6"/>
  <c r="CS1323" i="6"/>
  <c r="CV1322" i="6"/>
  <c r="CT1322" i="6"/>
  <c r="CS1322" i="6"/>
  <c r="CV1321" i="6"/>
  <c r="CT1321" i="6"/>
  <c r="CS1321" i="6"/>
  <c r="CV1320" i="6"/>
  <c r="CT1320" i="6"/>
  <c r="CS1320" i="6"/>
  <c r="CV1319" i="6"/>
  <c r="CT1319" i="6"/>
  <c r="CS1319" i="6"/>
  <c r="CV1318" i="6"/>
  <c r="CT1318" i="6"/>
  <c r="CS1318" i="6"/>
  <c r="CV1317" i="6"/>
  <c r="CT1317" i="6"/>
  <c r="CS1317" i="6"/>
  <c r="CV1316" i="6"/>
  <c r="CT1316" i="6"/>
  <c r="CS1316" i="6"/>
  <c r="CV1315" i="6"/>
  <c r="CT1315" i="6"/>
  <c r="CS1315" i="6"/>
  <c r="CV1314" i="6"/>
  <c r="CT1314" i="6"/>
  <c r="CS1314" i="6"/>
  <c r="CV1313" i="6"/>
  <c r="CT1313" i="6"/>
  <c r="CS1313" i="6"/>
  <c r="CV1312" i="6"/>
  <c r="CT1312" i="6"/>
  <c r="CS1312" i="6"/>
  <c r="CV1311" i="6"/>
  <c r="CT1311" i="6"/>
  <c r="CS1311" i="6"/>
  <c r="CV1310" i="6"/>
  <c r="CT1310" i="6"/>
  <c r="CS1310" i="6"/>
  <c r="CV1309" i="6"/>
  <c r="CT1309" i="6"/>
  <c r="CS1309" i="6"/>
  <c r="CV1308" i="6"/>
  <c r="CT1308" i="6"/>
  <c r="CS1308" i="6"/>
  <c r="CV1307" i="6"/>
  <c r="CT1307" i="6"/>
  <c r="CS1307" i="6"/>
  <c r="CV1306" i="6"/>
  <c r="CT1306" i="6"/>
  <c r="CS1306" i="6"/>
  <c r="CV1305" i="6"/>
  <c r="CT1305" i="6"/>
  <c r="CS1305" i="6"/>
  <c r="CV1304" i="6"/>
  <c r="CT1304" i="6"/>
  <c r="CS1304" i="6"/>
  <c r="CV1303" i="6"/>
  <c r="CT1303" i="6"/>
  <c r="CS1303" i="6"/>
  <c r="CV1302" i="6"/>
  <c r="CT1302" i="6"/>
  <c r="CS1302" i="6"/>
  <c r="CV1301" i="6"/>
  <c r="CT1301" i="6"/>
  <c r="CS1301" i="6"/>
  <c r="CV1300" i="6"/>
  <c r="CT1300" i="6"/>
  <c r="CS1300" i="6"/>
  <c r="CV1299" i="6"/>
  <c r="CT1299" i="6"/>
  <c r="CS1299" i="6"/>
  <c r="CV1298" i="6"/>
  <c r="CS1298" i="6"/>
  <c r="CV1297" i="6"/>
  <c r="CS1297" i="6"/>
  <c r="CV1296" i="6"/>
  <c r="CT1296" i="6"/>
  <c r="CS1296" i="6"/>
  <c r="CV1295" i="6"/>
  <c r="CT1295" i="6"/>
  <c r="CS1295" i="6"/>
  <c r="CV1294" i="6"/>
  <c r="CT1294" i="6"/>
  <c r="CS1294" i="6"/>
  <c r="CV1293" i="6"/>
  <c r="CT1293" i="6"/>
  <c r="CS1293" i="6"/>
  <c r="CV1292" i="6"/>
  <c r="CT1292" i="6"/>
  <c r="CS1292" i="6"/>
  <c r="CV1291" i="6"/>
  <c r="CT1291" i="6"/>
  <c r="CS1291" i="6"/>
  <c r="CV1290" i="6"/>
  <c r="CT1290" i="6"/>
  <c r="CS1290" i="6"/>
  <c r="CV1289" i="6"/>
  <c r="CT1289" i="6"/>
  <c r="CS1289" i="6"/>
  <c r="CV1288" i="6"/>
  <c r="CT1288" i="6"/>
  <c r="CS1288" i="6"/>
  <c r="CV1287" i="6"/>
  <c r="CT1287" i="6"/>
  <c r="CS1287" i="6"/>
  <c r="CV1286" i="6"/>
  <c r="CT1286" i="6"/>
  <c r="CS1286" i="6"/>
  <c r="CV1285" i="6"/>
  <c r="CT1285" i="6"/>
  <c r="CS1285" i="6"/>
  <c r="CV1284" i="6"/>
  <c r="CT1284" i="6"/>
  <c r="CS1284" i="6"/>
  <c r="CV1283" i="6"/>
  <c r="CT1283" i="6"/>
  <c r="CS1283" i="6"/>
  <c r="CV1282" i="6"/>
  <c r="CT1282" i="6"/>
  <c r="CS1282" i="6"/>
  <c r="CV1281" i="6"/>
  <c r="CT1281" i="6"/>
  <c r="CS1281" i="6"/>
  <c r="CV1280" i="6"/>
  <c r="CT1280" i="6"/>
  <c r="CS1280" i="6"/>
  <c r="CV1279" i="6"/>
  <c r="CT1279" i="6"/>
  <c r="CS1279" i="6"/>
  <c r="CV1278" i="6"/>
  <c r="CT1278" i="6"/>
  <c r="CS1278" i="6"/>
  <c r="CV1277" i="6"/>
  <c r="CT1277" i="6"/>
  <c r="CS1277" i="6"/>
  <c r="CV1276" i="6"/>
  <c r="CT1276" i="6"/>
  <c r="CS1276" i="6"/>
  <c r="CV1275" i="6"/>
  <c r="CT1275" i="6"/>
  <c r="CS1275" i="6"/>
  <c r="CV1274" i="6"/>
  <c r="CT1274" i="6"/>
  <c r="CS1274" i="6"/>
  <c r="CV1273" i="6"/>
  <c r="CT1273" i="6"/>
  <c r="CS1273" i="6"/>
  <c r="CV1272" i="6"/>
  <c r="CT1272" i="6"/>
  <c r="CS1272" i="6"/>
  <c r="CV1271" i="6"/>
  <c r="CT1271" i="6"/>
  <c r="CS1271" i="6"/>
  <c r="CV1270" i="6"/>
  <c r="CT1270" i="6"/>
  <c r="CS1270" i="6"/>
  <c r="CV1269" i="6"/>
  <c r="CT1269" i="6"/>
  <c r="CS1269" i="6"/>
  <c r="CV1268" i="6"/>
  <c r="CT1268" i="6"/>
  <c r="CS1268" i="6"/>
  <c r="CV1267" i="6"/>
  <c r="CT1267" i="6"/>
  <c r="CS1267" i="6"/>
  <c r="CV1266" i="6"/>
  <c r="CT1266" i="6"/>
  <c r="CS1266" i="6"/>
  <c r="CV1265" i="6"/>
  <c r="CT1265" i="6"/>
  <c r="CS1265" i="6"/>
  <c r="CV1264" i="6"/>
  <c r="CT1264" i="6"/>
  <c r="CS1264" i="6"/>
  <c r="CV1263" i="6"/>
  <c r="CT1263" i="6"/>
  <c r="CS1263" i="6"/>
  <c r="CV1262" i="6"/>
  <c r="CT1262" i="6"/>
  <c r="CS1262" i="6"/>
  <c r="CV1261" i="6"/>
  <c r="CT1261" i="6"/>
  <c r="CS1261" i="6"/>
  <c r="CV1260" i="6"/>
  <c r="CT1260" i="6"/>
  <c r="CS1260" i="6"/>
  <c r="CV1259" i="6"/>
  <c r="CT1259" i="6"/>
  <c r="CS1259" i="6"/>
  <c r="CV1258" i="6"/>
  <c r="CT1258" i="6"/>
  <c r="CS1258" i="6"/>
  <c r="CV1257" i="6"/>
  <c r="CT1257" i="6"/>
  <c r="CS1257" i="6"/>
  <c r="CV1256" i="6"/>
  <c r="CT1256" i="6"/>
  <c r="CS1256" i="6"/>
  <c r="CV1255" i="6"/>
  <c r="CT1255" i="6"/>
  <c r="CS1255" i="6"/>
  <c r="CV1254" i="6"/>
  <c r="CT1254" i="6"/>
  <c r="CS1254" i="6"/>
  <c r="CV1253" i="6"/>
  <c r="CT1253" i="6"/>
  <c r="CS1253" i="6"/>
  <c r="CV1252" i="6"/>
  <c r="CT1252" i="6"/>
  <c r="CS1252" i="6"/>
  <c r="CV1251" i="6"/>
  <c r="CT1251" i="6"/>
  <c r="CS1251" i="6"/>
  <c r="CV1250" i="6"/>
  <c r="CT1250" i="6"/>
  <c r="CS1250" i="6"/>
  <c r="CV1249" i="6"/>
  <c r="CT1249" i="6"/>
  <c r="CS1249" i="6"/>
  <c r="CV1248" i="6"/>
  <c r="CT1248" i="6"/>
  <c r="CS1248" i="6"/>
  <c r="CV1247" i="6"/>
  <c r="CT1247" i="6"/>
  <c r="CS1247" i="6"/>
  <c r="CV1246" i="6"/>
  <c r="CT1246" i="6"/>
  <c r="CS1246" i="6"/>
  <c r="CV1245" i="6"/>
  <c r="CT1245" i="6"/>
  <c r="CS1245" i="6"/>
  <c r="CV1244" i="6"/>
  <c r="CT1244" i="6"/>
  <c r="CS1244" i="6"/>
  <c r="CV1243" i="6"/>
  <c r="CT1243" i="6"/>
  <c r="CS1243" i="6"/>
  <c r="CV1242" i="6"/>
  <c r="CT1242" i="6"/>
  <c r="CS1242" i="6"/>
  <c r="CV1241" i="6"/>
  <c r="CT1241" i="6"/>
  <c r="CS1241" i="6"/>
  <c r="CV1240" i="6"/>
  <c r="CT1240" i="6"/>
  <c r="CS1240" i="6"/>
  <c r="CV1239" i="6"/>
  <c r="CT1239" i="6"/>
  <c r="CS1239" i="6"/>
  <c r="CV1238" i="6"/>
  <c r="CT1238" i="6"/>
  <c r="CS1238" i="6"/>
  <c r="CV1237" i="6"/>
  <c r="CT1237" i="6"/>
  <c r="CS1237" i="6"/>
  <c r="CV1236" i="6"/>
  <c r="CT1236" i="6"/>
  <c r="CS1236" i="6"/>
  <c r="CV1235" i="6"/>
  <c r="CT1235" i="6"/>
  <c r="CS1235" i="6"/>
  <c r="CV1234" i="6"/>
  <c r="CT1234" i="6"/>
  <c r="CS1234" i="6"/>
  <c r="CV1233" i="6"/>
  <c r="CT1233" i="6"/>
  <c r="CS1233" i="6"/>
  <c r="CV1232" i="6"/>
  <c r="CT1232" i="6"/>
  <c r="CS1232" i="6"/>
  <c r="CV1231" i="6"/>
  <c r="CT1231" i="6"/>
  <c r="CS1231" i="6"/>
  <c r="CV1230" i="6"/>
  <c r="CT1230" i="6"/>
  <c r="CS1230" i="6"/>
  <c r="CV1229" i="6"/>
  <c r="CT1229" i="6"/>
  <c r="CS1229" i="6"/>
  <c r="CV1228" i="6"/>
  <c r="CT1228" i="6"/>
  <c r="CS1228" i="6"/>
  <c r="CV1227" i="6"/>
  <c r="CT1227" i="6"/>
  <c r="CS1227" i="6"/>
  <c r="CV1226" i="6"/>
  <c r="CT1226" i="6"/>
  <c r="CS1226" i="6"/>
  <c r="CV1225" i="6"/>
  <c r="CT1225" i="6"/>
  <c r="CS1225" i="6"/>
  <c r="CV1224" i="6"/>
  <c r="CT1224" i="6"/>
  <c r="CS1224" i="6"/>
  <c r="CV1223" i="6"/>
  <c r="CT1223" i="6"/>
  <c r="CS1223" i="6"/>
  <c r="CV1222" i="6"/>
  <c r="CT1222" i="6"/>
  <c r="CS1222" i="6"/>
  <c r="CV1221" i="6"/>
  <c r="CT1221" i="6"/>
  <c r="CS1221" i="6"/>
  <c r="CV1220" i="6"/>
  <c r="CT1220" i="6"/>
  <c r="CS1220" i="6"/>
  <c r="CV1219" i="6"/>
  <c r="CT1219" i="6"/>
  <c r="CS1219" i="6"/>
  <c r="CV1218" i="6"/>
  <c r="CT1218" i="6"/>
  <c r="CS1218" i="6"/>
  <c r="CV1217" i="6"/>
  <c r="CT1217" i="6"/>
  <c r="CS1217" i="6"/>
  <c r="CV1216" i="6"/>
  <c r="CT1216" i="6"/>
  <c r="CS1216" i="6"/>
  <c r="CV1215" i="6"/>
  <c r="CT1215" i="6"/>
  <c r="CS1215" i="6"/>
  <c r="CV1214" i="6"/>
  <c r="CT1214" i="6"/>
  <c r="CS1214" i="6"/>
  <c r="CV1213" i="6"/>
  <c r="CT1213" i="6"/>
  <c r="CS1213" i="6"/>
  <c r="CV1212" i="6"/>
  <c r="CT1212" i="6"/>
  <c r="CS1212" i="6"/>
  <c r="CV1211" i="6"/>
  <c r="CT1211" i="6"/>
  <c r="CS1211" i="6"/>
  <c r="CV1210" i="6"/>
  <c r="CT1210" i="6"/>
  <c r="CS1210" i="6"/>
  <c r="CV1209" i="6"/>
  <c r="CT1209" i="6"/>
  <c r="CS1209" i="6"/>
  <c r="CV1208" i="6"/>
  <c r="CT1208" i="6"/>
  <c r="CS1208" i="6"/>
  <c r="CV1207" i="6"/>
  <c r="CT1207" i="6"/>
  <c r="CS1207" i="6"/>
  <c r="CV1206" i="6"/>
  <c r="CT1206" i="6"/>
  <c r="CS1206" i="6"/>
  <c r="CT1205" i="6"/>
  <c r="CS1205" i="6"/>
  <c r="CS1204" i="6"/>
  <c r="CV1203" i="6"/>
  <c r="CT1203" i="6"/>
  <c r="CS1203" i="6"/>
  <c r="CV1202" i="6"/>
  <c r="CT1202" i="6"/>
  <c r="CS1202" i="6"/>
  <c r="CV1201" i="6"/>
  <c r="CT1201" i="6"/>
  <c r="CS1201" i="6"/>
  <c r="CV1200" i="6"/>
  <c r="CT1200" i="6"/>
  <c r="CS1200" i="6"/>
  <c r="CV1199" i="6"/>
  <c r="CT1199" i="6"/>
  <c r="CS1199" i="6"/>
  <c r="CV1198" i="6"/>
  <c r="CT1198" i="6"/>
  <c r="CS1198" i="6"/>
  <c r="CV1197" i="6"/>
  <c r="CT1197" i="6"/>
  <c r="CS1197" i="6"/>
  <c r="CV1196" i="6"/>
  <c r="CT1196" i="6"/>
  <c r="CS1196" i="6"/>
  <c r="CV1195" i="6"/>
  <c r="CT1195" i="6"/>
  <c r="CS1195" i="6"/>
  <c r="CV1194" i="6"/>
  <c r="CT1194" i="6"/>
  <c r="CS1194" i="6"/>
  <c r="CV1193" i="6"/>
  <c r="CT1193" i="6"/>
  <c r="CS1193" i="6"/>
  <c r="CV1192" i="6"/>
  <c r="CT1192" i="6"/>
  <c r="CS1192" i="6"/>
  <c r="CV1191" i="6"/>
  <c r="CT1191" i="6"/>
  <c r="CS1191" i="6"/>
  <c r="CV1190" i="6"/>
  <c r="CT1190" i="6"/>
  <c r="CS1190" i="6"/>
  <c r="CV1189" i="6"/>
  <c r="CT1189" i="6"/>
  <c r="CS1189" i="6"/>
  <c r="CV1188" i="6"/>
  <c r="CT1188" i="6"/>
  <c r="CS1188" i="6"/>
  <c r="CV1187" i="6"/>
  <c r="CT1187" i="6"/>
  <c r="CS1187" i="6"/>
  <c r="CV1186" i="6"/>
  <c r="CT1186" i="6"/>
  <c r="CS1186" i="6"/>
  <c r="CV1185" i="6"/>
  <c r="CT1185" i="6"/>
  <c r="CS1185" i="6"/>
  <c r="CV1184" i="6"/>
  <c r="CT1184" i="6"/>
  <c r="CS1184" i="6"/>
  <c r="CV1183" i="6"/>
  <c r="CT1183" i="6"/>
  <c r="CS1183" i="6"/>
  <c r="CV1182" i="6"/>
  <c r="CT1182" i="6"/>
  <c r="CS1182" i="6"/>
  <c r="CV1181" i="6"/>
  <c r="CT1181" i="6"/>
  <c r="CS1181" i="6"/>
  <c r="CV1180" i="6"/>
  <c r="CT1180" i="6"/>
  <c r="CS1180" i="6"/>
  <c r="CV1179" i="6"/>
  <c r="CT1179" i="6"/>
  <c r="CS1179" i="6"/>
  <c r="CV1178" i="6"/>
  <c r="CT1178" i="6"/>
  <c r="CS1178" i="6"/>
  <c r="CV1177" i="6"/>
  <c r="CT1177" i="6"/>
  <c r="CS1177" i="6"/>
  <c r="CV1176" i="6"/>
  <c r="CT1176" i="6"/>
  <c r="CS1176" i="6"/>
  <c r="CV1175" i="6"/>
  <c r="CT1175" i="6"/>
  <c r="CS1175" i="6"/>
  <c r="CV1174" i="6"/>
  <c r="CT1174" i="6"/>
  <c r="CS1174" i="6"/>
  <c r="CV1173" i="6"/>
  <c r="CT1173" i="6"/>
  <c r="CS1173" i="6"/>
  <c r="CV1172" i="6"/>
  <c r="CT1172" i="6"/>
  <c r="CS1172" i="6"/>
  <c r="CV1171" i="6"/>
  <c r="CT1171" i="6"/>
  <c r="CS1171" i="6"/>
  <c r="CV1170" i="6"/>
  <c r="CT1170" i="6"/>
  <c r="CS1170" i="6"/>
  <c r="CV1169" i="6"/>
  <c r="CT1169" i="6"/>
  <c r="CS1169" i="6"/>
  <c r="CV1168" i="6"/>
  <c r="CT1168" i="6"/>
  <c r="CS1168" i="6"/>
  <c r="CV1167" i="6"/>
  <c r="CT1167" i="6"/>
  <c r="CS1167" i="6"/>
  <c r="CV1166" i="6"/>
  <c r="CT1166" i="6"/>
  <c r="CS1166" i="6"/>
  <c r="CV1165" i="6"/>
  <c r="CT1165" i="6"/>
  <c r="CS1165" i="6"/>
  <c r="CV1164" i="6"/>
  <c r="CT1164" i="6"/>
  <c r="CS1164" i="6"/>
  <c r="CV1163" i="6"/>
  <c r="CT1163" i="6"/>
  <c r="CS1163" i="6"/>
  <c r="CV1162" i="6"/>
  <c r="CT1162" i="6"/>
  <c r="CS1162" i="6"/>
  <c r="CV1161" i="6"/>
  <c r="CT1161" i="6"/>
  <c r="CS1161" i="6"/>
  <c r="CV1160" i="6"/>
  <c r="CT1160" i="6"/>
  <c r="CS1160" i="6"/>
  <c r="CV1159" i="6"/>
  <c r="CT1159" i="6"/>
  <c r="CS1159" i="6"/>
  <c r="CV1158" i="6"/>
  <c r="CT1158" i="6"/>
  <c r="CS1158" i="6"/>
  <c r="CV1157" i="6"/>
  <c r="CT1157" i="6"/>
  <c r="CS1157" i="6"/>
  <c r="CV1156" i="6"/>
  <c r="CT1156" i="6"/>
  <c r="CS1156" i="6"/>
  <c r="CV1155" i="6"/>
  <c r="CT1155" i="6"/>
  <c r="CS1155" i="6"/>
  <c r="CV1154" i="6"/>
  <c r="CT1154" i="6"/>
  <c r="CS1154" i="6"/>
  <c r="CV1153" i="6"/>
  <c r="CT1153" i="6"/>
  <c r="CS1153" i="6"/>
  <c r="CV1152" i="6"/>
  <c r="CT1152" i="6"/>
  <c r="CS1152" i="6"/>
  <c r="CV1151" i="6"/>
  <c r="CT1151" i="6"/>
  <c r="CS1151" i="6"/>
  <c r="CV1150" i="6"/>
  <c r="CT1150" i="6"/>
  <c r="CS1150" i="6"/>
  <c r="CV1149" i="6"/>
  <c r="CT1149" i="6"/>
  <c r="CS1149" i="6"/>
  <c r="CV1148" i="6"/>
  <c r="CT1148" i="6"/>
  <c r="CS1148" i="6"/>
  <c r="CV1147" i="6"/>
  <c r="CT1147" i="6"/>
  <c r="CS1147" i="6"/>
  <c r="CV1146" i="6"/>
  <c r="CT1146" i="6"/>
  <c r="CS1146" i="6"/>
  <c r="CV1145" i="6"/>
  <c r="CT1145" i="6"/>
  <c r="CS1145" i="6"/>
  <c r="CV1144" i="6"/>
  <c r="CT1144" i="6"/>
  <c r="CS1144" i="6"/>
  <c r="CV1143" i="6"/>
  <c r="CT1143" i="6"/>
  <c r="CS1143" i="6"/>
  <c r="CV1142" i="6"/>
  <c r="CT1142" i="6"/>
  <c r="CS1142" i="6"/>
  <c r="CV1141" i="6"/>
  <c r="CT1141" i="6"/>
  <c r="CS1141" i="6"/>
  <c r="CV1140" i="6"/>
  <c r="CT1140" i="6"/>
  <c r="CS1140" i="6"/>
  <c r="CV1139" i="6"/>
  <c r="CT1139" i="6"/>
  <c r="CS1139" i="6"/>
  <c r="CV1138" i="6"/>
  <c r="CT1138" i="6"/>
  <c r="CS1138" i="6"/>
  <c r="CV1137" i="6"/>
  <c r="CT1137" i="6"/>
  <c r="CS1137" i="6"/>
  <c r="CV1136" i="6"/>
  <c r="CT1136" i="6"/>
  <c r="CS1136" i="6"/>
  <c r="CV1135" i="6"/>
  <c r="CT1135" i="6"/>
  <c r="CS1135" i="6"/>
  <c r="CV1134" i="6"/>
  <c r="CT1134" i="6"/>
  <c r="CS1134" i="6"/>
  <c r="CV1133" i="6"/>
  <c r="CT1133" i="6"/>
  <c r="CS1133" i="6"/>
  <c r="CV1132" i="6"/>
  <c r="CT1132" i="6"/>
  <c r="CS1132" i="6"/>
  <c r="CV1131" i="6"/>
  <c r="CT1131" i="6"/>
  <c r="CS1131" i="6"/>
  <c r="CV1130" i="6"/>
  <c r="CT1130" i="6"/>
  <c r="CS1130" i="6"/>
  <c r="CV1129" i="6"/>
  <c r="CT1129" i="6"/>
  <c r="CS1129" i="6"/>
  <c r="CV1128" i="6"/>
  <c r="CT1128" i="6"/>
  <c r="CS1128" i="6"/>
  <c r="CV1127" i="6"/>
  <c r="CT1127" i="6"/>
  <c r="CS1127" i="6"/>
  <c r="CV1126" i="6"/>
  <c r="CT1126" i="6"/>
  <c r="CS1126" i="6"/>
  <c r="CV1125" i="6"/>
  <c r="CT1125" i="6"/>
  <c r="CS1125" i="6"/>
  <c r="CV1124" i="6"/>
  <c r="CT1124" i="6"/>
  <c r="CS1124" i="6"/>
  <c r="CV1123" i="6"/>
  <c r="CT1123" i="6"/>
  <c r="CS1123" i="6"/>
  <c r="CV1122" i="6"/>
  <c r="CT1122" i="6"/>
  <c r="CS1122" i="6"/>
  <c r="CV1121" i="6"/>
  <c r="CT1121" i="6"/>
  <c r="CS1121" i="6"/>
  <c r="CV1120" i="6"/>
  <c r="CT1120" i="6"/>
  <c r="CS1120" i="6"/>
  <c r="CV1119" i="6"/>
  <c r="CT1119" i="6"/>
  <c r="CS1119" i="6"/>
  <c r="CV1118" i="6"/>
  <c r="CT1118" i="6"/>
  <c r="CS1118" i="6"/>
  <c r="CV1117" i="6"/>
  <c r="CT1117" i="6"/>
  <c r="CS1117" i="6"/>
  <c r="CV1116" i="6"/>
  <c r="CT1116" i="6"/>
  <c r="CS1116" i="6"/>
  <c r="CV1115" i="6"/>
  <c r="CT1115" i="6"/>
  <c r="CS1115" i="6"/>
  <c r="CV1114" i="6"/>
  <c r="CT1114" i="6"/>
  <c r="CS1114" i="6"/>
  <c r="CV1113" i="6"/>
  <c r="CT1113" i="6"/>
  <c r="CS1113" i="6"/>
  <c r="CV1112" i="6"/>
  <c r="CT1112" i="6"/>
  <c r="CS1112" i="6"/>
  <c r="CV1111" i="6"/>
  <c r="CT1111" i="6"/>
  <c r="CS1111" i="6"/>
  <c r="CV1110" i="6"/>
  <c r="CT1110" i="6"/>
  <c r="CS1110" i="6"/>
  <c r="CV1109" i="6"/>
  <c r="CT1109" i="6"/>
  <c r="CS1109" i="6"/>
  <c r="CV1108" i="6"/>
  <c r="CT1108" i="6"/>
  <c r="CS1108" i="6"/>
  <c r="CV1107" i="6"/>
  <c r="CT1107" i="6"/>
  <c r="CS1107" i="6"/>
  <c r="CV1106" i="6"/>
  <c r="CT1106" i="6"/>
  <c r="CS1106" i="6"/>
  <c r="CV1105" i="6"/>
  <c r="CT1105" i="6"/>
  <c r="CS1105" i="6"/>
  <c r="CV1104" i="6"/>
  <c r="CT1104" i="6"/>
  <c r="CS1104" i="6"/>
  <c r="CV1103" i="6"/>
  <c r="CT1103" i="6"/>
  <c r="CS1103" i="6"/>
  <c r="CV1102" i="6"/>
  <c r="CT1102" i="6"/>
  <c r="CS1102" i="6"/>
  <c r="CV1101" i="6"/>
  <c r="CT1101" i="6"/>
  <c r="CS1101" i="6"/>
  <c r="CV1100" i="6"/>
  <c r="CT1100" i="6"/>
  <c r="CS1100" i="6"/>
  <c r="CV1099" i="6"/>
  <c r="CT1099" i="6"/>
  <c r="CS1099" i="6"/>
  <c r="CV1098" i="6"/>
  <c r="CT1098" i="6"/>
  <c r="CS1098" i="6"/>
  <c r="CV1097" i="6"/>
  <c r="CT1097" i="6"/>
  <c r="CS1097" i="6"/>
  <c r="CV1096" i="6"/>
  <c r="CT1096" i="6"/>
  <c r="CS1096" i="6"/>
  <c r="CV1095" i="6"/>
  <c r="CS1095" i="6"/>
  <c r="CV1094" i="6"/>
  <c r="CS1094" i="6"/>
  <c r="CV1093" i="6"/>
  <c r="CS1093" i="6"/>
  <c r="CV1092" i="6"/>
  <c r="CS1092" i="6"/>
  <c r="CV1091" i="6"/>
  <c r="CS1091" i="6"/>
  <c r="CV1090" i="6"/>
  <c r="CT1090" i="6"/>
  <c r="CS1090" i="6"/>
  <c r="CV1089" i="6"/>
  <c r="CS1089" i="6"/>
  <c r="CV1088" i="6"/>
  <c r="CS1088" i="6"/>
  <c r="CV1087" i="6"/>
  <c r="CS1087" i="6"/>
  <c r="CV1086" i="6"/>
  <c r="CT1086" i="6"/>
  <c r="CS1086" i="6"/>
  <c r="CV1085" i="6"/>
  <c r="CS1085" i="6"/>
  <c r="CV1084" i="6"/>
  <c r="CS1084" i="6"/>
  <c r="CV1083" i="6"/>
  <c r="CS1083" i="6"/>
  <c r="CV1082" i="6"/>
  <c r="CT1082" i="6"/>
  <c r="CS1082" i="6"/>
  <c r="CV1081" i="6"/>
  <c r="CS1081" i="6"/>
  <c r="CS1080" i="6"/>
  <c r="CV1078" i="6"/>
  <c r="CT1078" i="6"/>
  <c r="CS1078" i="6"/>
  <c r="CV1077" i="6"/>
  <c r="CT1077" i="6"/>
  <c r="CS1077" i="6"/>
  <c r="CV1076" i="6"/>
  <c r="CT1076" i="6"/>
  <c r="CS1076" i="6"/>
  <c r="CV1075" i="6"/>
  <c r="CT1075" i="6"/>
  <c r="CS1075" i="6"/>
  <c r="CV1074" i="6"/>
  <c r="CT1074" i="6"/>
  <c r="CS1074" i="6"/>
  <c r="CV1073" i="6"/>
  <c r="CT1073" i="6"/>
  <c r="CS1073" i="6"/>
  <c r="CV1072" i="6"/>
  <c r="CT1072" i="6"/>
  <c r="CS1072" i="6"/>
  <c r="CV1071" i="6"/>
  <c r="CT1071" i="6"/>
  <c r="CS1071" i="6"/>
  <c r="CV1070" i="6"/>
  <c r="CT1070" i="6"/>
  <c r="CS1070" i="6"/>
  <c r="CV1069" i="6"/>
  <c r="CT1069" i="6"/>
  <c r="CS1069" i="6"/>
  <c r="CV1068" i="6"/>
  <c r="CT1068" i="6"/>
  <c r="CS1068" i="6"/>
  <c r="CV1067" i="6"/>
  <c r="CT1067" i="6"/>
  <c r="CS1067" i="6"/>
  <c r="CV1066" i="6"/>
  <c r="CT1066" i="6"/>
  <c r="CS1066" i="6"/>
  <c r="CV1065" i="6"/>
  <c r="CT1065" i="6"/>
  <c r="CS1065" i="6"/>
  <c r="CV1064" i="6"/>
  <c r="CT1064" i="6"/>
  <c r="CS1064" i="6"/>
  <c r="CV1063" i="6"/>
  <c r="CT1063" i="6"/>
  <c r="CS1063" i="6"/>
  <c r="CV1062" i="6"/>
  <c r="CT1062" i="6"/>
  <c r="CS1062" i="6"/>
  <c r="CV1061" i="6"/>
  <c r="CT1061" i="6"/>
  <c r="CS1061" i="6"/>
  <c r="CV1060" i="6"/>
  <c r="CT1060" i="6"/>
  <c r="CS1060" i="6"/>
  <c r="CV1059" i="6"/>
  <c r="CT1059" i="6"/>
  <c r="CS1059" i="6"/>
  <c r="CV1058" i="6"/>
  <c r="CT1058" i="6"/>
  <c r="CS1058" i="6"/>
  <c r="CV1057" i="6"/>
  <c r="CT1057" i="6"/>
  <c r="CS1057" i="6"/>
  <c r="CV1056" i="6"/>
  <c r="CT1056" i="6"/>
  <c r="CS1056" i="6"/>
  <c r="CV1055" i="6"/>
  <c r="CT1055" i="6"/>
  <c r="CS1055" i="6"/>
  <c r="CV1054" i="6"/>
  <c r="CT1054" i="6"/>
  <c r="CS1054" i="6"/>
  <c r="CV1053" i="6"/>
  <c r="CT1053" i="6"/>
  <c r="CS1053" i="6"/>
  <c r="CV1052" i="6"/>
  <c r="CT1052" i="6"/>
  <c r="CS1052" i="6"/>
  <c r="CV1051" i="6"/>
  <c r="CT1051" i="6"/>
  <c r="CS1051" i="6"/>
  <c r="CV1050" i="6"/>
  <c r="CT1050" i="6"/>
  <c r="CS1050" i="6"/>
  <c r="CV1049" i="6"/>
  <c r="CT1049" i="6"/>
  <c r="CS1049" i="6"/>
  <c r="CV1048" i="6"/>
  <c r="CT1048" i="6"/>
  <c r="CS1048" i="6"/>
  <c r="CV1047" i="6"/>
  <c r="CT1047" i="6"/>
  <c r="CS1047" i="6"/>
  <c r="CV1046" i="6"/>
  <c r="CT1046" i="6"/>
  <c r="CS1046" i="6"/>
  <c r="CV1045" i="6"/>
  <c r="CT1045" i="6"/>
  <c r="CS1045" i="6"/>
  <c r="CV1044" i="6"/>
  <c r="CT1044" i="6"/>
  <c r="CS1044" i="6"/>
  <c r="CV1043" i="6"/>
  <c r="CT1043" i="6"/>
  <c r="CS1043" i="6"/>
  <c r="CV1042" i="6"/>
  <c r="CT1042" i="6"/>
  <c r="CS1042" i="6"/>
  <c r="CV1041" i="6"/>
  <c r="CT1041" i="6"/>
  <c r="CS1041" i="6"/>
  <c r="CV1040" i="6"/>
  <c r="CT1040" i="6"/>
  <c r="CS1040" i="6"/>
  <c r="CV1039" i="6"/>
  <c r="CT1039" i="6"/>
  <c r="CS1039" i="6"/>
  <c r="CV1038" i="6"/>
  <c r="CT1038" i="6"/>
  <c r="CS1038" i="6"/>
  <c r="CV1037" i="6"/>
  <c r="CT1037" i="6"/>
  <c r="CS1037" i="6"/>
  <c r="CV1036" i="6"/>
  <c r="CT1036" i="6"/>
  <c r="CS1036" i="6"/>
  <c r="CV1035" i="6"/>
  <c r="CT1035" i="6"/>
  <c r="CS1035" i="6"/>
  <c r="CV1034" i="6"/>
  <c r="CT1034" i="6"/>
  <c r="CS1034" i="6"/>
  <c r="CV1033" i="6"/>
  <c r="CT1033" i="6"/>
  <c r="CS1033" i="6"/>
  <c r="CV1032" i="6"/>
  <c r="CT1032" i="6"/>
  <c r="CS1032" i="6"/>
  <c r="CV1031" i="6"/>
  <c r="CT1031" i="6"/>
  <c r="CS1031" i="6"/>
  <c r="CV1030" i="6"/>
  <c r="CT1030" i="6"/>
  <c r="CS1030" i="6"/>
  <c r="CV1029" i="6"/>
  <c r="CT1029" i="6"/>
  <c r="CS1029" i="6"/>
  <c r="CV1028" i="6"/>
  <c r="CT1028" i="6"/>
  <c r="CS1028" i="6"/>
  <c r="CV1027" i="6"/>
  <c r="CT1027" i="6"/>
  <c r="CS1027" i="6"/>
  <c r="CV1026" i="6"/>
  <c r="CT1026" i="6"/>
  <c r="CS1026" i="6"/>
  <c r="CV1025" i="6"/>
  <c r="CT1025" i="6"/>
  <c r="CS1025" i="6"/>
  <c r="CV1024" i="6"/>
  <c r="CT1024" i="6"/>
  <c r="CS1024" i="6"/>
  <c r="CV1023" i="6"/>
  <c r="CT1023" i="6"/>
  <c r="CS1023" i="6"/>
  <c r="CV1022" i="6"/>
  <c r="CT1022" i="6"/>
  <c r="CS1022" i="6"/>
  <c r="CV1021" i="6"/>
  <c r="CT1021" i="6"/>
  <c r="CS1021" i="6"/>
  <c r="CV1020" i="6"/>
  <c r="CT1020" i="6"/>
  <c r="CS1020" i="6"/>
  <c r="CV1019" i="6"/>
  <c r="CT1019" i="6"/>
  <c r="CS1019" i="6"/>
  <c r="CV1018" i="6"/>
  <c r="CT1018" i="6"/>
  <c r="CS1018" i="6"/>
  <c r="CV1017" i="6"/>
  <c r="CT1017" i="6"/>
  <c r="CS1017" i="6"/>
  <c r="CV1016" i="6"/>
  <c r="CT1016" i="6"/>
  <c r="CS1016" i="6"/>
  <c r="CV1015" i="6"/>
  <c r="CT1015" i="6"/>
  <c r="CS1015" i="6"/>
  <c r="CV1014" i="6"/>
  <c r="CT1014" i="6"/>
  <c r="CS1014" i="6"/>
  <c r="CV1013" i="6"/>
  <c r="CT1013" i="6"/>
  <c r="CS1013" i="6"/>
  <c r="CV1012" i="6"/>
  <c r="CT1012" i="6"/>
  <c r="CS1012" i="6"/>
  <c r="CV1011" i="6"/>
  <c r="CT1011" i="6"/>
  <c r="CS1011" i="6"/>
  <c r="CV1010" i="6"/>
  <c r="CT1010" i="6"/>
  <c r="CS1010" i="6"/>
  <c r="CV1009" i="6"/>
  <c r="CT1009" i="6"/>
  <c r="CS1009" i="6"/>
  <c r="CV1008" i="6"/>
  <c r="CT1008" i="6"/>
  <c r="CS1008" i="6"/>
  <c r="CV1007" i="6"/>
  <c r="CT1007" i="6"/>
  <c r="CS1007" i="6"/>
  <c r="CV1006" i="6"/>
  <c r="CT1006" i="6"/>
  <c r="CS1006" i="6"/>
  <c r="CV1005" i="6"/>
  <c r="CT1005" i="6"/>
  <c r="CS1005" i="6"/>
  <c r="CV1004" i="6"/>
  <c r="CT1004" i="6"/>
  <c r="CS1004" i="6"/>
  <c r="CV1003" i="6"/>
  <c r="CT1003" i="6"/>
  <c r="CS1003" i="6"/>
  <c r="CV1002" i="6"/>
  <c r="CT1002" i="6"/>
  <c r="CS1002" i="6"/>
  <c r="CV1001" i="6"/>
  <c r="CT1001" i="6"/>
  <c r="CS1001" i="6"/>
  <c r="CV1000" i="6"/>
  <c r="CT1000" i="6"/>
  <c r="CS1000" i="6"/>
  <c r="CV999" i="6"/>
  <c r="CT999" i="6"/>
  <c r="CS999" i="6"/>
  <c r="CV998" i="6"/>
  <c r="CT998" i="6"/>
  <c r="CS998" i="6"/>
  <c r="CV997" i="6"/>
  <c r="CT997" i="6"/>
  <c r="CS997" i="6"/>
  <c r="CV996" i="6"/>
  <c r="CT996" i="6"/>
  <c r="CS996" i="6"/>
  <c r="CV995" i="6"/>
  <c r="CT995" i="6"/>
  <c r="CS995" i="6"/>
  <c r="CV994" i="6"/>
  <c r="CT994" i="6"/>
  <c r="CS994" i="6"/>
  <c r="CV993" i="6"/>
  <c r="CT993" i="6"/>
  <c r="CS993" i="6"/>
  <c r="CV992" i="6"/>
  <c r="CT992" i="6"/>
  <c r="CS992" i="6"/>
  <c r="CV991" i="6"/>
  <c r="CT991" i="6"/>
  <c r="CS991" i="6"/>
  <c r="CV990" i="6"/>
  <c r="CT990" i="6"/>
  <c r="CS990" i="6"/>
  <c r="CV989" i="6"/>
  <c r="CT989" i="6"/>
  <c r="CS989" i="6"/>
  <c r="CV988" i="6"/>
  <c r="CT988" i="6"/>
  <c r="CS988" i="6"/>
  <c r="CV987" i="6"/>
  <c r="CT987" i="6"/>
  <c r="CS987" i="6"/>
  <c r="CV986" i="6"/>
  <c r="CT986" i="6"/>
  <c r="CS986" i="6"/>
  <c r="CV985" i="6"/>
  <c r="CT985" i="6"/>
  <c r="CS985" i="6"/>
  <c r="CV984" i="6"/>
  <c r="CT984" i="6"/>
  <c r="CS984" i="6"/>
  <c r="CV983" i="6"/>
  <c r="CT983" i="6"/>
  <c r="CS983" i="6"/>
  <c r="CV982" i="6"/>
  <c r="CT982" i="6"/>
  <c r="CS982" i="6"/>
  <c r="CV981" i="6"/>
  <c r="CT981" i="6"/>
  <c r="CS981" i="6"/>
  <c r="CV980" i="6"/>
  <c r="CS980" i="6"/>
  <c r="CV979" i="6"/>
  <c r="CS979" i="6"/>
  <c r="CV978" i="6"/>
  <c r="CT978" i="6"/>
  <c r="CS978" i="6"/>
  <c r="CV977" i="6"/>
  <c r="CT977" i="6"/>
  <c r="CS977" i="6"/>
  <c r="CV976" i="6"/>
  <c r="CT976" i="6"/>
  <c r="CS976" i="6"/>
  <c r="CV975" i="6"/>
  <c r="CT975" i="6"/>
  <c r="CS975" i="6"/>
  <c r="CV974" i="6"/>
  <c r="CT974" i="6"/>
  <c r="CS974" i="6"/>
  <c r="CV973" i="6"/>
  <c r="CT973" i="6"/>
  <c r="CS973" i="6"/>
  <c r="CV972" i="6"/>
  <c r="CT972" i="6"/>
  <c r="CS972" i="6"/>
  <c r="CV971" i="6"/>
  <c r="CT971" i="6"/>
  <c r="CS971" i="6"/>
  <c r="CV970" i="6"/>
  <c r="CT970" i="6"/>
  <c r="CS970" i="6"/>
  <c r="CV969" i="6"/>
  <c r="CT969" i="6"/>
  <c r="CS969" i="6"/>
  <c r="CV968" i="6"/>
  <c r="CT968" i="6"/>
  <c r="CS968" i="6"/>
  <c r="CV967" i="6"/>
  <c r="CT967" i="6"/>
  <c r="CS967" i="6"/>
  <c r="CV966" i="6"/>
  <c r="CT966" i="6"/>
  <c r="CS966" i="6"/>
  <c r="CV965" i="6"/>
  <c r="CT965" i="6"/>
  <c r="CS965" i="6"/>
  <c r="CV964" i="6"/>
  <c r="CT964" i="6"/>
  <c r="CS964" i="6"/>
  <c r="CV963" i="6"/>
  <c r="CT963" i="6"/>
  <c r="CS963" i="6"/>
  <c r="CV962" i="6"/>
  <c r="CT962" i="6"/>
  <c r="CS962" i="6"/>
  <c r="CV961" i="6"/>
  <c r="CT961" i="6"/>
  <c r="CS961" i="6"/>
  <c r="CV960" i="6"/>
  <c r="CT960" i="6"/>
  <c r="CS960" i="6"/>
  <c r="CV959" i="6"/>
  <c r="CT959" i="6"/>
  <c r="CS959" i="6"/>
  <c r="CV958" i="6"/>
  <c r="CT958" i="6"/>
  <c r="CS958" i="6"/>
  <c r="CV957" i="6"/>
  <c r="CT957" i="6"/>
  <c r="CS957" i="6"/>
  <c r="CV956" i="6"/>
  <c r="CT956" i="6"/>
  <c r="CS956" i="6"/>
  <c r="CV955" i="6"/>
  <c r="CT955" i="6"/>
  <c r="CS955" i="6"/>
  <c r="CV954" i="6"/>
  <c r="CT954" i="6"/>
  <c r="CS954" i="6"/>
  <c r="CV953" i="6"/>
  <c r="CT953" i="6"/>
  <c r="CS953" i="6"/>
  <c r="CV952" i="6"/>
  <c r="CT952" i="6"/>
  <c r="CS952" i="6"/>
  <c r="CV951" i="6"/>
  <c r="CT951" i="6"/>
  <c r="CS951" i="6"/>
  <c r="CV950" i="6"/>
  <c r="CT950" i="6"/>
  <c r="CS950" i="6"/>
  <c r="CV949" i="6"/>
  <c r="CT949" i="6"/>
  <c r="CS949" i="6"/>
  <c r="CV948" i="6"/>
  <c r="CT948" i="6"/>
  <c r="CS948" i="6"/>
  <c r="CV947" i="6"/>
  <c r="CT947" i="6"/>
  <c r="CS947" i="6"/>
  <c r="CV946" i="6"/>
  <c r="CT946" i="6"/>
  <c r="CS946" i="6"/>
  <c r="CV945" i="6"/>
  <c r="CT945" i="6"/>
  <c r="CS945" i="6"/>
  <c r="CV944" i="6"/>
  <c r="CT944" i="6"/>
  <c r="CS944" i="6"/>
  <c r="CV943" i="6"/>
  <c r="CT943" i="6"/>
  <c r="CS943" i="6"/>
  <c r="CV942" i="6"/>
  <c r="CT942" i="6"/>
  <c r="CS942" i="6"/>
  <c r="CV941" i="6"/>
  <c r="CT941" i="6"/>
  <c r="CS941" i="6"/>
  <c r="CV940" i="6"/>
  <c r="CT940" i="6"/>
  <c r="CS940" i="6"/>
  <c r="CV939" i="6"/>
  <c r="CT939" i="6"/>
  <c r="CS939" i="6"/>
  <c r="CV938" i="6"/>
  <c r="CT938" i="6"/>
  <c r="CS938" i="6"/>
  <c r="CV937" i="6"/>
  <c r="CT937" i="6"/>
  <c r="CS937" i="6"/>
  <c r="CV936" i="6"/>
  <c r="CT936" i="6"/>
  <c r="CS936" i="6"/>
  <c r="CV935" i="6"/>
  <c r="CT935" i="6"/>
  <c r="CS935" i="6"/>
  <c r="CV934" i="6"/>
  <c r="CT934" i="6"/>
  <c r="CS934" i="6"/>
  <c r="CV933" i="6"/>
  <c r="CT933" i="6"/>
  <c r="CS933" i="6"/>
  <c r="CV932" i="6"/>
  <c r="CT932" i="6"/>
  <c r="CS932" i="6"/>
  <c r="CV931" i="6"/>
  <c r="CT931" i="6"/>
  <c r="CS931" i="6"/>
  <c r="CV930" i="6"/>
  <c r="CT930" i="6"/>
  <c r="CS930" i="6"/>
  <c r="CV929" i="6"/>
  <c r="CT929" i="6"/>
  <c r="CS929" i="6"/>
  <c r="CV928" i="6"/>
  <c r="CT928" i="6"/>
  <c r="CS928" i="6"/>
  <c r="CV927" i="6"/>
  <c r="CT927" i="6"/>
  <c r="CS927" i="6"/>
  <c r="CV926" i="6"/>
  <c r="CT926" i="6"/>
  <c r="CS926" i="6"/>
  <c r="CV925" i="6"/>
  <c r="CT925" i="6"/>
  <c r="CS925" i="6"/>
  <c r="CV924" i="6"/>
  <c r="CT924" i="6"/>
  <c r="CS924" i="6"/>
  <c r="CV923" i="6"/>
  <c r="CT923" i="6"/>
  <c r="CS923" i="6"/>
  <c r="CV922" i="6"/>
  <c r="CT922" i="6"/>
  <c r="CS922" i="6"/>
  <c r="CV921" i="6"/>
  <c r="CT921" i="6"/>
  <c r="CS921" i="6"/>
  <c r="CV920" i="6"/>
  <c r="CT920" i="6"/>
  <c r="CS920" i="6"/>
  <c r="CV919" i="6"/>
  <c r="CT919" i="6"/>
  <c r="CS919" i="6"/>
  <c r="CV918" i="6"/>
  <c r="CT918" i="6"/>
  <c r="CS918" i="6"/>
  <c r="CV917" i="6"/>
  <c r="CT917" i="6"/>
  <c r="CS917" i="6"/>
  <c r="CV916" i="6"/>
  <c r="CT916" i="6"/>
  <c r="CS916" i="6"/>
  <c r="CV915" i="6"/>
  <c r="CT915" i="6"/>
  <c r="CS915" i="6"/>
  <c r="CV914" i="6"/>
  <c r="CT914" i="6"/>
  <c r="CS914" i="6"/>
  <c r="CV913" i="6"/>
  <c r="CT913" i="6"/>
  <c r="CS913" i="6"/>
  <c r="CV912" i="6"/>
  <c r="CT912" i="6"/>
  <c r="CS912" i="6"/>
  <c r="CV911" i="6"/>
  <c r="CT911" i="6"/>
  <c r="CS911" i="6"/>
  <c r="CV910" i="6"/>
  <c r="CT910" i="6"/>
  <c r="CS910" i="6"/>
  <c r="CV909" i="6"/>
  <c r="CT909" i="6"/>
  <c r="CS909" i="6"/>
  <c r="CV908" i="6"/>
  <c r="CT908" i="6"/>
  <c r="CS908" i="6"/>
  <c r="CV907" i="6"/>
  <c r="CT907" i="6"/>
  <c r="CS907" i="6"/>
  <c r="CV906" i="6"/>
  <c r="CT906" i="6"/>
  <c r="CS906" i="6"/>
  <c r="CV905" i="6"/>
  <c r="CT905" i="6"/>
  <c r="CS905" i="6"/>
  <c r="CV904" i="6"/>
  <c r="CT904" i="6"/>
  <c r="CS904" i="6"/>
  <c r="CV903" i="6"/>
  <c r="CT903" i="6"/>
  <c r="CS903" i="6"/>
  <c r="CV902" i="6"/>
  <c r="CT902" i="6"/>
  <c r="CS902" i="6"/>
  <c r="CV901" i="6"/>
  <c r="CT901" i="6"/>
  <c r="CS901" i="6"/>
  <c r="CV900" i="6"/>
  <c r="CT900" i="6"/>
  <c r="CS900" i="6"/>
  <c r="CV899" i="6"/>
  <c r="CT899" i="6"/>
  <c r="CS899" i="6"/>
  <c r="CV898" i="6"/>
  <c r="CT898" i="6"/>
  <c r="CS898" i="6"/>
  <c r="CV897" i="6"/>
  <c r="CT897" i="6"/>
  <c r="CS897" i="6"/>
  <c r="CV896" i="6"/>
  <c r="CT896" i="6"/>
  <c r="CS896" i="6"/>
  <c r="CV895" i="6"/>
  <c r="CT895" i="6"/>
  <c r="CS895" i="6"/>
  <c r="CV894" i="6"/>
  <c r="CT894" i="6"/>
  <c r="CS894" i="6"/>
  <c r="CV893" i="6"/>
  <c r="CT893" i="6"/>
  <c r="CS893" i="6"/>
  <c r="CV892" i="6"/>
  <c r="CT892" i="6"/>
  <c r="CS892" i="6"/>
  <c r="CV891" i="6"/>
  <c r="CT891" i="6"/>
  <c r="CS891" i="6"/>
  <c r="CV890" i="6"/>
  <c r="CT890" i="6"/>
  <c r="CS890" i="6"/>
  <c r="CV889" i="6"/>
  <c r="CT889" i="6"/>
  <c r="CS889" i="6"/>
  <c r="CV888" i="6"/>
  <c r="CT888" i="6"/>
  <c r="CS888" i="6"/>
  <c r="CV887" i="6"/>
  <c r="CT887" i="6"/>
  <c r="CS887" i="6"/>
  <c r="CV886" i="6"/>
  <c r="CT886" i="6"/>
  <c r="CS886" i="6"/>
  <c r="CV885" i="6"/>
  <c r="CT885" i="6"/>
  <c r="CS885" i="6"/>
  <c r="CV884" i="6"/>
  <c r="CT884" i="6"/>
  <c r="CS884" i="6"/>
  <c r="CV883" i="6"/>
  <c r="CT883" i="6"/>
  <c r="CS883" i="6"/>
  <c r="CV882" i="6"/>
  <c r="CT882" i="6"/>
  <c r="CS882" i="6"/>
  <c r="CV881" i="6"/>
  <c r="CT881" i="6"/>
  <c r="CS881" i="6"/>
  <c r="CV880" i="6"/>
  <c r="CT880" i="6"/>
  <c r="CS880" i="6"/>
  <c r="CV879" i="6"/>
  <c r="CT879" i="6"/>
  <c r="CS879" i="6"/>
  <c r="CV878" i="6"/>
  <c r="CT878" i="6"/>
  <c r="CS878" i="6"/>
  <c r="CV877" i="6"/>
  <c r="CT877" i="6"/>
  <c r="CS877" i="6"/>
  <c r="CV876" i="6"/>
  <c r="CT876" i="6"/>
  <c r="CS876" i="6"/>
  <c r="CV875" i="6"/>
  <c r="CT875" i="6"/>
  <c r="CS875" i="6"/>
  <c r="CV874" i="6"/>
  <c r="CT874" i="6"/>
  <c r="CS874" i="6"/>
  <c r="CV873" i="6"/>
  <c r="CT873" i="6"/>
  <c r="CS873" i="6"/>
  <c r="CV872" i="6"/>
  <c r="CT872" i="6"/>
  <c r="CS872" i="6"/>
  <c r="CV871" i="6"/>
  <c r="CT871" i="6"/>
  <c r="CS871" i="6"/>
  <c r="CV870" i="6"/>
  <c r="CT870" i="6"/>
  <c r="CS870" i="6"/>
  <c r="CV869" i="6"/>
  <c r="CT869" i="6"/>
  <c r="CS869" i="6"/>
  <c r="CV868" i="6"/>
  <c r="CT868" i="6"/>
  <c r="CS868" i="6"/>
  <c r="CV867" i="6"/>
  <c r="CT867" i="6"/>
  <c r="CS867" i="6"/>
  <c r="CV866" i="6"/>
  <c r="CT866" i="6"/>
  <c r="CS866" i="6"/>
  <c r="CV865" i="6"/>
  <c r="CT865" i="6"/>
  <c r="CS865" i="6"/>
  <c r="CV864" i="6"/>
  <c r="CT864" i="6"/>
  <c r="CS864" i="6"/>
  <c r="CV863" i="6"/>
  <c r="CT863" i="6"/>
  <c r="CS863" i="6"/>
  <c r="CV862" i="6"/>
  <c r="CT862" i="6"/>
  <c r="CS862" i="6"/>
  <c r="CV861" i="6"/>
  <c r="CT861" i="6"/>
  <c r="CS861" i="6"/>
  <c r="CV860" i="6"/>
  <c r="CT860" i="6"/>
  <c r="CS860" i="6"/>
  <c r="CV859" i="6"/>
  <c r="CT859" i="6"/>
  <c r="CS859" i="6"/>
  <c r="CV858" i="6"/>
  <c r="CT858" i="6"/>
  <c r="CS858" i="6"/>
  <c r="CV857" i="6"/>
  <c r="CT857" i="6"/>
  <c r="CS857" i="6"/>
  <c r="CV856" i="6"/>
  <c r="CT856" i="6"/>
  <c r="CS856" i="6"/>
  <c r="CV855" i="6"/>
  <c r="CT855" i="6"/>
  <c r="CS855" i="6"/>
  <c r="CV854" i="6"/>
  <c r="CT854" i="6"/>
  <c r="CS854" i="6"/>
  <c r="CV853" i="6"/>
  <c r="CT853" i="6"/>
  <c r="CS853" i="6"/>
  <c r="CV852" i="6"/>
  <c r="CT852" i="6"/>
  <c r="CS852" i="6"/>
  <c r="CV851" i="6"/>
  <c r="CT851" i="6"/>
  <c r="CS851" i="6"/>
  <c r="CV850" i="6"/>
  <c r="CT850" i="6"/>
  <c r="CS850" i="6"/>
  <c r="CV849" i="6"/>
  <c r="CT849" i="6"/>
  <c r="CS849" i="6"/>
  <c r="CV848" i="6"/>
  <c r="CT848" i="6"/>
  <c r="CS848" i="6"/>
  <c r="CV847" i="6"/>
  <c r="CT847" i="6"/>
  <c r="CS847" i="6"/>
  <c r="CV846" i="6"/>
  <c r="CT846" i="6"/>
  <c r="CS846" i="6"/>
  <c r="CV845" i="6"/>
  <c r="CT845" i="6"/>
  <c r="CS845" i="6"/>
  <c r="CV844" i="6"/>
  <c r="CT844" i="6"/>
  <c r="CS844" i="6"/>
  <c r="CV843" i="6"/>
  <c r="CT843" i="6"/>
  <c r="CS843" i="6"/>
  <c r="CV842" i="6"/>
  <c r="CT842" i="6"/>
  <c r="CS842" i="6"/>
  <c r="CV841" i="6"/>
  <c r="CT841" i="6"/>
  <c r="CS841" i="6"/>
  <c r="CV840" i="6"/>
  <c r="CT840" i="6"/>
  <c r="CS840" i="6"/>
  <c r="CT839" i="6"/>
  <c r="CS839" i="6"/>
  <c r="CT838" i="6"/>
  <c r="CS838" i="6"/>
  <c r="CV837" i="6"/>
  <c r="CT837" i="6"/>
  <c r="CS837" i="6"/>
  <c r="CV836" i="6"/>
  <c r="CT836" i="6"/>
  <c r="CS836" i="6"/>
  <c r="CV835" i="6"/>
  <c r="CT835" i="6"/>
  <c r="CS835" i="6"/>
  <c r="CV834" i="6"/>
  <c r="CT834" i="6"/>
  <c r="CS834" i="6"/>
  <c r="CV833" i="6"/>
  <c r="CT833" i="6"/>
  <c r="CS833" i="6"/>
  <c r="CV832" i="6"/>
  <c r="CT832" i="6"/>
  <c r="CS832" i="6"/>
  <c r="CV831" i="6"/>
  <c r="CT831" i="6"/>
  <c r="CS831" i="6"/>
  <c r="CV830" i="6"/>
  <c r="CT830" i="6"/>
  <c r="CS830" i="6"/>
  <c r="CV829" i="6"/>
  <c r="CT829" i="6"/>
  <c r="CS829" i="6"/>
  <c r="CV828" i="6"/>
  <c r="CT828" i="6"/>
  <c r="CS828" i="6"/>
  <c r="CV827" i="6"/>
  <c r="CT827" i="6"/>
  <c r="CS827" i="6"/>
  <c r="CV826" i="6"/>
  <c r="CS826" i="6"/>
  <c r="CV825" i="6"/>
  <c r="CT825" i="6"/>
  <c r="CS825" i="6"/>
  <c r="CV824" i="6"/>
  <c r="CT824" i="6"/>
  <c r="CS824" i="6"/>
  <c r="CV823" i="6"/>
  <c r="CT823" i="6"/>
  <c r="CS823" i="6"/>
  <c r="CV822" i="6"/>
  <c r="CT822" i="6"/>
  <c r="CS822" i="6"/>
  <c r="CV821" i="6"/>
  <c r="CT821" i="6"/>
  <c r="CS821" i="6"/>
  <c r="CV820" i="6"/>
  <c r="CT820" i="6"/>
  <c r="CS820" i="6"/>
  <c r="CV819" i="6"/>
  <c r="CS819" i="6"/>
  <c r="CV818" i="6"/>
  <c r="CT818" i="6"/>
  <c r="CS818" i="6"/>
  <c r="CV817" i="6"/>
  <c r="CT817" i="6"/>
  <c r="CS817" i="6"/>
  <c r="CV816" i="6"/>
  <c r="CT816" i="6"/>
  <c r="CS816" i="6"/>
  <c r="CV815" i="6"/>
  <c r="CS815" i="6"/>
  <c r="CV814" i="6"/>
  <c r="CT814" i="6"/>
  <c r="CS814" i="6"/>
  <c r="CV813" i="6"/>
  <c r="CT813" i="6"/>
  <c r="CS813" i="6"/>
  <c r="CV812" i="6"/>
  <c r="CT812" i="6"/>
  <c r="CS812" i="6"/>
  <c r="CV811" i="6"/>
  <c r="CT811" i="6"/>
  <c r="CS811" i="6"/>
  <c r="CV810" i="6"/>
  <c r="CT810" i="6"/>
  <c r="CS810" i="6"/>
  <c r="CV809" i="6"/>
  <c r="CT809" i="6"/>
  <c r="CS809" i="6"/>
  <c r="CV808" i="6"/>
  <c r="CT808" i="6"/>
  <c r="CS808" i="6"/>
  <c r="CV807" i="6"/>
  <c r="CT807" i="6"/>
  <c r="CS807" i="6"/>
  <c r="CV806" i="6"/>
  <c r="CT806" i="6"/>
  <c r="CS806" i="6"/>
  <c r="CV805" i="6"/>
  <c r="CT805" i="6"/>
  <c r="CS805" i="6"/>
  <c r="CV804" i="6"/>
  <c r="CT804" i="6"/>
  <c r="CS804" i="6"/>
  <c r="CV803" i="6"/>
  <c r="CT803" i="6"/>
  <c r="CS803" i="6"/>
  <c r="CV802" i="6"/>
  <c r="CT802" i="6"/>
  <c r="CS802" i="6"/>
  <c r="CV801" i="6"/>
  <c r="CT801" i="6"/>
  <c r="CS801" i="6"/>
  <c r="CV800" i="6"/>
  <c r="CT800" i="6"/>
  <c r="CS800" i="6"/>
  <c r="CV799" i="6"/>
  <c r="CT799" i="6"/>
  <c r="CS799" i="6"/>
  <c r="CV798" i="6"/>
  <c r="CT798" i="6"/>
  <c r="CS798" i="6"/>
  <c r="CV797" i="6"/>
  <c r="CT797" i="6"/>
  <c r="CS797" i="6"/>
  <c r="CV796" i="6"/>
  <c r="CT796" i="6"/>
  <c r="CS796" i="6"/>
  <c r="CV795" i="6"/>
  <c r="CT795" i="6"/>
  <c r="CS795" i="6"/>
  <c r="CV794" i="6"/>
  <c r="CT794" i="6"/>
  <c r="CS794" i="6"/>
  <c r="CV793" i="6"/>
  <c r="CT793" i="6"/>
  <c r="CS793" i="6"/>
  <c r="CV792" i="6"/>
  <c r="CT792" i="6"/>
  <c r="CS792" i="6"/>
  <c r="CV791" i="6"/>
  <c r="CT791" i="6"/>
  <c r="CS791" i="6"/>
  <c r="CV790" i="6"/>
  <c r="CT790" i="6"/>
  <c r="CS790" i="6"/>
  <c r="CV789" i="6"/>
  <c r="CT789" i="6"/>
  <c r="CS789" i="6"/>
  <c r="CV788" i="6"/>
  <c r="CT788" i="6"/>
  <c r="CS788" i="6"/>
  <c r="CV787" i="6"/>
  <c r="CT787" i="6"/>
  <c r="CS787" i="6"/>
  <c r="CV786" i="6"/>
  <c r="CT786" i="6"/>
  <c r="CS786" i="6"/>
  <c r="CV785" i="6"/>
  <c r="CT785" i="6"/>
  <c r="CS785" i="6"/>
  <c r="CV784" i="6"/>
  <c r="CT784" i="6"/>
  <c r="CS784" i="6"/>
  <c r="CV783" i="6"/>
  <c r="CT783" i="6"/>
  <c r="CS783" i="6"/>
  <c r="CV782" i="6"/>
  <c r="CT782" i="6"/>
  <c r="CS782" i="6"/>
  <c r="CV781" i="6"/>
  <c r="CT781" i="6"/>
  <c r="CS781" i="6"/>
  <c r="CV780" i="6"/>
  <c r="CT780" i="6"/>
  <c r="CS780" i="6"/>
  <c r="CV779" i="6"/>
  <c r="CT779" i="6"/>
  <c r="CS779" i="6"/>
  <c r="CV778" i="6"/>
  <c r="CT778" i="6"/>
  <c r="CS778" i="6"/>
  <c r="CV777" i="6"/>
  <c r="CT777" i="6"/>
  <c r="CS777" i="6"/>
  <c r="CV776" i="6"/>
  <c r="CT776" i="6"/>
  <c r="CS776" i="6"/>
  <c r="CV775" i="6"/>
  <c r="CT775" i="6"/>
  <c r="CS775" i="6"/>
  <c r="CV774" i="6"/>
  <c r="CT774" i="6"/>
  <c r="CS774" i="6"/>
  <c r="CV773" i="6"/>
  <c r="CT773" i="6"/>
  <c r="CS773" i="6"/>
  <c r="CV772" i="6"/>
  <c r="CT772" i="6"/>
  <c r="CS772" i="6"/>
  <c r="CV771" i="6"/>
  <c r="CT771" i="6"/>
  <c r="CS771" i="6"/>
  <c r="CV770" i="6"/>
  <c r="CS770" i="6"/>
  <c r="CV769" i="6"/>
  <c r="CS769" i="6"/>
  <c r="CV768" i="6"/>
  <c r="CT768" i="6"/>
  <c r="CS768" i="6"/>
  <c r="CV767" i="6"/>
  <c r="CT767" i="6"/>
  <c r="CS767" i="6"/>
  <c r="CV766" i="6"/>
  <c r="CT766" i="6"/>
  <c r="CS766" i="6"/>
  <c r="CV765" i="6"/>
  <c r="CT765" i="6"/>
  <c r="CS765" i="6"/>
  <c r="CV764" i="6"/>
  <c r="CT764" i="6"/>
  <c r="CS764" i="6"/>
  <c r="CV763" i="6"/>
  <c r="CT763" i="6"/>
  <c r="CS763" i="6"/>
  <c r="CV762" i="6"/>
  <c r="CT762" i="6"/>
  <c r="CS762" i="6"/>
  <c r="CV761" i="6"/>
  <c r="CT761" i="6"/>
  <c r="CS761" i="6"/>
  <c r="CV760" i="6"/>
  <c r="CT760" i="6"/>
  <c r="CS760" i="6"/>
  <c r="CV759" i="6"/>
  <c r="CT759" i="6"/>
  <c r="CS759" i="6"/>
  <c r="CV758" i="6"/>
  <c r="CT758" i="6"/>
  <c r="CS758" i="6"/>
  <c r="CV757" i="6"/>
  <c r="CT757" i="6"/>
  <c r="CS757" i="6"/>
  <c r="CV756" i="6"/>
  <c r="CT756" i="6"/>
  <c r="CS756" i="6"/>
  <c r="CV755" i="6"/>
  <c r="CT755" i="6"/>
  <c r="CS755" i="6"/>
  <c r="CV754" i="6"/>
  <c r="CT754" i="6"/>
  <c r="CS754" i="6"/>
  <c r="CV753" i="6"/>
  <c r="CT753" i="6"/>
  <c r="CS753" i="6"/>
  <c r="CV752" i="6"/>
  <c r="CT752" i="6"/>
  <c r="CS752" i="6"/>
  <c r="CV751" i="6"/>
  <c r="CT751" i="6"/>
  <c r="CS751" i="6"/>
  <c r="CV750" i="6"/>
  <c r="CT750" i="6"/>
  <c r="CS750" i="6"/>
  <c r="CV749" i="6"/>
  <c r="CT749" i="6"/>
  <c r="CS749" i="6"/>
  <c r="CV748" i="6"/>
  <c r="CT748" i="6"/>
  <c r="CS748" i="6"/>
  <c r="CV747" i="6"/>
  <c r="CT747" i="6"/>
  <c r="CS747" i="6"/>
  <c r="CV746" i="6"/>
  <c r="CS746" i="6"/>
  <c r="CV745" i="6"/>
  <c r="CS745" i="6"/>
  <c r="CV744" i="6"/>
  <c r="CT744" i="6"/>
  <c r="CS744" i="6"/>
  <c r="CV743" i="6"/>
  <c r="CT743" i="6"/>
  <c r="CS743" i="6"/>
  <c r="CV742" i="6"/>
  <c r="CS742" i="6"/>
  <c r="CV741" i="6"/>
  <c r="CT741" i="6"/>
  <c r="CS741" i="6"/>
  <c r="CV740" i="6"/>
  <c r="CT740" i="6"/>
  <c r="CS740" i="6"/>
  <c r="CV739" i="6"/>
  <c r="CT739" i="6"/>
  <c r="CS739" i="6"/>
  <c r="CV738" i="6"/>
  <c r="CT738" i="6"/>
  <c r="CS738" i="6"/>
  <c r="CV737" i="6"/>
  <c r="CT737" i="6"/>
  <c r="CS737" i="6"/>
  <c r="CV736" i="6"/>
  <c r="CT736" i="6"/>
  <c r="CS736" i="6"/>
  <c r="CV735" i="6"/>
  <c r="CT735" i="6"/>
  <c r="CS735" i="6"/>
  <c r="CV734" i="6"/>
  <c r="CT734" i="6"/>
  <c r="CS734" i="6"/>
  <c r="CV733" i="6"/>
  <c r="CT733" i="6"/>
  <c r="CS733" i="6"/>
  <c r="CV732" i="6"/>
  <c r="CT732" i="6"/>
  <c r="CS732" i="6"/>
  <c r="CV731" i="6"/>
  <c r="CT731" i="6"/>
  <c r="CS731" i="6"/>
  <c r="CV730" i="6"/>
  <c r="CT730" i="6"/>
  <c r="CS730" i="6"/>
  <c r="CV729" i="6"/>
  <c r="CT729" i="6"/>
  <c r="CS729" i="6"/>
  <c r="CV728" i="6"/>
  <c r="CT728" i="6"/>
  <c r="CS728" i="6"/>
  <c r="CV727" i="6"/>
  <c r="CT727" i="6"/>
  <c r="CS727" i="6"/>
  <c r="CV726" i="6"/>
  <c r="CT726" i="6"/>
  <c r="CS726" i="6"/>
  <c r="CV725" i="6"/>
  <c r="CT725" i="6"/>
  <c r="CS725" i="6"/>
  <c r="CV724" i="6"/>
  <c r="CT724" i="6"/>
  <c r="CS724" i="6"/>
  <c r="CV723" i="6"/>
  <c r="CT723" i="6"/>
  <c r="CS723" i="6"/>
  <c r="CV722" i="6"/>
  <c r="CT722" i="6"/>
  <c r="CS722" i="6"/>
  <c r="CV721" i="6"/>
  <c r="CT721" i="6"/>
  <c r="CS721" i="6"/>
  <c r="CV720" i="6"/>
  <c r="CT720" i="6"/>
  <c r="CS720" i="6"/>
  <c r="CV719" i="6"/>
  <c r="CT719" i="6"/>
  <c r="CS719" i="6"/>
  <c r="CV718" i="6"/>
  <c r="CT718" i="6"/>
  <c r="CS718" i="6"/>
  <c r="CV717" i="6"/>
  <c r="CT717" i="6"/>
  <c r="CS717" i="6"/>
  <c r="CV716" i="6"/>
  <c r="CT716" i="6"/>
  <c r="CS716" i="6"/>
  <c r="CV715" i="6"/>
  <c r="CT715" i="6"/>
  <c r="CS715" i="6"/>
  <c r="CV714" i="6"/>
  <c r="CT714" i="6"/>
  <c r="CS714" i="6"/>
  <c r="CV713" i="6"/>
  <c r="CT713" i="6"/>
  <c r="CS713" i="6"/>
  <c r="CV712" i="6"/>
  <c r="CT712" i="6"/>
  <c r="CS712" i="6"/>
  <c r="CV711" i="6"/>
  <c r="CT711" i="6"/>
  <c r="CS711" i="6"/>
  <c r="CV710" i="6"/>
  <c r="CT710" i="6"/>
  <c r="CS710" i="6"/>
  <c r="CV709" i="6"/>
  <c r="CT709" i="6"/>
  <c r="CS709" i="6"/>
  <c r="CV708" i="6"/>
  <c r="CT708" i="6"/>
  <c r="CS708" i="6"/>
  <c r="CV707" i="6"/>
  <c r="CT707" i="6"/>
  <c r="CS707" i="6"/>
  <c r="CV706" i="6"/>
  <c r="CT706" i="6"/>
  <c r="CS706" i="6"/>
  <c r="CV705" i="6"/>
  <c r="CS705" i="6"/>
  <c r="CV704" i="6"/>
  <c r="CT704" i="6"/>
  <c r="CS704" i="6"/>
  <c r="CV703" i="6"/>
  <c r="CT703" i="6"/>
  <c r="CS703" i="6"/>
  <c r="CV702" i="6"/>
  <c r="CT702" i="6"/>
  <c r="CS702" i="6"/>
  <c r="CV701" i="6"/>
  <c r="CT701" i="6"/>
  <c r="CS701" i="6"/>
  <c r="CV700" i="6"/>
  <c r="CT700" i="6"/>
  <c r="CS700" i="6"/>
  <c r="CV699" i="6"/>
  <c r="CT699" i="6"/>
  <c r="CS699" i="6"/>
  <c r="CV698" i="6"/>
  <c r="CT698" i="6"/>
  <c r="CS698" i="6"/>
  <c r="CV697" i="6"/>
  <c r="CT697" i="6"/>
  <c r="CS697" i="6"/>
  <c r="CV696" i="6"/>
  <c r="CT696" i="6"/>
  <c r="CS696" i="6"/>
  <c r="CV695" i="6"/>
  <c r="CT695" i="6"/>
  <c r="CS695" i="6"/>
  <c r="CV694" i="6"/>
  <c r="CT694" i="6"/>
  <c r="CS694" i="6"/>
  <c r="CV693" i="6"/>
  <c r="CT693" i="6"/>
  <c r="CS693" i="6"/>
  <c r="CV692" i="6"/>
  <c r="CT692" i="6"/>
  <c r="CS692" i="6"/>
  <c r="CV691" i="6"/>
  <c r="CT691" i="6"/>
  <c r="CS691" i="6"/>
  <c r="CV690" i="6"/>
  <c r="CT690" i="6"/>
  <c r="CS690" i="6"/>
  <c r="CV689" i="6"/>
  <c r="CT689" i="6"/>
  <c r="CS689" i="6"/>
  <c r="CV688" i="6"/>
  <c r="CT688" i="6"/>
  <c r="CS688" i="6"/>
  <c r="CV687" i="6"/>
  <c r="CT687" i="6"/>
  <c r="CS687" i="6"/>
  <c r="CV686" i="6"/>
  <c r="CT686" i="6"/>
  <c r="CS686" i="6"/>
  <c r="CV685" i="6"/>
  <c r="CT685" i="6"/>
  <c r="CS685" i="6"/>
  <c r="CV684" i="6"/>
  <c r="CT684" i="6"/>
  <c r="CS684" i="6"/>
  <c r="CV683" i="6"/>
  <c r="CT683" i="6"/>
  <c r="CS683" i="6"/>
  <c r="CV682" i="6"/>
  <c r="CT682" i="6"/>
  <c r="CS682" i="6"/>
  <c r="CV681" i="6"/>
  <c r="CT681" i="6"/>
  <c r="CS681" i="6"/>
  <c r="CV680" i="6"/>
  <c r="CT680" i="6"/>
  <c r="CS680" i="6"/>
  <c r="CV679" i="6"/>
  <c r="CT679" i="6"/>
  <c r="CS679" i="6"/>
  <c r="CV678" i="6"/>
  <c r="CT678" i="6"/>
  <c r="CS678" i="6"/>
  <c r="CV677" i="6"/>
  <c r="CT677" i="6"/>
  <c r="CS677" i="6"/>
  <c r="CV676" i="6"/>
  <c r="CT676" i="6"/>
  <c r="CS676" i="6"/>
  <c r="CV675" i="6"/>
  <c r="CT675" i="6"/>
  <c r="CS675" i="6"/>
  <c r="CV674" i="6"/>
  <c r="CT674" i="6"/>
  <c r="CS674" i="6"/>
  <c r="CV673" i="6"/>
  <c r="CT673" i="6"/>
  <c r="CS673" i="6"/>
  <c r="CV672" i="6"/>
  <c r="CT672" i="6"/>
  <c r="CS672" i="6"/>
  <c r="CV671" i="6"/>
  <c r="CT671" i="6"/>
  <c r="CS671" i="6"/>
  <c r="CV670" i="6"/>
  <c r="CT670" i="6"/>
  <c r="CS670" i="6"/>
  <c r="CV669" i="6"/>
  <c r="CT669" i="6"/>
  <c r="CS669" i="6"/>
  <c r="CV668" i="6"/>
  <c r="CT668" i="6"/>
  <c r="CS668" i="6"/>
  <c r="CV667" i="6"/>
  <c r="CT667" i="6"/>
  <c r="CS667" i="6"/>
  <c r="CV666" i="6"/>
  <c r="CT666" i="6"/>
  <c r="CS666" i="6"/>
  <c r="CV665" i="6"/>
  <c r="CT665" i="6"/>
  <c r="CS665" i="6"/>
  <c r="CV664" i="6"/>
  <c r="CT664" i="6"/>
  <c r="CS664" i="6"/>
  <c r="CV663" i="6"/>
  <c r="CT663" i="6"/>
  <c r="CS663" i="6"/>
  <c r="CV662" i="6"/>
  <c r="CT662" i="6"/>
  <c r="CS662" i="6"/>
  <c r="CV661" i="6"/>
  <c r="CT661" i="6"/>
  <c r="CS661" i="6"/>
  <c r="CV660" i="6"/>
  <c r="CT660" i="6"/>
  <c r="CS660" i="6"/>
  <c r="CV659" i="6"/>
  <c r="CT659" i="6"/>
  <c r="CS659" i="6"/>
  <c r="CV658" i="6"/>
  <c r="CS658" i="6"/>
  <c r="CV657" i="6"/>
  <c r="CS657" i="6"/>
  <c r="CV656" i="6"/>
  <c r="CT656" i="6"/>
  <c r="CS656" i="6"/>
  <c r="CV655" i="6"/>
  <c r="CS655" i="6"/>
  <c r="CV654" i="6"/>
  <c r="CS654" i="6"/>
  <c r="CV653" i="6"/>
  <c r="CT653" i="6"/>
  <c r="CS653" i="6"/>
  <c r="CV652" i="6"/>
  <c r="CT652" i="6"/>
  <c r="CS652" i="6"/>
  <c r="CV651" i="6"/>
  <c r="CT651" i="6"/>
  <c r="CS651" i="6"/>
  <c r="CV650" i="6"/>
  <c r="CT650" i="6"/>
  <c r="CS650" i="6"/>
  <c r="CV649" i="6"/>
  <c r="CS649" i="6"/>
  <c r="CV648" i="6"/>
  <c r="CS648" i="6"/>
  <c r="CV647" i="6"/>
  <c r="CS647" i="6"/>
  <c r="CV646" i="6"/>
  <c r="CS646" i="6"/>
  <c r="CV645" i="6"/>
  <c r="CT645" i="6"/>
  <c r="CS645" i="6"/>
  <c r="CV644" i="6"/>
  <c r="CS644" i="6"/>
  <c r="CV643" i="6"/>
  <c r="CT643" i="6"/>
  <c r="CS643" i="6"/>
  <c r="CV642" i="6"/>
  <c r="CT642" i="6"/>
  <c r="CS642" i="6"/>
  <c r="CV641" i="6"/>
  <c r="CT641" i="6"/>
  <c r="CS641" i="6"/>
  <c r="CV640" i="6"/>
  <c r="CT640" i="6"/>
  <c r="CS640" i="6"/>
  <c r="CV639" i="6"/>
  <c r="CT639" i="6"/>
  <c r="CS639" i="6"/>
  <c r="CV638" i="6"/>
  <c r="CT638" i="6"/>
  <c r="CS638" i="6"/>
  <c r="CV637" i="6"/>
  <c r="CT637" i="6"/>
  <c r="CS637" i="6"/>
  <c r="CV636" i="6"/>
  <c r="CT636" i="6"/>
  <c r="CS636" i="6"/>
  <c r="CV635" i="6"/>
  <c r="CT635" i="6"/>
  <c r="CS635" i="6"/>
  <c r="CV634" i="6"/>
  <c r="CT634" i="6"/>
  <c r="CS634" i="6"/>
  <c r="CV633" i="6"/>
  <c r="CT633" i="6"/>
  <c r="CS633" i="6"/>
  <c r="CV632" i="6"/>
  <c r="CT632" i="6"/>
  <c r="CS632" i="6"/>
  <c r="CV631" i="6"/>
  <c r="CT631" i="6"/>
  <c r="CS631" i="6"/>
  <c r="CV630" i="6"/>
  <c r="CT630" i="6"/>
  <c r="CS630" i="6"/>
  <c r="CV629" i="6"/>
  <c r="CT629" i="6"/>
  <c r="CS629" i="6"/>
  <c r="CV628" i="6"/>
  <c r="CT628" i="6"/>
  <c r="CS628" i="6"/>
  <c r="CV627" i="6"/>
  <c r="CT627" i="6"/>
  <c r="CS627" i="6"/>
  <c r="CV626" i="6"/>
  <c r="CT626" i="6"/>
  <c r="CS626" i="6"/>
  <c r="CV625" i="6"/>
  <c r="CT625" i="6"/>
  <c r="CS625" i="6"/>
  <c r="CV624" i="6"/>
  <c r="CT624" i="6"/>
  <c r="CS624" i="6"/>
  <c r="CV623" i="6"/>
  <c r="CT623" i="6"/>
  <c r="CS623" i="6"/>
  <c r="CV622" i="6"/>
  <c r="CT622" i="6"/>
  <c r="CS622" i="6"/>
  <c r="CV621" i="6"/>
  <c r="CT621" i="6"/>
  <c r="CS621" i="6"/>
  <c r="CV620" i="6"/>
  <c r="CT620" i="6"/>
  <c r="CS620" i="6"/>
  <c r="CV619" i="6"/>
  <c r="CT619" i="6"/>
  <c r="CS619" i="6"/>
  <c r="CV618" i="6"/>
  <c r="CT618" i="6"/>
  <c r="CS618" i="6"/>
  <c r="CV617" i="6"/>
  <c r="CT617" i="6"/>
  <c r="CS617" i="6"/>
  <c r="CV616" i="6"/>
  <c r="CT616" i="6"/>
  <c r="CS616" i="6"/>
  <c r="CV615" i="6"/>
  <c r="CT615" i="6"/>
  <c r="CS615" i="6"/>
  <c r="CV614" i="6"/>
  <c r="CT614" i="6"/>
  <c r="CS614" i="6"/>
  <c r="CV613" i="6"/>
  <c r="CT613" i="6"/>
  <c r="CS613" i="6"/>
  <c r="CV612" i="6"/>
  <c r="CT612" i="6"/>
  <c r="CS612" i="6"/>
  <c r="CV611" i="6"/>
  <c r="CT611" i="6"/>
  <c r="CS611" i="6"/>
  <c r="CV610" i="6"/>
  <c r="CT610" i="6"/>
  <c r="CS610" i="6"/>
  <c r="CV609" i="6"/>
  <c r="CT609" i="6"/>
  <c r="CS609" i="6"/>
  <c r="CV608" i="6"/>
  <c r="CT608" i="6"/>
  <c r="CS608" i="6"/>
  <c r="CV607" i="6"/>
  <c r="CT607" i="6"/>
  <c r="CS607" i="6"/>
  <c r="CV606" i="6"/>
  <c r="CT606" i="6"/>
  <c r="CS606" i="6"/>
  <c r="CV605" i="6"/>
  <c r="CT605" i="6"/>
  <c r="CS605" i="6"/>
  <c r="CV604" i="6"/>
  <c r="CT604" i="6"/>
  <c r="CS604" i="6"/>
  <c r="CV603" i="6"/>
  <c r="CT603" i="6"/>
  <c r="CS603" i="6"/>
  <c r="CV602" i="6"/>
  <c r="CT602" i="6"/>
  <c r="CS602" i="6"/>
  <c r="CV601" i="6"/>
  <c r="CT601" i="6"/>
  <c r="CS601" i="6"/>
  <c r="CV600" i="6"/>
  <c r="CT600" i="6"/>
  <c r="CS600" i="6"/>
  <c r="CV599" i="6"/>
  <c r="CT599" i="6"/>
  <c r="CS599" i="6"/>
  <c r="CV598" i="6"/>
  <c r="CT598" i="6"/>
  <c r="CS598" i="6"/>
  <c r="CV597" i="6"/>
  <c r="CT597" i="6"/>
  <c r="CS597" i="6"/>
  <c r="CV596" i="6"/>
  <c r="CT596" i="6"/>
  <c r="CS596" i="6"/>
  <c r="CV595" i="6"/>
  <c r="CT595" i="6"/>
  <c r="CS595" i="6"/>
  <c r="CV594" i="6"/>
  <c r="CT594" i="6"/>
  <c r="CS594" i="6"/>
  <c r="CV593" i="6"/>
  <c r="CT593" i="6"/>
  <c r="CS593" i="6"/>
  <c r="CV592" i="6"/>
  <c r="CT592" i="6"/>
  <c r="CS592" i="6"/>
  <c r="CV591" i="6"/>
  <c r="CT591" i="6"/>
  <c r="CS591" i="6"/>
  <c r="CV590" i="6"/>
  <c r="CT590" i="6"/>
  <c r="CS590" i="6"/>
  <c r="CV589" i="6"/>
  <c r="CT589" i="6"/>
  <c r="CS589" i="6"/>
  <c r="CV588" i="6"/>
  <c r="CT588" i="6"/>
  <c r="CS588" i="6"/>
  <c r="CV587" i="6"/>
  <c r="CT587" i="6"/>
  <c r="CS587" i="6"/>
  <c r="CV586" i="6"/>
  <c r="CT586" i="6"/>
  <c r="CS586" i="6"/>
  <c r="CV585" i="6"/>
  <c r="CT585" i="6"/>
  <c r="CS585" i="6"/>
  <c r="CV584" i="6"/>
  <c r="CT584" i="6"/>
  <c r="CS584" i="6"/>
  <c r="CV583" i="6"/>
  <c r="CT583" i="6"/>
  <c r="CS583" i="6"/>
  <c r="CV582" i="6"/>
  <c r="CT582" i="6"/>
  <c r="CS582" i="6"/>
  <c r="CV581" i="6"/>
  <c r="CT581" i="6"/>
  <c r="CS581" i="6"/>
  <c r="CV580" i="6"/>
  <c r="CT580" i="6"/>
  <c r="CS580" i="6"/>
  <c r="CV579" i="6"/>
  <c r="CT579" i="6"/>
  <c r="CS579" i="6"/>
  <c r="CV578" i="6"/>
  <c r="CT578" i="6"/>
  <c r="CS578" i="6"/>
  <c r="CV577" i="6"/>
  <c r="CT577" i="6"/>
  <c r="CS577" i="6"/>
  <c r="CV576" i="6"/>
  <c r="CT576" i="6"/>
  <c r="CS576" i="6"/>
  <c r="CV575" i="6"/>
  <c r="CT575" i="6"/>
  <c r="CS575" i="6"/>
  <c r="CV574" i="6"/>
  <c r="CT574" i="6"/>
  <c r="CS574" i="6"/>
  <c r="CV573" i="6"/>
  <c r="CT573" i="6"/>
  <c r="CS573" i="6"/>
  <c r="CV572" i="6"/>
  <c r="CT572" i="6"/>
  <c r="CS572" i="6"/>
  <c r="CV571" i="6"/>
  <c r="CT571" i="6"/>
  <c r="CS571" i="6"/>
  <c r="CV570" i="6"/>
  <c r="CT570" i="6"/>
  <c r="CS570" i="6"/>
  <c r="CV569" i="6"/>
  <c r="CT569" i="6"/>
  <c r="CS569" i="6"/>
  <c r="CV568" i="6"/>
  <c r="CT568" i="6"/>
  <c r="CS568" i="6"/>
  <c r="CV567" i="6"/>
  <c r="CT567" i="6"/>
  <c r="CS567" i="6"/>
  <c r="CV566" i="6"/>
  <c r="CT566" i="6"/>
  <c r="CS566" i="6"/>
  <c r="CV565" i="6"/>
  <c r="CT565" i="6"/>
  <c r="CS565" i="6"/>
  <c r="CV564" i="6"/>
  <c r="CT564" i="6"/>
  <c r="CS564" i="6"/>
  <c r="CV563" i="6"/>
  <c r="CT563" i="6"/>
  <c r="CS563" i="6"/>
  <c r="CV562" i="6"/>
  <c r="CT562" i="6"/>
  <c r="CS562" i="6"/>
  <c r="CV561" i="6"/>
  <c r="CT561" i="6"/>
  <c r="CS561" i="6"/>
  <c r="CV560" i="6"/>
  <c r="CT560" i="6"/>
  <c r="CS560" i="6"/>
  <c r="CV559" i="6"/>
  <c r="CT559" i="6"/>
  <c r="CS559" i="6"/>
  <c r="CV558" i="6"/>
  <c r="CT558" i="6"/>
  <c r="CS558" i="6"/>
  <c r="CV557" i="6"/>
  <c r="CT557" i="6"/>
  <c r="CS557" i="6"/>
  <c r="CV556" i="6"/>
  <c r="CT556" i="6"/>
  <c r="CS556" i="6"/>
  <c r="CV555" i="6"/>
  <c r="CT555" i="6"/>
  <c r="CS555" i="6"/>
  <c r="CV554" i="6"/>
  <c r="CT554" i="6"/>
  <c r="CS554" i="6"/>
  <c r="CV553" i="6"/>
  <c r="CT553" i="6"/>
  <c r="CS553" i="6"/>
  <c r="CV552" i="6"/>
  <c r="CT552" i="6"/>
  <c r="CS552" i="6"/>
  <c r="CV551" i="6"/>
  <c r="CT551" i="6"/>
  <c r="CS551" i="6"/>
  <c r="CV550" i="6"/>
  <c r="CT550" i="6"/>
  <c r="CS550" i="6"/>
  <c r="CV549" i="6"/>
  <c r="CT549" i="6"/>
  <c r="CS549" i="6"/>
  <c r="CV548" i="6"/>
  <c r="CT548" i="6"/>
  <c r="CS548" i="6"/>
  <c r="CV547" i="6"/>
  <c r="CT547" i="6"/>
  <c r="CS547" i="6"/>
  <c r="CV546" i="6"/>
  <c r="CT546" i="6"/>
  <c r="CS546" i="6"/>
  <c r="CV545" i="6"/>
  <c r="CT545" i="6"/>
  <c r="CS545" i="6"/>
  <c r="CV544" i="6"/>
  <c r="CT544" i="6"/>
  <c r="CS544" i="6"/>
  <c r="CV543" i="6"/>
  <c r="CT543" i="6"/>
  <c r="CS543" i="6"/>
  <c r="CV542" i="6"/>
  <c r="CT542" i="6"/>
  <c r="CS542" i="6"/>
  <c r="CV541" i="6"/>
  <c r="CT541" i="6"/>
  <c r="CS541" i="6"/>
  <c r="CV540" i="6"/>
  <c r="CT540" i="6"/>
  <c r="CS540" i="6"/>
  <c r="CV539" i="6"/>
  <c r="CT539" i="6"/>
  <c r="CS539" i="6"/>
  <c r="CV538" i="6"/>
  <c r="CT538" i="6"/>
  <c r="CS538" i="6"/>
  <c r="CV537" i="6"/>
  <c r="CT537" i="6"/>
  <c r="CS537" i="6"/>
  <c r="CV536" i="6"/>
  <c r="CT536" i="6"/>
  <c r="CS536" i="6"/>
  <c r="CV535" i="6"/>
  <c r="CT535" i="6"/>
  <c r="CS535" i="6"/>
  <c r="CV534" i="6"/>
  <c r="CT534" i="6"/>
  <c r="CS534" i="6"/>
  <c r="CV533" i="6"/>
  <c r="CT533" i="6"/>
  <c r="CS533" i="6"/>
  <c r="CV532" i="6"/>
  <c r="CT532" i="6"/>
  <c r="CS532" i="6"/>
  <c r="CV531" i="6"/>
  <c r="CT531" i="6"/>
  <c r="CS531" i="6"/>
  <c r="CV530" i="6"/>
  <c r="CT530" i="6"/>
  <c r="CS530" i="6"/>
  <c r="CV529" i="6"/>
  <c r="CT529" i="6"/>
  <c r="CS529" i="6"/>
  <c r="CV528" i="6"/>
  <c r="CT528" i="6"/>
  <c r="CS528" i="6"/>
  <c r="CV527" i="6"/>
  <c r="CT527" i="6"/>
  <c r="CS527" i="6"/>
  <c r="CV526" i="6"/>
  <c r="CT526" i="6"/>
  <c r="CS526" i="6"/>
  <c r="CV525" i="6"/>
  <c r="CT525" i="6"/>
  <c r="CS525" i="6"/>
  <c r="CV524" i="6"/>
  <c r="CT524" i="6"/>
  <c r="CS524" i="6"/>
  <c r="CV523" i="6"/>
  <c r="CT523" i="6"/>
  <c r="CS523" i="6"/>
  <c r="CV522" i="6"/>
  <c r="CT522" i="6"/>
  <c r="CS522" i="6"/>
  <c r="CV521" i="6"/>
  <c r="CT521" i="6"/>
  <c r="CS521" i="6"/>
  <c r="CV520" i="6"/>
  <c r="CT520" i="6"/>
  <c r="CS520" i="6"/>
  <c r="CV519" i="6"/>
  <c r="CT519" i="6"/>
  <c r="CS519" i="6"/>
  <c r="CV518" i="6"/>
  <c r="CT518" i="6"/>
  <c r="CS518" i="6"/>
  <c r="CV517" i="6"/>
  <c r="CT517" i="6"/>
  <c r="CS517" i="6"/>
  <c r="CV516" i="6"/>
  <c r="CT516" i="6"/>
  <c r="CS516" i="6"/>
  <c r="CV515" i="6"/>
  <c r="CT515" i="6"/>
  <c r="CS515" i="6"/>
  <c r="CV514" i="6"/>
  <c r="CT514" i="6"/>
  <c r="CS514" i="6"/>
  <c r="CV513" i="6"/>
  <c r="CT513" i="6"/>
  <c r="CS513" i="6"/>
  <c r="CV512" i="6"/>
  <c r="CT512" i="6"/>
  <c r="CS512" i="6"/>
  <c r="CV511" i="6"/>
  <c r="CT511" i="6"/>
  <c r="CS511" i="6"/>
  <c r="CV510" i="6"/>
  <c r="CT510" i="6"/>
  <c r="CS510" i="6"/>
  <c r="CV509" i="6"/>
  <c r="CT509" i="6"/>
  <c r="CS509" i="6"/>
  <c r="CV508" i="6"/>
  <c r="CT508" i="6"/>
  <c r="CS508" i="6"/>
  <c r="CV507" i="6"/>
  <c r="CT507" i="6"/>
  <c r="CS507" i="6"/>
  <c r="CV506" i="6"/>
  <c r="CT506" i="6"/>
  <c r="CS506" i="6"/>
  <c r="CV505" i="6"/>
  <c r="CT505" i="6"/>
  <c r="CS505" i="6"/>
  <c r="CV504" i="6"/>
  <c r="CT504" i="6"/>
  <c r="CS504" i="6"/>
  <c r="CV503" i="6"/>
  <c r="CT503" i="6"/>
  <c r="CS503" i="6"/>
  <c r="CV502" i="6"/>
  <c r="CT502" i="6"/>
  <c r="CS502" i="6"/>
  <c r="CV501" i="6"/>
  <c r="CT501" i="6"/>
  <c r="CS501" i="6"/>
  <c r="CV500" i="6"/>
  <c r="CT500" i="6"/>
  <c r="CS500" i="6"/>
  <c r="CV499" i="6"/>
  <c r="CT499" i="6"/>
  <c r="CS499" i="6"/>
  <c r="CV498" i="6"/>
  <c r="CT498" i="6"/>
  <c r="CS498" i="6"/>
  <c r="CV497" i="6"/>
  <c r="CT497" i="6"/>
  <c r="CS497" i="6"/>
  <c r="CV496" i="6"/>
  <c r="CS496" i="6"/>
  <c r="CV495" i="6"/>
  <c r="CT495" i="6"/>
  <c r="CS495" i="6"/>
  <c r="CV494" i="6"/>
  <c r="CT494" i="6"/>
  <c r="CS494" i="6"/>
  <c r="CV493" i="6"/>
  <c r="CT493" i="6"/>
  <c r="CS493" i="6"/>
  <c r="CV492" i="6"/>
  <c r="CT492" i="6"/>
  <c r="CS492" i="6"/>
  <c r="CV491" i="6"/>
  <c r="CT491" i="6"/>
  <c r="CS491" i="6"/>
  <c r="CV490" i="6"/>
  <c r="CT490" i="6"/>
  <c r="CS490" i="6"/>
  <c r="CV489" i="6"/>
  <c r="CT489" i="6"/>
  <c r="CS489" i="6"/>
  <c r="CV488" i="6"/>
  <c r="CT488" i="6"/>
  <c r="CS488" i="6"/>
  <c r="CV487" i="6"/>
  <c r="CT487" i="6"/>
  <c r="CS487" i="6"/>
  <c r="CV486" i="6"/>
  <c r="CT486" i="6"/>
  <c r="CS486" i="6"/>
  <c r="CV485" i="6"/>
  <c r="CT485" i="6"/>
  <c r="CS485" i="6"/>
  <c r="CV484" i="6"/>
  <c r="CT484" i="6"/>
  <c r="CS484" i="6"/>
  <c r="CV483" i="6"/>
  <c r="CT483" i="6"/>
  <c r="CS483" i="6"/>
  <c r="CV482" i="6"/>
  <c r="CT482" i="6"/>
  <c r="CS482" i="6"/>
  <c r="CV481" i="6"/>
  <c r="CT481" i="6"/>
  <c r="CS481" i="6"/>
  <c r="CV480" i="6"/>
  <c r="CT480" i="6"/>
  <c r="CS480" i="6"/>
  <c r="CV479" i="6"/>
  <c r="CT479" i="6"/>
  <c r="CS479" i="6"/>
  <c r="CV478" i="6"/>
  <c r="CT478" i="6"/>
  <c r="CS478" i="6"/>
  <c r="CV477" i="6"/>
  <c r="CT477" i="6"/>
  <c r="CS477" i="6"/>
  <c r="CV476" i="6"/>
  <c r="CT476" i="6"/>
  <c r="CS476" i="6"/>
  <c r="CV475" i="6"/>
  <c r="CT475" i="6"/>
  <c r="CS475" i="6"/>
  <c r="CV474" i="6"/>
  <c r="CT474" i="6"/>
  <c r="CS474" i="6"/>
  <c r="CV473" i="6"/>
  <c r="CT473" i="6"/>
  <c r="CS473" i="6"/>
  <c r="CV472" i="6"/>
  <c r="CT472" i="6"/>
  <c r="CS472" i="6"/>
  <c r="CV471" i="6"/>
  <c r="CT471" i="6"/>
  <c r="CS471" i="6"/>
  <c r="CV470" i="6"/>
  <c r="CT470" i="6"/>
  <c r="CS470" i="6"/>
  <c r="CV469" i="6"/>
  <c r="CT469" i="6"/>
  <c r="CS469" i="6"/>
  <c r="CV468" i="6"/>
  <c r="CT468" i="6"/>
  <c r="CS468" i="6"/>
  <c r="CV467" i="6"/>
  <c r="CT467" i="6"/>
  <c r="CS467" i="6"/>
  <c r="CV466" i="6"/>
  <c r="CT466" i="6"/>
  <c r="CS466" i="6"/>
  <c r="CV465" i="6"/>
  <c r="CT465" i="6"/>
  <c r="CS465" i="6"/>
  <c r="CV464" i="6"/>
  <c r="CT464" i="6"/>
  <c r="CS464" i="6"/>
  <c r="CV463" i="6"/>
  <c r="CT463" i="6"/>
  <c r="CS463" i="6"/>
  <c r="CV462" i="6"/>
  <c r="CT462" i="6"/>
  <c r="CS462" i="6"/>
  <c r="CV461" i="6"/>
  <c r="CT461" i="6"/>
  <c r="CS461" i="6"/>
  <c r="CV460" i="6"/>
  <c r="CT460" i="6"/>
  <c r="CS460" i="6"/>
  <c r="CV459" i="6"/>
  <c r="CT459" i="6"/>
  <c r="CS459" i="6"/>
  <c r="CV458" i="6"/>
  <c r="CT458" i="6"/>
  <c r="CS458" i="6"/>
  <c r="CV457" i="6"/>
  <c r="CT457" i="6"/>
  <c r="CS457" i="6"/>
  <c r="CV456" i="6"/>
  <c r="CT456" i="6"/>
  <c r="CS456" i="6"/>
  <c r="CV455" i="6"/>
  <c r="CT455" i="6"/>
  <c r="CS455" i="6"/>
  <c r="CV454" i="6"/>
  <c r="CT454" i="6"/>
  <c r="CS454" i="6"/>
  <c r="CV453" i="6"/>
  <c r="CT453" i="6"/>
  <c r="CS453" i="6"/>
  <c r="CV452" i="6"/>
  <c r="CT452" i="6"/>
  <c r="CS452" i="6"/>
  <c r="CV451" i="6"/>
  <c r="CT451" i="6"/>
  <c r="CS451" i="6"/>
  <c r="CV450" i="6"/>
  <c r="CT450" i="6"/>
  <c r="CS450" i="6"/>
  <c r="CV449" i="6"/>
  <c r="CT449" i="6"/>
  <c r="CS449" i="6"/>
  <c r="CV448" i="6"/>
  <c r="CT448" i="6"/>
  <c r="CS448" i="6"/>
  <c r="CV447" i="6"/>
  <c r="CT447" i="6"/>
  <c r="CS447" i="6"/>
  <c r="CV446" i="6"/>
  <c r="CT446" i="6"/>
  <c r="CS446" i="6"/>
  <c r="CV445" i="6"/>
  <c r="CT445" i="6"/>
  <c r="CS445" i="6"/>
  <c r="CV444" i="6"/>
  <c r="CT444" i="6"/>
  <c r="CS444" i="6"/>
  <c r="CV443" i="6"/>
  <c r="CT443" i="6"/>
  <c r="CS443" i="6"/>
  <c r="CV442" i="6"/>
  <c r="CT442" i="6"/>
  <c r="CS442" i="6"/>
  <c r="CT441" i="6"/>
  <c r="CS441" i="6"/>
  <c r="CV439" i="6"/>
  <c r="CT439" i="6"/>
  <c r="CS439" i="6"/>
  <c r="CV438" i="6"/>
  <c r="CT438" i="6"/>
  <c r="CS438" i="6"/>
  <c r="CV437" i="6"/>
  <c r="CT437" i="6"/>
  <c r="CS437" i="6"/>
  <c r="CV436" i="6"/>
  <c r="CT436" i="6"/>
  <c r="CS436" i="6"/>
  <c r="CV435" i="6"/>
  <c r="CT435" i="6"/>
  <c r="CS435" i="6"/>
  <c r="CV434" i="6"/>
  <c r="CT434" i="6"/>
  <c r="CS434" i="6"/>
  <c r="CV433" i="6"/>
  <c r="CT433" i="6"/>
  <c r="CS433" i="6"/>
  <c r="CV432" i="6"/>
  <c r="CT432" i="6"/>
  <c r="CS432" i="6"/>
  <c r="CV431" i="6"/>
  <c r="CT431" i="6"/>
  <c r="CS431" i="6"/>
  <c r="CV430" i="6"/>
  <c r="CT430" i="6"/>
  <c r="CS430" i="6"/>
  <c r="CV429" i="6"/>
  <c r="CT429" i="6"/>
  <c r="CS429" i="6"/>
  <c r="CV428" i="6"/>
  <c r="CT428" i="6"/>
  <c r="CS428" i="6"/>
  <c r="CV427" i="6"/>
  <c r="CT427" i="6"/>
  <c r="CS427" i="6"/>
  <c r="CV426" i="6"/>
  <c r="CT426" i="6"/>
  <c r="CS426" i="6"/>
  <c r="CV425" i="6"/>
  <c r="CT425" i="6"/>
  <c r="CS425" i="6"/>
  <c r="CV424" i="6"/>
  <c r="CT424" i="6"/>
  <c r="CS424" i="6"/>
  <c r="CV423" i="6"/>
  <c r="CT423" i="6"/>
  <c r="CS423" i="6"/>
  <c r="CV422" i="6"/>
  <c r="CT422" i="6"/>
  <c r="CS422" i="6"/>
  <c r="CV421" i="6"/>
  <c r="CT421" i="6"/>
  <c r="CS421" i="6"/>
  <c r="CV420" i="6"/>
  <c r="CT420" i="6"/>
  <c r="CS420" i="6"/>
  <c r="CV419" i="6"/>
  <c r="CT419" i="6"/>
  <c r="CS419" i="6"/>
  <c r="CV418" i="6"/>
  <c r="CT418" i="6"/>
  <c r="CS418" i="6"/>
  <c r="CV417" i="6"/>
  <c r="CT417" i="6"/>
  <c r="CS417" i="6"/>
  <c r="CV416" i="6"/>
  <c r="CT416" i="6"/>
  <c r="CS416" i="6"/>
  <c r="CV415" i="6"/>
  <c r="CT415" i="6"/>
  <c r="CS415" i="6"/>
  <c r="CV414" i="6"/>
  <c r="CT414" i="6"/>
  <c r="CS414" i="6"/>
  <c r="CV413" i="6"/>
  <c r="CT413" i="6"/>
  <c r="CS413" i="6"/>
  <c r="CV412" i="6"/>
  <c r="CT412" i="6"/>
  <c r="CS412" i="6"/>
  <c r="CV411" i="6"/>
  <c r="CT411" i="6"/>
  <c r="CS411" i="6"/>
  <c r="CV410" i="6"/>
  <c r="CT410" i="6"/>
  <c r="CS410" i="6"/>
  <c r="CV409" i="6"/>
  <c r="CT409" i="6"/>
  <c r="CS409" i="6"/>
  <c r="CV408" i="6"/>
  <c r="CT408" i="6"/>
  <c r="CS408" i="6"/>
  <c r="CV407" i="6"/>
  <c r="CT407" i="6"/>
  <c r="CS407" i="6"/>
  <c r="CV406" i="6"/>
  <c r="CT406" i="6"/>
  <c r="CS406" i="6"/>
  <c r="CV405" i="6"/>
  <c r="CT405" i="6"/>
  <c r="CS405" i="6"/>
  <c r="CV404" i="6"/>
  <c r="CT404" i="6"/>
  <c r="CS404" i="6"/>
  <c r="CV403" i="6"/>
  <c r="CT403" i="6"/>
  <c r="CS403" i="6"/>
  <c r="CV402" i="6"/>
  <c r="CT402" i="6"/>
  <c r="CS402" i="6"/>
  <c r="CV401" i="6"/>
  <c r="CT401" i="6"/>
  <c r="CS401" i="6"/>
  <c r="CV400" i="6"/>
  <c r="CT400" i="6"/>
  <c r="CS400" i="6"/>
  <c r="CV399" i="6"/>
  <c r="CT399" i="6"/>
  <c r="CS399" i="6"/>
  <c r="CV398" i="6"/>
  <c r="CT398" i="6"/>
  <c r="CS398" i="6"/>
  <c r="CV397" i="6"/>
  <c r="CT397" i="6"/>
  <c r="CS397" i="6"/>
  <c r="CV396" i="6"/>
  <c r="CT396" i="6"/>
  <c r="CS396" i="6"/>
  <c r="CV395" i="6"/>
  <c r="CT395" i="6"/>
  <c r="CS395" i="6"/>
  <c r="CV394" i="6"/>
  <c r="CT394" i="6"/>
  <c r="CS394" i="6"/>
  <c r="CV393" i="6"/>
  <c r="CT393" i="6"/>
  <c r="CS393" i="6"/>
  <c r="CV392" i="6"/>
  <c r="CT392" i="6"/>
  <c r="CS392" i="6"/>
  <c r="CV391" i="6"/>
  <c r="CT391" i="6"/>
  <c r="CS391" i="6"/>
  <c r="CV390" i="6"/>
  <c r="CT390" i="6"/>
  <c r="CS390" i="6"/>
  <c r="CV389" i="6"/>
  <c r="CT389" i="6"/>
  <c r="CS389" i="6"/>
  <c r="CV388" i="6"/>
  <c r="CT388" i="6"/>
  <c r="CS388" i="6"/>
  <c r="CV387" i="6"/>
  <c r="CT387" i="6"/>
  <c r="CS387" i="6"/>
  <c r="CV386" i="6"/>
  <c r="CT386" i="6"/>
  <c r="CS386" i="6"/>
  <c r="CV385" i="6"/>
  <c r="CT385" i="6"/>
  <c r="CS385" i="6"/>
  <c r="CV384" i="6"/>
  <c r="CT384" i="6"/>
  <c r="CS384" i="6"/>
  <c r="CV383" i="6"/>
  <c r="CT383" i="6"/>
  <c r="CS383" i="6"/>
  <c r="CV382" i="6"/>
  <c r="CT382" i="6"/>
  <c r="CS382" i="6"/>
  <c r="CV381" i="6"/>
  <c r="CT381" i="6"/>
  <c r="CS381" i="6"/>
  <c r="CV380" i="6"/>
  <c r="CT380" i="6"/>
  <c r="CS380" i="6"/>
  <c r="CV379" i="6"/>
  <c r="CT379" i="6"/>
  <c r="CS379" i="6"/>
  <c r="CV378" i="6"/>
  <c r="CT378" i="6"/>
  <c r="CS378" i="6"/>
  <c r="CV377" i="6"/>
  <c r="CT377" i="6"/>
  <c r="CS377" i="6"/>
  <c r="CV376" i="6"/>
  <c r="CT376" i="6"/>
  <c r="CS376" i="6"/>
  <c r="CV375" i="6"/>
  <c r="CT375" i="6"/>
  <c r="CS375" i="6"/>
  <c r="CV374" i="6"/>
  <c r="CT374" i="6"/>
  <c r="CS374" i="6"/>
  <c r="CV373" i="6"/>
  <c r="CT373" i="6"/>
  <c r="CS373" i="6"/>
  <c r="CV372" i="6"/>
  <c r="CT372" i="6"/>
  <c r="CS372" i="6"/>
  <c r="CV371" i="6"/>
  <c r="CT371" i="6"/>
  <c r="CS371" i="6"/>
  <c r="CV370" i="6"/>
  <c r="CT370" i="6"/>
  <c r="CS370" i="6"/>
  <c r="CV369" i="6"/>
  <c r="CT369" i="6"/>
  <c r="CS369" i="6"/>
  <c r="CV368" i="6"/>
  <c r="CT368" i="6"/>
  <c r="CS368" i="6"/>
  <c r="CV367" i="6"/>
  <c r="CT367" i="6"/>
  <c r="CS367" i="6"/>
  <c r="CV366" i="6"/>
  <c r="CT366" i="6"/>
  <c r="CS366" i="6"/>
  <c r="CV365" i="6"/>
  <c r="CV364" i="6"/>
  <c r="CT364" i="6"/>
  <c r="CS364" i="6"/>
  <c r="CV363" i="6"/>
  <c r="CT363" i="6"/>
  <c r="CS363" i="6"/>
  <c r="CV362" i="6"/>
  <c r="CT362" i="6"/>
  <c r="CS362" i="6"/>
  <c r="CV361" i="6"/>
  <c r="CT361" i="6"/>
  <c r="CS361" i="6"/>
  <c r="CV360" i="6"/>
  <c r="CT360" i="6"/>
  <c r="CS360" i="6"/>
  <c r="CV359" i="6"/>
  <c r="CT359" i="6"/>
  <c r="CS359" i="6"/>
  <c r="CV358" i="6"/>
  <c r="CT358" i="6"/>
  <c r="CS358" i="6"/>
  <c r="CV357" i="6"/>
  <c r="CT357" i="6"/>
  <c r="CS357" i="6"/>
  <c r="CV356" i="6"/>
  <c r="CT356" i="6"/>
  <c r="CS356" i="6"/>
  <c r="CV355" i="6"/>
  <c r="CT355" i="6"/>
  <c r="CS355" i="6"/>
  <c r="CV354" i="6"/>
  <c r="CT354" i="6"/>
  <c r="CS354" i="6"/>
  <c r="CV353" i="6"/>
  <c r="CT353" i="6"/>
  <c r="CS353" i="6"/>
  <c r="CV352" i="6"/>
  <c r="CT352" i="6"/>
  <c r="CS352" i="6"/>
  <c r="CV351" i="6"/>
  <c r="CT351" i="6"/>
  <c r="CS351" i="6"/>
  <c r="CV350" i="6"/>
  <c r="CT350" i="6"/>
  <c r="CS350" i="6"/>
  <c r="CV349" i="6"/>
  <c r="CT349" i="6"/>
  <c r="CS349" i="6"/>
  <c r="CV348" i="6"/>
  <c r="CT348" i="6"/>
  <c r="CS348" i="6"/>
  <c r="CV347" i="6"/>
  <c r="CT347" i="6"/>
  <c r="CS347" i="6"/>
  <c r="CV346" i="6"/>
  <c r="CT346" i="6"/>
  <c r="CS346" i="6"/>
  <c r="CV345" i="6"/>
  <c r="CT345" i="6"/>
  <c r="CS345" i="6"/>
  <c r="CV344" i="6"/>
  <c r="CT344" i="6"/>
  <c r="CS344" i="6"/>
  <c r="CV343" i="6"/>
  <c r="CT343" i="6"/>
  <c r="CS343" i="6"/>
  <c r="CV342" i="6"/>
  <c r="CT342" i="6"/>
  <c r="CS342" i="6"/>
  <c r="CV341" i="6"/>
  <c r="CT341" i="6"/>
  <c r="CS341" i="6"/>
  <c r="CV340" i="6"/>
  <c r="CT340" i="6"/>
  <c r="CS340" i="6"/>
  <c r="CV339" i="6"/>
  <c r="CS339" i="6"/>
  <c r="CV338" i="6"/>
  <c r="CT338" i="6"/>
  <c r="CS338" i="6"/>
  <c r="CV337" i="6"/>
  <c r="CT337" i="6"/>
  <c r="CS337" i="6"/>
  <c r="CV336" i="6"/>
  <c r="CT336" i="6"/>
  <c r="CS336" i="6"/>
  <c r="CV335" i="6"/>
  <c r="CT335" i="6"/>
  <c r="CS335" i="6"/>
  <c r="CV334" i="6"/>
  <c r="CT334" i="6"/>
  <c r="CS334" i="6"/>
  <c r="CV333" i="6"/>
  <c r="CT333" i="6"/>
  <c r="CS333" i="6"/>
  <c r="CV332" i="6"/>
  <c r="CT332" i="6"/>
  <c r="CS332" i="6"/>
  <c r="CV331" i="6"/>
  <c r="CT331" i="6"/>
  <c r="CS331" i="6"/>
  <c r="CV330" i="6"/>
  <c r="CT330" i="6"/>
  <c r="CS330" i="6"/>
  <c r="CV329" i="6"/>
  <c r="CT329" i="6"/>
  <c r="CS329" i="6"/>
  <c r="CV328" i="6"/>
  <c r="CT328" i="6"/>
  <c r="CS328" i="6"/>
  <c r="CV327" i="6"/>
  <c r="CT327" i="6"/>
  <c r="CS327" i="6"/>
  <c r="CV326" i="6"/>
  <c r="CT326" i="6"/>
  <c r="CS326" i="6"/>
  <c r="CV325" i="6"/>
  <c r="CT325" i="6"/>
  <c r="CS325" i="6"/>
  <c r="CV324" i="6"/>
  <c r="CT324" i="6"/>
  <c r="CS324" i="6"/>
  <c r="CV323" i="6"/>
  <c r="CT323" i="6"/>
  <c r="CS323" i="6"/>
  <c r="CV322" i="6"/>
  <c r="CT322" i="6"/>
  <c r="CS322" i="6"/>
  <c r="CV321" i="6"/>
  <c r="CT321" i="6"/>
  <c r="CS321" i="6"/>
  <c r="CV320" i="6"/>
  <c r="CT320" i="6"/>
  <c r="CS320" i="6"/>
  <c r="CV319" i="6"/>
  <c r="CT319" i="6"/>
  <c r="CS319" i="6"/>
  <c r="CV318" i="6"/>
  <c r="CT318" i="6"/>
  <c r="CS318" i="6"/>
  <c r="CV317" i="6"/>
  <c r="CT317" i="6"/>
  <c r="CS317" i="6"/>
  <c r="CV316" i="6"/>
  <c r="CT316" i="6"/>
  <c r="CS316" i="6"/>
  <c r="CV315" i="6"/>
  <c r="CT315" i="6"/>
  <c r="CS315" i="6"/>
  <c r="CV314" i="6"/>
  <c r="CT314" i="6"/>
  <c r="CS314" i="6"/>
  <c r="CV313" i="6"/>
  <c r="CS313" i="6"/>
  <c r="CV312" i="6"/>
  <c r="CT312" i="6"/>
  <c r="CS312" i="6"/>
  <c r="CV311" i="6"/>
  <c r="CT311" i="6"/>
  <c r="CS311" i="6"/>
  <c r="CV310" i="6"/>
  <c r="CT310" i="6"/>
  <c r="CS310" i="6"/>
  <c r="CV309" i="6"/>
  <c r="CT309" i="6"/>
  <c r="CS309" i="6"/>
  <c r="CV308" i="6"/>
  <c r="CT308" i="6"/>
  <c r="CS308" i="6"/>
  <c r="CV307" i="6"/>
  <c r="CT307" i="6"/>
  <c r="CS307" i="6"/>
  <c r="CV306" i="6"/>
  <c r="CT306" i="6"/>
  <c r="CS306" i="6"/>
  <c r="CV305" i="6"/>
  <c r="CT305" i="6"/>
  <c r="CS305" i="6"/>
  <c r="CV304" i="6"/>
  <c r="CT304" i="6"/>
  <c r="CS304" i="6"/>
  <c r="CV303" i="6"/>
  <c r="CT303" i="6"/>
  <c r="CS303" i="6"/>
  <c r="CV302" i="6"/>
  <c r="CT302" i="6"/>
  <c r="CS302" i="6"/>
  <c r="CV301" i="6"/>
  <c r="CS301" i="6"/>
  <c r="CV300" i="6"/>
  <c r="CT300" i="6"/>
  <c r="CS300" i="6"/>
  <c r="CV299" i="6"/>
  <c r="CT299" i="6"/>
  <c r="CS299" i="6"/>
  <c r="CV298" i="6"/>
  <c r="CT298" i="6"/>
  <c r="CS298" i="6"/>
  <c r="CV297" i="6"/>
  <c r="CT297" i="6"/>
  <c r="CS297" i="6"/>
  <c r="CV296" i="6"/>
  <c r="CT296" i="6"/>
  <c r="CS296" i="6"/>
  <c r="CV295" i="6"/>
  <c r="CT295" i="6"/>
  <c r="CS295" i="6"/>
  <c r="CV294" i="6"/>
  <c r="CT294" i="6"/>
  <c r="CS294" i="6"/>
  <c r="CV293" i="6"/>
  <c r="CT293" i="6"/>
  <c r="CS293" i="6"/>
  <c r="CV292" i="6"/>
  <c r="CT292" i="6"/>
  <c r="CS292" i="6"/>
  <c r="CV291" i="6"/>
  <c r="CT291" i="6"/>
  <c r="CS291" i="6"/>
  <c r="CV290" i="6"/>
  <c r="CT290" i="6"/>
  <c r="CS290" i="6"/>
  <c r="CV289" i="6"/>
  <c r="CT289" i="6"/>
  <c r="CS289" i="6"/>
  <c r="CV288" i="6"/>
  <c r="CT288" i="6"/>
  <c r="CS288" i="6"/>
  <c r="CV287" i="6"/>
  <c r="CS287" i="6"/>
  <c r="CV286" i="6"/>
  <c r="CS286" i="6"/>
  <c r="CV285" i="6"/>
  <c r="CS285" i="6"/>
  <c r="CV284" i="6"/>
  <c r="CS284" i="6"/>
  <c r="CV283" i="6"/>
  <c r="CS283" i="6"/>
  <c r="CV282" i="6"/>
  <c r="CS282" i="6"/>
  <c r="CV281" i="6"/>
  <c r="CS281" i="6"/>
  <c r="CV280" i="6"/>
  <c r="CT280" i="6"/>
  <c r="CS280" i="6"/>
  <c r="CV279" i="6"/>
  <c r="CS279" i="6"/>
  <c r="CV278" i="6"/>
  <c r="CS278" i="6"/>
  <c r="CV277" i="6"/>
  <c r="CS277" i="6"/>
  <c r="CV276" i="6"/>
  <c r="CT276" i="6"/>
  <c r="CS276" i="6"/>
  <c r="CV275" i="6"/>
  <c r="CT275" i="6"/>
  <c r="CS275" i="6"/>
  <c r="CV274" i="6"/>
  <c r="CT274" i="6"/>
  <c r="CS274" i="6"/>
  <c r="CV273" i="6"/>
  <c r="CT273" i="6"/>
  <c r="CS273" i="6"/>
  <c r="CV272" i="6"/>
  <c r="CT272" i="6"/>
  <c r="CS272" i="6"/>
  <c r="CV271" i="6"/>
  <c r="CT271" i="6"/>
  <c r="CS271" i="6"/>
  <c r="CV270" i="6"/>
  <c r="CT270" i="6"/>
  <c r="CS270" i="6"/>
  <c r="CV269" i="6"/>
  <c r="CT269" i="6"/>
  <c r="CS269" i="6"/>
  <c r="CV268" i="6"/>
  <c r="CT268" i="6"/>
  <c r="CS268" i="6"/>
  <c r="CV267" i="6"/>
  <c r="CT267" i="6"/>
  <c r="CS267" i="6"/>
  <c r="CV266" i="6"/>
  <c r="CT266" i="6"/>
  <c r="CS266" i="6"/>
  <c r="CV265" i="6"/>
  <c r="CT265" i="6"/>
  <c r="CS265" i="6"/>
  <c r="CV264" i="6"/>
  <c r="CT264" i="6"/>
  <c r="CS264" i="6"/>
  <c r="CV263" i="6"/>
  <c r="CT263" i="6"/>
  <c r="CS263" i="6"/>
  <c r="CV262" i="6"/>
  <c r="CT262" i="6"/>
  <c r="CS262" i="6"/>
  <c r="CV261" i="6"/>
  <c r="CT261" i="6"/>
  <c r="CS261" i="6"/>
  <c r="CV260" i="6"/>
  <c r="CT260" i="6"/>
  <c r="CS260" i="6"/>
  <c r="CV259" i="6"/>
  <c r="CT259" i="6"/>
  <c r="CS259" i="6"/>
  <c r="CV258" i="6"/>
  <c r="CT258" i="6"/>
  <c r="CS258" i="6"/>
  <c r="CV257" i="6"/>
  <c r="CT257" i="6"/>
  <c r="CS257" i="6"/>
  <c r="CV256" i="6"/>
  <c r="CT256" i="6"/>
  <c r="CS256" i="6"/>
  <c r="CV255" i="6"/>
  <c r="CT255" i="6"/>
  <c r="CS255" i="6"/>
  <c r="CV254" i="6"/>
  <c r="CT254" i="6"/>
  <c r="CS254" i="6"/>
  <c r="CV253" i="6"/>
  <c r="CT253" i="6"/>
  <c r="CS253" i="6"/>
  <c r="CV252" i="6"/>
  <c r="CT252" i="6"/>
  <c r="CS252" i="6"/>
  <c r="CV251" i="6"/>
  <c r="CT251" i="6"/>
  <c r="CS251" i="6"/>
  <c r="CV250" i="6"/>
  <c r="CT250" i="6"/>
  <c r="CS250" i="6"/>
  <c r="CV249" i="6"/>
  <c r="CT249" i="6"/>
  <c r="CS249" i="6"/>
  <c r="CV248" i="6"/>
  <c r="CT248" i="6"/>
  <c r="CS248" i="6"/>
  <c r="CV247" i="6"/>
  <c r="CT247" i="6"/>
  <c r="CS247" i="6"/>
  <c r="CV246" i="6"/>
  <c r="CT246" i="6"/>
  <c r="CS246" i="6"/>
  <c r="CV245" i="6"/>
  <c r="CT245" i="6"/>
  <c r="CS245" i="6"/>
  <c r="CV244" i="6"/>
  <c r="CT244" i="6"/>
  <c r="CS244" i="6"/>
  <c r="CV243" i="6"/>
  <c r="CT243" i="6"/>
  <c r="CS243" i="6"/>
  <c r="CV242" i="6"/>
  <c r="CT242" i="6"/>
  <c r="CS242" i="6"/>
  <c r="CV241" i="6"/>
  <c r="CT241" i="6"/>
  <c r="CS241" i="6"/>
  <c r="CV240" i="6"/>
  <c r="CT240" i="6"/>
  <c r="CS240" i="6"/>
  <c r="CV239" i="6"/>
  <c r="CT239" i="6"/>
  <c r="CS239" i="6"/>
  <c r="CV238" i="6"/>
  <c r="CT238" i="6"/>
  <c r="CS238" i="6"/>
  <c r="CV237" i="6"/>
  <c r="CT237" i="6"/>
  <c r="CS237" i="6"/>
  <c r="CV236" i="6"/>
  <c r="CT236" i="6"/>
  <c r="CS236" i="6"/>
  <c r="CV235" i="6"/>
  <c r="CT235" i="6"/>
  <c r="CS235" i="6"/>
  <c r="CV234" i="6"/>
  <c r="CT234" i="6"/>
  <c r="CS234" i="6"/>
  <c r="CV233" i="6"/>
  <c r="CT233" i="6"/>
  <c r="CS233" i="6"/>
  <c r="CV232" i="6"/>
  <c r="CT232" i="6"/>
  <c r="CS232" i="6"/>
  <c r="CV231" i="6"/>
  <c r="CT231" i="6"/>
  <c r="CS231" i="6"/>
  <c r="CV230" i="6"/>
  <c r="CT230" i="6"/>
  <c r="CS230" i="6"/>
  <c r="CV229" i="6"/>
  <c r="CT229" i="6"/>
  <c r="CS229" i="6"/>
  <c r="CV228" i="6"/>
  <c r="CT228" i="6"/>
  <c r="CS228" i="6"/>
  <c r="CV227" i="6"/>
  <c r="CT227" i="6"/>
  <c r="CS227" i="6"/>
  <c r="CV226" i="6"/>
  <c r="CT226" i="6"/>
  <c r="CS226" i="6"/>
  <c r="CV225" i="6"/>
  <c r="CT225" i="6"/>
  <c r="CS225" i="6"/>
  <c r="CV224" i="6"/>
  <c r="CT224" i="6"/>
  <c r="CS224" i="6"/>
  <c r="CV223" i="6"/>
  <c r="CT223" i="6"/>
  <c r="CS223" i="6"/>
  <c r="CV22" i="6"/>
  <c r="CT22" i="6"/>
  <c r="CS22" i="6"/>
  <c r="CV21" i="6"/>
  <c r="CT21" i="6"/>
  <c r="CS21" i="6"/>
  <c r="CV20" i="6"/>
  <c r="CT20" i="6"/>
  <c r="CS20" i="6"/>
  <c r="CV19" i="6"/>
  <c r="CT19" i="6"/>
  <c r="CS19" i="6"/>
  <c r="CV18" i="6"/>
  <c r="CT18" i="6"/>
  <c r="CS18" i="6"/>
  <c r="CV17" i="6"/>
  <c r="CT17" i="6"/>
  <c r="CS17" i="6"/>
  <c r="CV16" i="6"/>
  <c r="CT16" i="6"/>
  <c r="CS16" i="6"/>
  <c r="CV15" i="6"/>
  <c r="CT15" i="6"/>
  <c r="CS15" i="6"/>
  <c r="CV14" i="6"/>
  <c r="CT14" i="6"/>
  <c r="CS14" i="6"/>
  <c r="CV13" i="6"/>
  <c r="CT13" i="6"/>
  <c r="CS13" i="6"/>
  <c r="CV12" i="6"/>
  <c r="CT12" i="6"/>
  <c r="CS12" i="6"/>
  <c r="CV11" i="6"/>
  <c r="CT11" i="6"/>
  <c r="CS11" i="6"/>
  <c r="CV10" i="6"/>
  <c r="CT10" i="6"/>
  <c r="CS10" i="6"/>
  <c r="CV9" i="6"/>
  <c r="CT9" i="6"/>
  <c r="CS9" i="6"/>
  <c r="CV8" i="6"/>
  <c r="CT8" i="6"/>
  <c r="CS8" i="6"/>
  <c r="CV7" i="6"/>
  <c r="CT7" i="6"/>
  <c r="CS7" i="6"/>
  <c r="CV6" i="6"/>
  <c r="CT6" i="6"/>
  <c r="CS6" i="6"/>
  <c r="CV5" i="6"/>
  <c r="CT5" i="6"/>
  <c r="CS5" i="6"/>
  <c r="CV4" i="6"/>
  <c r="CT4" i="6"/>
  <c r="CS4" i="6"/>
  <c r="CT3" i="6"/>
  <c r="CS3" i="6"/>
  <c r="CV2" i="6"/>
  <c r="CS2" i="6"/>
  <c r="CT2" i="6"/>
  <c r="CU2556" i="6" l="1"/>
  <c r="CU2546" i="6"/>
  <c r="CU2563" i="6"/>
  <c r="CU2540" i="6"/>
  <c r="CU2565" i="6"/>
  <c r="CU2549" i="6"/>
  <c r="CU2543" i="6"/>
  <c r="CU2559" i="6"/>
  <c r="CU2564" i="6"/>
  <c r="CU2551" i="6"/>
  <c r="CU2547" i="6"/>
  <c r="CU2566" i="6"/>
  <c r="CU2561" i="6"/>
  <c r="CU2550" i="6"/>
  <c r="CU2555" i="6"/>
  <c r="CU2560" i="6"/>
  <c r="CU2554" i="6"/>
  <c r="CU2542" i="6"/>
  <c r="CU2552" i="6"/>
  <c r="CU2544" i="6"/>
  <c r="CU1765" i="6"/>
  <c r="CU2568" i="6"/>
  <c r="CU2558" i="6"/>
  <c r="CU2553" i="6"/>
  <c r="CU2548" i="6"/>
  <c r="CU2567" i="6"/>
  <c r="CU2562" i="6"/>
  <c r="CU2557" i="6"/>
  <c r="CU2541" i="6"/>
  <c r="CU2545" i="6"/>
  <c r="CU1762" i="6"/>
  <c r="CU1849" i="6"/>
  <c r="CU1845" i="6"/>
  <c r="CU1837" i="6"/>
  <c r="CU1833" i="6"/>
  <c r="CU1825" i="6"/>
  <c r="CU1821" i="6"/>
  <c r="CU1813" i="6"/>
  <c r="CU1809" i="6"/>
  <c r="CU1801" i="6"/>
  <c r="CU1797" i="6"/>
  <c r="CU1785" i="6"/>
  <c r="CU1773" i="6"/>
  <c r="CU1769" i="6"/>
  <c r="CU1844" i="6"/>
  <c r="CU1832" i="6"/>
  <c r="CU1820" i="6"/>
  <c r="CU1808" i="6"/>
  <c r="CU1796" i="6"/>
  <c r="CU1792" i="6"/>
  <c r="CU1784" i="6"/>
  <c r="CU1775" i="6"/>
  <c r="CU1771" i="6"/>
  <c r="CU3614" i="6"/>
  <c r="CU1782" i="6"/>
  <c r="CU1766" i="6"/>
  <c r="CU1761" i="6"/>
  <c r="CU1776" i="6"/>
  <c r="CU1772" i="6"/>
  <c r="CU1843" i="6"/>
  <c r="CU1839" i="6"/>
  <c r="CU1831" i="6"/>
  <c r="CU1827" i="6"/>
  <c r="CU1819" i="6"/>
  <c r="CU1815" i="6"/>
  <c r="CU1807" i="6"/>
  <c r="CU1803" i="6"/>
  <c r="CU1795" i="6"/>
  <c r="CU1791" i="6"/>
  <c r="CU1779" i="6"/>
  <c r="CU1850" i="6"/>
  <c r="CU1838" i="6"/>
  <c r="CU1826" i="6"/>
  <c r="CU1814" i="6"/>
  <c r="CU1802" i="6"/>
  <c r="CU1790" i="6"/>
  <c r="CU1786" i="6"/>
  <c r="CU1774" i="6"/>
  <c r="CU1781" i="6"/>
  <c r="CU1777" i="6"/>
  <c r="CU1767" i="6"/>
  <c r="CU1770" i="6"/>
  <c r="CU1846" i="6"/>
  <c r="CU1842" i="6"/>
  <c r="CU1834" i="6"/>
  <c r="CU1830" i="6"/>
  <c r="CU1822" i="6"/>
  <c r="CU1818" i="6"/>
  <c r="CU1810" i="6"/>
  <c r="CU1806" i="6"/>
  <c r="CU1798" i="6"/>
  <c r="CU1794" i="6"/>
  <c r="CU1778" i="6"/>
  <c r="CU1841" i="6"/>
  <c r="CU1829" i="6"/>
  <c r="CU1817" i="6"/>
  <c r="CU1805" i="6"/>
  <c r="CU1793" i="6"/>
  <c r="CU1789" i="6"/>
  <c r="CU1848" i="6"/>
  <c r="CU1840" i="6"/>
  <c r="CU1836" i="6"/>
  <c r="CU1828" i="6"/>
  <c r="CU1824" i="6"/>
  <c r="CU1816" i="6"/>
  <c r="CU1812" i="6"/>
  <c r="CU1804" i="6"/>
  <c r="CU1800" i="6"/>
  <c r="CU1788" i="6"/>
  <c r="CU1780" i="6"/>
  <c r="CU1847" i="6"/>
  <c r="CU1835" i="6"/>
  <c r="CU1823" i="6"/>
  <c r="CU1811" i="6"/>
  <c r="CU1799" i="6"/>
  <c r="CU1787" i="6"/>
  <c r="CU1783" i="6"/>
  <c r="CU1768" i="6"/>
  <c r="CU3611" i="6"/>
  <c r="CU3617" i="6"/>
  <c r="CU3623" i="6"/>
  <c r="CU3612" i="6"/>
  <c r="CU440" i="6"/>
  <c r="CU3616" i="6"/>
  <c r="CU3622" i="6"/>
  <c r="CU3610" i="6"/>
  <c r="CU3613" i="6"/>
  <c r="CU3606" i="6"/>
  <c r="CU3618" i="6"/>
  <c r="CU3607" i="6"/>
  <c r="CU3619" i="6"/>
  <c r="CU3608" i="6"/>
  <c r="CU3620" i="6"/>
  <c r="CU3609" i="6"/>
  <c r="CU3615" i="6"/>
  <c r="CU3621" i="6"/>
  <c r="CU3605" i="6"/>
  <c r="CU2596" i="6"/>
  <c r="CU83" i="6"/>
  <c r="CU82" i="6"/>
  <c r="CU89" i="6"/>
  <c r="CU92" i="6"/>
  <c r="CU88" i="6"/>
  <c r="CU84" i="6"/>
  <c r="CU90" i="6"/>
  <c r="CU85" i="6"/>
  <c r="CU87" i="6"/>
  <c r="CU86" i="6"/>
  <c r="CU93" i="6"/>
  <c r="CS1079" i="6"/>
  <c r="CU91" i="6"/>
  <c r="CU2738" i="6"/>
  <c r="CU2063" i="6"/>
  <c r="CU2087" i="6"/>
  <c r="CU2273" i="6"/>
  <c r="CU2762" i="6"/>
  <c r="CU2200" i="6"/>
  <c r="CU2281" i="6"/>
  <c r="CU2289" i="6"/>
  <c r="CU2724" i="6"/>
  <c r="CU2032" i="6"/>
  <c r="CU2215" i="6"/>
  <c r="CU2219" i="6"/>
  <c r="CU2223" i="6"/>
  <c r="CU2227" i="6"/>
  <c r="CU2239" i="6"/>
  <c r="CU3548" i="6"/>
  <c r="CU2832" i="6"/>
  <c r="CU2840" i="6"/>
  <c r="CU2997" i="6"/>
  <c r="CU3001" i="6"/>
  <c r="CU3540" i="6"/>
  <c r="CU3564" i="6"/>
  <c r="CU40" i="6"/>
  <c r="CU44" i="6"/>
  <c r="CU52" i="6"/>
  <c r="CU56" i="6"/>
  <c r="CU64" i="6"/>
  <c r="CU68" i="6"/>
  <c r="CU76" i="6"/>
  <c r="CU208" i="6"/>
  <c r="CU212" i="6"/>
  <c r="CU220" i="6"/>
  <c r="CU2801" i="6"/>
  <c r="CU2813" i="6"/>
  <c r="CU2084" i="6"/>
  <c r="CU2673" i="6"/>
  <c r="CU2682" i="6"/>
  <c r="CU2608" i="6"/>
  <c r="CU100" i="6"/>
  <c r="CU104" i="6"/>
  <c r="CU546" i="6"/>
  <c r="CU550" i="6"/>
  <c r="CU558" i="6"/>
  <c r="CU570" i="6"/>
  <c r="CU574" i="6"/>
  <c r="CU582" i="6"/>
  <c r="CU681" i="6"/>
  <c r="CU685" i="6"/>
  <c r="CU292" i="6"/>
  <c r="CU2684" i="6"/>
  <c r="CU2589" i="6"/>
  <c r="CU1654" i="6"/>
  <c r="CU1690" i="6"/>
  <c r="CU1694" i="6"/>
  <c r="CU1710" i="6"/>
  <c r="CU2240" i="6"/>
  <c r="CU1282" i="6"/>
  <c r="CU2664" i="6"/>
  <c r="CU3637" i="6"/>
  <c r="CU3645" i="6"/>
  <c r="CU3649" i="6"/>
  <c r="CU119" i="6"/>
  <c r="CU2913" i="6"/>
  <c r="CU3139" i="6"/>
  <c r="CU3181" i="6"/>
  <c r="CU729" i="6"/>
  <c r="CU750" i="6"/>
  <c r="CU754" i="6"/>
  <c r="CU762" i="6"/>
  <c r="CU2822" i="6"/>
  <c r="CU693" i="6"/>
  <c r="CU3486" i="6"/>
  <c r="CU43" i="6"/>
  <c r="CU55" i="6"/>
  <c r="CU71" i="6"/>
  <c r="CU3151" i="6"/>
  <c r="CU3195" i="6"/>
  <c r="CU3258" i="6"/>
  <c r="CU3274" i="6"/>
  <c r="CU3376" i="6"/>
  <c r="CU3659" i="6"/>
  <c r="CU1291" i="6"/>
  <c r="CU1283" i="6"/>
  <c r="CU2872" i="6"/>
  <c r="CU2581" i="6"/>
  <c r="CU1985" i="6"/>
  <c r="CU1989" i="6"/>
  <c r="CU2022" i="6"/>
  <c r="CU858" i="6"/>
  <c r="CU862" i="6"/>
  <c r="CU886" i="6"/>
  <c r="CU1003" i="6"/>
  <c r="CU2037" i="6"/>
  <c r="CU2066" i="6"/>
  <c r="CU2070" i="6"/>
  <c r="CU2082" i="6"/>
  <c r="CU2183" i="6"/>
  <c r="CU1326" i="6"/>
  <c r="CU1334" i="6"/>
  <c r="CU217" i="6"/>
  <c r="CU221" i="6"/>
  <c r="CU753" i="6"/>
  <c r="CU761" i="6"/>
  <c r="CU1651" i="6"/>
  <c r="CU1683" i="6"/>
  <c r="CU1687" i="6"/>
  <c r="CU1719" i="6"/>
  <c r="CU1098" i="6"/>
  <c r="CU1102" i="6"/>
  <c r="CU1142" i="6"/>
  <c r="CU1150" i="6"/>
  <c r="CU1154" i="6"/>
  <c r="CU1166" i="6"/>
  <c r="CU1170" i="6"/>
  <c r="CU1976" i="6"/>
  <c r="CU1380" i="6"/>
  <c r="CU2242" i="6"/>
  <c r="CU3020" i="6"/>
  <c r="CU759" i="6"/>
  <c r="CU763" i="6"/>
  <c r="CU1070" i="6"/>
  <c r="CU1078" i="6"/>
  <c r="CU1123" i="6"/>
  <c r="CU1131" i="6"/>
  <c r="CU1135" i="6"/>
  <c r="CU2316" i="6"/>
  <c r="CU2324" i="6"/>
  <c r="CU2360" i="6"/>
  <c r="CU2688" i="6"/>
  <c r="CU2692" i="6"/>
  <c r="CU2696" i="6"/>
  <c r="CU2700" i="6"/>
  <c r="CU2964" i="6"/>
  <c r="CU3680" i="6"/>
  <c r="CU3684" i="6"/>
  <c r="CU3692" i="6"/>
  <c r="CU3696" i="6"/>
  <c r="CU238" i="6"/>
  <c r="CU302" i="6"/>
  <c r="CU306" i="6"/>
  <c r="CU310" i="6"/>
  <c r="CU1007" i="6"/>
  <c r="CU1011" i="6"/>
  <c r="CU1051" i="6"/>
  <c r="CU1059" i="6"/>
  <c r="CU1063" i="6"/>
  <c r="CU1104" i="6"/>
  <c r="CU1112" i="6"/>
  <c r="CU1116" i="6"/>
  <c r="CU1120" i="6"/>
  <c r="CU1132" i="6"/>
  <c r="CU1136" i="6"/>
  <c r="CU1205" i="6"/>
  <c r="CU1273" i="6"/>
  <c r="CU1277" i="6"/>
  <c r="CU323" i="6"/>
  <c r="CU1072" i="6"/>
  <c r="CU1569" i="6"/>
  <c r="CU2717" i="6"/>
  <c r="CU2721" i="6"/>
  <c r="CU2961" i="6"/>
  <c r="CU3032" i="6"/>
  <c r="CU3468" i="6"/>
  <c r="CU110" i="6"/>
  <c r="CU114" i="6"/>
  <c r="CU159" i="6"/>
  <c r="CU177" i="6"/>
  <c r="CU374" i="6"/>
  <c r="CU1347" i="6"/>
  <c r="CU1355" i="6"/>
  <c r="CU1359" i="6"/>
  <c r="CU1367" i="6"/>
  <c r="CU1371" i="6"/>
  <c r="CU1375" i="6"/>
  <c r="CU1379" i="6"/>
  <c r="CU1399" i="6"/>
  <c r="CU3349" i="6"/>
  <c r="CU324" i="6"/>
  <c r="CU2592" i="6"/>
  <c r="CU2690" i="6"/>
  <c r="CU2694" i="6"/>
  <c r="CU2706" i="6"/>
  <c r="CU2710" i="6"/>
  <c r="CU2926" i="6"/>
  <c r="CU3273" i="6"/>
  <c r="CU1920" i="6"/>
  <c r="CU1940" i="6"/>
  <c r="CU2649" i="6"/>
  <c r="CU3559" i="6"/>
  <c r="CU3595" i="6"/>
  <c r="CU353" i="6"/>
  <c r="CU401" i="6"/>
  <c r="CU405" i="6"/>
  <c r="CU413" i="6"/>
  <c r="CU417" i="6"/>
  <c r="CU1308" i="6"/>
  <c r="CU1344" i="6"/>
  <c r="CU2955" i="6"/>
  <c r="CU2959" i="6"/>
  <c r="CU1677" i="6"/>
  <c r="CU270" i="6"/>
  <c r="CU274" i="6"/>
  <c r="CU314" i="6"/>
  <c r="CU318" i="6"/>
  <c r="CU326" i="6"/>
  <c r="CU1389" i="6"/>
  <c r="CU1393" i="6"/>
  <c r="CU1551" i="6"/>
  <c r="CU1555" i="6"/>
  <c r="CU1572" i="6"/>
  <c r="CU1611" i="6"/>
  <c r="CU2081" i="6"/>
  <c r="CU2658" i="6"/>
  <c r="CU3413" i="6"/>
  <c r="CU2744" i="6"/>
  <c r="CU2882" i="6"/>
  <c r="CU2894" i="6"/>
  <c r="CU3031" i="6"/>
  <c r="CU3303" i="6"/>
  <c r="CU3307" i="6"/>
  <c r="CU3447" i="6"/>
  <c r="CU3483" i="6"/>
  <c r="CU859" i="6"/>
  <c r="CU1974" i="6"/>
  <c r="CU1982" i="6"/>
  <c r="CU1994" i="6"/>
  <c r="CU2304" i="6"/>
  <c r="CU2386" i="6"/>
  <c r="CU2394" i="6"/>
  <c r="CU2398" i="6"/>
  <c r="CU2406" i="6"/>
  <c r="CU2410" i="6"/>
  <c r="CU2422" i="6"/>
  <c r="CU2442" i="6"/>
  <c r="CU2458" i="6"/>
  <c r="CU2494" i="6"/>
  <c r="CU3352" i="6"/>
  <c r="CU3385" i="6"/>
  <c r="CU879" i="6"/>
  <c r="CU621" i="6"/>
  <c r="CU684" i="6"/>
  <c r="CU1097" i="6"/>
  <c r="CU1101" i="6"/>
  <c r="CU1866" i="6"/>
  <c r="CU1874" i="6"/>
  <c r="CU1910" i="6"/>
  <c r="CU1946" i="6"/>
  <c r="CU1970" i="6"/>
  <c r="CU2228" i="6"/>
  <c r="CU2236" i="6"/>
  <c r="CU2825" i="6"/>
  <c r="CU3430" i="6"/>
  <c r="CU3509" i="6"/>
  <c r="CU3525" i="6"/>
  <c r="CU3533" i="6"/>
  <c r="CU3573" i="6"/>
  <c r="CU77" i="6"/>
  <c r="CU248" i="6"/>
  <c r="CU252" i="6"/>
  <c r="CU256" i="6"/>
  <c r="CU260" i="6"/>
  <c r="CU264" i="6"/>
  <c r="CU268" i="6"/>
  <c r="CU514" i="6"/>
  <c r="CU1557" i="6"/>
  <c r="CU1574" i="6"/>
  <c r="CU1605" i="6"/>
  <c r="CU1609" i="6"/>
  <c r="CU1638" i="6"/>
  <c r="CU2685" i="6"/>
  <c r="CU3292" i="6"/>
  <c r="CU3296" i="6"/>
  <c r="CU3300" i="6"/>
  <c r="CU3394" i="6"/>
  <c r="CU3498" i="6"/>
  <c r="CU3534" i="6"/>
  <c r="CU3570" i="6"/>
  <c r="CU3582" i="6"/>
  <c r="CU3594" i="6"/>
  <c r="CU3625" i="6"/>
  <c r="CU2620" i="6"/>
  <c r="CU3033" i="6"/>
  <c r="CU3341" i="6"/>
  <c r="CU3449" i="6"/>
  <c r="CU3473" i="6"/>
  <c r="CU3485" i="6"/>
  <c r="CU967" i="6"/>
  <c r="CU1713" i="6"/>
  <c r="CU462" i="6"/>
  <c r="CU466" i="6"/>
  <c r="CU474" i="6"/>
  <c r="CU1701" i="6"/>
  <c r="CU1183" i="6"/>
  <c r="CU2677" i="6"/>
  <c r="CU2835" i="6"/>
  <c r="CU2847" i="6"/>
  <c r="CU2851" i="6"/>
  <c r="CU867" i="6"/>
  <c r="CU975" i="6"/>
  <c r="CU309" i="6"/>
  <c r="CU825" i="6"/>
  <c r="CU1412" i="6"/>
  <c r="CU1416" i="6"/>
  <c r="CU1732" i="6"/>
  <c r="CU1964" i="6"/>
  <c r="CU2173" i="6"/>
  <c r="CU2230" i="6"/>
  <c r="CU1321" i="6"/>
  <c r="CU1325" i="6"/>
  <c r="CU1329" i="6"/>
  <c r="CU1333" i="6"/>
  <c r="CU2307" i="6"/>
  <c r="CU2347" i="6"/>
  <c r="CU3034" i="6"/>
  <c r="CU3322" i="6"/>
  <c r="CU3326" i="6"/>
  <c r="CU3330" i="6"/>
  <c r="CU3334" i="6"/>
  <c r="CU171" i="6"/>
  <c r="CU183" i="6"/>
  <c r="CU207" i="6"/>
  <c r="CU219" i="6"/>
  <c r="CU376" i="6"/>
  <c r="CU384" i="6"/>
  <c r="CU388" i="6"/>
  <c r="CU392" i="6"/>
  <c r="CU396" i="6"/>
  <c r="CU428" i="6"/>
  <c r="CU432" i="6"/>
  <c r="CU436" i="6"/>
  <c r="CU1236" i="6"/>
  <c r="CU1248" i="6"/>
  <c r="CU1272" i="6"/>
  <c r="CU1276" i="6"/>
  <c r="CU1356" i="6"/>
  <c r="CU2102" i="6"/>
  <c r="CU2106" i="6"/>
  <c r="CU2114" i="6"/>
  <c r="CU2158" i="6"/>
  <c r="CU2191" i="6"/>
  <c r="CU2203" i="6"/>
  <c r="CU2621" i="6"/>
  <c r="CU2629" i="6"/>
  <c r="CU2633" i="6"/>
  <c r="CU2637" i="6"/>
  <c r="CU2665" i="6"/>
  <c r="CU2810" i="6"/>
  <c r="CU3019" i="6"/>
  <c r="CU94" i="6"/>
  <c r="CU992" i="6"/>
  <c r="CU3313" i="6"/>
  <c r="CU3321" i="6"/>
  <c r="CU3325" i="6"/>
  <c r="CU3419" i="6"/>
  <c r="CU3423" i="6"/>
  <c r="CU296" i="6"/>
  <c r="CU300" i="6"/>
  <c r="CU304" i="6"/>
  <c r="CU709" i="6"/>
  <c r="CU811" i="6"/>
  <c r="CU832" i="6"/>
  <c r="CU856" i="6"/>
  <c r="CU928" i="6"/>
  <c r="CU940" i="6"/>
  <c r="CU1851" i="6"/>
  <c r="CU1887" i="6"/>
  <c r="CU1891" i="6"/>
  <c r="CU1911" i="6"/>
  <c r="CU1927" i="6"/>
  <c r="CU1947" i="6"/>
  <c r="CU1951" i="6"/>
  <c r="CU1959" i="6"/>
  <c r="CU1995" i="6"/>
  <c r="CU2016" i="6"/>
  <c r="CU2135" i="6"/>
  <c r="CU2139" i="6"/>
  <c r="CU2147" i="6"/>
  <c r="CU2151" i="6"/>
  <c r="CU2155" i="6"/>
  <c r="CU2188" i="6"/>
  <c r="CU2224" i="6"/>
  <c r="CU2747" i="6"/>
  <c r="CU2751" i="6"/>
  <c r="CU2799" i="6"/>
  <c r="CU2811" i="6"/>
  <c r="CU2909" i="6"/>
  <c r="CU3174" i="6"/>
  <c r="CU3367" i="6"/>
  <c r="CU3391" i="6"/>
  <c r="CU3395" i="6"/>
  <c r="CU138" i="6"/>
  <c r="CU99" i="6"/>
  <c r="CU176" i="6"/>
  <c r="CU184" i="6"/>
  <c r="CU188" i="6"/>
  <c r="CU200" i="6"/>
  <c r="CU984" i="6"/>
  <c r="CU1113" i="6"/>
  <c r="CU1117" i="6"/>
  <c r="CU2570" i="6"/>
  <c r="CU2574" i="6"/>
  <c r="CU2703" i="6"/>
  <c r="CU2711" i="6"/>
  <c r="CU2996" i="6"/>
  <c r="CU652" i="6"/>
  <c r="CU710" i="6"/>
  <c r="CU1210" i="6"/>
  <c r="CU2253" i="6"/>
  <c r="CU2329" i="6"/>
  <c r="CU2651" i="6"/>
  <c r="CU2856" i="6"/>
  <c r="CU2877" i="6"/>
  <c r="CU3123" i="6"/>
  <c r="CU3127" i="6"/>
  <c r="CU3131" i="6"/>
  <c r="CU3436" i="6"/>
  <c r="CU3450" i="6"/>
  <c r="CU3462" i="6"/>
  <c r="CU3686" i="6"/>
  <c r="CU33" i="6"/>
  <c r="CU45" i="6"/>
  <c r="CU57" i="6"/>
  <c r="CU410" i="6"/>
  <c r="CU418" i="6"/>
  <c r="CU447" i="6"/>
  <c r="CU611" i="6"/>
  <c r="CU670" i="6"/>
  <c r="CU674" i="6"/>
  <c r="CU845" i="6"/>
  <c r="CU1378" i="6"/>
  <c r="CU1382" i="6"/>
  <c r="CU1386" i="6"/>
  <c r="CU1390" i="6"/>
  <c r="CU1394" i="6"/>
  <c r="CU1398" i="6"/>
  <c r="CU1573" i="6"/>
  <c r="CU1577" i="6"/>
  <c r="CU1604" i="6"/>
  <c r="CU1608" i="6"/>
  <c r="CU2152" i="6"/>
  <c r="CU2168" i="6"/>
  <c r="CU2245" i="6"/>
  <c r="CU2615" i="6"/>
  <c r="CU2796" i="6"/>
  <c r="CU2906" i="6"/>
  <c r="CU131" i="6"/>
  <c r="CU1722" i="6"/>
  <c r="CU254" i="6"/>
  <c r="CU1174" i="6"/>
  <c r="CU1728" i="6"/>
  <c r="CU2334" i="6"/>
  <c r="CU2338" i="6"/>
  <c r="CU2571" i="6"/>
  <c r="CU2676" i="6"/>
  <c r="CU3051" i="6"/>
  <c r="CU3417" i="6"/>
  <c r="CU3425" i="6"/>
  <c r="CU3437" i="6"/>
  <c r="CU3675" i="6"/>
  <c r="CU34" i="6"/>
  <c r="CU38" i="6"/>
  <c r="CU50" i="6"/>
  <c r="CU58" i="6"/>
  <c r="CU62" i="6"/>
  <c r="CU74" i="6"/>
  <c r="CU707" i="6"/>
  <c r="CU711" i="6"/>
  <c r="CU760" i="6"/>
  <c r="CU1066" i="6"/>
  <c r="CU2039" i="6"/>
  <c r="CU3156" i="6"/>
  <c r="CU3160" i="6"/>
  <c r="CU3176" i="6"/>
  <c r="CU3401" i="6"/>
  <c r="CU3635" i="6"/>
  <c r="CU144" i="6"/>
  <c r="CU156" i="6"/>
  <c r="CU97" i="6"/>
  <c r="CU2569" i="6"/>
  <c r="CU375" i="6"/>
  <c r="CU387" i="6"/>
  <c r="CU391" i="6"/>
  <c r="CU411" i="6"/>
  <c r="CU419" i="6"/>
  <c r="CU427" i="6"/>
  <c r="CU444" i="6"/>
  <c r="CU448" i="6"/>
  <c r="CU472" i="6"/>
  <c r="CU604" i="6"/>
  <c r="CU659" i="6"/>
  <c r="CU789" i="6"/>
  <c r="CU801" i="6"/>
  <c r="CU813" i="6"/>
  <c r="CU838" i="6"/>
  <c r="CU850" i="6"/>
  <c r="CU1227" i="6"/>
  <c r="CU1267" i="6"/>
  <c r="CU1945" i="6"/>
  <c r="CU1953" i="6"/>
  <c r="CU2186" i="6"/>
  <c r="CU2279" i="6"/>
  <c r="CU2883" i="6"/>
  <c r="CU2907" i="6"/>
  <c r="CU247" i="6"/>
  <c r="CU255" i="6"/>
  <c r="CU271" i="6"/>
  <c r="CU1387" i="6"/>
  <c r="CU2580" i="6"/>
  <c r="CU2701" i="6"/>
  <c r="CU2925" i="6"/>
  <c r="CU2998" i="6"/>
  <c r="CU3406" i="6"/>
  <c r="CU3410" i="6"/>
  <c r="CU3414" i="6"/>
  <c r="CU988" i="6"/>
  <c r="CU307" i="6"/>
  <c r="CU708" i="6"/>
  <c r="CU736" i="6"/>
  <c r="CU2830" i="6"/>
  <c r="CU2834" i="6"/>
  <c r="CU2850" i="6"/>
  <c r="CU3133" i="6"/>
  <c r="CU3362" i="6"/>
  <c r="CU3386" i="6"/>
  <c r="CU3390" i="6"/>
  <c r="CU3438" i="6"/>
  <c r="CU1884" i="6"/>
  <c r="CU1892" i="6"/>
  <c r="CU1853" i="6"/>
  <c r="CU1865" i="6"/>
  <c r="CU1877" i="6"/>
  <c r="CU1889" i="6"/>
  <c r="CU1305" i="6"/>
  <c r="CU1392" i="6"/>
  <c r="CU1550" i="6"/>
  <c r="CU1554" i="6"/>
  <c r="CU1558" i="6"/>
  <c r="CU1579" i="6"/>
  <c r="CU1584" i="6"/>
  <c r="CU1597" i="6"/>
  <c r="CU1032" i="6"/>
  <c r="CU1040" i="6"/>
  <c r="CU1044" i="6"/>
  <c r="CU1048" i="6"/>
  <c r="CU1060" i="6"/>
  <c r="CU1064" i="6"/>
  <c r="CU775" i="6"/>
  <c r="CU787" i="6"/>
  <c r="CU852" i="6"/>
  <c r="CU250" i="6"/>
  <c r="CU378" i="6"/>
  <c r="CU451" i="6"/>
  <c r="CU475" i="6"/>
  <c r="CU483" i="6"/>
  <c r="CU487" i="6"/>
  <c r="CU519" i="6"/>
  <c r="CU523" i="6"/>
  <c r="CU535" i="6"/>
  <c r="CU543" i="6"/>
  <c r="CU547" i="6"/>
  <c r="CU555" i="6"/>
  <c r="CU559" i="6"/>
  <c r="CU571" i="6"/>
  <c r="CU579" i="6"/>
  <c r="CU583" i="6"/>
  <c r="CU591" i="6"/>
  <c r="CU595" i="6"/>
  <c r="CU262" i="6"/>
  <c r="CU3" i="6"/>
  <c r="CU7" i="6"/>
  <c r="CU15" i="6"/>
  <c r="CU19" i="6"/>
  <c r="CU1755" i="6"/>
  <c r="CU1941" i="6"/>
  <c r="CU2052" i="6"/>
  <c r="CU2061" i="6"/>
  <c r="CU2097" i="6"/>
  <c r="CU2105" i="6"/>
  <c r="CU2201" i="6"/>
  <c r="CU2205" i="6"/>
  <c r="CU2237" i="6"/>
  <c r="CU2241" i="6"/>
  <c r="CU2502" i="6"/>
  <c r="CU2506" i="6"/>
  <c r="CU2514" i="6"/>
  <c r="CU2518" i="6"/>
  <c r="CU2530" i="6"/>
  <c r="CU2774" i="6"/>
  <c r="CU2794" i="6"/>
  <c r="CU2895" i="6"/>
  <c r="CU3014" i="6"/>
  <c r="CU3047" i="6"/>
  <c r="CU3327" i="6"/>
  <c r="CU3440" i="6"/>
  <c r="CU3453" i="6"/>
  <c r="CU3461" i="6"/>
  <c r="CU3546" i="6"/>
  <c r="CU3653" i="6"/>
  <c r="CU3657" i="6"/>
  <c r="CU3665" i="6"/>
  <c r="CU223" i="6"/>
  <c r="CU235" i="6"/>
  <c r="CU290" i="6"/>
  <c r="CU347" i="6"/>
  <c r="CU371" i="6"/>
  <c r="CU500" i="6"/>
  <c r="CU508" i="6"/>
  <c r="CU678" i="6"/>
  <c r="CU682" i="6"/>
  <c r="CU726" i="6"/>
  <c r="CU747" i="6"/>
  <c r="CU751" i="6"/>
  <c r="CU864" i="6"/>
  <c r="CU876" i="6"/>
  <c r="CU880" i="6"/>
  <c r="CU960" i="6"/>
  <c r="CU964" i="6"/>
  <c r="CU989" i="6"/>
  <c r="CU1165" i="6"/>
  <c r="CU1201" i="6"/>
  <c r="CU1233" i="6"/>
  <c r="CU1257" i="6"/>
  <c r="CU1261" i="6"/>
  <c r="CU1361" i="6"/>
  <c r="CU1365" i="6"/>
  <c r="CU1369" i="6"/>
  <c r="CU1373" i="6"/>
  <c r="CU1408" i="6"/>
  <c r="CU1534" i="6"/>
  <c r="CU1666" i="6"/>
  <c r="CU1678" i="6"/>
  <c r="CU1730" i="6"/>
  <c r="CU1746" i="6"/>
  <c r="CU1759" i="6"/>
  <c r="CU1890" i="6"/>
  <c r="CU1894" i="6"/>
  <c r="CU1926" i="6"/>
  <c r="CU1930" i="6"/>
  <c r="CU1954" i="6"/>
  <c r="CU2019" i="6"/>
  <c r="CU2049" i="6"/>
  <c r="CU2065" i="6"/>
  <c r="CU2170" i="6"/>
  <c r="CU2174" i="6"/>
  <c r="CU2182" i="6"/>
  <c r="CU2218" i="6"/>
  <c r="CU2222" i="6"/>
  <c r="CU2290" i="6"/>
  <c r="CU2298" i="6"/>
  <c r="CU2419" i="6"/>
  <c r="CU2455" i="6"/>
  <c r="CU2527" i="6"/>
  <c r="CU2610" i="6"/>
  <c r="CU2622" i="6"/>
  <c r="CU2630" i="6"/>
  <c r="CU2634" i="6"/>
  <c r="CU2666" i="6"/>
  <c r="CU2722" i="6"/>
  <c r="CU2858" i="6"/>
  <c r="CU2892" i="6"/>
  <c r="CU2941" i="6"/>
  <c r="CU3064" i="6"/>
  <c r="CU3068" i="6"/>
  <c r="CU3076" i="6"/>
  <c r="CU3180" i="6"/>
  <c r="CU3184" i="6"/>
  <c r="CU3275" i="6"/>
  <c r="CU3279" i="6"/>
  <c r="CU3283" i="6"/>
  <c r="CU3287" i="6"/>
  <c r="CU3291" i="6"/>
  <c r="CU3365" i="6"/>
  <c r="CU3381" i="6"/>
  <c r="CU3389" i="6"/>
  <c r="CU3477" i="6"/>
  <c r="CU3481" i="6"/>
  <c r="CU3506" i="6"/>
  <c r="CU3550" i="6"/>
  <c r="CU3689" i="6"/>
  <c r="CU150" i="6"/>
  <c r="CU407" i="6"/>
  <c r="CU456" i="6"/>
  <c r="CU484" i="6"/>
  <c r="CU516" i="6"/>
  <c r="CU520" i="6"/>
  <c r="CU528" i="6"/>
  <c r="CU552" i="6"/>
  <c r="CU556" i="6"/>
  <c r="CU564" i="6"/>
  <c r="CU568" i="6"/>
  <c r="CU600" i="6"/>
  <c r="CU796" i="6"/>
  <c r="CU804" i="6"/>
  <c r="CU808" i="6"/>
  <c r="CU1013" i="6"/>
  <c r="CU1017" i="6"/>
  <c r="CU1025" i="6"/>
  <c r="CU1029" i="6"/>
  <c r="CU1041" i="6"/>
  <c r="CU1045" i="6"/>
  <c r="CU1314" i="6"/>
  <c r="CU1585" i="6"/>
  <c r="CU2775" i="6"/>
  <c r="CU2783" i="6"/>
  <c r="CU2795" i="6"/>
  <c r="CU2912" i="6"/>
  <c r="CU3011" i="6"/>
  <c r="CU3103" i="6"/>
  <c r="CU3169" i="6"/>
  <c r="CU3320" i="6"/>
  <c r="CU3324" i="6"/>
  <c r="CU3340" i="6"/>
  <c r="CU3421" i="6"/>
  <c r="CU3507" i="6"/>
  <c r="CU3519" i="6"/>
  <c r="CU3547" i="6"/>
  <c r="CU3555" i="6"/>
  <c r="CU3579" i="6"/>
  <c r="CU3603" i="6"/>
  <c r="CU3626" i="6"/>
  <c r="CU3634" i="6"/>
  <c r="CU3662" i="6"/>
  <c r="CU3690" i="6"/>
  <c r="CU111" i="6"/>
  <c r="CU115" i="6"/>
  <c r="CU224" i="6"/>
  <c r="CU228" i="6"/>
  <c r="CU232" i="6"/>
  <c r="CU295" i="6"/>
  <c r="CU340" i="6"/>
  <c r="CU348" i="6"/>
  <c r="CU360" i="6"/>
  <c r="CU612" i="6"/>
  <c r="CU624" i="6"/>
  <c r="CU628" i="6"/>
  <c r="CU679" i="6"/>
  <c r="CU687" i="6"/>
  <c r="CU691" i="6"/>
  <c r="CU699" i="6"/>
  <c r="CU961" i="6"/>
  <c r="CU982" i="6"/>
  <c r="CU994" i="6"/>
  <c r="CU1126" i="6"/>
  <c r="CU1138" i="6"/>
  <c r="CU1198" i="6"/>
  <c r="CU1202" i="6"/>
  <c r="CU1242" i="6"/>
  <c r="CU1246" i="6"/>
  <c r="CU1342" i="6"/>
  <c r="CU1346" i="6"/>
  <c r="CU1350" i="6"/>
  <c r="CU1354" i="6"/>
  <c r="CU1358" i="6"/>
  <c r="CU1362" i="6"/>
  <c r="CU1370" i="6"/>
  <c r="CU1374" i="6"/>
  <c r="CU1590" i="6"/>
  <c r="CU1647" i="6"/>
  <c r="CU1695" i="6"/>
  <c r="CU1711" i="6"/>
  <c r="CU2611" i="6"/>
  <c r="CU2647" i="6"/>
  <c r="CU2679" i="6"/>
  <c r="CU2695" i="6"/>
  <c r="CU2859" i="6"/>
  <c r="CU2881" i="6"/>
  <c r="CU2946" i="6"/>
  <c r="CU1863" i="6"/>
  <c r="CU1871" i="6"/>
  <c r="CU1875" i="6"/>
  <c r="CU1931" i="6"/>
  <c r="CU1967" i="6"/>
  <c r="CU1971" i="6"/>
  <c r="CU1979" i="6"/>
  <c r="CU1983" i="6"/>
  <c r="CU2034" i="6"/>
  <c r="CU2038" i="6"/>
  <c r="CU2111" i="6"/>
  <c r="CU2115" i="6"/>
  <c r="CU2123" i="6"/>
  <c r="CU2127" i="6"/>
  <c r="CU2263" i="6"/>
  <c r="CU2388" i="6"/>
  <c r="CU2404" i="6"/>
  <c r="CU2440" i="6"/>
  <c r="CU2448" i="6"/>
  <c r="CU2452" i="6"/>
  <c r="CU2460" i="6"/>
  <c r="CU2464" i="6"/>
  <c r="CU2476" i="6"/>
  <c r="CU2512" i="6"/>
  <c r="CU2635" i="6"/>
  <c r="CU2780" i="6"/>
  <c r="CU2901" i="6"/>
  <c r="CU3366" i="6"/>
  <c r="CU3370" i="6"/>
  <c r="CU3374" i="6"/>
  <c r="CU3378" i="6"/>
  <c r="CU3651" i="6"/>
  <c r="CU155" i="6"/>
  <c r="CU181" i="6"/>
  <c r="CU185" i="6"/>
  <c r="CU197" i="6"/>
  <c r="CU205" i="6"/>
  <c r="CU308" i="6"/>
  <c r="CU408" i="6"/>
  <c r="CU453" i="6"/>
  <c r="CU457" i="6"/>
  <c r="CU493" i="6"/>
  <c r="CU517" i="6"/>
  <c r="CU525" i="6"/>
  <c r="CU529" i="6"/>
  <c r="CU537" i="6"/>
  <c r="CU541" i="6"/>
  <c r="CU565" i="6"/>
  <c r="CU573" i="6"/>
  <c r="CU577" i="6"/>
  <c r="CU585" i="6"/>
  <c r="CU589" i="6"/>
  <c r="CU601" i="6"/>
  <c r="CU645" i="6"/>
  <c r="CU668" i="6"/>
  <c r="CU676" i="6"/>
  <c r="CU712" i="6"/>
  <c r="CU724" i="6"/>
  <c r="CU822" i="6"/>
  <c r="CU910" i="6"/>
  <c r="CU922" i="6"/>
  <c r="CU926" i="6"/>
  <c r="CU1006" i="6"/>
  <c r="CU1010" i="6"/>
  <c r="CU1014" i="6"/>
  <c r="CU1022" i="6"/>
  <c r="CU1026" i="6"/>
  <c r="CU1030" i="6"/>
  <c r="CU1211" i="6"/>
  <c r="CU1219" i="6"/>
  <c r="CU1299" i="6"/>
  <c r="CU1323" i="6"/>
  <c r="CU1331" i="6"/>
  <c r="CU1335" i="6"/>
  <c r="CU1410" i="6"/>
  <c r="CU1582" i="6"/>
  <c r="CU1591" i="6"/>
  <c r="CU1612" i="6"/>
  <c r="CU1644" i="6"/>
  <c r="CU1656" i="6"/>
  <c r="CU1660" i="6"/>
  <c r="CU1692" i="6"/>
  <c r="CU1757" i="6"/>
  <c r="CU2311" i="6"/>
  <c r="CU2323" i="6"/>
  <c r="CU2576" i="6"/>
  <c r="CU3178" i="6"/>
  <c r="CU3471" i="6"/>
  <c r="CU3512" i="6"/>
  <c r="CU3524" i="6"/>
  <c r="CU9" i="6"/>
  <c r="CU13" i="6"/>
  <c r="CU21" i="6"/>
  <c r="CU229" i="6"/>
  <c r="CU237" i="6"/>
  <c r="CU369" i="6"/>
  <c r="CU1147" i="6"/>
  <c r="CU1852" i="6"/>
  <c r="CU1872" i="6"/>
  <c r="CU1888" i="6"/>
  <c r="CU1944" i="6"/>
  <c r="CU1948" i="6"/>
  <c r="CU1984" i="6"/>
  <c r="CU2001" i="6"/>
  <c r="CU2013" i="6"/>
  <c r="CU2017" i="6"/>
  <c r="CU2043" i="6"/>
  <c r="CU2047" i="6"/>
  <c r="CU2176" i="6"/>
  <c r="CU2280" i="6"/>
  <c r="CU2292" i="6"/>
  <c r="CU2296" i="6"/>
  <c r="CU2401" i="6"/>
  <c r="CU2417" i="6"/>
  <c r="CU2473" i="6"/>
  <c r="CU2509" i="6"/>
  <c r="CU2525" i="6"/>
  <c r="CU2704" i="6"/>
  <c r="CU2716" i="6"/>
  <c r="CU2816" i="6"/>
  <c r="CU2886" i="6"/>
  <c r="CU3277" i="6"/>
  <c r="CU3281" i="6"/>
  <c r="CU3285" i="6"/>
  <c r="CU3289" i="6"/>
  <c r="CU3345" i="6"/>
  <c r="CU3592" i="6"/>
  <c r="CU3596" i="6"/>
  <c r="CU3647" i="6"/>
  <c r="CU3687" i="6"/>
  <c r="CU108" i="6"/>
  <c r="CU132" i="6"/>
  <c r="CU253" i="6"/>
  <c r="CU442" i="6"/>
  <c r="CU790" i="6"/>
  <c r="CU798" i="6"/>
  <c r="CU802" i="6"/>
  <c r="CU806" i="6"/>
  <c r="CU827" i="6"/>
  <c r="CU1561" i="6"/>
  <c r="CU2035" i="6"/>
  <c r="CU2096" i="6"/>
  <c r="CU2100" i="6"/>
  <c r="CU2737" i="6"/>
  <c r="CU2910" i="6"/>
  <c r="CU2977" i="6"/>
  <c r="CU3093" i="6"/>
  <c r="CU3097" i="6"/>
  <c r="CU3101" i="6"/>
  <c r="CU3105" i="6"/>
  <c r="CU3109" i="6"/>
  <c r="CU3113" i="6"/>
  <c r="CU3318" i="6"/>
  <c r="CU3383" i="6"/>
  <c r="CU3487" i="6"/>
  <c r="CU170" i="6"/>
  <c r="CU178" i="6"/>
  <c r="CU182" i="6"/>
  <c r="CU190" i="6"/>
  <c r="CU194" i="6"/>
  <c r="CU202" i="6"/>
  <c r="CU206" i="6"/>
  <c r="CU218" i="6"/>
  <c r="CU614" i="6"/>
  <c r="CU622" i="6"/>
  <c r="CU638" i="6"/>
  <c r="CU665" i="6"/>
  <c r="CU717" i="6"/>
  <c r="CU725" i="6"/>
  <c r="CU733" i="6"/>
  <c r="CU899" i="6"/>
  <c r="CU935" i="6"/>
  <c r="CU1075" i="6"/>
  <c r="CU1090" i="6"/>
  <c r="CU1216" i="6"/>
  <c r="CU1411" i="6"/>
  <c r="CU1419" i="6"/>
  <c r="CU1632" i="6"/>
  <c r="CU1657" i="6"/>
  <c r="CU1665" i="6"/>
  <c r="CU2164" i="6"/>
  <c r="CU2597" i="6"/>
  <c r="CU2601" i="6"/>
  <c r="CU2609" i="6"/>
  <c r="CU2613" i="6"/>
  <c r="CU2617" i="6"/>
  <c r="CU2661" i="6"/>
  <c r="CU2789" i="6"/>
  <c r="CU2805" i="6"/>
  <c r="CU2837" i="6"/>
  <c r="CU2841" i="6"/>
  <c r="CU2845" i="6"/>
  <c r="CU2853" i="6"/>
  <c r="CU2861" i="6"/>
  <c r="CU2874" i="6"/>
  <c r="CU2928" i="6"/>
  <c r="CU2940" i="6"/>
  <c r="CU3456" i="6"/>
  <c r="CU3476" i="6"/>
  <c r="CU3480" i="6"/>
  <c r="CU3497" i="6"/>
  <c r="CU3501" i="6"/>
  <c r="CU3513" i="6"/>
  <c r="CU3521" i="6"/>
  <c r="CU3537" i="6"/>
  <c r="CU3561" i="6"/>
  <c r="CU3581" i="6"/>
  <c r="CU3597" i="6"/>
  <c r="CU3601" i="6"/>
  <c r="CU31" i="6"/>
  <c r="CU59" i="6"/>
  <c r="CU18" i="6"/>
  <c r="CU22" i="6"/>
  <c r="CU230" i="6"/>
  <c r="CU289" i="6"/>
  <c r="CU350" i="6"/>
  <c r="CU354" i="6"/>
  <c r="CU362" i="6"/>
  <c r="CU766" i="6"/>
  <c r="CU1000" i="6"/>
  <c r="CU1144" i="6"/>
  <c r="CU1156" i="6"/>
  <c r="CU1180" i="6"/>
  <c r="CU1192" i="6"/>
  <c r="CU1288" i="6"/>
  <c r="CU1292" i="6"/>
  <c r="CU1364" i="6"/>
  <c r="CU1368" i="6"/>
  <c r="CU1566" i="6"/>
  <c r="CU1729" i="6"/>
  <c r="CU1737" i="6"/>
  <c r="CU1741" i="6"/>
  <c r="CU1749" i="6"/>
  <c r="CU1893" i="6"/>
  <c r="CU1905" i="6"/>
  <c r="CU1917" i="6"/>
  <c r="CU1921" i="6"/>
  <c r="CU1929" i="6"/>
  <c r="CU1957" i="6"/>
  <c r="CU1965" i="6"/>
  <c r="CU1969" i="6"/>
  <c r="CU1977" i="6"/>
  <c r="CU2014" i="6"/>
  <c r="CU2044" i="6"/>
  <c r="CU2068" i="6"/>
  <c r="CU2213" i="6"/>
  <c r="CU2221" i="6"/>
  <c r="CU2293" i="6"/>
  <c r="CU2887" i="6"/>
  <c r="CU2891" i="6"/>
  <c r="CU3278" i="6"/>
  <c r="CU3282" i="6"/>
  <c r="CU3286" i="6"/>
  <c r="CU3290" i="6"/>
  <c r="CU3644" i="6"/>
  <c r="CU125" i="6"/>
  <c r="CU129" i="6"/>
  <c r="CU153" i="6"/>
  <c r="CU106" i="6"/>
  <c r="CU356" i="6"/>
  <c r="CU242" i="6"/>
  <c r="CU246" i="6"/>
  <c r="CU273" i="6"/>
  <c r="CU288" i="6"/>
  <c r="CU359" i="6"/>
  <c r="CU409" i="6"/>
  <c r="CU605" i="6"/>
  <c r="CU715" i="6"/>
  <c r="CU723" i="6"/>
  <c r="CU727" i="6"/>
  <c r="CU731" i="6"/>
  <c r="CU735" i="6"/>
  <c r="CU739" i="6"/>
  <c r="CU752" i="6"/>
  <c r="CU772" i="6"/>
  <c r="CU784" i="6"/>
  <c r="CU792" i="6"/>
  <c r="CU892" i="6"/>
  <c r="CU904" i="6"/>
  <c r="CU1322" i="6"/>
  <c r="CU1353" i="6"/>
  <c r="CU1357" i="6"/>
  <c r="CU1384" i="6"/>
  <c r="CU1388" i="6"/>
  <c r="CU1649" i="6"/>
  <c r="CU1723" i="6"/>
  <c r="CU1881" i="6"/>
  <c r="CU1885" i="6"/>
  <c r="CU1912" i="6"/>
  <c r="CU1924" i="6"/>
  <c r="CU2007" i="6"/>
  <c r="CU2055" i="6"/>
  <c r="CU2075" i="6"/>
  <c r="CU2079" i="6"/>
  <c r="CU2099" i="6"/>
  <c r="CU2103" i="6"/>
  <c r="CU2251" i="6"/>
  <c r="CU2271" i="6"/>
  <c r="CU2287" i="6"/>
  <c r="CU266" i="6"/>
  <c r="CU320" i="6"/>
  <c r="CU328" i="6"/>
  <c r="CU332" i="6"/>
  <c r="CU363" i="6"/>
  <c r="CU386" i="6"/>
  <c r="CU390" i="6"/>
  <c r="CU398" i="6"/>
  <c r="CU429" i="6"/>
  <c r="CU454" i="6"/>
  <c r="CU458" i="6"/>
  <c r="CU478" i="6"/>
  <c r="CU482" i="6"/>
  <c r="CU490" i="6"/>
  <c r="CU494" i="6"/>
  <c r="CU498" i="6"/>
  <c r="CU502" i="6"/>
  <c r="CU510" i="6"/>
  <c r="CU526" i="6"/>
  <c r="CU530" i="6"/>
  <c r="CU542" i="6"/>
  <c r="CU562" i="6"/>
  <c r="CU586" i="6"/>
  <c r="CU590" i="6"/>
  <c r="CU598" i="6"/>
  <c r="CU625" i="6"/>
  <c r="CU633" i="6"/>
  <c r="CU637" i="6"/>
  <c r="CU660" i="6"/>
  <c r="CU664" i="6"/>
  <c r="CU672" i="6"/>
  <c r="CU692" i="6"/>
  <c r="CU837" i="6"/>
  <c r="CU853" i="6"/>
  <c r="CU881" i="6"/>
  <c r="CU976" i="6"/>
  <c r="CU1012" i="6"/>
  <c r="CU1036" i="6"/>
  <c r="CU1108" i="6"/>
  <c r="CU1151" i="6"/>
  <c r="CU1155" i="6"/>
  <c r="CU1195" i="6"/>
  <c r="CU1235" i="6"/>
  <c r="CU1247" i="6"/>
  <c r="CU1255" i="6"/>
  <c r="CU1259" i="6"/>
  <c r="CU1271" i="6"/>
  <c r="CU1307" i="6"/>
  <c r="CU1319" i="6"/>
  <c r="CU1338" i="6"/>
  <c r="CU1377" i="6"/>
  <c r="CU1400" i="6"/>
  <c r="CU1404" i="6"/>
  <c r="CU1423" i="6"/>
  <c r="CU1427" i="6"/>
  <c r="CU1533" i="6"/>
  <c r="CU1537" i="6"/>
  <c r="CU1541" i="6"/>
  <c r="CU1549" i="6"/>
  <c r="CU1646" i="6"/>
  <c r="CU1653" i="6"/>
  <c r="CU1669" i="6"/>
  <c r="CU1673" i="6"/>
  <c r="CU1681" i="6"/>
  <c r="CU1696" i="6"/>
  <c r="CU1704" i="6"/>
  <c r="CU1716" i="6"/>
  <c r="CU1731" i="6"/>
  <c r="CU1854" i="6"/>
  <c r="CU1862" i="6"/>
  <c r="CU1870" i="6"/>
  <c r="CU1909" i="6"/>
  <c r="CU1928" i="6"/>
  <c r="CU1955" i="6"/>
  <c r="CU1963" i="6"/>
  <c r="CU1975" i="6"/>
  <c r="CU2015" i="6"/>
  <c r="CU606" i="6"/>
  <c r="CU610" i="6"/>
  <c r="CU618" i="6"/>
  <c r="CU720" i="6"/>
  <c r="CU732" i="6"/>
  <c r="CU757" i="6"/>
  <c r="CU781" i="6"/>
  <c r="CU889" i="6"/>
  <c r="CU1650" i="6"/>
  <c r="CU1886" i="6"/>
  <c r="CU1913" i="6"/>
  <c r="CU1925" i="6"/>
  <c r="CU2000" i="6"/>
  <c r="CU2012" i="6"/>
  <c r="CU2104" i="6"/>
  <c r="CU8" i="6"/>
  <c r="CU20" i="6"/>
  <c r="CU236" i="6"/>
  <c r="CU259" i="6"/>
  <c r="CU321" i="6"/>
  <c r="CU329" i="6"/>
  <c r="CU333" i="6"/>
  <c r="CU368" i="6"/>
  <c r="CU395" i="6"/>
  <c r="CU403" i="6"/>
  <c r="CU434" i="6"/>
  <c r="CU467" i="6"/>
  <c r="CU499" i="6"/>
  <c r="CU507" i="6"/>
  <c r="CU563" i="6"/>
  <c r="CU599" i="6"/>
  <c r="CU630" i="6"/>
  <c r="CU701" i="6"/>
  <c r="CU874" i="6"/>
  <c r="CU913" i="6"/>
  <c r="CU921" i="6"/>
  <c r="CU933" i="6"/>
  <c r="CU937" i="6"/>
  <c r="CU953" i="6"/>
  <c r="CU1021" i="6"/>
  <c r="CU1057" i="6"/>
  <c r="CU1129" i="6"/>
  <c r="CU1164" i="6"/>
  <c r="CU1176" i="6"/>
  <c r="CU1184" i="6"/>
  <c r="CU1200" i="6"/>
  <c r="CU1220" i="6"/>
  <c r="CU1228" i="6"/>
  <c r="CU1232" i="6"/>
  <c r="CU1244" i="6"/>
  <c r="CU1252" i="6"/>
  <c r="CU1256" i="6"/>
  <c r="CU1264" i="6"/>
  <c r="CU1268" i="6"/>
  <c r="CU1300" i="6"/>
  <c r="CU1304" i="6"/>
  <c r="CU1316" i="6"/>
  <c r="CU1320" i="6"/>
  <c r="CU1339" i="6"/>
  <c r="CU1343" i="6"/>
  <c r="CU1401" i="6"/>
  <c r="CU1405" i="6"/>
  <c r="CU1420" i="6"/>
  <c r="CU1428" i="6"/>
  <c r="CU1542" i="6"/>
  <c r="CU1546" i="6"/>
  <c r="CU1578" i="6"/>
  <c r="CU1596" i="6"/>
  <c r="CU1621" i="6"/>
  <c r="CU1674" i="6"/>
  <c r="CU1693" i="6"/>
  <c r="CU1705" i="6"/>
  <c r="CU1709" i="6"/>
  <c r="CU1717" i="6"/>
  <c r="CU1740" i="6"/>
  <c r="CU1747" i="6"/>
  <c r="CU1867" i="6"/>
  <c r="CU1902" i="6"/>
  <c r="CU1906" i="6"/>
  <c r="CU1956" i="6"/>
  <c r="CU1960" i="6"/>
  <c r="CU1980" i="6"/>
  <c r="CU2020" i="6"/>
  <c r="CU2029" i="6"/>
  <c r="CU2069" i="6"/>
  <c r="CU2197" i="6"/>
  <c r="CU2209" i="6"/>
  <c r="CU383" i="6"/>
  <c r="CU1635" i="6"/>
  <c r="CU1744" i="6"/>
  <c r="CU1914" i="6"/>
  <c r="CU1922" i="6"/>
  <c r="CU2077" i="6"/>
  <c r="CU2089" i="6"/>
  <c r="CU2093" i="6"/>
  <c r="CU2113" i="6"/>
  <c r="CU2125" i="6"/>
  <c r="CU460" i="6"/>
  <c r="CU464" i="6"/>
  <c r="CU532" i="6"/>
  <c r="CU536" i="6"/>
  <c r="CU544" i="6"/>
  <c r="CU548" i="6"/>
  <c r="CU560" i="6"/>
  <c r="CU580" i="6"/>
  <c r="CU584" i="6"/>
  <c r="CU596" i="6"/>
  <c r="CU627" i="6"/>
  <c r="CU631" i="6"/>
  <c r="CU639" i="6"/>
  <c r="CU666" i="6"/>
  <c r="CU694" i="6"/>
  <c r="CU706" i="6"/>
  <c r="CU835" i="6"/>
  <c r="CU918" i="6"/>
  <c r="CU930" i="6"/>
  <c r="CU934" i="6"/>
  <c r="CU946" i="6"/>
  <c r="CU958" i="6"/>
  <c r="CU998" i="6"/>
  <c r="CU1018" i="6"/>
  <c r="CU1054" i="6"/>
  <c r="CU1082" i="6"/>
  <c r="CU1157" i="6"/>
  <c r="CU1161" i="6"/>
  <c r="CU1169" i="6"/>
  <c r="CU1173" i="6"/>
  <c r="CU1181" i="6"/>
  <c r="CU1185" i="6"/>
  <c r="CU1189" i="6"/>
  <c r="CU1237" i="6"/>
  <c r="CU1241" i="6"/>
  <c r="CU1265" i="6"/>
  <c r="CU1309" i="6"/>
  <c r="CU1313" i="6"/>
  <c r="CU1317" i="6"/>
  <c r="CU1332" i="6"/>
  <c r="CU1402" i="6"/>
  <c r="CU1425" i="6"/>
  <c r="CU1575" i="6"/>
  <c r="CU1663" i="6"/>
  <c r="CU1895" i="6"/>
  <c r="CU1899" i="6"/>
  <c r="CU1949" i="6"/>
  <c r="CU2046" i="6"/>
  <c r="CU422" i="6"/>
  <c r="CU244" i="6"/>
  <c r="CU423" i="6"/>
  <c r="CU721" i="6"/>
  <c r="CU778" i="6"/>
  <c r="CU906" i="6"/>
  <c r="CU1145" i="6"/>
  <c r="CU1351" i="6"/>
  <c r="CU435" i="6"/>
  <c r="CU241" i="6"/>
  <c r="CU272" i="6"/>
  <c r="CU291" i="6"/>
  <c r="CU330" i="6"/>
  <c r="CU404" i="6"/>
  <c r="CU412" i="6"/>
  <c r="CU420" i="6"/>
  <c r="CU480" i="6"/>
  <c r="CU616" i="6"/>
  <c r="CU620" i="6"/>
  <c r="CU702" i="6"/>
  <c r="CU714" i="6"/>
  <c r="CU755" i="6"/>
  <c r="CU771" i="6"/>
  <c r="CU779" i="6"/>
  <c r="CU783" i="6"/>
  <c r="CU791" i="6"/>
  <c r="CU795" i="6"/>
  <c r="CU799" i="6"/>
  <c r="CU803" i="6"/>
  <c r="CU807" i="6"/>
  <c r="CU883" i="6"/>
  <c r="CU1348" i="6"/>
  <c r="CU1352" i="6"/>
  <c r="CU1383" i="6"/>
  <c r="CU1543" i="6"/>
  <c r="CU1563" i="6"/>
  <c r="CU1606" i="6"/>
  <c r="CU1675" i="6"/>
  <c r="CU1698" i="6"/>
  <c r="CU1702" i="6"/>
  <c r="CU1714" i="6"/>
  <c r="CU1726" i="6"/>
  <c r="CU1856" i="6"/>
  <c r="CU1860" i="6"/>
  <c r="CU1868" i="6"/>
  <c r="CU1876" i="6"/>
  <c r="CU1907" i="6"/>
  <c r="CU1923" i="6"/>
  <c r="CU1938" i="6"/>
  <c r="CU1942" i="6"/>
  <c r="CU1961" i="6"/>
  <c r="CU1973" i="6"/>
  <c r="CU1993" i="6"/>
  <c r="CU2002" i="6"/>
  <c r="CU2030" i="6"/>
  <c r="CU3557" i="6"/>
  <c r="CU357" i="6"/>
  <c r="CU6" i="6"/>
  <c r="CU10" i="6"/>
  <c r="CU640" i="6"/>
  <c r="CU820" i="6"/>
  <c r="CU891" i="6"/>
  <c r="CU907" i="6"/>
  <c r="CU987" i="6"/>
  <c r="CU991" i="6"/>
  <c r="CU1162" i="6"/>
  <c r="CU1391" i="6"/>
  <c r="CU1395" i="6"/>
  <c r="CU1414" i="6"/>
  <c r="CU1548" i="6"/>
  <c r="CU1560" i="6"/>
  <c r="CU1610" i="6"/>
  <c r="CU1648" i="6"/>
  <c r="CU1758" i="6"/>
  <c r="CU2054" i="6"/>
  <c r="CU2074" i="6"/>
  <c r="CU2090" i="6"/>
  <c r="CU2098" i="6"/>
  <c r="CU2302" i="6"/>
  <c r="CU2306" i="6"/>
  <c r="CU2341" i="6"/>
  <c r="CU786" i="6"/>
  <c r="CU280" i="6"/>
  <c r="CU298" i="6"/>
  <c r="CU2" i="6"/>
  <c r="CU226" i="6"/>
  <c r="CU234" i="6"/>
  <c r="CU265" i="6"/>
  <c r="CU335" i="6"/>
  <c r="CU366" i="6"/>
  <c r="CU389" i="6"/>
  <c r="CU445" i="6"/>
  <c r="CU485" i="6"/>
  <c r="CU501" i="6"/>
  <c r="CU505" i="6"/>
  <c r="CU545" i="6"/>
  <c r="CU557" i="6"/>
  <c r="CU593" i="6"/>
  <c r="CU650" i="6"/>
  <c r="CU675" i="6"/>
  <c r="CU703" i="6"/>
  <c r="CU767" i="6"/>
  <c r="CU816" i="6"/>
  <c r="CU868" i="6"/>
  <c r="CU872" i="6"/>
  <c r="CU1039" i="6"/>
  <c r="CU1111" i="6"/>
  <c r="CU1226" i="6"/>
  <c r="CU1234" i="6"/>
  <c r="CU1250" i="6"/>
  <c r="CU1262" i="6"/>
  <c r="CU1270" i="6"/>
  <c r="CU1274" i="6"/>
  <c r="CU1306" i="6"/>
  <c r="CU1337" i="6"/>
  <c r="CU1341" i="6"/>
  <c r="CU1376" i="6"/>
  <c r="CU1407" i="6"/>
  <c r="CU1422" i="6"/>
  <c r="CU1426" i="6"/>
  <c r="CU1536" i="6"/>
  <c r="CU1540" i="6"/>
  <c r="CU1645" i="6"/>
  <c r="CU1668" i="6"/>
  <c r="CU1680" i="6"/>
  <c r="CU1734" i="6"/>
  <c r="CU1869" i="6"/>
  <c r="CU1904" i="6"/>
  <c r="CU1908" i="6"/>
  <c r="CU1935" i="6"/>
  <c r="CU1939" i="6"/>
  <c r="CU1962" i="6"/>
  <c r="CU1978" i="6"/>
  <c r="CU2086" i="6"/>
  <c r="CU2118" i="6"/>
  <c r="CU2126" i="6"/>
  <c r="CU2130" i="6"/>
  <c r="CU2138" i="6"/>
  <c r="CU2142" i="6"/>
  <c r="CU2150" i="6"/>
  <c r="CU2165" i="6"/>
  <c r="CU2177" i="6"/>
  <c r="CU2185" i="6"/>
  <c r="CU2204" i="6"/>
  <c r="CU2212" i="6"/>
  <c r="CU2231" i="6"/>
  <c r="CU2246" i="6"/>
  <c r="CU2317" i="6"/>
  <c r="CU2325" i="6"/>
  <c r="CU2365" i="6"/>
  <c r="CU2374" i="6"/>
  <c r="CU2378" i="6"/>
  <c r="CU2414" i="6"/>
  <c r="CU2446" i="6"/>
  <c r="CU2474" i="6"/>
  <c r="CU2482" i="6"/>
  <c r="CU2486" i="6"/>
  <c r="CU2498" i="6"/>
  <c r="CU2522" i="6"/>
  <c r="CU2572" i="6"/>
  <c r="CU2584" i="6"/>
  <c r="CU2600" i="6"/>
  <c r="CU2604" i="6"/>
  <c r="CU2616" i="6"/>
  <c r="CU2623" i="6"/>
  <c r="CU2709" i="6"/>
  <c r="CU2756" i="6"/>
  <c r="CU2760" i="6"/>
  <c r="CU2764" i="6"/>
  <c r="CU2768" i="6"/>
  <c r="CU2772" i="6"/>
  <c r="CU2807" i="6"/>
  <c r="CU2819" i="6"/>
  <c r="CU2823" i="6"/>
  <c r="CU2827" i="6"/>
  <c r="CU2831" i="6"/>
  <c r="CU2843" i="6"/>
  <c r="CU2855" i="6"/>
  <c r="CU2880" i="6"/>
  <c r="CU3037" i="6"/>
  <c r="CU3157" i="6"/>
  <c r="CU3177" i="6"/>
  <c r="CU3295" i="6"/>
  <c r="CU3299" i="6"/>
  <c r="CU3360" i="6"/>
  <c r="CU3364" i="6"/>
  <c r="CU3368" i="6"/>
  <c r="CU3399" i="6"/>
  <c r="CU3426" i="6"/>
  <c r="CU3434" i="6"/>
  <c r="CU3470" i="6"/>
  <c r="CU3474" i="6"/>
  <c r="CU3489" i="6"/>
  <c r="CU3545" i="6"/>
  <c r="CU3556" i="6"/>
  <c r="CU3560" i="6"/>
  <c r="CU3591" i="6"/>
  <c r="CU3629" i="6"/>
  <c r="CU3636" i="6"/>
  <c r="CU3648" i="6"/>
  <c r="CU3656" i="6"/>
  <c r="CU123" i="6"/>
  <c r="CU48" i="6"/>
  <c r="CU60" i="6"/>
  <c r="CU72" i="6"/>
  <c r="CU175" i="6"/>
  <c r="CU191" i="6"/>
  <c r="CU211" i="6"/>
  <c r="CU2361" i="6"/>
  <c r="CU2573" i="6"/>
  <c r="CU2577" i="6"/>
  <c r="CU2624" i="6"/>
  <c r="CU2628" i="6"/>
  <c r="CU2655" i="6"/>
  <c r="CU2670" i="6"/>
  <c r="CU2674" i="6"/>
  <c r="CU2686" i="6"/>
  <c r="CU2698" i="6"/>
  <c r="CU2713" i="6"/>
  <c r="CU2729" i="6"/>
  <c r="CU2733" i="6"/>
  <c r="CU2784" i="6"/>
  <c r="CU2792" i="6"/>
  <c r="CU2800" i="6"/>
  <c r="CU2808" i="6"/>
  <c r="CU2836" i="6"/>
  <c r="CU2852" i="6"/>
  <c r="CU2867" i="6"/>
  <c r="CU2876" i="6"/>
  <c r="CU2888" i="6"/>
  <c r="CU2903" i="6"/>
  <c r="CU3030" i="6"/>
  <c r="CU3046" i="6"/>
  <c r="CU3050" i="6"/>
  <c r="CU3058" i="6"/>
  <c r="CU3336" i="6"/>
  <c r="CU3384" i="6"/>
  <c r="CU3404" i="6"/>
  <c r="CU3455" i="6"/>
  <c r="CU3478" i="6"/>
  <c r="CU3482" i="6"/>
  <c r="CU3510" i="6"/>
  <c r="CU3522" i="6"/>
  <c r="CU3549" i="6"/>
  <c r="CU3553" i="6"/>
  <c r="CU3576" i="6"/>
  <c r="CU3588" i="6"/>
  <c r="CU37" i="6"/>
  <c r="CU49" i="6"/>
  <c r="CU65" i="6"/>
  <c r="CU103" i="6"/>
  <c r="CU2275" i="6"/>
  <c r="CU2314" i="6"/>
  <c r="CU2326" i="6"/>
  <c r="CU2371" i="6"/>
  <c r="CU2379" i="6"/>
  <c r="CU2383" i="6"/>
  <c r="CU2395" i="6"/>
  <c r="CU2415" i="6"/>
  <c r="CU2431" i="6"/>
  <c r="CU2467" i="6"/>
  <c r="CU2475" i="6"/>
  <c r="CU2479" i="6"/>
  <c r="CU2487" i="6"/>
  <c r="CU2491" i="6"/>
  <c r="CU2503" i="6"/>
  <c r="CU2539" i="6"/>
  <c r="CU2593" i="6"/>
  <c r="CU2605" i="6"/>
  <c r="CU2636" i="6"/>
  <c r="CU2640" i="6"/>
  <c r="CU2644" i="6"/>
  <c r="CU2656" i="6"/>
  <c r="CU2667" i="6"/>
  <c r="CU2671" i="6"/>
  <c r="CU2687" i="6"/>
  <c r="CU2691" i="6"/>
  <c r="CU2714" i="6"/>
  <c r="CU2718" i="6"/>
  <c r="CU2746" i="6"/>
  <c r="CU2757" i="6"/>
  <c r="CU2793" i="6"/>
  <c r="CU2820" i="6"/>
  <c r="CU2828" i="6"/>
  <c r="CU2873" i="6"/>
  <c r="CU2900" i="6"/>
  <c r="CU2904" i="6"/>
  <c r="CU2960" i="6"/>
  <c r="CU3021" i="6"/>
  <c r="CU3026" i="6"/>
  <c r="CU3186" i="6"/>
  <c r="CU3190" i="6"/>
  <c r="CU3198" i="6"/>
  <c r="CU3309" i="6"/>
  <c r="CU3348" i="6"/>
  <c r="CU3369" i="6"/>
  <c r="CU3377" i="6"/>
  <c r="CU3392" i="6"/>
  <c r="CU3396" i="6"/>
  <c r="CU3416" i="6"/>
  <c r="CU3431" i="6"/>
  <c r="CU3452" i="6"/>
  <c r="CU3463" i="6"/>
  <c r="CU3526" i="6"/>
  <c r="CU3569" i="6"/>
  <c r="CU3600" i="6"/>
  <c r="CU3630" i="6"/>
  <c r="CU3677" i="6"/>
  <c r="CU120" i="6"/>
  <c r="CU172" i="6"/>
  <c r="CU180" i="6"/>
  <c r="CU192" i="6"/>
  <c r="CU196" i="6"/>
  <c r="CU216" i="6"/>
  <c r="CU2159" i="6"/>
  <c r="CU2194" i="6"/>
  <c r="CU2248" i="6"/>
  <c r="CU2260" i="6"/>
  <c r="CU2268" i="6"/>
  <c r="CU2284" i="6"/>
  <c r="CU2288" i="6"/>
  <c r="CU2350" i="6"/>
  <c r="CU2809" i="6"/>
  <c r="CU3035" i="6"/>
  <c r="CU3043" i="6"/>
  <c r="CU2108" i="6"/>
  <c r="CU2112" i="6"/>
  <c r="CU2120" i="6"/>
  <c r="CU2124" i="6"/>
  <c r="CU2132" i="6"/>
  <c r="CU2136" i="6"/>
  <c r="CU2144" i="6"/>
  <c r="CU2148" i="6"/>
  <c r="CU2167" i="6"/>
  <c r="CU2179" i="6"/>
  <c r="CU2187" i="6"/>
  <c r="CU2210" i="6"/>
  <c r="CU2233" i="6"/>
  <c r="CU2272" i="6"/>
  <c r="CU2315" i="6"/>
  <c r="CU2392" i="6"/>
  <c r="CU2428" i="6"/>
  <c r="CU2432" i="6"/>
  <c r="CU2468" i="6"/>
  <c r="CU2492" i="6"/>
  <c r="CU2500" i="6"/>
  <c r="CU2528" i="6"/>
  <c r="CU2536" i="6"/>
  <c r="CU2582" i="6"/>
  <c r="CU2586" i="6"/>
  <c r="CU2598" i="6"/>
  <c r="CU2602" i="6"/>
  <c r="CU2606" i="6"/>
  <c r="CU2625" i="6"/>
  <c r="CU2645" i="6"/>
  <c r="CU2726" i="6"/>
  <c r="CU2817" i="6"/>
  <c r="CU2885" i="6"/>
  <c r="CU2889" i="6"/>
  <c r="CU2897" i="6"/>
  <c r="CU2929" i="6"/>
  <c r="CU2937" i="6"/>
  <c r="CU2982" i="6"/>
  <c r="CU2986" i="6"/>
  <c r="CU2990" i="6"/>
  <c r="CU2994" i="6"/>
  <c r="CU3055" i="6"/>
  <c r="CU3067" i="6"/>
  <c r="CU3163" i="6"/>
  <c r="CU3187" i="6"/>
  <c r="CU3337" i="6"/>
  <c r="CU3420" i="6"/>
  <c r="CU3424" i="6"/>
  <c r="CU3504" i="6"/>
  <c r="CU3511" i="6"/>
  <c r="CU3531" i="6"/>
  <c r="CU3543" i="6"/>
  <c r="CU3558" i="6"/>
  <c r="CU3585" i="6"/>
  <c r="CU3604" i="6"/>
  <c r="CU3638" i="6"/>
  <c r="CU3642" i="6"/>
  <c r="CU3646" i="6"/>
  <c r="CU3654" i="6"/>
  <c r="CU3666" i="6"/>
  <c r="CU3674" i="6"/>
  <c r="CU113" i="6"/>
  <c r="CU42" i="6"/>
  <c r="CU46" i="6"/>
  <c r="CU54" i="6"/>
  <c r="CU66" i="6"/>
  <c r="CU70" i="6"/>
  <c r="CU164" i="6"/>
  <c r="CU2653" i="6"/>
  <c r="CU2949" i="6"/>
  <c r="CU3266" i="6"/>
  <c r="CU3270" i="6"/>
  <c r="CU3678" i="6"/>
  <c r="CU213" i="6"/>
  <c r="CU2156" i="6"/>
  <c r="CU2195" i="6"/>
  <c r="CU2249" i="6"/>
  <c r="CU2257" i="6"/>
  <c r="CU2269" i="6"/>
  <c r="CU2331" i="6"/>
  <c r="CU2359" i="6"/>
  <c r="CU2668" i="6"/>
  <c r="CU2680" i="6"/>
  <c r="CU2715" i="6"/>
  <c r="CU2719" i="6"/>
  <c r="CU2739" i="6"/>
  <c r="CU2865" i="6"/>
  <c r="CU3022" i="6"/>
  <c r="CU3044" i="6"/>
  <c r="CU3048" i="6"/>
  <c r="CU3310" i="6"/>
  <c r="CU3314" i="6"/>
  <c r="CU3508" i="6"/>
  <c r="CU3535" i="6"/>
  <c r="CU3566" i="6"/>
  <c r="CU2583" i="6"/>
  <c r="CU2595" i="6"/>
  <c r="CU2599" i="6"/>
  <c r="CU2603" i="6"/>
  <c r="CU2607" i="6"/>
  <c r="CU2626" i="6"/>
  <c r="CU2646" i="6"/>
  <c r="CU2735" i="6"/>
  <c r="CU2763" i="6"/>
  <c r="CU2798" i="6"/>
  <c r="CU2814" i="6"/>
  <c r="CU2826" i="6"/>
  <c r="CU2846" i="6"/>
  <c r="CU2898" i="6"/>
  <c r="CU2930" i="6"/>
  <c r="CU2934" i="6"/>
  <c r="CU2979" i="6"/>
  <c r="CU2999" i="6"/>
  <c r="CU3087" i="6"/>
  <c r="CU3091" i="6"/>
  <c r="CU3095" i="6"/>
  <c r="CU3115" i="6"/>
  <c r="CU3168" i="6"/>
  <c r="CU3342" i="6"/>
  <c r="CU3363" i="6"/>
  <c r="CU3375" i="6"/>
  <c r="CU3465" i="6"/>
  <c r="CU3484" i="6"/>
  <c r="CU3488" i="6"/>
  <c r="CU3516" i="6"/>
  <c r="CU3528" i="6"/>
  <c r="CU3578" i="6"/>
  <c r="CU3590" i="6"/>
  <c r="CU3624" i="6"/>
  <c r="CU3628" i="6"/>
  <c r="CU3632" i="6"/>
  <c r="CU3655" i="6"/>
  <c r="CU3663" i="6"/>
  <c r="CU122" i="6"/>
  <c r="CU39" i="6"/>
  <c r="CU51" i="6"/>
  <c r="CU105" i="6"/>
  <c r="CU2137" i="6"/>
  <c r="CU2149" i="6"/>
  <c r="CU2320" i="6"/>
  <c r="CU2377" i="6"/>
  <c r="CU2413" i="6"/>
  <c r="CU2421" i="6"/>
  <c r="CU2425" i="6"/>
  <c r="CU2433" i="6"/>
  <c r="CU2437" i="6"/>
  <c r="CU2449" i="6"/>
  <c r="CU2485" i="6"/>
  <c r="CU2529" i="6"/>
  <c r="CU2533" i="6"/>
  <c r="CU2619" i="6"/>
  <c r="CU2638" i="6"/>
  <c r="CU2681" i="6"/>
  <c r="CU2689" i="6"/>
  <c r="CU2697" i="6"/>
  <c r="CU2712" i="6"/>
  <c r="CU2787" i="6"/>
  <c r="CU2791" i="6"/>
  <c r="CU2862" i="6"/>
  <c r="CU2871" i="6"/>
  <c r="CU2917" i="6"/>
  <c r="CU2962" i="6"/>
  <c r="CU2966" i="6"/>
  <c r="CU2970" i="6"/>
  <c r="CU3141" i="6"/>
  <c r="CU3145" i="6"/>
  <c r="CU3149" i="6"/>
  <c r="CU3263" i="6"/>
  <c r="CU3267" i="6"/>
  <c r="CU3271" i="6"/>
  <c r="CU3458" i="6"/>
  <c r="CU3552" i="6"/>
  <c r="CU3567" i="6"/>
  <c r="CU3598" i="6"/>
  <c r="CU161" i="6"/>
  <c r="CU174" i="6"/>
  <c r="CU186" i="6"/>
  <c r="CU198" i="6"/>
  <c r="CU210" i="6"/>
  <c r="CU214" i="6"/>
  <c r="CU2161" i="6"/>
  <c r="CU2192" i="6"/>
  <c r="CU2250" i="6"/>
  <c r="CU2262" i="6"/>
  <c r="CU2266" i="6"/>
  <c r="CU2340" i="6"/>
  <c r="CU2344" i="6"/>
  <c r="CU2352" i="6"/>
  <c r="CU2356" i="6"/>
  <c r="CU233" i="6"/>
  <c r="CU251" i="6"/>
  <c r="CU269" i="6"/>
  <c r="CU305" i="6"/>
  <c r="CU316" i="6"/>
  <c r="CU327" i="6"/>
  <c r="CU331" i="6"/>
  <c r="CU342" i="6"/>
  <c r="CU346" i="6"/>
  <c r="CU446" i="6"/>
  <c r="CU626" i="6"/>
  <c r="CU634" i="6"/>
  <c r="CU680" i="6"/>
  <c r="CU688" i="6"/>
  <c r="CU365" i="6"/>
  <c r="CU431" i="6"/>
  <c r="CU450" i="6"/>
  <c r="CU477" i="6"/>
  <c r="CU504" i="6"/>
  <c r="CU469" i="6"/>
  <c r="CU4" i="6"/>
  <c r="CU12" i="6"/>
  <c r="CU16" i="6"/>
  <c r="CU227" i="6"/>
  <c r="CU245" i="6"/>
  <c r="CU263" i="6"/>
  <c r="CU299" i="6"/>
  <c r="CU317" i="6"/>
  <c r="CU373" i="6"/>
  <c r="CU380" i="6"/>
  <c r="CU402" i="6"/>
  <c r="CU424" i="6"/>
  <c r="CU439" i="6"/>
  <c r="CU481" i="6"/>
  <c r="CU489" i="6"/>
  <c r="CU572" i="6"/>
  <c r="CU416" i="6"/>
  <c r="CU438" i="6"/>
  <c r="CU465" i="6"/>
  <c r="CU492" i="6"/>
  <c r="CU231" i="6"/>
  <c r="CU249" i="6"/>
  <c r="CU267" i="6"/>
  <c r="CU303" i="6"/>
  <c r="CU336" i="6"/>
  <c r="CU351" i="6"/>
  <c r="CU355" i="6"/>
  <c r="CU576" i="6"/>
  <c r="CU653" i="6"/>
  <c r="CU11" i="6"/>
  <c r="CU372" i="6"/>
  <c r="CU344" i="6"/>
  <c r="CU377" i="6"/>
  <c r="CU381" i="6"/>
  <c r="CU399" i="6"/>
  <c r="CU459" i="6"/>
  <c r="CU486" i="6"/>
  <c r="CU549" i="6"/>
  <c r="CU603" i="6"/>
  <c r="CU5" i="6"/>
  <c r="CU17" i="6"/>
  <c r="CU239" i="6"/>
  <c r="CU257" i="6"/>
  <c r="CU275" i="6"/>
  <c r="CU293" i="6"/>
  <c r="CU311" i="6"/>
  <c r="CU337" i="6"/>
  <c r="CU352" i="6"/>
  <c r="CU367" i="6"/>
  <c r="CU414" i="6"/>
  <c r="CU425" i="6"/>
  <c r="CU441" i="6"/>
  <c r="CU463" i="6"/>
  <c r="CU471" i="6"/>
  <c r="CU225" i="6"/>
  <c r="CU243" i="6"/>
  <c r="CU261" i="6"/>
  <c r="CU297" i="6"/>
  <c r="CU315" i="6"/>
  <c r="CU319" i="6"/>
  <c r="CU341" i="6"/>
  <c r="CU345" i="6"/>
  <c r="CU382" i="6"/>
  <c r="CU400" i="6"/>
  <c r="CU518" i="6"/>
  <c r="CU522" i="6"/>
  <c r="CU14" i="6"/>
  <c r="CU240" i="6"/>
  <c r="CU258" i="6"/>
  <c r="CU276" i="6"/>
  <c r="CU294" i="6"/>
  <c r="CU312" i="6"/>
  <c r="CU338" i="6"/>
  <c r="CU364" i="6"/>
  <c r="CU393" i="6"/>
  <c r="CU426" i="6"/>
  <c r="CU437" i="6"/>
  <c r="CU449" i="6"/>
  <c r="CU468" i="6"/>
  <c r="CU476" i="6"/>
  <c r="CU495" i="6"/>
  <c r="CU503" i="6"/>
  <c r="CU823" i="6"/>
  <c r="CU834" i="6"/>
  <c r="CU861" i="6"/>
  <c r="CU865" i="6"/>
  <c r="CU888" i="6"/>
  <c r="CU915" i="6"/>
  <c r="CU919" i="6"/>
  <c r="CU942" i="6"/>
  <c r="CU969" i="6"/>
  <c r="CU973" i="6"/>
  <c r="CU996" i="6"/>
  <c r="CU1015" i="6"/>
  <c r="CU1034" i="6"/>
  <c r="CU1049" i="6"/>
  <c r="CU1053" i="6"/>
  <c r="CU1068" i="6"/>
  <c r="CU1106" i="6"/>
  <c r="CU1121" i="6"/>
  <c r="CU1125" i="6"/>
  <c r="CU1140" i="6"/>
  <c r="CU1159" i="6"/>
  <c r="CU1178" i="6"/>
  <c r="CU1193" i="6"/>
  <c r="CU1197" i="6"/>
  <c r="CU1212" i="6"/>
  <c r="CU1231" i="6"/>
  <c r="CU1269" i="6"/>
  <c r="CU1284" i="6"/>
  <c r="CU1303" i="6"/>
  <c r="CU1318" i="6"/>
  <c r="CU1363" i="6"/>
  <c r="CU553" i="6"/>
  <c r="CU561" i="6"/>
  <c r="CU607" i="6"/>
  <c r="CU615" i="6"/>
  <c r="CU661" i="6"/>
  <c r="CU669" i="6"/>
  <c r="CU768" i="6"/>
  <c r="CU846" i="6"/>
  <c r="CU873" i="6"/>
  <c r="CU900" i="6"/>
  <c r="CU927" i="6"/>
  <c r="CU954" i="6"/>
  <c r="CU981" i="6"/>
  <c r="CU1019" i="6"/>
  <c r="CU1038" i="6"/>
  <c r="CU1110" i="6"/>
  <c r="CU1163" i="6"/>
  <c r="CU1182" i="6"/>
  <c r="CU1254" i="6"/>
  <c r="CU511" i="6"/>
  <c r="CU534" i="6"/>
  <c r="CU538" i="6"/>
  <c r="CU569" i="6"/>
  <c r="CU588" i="6"/>
  <c r="CU592" i="6"/>
  <c r="CU619" i="6"/>
  <c r="CU623" i="6"/>
  <c r="CU642" i="6"/>
  <c r="CU673" i="6"/>
  <c r="CU677" i="6"/>
  <c r="CU696" i="6"/>
  <c r="CU700" i="6"/>
  <c r="CU743" i="6"/>
  <c r="CU765" i="6"/>
  <c r="CU780" i="6"/>
  <c r="CU805" i="6"/>
  <c r="CU824" i="6"/>
  <c r="CU831" i="6"/>
  <c r="CU877" i="6"/>
  <c r="CU885" i="6"/>
  <c r="CU931" i="6"/>
  <c r="CU939" i="6"/>
  <c r="CU985" i="6"/>
  <c r="CU993" i="6"/>
  <c r="CU1004" i="6"/>
  <c r="CU1008" i="6"/>
  <c r="CU1023" i="6"/>
  <c r="CU1027" i="6"/>
  <c r="CU1042" i="6"/>
  <c r="CU1046" i="6"/>
  <c r="CU1061" i="6"/>
  <c r="CU1065" i="6"/>
  <c r="CU1076" i="6"/>
  <c r="CU1099" i="6"/>
  <c r="CU1114" i="6"/>
  <c r="CU1118" i="6"/>
  <c r="CU1133" i="6"/>
  <c r="CU1137" i="6"/>
  <c r="CU1148" i="6"/>
  <c r="CU1152" i="6"/>
  <c r="CU1167" i="6"/>
  <c r="CU1171" i="6"/>
  <c r="CU1186" i="6"/>
  <c r="CU1190" i="6"/>
  <c r="CU1209" i="6"/>
  <c r="CU1224" i="6"/>
  <c r="CU1239" i="6"/>
  <c r="CU1243" i="6"/>
  <c r="CU1258" i="6"/>
  <c r="CU1281" i="6"/>
  <c r="CU1296" i="6"/>
  <c r="CU1311" i="6"/>
  <c r="CU1315" i="6"/>
  <c r="CU1336" i="6"/>
  <c r="CU1360" i="6"/>
  <c r="CU1381" i="6"/>
  <c r="CU527" i="6"/>
  <c r="CU554" i="6"/>
  <c r="CU581" i="6"/>
  <c r="CU608" i="6"/>
  <c r="CU635" i="6"/>
  <c r="CU662" i="6"/>
  <c r="CU689" i="6"/>
  <c r="CU704" i="6"/>
  <c r="CU912" i="6"/>
  <c r="CU916" i="6"/>
  <c r="CU943" i="6"/>
  <c r="CU966" i="6"/>
  <c r="CU970" i="6"/>
  <c r="CU997" i="6"/>
  <c r="CU1016" i="6"/>
  <c r="CU1031" i="6"/>
  <c r="CU1035" i="6"/>
  <c r="CU1050" i="6"/>
  <c r="CU1069" i="6"/>
  <c r="CU1103" i="6"/>
  <c r="CU1107" i="6"/>
  <c r="CU1122" i="6"/>
  <c r="CU1141" i="6"/>
  <c r="CU1160" i="6"/>
  <c r="CU1175" i="6"/>
  <c r="CU1179" i="6"/>
  <c r="CU1194" i="6"/>
  <c r="CU1213" i="6"/>
  <c r="CU1217" i="6"/>
  <c r="CU1251" i="6"/>
  <c r="CU1266" i="6"/>
  <c r="CU1285" i="6"/>
  <c r="CU1289" i="6"/>
  <c r="CU1340" i="6"/>
  <c r="CU1385" i="6"/>
  <c r="CU1413" i="6"/>
  <c r="CU1417" i="6"/>
  <c r="CU512" i="6"/>
  <c r="CU531" i="6"/>
  <c r="CU539" i="6"/>
  <c r="CU566" i="6"/>
  <c r="CU817" i="6"/>
  <c r="CU843" i="6"/>
  <c r="CU847" i="6"/>
  <c r="CU870" i="6"/>
  <c r="CU897" i="6"/>
  <c r="CU901" i="6"/>
  <c r="CU924" i="6"/>
  <c r="CU951" i="6"/>
  <c r="CU955" i="6"/>
  <c r="CU978" i="6"/>
  <c r="CU1001" i="6"/>
  <c r="CU1020" i="6"/>
  <c r="CU1073" i="6"/>
  <c r="CU578" i="6"/>
  <c r="CU597" i="6"/>
  <c r="CU632" i="6"/>
  <c r="CU643" i="6"/>
  <c r="CU651" i="6"/>
  <c r="CU686" i="6"/>
  <c r="CU697" i="6"/>
  <c r="CU718" i="6"/>
  <c r="CU722" i="6"/>
  <c r="CU748" i="6"/>
  <c r="CU777" i="6"/>
  <c r="CU788" i="6"/>
  <c r="CU810" i="6"/>
  <c r="CU828" i="6"/>
  <c r="CU855" i="6"/>
  <c r="CU863" i="6"/>
  <c r="CU882" i="6"/>
  <c r="CU909" i="6"/>
  <c r="CU917" i="6"/>
  <c r="CU936" i="6"/>
  <c r="CU963" i="6"/>
  <c r="CU971" i="6"/>
  <c r="CU990" i="6"/>
  <c r="CU1005" i="6"/>
  <c r="CU1009" i="6"/>
  <c r="CU1024" i="6"/>
  <c r="CU1028" i="6"/>
  <c r="CU1043" i="6"/>
  <c r="CU1047" i="6"/>
  <c r="CU1058" i="6"/>
  <c r="CU1062" i="6"/>
  <c r="CU1077" i="6"/>
  <c r="CU1096" i="6"/>
  <c r="CU1100" i="6"/>
  <c r="CU1115" i="6"/>
  <c r="CU1119" i="6"/>
  <c r="CU1130" i="6"/>
  <c r="CU1134" i="6"/>
  <c r="CU1149" i="6"/>
  <c r="CU1153" i="6"/>
  <c r="CU1168" i="6"/>
  <c r="CU1172" i="6"/>
  <c r="CU1187" i="6"/>
  <c r="CU1191" i="6"/>
  <c r="CU1206" i="6"/>
  <c r="CU1214" i="6"/>
  <c r="CU1221" i="6"/>
  <c r="CU1225" i="6"/>
  <c r="CU1229" i="6"/>
  <c r="CU1240" i="6"/>
  <c r="CU1263" i="6"/>
  <c r="CU1278" i="6"/>
  <c r="CU1286" i="6"/>
  <c r="CU1293" i="6"/>
  <c r="CU1301" i="6"/>
  <c r="CU1312" i="6"/>
  <c r="CU1330" i="6"/>
  <c r="CU1403" i="6"/>
  <c r="CU1545" i="6"/>
  <c r="CU551" i="6"/>
  <c r="CU609" i="6"/>
  <c r="CU613" i="6"/>
  <c r="CU617" i="6"/>
  <c r="CU636" i="6"/>
  <c r="CU663" i="6"/>
  <c r="CU667" i="6"/>
  <c r="CU671" i="6"/>
  <c r="CU690" i="6"/>
  <c r="CU698" i="6"/>
  <c r="CU719" i="6"/>
  <c r="CU756" i="6"/>
  <c r="CU774" i="6"/>
  <c r="CU814" i="6"/>
  <c r="CU840" i="6"/>
  <c r="CU844" i="6"/>
  <c r="CU871" i="6"/>
  <c r="CU894" i="6"/>
  <c r="CU898" i="6"/>
  <c r="CU925" i="6"/>
  <c r="CU948" i="6"/>
  <c r="CU952" i="6"/>
  <c r="CU1002" i="6"/>
  <c r="CU1055" i="6"/>
  <c r="CU1074" i="6"/>
  <c r="CU1127" i="6"/>
  <c r="CU1146" i="6"/>
  <c r="CU1199" i="6"/>
  <c r="CU1218" i="6"/>
  <c r="CU1290" i="6"/>
  <c r="CU1327" i="6"/>
  <c r="CU1372" i="6"/>
  <c r="CU1396" i="6"/>
  <c r="CU513" i="6"/>
  <c r="CU521" i="6"/>
  <c r="CU540" i="6"/>
  <c r="CU567" i="6"/>
  <c r="CU575" i="6"/>
  <c r="CU594" i="6"/>
  <c r="CU602" i="6"/>
  <c r="CU629" i="6"/>
  <c r="CU656" i="6"/>
  <c r="CU683" i="6"/>
  <c r="CU741" i="6"/>
  <c r="CU829" i="6"/>
  <c r="CU1188" i="6"/>
  <c r="CU1203" i="6"/>
  <c r="CU1207" i="6"/>
  <c r="CU1222" i="6"/>
  <c r="CU1245" i="6"/>
  <c r="CU1260" i="6"/>
  <c r="CU1275" i="6"/>
  <c r="CU1279" i="6"/>
  <c r="CU1294" i="6"/>
  <c r="CU716" i="6"/>
  <c r="CU730" i="6"/>
  <c r="CU734" i="6"/>
  <c r="CU945" i="6"/>
  <c r="CU972" i="6"/>
  <c r="CU995" i="6"/>
  <c r="CU999" i="6"/>
  <c r="CU1033" i="6"/>
  <c r="CU1052" i="6"/>
  <c r="CU1067" i="6"/>
  <c r="CU1071" i="6"/>
  <c r="CU1086" i="6"/>
  <c r="CU1105" i="6"/>
  <c r="CU1124" i="6"/>
  <c r="CU1139" i="6"/>
  <c r="CU1143" i="6"/>
  <c r="CU1158" i="6"/>
  <c r="CU1177" i="6"/>
  <c r="CU1196" i="6"/>
  <c r="CU1215" i="6"/>
  <c r="CU1230" i="6"/>
  <c r="CU1249" i="6"/>
  <c r="CU1253" i="6"/>
  <c r="CU1287" i="6"/>
  <c r="CU1302" i="6"/>
  <c r="CU1324" i="6"/>
  <c r="CU1328" i="6"/>
  <c r="CU1345" i="6"/>
  <c r="CU533" i="6"/>
  <c r="CU587" i="6"/>
  <c r="CU641" i="6"/>
  <c r="CU695" i="6"/>
  <c r="CU713" i="6"/>
  <c r="CU738" i="6"/>
  <c r="CU793" i="6"/>
  <c r="CU797" i="6"/>
  <c r="CU841" i="6"/>
  <c r="CU849" i="6"/>
  <c r="CU895" i="6"/>
  <c r="CU903" i="6"/>
  <c r="CU949" i="6"/>
  <c r="CU957" i="6"/>
  <c r="CU1037" i="6"/>
  <c r="CU1056" i="6"/>
  <c r="CU1109" i="6"/>
  <c r="CU1128" i="6"/>
  <c r="CU1208" i="6"/>
  <c r="CU1223" i="6"/>
  <c r="CU1238" i="6"/>
  <c r="CU1280" i="6"/>
  <c r="CU1295" i="6"/>
  <c r="CU1310" i="6"/>
  <c r="CU1349" i="6"/>
  <c r="CU1366" i="6"/>
  <c r="CU1430" i="6"/>
  <c r="CU1539" i="6"/>
  <c r="CU1576" i="6"/>
  <c r="CU1626" i="6"/>
  <c r="CU1630" i="6"/>
  <c r="CU1662" i="6"/>
  <c r="CU1745" i="6"/>
  <c r="CU1859" i="6"/>
  <c r="CU1896" i="6"/>
  <c r="CU1900" i="6"/>
  <c r="CU1915" i="6"/>
  <c r="CU1937" i="6"/>
  <c r="CU1952" i="6"/>
  <c r="CU2004" i="6"/>
  <c r="CU2008" i="6"/>
  <c r="CU2023" i="6"/>
  <c r="CU2045" i="6"/>
  <c r="CU2056" i="6"/>
  <c r="CU2060" i="6"/>
  <c r="CU2067" i="6"/>
  <c r="CU2101" i="6"/>
  <c r="CU2116" i="6"/>
  <c r="CU2128" i="6"/>
  <c r="CU2140" i="6"/>
  <c r="CU2264" i="6"/>
  <c r="CU2282" i="6"/>
  <c r="CU2297" i="6"/>
  <c r="CU2322" i="6"/>
  <c r="CU2337" i="6"/>
  <c r="CU2345" i="6"/>
  <c r="CU2372" i="6"/>
  <c r="CU2391" i="6"/>
  <c r="CU2399" i="6"/>
  <c r="CU2418" i="6"/>
  <c r="CU2426" i="6"/>
  <c r="CU2445" i="6"/>
  <c r="CU2453" i="6"/>
  <c r="CU2472" i="6"/>
  <c r="CU2480" i="6"/>
  <c r="CU2499" i="6"/>
  <c r="CU2507" i="6"/>
  <c r="CU2526" i="6"/>
  <c r="CU2534" i="6"/>
  <c r="CU2693" i="6"/>
  <c r="CU2759" i="6"/>
  <c r="CU3631" i="6"/>
  <c r="CU136" i="6"/>
  <c r="CU1587" i="6"/>
  <c r="CU1659" i="6"/>
  <c r="CU1684" i="6"/>
  <c r="CU1688" i="6"/>
  <c r="CU1720" i="6"/>
  <c r="CU1724" i="6"/>
  <c r="CU1738" i="6"/>
  <c r="CU1878" i="6"/>
  <c r="CU1897" i="6"/>
  <c r="CU1919" i="6"/>
  <c r="CU1934" i="6"/>
  <c r="CU1986" i="6"/>
  <c r="CU1990" i="6"/>
  <c r="CU2005" i="6"/>
  <c r="CU2027" i="6"/>
  <c r="CU2042" i="6"/>
  <c r="CU2053" i="6"/>
  <c r="CU2064" i="6"/>
  <c r="CU2071" i="6"/>
  <c r="CU2094" i="6"/>
  <c r="CU2261" i="6"/>
  <c r="CU2286" i="6"/>
  <c r="CU2301" i="6"/>
  <c r="CU2308" i="6"/>
  <c r="CU2319" i="6"/>
  <c r="CU2349" i="6"/>
  <c r="CU2353" i="6"/>
  <c r="CU2376" i="6"/>
  <c r="CU2380" i="6"/>
  <c r="CU2403" i="6"/>
  <c r="CU2407" i="6"/>
  <c r="CU2430" i="6"/>
  <c r="CU2434" i="6"/>
  <c r="CU2457" i="6"/>
  <c r="CU2461" i="6"/>
  <c r="CU2484" i="6"/>
  <c r="CU2488" i="6"/>
  <c r="CU2511" i="6"/>
  <c r="CU2515" i="6"/>
  <c r="CU2538" i="6"/>
  <c r="CU2662" i="6"/>
  <c r="CU3338" i="6"/>
  <c r="CU3475" i="6"/>
  <c r="CU2469" i="6"/>
  <c r="CU2496" i="6"/>
  <c r="CU2523" i="6"/>
  <c r="CU3499" i="6"/>
  <c r="CU3571" i="6"/>
  <c r="CU1552" i="6"/>
  <c r="CU1588" i="6"/>
  <c r="CU1603" i="6"/>
  <c r="CU1642" i="6"/>
  <c r="CU1685" i="6"/>
  <c r="CU1699" i="6"/>
  <c r="CU1721" i="6"/>
  <c r="CU1735" i="6"/>
  <c r="CU1756" i="6"/>
  <c r="CU1901" i="6"/>
  <c r="CU1916" i="6"/>
  <c r="CU1968" i="6"/>
  <c r="CU1972" i="6"/>
  <c r="CU1987" i="6"/>
  <c r="CU2009" i="6"/>
  <c r="CU2050" i="6"/>
  <c r="CU2072" i="6"/>
  <c r="CU2076" i="6"/>
  <c r="CU2083" i="6"/>
  <c r="CU2091" i="6"/>
  <c r="CU2157" i="6"/>
  <c r="CU2175" i="6"/>
  <c r="CU2193" i="6"/>
  <c r="CU2211" i="6"/>
  <c r="CU2229" i="6"/>
  <c r="CU2254" i="6"/>
  <c r="CU2265" i="6"/>
  <c r="CU2283" i="6"/>
  <c r="CU2305" i="6"/>
  <c r="CU2309" i="6"/>
  <c r="CU2346" i="6"/>
  <c r="CU2354" i="6"/>
  <c r="CU2373" i="6"/>
  <c r="CU2381" i="6"/>
  <c r="CU2400" i="6"/>
  <c r="CU2408" i="6"/>
  <c r="CU2427" i="6"/>
  <c r="CU2435" i="6"/>
  <c r="CU2454" i="6"/>
  <c r="CU2462" i="6"/>
  <c r="CU2481" i="6"/>
  <c r="CU2489" i="6"/>
  <c r="CU2508" i="6"/>
  <c r="CU2516" i="6"/>
  <c r="CU2535" i="6"/>
  <c r="CU2652" i="6"/>
  <c r="CU2815" i="6"/>
  <c r="CU2978" i="6"/>
  <c r="CU3311" i="6"/>
  <c r="CU3315" i="6"/>
  <c r="CU3371" i="6"/>
  <c r="CU204" i="6"/>
  <c r="CU3429" i="6"/>
  <c r="CU3530" i="6"/>
  <c r="CU3602" i="6"/>
  <c r="CU3694" i="6"/>
  <c r="CU1600" i="6"/>
  <c r="CU1639" i="6"/>
  <c r="CU1671" i="6"/>
  <c r="CU1682" i="6"/>
  <c r="CU1689" i="6"/>
  <c r="CU1707" i="6"/>
  <c r="CU1718" i="6"/>
  <c r="CU1725" i="6"/>
  <c r="CU1857" i="6"/>
  <c r="CU1883" i="6"/>
  <c r="CU1898" i="6"/>
  <c r="CU1950" i="6"/>
  <c r="CU1991" i="6"/>
  <c r="CU2006" i="6"/>
  <c r="CU2080" i="6"/>
  <c r="CU2095" i="6"/>
  <c r="CU2110" i="6"/>
  <c r="CU2122" i="6"/>
  <c r="CU2134" i="6"/>
  <c r="CU2146" i="6"/>
  <c r="CU2313" i="6"/>
  <c r="CU2335" i="6"/>
  <c r="CU2358" i="6"/>
  <c r="CU2362" i="6"/>
  <c r="CU2385" i="6"/>
  <c r="CU2389" i="6"/>
  <c r="CU2412" i="6"/>
  <c r="CU2416" i="6"/>
  <c r="CU2439" i="6"/>
  <c r="CU2443" i="6"/>
  <c r="CU2466" i="6"/>
  <c r="CU2470" i="6"/>
  <c r="CU2493" i="6"/>
  <c r="CU2497" i="6"/>
  <c r="CU2520" i="6"/>
  <c r="CU2524" i="6"/>
  <c r="CU3260" i="6"/>
  <c r="CU3264" i="6"/>
  <c r="CU3268" i="6"/>
  <c r="CU3272" i="6"/>
  <c r="CU3698" i="6"/>
  <c r="CU1743" i="6"/>
  <c r="CU1943" i="6"/>
  <c r="CU1958" i="6"/>
  <c r="CU2010" i="6"/>
  <c r="CU2021" i="6"/>
  <c r="CU2036" i="6"/>
  <c r="CU2051" i="6"/>
  <c r="CU2062" i="6"/>
  <c r="CU2073" i="6"/>
  <c r="CU2295" i="6"/>
  <c r="CU2328" i="6"/>
  <c r="CU2343" i="6"/>
  <c r="CU2397" i="6"/>
  <c r="CU2424" i="6"/>
  <c r="CU2451" i="6"/>
  <c r="CU2478" i="6"/>
  <c r="CU2505" i="6"/>
  <c r="CU2532" i="6"/>
  <c r="CU1568" i="6"/>
  <c r="CU1593" i="6"/>
  <c r="CU1636" i="6"/>
  <c r="CU1686" i="6"/>
  <c r="CU1880" i="6"/>
  <c r="CU1932" i="6"/>
  <c r="CU1936" i="6"/>
  <c r="CU1988" i="6"/>
  <c r="CU2040" i="6"/>
  <c r="CU2092" i="6"/>
  <c r="CU2259" i="6"/>
  <c r="CU2270" i="6"/>
  <c r="CU2277" i="6"/>
  <c r="CU2299" i="6"/>
  <c r="CU2310" i="6"/>
  <c r="CU2332" i="6"/>
  <c r="CU2336" i="6"/>
  <c r="CU2355" i="6"/>
  <c r="CU2363" i="6"/>
  <c r="CU2382" i="6"/>
  <c r="CU2390" i="6"/>
  <c r="CU2409" i="6"/>
  <c r="CU2436" i="6"/>
  <c r="CU2444" i="6"/>
  <c r="CU2463" i="6"/>
  <c r="CU2471" i="6"/>
  <c r="CU2490" i="6"/>
  <c r="CU2517" i="6"/>
  <c r="CU2575" i="6"/>
  <c r="CU2641" i="6"/>
  <c r="CU3407" i="6"/>
  <c r="CU3411" i="6"/>
  <c r="CU3523" i="6"/>
  <c r="CU1629" i="6"/>
  <c r="CU1672" i="6"/>
  <c r="CU1676" i="6"/>
  <c r="CU1708" i="6"/>
  <c r="CU1712" i="6"/>
  <c r="CU1903" i="6"/>
  <c r="CU1966" i="6"/>
  <c r="CU1981" i="6"/>
  <c r="CU1992" i="6"/>
  <c r="CU1996" i="6"/>
  <c r="CU2003" i="6"/>
  <c r="CU2011" i="6"/>
  <c r="CU2018" i="6"/>
  <c r="CU2048" i="6"/>
  <c r="CU2059" i="6"/>
  <c r="CU2085" i="6"/>
  <c r="CU2107" i="6"/>
  <c r="CU2119" i="6"/>
  <c r="CU2131" i="6"/>
  <c r="CU2143" i="6"/>
  <c r="CU2521" i="6"/>
  <c r="CU2707" i="6"/>
  <c r="CU3554" i="6"/>
  <c r="CU3641" i="6"/>
  <c r="CU36" i="6"/>
  <c r="CU1565" i="6"/>
  <c r="CU1594" i="6"/>
  <c r="CU1637" i="6"/>
  <c r="CU1658" i="6"/>
  <c r="CU1748" i="6"/>
  <c r="CU1918" i="6"/>
  <c r="CU1933" i="6"/>
  <c r="CU2026" i="6"/>
  <c r="CU2078" i="6"/>
  <c r="CU2166" i="6"/>
  <c r="CU2202" i="6"/>
  <c r="CU2220" i="6"/>
  <c r="CU2238" i="6"/>
  <c r="CU2256" i="6"/>
  <c r="CU2274" i="6"/>
  <c r="CU2300" i="6"/>
  <c r="CU2318" i="6"/>
  <c r="CU2333" i="6"/>
  <c r="CU2456" i="6"/>
  <c r="CU2510" i="6"/>
  <c r="CU2782" i="6"/>
  <c r="CU3171" i="6"/>
  <c r="CU3175" i="6"/>
  <c r="CU3353" i="6"/>
  <c r="CU2631" i="6"/>
  <c r="CU2669" i="6"/>
  <c r="CU2947" i="6"/>
  <c r="CU3136" i="6"/>
  <c r="CU3140" i="6"/>
  <c r="CU3400" i="6"/>
  <c r="CU102" i="6"/>
  <c r="CU2579" i="6"/>
  <c r="CU2648" i="6"/>
  <c r="CU2672" i="6"/>
  <c r="CU2755" i="6"/>
  <c r="CU2778" i="6"/>
  <c r="CU2844" i="6"/>
  <c r="CU2899" i="6"/>
  <c r="CU2965" i="6"/>
  <c r="CU2989" i="6"/>
  <c r="CU2993" i="6"/>
  <c r="CU3004" i="6"/>
  <c r="CU3008" i="6"/>
  <c r="CU3012" i="6"/>
  <c r="CU3038" i="6"/>
  <c r="CU3061" i="6"/>
  <c r="CU3065" i="6"/>
  <c r="CU3069" i="6"/>
  <c r="CU3073" i="6"/>
  <c r="CU3077" i="6"/>
  <c r="CU3124" i="6"/>
  <c r="CU3132" i="6"/>
  <c r="CU3167" i="6"/>
  <c r="CU3194" i="6"/>
  <c r="CU3432" i="6"/>
  <c r="CU3439" i="6"/>
  <c r="CU3457" i="6"/>
  <c r="CU3464" i="6"/>
  <c r="CU3502" i="6"/>
  <c r="CU3536" i="6"/>
  <c r="CU3574" i="6"/>
  <c r="CU3627" i="6"/>
  <c r="CU3658" i="6"/>
  <c r="CU3669" i="6"/>
  <c r="CU3683" i="6"/>
  <c r="CU128" i="6"/>
  <c r="CU143" i="6"/>
  <c r="CU147" i="6"/>
  <c r="CU158" i="6"/>
  <c r="CU32" i="6"/>
  <c r="CU47" i="6"/>
  <c r="CU162" i="6"/>
  <c r="CU166" i="6"/>
  <c r="CU98" i="6"/>
  <c r="CU173" i="6"/>
  <c r="CU215" i="6"/>
  <c r="CU2614" i="6"/>
  <c r="CU2683" i="6"/>
  <c r="CU2741" i="6"/>
  <c r="CU2748" i="6"/>
  <c r="CU2771" i="6"/>
  <c r="CU2779" i="6"/>
  <c r="CU2786" i="6"/>
  <c r="CU2804" i="6"/>
  <c r="CU3013" i="6"/>
  <c r="CU3028" i="6"/>
  <c r="CU3039" i="6"/>
  <c r="CU3062" i="6"/>
  <c r="CU3066" i="6"/>
  <c r="CU3070" i="6"/>
  <c r="CU3129" i="6"/>
  <c r="CU3183" i="6"/>
  <c r="CU3191" i="6"/>
  <c r="CU3276" i="6"/>
  <c r="CU3280" i="6"/>
  <c r="CU3284" i="6"/>
  <c r="CU3288" i="6"/>
  <c r="CU3319" i="6"/>
  <c r="CU3323" i="6"/>
  <c r="CU3382" i="6"/>
  <c r="CU3393" i="6"/>
  <c r="CU3418" i="6"/>
  <c r="CU3422" i="6"/>
  <c r="CU3433" i="6"/>
  <c r="CU3454" i="6"/>
  <c r="CU3472" i="6"/>
  <c r="CU3496" i="6"/>
  <c r="CU3503" i="6"/>
  <c r="CU3520" i="6"/>
  <c r="CU3544" i="6"/>
  <c r="CU3568" i="6"/>
  <c r="CU3575" i="6"/>
  <c r="CU3589" i="6"/>
  <c r="CU3599" i="6"/>
  <c r="CU3670" i="6"/>
  <c r="CU3691" i="6"/>
  <c r="CU140" i="6"/>
  <c r="CU148" i="6"/>
  <c r="CU63" i="6"/>
  <c r="CU67" i="6"/>
  <c r="CU167" i="6"/>
  <c r="CU95" i="6"/>
  <c r="CU189" i="6"/>
  <c r="CU193" i="6"/>
  <c r="CU2590" i="6"/>
  <c r="CU2618" i="6"/>
  <c r="CU2642" i="6"/>
  <c r="CU2659" i="6"/>
  <c r="CU2663" i="6"/>
  <c r="CU2708" i="6"/>
  <c r="CU2745" i="6"/>
  <c r="CU2790" i="6"/>
  <c r="CU2890" i="6"/>
  <c r="CU2944" i="6"/>
  <c r="CU2948" i="6"/>
  <c r="CU2975" i="6"/>
  <c r="CU3017" i="6"/>
  <c r="CU3086" i="6"/>
  <c r="CU3199" i="6"/>
  <c r="CU3304" i="6"/>
  <c r="CU3308" i="6"/>
  <c r="CU3331" i="6"/>
  <c r="CU3335" i="6"/>
  <c r="CU3357" i="6"/>
  <c r="CU3361" i="6"/>
  <c r="CU3397" i="6"/>
  <c r="CU3415" i="6"/>
  <c r="CU3451" i="6"/>
  <c r="CU3469" i="6"/>
  <c r="CU3479" i="6"/>
  <c r="CU3527" i="6"/>
  <c r="CU3551" i="6"/>
  <c r="CU2730" i="6"/>
  <c r="CU2952" i="6"/>
  <c r="CU3102" i="6"/>
  <c r="CU3106" i="6"/>
  <c r="CU3114" i="6"/>
  <c r="CU3172" i="6"/>
  <c r="CU3257" i="6"/>
  <c r="CU3261" i="6"/>
  <c r="CU3269" i="6"/>
  <c r="CU3312" i="6"/>
  <c r="CU3316" i="6"/>
  <c r="CU3339" i="6"/>
  <c r="CU3346" i="6"/>
  <c r="CU3350" i="6"/>
  <c r="CU3372" i="6"/>
  <c r="CU3379" i="6"/>
  <c r="CU3408" i="6"/>
  <c r="CU3412" i="6"/>
  <c r="CU3448" i="6"/>
  <c r="CU3500" i="6"/>
  <c r="CU3517" i="6"/>
  <c r="CU3541" i="6"/>
  <c r="CU3565" i="6"/>
  <c r="CU3572" i="6"/>
  <c r="CU3586" i="6"/>
  <c r="CU3593" i="6"/>
  <c r="CU3681" i="6"/>
  <c r="CU3695" i="6"/>
  <c r="CU126" i="6"/>
  <c r="CU130" i="6"/>
  <c r="CU137" i="6"/>
  <c r="CU141" i="6"/>
  <c r="CU152" i="6"/>
  <c r="CU160" i="6"/>
  <c r="CU75" i="6"/>
  <c r="CU79" i="6"/>
  <c r="CU107" i="6"/>
  <c r="CU201" i="6"/>
  <c r="CU209" i="6"/>
  <c r="CU2587" i="6"/>
  <c r="CU2591" i="6"/>
  <c r="CU2632" i="6"/>
  <c r="CU2639" i="6"/>
  <c r="CU2660" i="6"/>
  <c r="CU2705" i="6"/>
  <c r="CU2742" i="6"/>
  <c r="CU2753" i="6"/>
  <c r="CU2838" i="6"/>
  <c r="CU2849" i="6"/>
  <c r="CU2863" i="6"/>
  <c r="CU2967" i="6"/>
  <c r="CU2976" i="6"/>
  <c r="CU2983" i="6"/>
  <c r="CU2995" i="6"/>
  <c r="CU3002" i="6"/>
  <c r="CU3040" i="6"/>
  <c r="CU3059" i="6"/>
  <c r="CU3075" i="6"/>
  <c r="CU3130" i="6"/>
  <c r="CU2612" i="6"/>
  <c r="CU2723" i="6"/>
  <c r="CU2908" i="6"/>
  <c r="CU3138" i="6"/>
  <c r="CU3142" i="6"/>
  <c r="CU3150" i="6"/>
  <c r="CU3165" i="6"/>
  <c r="CU3173" i="6"/>
  <c r="CU3192" i="6"/>
  <c r="CU3196" i="6"/>
  <c r="CU3254" i="6"/>
  <c r="CU3262" i="6"/>
  <c r="CU3293" i="6"/>
  <c r="CU3297" i="6"/>
  <c r="CU3301" i="6"/>
  <c r="CU3305" i="6"/>
  <c r="CU3328" i="6"/>
  <c r="CU3332" i="6"/>
  <c r="CU3343" i="6"/>
  <c r="CU3358" i="6"/>
  <c r="CU3387" i="6"/>
  <c r="CU3398" i="6"/>
  <c r="CU3459" i="6"/>
  <c r="CU3466" i="6"/>
  <c r="CU3490" i="6"/>
  <c r="CU3514" i="6"/>
  <c r="CU3538" i="6"/>
  <c r="CU3562" i="6"/>
  <c r="CU3583" i="6"/>
  <c r="CU3671" i="6"/>
  <c r="CU149" i="6"/>
  <c r="CU30" i="6"/>
  <c r="CU53" i="6"/>
  <c r="CU81" i="6"/>
  <c r="CU96" i="6"/>
  <c r="CU179" i="6"/>
  <c r="CU2588" i="6"/>
  <c r="CU2650" i="6"/>
  <c r="CU2657" i="6"/>
  <c r="CU2702" i="6"/>
  <c r="CU2727" i="6"/>
  <c r="CU2750" i="6"/>
  <c r="CU2765" i="6"/>
  <c r="CU2769" i="6"/>
  <c r="CU2773" i="6"/>
  <c r="CU2802" i="6"/>
  <c r="CU2953" i="6"/>
  <c r="CU2957" i="6"/>
  <c r="CU2984" i="6"/>
  <c r="CU3052" i="6"/>
  <c r="CU3056" i="6"/>
  <c r="CU3111" i="6"/>
  <c r="CU3154" i="6"/>
  <c r="CU3158" i="6"/>
  <c r="CU3185" i="6"/>
  <c r="CU3317" i="6"/>
  <c r="CU3373" i="6"/>
  <c r="CU3380" i="6"/>
  <c r="CU3405" i="6"/>
  <c r="CU3409" i="6"/>
  <c r="CU3427" i="6"/>
  <c r="CU3518" i="6"/>
  <c r="CU3580" i="6"/>
  <c r="CU3587" i="6"/>
  <c r="CU3639" i="6"/>
  <c r="CU3682" i="6"/>
  <c r="CU116" i="6"/>
  <c r="CU127" i="6"/>
  <c r="CU134" i="6"/>
  <c r="CU142" i="6"/>
  <c r="CU61" i="6"/>
  <c r="CU187" i="6"/>
  <c r="CU2654" i="6"/>
  <c r="CU2678" i="6"/>
  <c r="CU2699" i="6"/>
  <c r="CU2720" i="6"/>
  <c r="CU2743" i="6"/>
  <c r="CU2754" i="6"/>
  <c r="CU2777" i="6"/>
  <c r="CU2938" i="6"/>
  <c r="CU3003" i="6"/>
  <c r="CU3007" i="6"/>
  <c r="CU3041" i="6"/>
  <c r="CU2578" i="6"/>
  <c r="CU2585" i="6"/>
  <c r="CU2758" i="6"/>
  <c r="CU2781" i="6"/>
  <c r="CU2854" i="6"/>
  <c r="CU2864" i="6"/>
  <c r="CU2902" i="6"/>
  <c r="CU2916" i="6"/>
  <c r="CU2942" i="6"/>
  <c r="CU3015" i="6"/>
  <c r="CU3049" i="6"/>
  <c r="CU3088" i="6"/>
  <c r="CU3096" i="6"/>
  <c r="CU3147" i="6"/>
  <c r="CU3166" i="6"/>
  <c r="CU3189" i="6"/>
  <c r="CU3193" i="6"/>
  <c r="CU3201" i="6"/>
  <c r="CU3294" i="6"/>
  <c r="CU3298" i="6"/>
  <c r="CU3306" i="6"/>
  <c r="CU3329" i="6"/>
  <c r="CU3333" i="6"/>
  <c r="CU3344" i="6"/>
  <c r="CU3359" i="6"/>
  <c r="CU3388" i="6"/>
  <c r="CU3435" i="6"/>
  <c r="CU3446" i="6"/>
  <c r="CU3460" i="6"/>
  <c r="CU3467" i="6"/>
  <c r="CU3491" i="6"/>
  <c r="CU3505" i="6"/>
  <c r="CU3515" i="6"/>
  <c r="CU3532" i="6"/>
  <c r="CU3539" i="6"/>
  <c r="CU3563" i="6"/>
  <c r="CU3577" i="6"/>
  <c r="CU3584" i="6"/>
  <c r="CU3633" i="6"/>
  <c r="CU3668" i="6"/>
  <c r="CU3693" i="6"/>
  <c r="CU135" i="6"/>
  <c r="CU146" i="6"/>
  <c r="CU154" i="6"/>
  <c r="CU69" i="6"/>
  <c r="CU73" i="6"/>
  <c r="CU165" i="6"/>
  <c r="CU101" i="6"/>
  <c r="CU195" i="6"/>
  <c r="CU199" i="6"/>
  <c r="CU203" i="6"/>
  <c r="CU222" i="6"/>
  <c r="CU2627" i="6"/>
  <c r="CU2728" i="6"/>
  <c r="CU2766" i="6"/>
  <c r="CU2818" i="6"/>
  <c r="CU2924" i="6"/>
  <c r="CU2931" i="6"/>
  <c r="CU2935" i="6"/>
  <c r="CU2939" i="6"/>
  <c r="CU2958" i="6"/>
  <c r="CU2981" i="6"/>
  <c r="CU2985" i="6"/>
  <c r="CU3053" i="6"/>
  <c r="CU3057" i="6"/>
  <c r="CU3100" i="6"/>
  <c r="CU3104" i="6"/>
  <c r="CU3112" i="6"/>
  <c r="CU3155" i="6"/>
  <c r="CU3159" i="6"/>
  <c r="CU3428" i="6"/>
  <c r="CU3529" i="6"/>
  <c r="CU325" i="6"/>
  <c r="CU361" i="6"/>
  <c r="CU397" i="6"/>
  <c r="CU433" i="6"/>
  <c r="CU461" i="6"/>
  <c r="CU479" i="6"/>
  <c r="CU497" i="6"/>
  <c r="CU515" i="6"/>
  <c r="CU854" i="6"/>
  <c r="CU908" i="6"/>
  <c r="CU962" i="6"/>
  <c r="CU322" i="6"/>
  <c r="CU358" i="6"/>
  <c r="CU394" i="6"/>
  <c r="CU430" i="6"/>
  <c r="CU744" i="6"/>
  <c r="CU349" i="6"/>
  <c r="CU385" i="6"/>
  <c r="CU421" i="6"/>
  <c r="CU455" i="6"/>
  <c r="CU473" i="6"/>
  <c r="CU491" i="6"/>
  <c r="CU509" i="6"/>
  <c r="CU836" i="6"/>
  <c r="CU890" i="6"/>
  <c r="CU944" i="6"/>
  <c r="CU343" i="6"/>
  <c r="CU379" i="6"/>
  <c r="CU415" i="6"/>
  <c r="CU452" i="6"/>
  <c r="CU470" i="6"/>
  <c r="CU488" i="6"/>
  <c r="CU506" i="6"/>
  <c r="CU524" i="6"/>
  <c r="CU334" i="6"/>
  <c r="CU370" i="6"/>
  <c r="CU406" i="6"/>
  <c r="CU443" i="6"/>
  <c r="CU737" i="6"/>
  <c r="CU773" i="6"/>
  <c r="CU809" i="6"/>
  <c r="CU1429" i="6"/>
  <c r="CU1567" i="6"/>
  <c r="CU1652" i="6"/>
  <c r="CU1873" i="6"/>
  <c r="CU728" i="6"/>
  <c r="CU764" i="6"/>
  <c r="CU800" i="6"/>
  <c r="CU833" i="6"/>
  <c r="CU851" i="6"/>
  <c r="CU869" i="6"/>
  <c r="CU887" i="6"/>
  <c r="CU905" i="6"/>
  <c r="CU923" i="6"/>
  <c r="CU941" i="6"/>
  <c r="CU959" i="6"/>
  <c r="CU977" i="6"/>
  <c r="CU758" i="6"/>
  <c r="CU794" i="6"/>
  <c r="CU830" i="6"/>
  <c r="CU848" i="6"/>
  <c r="CU866" i="6"/>
  <c r="CU884" i="6"/>
  <c r="CU902" i="6"/>
  <c r="CU920" i="6"/>
  <c r="CU938" i="6"/>
  <c r="CU956" i="6"/>
  <c r="CU974" i="6"/>
  <c r="CU1760" i="6"/>
  <c r="CU749" i="6"/>
  <c r="CU785" i="6"/>
  <c r="CU821" i="6"/>
  <c r="CU1406" i="6"/>
  <c r="CU1544" i="6"/>
  <c r="CU782" i="6"/>
  <c r="CU818" i="6"/>
  <c r="CU842" i="6"/>
  <c r="CU860" i="6"/>
  <c r="CU878" i="6"/>
  <c r="CU896" i="6"/>
  <c r="CU914" i="6"/>
  <c r="CU932" i="6"/>
  <c r="CU950" i="6"/>
  <c r="CU968" i="6"/>
  <c r="CU986" i="6"/>
  <c r="CU740" i="6"/>
  <c r="CU776" i="6"/>
  <c r="CU812" i="6"/>
  <c r="CU839" i="6"/>
  <c r="CU857" i="6"/>
  <c r="CU875" i="6"/>
  <c r="CU893" i="6"/>
  <c r="CU911" i="6"/>
  <c r="CU929" i="6"/>
  <c r="CU947" i="6"/>
  <c r="CU965" i="6"/>
  <c r="CU983" i="6"/>
  <c r="CU1538" i="6"/>
  <c r="CU1397" i="6"/>
  <c r="CU1535" i="6"/>
  <c r="CU1607" i="6"/>
  <c r="CU1643" i="6"/>
  <c r="CU1679" i="6"/>
  <c r="CU1715" i="6"/>
  <c r="CU1424" i="6"/>
  <c r="CU1562" i="6"/>
  <c r="CU1598" i="6"/>
  <c r="CU1634" i="6"/>
  <c r="CU1670" i="6"/>
  <c r="CU1706" i="6"/>
  <c r="CU1742" i="6"/>
  <c r="CU1864" i="6"/>
  <c r="CU1882" i="6"/>
  <c r="CU1421" i="6"/>
  <c r="CU1559" i="6"/>
  <c r="CU1631" i="6"/>
  <c r="CU1667" i="6"/>
  <c r="CU1703" i="6"/>
  <c r="CU1739" i="6"/>
  <c r="CU1861" i="6"/>
  <c r="CU1418" i="6"/>
  <c r="CU1556" i="6"/>
  <c r="CU1592" i="6"/>
  <c r="CU1664" i="6"/>
  <c r="CU1700" i="6"/>
  <c r="CU1736" i="6"/>
  <c r="CU1858" i="6"/>
  <c r="CU1879" i="6"/>
  <c r="CU1415" i="6"/>
  <c r="CU1553" i="6"/>
  <c r="CU1661" i="6"/>
  <c r="CU1697" i="6"/>
  <c r="CU1733" i="6"/>
  <c r="CU1855" i="6"/>
  <c r="CU1409" i="6"/>
  <c r="CU1655" i="6"/>
  <c r="CU1691" i="6"/>
  <c r="CU1727" i="6"/>
  <c r="CU2154" i="6"/>
  <c r="CU2190" i="6"/>
  <c r="CU2208" i="6"/>
  <c r="CU2226" i="6"/>
  <c r="CU2244" i="6"/>
  <c r="CU2162" i="6"/>
  <c r="CU2180" i="6"/>
  <c r="CU2198" i="6"/>
  <c r="CU2216" i="6"/>
  <c r="CU2234" i="6"/>
  <c r="CU2252" i="6"/>
  <c r="CU2342" i="6"/>
  <c r="CU2396" i="6"/>
  <c r="CU2450" i="6"/>
  <c r="CU2504" i="6"/>
  <c r="CU2163" i="6"/>
  <c r="CU2181" i="6"/>
  <c r="CU2199" i="6"/>
  <c r="CU2217" i="6"/>
  <c r="CU2235" i="6"/>
  <c r="CU2109" i="6"/>
  <c r="CU2117" i="6"/>
  <c r="CU2121" i="6"/>
  <c r="CU2129" i="6"/>
  <c r="CU2133" i="6"/>
  <c r="CU2141" i="6"/>
  <c r="CU2145" i="6"/>
  <c r="CU2160" i="6"/>
  <c r="CU2178" i="6"/>
  <c r="CU2196" i="6"/>
  <c r="CU2214" i="6"/>
  <c r="CU2232" i="6"/>
  <c r="CU2153" i="6"/>
  <c r="CU2171" i="6"/>
  <c r="CU2189" i="6"/>
  <c r="CU2207" i="6"/>
  <c r="CU2225" i="6"/>
  <c r="CU2243" i="6"/>
  <c r="CU2276" i="6"/>
  <c r="CU2312" i="6"/>
  <c r="CU2974" i="6"/>
  <c r="CU2267" i="6"/>
  <c r="CU2303" i="6"/>
  <c r="CU2339" i="6"/>
  <c r="CU2357" i="6"/>
  <c r="CU2375" i="6"/>
  <c r="CU2393" i="6"/>
  <c r="CU2411" i="6"/>
  <c r="CU2429" i="6"/>
  <c r="CU2447" i="6"/>
  <c r="CU2465" i="6"/>
  <c r="CU2483" i="6"/>
  <c r="CU2501" i="6"/>
  <c r="CU2519" i="6"/>
  <c r="CU2537" i="6"/>
  <c r="CU2732" i="6"/>
  <c r="CU2866" i="6"/>
  <c r="CU2258" i="6"/>
  <c r="CU2294" i="6"/>
  <c r="CU2330" i="6"/>
  <c r="CU3010" i="6"/>
  <c r="CU2255" i="6"/>
  <c r="CU2291" i="6"/>
  <c r="CU2327" i="6"/>
  <c r="CU2351" i="6"/>
  <c r="CU2387" i="6"/>
  <c r="CU2405" i="6"/>
  <c r="CU2423" i="6"/>
  <c r="CU2441" i="6"/>
  <c r="CU2459" i="6"/>
  <c r="CU2477" i="6"/>
  <c r="CU2495" i="6"/>
  <c r="CU2513" i="6"/>
  <c r="CU2531" i="6"/>
  <c r="CU2285" i="6"/>
  <c r="CU2321" i="6"/>
  <c r="CU2348" i="6"/>
  <c r="CU2384" i="6"/>
  <c r="CU2402" i="6"/>
  <c r="CU2420" i="6"/>
  <c r="CU2438" i="6"/>
  <c r="CU2992" i="6"/>
  <c r="CU2752" i="6"/>
  <c r="CU2788" i="6"/>
  <c r="CU2824" i="6"/>
  <c r="CU2860" i="6"/>
  <c r="CU2896" i="6"/>
  <c r="CU3094" i="6"/>
  <c r="CU3137" i="6"/>
  <c r="CU2749" i="6"/>
  <c r="CU2785" i="6"/>
  <c r="CU2821" i="6"/>
  <c r="CU2857" i="6"/>
  <c r="CU2893" i="6"/>
  <c r="CU2945" i="6"/>
  <c r="CU2956" i="6"/>
  <c r="CU2740" i="6"/>
  <c r="CU2776" i="6"/>
  <c r="CU2812" i="6"/>
  <c r="CU2848" i="6"/>
  <c r="CU2884" i="6"/>
  <c r="CU2734" i="6"/>
  <c r="CU2770" i="6"/>
  <c r="CU2806" i="6"/>
  <c r="CU2842" i="6"/>
  <c r="CU2914" i="6"/>
  <c r="CU2932" i="6"/>
  <c r="CU2950" i="6"/>
  <c r="CU2968" i="6"/>
  <c r="CU2987" i="6"/>
  <c r="CU3005" i="6"/>
  <c r="CU3016" i="6"/>
  <c r="CU3259" i="6"/>
  <c r="CU2731" i="6"/>
  <c r="CU2767" i="6"/>
  <c r="CU2803" i="6"/>
  <c r="CU2839" i="6"/>
  <c r="CU2875" i="6"/>
  <c r="CU2911" i="6"/>
  <c r="CU2943" i="6"/>
  <c r="CU2980" i="6"/>
  <c r="CU3042" i="6"/>
  <c r="CU2725" i="6"/>
  <c r="CU2761" i="6"/>
  <c r="CU2797" i="6"/>
  <c r="CU2833" i="6"/>
  <c r="CU2905" i="6"/>
  <c r="CU2933" i="6"/>
  <c r="CU2969" i="6"/>
  <c r="CU3006" i="6"/>
  <c r="CU3148" i="6"/>
  <c r="CU2936" i="6"/>
  <c r="CU2973" i="6"/>
  <c r="CU3009" i="6"/>
  <c r="CU3045" i="6"/>
  <c r="CU3072" i="6"/>
  <c r="CU3090" i="6"/>
  <c r="CU3108" i="6"/>
  <c r="CU3126" i="6"/>
  <c r="CU3144" i="6"/>
  <c r="CU3162" i="6"/>
  <c r="CU2927" i="6"/>
  <c r="CU2963" i="6"/>
  <c r="CU3000" i="6"/>
  <c r="CU3036" i="6"/>
  <c r="CU3098" i="6"/>
  <c r="CU3116" i="6"/>
  <c r="CU3134" i="6"/>
  <c r="CU3152" i="6"/>
  <c r="CU3170" i="6"/>
  <c r="CU3188" i="6"/>
  <c r="CU3256" i="6"/>
  <c r="CU2918" i="6"/>
  <c r="CU2954" i="6"/>
  <c r="CU2991" i="6"/>
  <c r="CU3063" i="6"/>
  <c r="CU3099" i="6"/>
  <c r="CU3135" i="6"/>
  <c r="CU3153" i="6"/>
  <c r="CU2915" i="6"/>
  <c r="CU2951" i="6"/>
  <c r="CU2988" i="6"/>
  <c r="CU3060" i="6"/>
  <c r="CU3074" i="6"/>
  <c r="CU3092" i="6"/>
  <c r="CU3110" i="6"/>
  <c r="CU3128" i="6"/>
  <c r="CU3146" i="6"/>
  <c r="CU3164" i="6"/>
  <c r="CU3182" i="6"/>
  <c r="CU3200" i="6"/>
  <c r="CU3018" i="6"/>
  <c r="CU3054" i="6"/>
  <c r="CU3071" i="6"/>
  <c r="CU3089" i="6"/>
  <c r="CU3107" i="6"/>
  <c r="CU3125" i="6"/>
  <c r="CU3143" i="6"/>
  <c r="CU3161" i="6"/>
  <c r="CU3179" i="6"/>
  <c r="CU3197" i="6"/>
  <c r="CU3265" i="6"/>
  <c r="CU3660" i="6"/>
  <c r="CU3685" i="6"/>
  <c r="CU3672" i="6"/>
  <c r="CU117" i="6"/>
  <c r="CU3643" i="6"/>
  <c r="CU3679" i="6"/>
  <c r="CU124" i="6"/>
  <c r="CU3640" i="6"/>
  <c r="CU3676" i="6"/>
  <c r="CU121" i="6"/>
  <c r="CU145" i="6"/>
  <c r="CU29" i="6"/>
  <c r="CU3673" i="6"/>
  <c r="CU118" i="6"/>
  <c r="CU3667" i="6"/>
  <c r="CU112" i="6"/>
  <c r="CU3664" i="6"/>
  <c r="CU109" i="6"/>
  <c r="CU139" i="6"/>
  <c r="CU157" i="6"/>
  <c r="CU41" i="6"/>
  <c r="CU3661" i="6"/>
  <c r="CU3697" i="6"/>
  <c r="CU3652" i="6"/>
  <c r="CU3688" i="6"/>
  <c r="CU133" i="6"/>
  <c r="CU151" i="6"/>
  <c r="CU35" i="6"/>
  <c r="AE3027" i="6"/>
  <c r="CV3027" i="6" s="1"/>
  <c r="AE119" i="6"/>
  <c r="CV119" i="6" s="1"/>
  <c r="AE118" i="6"/>
  <c r="CV118" i="6" s="1"/>
  <c r="AE117" i="6"/>
  <c r="CV117" i="6" s="1"/>
  <c r="AY211" i="6" l="1"/>
  <c r="AY172" i="6"/>
  <c r="AY171" i="6"/>
  <c r="BA168" i="6"/>
  <c r="CT168" i="6" s="1"/>
  <c r="CU168" i="6" s="1"/>
  <c r="BM169" i="6"/>
  <c r="BG169" i="6"/>
  <c r="BA169" i="6"/>
  <c r="CT169" i="6" l="1"/>
  <c r="CU169" i="6" s="1"/>
  <c r="BA28" i="6"/>
  <c r="CT28" i="6" s="1"/>
  <c r="CU28" i="6" s="1"/>
  <c r="BA80" i="6"/>
  <c r="CT80" i="6" s="1"/>
  <c r="CU80" i="6" s="1"/>
  <c r="BA78" i="6" l="1"/>
  <c r="CT78" i="6" s="1"/>
  <c r="CU78" i="6" s="1"/>
  <c r="BA2169" i="6"/>
  <c r="CT2169" i="6" s="1"/>
  <c r="CU2169" i="6" s="1"/>
  <c r="AT163" i="6"/>
  <c r="J30" i="7"/>
  <c r="J31" i="7"/>
  <c r="J32" i="7"/>
  <c r="J33" i="7"/>
  <c r="J34" i="7"/>
  <c r="J35" i="7"/>
  <c r="J36" i="7"/>
  <c r="J37" i="7"/>
  <c r="J38" i="7"/>
  <c r="J39" i="7"/>
  <c r="BG705" i="6"/>
  <c r="BA705" i="6"/>
  <c r="BS657" i="6"/>
  <c r="BM657" i="6"/>
  <c r="BG657" i="6"/>
  <c r="BA657" i="6"/>
  <c r="CT657" i="6" l="1"/>
  <c r="CU657" i="6" s="1"/>
  <c r="CT705" i="6"/>
  <c r="CU705" i="6" s="1"/>
  <c r="CV163" i="6"/>
  <c r="CS163" i="6"/>
  <c r="CU163" i="6" s="1"/>
  <c r="CV1431" i="6"/>
  <c r="CV1432" i="6"/>
  <c r="CV1435" i="6"/>
  <c r="CV1436" i="6"/>
  <c r="CV1437" i="6"/>
  <c r="CV1438" i="6"/>
  <c r="CV1439" i="6"/>
  <c r="CV1440" i="6"/>
  <c r="CV1441" i="6"/>
  <c r="CV1442" i="6"/>
  <c r="CV1443" i="6"/>
  <c r="CV1444" i="6"/>
  <c r="CV1445" i="6"/>
  <c r="CV1446" i="6"/>
  <c r="CV1447" i="6"/>
  <c r="CV1448" i="6"/>
  <c r="CV1449" i="6"/>
  <c r="CV1450" i="6"/>
  <c r="CV1451" i="6"/>
  <c r="CV1452" i="6"/>
  <c r="CV1453" i="6"/>
  <c r="CV1454" i="6"/>
  <c r="CV1455" i="6"/>
  <c r="CV1456" i="6"/>
  <c r="CV1457" i="6"/>
  <c r="CV1458" i="6"/>
  <c r="CV1459" i="6"/>
  <c r="CV1460" i="6"/>
  <c r="CV1461" i="6"/>
  <c r="CV1462" i="6"/>
  <c r="CV1463" i="6"/>
  <c r="CV1464" i="6"/>
  <c r="CV1465" i="6"/>
  <c r="CV1466" i="6"/>
  <c r="CV1467" i="6"/>
  <c r="CV1469" i="6"/>
  <c r="CV1470" i="6"/>
  <c r="CV1471" i="6"/>
  <c r="CV1472" i="6"/>
  <c r="CV1473" i="6"/>
  <c r="CV1474" i="6"/>
  <c r="CV1475" i="6"/>
  <c r="CV1476" i="6"/>
  <c r="CV1477" i="6"/>
  <c r="CV1478" i="6"/>
  <c r="CV1479" i="6"/>
  <c r="CV1480" i="6"/>
  <c r="CV1481" i="6"/>
  <c r="CV1482" i="6"/>
  <c r="CV1483" i="6"/>
  <c r="CV1484" i="6"/>
  <c r="CV1485" i="6"/>
  <c r="CV1486" i="6"/>
  <c r="CV1487" i="6"/>
  <c r="CV1488" i="6"/>
  <c r="CV1489" i="6"/>
  <c r="CV1490" i="6"/>
  <c r="CV1491" i="6"/>
  <c r="CV1492" i="6"/>
  <c r="CV1493" i="6"/>
  <c r="CV1494" i="6"/>
  <c r="CV1495" i="6"/>
  <c r="CV1496" i="6"/>
  <c r="CV1497" i="6"/>
  <c r="CV1498" i="6"/>
  <c r="CV1499" i="6"/>
  <c r="CV1500" i="6"/>
  <c r="CV1501" i="6"/>
  <c r="CV1502" i="6"/>
  <c r="CV1503" i="6"/>
  <c r="CV1504" i="6"/>
  <c r="CV1505" i="6"/>
  <c r="CV1506" i="6"/>
  <c r="CV1507" i="6"/>
  <c r="CV1508" i="6"/>
  <c r="CV1509" i="6"/>
  <c r="CV1510" i="6"/>
  <c r="CV1511" i="6"/>
  <c r="CV1512" i="6"/>
  <c r="CV1513" i="6"/>
  <c r="CV1514" i="6"/>
  <c r="CV1515" i="6"/>
  <c r="CV1516" i="6"/>
  <c r="CV1517" i="6"/>
  <c r="CV1518" i="6"/>
  <c r="CV1519" i="6"/>
  <c r="CV1520" i="6"/>
  <c r="CV1521" i="6"/>
  <c r="CV1522" i="6"/>
  <c r="CV1523" i="6"/>
  <c r="CV1524" i="6"/>
  <c r="CV1525" i="6"/>
  <c r="CV1526" i="6"/>
  <c r="CV1527" i="6"/>
  <c r="CV1528" i="6"/>
  <c r="CV1529" i="6"/>
  <c r="CV1530" i="6"/>
  <c r="CV1531" i="6"/>
  <c r="CV1532" i="6"/>
  <c r="CV2971" i="6"/>
  <c r="CV3202" i="6"/>
  <c r="CV3203" i="6"/>
  <c r="CV3204" i="6"/>
  <c r="CV3205" i="6"/>
  <c r="CV3206" i="6"/>
  <c r="CV3207" i="6"/>
  <c r="CV3208" i="6"/>
  <c r="CV3209" i="6"/>
  <c r="CV3210" i="6"/>
  <c r="CV3211" i="6"/>
  <c r="CV3212" i="6"/>
  <c r="CV3213" i="6"/>
  <c r="CV3214" i="6"/>
  <c r="CV3215" i="6"/>
  <c r="CV3216" i="6"/>
  <c r="CV3217" i="6"/>
  <c r="CV3218" i="6"/>
  <c r="CV3219" i="6"/>
  <c r="CV3220" i="6"/>
  <c r="CV3221" i="6"/>
  <c r="CV3222" i="6"/>
  <c r="CV3223" i="6"/>
  <c r="CV3224" i="6"/>
  <c r="CV3225" i="6"/>
  <c r="CV3226" i="6"/>
  <c r="CV3227" i="6"/>
  <c r="CV3228" i="6"/>
  <c r="CV3229" i="6"/>
  <c r="CV3230" i="6"/>
  <c r="CV3231" i="6"/>
  <c r="CV3232" i="6"/>
  <c r="CV3233" i="6"/>
  <c r="CV3234" i="6"/>
  <c r="CV3235" i="6"/>
  <c r="CV3236" i="6"/>
  <c r="CV3237" i="6"/>
  <c r="CV3238" i="6"/>
  <c r="CV3239" i="6"/>
  <c r="CV3240" i="6"/>
  <c r="CV3241" i="6"/>
  <c r="CV3242" i="6"/>
  <c r="CV3243" i="6"/>
  <c r="CV3244" i="6"/>
  <c r="CV3245" i="6"/>
  <c r="CV3246" i="6"/>
  <c r="CV3247" i="6"/>
  <c r="CV3248" i="6"/>
  <c r="CV3249" i="6"/>
  <c r="CV3250" i="6"/>
  <c r="CV3251" i="6"/>
  <c r="CV3699" i="6"/>
  <c r="CV3700" i="6"/>
  <c r="CV3701" i="6"/>
  <c r="CV3702" i="6"/>
  <c r="CV3703" i="6"/>
  <c r="CV3704" i="6"/>
  <c r="CV3705" i="6"/>
  <c r="CV3706" i="6"/>
  <c r="CV3707" i="6"/>
  <c r="CV3708" i="6"/>
  <c r="CV3709" i="6"/>
  <c r="CV3710" i="6"/>
  <c r="CV3711" i="6"/>
  <c r="CV3712" i="6"/>
  <c r="CV3713" i="6"/>
  <c r="CV3714" i="6"/>
  <c r="CV3715" i="6"/>
  <c r="CV3716" i="6"/>
  <c r="CV3717" i="6"/>
  <c r="CV3718" i="6"/>
  <c r="CV3719" i="6"/>
  <c r="CV3720" i="6"/>
  <c r="CV3721" i="6"/>
  <c r="CV3722" i="6"/>
  <c r="CV3723" i="6"/>
  <c r="CV3724" i="6"/>
  <c r="CV3725" i="6"/>
  <c r="CV3726" i="6"/>
  <c r="CV3727" i="6"/>
  <c r="CV3728" i="6"/>
  <c r="CV3729" i="6"/>
  <c r="CV3730" i="6"/>
  <c r="CV3731" i="6"/>
  <c r="CV3732" i="6"/>
  <c r="CV3733" i="6"/>
  <c r="CV3734" i="6"/>
  <c r="CV3735" i="6"/>
  <c r="CV3736" i="6"/>
  <c r="CV3737" i="6"/>
  <c r="CV3738" i="6"/>
  <c r="CV3739" i="6"/>
  <c r="CV3740" i="6"/>
  <c r="CV3741" i="6"/>
  <c r="CV3742" i="6"/>
  <c r="CV3743" i="6"/>
  <c r="CV3744" i="6"/>
  <c r="CV3745" i="6"/>
  <c r="CV3746" i="6"/>
  <c r="CV3747" i="6"/>
  <c r="CV3748" i="6"/>
  <c r="CV3749" i="6"/>
  <c r="CV3750" i="6"/>
  <c r="CV3751" i="6"/>
  <c r="CV3752" i="6"/>
  <c r="CV3753" i="6"/>
  <c r="CV3754" i="6"/>
  <c r="CV3755" i="6"/>
  <c r="CV3756" i="6"/>
  <c r="CV3757" i="6"/>
  <c r="CV3758" i="6"/>
  <c r="CV3759" i="6"/>
  <c r="CV3760" i="6"/>
  <c r="CV3761" i="6"/>
  <c r="CV3762" i="6"/>
  <c r="CV3763" i="6"/>
  <c r="CV3764" i="6"/>
  <c r="CV3765" i="6"/>
  <c r="CV3766" i="6"/>
  <c r="CV3767" i="6"/>
  <c r="CV3768" i="6"/>
  <c r="CV3769" i="6"/>
  <c r="CV3770" i="6"/>
  <c r="CV3771" i="6"/>
  <c r="CV3772" i="6"/>
  <c r="CV3773" i="6"/>
  <c r="CV3774" i="6"/>
  <c r="CV3775" i="6"/>
  <c r="CV3776" i="6"/>
  <c r="CV3777" i="6"/>
  <c r="CV3778" i="6"/>
  <c r="CV3779" i="6"/>
  <c r="CV3780" i="6"/>
  <c r="CV3781" i="6"/>
  <c r="CV3782" i="6"/>
  <c r="CV3783" i="6"/>
  <c r="CV3784" i="6"/>
  <c r="CV3785" i="6"/>
  <c r="CV3786" i="6"/>
  <c r="CV3787" i="6"/>
  <c r="CV3788" i="6"/>
  <c r="CV3789" i="6"/>
  <c r="CV3790" i="6"/>
  <c r="CV3791" i="6"/>
  <c r="CV3792" i="6"/>
  <c r="CV3793" i="6"/>
  <c r="CV3794" i="6"/>
  <c r="CV3795" i="6"/>
  <c r="CV3796" i="6"/>
  <c r="CV3797" i="6"/>
  <c r="CV3798" i="6"/>
  <c r="CV3799" i="6"/>
  <c r="CV3800" i="6"/>
  <c r="CV3801" i="6"/>
  <c r="CT1431" i="6"/>
  <c r="CU1431" i="6" s="1"/>
  <c r="CT1432" i="6"/>
  <c r="CU1432" i="6" s="1"/>
  <c r="CT1433" i="6"/>
  <c r="CU1433" i="6" s="1"/>
  <c r="CT1434" i="6"/>
  <c r="CU1434" i="6" s="1"/>
  <c r="CT1435" i="6"/>
  <c r="CU1435" i="6" s="1"/>
  <c r="CT1436" i="6"/>
  <c r="CU1436" i="6" s="1"/>
  <c r="CT1437" i="6"/>
  <c r="CU1437" i="6" s="1"/>
  <c r="CT1438" i="6"/>
  <c r="CU1438" i="6" s="1"/>
  <c r="CT1439" i="6"/>
  <c r="CU1439" i="6" s="1"/>
  <c r="CT1440" i="6"/>
  <c r="CU1440" i="6" s="1"/>
  <c r="CT1441" i="6"/>
  <c r="CU1441" i="6" s="1"/>
  <c r="CT1442" i="6"/>
  <c r="CU1442" i="6" s="1"/>
  <c r="CT1443" i="6"/>
  <c r="CU1443" i="6" s="1"/>
  <c r="CT1444" i="6"/>
  <c r="CU1444" i="6" s="1"/>
  <c r="CT1445" i="6"/>
  <c r="CU1445" i="6" s="1"/>
  <c r="CT1446" i="6"/>
  <c r="CU1446" i="6" s="1"/>
  <c r="CT1447" i="6"/>
  <c r="CU1447" i="6" s="1"/>
  <c r="CT1448" i="6"/>
  <c r="CU1448" i="6" s="1"/>
  <c r="CT1449" i="6"/>
  <c r="CU1449" i="6" s="1"/>
  <c r="CT1450" i="6"/>
  <c r="CU1450" i="6" s="1"/>
  <c r="CT1451" i="6"/>
  <c r="CU1451" i="6" s="1"/>
  <c r="CT1452" i="6"/>
  <c r="CU1452" i="6" s="1"/>
  <c r="CT1453" i="6"/>
  <c r="CU1453" i="6" s="1"/>
  <c r="CT1454" i="6"/>
  <c r="CU1454" i="6" s="1"/>
  <c r="CT1455" i="6"/>
  <c r="CU1455" i="6" s="1"/>
  <c r="CT1456" i="6"/>
  <c r="CU1456" i="6" s="1"/>
  <c r="CT1457" i="6"/>
  <c r="CU1457" i="6" s="1"/>
  <c r="CT1458" i="6"/>
  <c r="CU1458" i="6" s="1"/>
  <c r="CT1459" i="6"/>
  <c r="CU1459" i="6" s="1"/>
  <c r="CT1460" i="6"/>
  <c r="CU1460" i="6" s="1"/>
  <c r="CT1461" i="6"/>
  <c r="CU1461" i="6" s="1"/>
  <c r="CT1462" i="6"/>
  <c r="CU1462" i="6" s="1"/>
  <c r="CT1463" i="6"/>
  <c r="CU1463" i="6" s="1"/>
  <c r="CT1464" i="6"/>
  <c r="CU1464" i="6" s="1"/>
  <c r="CT1465" i="6"/>
  <c r="CU1465" i="6" s="1"/>
  <c r="CT1466" i="6"/>
  <c r="CU1466" i="6" s="1"/>
  <c r="CT1467" i="6"/>
  <c r="CU1467" i="6" s="1"/>
  <c r="CT1468" i="6"/>
  <c r="CU1468" i="6" s="1"/>
  <c r="CT1469" i="6"/>
  <c r="CU1469" i="6" s="1"/>
  <c r="CT1470" i="6"/>
  <c r="CU1470" i="6" s="1"/>
  <c r="CT1472" i="6"/>
  <c r="CU1472" i="6" s="1"/>
  <c r="CT1473" i="6"/>
  <c r="CU1473" i="6" s="1"/>
  <c r="CT1474" i="6"/>
  <c r="CU1474" i="6" s="1"/>
  <c r="CT1475" i="6"/>
  <c r="CU1475" i="6" s="1"/>
  <c r="CT1476" i="6"/>
  <c r="CU1476" i="6" s="1"/>
  <c r="CT1477" i="6"/>
  <c r="CU1477" i="6" s="1"/>
  <c r="CT1478" i="6"/>
  <c r="CU1478" i="6" s="1"/>
  <c r="CT1479" i="6"/>
  <c r="CU1479" i="6" s="1"/>
  <c r="CT1480" i="6"/>
  <c r="CU1480" i="6" s="1"/>
  <c r="CT1481" i="6"/>
  <c r="CU1481" i="6" s="1"/>
  <c r="CT1482" i="6"/>
  <c r="CU1482" i="6" s="1"/>
  <c r="CT1483" i="6"/>
  <c r="CU1483" i="6" s="1"/>
  <c r="CT1484" i="6"/>
  <c r="CU1484" i="6" s="1"/>
  <c r="CT1485" i="6"/>
  <c r="CU1485" i="6" s="1"/>
  <c r="CT1486" i="6"/>
  <c r="CU1486" i="6" s="1"/>
  <c r="CT1487" i="6"/>
  <c r="CU1487" i="6" s="1"/>
  <c r="CT1488" i="6"/>
  <c r="CU1488" i="6" s="1"/>
  <c r="CT1489" i="6"/>
  <c r="CU1489" i="6" s="1"/>
  <c r="CT1490" i="6"/>
  <c r="CU1490" i="6" s="1"/>
  <c r="CT1491" i="6"/>
  <c r="CU1491" i="6" s="1"/>
  <c r="CT1492" i="6"/>
  <c r="CU1492" i="6" s="1"/>
  <c r="CT1493" i="6"/>
  <c r="CU1493" i="6" s="1"/>
  <c r="CT1494" i="6"/>
  <c r="CU1494" i="6" s="1"/>
  <c r="CT1495" i="6"/>
  <c r="CU1495" i="6" s="1"/>
  <c r="CT1496" i="6"/>
  <c r="CU1496" i="6" s="1"/>
  <c r="CT1497" i="6"/>
  <c r="CU1497" i="6" s="1"/>
  <c r="CT1498" i="6"/>
  <c r="CU1498" i="6" s="1"/>
  <c r="CT1499" i="6"/>
  <c r="CU1499" i="6" s="1"/>
  <c r="CT1500" i="6"/>
  <c r="CU1500" i="6" s="1"/>
  <c r="CT1501" i="6"/>
  <c r="CU1501" i="6" s="1"/>
  <c r="CT1502" i="6"/>
  <c r="CU1502" i="6" s="1"/>
  <c r="CT1503" i="6"/>
  <c r="CU1503" i="6" s="1"/>
  <c r="CT1504" i="6"/>
  <c r="CU1504" i="6" s="1"/>
  <c r="CT1505" i="6"/>
  <c r="CU1505" i="6" s="1"/>
  <c r="CT1506" i="6"/>
  <c r="CU1506" i="6" s="1"/>
  <c r="CT1507" i="6"/>
  <c r="CU1507" i="6" s="1"/>
  <c r="CT1508" i="6"/>
  <c r="CU1508" i="6" s="1"/>
  <c r="CT1509" i="6"/>
  <c r="CU1509" i="6" s="1"/>
  <c r="CT1510" i="6"/>
  <c r="CU1510" i="6" s="1"/>
  <c r="CT1511" i="6"/>
  <c r="CU1511" i="6" s="1"/>
  <c r="CT1512" i="6"/>
  <c r="CU1512" i="6" s="1"/>
  <c r="CT1513" i="6"/>
  <c r="CU1513" i="6" s="1"/>
  <c r="CT1514" i="6"/>
  <c r="CU1514" i="6" s="1"/>
  <c r="CT1515" i="6"/>
  <c r="CU1515" i="6" s="1"/>
  <c r="CT1516" i="6"/>
  <c r="CU1516" i="6" s="1"/>
  <c r="CT1517" i="6"/>
  <c r="CU1517" i="6" s="1"/>
  <c r="CT1518" i="6"/>
  <c r="CU1518" i="6" s="1"/>
  <c r="CT1519" i="6"/>
  <c r="CU1519" i="6" s="1"/>
  <c r="CT1520" i="6"/>
  <c r="CU1520" i="6" s="1"/>
  <c r="CT1521" i="6"/>
  <c r="CU1521" i="6" s="1"/>
  <c r="CT1522" i="6"/>
  <c r="CU1522" i="6" s="1"/>
  <c r="CT1523" i="6"/>
  <c r="CU1523" i="6" s="1"/>
  <c r="CT1524" i="6"/>
  <c r="CU1524" i="6" s="1"/>
  <c r="CT1525" i="6"/>
  <c r="CU1525" i="6" s="1"/>
  <c r="CT1526" i="6"/>
  <c r="CU1526" i="6" s="1"/>
  <c r="CT1527" i="6"/>
  <c r="CU1527" i="6" s="1"/>
  <c r="CT1528" i="6"/>
  <c r="CU1528" i="6" s="1"/>
  <c r="CT1529" i="6"/>
  <c r="CU1529" i="6" s="1"/>
  <c r="CT1530" i="6"/>
  <c r="CU1530" i="6" s="1"/>
  <c r="CT1531" i="6"/>
  <c r="CU1531" i="6" s="1"/>
  <c r="CT1532" i="6"/>
  <c r="CU1532" i="6" s="1"/>
  <c r="CT2971" i="6"/>
  <c r="CU2971" i="6" s="1"/>
  <c r="CT3204" i="6"/>
  <c r="CU3204" i="6" s="1"/>
  <c r="CT3205" i="6"/>
  <c r="CU3205" i="6" s="1"/>
  <c r="CT3206" i="6"/>
  <c r="CU3206" i="6" s="1"/>
  <c r="CT3207" i="6"/>
  <c r="CU3207" i="6" s="1"/>
  <c r="CT3208" i="6"/>
  <c r="CU3208" i="6" s="1"/>
  <c r="CT3209" i="6"/>
  <c r="CU3209" i="6" s="1"/>
  <c r="CT3210" i="6"/>
  <c r="CU3210" i="6" s="1"/>
  <c r="CT3211" i="6"/>
  <c r="CU3211" i="6" s="1"/>
  <c r="CT3212" i="6"/>
  <c r="CU3212" i="6" s="1"/>
  <c r="CT3213" i="6"/>
  <c r="CU3213" i="6" s="1"/>
  <c r="CT3214" i="6"/>
  <c r="CU3214" i="6" s="1"/>
  <c r="CT3215" i="6"/>
  <c r="CU3215" i="6" s="1"/>
  <c r="CT3216" i="6"/>
  <c r="CU3216" i="6" s="1"/>
  <c r="CT3217" i="6"/>
  <c r="CU3217" i="6" s="1"/>
  <c r="CT3218" i="6"/>
  <c r="CU3218" i="6" s="1"/>
  <c r="CT3219" i="6"/>
  <c r="CU3219" i="6" s="1"/>
  <c r="CT3220" i="6"/>
  <c r="CU3220" i="6" s="1"/>
  <c r="CT3221" i="6"/>
  <c r="CU3221" i="6" s="1"/>
  <c r="CT3222" i="6"/>
  <c r="CU3222" i="6" s="1"/>
  <c r="CT3223" i="6"/>
  <c r="CU3223" i="6" s="1"/>
  <c r="CT3224" i="6"/>
  <c r="CU3224" i="6" s="1"/>
  <c r="CT3225" i="6"/>
  <c r="CU3225" i="6" s="1"/>
  <c r="CT3226" i="6"/>
  <c r="CU3226" i="6" s="1"/>
  <c r="CT3227" i="6"/>
  <c r="CU3227" i="6" s="1"/>
  <c r="CT3228" i="6"/>
  <c r="CU3228" i="6" s="1"/>
  <c r="CT3229" i="6"/>
  <c r="CU3229" i="6" s="1"/>
  <c r="CT3230" i="6"/>
  <c r="CU3230" i="6" s="1"/>
  <c r="CT3231" i="6"/>
  <c r="CU3231" i="6" s="1"/>
  <c r="CT3232" i="6"/>
  <c r="CU3232" i="6" s="1"/>
  <c r="CT3233" i="6"/>
  <c r="CU3233" i="6" s="1"/>
  <c r="CT3234" i="6"/>
  <c r="CU3234" i="6" s="1"/>
  <c r="CT3235" i="6"/>
  <c r="CU3235" i="6" s="1"/>
  <c r="CT3236" i="6"/>
  <c r="CU3236" i="6" s="1"/>
  <c r="CT3237" i="6"/>
  <c r="CU3237" i="6" s="1"/>
  <c r="CT3238" i="6"/>
  <c r="CU3238" i="6" s="1"/>
  <c r="CT3239" i="6"/>
  <c r="CU3239" i="6" s="1"/>
  <c r="CT3240" i="6"/>
  <c r="CU3240" i="6" s="1"/>
  <c r="CT3241" i="6"/>
  <c r="CU3241" i="6" s="1"/>
  <c r="CT3242" i="6"/>
  <c r="CU3242" i="6" s="1"/>
  <c r="CT3243" i="6"/>
  <c r="CU3243" i="6" s="1"/>
  <c r="CT3244" i="6"/>
  <c r="CU3244" i="6" s="1"/>
  <c r="CT3245" i="6"/>
  <c r="CU3245" i="6" s="1"/>
  <c r="CT3246" i="6"/>
  <c r="CU3246" i="6" s="1"/>
  <c r="CT3247" i="6"/>
  <c r="CU3247" i="6" s="1"/>
  <c r="CT3248" i="6"/>
  <c r="CU3248" i="6" s="1"/>
  <c r="CT3249" i="6"/>
  <c r="CU3249" i="6" s="1"/>
  <c r="CT3250" i="6"/>
  <c r="CU3250" i="6" s="1"/>
  <c r="CT3251" i="6"/>
  <c r="CU3251" i="6" s="1"/>
  <c r="CT3699" i="6"/>
  <c r="CU3699" i="6" s="1"/>
  <c r="CT3700" i="6"/>
  <c r="CU3700" i="6" s="1"/>
  <c r="CT3701" i="6"/>
  <c r="CU3701" i="6" s="1"/>
  <c r="CT3702" i="6"/>
  <c r="CU3702" i="6" s="1"/>
  <c r="CT3703" i="6"/>
  <c r="CU3703" i="6" s="1"/>
  <c r="CT3704" i="6"/>
  <c r="CU3704" i="6" s="1"/>
  <c r="CT3705" i="6"/>
  <c r="CU3705" i="6" s="1"/>
  <c r="CT3706" i="6"/>
  <c r="CU3706" i="6" s="1"/>
  <c r="CT3707" i="6"/>
  <c r="CU3707" i="6" s="1"/>
  <c r="CT3708" i="6"/>
  <c r="CU3708" i="6" s="1"/>
  <c r="CT3709" i="6"/>
  <c r="CU3709" i="6" s="1"/>
  <c r="CT3710" i="6"/>
  <c r="CU3710" i="6" s="1"/>
  <c r="CT3711" i="6"/>
  <c r="CU3711" i="6" s="1"/>
  <c r="CT3712" i="6"/>
  <c r="CU3712" i="6" s="1"/>
  <c r="CT3713" i="6"/>
  <c r="CU3713" i="6" s="1"/>
  <c r="CT3714" i="6"/>
  <c r="CU3714" i="6" s="1"/>
  <c r="CT3715" i="6"/>
  <c r="CU3715" i="6" s="1"/>
  <c r="CT3716" i="6"/>
  <c r="CU3716" i="6" s="1"/>
  <c r="CT3717" i="6"/>
  <c r="CU3717" i="6" s="1"/>
  <c r="CT3718" i="6"/>
  <c r="CU3718" i="6" s="1"/>
  <c r="CT3719" i="6"/>
  <c r="CU3719" i="6" s="1"/>
  <c r="CT3720" i="6"/>
  <c r="CU3720" i="6" s="1"/>
  <c r="CT3721" i="6"/>
  <c r="CU3721" i="6" s="1"/>
  <c r="CT3722" i="6"/>
  <c r="CU3722" i="6" s="1"/>
  <c r="CT3723" i="6"/>
  <c r="CU3723" i="6" s="1"/>
  <c r="CT3724" i="6"/>
  <c r="CU3724" i="6" s="1"/>
  <c r="CT3725" i="6"/>
  <c r="CU3725" i="6" s="1"/>
  <c r="CT3726" i="6"/>
  <c r="CU3726" i="6" s="1"/>
  <c r="CT3727" i="6"/>
  <c r="CU3727" i="6" s="1"/>
  <c r="CT3728" i="6"/>
  <c r="CU3728" i="6" s="1"/>
  <c r="CT3729" i="6"/>
  <c r="CU3729" i="6" s="1"/>
  <c r="CT3730" i="6"/>
  <c r="CU3730" i="6" s="1"/>
  <c r="CT3731" i="6"/>
  <c r="CU3731" i="6" s="1"/>
  <c r="CT3732" i="6"/>
  <c r="CU3732" i="6" s="1"/>
  <c r="CT3733" i="6"/>
  <c r="CU3733" i="6" s="1"/>
  <c r="CT3734" i="6"/>
  <c r="CU3734" i="6" s="1"/>
  <c r="CT3735" i="6"/>
  <c r="CU3735" i="6" s="1"/>
  <c r="CT3736" i="6"/>
  <c r="CU3736" i="6" s="1"/>
  <c r="CT3737" i="6"/>
  <c r="CU3737" i="6" s="1"/>
  <c r="CT3738" i="6"/>
  <c r="CU3738" i="6" s="1"/>
  <c r="CT3739" i="6"/>
  <c r="CU3739" i="6" s="1"/>
  <c r="CT3740" i="6"/>
  <c r="CU3740" i="6" s="1"/>
  <c r="CT3741" i="6"/>
  <c r="CU3741" i="6" s="1"/>
  <c r="CT3742" i="6"/>
  <c r="CU3742" i="6" s="1"/>
  <c r="CT3743" i="6"/>
  <c r="CU3743" i="6" s="1"/>
  <c r="CT3744" i="6"/>
  <c r="CU3744" i="6" s="1"/>
  <c r="CT3745" i="6"/>
  <c r="CU3745" i="6" s="1"/>
  <c r="CT3746" i="6"/>
  <c r="CU3746" i="6" s="1"/>
  <c r="CT3747" i="6"/>
  <c r="CU3747" i="6" s="1"/>
  <c r="CT3748" i="6"/>
  <c r="CU3748" i="6" s="1"/>
  <c r="CT3749" i="6"/>
  <c r="CU3749" i="6" s="1"/>
  <c r="CT3750" i="6"/>
  <c r="CU3750" i="6" s="1"/>
  <c r="CT3751" i="6"/>
  <c r="CU3751" i="6" s="1"/>
  <c r="CT3752" i="6"/>
  <c r="CU3752" i="6" s="1"/>
  <c r="CT3753" i="6"/>
  <c r="CU3753" i="6" s="1"/>
  <c r="CT3754" i="6"/>
  <c r="CU3754" i="6" s="1"/>
  <c r="CT3755" i="6"/>
  <c r="CU3755" i="6" s="1"/>
  <c r="CT3756" i="6"/>
  <c r="CU3756" i="6" s="1"/>
  <c r="CT3757" i="6"/>
  <c r="CU3757" i="6" s="1"/>
  <c r="CT3758" i="6"/>
  <c r="CU3758" i="6" s="1"/>
  <c r="CT3759" i="6"/>
  <c r="CU3759" i="6" s="1"/>
  <c r="CT3760" i="6"/>
  <c r="CU3760" i="6" s="1"/>
  <c r="CT3761" i="6"/>
  <c r="CU3761" i="6" s="1"/>
  <c r="CT3762" i="6"/>
  <c r="CU3762" i="6" s="1"/>
  <c r="CT3763" i="6"/>
  <c r="CU3763" i="6" s="1"/>
  <c r="CT3764" i="6"/>
  <c r="CU3764" i="6" s="1"/>
  <c r="CT3765" i="6"/>
  <c r="CU3765" i="6" s="1"/>
  <c r="CT3766" i="6"/>
  <c r="CU3766" i="6" s="1"/>
  <c r="CT3767" i="6"/>
  <c r="CU3767" i="6" s="1"/>
  <c r="CT3768" i="6"/>
  <c r="CU3768" i="6" s="1"/>
  <c r="CT3769" i="6"/>
  <c r="CU3769" i="6" s="1"/>
  <c r="CT3770" i="6"/>
  <c r="CU3770" i="6" s="1"/>
  <c r="CT3771" i="6"/>
  <c r="CU3771" i="6" s="1"/>
  <c r="CT3772" i="6"/>
  <c r="CU3772" i="6" s="1"/>
  <c r="CT3773" i="6"/>
  <c r="CU3773" i="6" s="1"/>
  <c r="CT3774" i="6"/>
  <c r="CU3774" i="6" s="1"/>
  <c r="CT3775" i="6"/>
  <c r="CU3775" i="6" s="1"/>
  <c r="CT3776" i="6"/>
  <c r="CU3776" i="6" s="1"/>
  <c r="CT3777" i="6"/>
  <c r="CU3777" i="6" s="1"/>
  <c r="CT3778" i="6"/>
  <c r="CU3778" i="6" s="1"/>
  <c r="CT3779" i="6"/>
  <c r="CU3779" i="6" s="1"/>
  <c r="CT3780" i="6"/>
  <c r="CU3780" i="6" s="1"/>
  <c r="CT3781" i="6"/>
  <c r="CU3781" i="6" s="1"/>
  <c r="CT3782" i="6"/>
  <c r="CU3782" i="6" s="1"/>
  <c r="CT3783" i="6"/>
  <c r="CU3783" i="6" s="1"/>
  <c r="CT3784" i="6"/>
  <c r="CU3784" i="6" s="1"/>
  <c r="CT3785" i="6"/>
  <c r="CU3785" i="6" s="1"/>
  <c r="CT3786" i="6"/>
  <c r="CU3786" i="6" s="1"/>
  <c r="CT3787" i="6"/>
  <c r="CU3787" i="6" s="1"/>
  <c r="CT3788" i="6"/>
  <c r="CU3788" i="6" s="1"/>
  <c r="CT3789" i="6"/>
  <c r="CU3789" i="6" s="1"/>
  <c r="CT3790" i="6"/>
  <c r="CU3790" i="6" s="1"/>
  <c r="CT3791" i="6"/>
  <c r="CU3791" i="6" s="1"/>
  <c r="CT3792" i="6"/>
  <c r="CU3792" i="6" s="1"/>
  <c r="CT3793" i="6"/>
  <c r="CU3793" i="6" s="1"/>
  <c r="CT3794" i="6"/>
  <c r="CU3794" i="6" s="1"/>
  <c r="CT3795" i="6"/>
  <c r="CU3795" i="6" s="1"/>
  <c r="CT3796" i="6"/>
  <c r="CU3796" i="6" s="1"/>
  <c r="CT3797" i="6"/>
  <c r="CU3797" i="6" s="1"/>
  <c r="CT3798" i="6"/>
  <c r="CU3798" i="6" s="1"/>
  <c r="CT3799" i="6"/>
  <c r="CU3799" i="6" s="1"/>
  <c r="CT3800" i="6"/>
  <c r="CU3800" i="6" s="1"/>
  <c r="CT3801" i="6"/>
  <c r="CU3801" i="6" s="1"/>
  <c r="AE3" i="6"/>
  <c r="CV3" i="6" s="1"/>
  <c r="J78" i="7"/>
  <c r="J79" i="7"/>
  <c r="J80" i="7"/>
  <c r="J81" i="7"/>
  <c r="J82" i="7"/>
  <c r="J83" i="7"/>
  <c r="J84" i="7"/>
  <c r="J85" i="7"/>
  <c r="J86" i="7"/>
  <c r="J87" i="7"/>
  <c r="J88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BA277" i="6"/>
  <c r="CT277" i="6" s="1"/>
  <c r="CU277" i="6" s="1"/>
  <c r="BA287" i="6"/>
  <c r="CT287" i="6" s="1"/>
  <c r="CU287" i="6" s="1"/>
  <c r="BA286" i="6"/>
  <c r="CT286" i="6" s="1"/>
  <c r="CU286" i="6" s="1"/>
  <c r="BG301" i="6"/>
  <c r="BA301" i="6"/>
  <c r="J29" i="7"/>
  <c r="AE441" i="6"/>
  <c r="CV441" i="6" s="1"/>
  <c r="BG496" i="6"/>
  <c r="BA496" i="6"/>
  <c r="CT301" i="6" l="1"/>
  <c r="CU301" i="6" s="1"/>
  <c r="CT496" i="6"/>
  <c r="CU496" i="6" s="1"/>
  <c r="AY618" i="6"/>
  <c r="BA658" i="6"/>
  <c r="CT658" i="6" s="1"/>
  <c r="CU658" i="6" s="1"/>
  <c r="AY656" i="6"/>
  <c r="BA654" i="6"/>
  <c r="CT654" i="6" s="1"/>
  <c r="CU654" i="6" s="1"/>
  <c r="BA655" i="6"/>
  <c r="CT655" i="6" s="1"/>
  <c r="CU655" i="6" s="1"/>
  <c r="AY653" i="6"/>
  <c r="AY652" i="6"/>
  <c r="AY651" i="6"/>
  <c r="AY650" i="6"/>
  <c r="BA649" i="6"/>
  <c r="CT649" i="6" s="1"/>
  <c r="CU649" i="6" s="1"/>
  <c r="AY648" i="6"/>
  <c r="BG648" i="6"/>
  <c r="CT648" i="6" s="1"/>
  <c r="CU648" i="6" s="1"/>
  <c r="BM647" i="6"/>
  <c r="BG647" i="6"/>
  <c r="BA647" i="6"/>
  <c r="BE646" i="6"/>
  <c r="BA646" i="6"/>
  <c r="BM644" i="6"/>
  <c r="BG644" i="6"/>
  <c r="AY770" i="6"/>
  <c r="AY769" i="6"/>
  <c r="BA819" i="6"/>
  <c r="CT819" i="6" s="1"/>
  <c r="CU819" i="6" s="1"/>
  <c r="AE839" i="6"/>
  <c r="CV839" i="6" s="1"/>
  <c r="AE838" i="6"/>
  <c r="CV838" i="6" s="1"/>
  <c r="CT644" i="6" l="1"/>
  <c r="CU644" i="6" s="1"/>
  <c r="CT647" i="6"/>
  <c r="CU647" i="6" s="1"/>
  <c r="BG646" i="6"/>
  <c r="CT646" i="6" s="1"/>
  <c r="CU646" i="6" s="1"/>
  <c r="BA1095" i="6"/>
  <c r="CT1095" i="6" s="1"/>
  <c r="CU1095" i="6" s="1"/>
  <c r="BA1094" i="6"/>
  <c r="CT1094" i="6" s="1"/>
  <c r="CU1094" i="6" s="1"/>
  <c r="BA1093" i="6"/>
  <c r="CT1093" i="6" s="1"/>
  <c r="CU1093" i="6" s="1"/>
  <c r="BA1092" i="6"/>
  <c r="CT1092" i="6" s="1"/>
  <c r="CU1092" i="6" s="1"/>
  <c r="BA1091" i="6"/>
  <c r="CT1091" i="6" s="1"/>
  <c r="CU1091" i="6" s="1"/>
  <c r="BA1089" i="6"/>
  <c r="CT1089" i="6" s="1"/>
  <c r="CU1089" i="6" s="1"/>
  <c r="BA1088" i="6"/>
  <c r="CT1088" i="6" s="1"/>
  <c r="CU1088" i="6" s="1"/>
  <c r="BA1087" i="6"/>
  <c r="CT1087" i="6" s="1"/>
  <c r="CU1087" i="6" s="1"/>
  <c r="BA1085" i="6"/>
  <c r="CT1085" i="6" s="1"/>
  <c r="CU1085" i="6" s="1"/>
  <c r="BA1084" i="6"/>
  <c r="CT1084" i="6" s="1"/>
  <c r="CU1084" i="6" s="1"/>
  <c r="BA1081" i="6"/>
  <c r="CT1081" i="6" s="1"/>
  <c r="CU1081" i="6" s="1"/>
  <c r="BA1083" i="6"/>
  <c r="CT1083" i="6" s="1"/>
  <c r="CU1083" i="6" s="1"/>
  <c r="BA1079" i="6"/>
  <c r="AE1080" i="6"/>
  <c r="CV1080" i="6" s="1"/>
  <c r="BM1204" i="6"/>
  <c r="BG1204" i="6"/>
  <c r="BA1204" i="6"/>
  <c r="AE1204" i="6"/>
  <c r="CV1204" i="6" s="1"/>
  <c r="AE1468" i="6"/>
  <c r="CV1468" i="6" s="1"/>
  <c r="CT1204" i="6" l="1"/>
  <c r="CU1204" i="6" s="1"/>
  <c r="AE1434" i="6"/>
  <c r="CV1434" i="6" s="1"/>
  <c r="AE1433" i="6"/>
  <c r="CV1433" i="6" s="1"/>
  <c r="BG1547" i="6" l="1"/>
  <c r="CT1547" i="6" s="1"/>
  <c r="CU1547" i="6" s="1"/>
  <c r="BG1614" i="6"/>
  <c r="BA1614" i="6"/>
  <c r="BA1615" i="6"/>
  <c r="CT1615" i="6" s="1"/>
  <c r="CU1615" i="6" s="1"/>
  <c r="BA1616" i="6"/>
  <c r="CT1616" i="6" s="1"/>
  <c r="CU1616" i="6" s="1"/>
  <c r="BA1617" i="6"/>
  <c r="CT1617" i="6" s="1"/>
  <c r="CU1617" i="6" s="1"/>
  <c r="BA1618" i="6"/>
  <c r="CT1618" i="6" s="1"/>
  <c r="CU1618" i="6" s="1"/>
  <c r="AY1619" i="6"/>
  <c r="BA1580" i="6"/>
  <c r="CT1580" i="6" s="1"/>
  <c r="CU1580" i="6" s="1"/>
  <c r="BA1581" i="6"/>
  <c r="CT1581" i="6" s="1"/>
  <c r="CU1581" i="6" s="1"/>
  <c r="AY1620" i="6"/>
  <c r="AY1622" i="6"/>
  <c r="BA1583" i="6"/>
  <c r="CT1583" i="6" s="1"/>
  <c r="CU1583" i="6" s="1"/>
  <c r="BA1623" i="6"/>
  <c r="CT1623" i="6" s="1"/>
  <c r="CU1623" i="6" s="1"/>
  <c r="BA1624" i="6"/>
  <c r="CT1624" i="6" s="1"/>
  <c r="CU1624" i="6" s="1"/>
  <c r="AY1625" i="6"/>
  <c r="BA1586" i="6"/>
  <c r="CT1586" i="6" s="1"/>
  <c r="CU1586" i="6" s="1"/>
  <c r="AY1640" i="6"/>
  <c r="BA1602" i="6"/>
  <c r="CT1602" i="6" s="1"/>
  <c r="CU1602" i="6" s="1"/>
  <c r="AY1641" i="6"/>
  <c r="BA1601" i="6"/>
  <c r="CT1601" i="6" s="1"/>
  <c r="CU1601" i="6" s="1"/>
  <c r="BM1599" i="6"/>
  <c r="CT1599" i="6" s="1"/>
  <c r="CU1599" i="6" s="1"/>
  <c r="BG1595" i="6"/>
  <c r="CT1595" i="6" s="1"/>
  <c r="CU1595" i="6" s="1"/>
  <c r="BG1633" i="6"/>
  <c r="CT1633" i="6" s="1"/>
  <c r="CU1633" i="6" s="1"/>
  <c r="AY1628" i="6"/>
  <c r="BA1589" i="6"/>
  <c r="CT1589" i="6" s="1"/>
  <c r="CU1589" i="6" s="1"/>
  <c r="BA1627" i="6"/>
  <c r="BG1627" i="6"/>
  <c r="CT1627" i="6" s="1"/>
  <c r="CU1627" i="6" s="1"/>
  <c r="CT1614" i="6" l="1"/>
  <c r="CU1614" i="6" s="1"/>
  <c r="BA1622" i="6"/>
  <c r="CT1622" i="6" s="1"/>
  <c r="CU1622" i="6" s="1"/>
  <c r="BA1641" i="6"/>
  <c r="CT1641" i="6" s="1"/>
  <c r="CU1641" i="6" s="1"/>
  <c r="BA1620" i="6"/>
  <c r="CT1620" i="6" s="1"/>
  <c r="CU1620" i="6" s="1"/>
  <c r="BA1625" i="6"/>
  <c r="CT1625" i="6" s="1"/>
  <c r="CU1625" i="6" s="1"/>
  <c r="BA1619" i="6"/>
  <c r="CT1619" i="6" s="1"/>
  <c r="CU1619" i="6" s="1"/>
  <c r="BA1640" i="6"/>
  <c r="CT1640" i="6" s="1"/>
  <c r="CU1640" i="6" s="1"/>
  <c r="BA1628" i="6"/>
  <c r="CT1628" i="6" s="1"/>
  <c r="CU1628" i="6" s="1"/>
  <c r="AA1674" i="6"/>
  <c r="AA1675" i="6"/>
  <c r="AA1676" i="6"/>
  <c r="AA1677" i="6"/>
  <c r="AA1678" i="6"/>
  <c r="AA1679" i="6"/>
  <c r="AA1680" i="6"/>
  <c r="AA1681" i="6"/>
  <c r="AA1682" i="6"/>
  <c r="AA1683" i="6"/>
  <c r="AA1684" i="6"/>
  <c r="AA1685" i="6"/>
  <c r="AA1686" i="6"/>
  <c r="AA1687" i="6"/>
  <c r="AA1688" i="6"/>
  <c r="AA1689" i="6"/>
  <c r="AA1690" i="6"/>
  <c r="AA1691" i="6"/>
  <c r="AA1692" i="6"/>
  <c r="AA1693" i="6"/>
  <c r="AA1694" i="6"/>
  <c r="AA1695" i="6"/>
  <c r="AA1696" i="6"/>
  <c r="AA1697" i="6"/>
  <c r="AA1698" i="6"/>
  <c r="AA1699" i="6"/>
  <c r="AA1700" i="6"/>
  <c r="AA1701" i="6"/>
  <c r="AA1702" i="6"/>
  <c r="AA1703" i="6"/>
  <c r="AA1704" i="6"/>
  <c r="AA1705" i="6"/>
  <c r="AA1673" i="6"/>
  <c r="AY1851" i="6"/>
  <c r="BG2033" i="6"/>
  <c r="BA2041" i="6"/>
  <c r="CT2041" i="6" s="1"/>
  <c r="CU2041" i="6" s="1"/>
  <c r="BA2033" i="6"/>
  <c r="BA2031" i="6"/>
  <c r="CT2031" i="6" s="1"/>
  <c r="CU2031" i="6" s="1"/>
  <c r="BA2028" i="6"/>
  <c r="CT2028" i="6" s="1"/>
  <c r="CU2028" i="6" s="1"/>
  <c r="BA2058" i="6"/>
  <c r="CT2058" i="6" s="1"/>
  <c r="CU2058" i="6" s="1"/>
  <c r="BA2057" i="6"/>
  <c r="CT2057" i="6" s="1"/>
  <c r="CU2057" i="6" s="1"/>
  <c r="BA2088" i="6"/>
  <c r="CT2088" i="6" s="1"/>
  <c r="CU2088" i="6" s="1"/>
  <c r="J27" i="7"/>
  <c r="J28" i="7"/>
  <c r="J17" i="7"/>
  <c r="J18" i="7"/>
  <c r="J19" i="7"/>
  <c r="J20" i="7"/>
  <c r="J21" i="7"/>
  <c r="J22" i="7"/>
  <c r="J23" i="7"/>
  <c r="J24" i="7"/>
  <c r="J25" i="7"/>
  <c r="J26" i="7"/>
  <c r="AA2185" i="6"/>
  <c r="AA2186" i="6"/>
  <c r="AA2187" i="6"/>
  <c r="AA2188" i="6"/>
  <c r="AA2189" i="6"/>
  <c r="AA2190" i="6"/>
  <c r="AA2191" i="6"/>
  <c r="AA2192" i="6"/>
  <c r="AA2193" i="6"/>
  <c r="AA2194" i="6"/>
  <c r="AA2184" i="6"/>
  <c r="AA2196" i="6"/>
  <c r="AA2197" i="6"/>
  <c r="AA2198" i="6"/>
  <c r="AA2199" i="6"/>
  <c r="AA2200" i="6"/>
  <c r="AA2201" i="6"/>
  <c r="AA2202" i="6"/>
  <c r="AA2203" i="6"/>
  <c r="AA2204" i="6"/>
  <c r="AA2205" i="6"/>
  <c r="AA2195" i="6"/>
  <c r="AA2173" i="6"/>
  <c r="AA2174" i="6"/>
  <c r="AA2175" i="6"/>
  <c r="AA2176" i="6"/>
  <c r="AA2177" i="6"/>
  <c r="AA2178" i="6"/>
  <c r="AA2179" i="6"/>
  <c r="AA2180" i="6"/>
  <c r="AA2181" i="6"/>
  <c r="AA2182" i="6"/>
  <c r="AA2183" i="6"/>
  <c r="AA2172" i="6"/>
  <c r="CT2033" i="6" l="1"/>
  <c r="CU2033" i="6" s="1"/>
  <c r="BA2364" i="6"/>
  <c r="CT2364" i="6" s="1"/>
  <c r="CU2364" i="6" s="1"/>
  <c r="BA2366" i="6"/>
  <c r="CT2366" i="6" s="1"/>
  <c r="CU2366" i="6" s="1"/>
  <c r="BA2367" i="6"/>
  <c r="CT2367" i="6" s="1"/>
  <c r="CU2367" i="6" s="1"/>
  <c r="BA2369" i="6"/>
  <c r="CT2369" i="6" s="1"/>
  <c r="CU2369" i="6" s="1"/>
  <c r="BA2368" i="6"/>
  <c r="CT2368" i="6" s="1"/>
  <c r="CU2368" i="6" s="1"/>
  <c r="BA2594" i="6"/>
  <c r="CT2594" i="6" s="1"/>
  <c r="CU2594" i="6" s="1"/>
  <c r="AE2679" i="6"/>
  <c r="CV2679" i="6" s="1"/>
  <c r="AE2680" i="6"/>
  <c r="CV2680" i="6" s="1"/>
  <c r="BA2675" i="6"/>
  <c r="CT2675" i="6" s="1"/>
  <c r="CU2675" i="6" s="1"/>
  <c r="AE2684" i="6"/>
  <c r="CV2684" i="6" s="1"/>
  <c r="BG2736" i="6" l="1"/>
  <c r="CT2736" i="6" s="1"/>
  <c r="CU2736" i="6" s="1"/>
  <c r="J14" i="7"/>
  <c r="J15" i="7"/>
  <c r="J16" i="7"/>
  <c r="BA2829" i="6"/>
  <c r="CT2829" i="6" s="1"/>
  <c r="CU2829" i="6" s="1"/>
  <c r="BA2919" i="6"/>
  <c r="CT2919" i="6" s="1"/>
  <c r="CU2919" i="6" s="1"/>
  <c r="BA2879" i="6"/>
  <c r="CT2879" i="6" s="1"/>
  <c r="CU2879" i="6" s="1"/>
  <c r="BA2878" i="6"/>
  <c r="CT2878" i="6" s="1"/>
  <c r="CU2878" i="6" s="1"/>
  <c r="BA3027" i="6" l="1"/>
  <c r="CT3027" i="6" s="1"/>
  <c r="CU3027" i="6" s="1"/>
  <c r="BA3024" i="6"/>
  <c r="CT3024" i="6" s="1"/>
  <c r="CU3024" i="6" s="1"/>
  <c r="BA3025" i="6"/>
  <c r="CT3025" i="6" s="1"/>
  <c r="CU3025" i="6" s="1"/>
  <c r="BA3082" i="6"/>
  <c r="CT3082" i="6" s="1"/>
  <c r="CU3082" i="6" s="1"/>
  <c r="BA3083" i="6"/>
  <c r="CT3083" i="6" s="1"/>
  <c r="CU3083" i="6" s="1"/>
  <c r="BA3084" i="6"/>
  <c r="CT3084" i="6" s="1"/>
  <c r="CU3084" i="6" s="1"/>
  <c r="BA3085" i="6"/>
  <c r="CT3085" i="6" s="1"/>
  <c r="CU3085" i="6" s="1"/>
  <c r="BA3081" i="6"/>
  <c r="CT3081" i="6" s="1"/>
  <c r="CU3081" i="6" s="1"/>
  <c r="BA3118" i="6"/>
  <c r="CT3118" i="6" s="1"/>
  <c r="CU3118" i="6" s="1"/>
  <c r="BA3119" i="6"/>
  <c r="CT3119" i="6" s="1"/>
  <c r="CU3119" i="6" s="1"/>
  <c r="BA3120" i="6"/>
  <c r="CT3120" i="6" s="1"/>
  <c r="CU3120" i="6" s="1"/>
  <c r="BA3121" i="6"/>
  <c r="CT3121" i="6" s="1"/>
  <c r="CU3121" i="6" s="1"/>
  <c r="BA3122" i="6"/>
  <c r="CT3122" i="6" s="1"/>
  <c r="CU3122" i="6" s="1"/>
  <c r="BA3203" i="6"/>
  <c r="CT3203" i="6" s="1"/>
  <c r="CU3203" i="6" s="1"/>
  <c r="BA3255" i="6"/>
  <c r="CT3255" i="6" s="1"/>
  <c r="CU3255" i="6" s="1"/>
  <c r="BA3355" i="6"/>
  <c r="CT3355" i="6" s="1"/>
  <c r="CU3355" i="6" s="1"/>
  <c r="BA3356" i="6"/>
  <c r="CT3356" i="6" s="1"/>
  <c r="CU3356" i="6" s="1"/>
  <c r="BA3354" i="6"/>
  <c r="CT3354" i="6" s="1"/>
  <c r="CU3354" i="6" s="1"/>
  <c r="BA3403" i="6"/>
  <c r="CT3403" i="6" s="1"/>
  <c r="CU3403" i="6" s="1"/>
  <c r="BG3445" i="6"/>
  <c r="AY3445" i="6"/>
  <c r="BA3444" i="6"/>
  <c r="CT3444" i="6" s="1"/>
  <c r="CU3444" i="6" s="1"/>
  <c r="BA3495" i="6"/>
  <c r="CT3495" i="6" s="1"/>
  <c r="CU3495" i="6" s="1"/>
  <c r="BA3494" i="6"/>
  <c r="CT3494" i="6" s="1"/>
  <c r="CU3494" i="6" s="1"/>
  <c r="BA3542" i="6"/>
  <c r="CT3542" i="6" s="1"/>
  <c r="CU3542" i="6" s="1"/>
  <c r="J6" i="7"/>
  <c r="J7" i="7"/>
  <c r="J8" i="7"/>
  <c r="J9" i="7"/>
  <c r="J10" i="7"/>
  <c r="J11" i="7"/>
  <c r="J12" i="7"/>
  <c r="J13" i="7"/>
  <c r="J4" i="7"/>
  <c r="J5" i="7"/>
  <c r="J3" i="7"/>
  <c r="BA3441" i="6"/>
  <c r="CT3441" i="6" s="1"/>
  <c r="CU3441" i="6" s="1"/>
  <c r="BA3443" i="6"/>
  <c r="CT3443" i="6" s="1"/>
  <c r="CU3443" i="6" s="1"/>
  <c r="BA3442" i="6"/>
  <c r="CT3442" i="6" s="1"/>
  <c r="CU3442" i="6" s="1"/>
  <c r="BG3650" i="6"/>
  <c r="BA3650" i="6"/>
  <c r="CT3650" i="6" l="1"/>
  <c r="CU3650" i="6" s="1"/>
  <c r="BA3445" i="6"/>
  <c r="CT3445" i="6" s="1"/>
  <c r="CU3445" i="6" s="1"/>
  <c r="BA3492" i="6"/>
  <c r="CT3492" i="6" s="1"/>
  <c r="CU3492" i="6" s="1"/>
  <c r="BA3493" i="6"/>
  <c r="CT3493" i="6" s="1"/>
  <c r="CU3493" i="6" s="1"/>
  <c r="BA3402" i="6"/>
  <c r="CT3402" i="6" s="1"/>
  <c r="CU3402" i="6" s="1"/>
  <c r="BA3351" i="6"/>
  <c r="CT3351" i="6" s="1"/>
  <c r="CU3351" i="6" s="1"/>
  <c r="BA3347" i="6"/>
  <c r="CT3347" i="6" s="1"/>
  <c r="CU3347" i="6" s="1"/>
  <c r="BG3302" i="6" l="1"/>
  <c r="BA3302" i="6"/>
  <c r="BA3253" i="6"/>
  <c r="CT3253" i="6" s="1"/>
  <c r="CU3253" i="6" s="1"/>
  <c r="BA3252" i="6"/>
  <c r="CT3252" i="6" s="1"/>
  <c r="CU3252" i="6" s="1"/>
  <c r="BA3202" i="6"/>
  <c r="CT3202" i="6" s="1"/>
  <c r="CU3202" i="6" s="1"/>
  <c r="BA3080" i="6"/>
  <c r="CT3080" i="6" s="1"/>
  <c r="CU3080" i="6" s="1"/>
  <c r="BA3079" i="6"/>
  <c r="CT3079" i="6" s="1"/>
  <c r="CU3079" i="6" s="1"/>
  <c r="BA3078" i="6"/>
  <c r="CT3078" i="6" s="1"/>
  <c r="CU3078" i="6" s="1"/>
  <c r="BG3117" i="6"/>
  <c r="BA3117" i="6"/>
  <c r="CK3029" i="6"/>
  <c r="CE3029" i="6"/>
  <c r="BY3029" i="6"/>
  <c r="BS3029" i="6"/>
  <c r="BM3029" i="6"/>
  <c r="BG3029" i="6"/>
  <c r="BA3029" i="6"/>
  <c r="BG3023" i="6"/>
  <c r="BA3023" i="6"/>
  <c r="BA2972" i="6"/>
  <c r="CT2972" i="6" s="1"/>
  <c r="CU2972" i="6" s="1"/>
  <c r="BA2923" i="6"/>
  <c r="CT2923" i="6" s="1"/>
  <c r="CU2923" i="6" s="1"/>
  <c r="BA2922" i="6"/>
  <c r="CT2922" i="6" s="1"/>
  <c r="CU2922" i="6" s="1"/>
  <c r="BA2920" i="6"/>
  <c r="CT2920" i="6" s="1"/>
  <c r="CU2920" i="6" s="1"/>
  <c r="BG2921" i="6"/>
  <c r="BA2921" i="6"/>
  <c r="BA2870" i="6"/>
  <c r="CT2870" i="6" s="1"/>
  <c r="CU2870" i="6" s="1"/>
  <c r="BA2869" i="6"/>
  <c r="CT2869" i="6" s="1"/>
  <c r="CU2869" i="6" s="1"/>
  <c r="BA2868" i="6"/>
  <c r="CT2868" i="6" s="1"/>
  <c r="CU2868" i="6" s="1"/>
  <c r="BA2643" i="6"/>
  <c r="CT2643" i="6" s="1"/>
  <c r="CU2643" i="6" s="1"/>
  <c r="BA2370" i="6"/>
  <c r="CT2370" i="6" s="1"/>
  <c r="CU2370" i="6" s="1"/>
  <c r="BA2278" i="6"/>
  <c r="CT2278" i="6" s="1"/>
  <c r="CU2278" i="6" s="1"/>
  <c r="BA2247" i="6"/>
  <c r="CT2247" i="6" s="1"/>
  <c r="CU2247" i="6" s="1"/>
  <c r="BA2206" i="6"/>
  <c r="CT2206" i="6" s="1"/>
  <c r="CU2206" i="6" s="1"/>
  <c r="BA2184" i="6"/>
  <c r="CT2184" i="6" s="1"/>
  <c r="CU2184" i="6" s="1"/>
  <c r="BA2172" i="6"/>
  <c r="CT2172" i="6" s="1"/>
  <c r="CU2172" i="6" s="1"/>
  <c r="BG2025" i="6"/>
  <c r="BA2025" i="6"/>
  <c r="BA2024" i="6"/>
  <c r="CT2024" i="6" s="1"/>
  <c r="CU2024" i="6" s="1"/>
  <c r="BA1999" i="6"/>
  <c r="CT1999" i="6" s="1"/>
  <c r="CU1999" i="6" s="1"/>
  <c r="BA1998" i="6"/>
  <c r="CT1998" i="6" s="1"/>
  <c r="CU1998" i="6" s="1"/>
  <c r="BA1997" i="6"/>
  <c r="CT1997" i="6" s="1"/>
  <c r="CU1997" i="6" s="1"/>
  <c r="AE1971" i="6"/>
  <c r="CV1971" i="6" s="1"/>
  <c r="BA1764" i="6"/>
  <c r="CT1764" i="6" s="1"/>
  <c r="CU1764" i="6" s="1"/>
  <c r="BA1763" i="6"/>
  <c r="CT1763" i="6" s="1"/>
  <c r="CU1763" i="6" s="1"/>
  <c r="AZ1762" i="6"/>
  <c r="AZ1761" i="6"/>
  <c r="AZ1760" i="6"/>
  <c r="AZ1759" i="6"/>
  <c r="AZ1758" i="6"/>
  <c r="AZ1757" i="6"/>
  <c r="AZ1756" i="6"/>
  <c r="AZ1755" i="6"/>
  <c r="BA1754" i="6"/>
  <c r="CT1754" i="6" s="1"/>
  <c r="CU1754" i="6" s="1"/>
  <c r="BA1753" i="6"/>
  <c r="CT1753" i="6" s="1"/>
  <c r="CU1753" i="6" s="1"/>
  <c r="BA1752" i="6"/>
  <c r="CT1752" i="6" s="1"/>
  <c r="CU1752" i="6" s="1"/>
  <c r="BA1751" i="6"/>
  <c r="CT1751" i="6" s="1"/>
  <c r="CU1751" i="6" s="1"/>
  <c r="BA1750" i="6"/>
  <c r="CT1750" i="6" s="1"/>
  <c r="CU1750" i="6" s="1"/>
  <c r="CT3023" i="6" l="1"/>
  <c r="CU3023" i="6" s="1"/>
  <c r="CT3117" i="6"/>
  <c r="CU3117" i="6" s="1"/>
  <c r="CT3302" i="6"/>
  <c r="CU3302" i="6" s="1"/>
  <c r="CT3029" i="6"/>
  <c r="CU3029" i="6" s="1"/>
  <c r="CT2025" i="6"/>
  <c r="CU2025" i="6" s="1"/>
  <c r="CT2921" i="6"/>
  <c r="CU2921" i="6" s="1"/>
  <c r="BA1613" i="6"/>
  <c r="CT1613" i="6" s="1"/>
  <c r="CU1613" i="6" s="1"/>
  <c r="BA1571" i="6"/>
  <c r="CT1571" i="6" s="1"/>
  <c r="CU1571" i="6" s="1"/>
  <c r="BA1570" i="6"/>
  <c r="CT1570" i="6" s="1"/>
  <c r="CU1570" i="6" s="1"/>
  <c r="AZ1569" i="6"/>
  <c r="BA1564" i="6"/>
  <c r="CT1564" i="6" s="1"/>
  <c r="CU1564" i="6" s="1"/>
  <c r="BA1471" i="6"/>
  <c r="CT1471" i="6" s="1"/>
  <c r="CU1471" i="6" s="1"/>
  <c r="BA1298" i="6"/>
  <c r="CT1298" i="6" s="1"/>
  <c r="CU1298" i="6" s="1"/>
  <c r="BA1297" i="6"/>
  <c r="CT1297" i="6" s="1"/>
  <c r="CU1297" i="6" s="1"/>
  <c r="BA1080" i="6" l="1"/>
  <c r="CT1080" i="6" s="1"/>
  <c r="CU1080" i="6" s="1"/>
  <c r="BG1079" i="6"/>
  <c r="CT1079" i="6" s="1"/>
  <c r="CU1079" i="6" s="1"/>
  <c r="BA980" i="6"/>
  <c r="BG980" i="6"/>
  <c r="BA979" i="6"/>
  <c r="CT979" i="6" s="1"/>
  <c r="CU979" i="6" s="1"/>
  <c r="BM826" i="6"/>
  <c r="BG826" i="6"/>
  <c r="BA826" i="6"/>
  <c r="BA815" i="6"/>
  <c r="CT815" i="6" s="1"/>
  <c r="CU815" i="6" s="1"/>
  <c r="BA745" i="6"/>
  <c r="CT745" i="6" s="1"/>
  <c r="CU745" i="6" s="1"/>
  <c r="BA769" i="6"/>
  <c r="CT769" i="6" s="1"/>
  <c r="CU769" i="6" s="1"/>
  <c r="BA770" i="6"/>
  <c r="CT770" i="6" s="1"/>
  <c r="CU770" i="6" s="1"/>
  <c r="BG742" i="6"/>
  <c r="BA742" i="6"/>
  <c r="BA746" i="6"/>
  <c r="CT746" i="6" s="1"/>
  <c r="CU746" i="6" s="1"/>
  <c r="CT826" i="6" l="1"/>
  <c r="CU826" i="6" s="1"/>
  <c r="CT742" i="6"/>
  <c r="CU742" i="6" s="1"/>
  <c r="CT980" i="6"/>
  <c r="CU980" i="6" s="1"/>
  <c r="BA339" i="6"/>
  <c r="CT339" i="6" s="1"/>
  <c r="CU339" i="6" s="1"/>
  <c r="BA313" i="6" l="1"/>
  <c r="CT313" i="6" s="1"/>
  <c r="CU313" i="6" s="1"/>
  <c r="BA285" i="6"/>
  <c r="CT285" i="6" s="1"/>
  <c r="CU285" i="6" s="1"/>
  <c r="BA284" i="6"/>
  <c r="CT284" i="6" s="1"/>
  <c r="CU284" i="6" s="1"/>
  <c r="BA283" i="6"/>
  <c r="CT283" i="6" s="1"/>
  <c r="CU283" i="6" s="1"/>
  <c r="BA282" i="6"/>
  <c r="CT282" i="6" s="1"/>
  <c r="CU282" i="6" s="1"/>
  <c r="BA281" i="6"/>
  <c r="CT281" i="6" s="1"/>
  <c r="CU281" i="6" s="1"/>
  <c r="BA279" i="6"/>
  <c r="CT279" i="6" s="1"/>
  <c r="CU279" i="6" s="1"/>
  <c r="BA278" i="6"/>
  <c r="CT278" i="6" s="1"/>
  <c r="CU278" i="6" s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3" i="2"/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3" i="3"/>
  <c r="G1620" i="5" l="1"/>
  <c r="H1620" i="5"/>
  <c r="G1621" i="5"/>
  <c r="H1621" i="5"/>
  <c r="G1622" i="5"/>
  <c r="H1622" i="5"/>
  <c r="G1623" i="5"/>
  <c r="H1623" i="5"/>
  <c r="G1624" i="5"/>
  <c r="H1624" i="5"/>
  <c r="G1625" i="5"/>
  <c r="H1625" i="5"/>
  <c r="G1626" i="5"/>
  <c r="H1626" i="5"/>
  <c r="G1627" i="5"/>
  <c r="H1627" i="5"/>
  <c r="G1628" i="5"/>
  <c r="H1628" i="5"/>
  <c r="G1629" i="5"/>
  <c r="H1629" i="5"/>
  <c r="G1630" i="5"/>
  <c r="H1630" i="5"/>
  <c r="G1631" i="5"/>
  <c r="H1631" i="5"/>
  <c r="G1632" i="5"/>
  <c r="H1632" i="5"/>
  <c r="G1633" i="5"/>
  <c r="H1633" i="5"/>
  <c r="G1634" i="5"/>
  <c r="H1634" i="5"/>
  <c r="G1635" i="5"/>
  <c r="H1635" i="5"/>
  <c r="G1636" i="5"/>
  <c r="H1636" i="5"/>
  <c r="G1637" i="5"/>
  <c r="H1637" i="5"/>
  <c r="G1638" i="5"/>
  <c r="H1638" i="5"/>
  <c r="G1639" i="5"/>
  <c r="H1639" i="5"/>
  <c r="G1640" i="5"/>
  <c r="H1640" i="5"/>
  <c r="G1641" i="5"/>
  <c r="H1641" i="5"/>
  <c r="G1642" i="5"/>
  <c r="H1642" i="5"/>
  <c r="G1643" i="5"/>
  <c r="H1643" i="5"/>
  <c r="G1644" i="5"/>
  <c r="H1644" i="5"/>
  <c r="G1645" i="5"/>
  <c r="H1645" i="5"/>
  <c r="G1646" i="5"/>
  <c r="H1646" i="5"/>
  <c r="G1647" i="5"/>
  <c r="H1647" i="5"/>
  <c r="G1648" i="5"/>
  <c r="H1648" i="5"/>
  <c r="G1649" i="5"/>
  <c r="H1649" i="5"/>
  <c r="G1650" i="5"/>
  <c r="H1650" i="5"/>
  <c r="G1651" i="5"/>
  <c r="H1651" i="5"/>
  <c r="G1652" i="5"/>
  <c r="H1652" i="5"/>
  <c r="G1653" i="5"/>
  <c r="H1653" i="5"/>
  <c r="G1654" i="5"/>
  <c r="H1654" i="5"/>
  <c r="G1655" i="5"/>
  <c r="H1655" i="5"/>
  <c r="G1656" i="5"/>
  <c r="H1656" i="5"/>
  <c r="G1657" i="5"/>
  <c r="H1657" i="5"/>
  <c r="G1658" i="5"/>
  <c r="H1658" i="5"/>
  <c r="G1659" i="5"/>
  <c r="H1659" i="5"/>
  <c r="G1660" i="5"/>
  <c r="H1660" i="5"/>
  <c r="G1661" i="5"/>
  <c r="H1661" i="5"/>
  <c r="G1662" i="5"/>
  <c r="H1662" i="5"/>
  <c r="G1663" i="5"/>
  <c r="H1663" i="5"/>
  <c r="G1664" i="5"/>
  <c r="H1664" i="5"/>
  <c r="G1665" i="5"/>
  <c r="H1665" i="5"/>
  <c r="G1666" i="5"/>
  <c r="H1666" i="5"/>
  <c r="G1667" i="5"/>
  <c r="H1667" i="5"/>
  <c r="G1668" i="5"/>
  <c r="H1668" i="5"/>
  <c r="G1669" i="5"/>
  <c r="H1669" i="5"/>
  <c r="G1670" i="5"/>
  <c r="H1670" i="5"/>
  <c r="G1671" i="5"/>
  <c r="H1671" i="5"/>
  <c r="G1672" i="5"/>
  <c r="H1672" i="5"/>
  <c r="G1673" i="5"/>
  <c r="H1673" i="5"/>
  <c r="G1674" i="5"/>
  <c r="H1674" i="5"/>
  <c r="G1675" i="5"/>
  <c r="H1675" i="5"/>
  <c r="G1676" i="5"/>
  <c r="H1676" i="5"/>
  <c r="G1677" i="5"/>
  <c r="H1677" i="5"/>
  <c r="G1678" i="5"/>
  <c r="H1678" i="5"/>
  <c r="G1679" i="5"/>
  <c r="H1679" i="5"/>
  <c r="G1680" i="5"/>
  <c r="H1680" i="5"/>
  <c r="G1681" i="5"/>
  <c r="H1681" i="5"/>
  <c r="G1682" i="5"/>
  <c r="H1682" i="5"/>
  <c r="G1683" i="5"/>
  <c r="H1683" i="5"/>
  <c r="G1684" i="5"/>
  <c r="H1684" i="5"/>
  <c r="G1685" i="5"/>
  <c r="H1685" i="5"/>
  <c r="G1686" i="5"/>
  <c r="H1686" i="5"/>
  <c r="G1687" i="5"/>
  <c r="H1687" i="5"/>
  <c r="G1688" i="5"/>
  <c r="H1688" i="5"/>
  <c r="G1689" i="5"/>
  <c r="H1689" i="5"/>
  <c r="G1690" i="5"/>
  <c r="H1690" i="5"/>
  <c r="G1691" i="5"/>
  <c r="H1691" i="5"/>
  <c r="G1692" i="5"/>
  <c r="H1692" i="5"/>
  <c r="G1693" i="5"/>
  <c r="H1693" i="5"/>
  <c r="G1694" i="5"/>
  <c r="H1694" i="5"/>
  <c r="G1695" i="5"/>
  <c r="H1695" i="5"/>
  <c r="G1696" i="5"/>
  <c r="H1696" i="5"/>
  <c r="G1697" i="5"/>
  <c r="H1697" i="5"/>
  <c r="G1698" i="5"/>
  <c r="H1698" i="5"/>
  <c r="G1699" i="5"/>
  <c r="H1699" i="5"/>
  <c r="G1700" i="5"/>
  <c r="H1700" i="5"/>
  <c r="G1701" i="5"/>
  <c r="H1701" i="5"/>
  <c r="G1702" i="5"/>
  <c r="H1702" i="5"/>
  <c r="G1703" i="5"/>
  <c r="H1703" i="5"/>
  <c r="G1704" i="5"/>
  <c r="H1704" i="5"/>
  <c r="G1705" i="5"/>
  <c r="H1705" i="5"/>
  <c r="G1706" i="5"/>
  <c r="H1706" i="5"/>
  <c r="G1707" i="5"/>
  <c r="H1707" i="5"/>
  <c r="G1708" i="5"/>
  <c r="H1708" i="5"/>
  <c r="G1709" i="5"/>
  <c r="H1709" i="5"/>
  <c r="G1710" i="5"/>
  <c r="H1710" i="5"/>
  <c r="G1711" i="5"/>
  <c r="H1711" i="5"/>
  <c r="G1712" i="5"/>
  <c r="H1712" i="5"/>
  <c r="G1713" i="5"/>
  <c r="H1713" i="5"/>
  <c r="G1714" i="5"/>
  <c r="H1714" i="5"/>
  <c r="G1715" i="5"/>
  <c r="H1715" i="5"/>
  <c r="G1716" i="5"/>
  <c r="H1716" i="5"/>
  <c r="G1717" i="5"/>
  <c r="H1717" i="5"/>
  <c r="G1718" i="5"/>
  <c r="H1718" i="5"/>
  <c r="G1719" i="5"/>
  <c r="H1719" i="5"/>
  <c r="G1720" i="5"/>
  <c r="H1720" i="5"/>
  <c r="G1721" i="5"/>
  <c r="H1721" i="5"/>
  <c r="G1722" i="5"/>
  <c r="H1722" i="5"/>
  <c r="G1723" i="5"/>
  <c r="H1723" i="5"/>
  <c r="G1724" i="5"/>
  <c r="H1724" i="5"/>
  <c r="G1725" i="5"/>
  <c r="H1725" i="5"/>
  <c r="G1726" i="5"/>
  <c r="H1726" i="5"/>
  <c r="G1727" i="5"/>
  <c r="H1727" i="5"/>
  <c r="G1728" i="5"/>
  <c r="H1728" i="5"/>
  <c r="G1729" i="5"/>
  <c r="H1729" i="5"/>
  <c r="G1730" i="5"/>
  <c r="H1730" i="5"/>
  <c r="G1731" i="5"/>
  <c r="H1731" i="5"/>
  <c r="G1732" i="5"/>
  <c r="H1732" i="5"/>
  <c r="G1733" i="5"/>
  <c r="H1733" i="5"/>
  <c r="G1734" i="5"/>
  <c r="H1734" i="5"/>
  <c r="G1735" i="5"/>
  <c r="H1735" i="5"/>
  <c r="G1736" i="5"/>
  <c r="H1736" i="5"/>
  <c r="G1737" i="5"/>
  <c r="H1737" i="5"/>
  <c r="G1738" i="5"/>
  <c r="H1738" i="5"/>
  <c r="G1739" i="5"/>
  <c r="H1739" i="5"/>
  <c r="G1740" i="5"/>
  <c r="H1740" i="5"/>
  <c r="G1741" i="5"/>
  <c r="H1741" i="5"/>
  <c r="G1742" i="5"/>
  <c r="H1742" i="5"/>
  <c r="G1743" i="5"/>
  <c r="H1743" i="5"/>
  <c r="G1744" i="5"/>
  <c r="H1744" i="5"/>
  <c r="G1745" i="5"/>
  <c r="H1745" i="5"/>
  <c r="G1746" i="5"/>
  <c r="H1746" i="5"/>
  <c r="G1747" i="5"/>
  <c r="H1747" i="5"/>
  <c r="G1748" i="5"/>
  <c r="H1748" i="5"/>
  <c r="G1749" i="5"/>
  <c r="H1749" i="5"/>
  <c r="G1750" i="5"/>
  <c r="H1750" i="5"/>
  <c r="G1751" i="5"/>
  <c r="H1751" i="5"/>
  <c r="G1752" i="5"/>
  <c r="H1752" i="5"/>
  <c r="G1753" i="5"/>
  <c r="H1753" i="5"/>
  <c r="G1754" i="5"/>
  <c r="H1754" i="5"/>
  <c r="G1755" i="5"/>
  <c r="H1755" i="5"/>
  <c r="G1756" i="5"/>
  <c r="H1756" i="5"/>
  <c r="G1757" i="5"/>
  <c r="H1757" i="5"/>
  <c r="G1758" i="5"/>
  <c r="H1758" i="5"/>
  <c r="G1759" i="5"/>
  <c r="H1759" i="5"/>
  <c r="G1760" i="5"/>
  <c r="H1760" i="5"/>
  <c r="G1761" i="5"/>
  <c r="H1761" i="5"/>
  <c r="G1762" i="5"/>
  <c r="H1762" i="5"/>
  <c r="G1763" i="5"/>
  <c r="H1763" i="5"/>
  <c r="G1764" i="5"/>
  <c r="H1764" i="5"/>
  <c r="G1765" i="5"/>
  <c r="H1765" i="5"/>
  <c r="G1766" i="5"/>
  <c r="H1766" i="5"/>
  <c r="G1767" i="5"/>
  <c r="H1767" i="5"/>
  <c r="G1768" i="5"/>
  <c r="H1768" i="5"/>
  <c r="G1769" i="5"/>
  <c r="H1769" i="5"/>
  <c r="G1770" i="5"/>
  <c r="H1770" i="5"/>
  <c r="G1771" i="5"/>
  <c r="H1771" i="5"/>
  <c r="G1772" i="5"/>
  <c r="H1772" i="5"/>
  <c r="G1773" i="5"/>
  <c r="H1773" i="5"/>
  <c r="G1774" i="5"/>
  <c r="H1774" i="5"/>
  <c r="G1775" i="5"/>
  <c r="H1775" i="5"/>
  <c r="G1776" i="5"/>
  <c r="H1776" i="5"/>
  <c r="G1777" i="5"/>
  <c r="H1777" i="5"/>
  <c r="G1778" i="5"/>
  <c r="H1778" i="5"/>
  <c r="G1779" i="5"/>
  <c r="H1779" i="5"/>
  <c r="G1780" i="5"/>
  <c r="H1780" i="5"/>
  <c r="G1781" i="5"/>
  <c r="H1781" i="5"/>
  <c r="G1782" i="5"/>
  <c r="H1782" i="5"/>
  <c r="G1783" i="5"/>
  <c r="H1783" i="5"/>
  <c r="G1784" i="5"/>
  <c r="H1784" i="5"/>
  <c r="G1785" i="5"/>
  <c r="H1785" i="5"/>
  <c r="G1786" i="5"/>
  <c r="H1786" i="5"/>
  <c r="G1787" i="5"/>
  <c r="H1787" i="5"/>
  <c r="G1788" i="5"/>
  <c r="H1788" i="5"/>
  <c r="G1789" i="5"/>
  <c r="H1789" i="5"/>
  <c r="G1790" i="5"/>
  <c r="H1790" i="5"/>
  <c r="G1791" i="5"/>
  <c r="H1791" i="5"/>
  <c r="G1792" i="5"/>
  <c r="H1792" i="5"/>
  <c r="G1793" i="5"/>
  <c r="H1793" i="5"/>
  <c r="G1794" i="5"/>
  <c r="H1794" i="5"/>
  <c r="G1795" i="5"/>
  <c r="H1795" i="5"/>
  <c r="G1796" i="5"/>
  <c r="H1796" i="5"/>
  <c r="G1797" i="5"/>
  <c r="H1797" i="5"/>
  <c r="G1798" i="5"/>
  <c r="H1798" i="5"/>
  <c r="G1799" i="5"/>
  <c r="H1799" i="5"/>
  <c r="G1800" i="5"/>
  <c r="H1800" i="5"/>
  <c r="G1801" i="5"/>
  <c r="H1801" i="5"/>
  <c r="G1802" i="5"/>
  <c r="H1802" i="5"/>
  <c r="G1803" i="5"/>
  <c r="H1803" i="5"/>
  <c r="G1804" i="5"/>
  <c r="H1804" i="5"/>
  <c r="G1805" i="5"/>
  <c r="H1805" i="5"/>
  <c r="G1806" i="5"/>
  <c r="H1806" i="5"/>
  <c r="G1807" i="5"/>
  <c r="H1807" i="5"/>
  <c r="G1808" i="5"/>
  <c r="H1808" i="5"/>
  <c r="G1809" i="5"/>
  <c r="H1809" i="5"/>
  <c r="G1810" i="5"/>
  <c r="H1810" i="5"/>
  <c r="G1811" i="5"/>
  <c r="H1811" i="5"/>
  <c r="G1812" i="5"/>
  <c r="H1812" i="5"/>
  <c r="G1813" i="5"/>
  <c r="H1813" i="5"/>
  <c r="G1814" i="5"/>
  <c r="H1814" i="5"/>
  <c r="G1815" i="5"/>
  <c r="H1815" i="5"/>
  <c r="G1816" i="5"/>
  <c r="H1816" i="5"/>
  <c r="G1817" i="5"/>
  <c r="H1817" i="5"/>
  <c r="G1818" i="5"/>
  <c r="H1818" i="5"/>
  <c r="G1819" i="5"/>
  <c r="H1819" i="5"/>
  <c r="G1820" i="5"/>
  <c r="H1820" i="5"/>
  <c r="G1821" i="5"/>
  <c r="H1821" i="5"/>
  <c r="G1822" i="5"/>
  <c r="H1822" i="5"/>
  <c r="G1823" i="5"/>
  <c r="H1823" i="5"/>
  <c r="G1824" i="5"/>
  <c r="H1824" i="5"/>
  <c r="G1825" i="5"/>
  <c r="H1825" i="5"/>
  <c r="G1826" i="5"/>
  <c r="H1826" i="5"/>
  <c r="G1827" i="5"/>
  <c r="H1827" i="5"/>
  <c r="G1828" i="5"/>
  <c r="H1828" i="5"/>
  <c r="G1829" i="5"/>
  <c r="H1829" i="5"/>
  <c r="G1830" i="5"/>
  <c r="H1830" i="5"/>
  <c r="G1831" i="5"/>
  <c r="H1831" i="5"/>
  <c r="G1832" i="5"/>
  <c r="H1832" i="5"/>
  <c r="G1833" i="5"/>
  <c r="H1833" i="5"/>
  <c r="G1834" i="5"/>
  <c r="H1834" i="5"/>
  <c r="G1835" i="5"/>
  <c r="H1835" i="5"/>
  <c r="G1836" i="5"/>
  <c r="H1836" i="5"/>
  <c r="G1837" i="5"/>
  <c r="H1837" i="5"/>
  <c r="G1838" i="5"/>
  <c r="H1838" i="5"/>
  <c r="G1839" i="5"/>
  <c r="H1839" i="5"/>
  <c r="G1840" i="5"/>
  <c r="H1840" i="5"/>
  <c r="G1841" i="5"/>
  <c r="H1841" i="5"/>
  <c r="G1842" i="5"/>
  <c r="H1842" i="5"/>
  <c r="G1843" i="5"/>
  <c r="H1843" i="5"/>
  <c r="G1844" i="5"/>
  <c r="H1844" i="5"/>
  <c r="G1845" i="5"/>
  <c r="H1845" i="5"/>
  <c r="G1846" i="5"/>
  <c r="H1846" i="5"/>
  <c r="G1847" i="5"/>
  <c r="H1847" i="5"/>
  <c r="G1848" i="5"/>
  <c r="H1848" i="5"/>
  <c r="G1849" i="5"/>
  <c r="H1849" i="5"/>
  <c r="G1850" i="5"/>
  <c r="H1850" i="5"/>
  <c r="G1851" i="5"/>
  <c r="H1851" i="5"/>
  <c r="G1852" i="5"/>
  <c r="H1852" i="5"/>
  <c r="G1853" i="5"/>
  <c r="H1853" i="5"/>
  <c r="G1854" i="5"/>
  <c r="H1854" i="5"/>
  <c r="G1855" i="5"/>
  <c r="H1855" i="5"/>
  <c r="G1856" i="5"/>
  <c r="H1856" i="5"/>
  <c r="G1857" i="5"/>
  <c r="H1857" i="5"/>
  <c r="G1858" i="5"/>
  <c r="H1858" i="5"/>
  <c r="G1859" i="5"/>
  <c r="H1859" i="5"/>
  <c r="G1860" i="5"/>
  <c r="H1860" i="5"/>
  <c r="G1861" i="5"/>
  <c r="H1861" i="5"/>
  <c r="G1862" i="5"/>
  <c r="H1862" i="5"/>
  <c r="G1863" i="5"/>
  <c r="H1863" i="5"/>
  <c r="G1864" i="5"/>
  <c r="H1864" i="5"/>
  <c r="G1865" i="5"/>
  <c r="H1865" i="5"/>
  <c r="G1866" i="5"/>
  <c r="H1866" i="5"/>
  <c r="G1867" i="5"/>
  <c r="H1867" i="5"/>
  <c r="G1868" i="5"/>
  <c r="H1868" i="5"/>
  <c r="G1869" i="5"/>
  <c r="H1869" i="5"/>
  <c r="G1870" i="5"/>
  <c r="H1870" i="5"/>
  <c r="G1871" i="5"/>
  <c r="H1871" i="5"/>
  <c r="G1872" i="5"/>
  <c r="H1872" i="5"/>
  <c r="G1873" i="5"/>
  <c r="H1873" i="5"/>
  <c r="G1874" i="5"/>
  <c r="H1874" i="5"/>
  <c r="G1875" i="5"/>
  <c r="H1875" i="5"/>
  <c r="G1876" i="5"/>
  <c r="H1876" i="5"/>
  <c r="G1877" i="5"/>
  <c r="H1877" i="5"/>
  <c r="G1878" i="5"/>
  <c r="H1878" i="5"/>
  <c r="G1879" i="5"/>
  <c r="H1879" i="5"/>
  <c r="G1880" i="5"/>
  <c r="H1880" i="5"/>
  <c r="G1881" i="5"/>
  <c r="H1881" i="5"/>
  <c r="G1882" i="5"/>
  <c r="H1882" i="5"/>
  <c r="G1883" i="5"/>
  <c r="H1883" i="5"/>
  <c r="G1884" i="5"/>
  <c r="H1884" i="5"/>
  <c r="G1885" i="5"/>
  <c r="H1885" i="5"/>
  <c r="G1886" i="5"/>
  <c r="H1886" i="5"/>
  <c r="G1887" i="5"/>
  <c r="H1887" i="5"/>
  <c r="G1888" i="5"/>
  <c r="H1888" i="5"/>
  <c r="G1889" i="5"/>
  <c r="H1889" i="5"/>
  <c r="G1890" i="5"/>
  <c r="H1890" i="5"/>
  <c r="G1891" i="5"/>
  <c r="H1891" i="5"/>
  <c r="G1892" i="5"/>
  <c r="H1892" i="5"/>
  <c r="G1893" i="5"/>
  <c r="H1893" i="5"/>
  <c r="G1894" i="5"/>
  <c r="H1894" i="5"/>
  <c r="G1895" i="5"/>
  <c r="H1895" i="5"/>
  <c r="G1896" i="5"/>
  <c r="H1896" i="5"/>
  <c r="G1897" i="5"/>
  <c r="H1897" i="5"/>
  <c r="G1898" i="5"/>
  <c r="H1898" i="5"/>
  <c r="G1899" i="5"/>
  <c r="H1899" i="5"/>
  <c r="G1900" i="5"/>
  <c r="H1900" i="5"/>
  <c r="G1901" i="5"/>
  <c r="H1901" i="5"/>
  <c r="G1902" i="5"/>
  <c r="H1902" i="5"/>
  <c r="G1903" i="5"/>
  <c r="H1903" i="5"/>
  <c r="G1904" i="5"/>
  <c r="H1904" i="5"/>
  <c r="G1905" i="5"/>
  <c r="H1905" i="5"/>
  <c r="G1906" i="5"/>
  <c r="H1906" i="5"/>
  <c r="G1907" i="5"/>
  <c r="H1907" i="5"/>
  <c r="G1908" i="5"/>
  <c r="H1908" i="5"/>
  <c r="G1909" i="5"/>
  <c r="H1909" i="5"/>
  <c r="G1910" i="5"/>
  <c r="H1910" i="5"/>
  <c r="G1911" i="5"/>
  <c r="H1911" i="5"/>
  <c r="G1912" i="5"/>
  <c r="H1912" i="5"/>
  <c r="G1913" i="5"/>
  <c r="H1913" i="5"/>
  <c r="G1914" i="5"/>
  <c r="H1914" i="5"/>
  <c r="G1915" i="5"/>
  <c r="H1915" i="5"/>
  <c r="G1916" i="5"/>
  <c r="H1916" i="5"/>
  <c r="G1917" i="5"/>
  <c r="H1917" i="5"/>
  <c r="G1918" i="5"/>
  <c r="H1918" i="5"/>
  <c r="G1919" i="5"/>
  <c r="H1919" i="5"/>
  <c r="G1920" i="5"/>
  <c r="H1920" i="5"/>
  <c r="G1921" i="5"/>
  <c r="H1921" i="5"/>
  <c r="G1922" i="5"/>
  <c r="H1922" i="5"/>
  <c r="G1923" i="5"/>
  <c r="H1923" i="5"/>
  <c r="G1924" i="5"/>
  <c r="H1924" i="5"/>
  <c r="G1925" i="5"/>
  <c r="H1925" i="5"/>
  <c r="G1926" i="5"/>
  <c r="H1926" i="5"/>
  <c r="G1927" i="5"/>
  <c r="H1927" i="5"/>
  <c r="G1928" i="5"/>
  <c r="H1928" i="5"/>
  <c r="G1929" i="5"/>
  <c r="H1929" i="5"/>
  <c r="G1930" i="5"/>
  <c r="H1930" i="5"/>
  <c r="G1931" i="5"/>
  <c r="H1931" i="5"/>
  <c r="G1932" i="5"/>
  <c r="H1932" i="5"/>
  <c r="G1933" i="5"/>
  <c r="H1933" i="5"/>
  <c r="G1934" i="5"/>
  <c r="H1934" i="5"/>
  <c r="G1935" i="5"/>
  <c r="H1935" i="5"/>
  <c r="G1936" i="5"/>
  <c r="H1936" i="5"/>
  <c r="G1937" i="5"/>
  <c r="H1937" i="5"/>
  <c r="G1938" i="5"/>
  <c r="H1938" i="5"/>
  <c r="G1939" i="5"/>
  <c r="H1939" i="5"/>
  <c r="G1940" i="5"/>
  <c r="H1940" i="5"/>
  <c r="G1941" i="5"/>
  <c r="H1941" i="5"/>
  <c r="G1942" i="5"/>
  <c r="H1942" i="5"/>
  <c r="G1943" i="5"/>
  <c r="H1943" i="5"/>
  <c r="G1944" i="5"/>
  <c r="H1944" i="5"/>
  <c r="G1945" i="5"/>
  <c r="H1945" i="5"/>
  <c r="G1946" i="5"/>
  <c r="H1946" i="5"/>
  <c r="G1947" i="5"/>
  <c r="H1947" i="5"/>
  <c r="G1948" i="5"/>
  <c r="H1948" i="5"/>
  <c r="G1949" i="5"/>
  <c r="H1949" i="5"/>
  <c r="G1950" i="5"/>
  <c r="H1950" i="5"/>
  <c r="G1951" i="5"/>
  <c r="H1951" i="5"/>
  <c r="G1952" i="5"/>
  <c r="H1952" i="5"/>
  <c r="G1953" i="5"/>
  <c r="H1953" i="5"/>
  <c r="G1954" i="5"/>
  <c r="H1954" i="5"/>
  <c r="G1955" i="5"/>
  <c r="H1955" i="5"/>
  <c r="G1956" i="5"/>
  <c r="H1956" i="5"/>
  <c r="G1957" i="5"/>
  <c r="H1957" i="5"/>
  <c r="G1958" i="5"/>
  <c r="H1958" i="5"/>
  <c r="G1959" i="5"/>
  <c r="H1959" i="5"/>
  <c r="G1960" i="5"/>
  <c r="H1960" i="5"/>
  <c r="G1961" i="5"/>
  <c r="H1961" i="5"/>
  <c r="G1962" i="5"/>
  <c r="H1962" i="5"/>
  <c r="G1963" i="5"/>
  <c r="H1963" i="5"/>
  <c r="G1964" i="5"/>
  <c r="H1964" i="5"/>
  <c r="G1965" i="5"/>
  <c r="H1965" i="5"/>
  <c r="G1966" i="5"/>
  <c r="H1966" i="5"/>
  <c r="G1967" i="5"/>
  <c r="H1967" i="5"/>
  <c r="G1968" i="5"/>
  <c r="H1968" i="5"/>
  <c r="G1969" i="5"/>
  <c r="H1969" i="5"/>
  <c r="G1970" i="5"/>
  <c r="H1970" i="5"/>
  <c r="G1971" i="5"/>
  <c r="H1971" i="5"/>
  <c r="G1972" i="5"/>
  <c r="H1972" i="5"/>
  <c r="G1973" i="5"/>
  <c r="H1973" i="5"/>
  <c r="G1974" i="5"/>
  <c r="H1974" i="5"/>
  <c r="G1975" i="5"/>
  <c r="H1975" i="5"/>
  <c r="G1976" i="5"/>
  <c r="H1976" i="5"/>
  <c r="G1977" i="5"/>
  <c r="H1977" i="5"/>
  <c r="G1978" i="5"/>
  <c r="H1978" i="5"/>
  <c r="G1979" i="5"/>
  <c r="H1979" i="5"/>
  <c r="G1980" i="5"/>
  <c r="H1980" i="5"/>
  <c r="G1981" i="5"/>
  <c r="H1981" i="5"/>
  <c r="G1982" i="5"/>
  <c r="H1982" i="5"/>
  <c r="G1983" i="5"/>
  <c r="H1983" i="5"/>
  <c r="G1984" i="5"/>
  <c r="H1984" i="5"/>
  <c r="G1985" i="5"/>
  <c r="H1985" i="5"/>
  <c r="G1986" i="5"/>
  <c r="H1986" i="5"/>
  <c r="G1987" i="5"/>
  <c r="H1987" i="5"/>
  <c r="G1988" i="5"/>
  <c r="H1988" i="5"/>
  <c r="G1989" i="5"/>
  <c r="H1989" i="5"/>
  <c r="G1990" i="5"/>
  <c r="H1990" i="5"/>
  <c r="G1991" i="5"/>
  <c r="H1991" i="5"/>
  <c r="G1992" i="5"/>
  <c r="H1992" i="5"/>
  <c r="G1993" i="5"/>
  <c r="H1993" i="5"/>
  <c r="G1994" i="5"/>
  <c r="H1994" i="5"/>
  <c r="G1995" i="5"/>
  <c r="H1995" i="5"/>
  <c r="G1996" i="5"/>
  <c r="H1996" i="5"/>
  <c r="G1997" i="5"/>
  <c r="H1997" i="5"/>
  <c r="G1998" i="5"/>
  <c r="H1998" i="5"/>
  <c r="G1999" i="5"/>
  <c r="H1999" i="5"/>
  <c r="G2000" i="5"/>
  <c r="H2000" i="5"/>
  <c r="G2001" i="5"/>
  <c r="H2001" i="5"/>
  <c r="G2002" i="5"/>
  <c r="H2002" i="5"/>
  <c r="G2003" i="5"/>
  <c r="H2003" i="5"/>
  <c r="G2004" i="5"/>
  <c r="H2004" i="5"/>
  <c r="G2005" i="5"/>
  <c r="H2005" i="5"/>
  <c r="G2006" i="5"/>
  <c r="H2006" i="5"/>
  <c r="G2007" i="5"/>
  <c r="H2007" i="5"/>
  <c r="G2008" i="5"/>
  <c r="H2008" i="5"/>
  <c r="G2009" i="5"/>
  <c r="H2009" i="5"/>
  <c r="G2010" i="5"/>
  <c r="H2010" i="5"/>
  <c r="G2011" i="5"/>
  <c r="H2011" i="5"/>
  <c r="G2012" i="5"/>
  <c r="H2012" i="5"/>
  <c r="G2013" i="5"/>
  <c r="H2013" i="5"/>
  <c r="G2014" i="5"/>
  <c r="H2014" i="5"/>
  <c r="G2015" i="5"/>
  <c r="H2015" i="5"/>
  <c r="G2016" i="5"/>
  <c r="H2016" i="5"/>
  <c r="G2017" i="5"/>
  <c r="H2017" i="5"/>
  <c r="G2018" i="5"/>
  <c r="H2018" i="5"/>
  <c r="G2019" i="5"/>
  <c r="H2019" i="5"/>
  <c r="G2020" i="5"/>
  <c r="H2020" i="5"/>
  <c r="G2021" i="5"/>
  <c r="H2021" i="5"/>
  <c r="G2022" i="5"/>
  <c r="H2022" i="5"/>
  <c r="G2023" i="5"/>
  <c r="H2023" i="5"/>
  <c r="G2024" i="5"/>
  <c r="H2024" i="5"/>
  <c r="G2025" i="5"/>
  <c r="H2025" i="5"/>
  <c r="G2026" i="5"/>
  <c r="H2026" i="5"/>
  <c r="G2027" i="5"/>
  <c r="H2027" i="5"/>
  <c r="G2028" i="5"/>
  <c r="H2028" i="5"/>
  <c r="G2029" i="5"/>
  <c r="H2029" i="5"/>
  <c r="G2030" i="5"/>
  <c r="H2030" i="5"/>
  <c r="G2031" i="5"/>
  <c r="H2031" i="5"/>
  <c r="G2032" i="5"/>
  <c r="H2032" i="5"/>
  <c r="G2033" i="5"/>
  <c r="H2033" i="5"/>
  <c r="G2034" i="5"/>
  <c r="H2034" i="5"/>
  <c r="G2035" i="5"/>
  <c r="H2035" i="5"/>
  <c r="G2036" i="5"/>
  <c r="H2036" i="5"/>
  <c r="G2037" i="5"/>
  <c r="H2037" i="5"/>
  <c r="G2038" i="5"/>
  <c r="H2038" i="5"/>
  <c r="G2039" i="5"/>
  <c r="H2039" i="5"/>
  <c r="G2040" i="5"/>
  <c r="H2040" i="5"/>
  <c r="G2041" i="5"/>
  <c r="H2041" i="5"/>
  <c r="G2042" i="5"/>
  <c r="H2042" i="5"/>
  <c r="G2043" i="5"/>
  <c r="H2043" i="5"/>
  <c r="G2044" i="5"/>
  <c r="H2044" i="5"/>
  <c r="G2045" i="5"/>
  <c r="H2045" i="5"/>
  <c r="G2046" i="5"/>
  <c r="H2046" i="5"/>
  <c r="G2047" i="5"/>
  <c r="H2047" i="5"/>
  <c r="G2048" i="5"/>
  <c r="H2048" i="5"/>
  <c r="G2049" i="5"/>
  <c r="H2049" i="5"/>
  <c r="G2050" i="5"/>
  <c r="H2050" i="5"/>
  <c r="G2051" i="5"/>
  <c r="H2051" i="5"/>
  <c r="G2052" i="5"/>
  <c r="H2052" i="5"/>
  <c r="G2053" i="5"/>
  <c r="H2053" i="5"/>
  <c r="G2054" i="5"/>
  <c r="H2054" i="5"/>
  <c r="G2055" i="5"/>
  <c r="H2055" i="5"/>
  <c r="G2056" i="5"/>
  <c r="H2056" i="5"/>
  <c r="G2057" i="5"/>
  <c r="H2057" i="5"/>
  <c r="G2058" i="5"/>
  <c r="H2058" i="5"/>
  <c r="G2059" i="5"/>
  <c r="H2059" i="5"/>
  <c r="G2060" i="5"/>
  <c r="H2060" i="5"/>
  <c r="G2061" i="5"/>
  <c r="H2061" i="5"/>
  <c r="G2062" i="5"/>
  <c r="H2062" i="5"/>
  <c r="G2063" i="5"/>
  <c r="H2063" i="5"/>
  <c r="G2064" i="5"/>
  <c r="H2064" i="5"/>
  <c r="G2065" i="5"/>
  <c r="H2065" i="5"/>
  <c r="G2066" i="5"/>
  <c r="H2066" i="5"/>
  <c r="G2067" i="5"/>
  <c r="H2067" i="5"/>
  <c r="G2068" i="5"/>
  <c r="H2068" i="5"/>
  <c r="G2069" i="5"/>
  <c r="H2069" i="5"/>
  <c r="G2070" i="5"/>
  <c r="H2070" i="5"/>
  <c r="G2071" i="5"/>
  <c r="H2071" i="5"/>
  <c r="G2072" i="5"/>
  <c r="H2072" i="5"/>
  <c r="G2073" i="5"/>
  <c r="H2073" i="5"/>
  <c r="G2074" i="5"/>
  <c r="H2074" i="5"/>
  <c r="G2075" i="5"/>
  <c r="H2075" i="5"/>
  <c r="G2076" i="5"/>
  <c r="H2076" i="5"/>
  <c r="G2077" i="5"/>
  <c r="H2077" i="5"/>
  <c r="G2078" i="5"/>
  <c r="H2078" i="5"/>
  <c r="G2079" i="5"/>
  <c r="H2079" i="5"/>
  <c r="G2080" i="5"/>
  <c r="H2080" i="5"/>
  <c r="G2081" i="5"/>
  <c r="H2081" i="5"/>
  <c r="G2082" i="5"/>
  <c r="H2082" i="5"/>
  <c r="G2083" i="5"/>
  <c r="H2083" i="5"/>
  <c r="G2084" i="5"/>
  <c r="H2084" i="5"/>
  <c r="G2085" i="5"/>
  <c r="H2085" i="5"/>
  <c r="G2086" i="5"/>
  <c r="H2086" i="5"/>
  <c r="G2087" i="5"/>
  <c r="H2087" i="5"/>
  <c r="G2088" i="5"/>
  <c r="H2088" i="5"/>
  <c r="G2089" i="5"/>
  <c r="H2089" i="5"/>
  <c r="G2090" i="5"/>
  <c r="H2090" i="5"/>
  <c r="G2091" i="5"/>
  <c r="H2091" i="5"/>
  <c r="G2092" i="5"/>
  <c r="H2092" i="5"/>
  <c r="G2093" i="5"/>
  <c r="H2093" i="5"/>
  <c r="G2094" i="5"/>
  <c r="H2094" i="5"/>
  <c r="G2095" i="5"/>
  <c r="H2095" i="5"/>
  <c r="G2096" i="5"/>
  <c r="H2096" i="5"/>
  <c r="G2097" i="5"/>
  <c r="H2097" i="5"/>
  <c r="G2098" i="5"/>
  <c r="H2098" i="5"/>
  <c r="G2099" i="5"/>
  <c r="H2099" i="5"/>
  <c r="G2100" i="5"/>
  <c r="H2100" i="5"/>
  <c r="G2101" i="5"/>
  <c r="H2101" i="5"/>
  <c r="G2102" i="5"/>
  <c r="H2102" i="5"/>
  <c r="G2103" i="5"/>
  <c r="H2103" i="5"/>
  <c r="G2104" i="5"/>
  <c r="H2104" i="5"/>
  <c r="G2105" i="5"/>
  <c r="H2105" i="5"/>
  <c r="G2106" i="5"/>
  <c r="H2106" i="5"/>
  <c r="G2107" i="5"/>
  <c r="H2107" i="5"/>
  <c r="G2108" i="5"/>
  <c r="H2108" i="5"/>
  <c r="G2109" i="5"/>
  <c r="H2109" i="5"/>
  <c r="G2110" i="5"/>
  <c r="H2110" i="5"/>
  <c r="G2111" i="5"/>
  <c r="H2111" i="5"/>
  <c r="G2112" i="5"/>
  <c r="H2112" i="5"/>
  <c r="G2113" i="5"/>
  <c r="H2113" i="5"/>
  <c r="G2114" i="5"/>
  <c r="H2114" i="5"/>
  <c r="G2115" i="5"/>
  <c r="H2115" i="5"/>
  <c r="G2116" i="5"/>
  <c r="H2116" i="5"/>
  <c r="G2117" i="5"/>
  <c r="H2117" i="5"/>
  <c r="G2118" i="5"/>
  <c r="H2118" i="5"/>
  <c r="G2119" i="5"/>
  <c r="H2119" i="5"/>
  <c r="G2120" i="5"/>
  <c r="H2120" i="5"/>
  <c r="G2121" i="5"/>
  <c r="H2121" i="5"/>
  <c r="G2122" i="5"/>
  <c r="H2122" i="5"/>
  <c r="G2123" i="5"/>
  <c r="H2123" i="5"/>
  <c r="G2124" i="5"/>
  <c r="H2124" i="5"/>
  <c r="G2125" i="5"/>
  <c r="H2125" i="5"/>
  <c r="G2126" i="5"/>
  <c r="H2126" i="5"/>
  <c r="G2127" i="5"/>
  <c r="H2127" i="5"/>
  <c r="G2128" i="5"/>
  <c r="H2128" i="5"/>
  <c r="G2129" i="5"/>
  <c r="H2129" i="5"/>
  <c r="G2130" i="5"/>
  <c r="H2130" i="5"/>
  <c r="G2131" i="5"/>
  <c r="H2131" i="5"/>
  <c r="G2132" i="5"/>
  <c r="H2132" i="5"/>
  <c r="G2133" i="5"/>
  <c r="H2133" i="5"/>
  <c r="G2134" i="5"/>
  <c r="H2134" i="5"/>
  <c r="G2135" i="5"/>
  <c r="H2135" i="5"/>
  <c r="G2136" i="5"/>
  <c r="H2136" i="5"/>
  <c r="G2137" i="5"/>
  <c r="H2137" i="5"/>
  <c r="G2138" i="5"/>
  <c r="H2138" i="5"/>
  <c r="G2139" i="5"/>
  <c r="H2139" i="5"/>
  <c r="G2140" i="5"/>
  <c r="H2140" i="5"/>
  <c r="G2141" i="5"/>
  <c r="H2141" i="5"/>
  <c r="G2142" i="5"/>
  <c r="H2142" i="5"/>
  <c r="G2143" i="5"/>
  <c r="H2143" i="5"/>
  <c r="G2144" i="5"/>
  <c r="H2144" i="5"/>
  <c r="G2145" i="5"/>
  <c r="H2145" i="5"/>
  <c r="G2146" i="5"/>
  <c r="H2146" i="5"/>
  <c r="G2147" i="5"/>
  <c r="H2147" i="5"/>
  <c r="G2148" i="5"/>
  <c r="H2148" i="5"/>
  <c r="G2149" i="5"/>
  <c r="H2149" i="5"/>
  <c r="G2150" i="5"/>
  <c r="H2150" i="5"/>
  <c r="G2151" i="5"/>
  <c r="H2151" i="5"/>
  <c r="G2152" i="5"/>
  <c r="H2152" i="5"/>
  <c r="G2153" i="5"/>
  <c r="H2153" i="5"/>
  <c r="G2154" i="5"/>
  <c r="H2154" i="5"/>
  <c r="G2155" i="5"/>
  <c r="H2155" i="5"/>
  <c r="G2156" i="5"/>
  <c r="H2156" i="5"/>
  <c r="G2157" i="5"/>
  <c r="H2157" i="5"/>
  <c r="G2158" i="5"/>
  <c r="H2158" i="5"/>
  <c r="G2159" i="5"/>
  <c r="H2159" i="5"/>
  <c r="G2160" i="5"/>
  <c r="H2160" i="5"/>
  <c r="G2161" i="5"/>
  <c r="H2161" i="5"/>
  <c r="G2162" i="5"/>
  <c r="H2162" i="5"/>
  <c r="G2163" i="5"/>
  <c r="H2163" i="5"/>
  <c r="G2164" i="5"/>
  <c r="H2164" i="5"/>
  <c r="G2165" i="5"/>
  <c r="H2165" i="5"/>
  <c r="G2166" i="5"/>
  <c r="H2166" i="5"/>
  <c r="G2167" i="5"/>
  <c r="H2167" i="5"/>
  <c r="G2168" i="5"/>
  <c r="H2168" i="5"/>
  <c r="G2169" i="5"/>
  <c r="H2169" i="5"/>
  <c r="G2170" i="5"/>
  <c r="H2170" i="5"/>
  <c r="G2171" i="5"/>
  <c r="H2171" i="5"/>
  <c r="G2172" i="5"/>
  <c r="H2172" i="5"/>
  <c r="G2173" i="5"/>
  <c r="H2173" i="5"/>
  <c r="G2174" i="5"/>
  <c r="H2174" i="5"/>
  <c r="G2175" i="5"/>
  <c r="H2175" i="5"/>
  <c r="G2176" i="5"/>
  <c r="H2176" i="5"/>
  <c r="G2177" i="5"/>
  <c r="H2177" i="5"/>
  <c r="G2178" i="5"/>
  <c r="H2178" i="5"/>
  <c r="G2179" i="5"/>
  <c r="H2179" i="5"/>
  <c r="G2180" i="5"/>
  <c r="H2180" i="5"/>
  <c r="G2181" i="5"/>
  <c r="H2181" i="5"/>
  <c r="G2182" i="5"/>
  <c r="H2182" i="5"/>
  <c r="G2183" i="5"/>
  <c r="H2183" i="5"/>
  <c r="G2184" i="5"/>
  <c r="H2184" i="5"/>
  <c r="G2185" i="5"/>
  <c r="H2185" i="5"/>
  <c r="G2186" i="5"/>
  <c r="H2186" i="5"/>
  <c r="G2187" i="5"/>
  <c r="H2187" i="5"/>
  <c r="G2188" i="5"/>
  <c r="H2188" i="5"/>
  <c r="G2189" i="5"/>
  <c r="H2189" i="5"/>
  <c r="G2190" i="5"/>
  <c r="H2190" i="5"/>
  <c r="G2191" i="5"/>
  <c r="H2191" i="5"/>
  <c r="G2192" i="5"/>
  <c r="H2192" i="5"/>
  <c r="G2193" i="5"/>
  <c r="H2193" i="5"/>
  <c r="G2194" i="5"/>
  <c r="H2194" i="5"/>
  <c r="G2195" i="5"/>
  <c r="H2195" i="5"/>
  <c r="G2196" i="5"/>
  <c r="H2196" i="5"/>
  <c r="G2197" i="5"/>
  <c r="H2197" i="5"/>
  <c r="G2198" i="5"/>
  <c r="H2198" i="5"/>
  <c r="G2199" i="5"/>
  <c r="H2199" i="5"/>
  <c r="G2200" i="5"/>
  <c r="H2200" i="5"/>
  <c r="G2201" i="5"/>
  <c r="H2201" i="5"/>
  <c r="G2202" i="5"/>
  <c r="H2202" i="5"/>
  <c r="G2203" i="5"/>
  <c r="H2203" i="5"/>
  <c r="G2204" i="5"/>
  <c r="H2204" i="5"/>
  <c r="G2205" i="5"/>
  <c r="H2205" i="5"/>
  <c r="G2206" i="5"/>
  <c r="H2206" i="5"/>
  <c r="G2207" i="5"/>
  <c r="H2207" i="5"/>
  <c r="G2208" i="5"/>
  <c r="H2208" i="5"/>
  <c r="G2209" i="5"/>
  <c r="H2209" i="5"/>
  <c r="G2210" i="5"/>
  <c r="H2210" i="5"/>
  <c r="G2211" i="5"/>
  <c r="H2211" i="5"/>
  <c r="G2212" i="5"/>
  <c r="H2212" i="5"/>
  <c r="G2213" i="5"/>
  <c r="H2213" i="5"/>
  <c r="G2214" i="5"/>
  <c r="H2214" i="5"/>
  <c r="G2215" i="5"/>
  <c r="H2215" i="5"/>
  <c r="G2216" i="5"/>
  <c r="H2216" i="5"/>
  <c r="G2217" i="5"/>
  <c r="H2217" i="5"/>
  <c r="G2218" i="5"/>
  <c r="H2218" i="5"/>
  <c r="G2219" i="5"/>
  <c r="H2219" i="5"/>
  <c r="G2220" i="5"/>
  <c r="H2220" i="5"/>
  <c r="G2221" i="5"/>
  <c r="H2221" i="5"/>
  <c r="G2222" i="5"/>
  <c r="H2222" i="5"/>
  <c r="G2223" i="5"/>
  <c r="H2223" i="5"/>
  <c r="G2224" i="5"/>
  <c r="H2224" i="5"/>
  <c r="G2225" i="5"/>
  <c r="H2225" i="5"/>
  <c r="G2226" i="5"/>
  <c r="H2226" i="5"/>
  <c r="G2227" i="5"/>
  <c r="H2227" i="5"/>
  <c r="G2228" i="5"/>
  <c r="H2228" i="5"/>
  <c r="G2229" i="5"/>
  <c r="H2229" i="5"/>
  <c r="G2230" i="5"/>
  <c r="H2230" i="5"/>
  <c r="G2231" i="5"/>
  <c r="H2231" i="5"/>
  <c r="G2232" i="5"/>
  <c r="H2232" i="5"/>
  <c r="G2233" i="5"/>
  <c r="H2233" i="5"/>
  <c r="G2234" i="5"/>
  <c r="H2234" i="5"/>
  <c r="G2235" i="5"/>
  <c r="H2235" i="5"/>
  <c r="G2236" i="5"/>
  <c r="H2236" i="5"/>
  <c r="G2237" i="5"/>
  <c r="H2237" i="5"/>
  <c r="G2238" i="5"/>
  <c r="H2238" i="5"/>
  <c r="G2239" i="5"/>
  <c r="H2239" i="5"/>
  <c r="G2240" i="5"/>
  <c r="H2240" i="5"/>
  <c r="G1612" i="5"/>
  <c r="H1612" i="5"/>
  <c r="G1613" i="5"/>
  <c r="H1613" i="5"/>
  <c r="G1614" i="5"/>
  <c r="H1614" i="5"/>
  <c r="G1615" i="5"/>
  <c r="H1615" i="5"/>
  <c r="G1616" i="5"/>
  <c r="H1616" i="5"/>
  <c r="G1617" i="5"/>
  <c r="H1617" i="5"/>
  <c r="G1618" i="5"/>
  <c r="H1618" i="5"/>
  <c r="G1619" i="5"/>
  <c r="H1619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G1106" i="5"/>
  <c r="G1107" i="5"/>
  <c r="G1108" i="5"/>
  <c r="G1109" i="5"/>
  <c r="G1110" i="5"/>
  <c r="G1111" i="5"/>
  <c r="G1112" i="5"/>
  <c r="G1113" i="5"/>
  <c r="G1114" i="5"/>
  <c r="G1115" i="5"/>
  <c r="G1116" i="5"/>
  <c r="G1117" i="5"/>
  <c r="G1118" i="5"/>
  <c r="G1119" i="5"/>
  <c r="G1120" i="5"/>
  <c r="G1121" i="5"/>
  <c r="G1122" i="5"/>
  <c r="G1123" i="5"/>
  <c r="G1124" i="5"/>
  <c r="G1125" i="5"/>
  <c r="G1126" i="5"/>
  <c r="G1127" i="5"/>
  <c r="G1128" i="5"/>
  <c r="G1129" i="5"/>
  <c r="G1130" i="5"/>
  <c r="G1131" i="5"/>
  <c r="G1132" i="5"/>
  <c r="G1133" i="5"/>
  <c r="G1134" i="5"/>
  <c r="G1135" i="5"/>
  <c r="G1136" i="5"/>
  <c r="G1137" i="5"/>
  <c r="G1138" i="5"/>
  <c r="G1139" i="5"/>
  <c r="G1140" i="5"/>
  <c r="G1141" i="5"/>
  <c r="G1142" i="5"/>
  <c r="G1143" i="5"/>
  <c r="G1144" i="5"/>
  <c r="G1145" i="5"/>
  <c r="G1146" i="5"/>
  <c r="G1147" i="5"/>
  <c r="G1148" i="5"/>
  <c r="G1149" i="5"/>
  <c r="G1150" i="5"/>
  <c r="G1151" i="5"/>
  <c r="G1152" i="5"/>
  <c r="G1153" i="5"/>
  <c r="G1154" i="5"/>
  <c r="G1155" i="5"/>
  <c r="G1156" i="5"/>
  <c r="G1157" i="5"/>
  <c r="G1158" i="5"/>
  <c r="G1159" i="5"/>
  <c r="G1160" i="5"/>
  <c r="G1161" i="5"/>
  <c r="G1162" i="5"/>
  <c r="G1163" i="5"/>
  <c r="G1164" i="5"/>
  <c r="G1165" i="5"/>
  <c r="G1166" i="5"/>
  <c r="G1167" i="5"/>
  <c r="G1168" i="5"/>
  <c r="G1169" i="5"/>
  <c r="G1170" i="5"/>
  <c r="G1171" i="5"/>
  <c r="G1172" i="5"/>
  <c r="G1173" i="5"/>
  <c r="G1174" i="5"/>
  <c r="G1175" i="5"/>
  <c r="G1176" i="5"/>
  <c r="G1177" i="5"/>
  <c r="G1178" i="5"/>
  <c r="G1179" i="5"/>
  <c r="G1180" i="5"/>
  <c r="G1181" i="5"/>
  <c r="G1182" i="5"/>
  <c r="G1183" i="5"/>
  <c r="G1184" i="5"/>
  <c r="G1185" i="5"/>
  <c r="G1186" i="5"/>
  <c r="G1187" i="5"/>
  <c r="G1188" i="5"/>
  <c r="G1189" i="5"/>
  <c r="G1190" i="5"/>
  <c r="G1191" i="5"/>
  <c r="G1192" i="5"/>
  <c r="G1193" i="5"/>
  <c r="G1194" i="5"/>
  <c r="G1195" i="5"/>
  <c r="G1196" i="5"/>
  <c r="G1197" i="5"/>
  <c r="G1198" i="5"/>
  <c r="G1199" i="5"/>
  <c r="G1200" i="5"/>
  <c r="G1201" i="5"/>
  <c r="G1202" i="5"/>
  <c r="G1203" i="5"/>
  <c r="G1204" i="5"/>
  <c r="G1205" i="5"/>
  <c r="G1206" i="5"/>
  <c r="G1207" i="5"/>
  <c r="G1208" i="5"/>
  <c r="G1209" i="5"/>
  <c r="G1210" i="5"/>
  <c r="G1211" i="5"/>
  <c r="G1212" i="5"/>
  <c r="G1213" i="5"/>
  <c r="G1214" i="5"/>
  <c r="G1215" i="5"/>
  <c r="G1216" i="5"/>
  <c r="G1217" i="5"/>
  <c r="G1218" i="5"/>
  <c r="G1219" i="5"/>
  <c r="G1220" i="5"/>
  <c r="G1221" i="5"/>
  <c r="G1222" i="5"/>
  <c r="G1223" i="5"/>
  <c r="G1224" i="5"/>
  <c r="G1225" i="5"/>
  <c r="G1226" i="5"/>
  <c r="G1227" i="5"/>
  <c r="G1228" i="5"/>
  <c r="G1229" i="5"/>
  <c r="G1230" i="5"/>
  <c r="G1231" i="5"/>
  <c r="G1232" i="5"/>
  <c r="G1233" i="5"/>
  <c r="G1234" i="5"/>
  <c r="G1235" i="5"/>
  <c r="G1236" i="5"/>
  <c r="G1237" i="5"/>
  <c r="G1238" i="5"/>
  <c r="G1239" i="5"/>
  <c r="G1240" i="5"/>
  <c r="G1241" i="5"/>
  <c r="G1242" i="5"/>
  <c r="G1243" i="5"/>
  <c r="G1244" i="5"/>
  <c r="G1245" i="5"/>
  <c r="G1246" i="5"/>
  <c r="G1247" i="5"/>
  <c r="G1248" i="5"/>
  <c r="G1249" i="5"/>
  <c r="G1250" i="5"/>
  <c r="G1251" i="5"/>
  <c r="G1252" i="5"/>
  <c r="G1253" i="5"/>
  <c r="G1254" i="5"/>
  <c r="G1255" i="5"/>
  <c r="G1256" i="5"/>
  <c r="G1257" i="5"/>
  <c r="G1258" i="5"/>
  <c r="G1259" i="5"/>
  <c r="G1260" i="5"/>
  <c r="G1261" i="5"/>
  <c r="G1262" i="5"/>
  <c r="G1263" i="5"/>
  <c r="G1264" i="5"/>
  <c r="G1265" i="5"/>
  <c r="G1266" i="5"/>
  <c r="G1267" i="5"/>
  <c r="G1268" i="5"/>
  <c r="G1269" i="5"/>
  <c r="G1270" i="5"/>
  <c r="G1271" i="5"/>
  <c r="G1272" i="5"/>
  <c r="G1273" i="5"/>
  <c r="G1274" i="5"/>
  <c r="G1275" i="5"/>
  <c r="G1276" i="5"/>
  <c r="G1277" i="5"/>
  <c r="G1278" i="5"/>
  <c r="G1279" i="5"/>
  <c r="G1280" i="5"/>
  <c r="G1281" i="5"/>
  <c r="G1282" i="5"/>
  <c r="G1283" i="5"/>
  <c r="G1284" i="5"/>
  <c r="G1285" i="5"/>
  <c r="G1286" i="5"/>
  <c r="G1287" i="5"/>
  <c r="G1288" i="5"/>
  <c r="G1289" i="5"/>
  <c r="G1290" i="5"/>
  <c r="G1291" i="5"/>
  <c r="G1292" i="5"/>
  <c r="G1293" i="5"/>
  <c r="G1294" i="5"/>
  <c r="G1295" i="5"/>
  <c r="G1296" i="5"/>
  <c r="G1297" i="5"/>
  <c r="G1298" i="5"/>
  <c r="G1299" i="5"/>
  <c r="G1300" i="5"/>
  <c r="G1301" i="5"/>
  <c r="G1302" i="5"/>
  <c r="G1303" i="5"/>
  <c r="G1304" i="5"/>
  <c r="G1305" i="5"/>
  <c r="G1306" i="5"/>
  <c r="G1307" i="5"/>
  <c r="G1308" i="5"/>
  <c r="G1309" i="5"/>
  <c r="G1310" i="5"/>
  <c r="G1311" i="5"/>
  <c r="G1312" i="5"/>
  <c r="G1313" i="5"/>
  <c r="G1314" i="5"/>
  <c r="G1315" i="5"/>
  <c r="G1316" i="5"/>
  <c r="G1317" i="5"/>
  <c r="G1318" i="5"/>
  <c r="G1319" i="5"/>
  <c r="G1320" i="5"/>
  <c r="G1321" i="5"/>
  <c r="G1322" i="5"/>
  <c r="G1323" i="5"/>
  <c r="G1324" i="5"/>
  <c r="G1325" i="5"/>
  <c r="G1326" i="5"/>
  <c r="G1327" i="5"/>
  <c r="G1328" i="5"/>
  <c r="G1329" i="5"/>
  <c r="G1330" i="5"/>
  <c r="G1331" i="5"/>
  <c r="G1332" i="5"/>
  <c r="G1333" i="5"/>
  <c r="G1334" i="5"/>
  <c r="G1335" i="5"/>
  <c r="G1336" i="5"/>
  <c r="G1337" i="5"/>
  <c r="G1338" i="5"/>
  <c r="G1339" i="5"/>
  <c r="G1340" i="5"/>
  <c r="G1341" i="5"/>
  <c r="G1342" i="5"/>
  <c r="G1343" i="5"/>
  <c r="G1344" i="5"/>
  <c r="G1345" i="5"/>
  <c r="G1346" i="5"/>
  <c r="G1347" i="5"/>
  <c r="G1348" i="5"/>
  <c r="G1349" i="5"/>
  <c r="G1350" i="5"/>
  <c r="G1351" i="5"/>
  <c r="G1352" i="5"/>
  <c r="G1353" i="5"/>
  <c r="G1354" i="5"/>
  <c r="G1355" i="5"/>
  <c r="G1356" i="5"/>
  <c r="G1357" i="5"/>
  <c r="G1358" i="5"/>
  <c r="G1359" i="5"/>
  <c r="G1360" i="5"/>
  <c r="G1361" i="5"/>
  <c r="G1362" i="5"/>
  <c r="G1363" i="5"/>
  <c r="G1364" i="5"/>
  <c r="G1365" i="5"/>
  <c r="G1366" i="5"/>
  <c r="G1367" i="5"/>
  <c r="G1368" i="5"/>
  <c r="G1369" i="5"/>
  <c r="G1370" i="5"/>
  <c r="G1371" i="5"/>
  <c r="G1372" i="5"/>
  <c r="G1373" i="5"/>
  <c r="G1374" i="5"/>
  <c r="G1375" i="5"/>
  <c r="G1376" i="5"/>
  <c r="G1377" i="5"/>
  <c r="G1378" i="5"/>
  <c r="G1379" i="5"/>
  <c r="G1380" i="5"/>
  <c r="G1381" i="5"/>
  <c r="G1382" i="5"/>
  <c r="G1383" i="5"/>
  <c r="G1384" i="5"/>
  <c r="G1385" i="5"/>
  <c r="G1386" i="5"/>
  <c r="G1387" i="5"/>
  <c r="G1388" i="5"/>
  <c r="G1389" i="5"/>
  <c r="G1390" i="5"/>
  <c r="G1391" i="5"/>
  <c r="G1392" i="5"/>
  <c r="G1393" i="5"/>
  <c r="G1394" i="5"/>
  <c r="G1395" i="5"/>
  <c r="G1396" i="5"/>
  <c r="G1397" i="5"/>
  <c r="G1398" i="5"/>
  <c r="G1399" i="5"/>
  <c r="G1400" i="5"/>
  <c r="G1401" i="5"/>
  <c r="G1402" i="5"/>
  <c r="G1403" i="5"/>
  <c r="G1404" i="5"/>
  <c r="G1405" i="5"/>
  <c r="G1406" i="5"/>
  <c r="G1407" i="5"/>
  <c r="G1408" i="5"/>
  <c r="G1409" i="5"/>
  <c r="G1410" i="5"/>
  <c r="G1411" i="5"/>
  <c r="G1412" i="5"/>
  <c r="G1413" i="5"/>
  <c r="G1414" i="5"/>
  <c r="G1415" i="5"/>
  <c r="G1416" i="5"/>
  <c r="G1417" i="5"/>
  <c r="G1418" i="5"/>
  <c r="G1419" i="5"/>
  <c r="G1420" i="5"/>
  <c r="G1421" i="5"/>
  <c r="G1422" i="5"/>
  <c r="G1423" i="5"/>
  <c r="G1424" i="5"/>
  <c r="G1425" i="5"/>
  <c r="G1426" i="5"/>
  <c r="G1427" i="5"/>
  <c r="G1428" i="5"/>
  <c r="G1429" i="5"/>
  <c r="G1430" i="5"/>
  <c r="G1431" i="5"/>
  <c r="G1432" i="5"/>
  <c r="G1433" i="5"/>
  <c r="G1434" i="5"/>
  <c r="G1435" i="5"/>
  <c r="G1436" i="5"/>
  <c r="G1437" i="5"/>
  <c r="G1438" i="5"/>
  <c r="G1439" i="5"/>
  <c r="G1440" i="5"/>
  <c r="G1441" i="5"/>
  <c r="G1442" i="5"/>
  <c r="G1443" i="5"/>
  <c r="G1444" i="5"/>
  <c r="G1445" i="5"/>
  <c r="G1446" i="5"/>
  <c r="G1447" i="5"/>
  <c r="G1448" i="5"/>
  <c r="G1449" i="5"/>
  <c r="G1450" i="5"/>
  <c r="G1451" i="5"/>
  <c r="G1452" i="5"/>
  <c r="G1453" i="5"/>
  <c r="G1454" i="5"/>
  <c r="G1455" i="5"/>
  <c r="G1456" i="5"/>
  <c r="G1457" i="5"/>
  <c r="G1458" i="5"/>
  <c r="G1459" i="5"/>
  <c r="G1460" i="5"/>
  <c r="G1461" i="5"/>
  <c r="G1462" i="5"/>
  <c r="G1463" i="5"/>
  <c r="G1464" i="5"/>
  <c r="G1465" i="5"/>
  <c r="G1466" i="5"/>
  <c r="G1467" i="5"/>
  <c r="G1468" i="5"/>
  <c r="G1469" i="5"/>
  <c r="G1470" i="5"/>
  <c r="G1471" i="5"/>
  <c r="G1472" i="5"/>
  <c r="G1473" i="5"/>
  <c r="G1474" i="5"/>
  <c r="G1475" i="5"/>
  <c r="G1476" i="5"/>
  <c r="G1477" i="5"/>
  <c r="G1478" i="5"/>
  <c r="G1479" i="5"/>
  <c r="G1480" i="5"/>
  <c r="G1481" i="5"/>
  <c r="G1482" i="5"/>
  <c r="G1483" i="5"/>
  <c r="G1484" i="5"/>
  <c r="G1485" i="5"/>
  <c r="G1486" i="5"/>
  <c r="G1487" i="5"/>
  <c r="G1488" i="5"/>
  <c r="G1489" i="5"/>
  <c r="G1490" i="5"/>
  <c r="G1491" i="5"/>
  <c r="G1492" i="5"/>
  <c r="G1493" i="5"/>
  <c r="G1494" i="5"/>
  <c r="G1495" i="5"/>
  <c r="G1496" i="5"/>
  <c r="G1497" i="5"/>
  <c r="G1498" i="5"/>
  <c r="G1499" i="5"/>
  <c r="G1500" i="5"/>
  <c r="G1501" i="5"/>
  <c r="G1502" i="5"/>
  <c r="G1503" i="5"/>
  <c r="G1504" i="5"/>
  <c r="G1505" i="5"/>
  <c r="G1506" i="5"/>
  <c r="G1507" i="5"/>
  <c r="G1508" i="5"/>
  <c r="G1509" i="5"/>
  <c r="G1510" i="5"/>
  <c r="G1511" i="5"/>
  <c r="G1512" i="5"/>
  <c r="G1513" i="5"/>
  <c r="G1514" i="5"/>
  <c r="G1515" i="5"/>
  <c r="G1516" i="5"/>
  <c r="G1517" i="5"/>
  <c r="G1518" i="5"/>
  <c r="G1519" i="5"/>
  <c r="G1520" i="5"/>
  <c r="G1521" i="5"/>
  <c r="G1522" i="5"/>
  <c r="G1523" i="5"/>
  <c r="G1524" i="5"/>
  <c r="G1525" i="5"/>
  <c r="G1526" i="5"/>
  <c r="G1527" i="5"/>
  <c r="G1528" i="5"/>
  <c r="G1529" i="5"/>
  <c r="G1530" i="5"/>
  <c r="G1531" i="5"/>
  <c r="G1532" i="5"/>
  <c r="G1533" i="5"/>
  <c r="G1534" i="5"/>
  <c r="G1535" i="5"/>
  <c r="G1536" i="5"/>
  <c r="G1537" i="5"/>
  <c r="G1538" i="5"/>
  <c r="G1539" i="5"/>
  <c r="G1540" i="5"/>
  <c r="G1541" i="5"/>
  <c r="G1542" i="5"/>
  <c r="G1543" i="5"/>
  <c r="G1544" i="5"/>
  <c r="G1545" i="5"/>
  <c r="G1546" i="5"/>
  <c r="G1547" i="5"/>
  <c r="G1548" i="5"/>
  <c r="G1549" i="5"/>
  <c r="G1550" i="5"/>
  <c r="G1551" i="5"/>
  <c r="G1552" i="5"/>
  <c r="G1553" i="5"/>
  <c r="G1554" i="5"/>
  <c r="G1555" i="5"/>
  <c r="G1556" i="5"/>
  <c r="G1557" i="5"/>
  <c r="G1558" i="5"/>
  <c r="G1559" i="5"/>
  <c r="G1560" i="5"/>
  <c r="G1561" i="5"/>
  <c r="G1562" i="5"/>
  <c r="G1563" i="5"/>
  <c r="G1564" i="5"/>
  <c r="G1565" i="5"/>
  <c r="G1566" i="5"/>
  <c r="G1567" i="5"/>
  <c r="G1568" i="5"/>
  <c r="G1569" i="5"/>
  <c r="G1570" i="5"/>
  <c r="G1571" i="5"/>
  <c r="G1572" i="5"/>
  <c r="G1573" i="5"/>
  <c r="G1574" i="5"/>
  <c r="G1575" i="5"/>
  <c r="G1576" i="5"/>
  <c r="G1577" i="5"/>
  <c r="G1578" i="5"/>
  <c r="G1579" i="5"/>
  <c r="G1580" i="5"/>
  <c r="G1581" i="5"/>
  <c r="G1582" i="5"/>
  <c r="G1583" i="5"/>
  <c r="G1584" i="5"/>
  <c r="G1585" i="5"/>
  <c r="G1586" i="5"/>
  <c r="G1587" i="5"/>
  <c r="G1588" i="5"/>
  <c r="G1589" i="5"/>
  <c r="G1590" i="5"/>
  <c r="G1591" i="5"/>
  <c r="G1592" i="5"/>
  <c r="G1593" i="5"/>
  <c r="G1594" i="5"/>
  <c r="G1595" i="5"/>
  <c r="G1596" i="5"/>
  <c r="G1597" i="5"/>
  <c r="G1598" i="5"/>
  <c r="G1599" i="5"/>
  <c r="G1600" i="5"/>
  <c r="G1601" i="5"/>
  <c r="G1602" i="5"/>
  <c r="G1603" i="5"/>
  <c r="G1604" i="5"/>
  <c r="G1605" i="5"/>
  <c r="G1606" i="5"/>
  <c r="G1607" i="5"/>
  <c r="G1608" i="5"/>
  <c r="G1609" i="5"/>
  <c r="G1610" i="5"/>
  <c r="G161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H1339" i="5"/>
  <c r="H1340" i="5"/>
  <c r="H1341" i="5"/>
  <c r="H1342" i="5"/>
  <c r="H1343" i="5"/>
  <c r="H1344" i="5"/>
  <c r="H1345" i="5"/>
  <c r="H1346" i="5"/>
  <c r="H1347" i="5"/>
  <c r="H1348" i="5"/>
  <c r="H1349" i="5"/>
  <c r="H1350" i="5"/>
  <c r="H1351" i="5"/>
  <c r="H1352" i="5"/>
  <c r="H1353" i="5"/>
  <c r="H1354" i="5"/>
  <c r="H1355" i="5"/>
  <c r="H1356" i="5"/>
  <c r="H1357" i="5"/>
  <c r="H1358" i="5"/>
  <c r="H1359" i="5"/>
  <c r="H1360" i="5"/>
  <c r="H1361" i="5"/>
  <c r="H1362" i="5"/>
  <c r="H1363" i="5"/>
  <c r="H1364" i="5"/>
  <c r="H1365" i="5"/>
  <c r="H1366" i="5"/>
  <c r="H1367" i="5"/>
  <c r="H1368" i="5"/>
  <c r="H1369" i="5"/>
  <c r="H1370" i="5"/>
  <c r="H1371" i="5"/>
  <c r="H1372" i="5"/>
  <c r="H1373" i="5"/>
  <c r="H1374" i="5"/>
  <c r="H1375" i="5"/>
  <c r="H1376" i="5"/>
  <c r="H1377" i="5"/>
  <c r="H1378" i="5"/>
  <c r="H1379" i="5"/>
  <c r="H1380" i="5"/>
  <c r="H1381" i="5"/>
  <c r="H1382" i="5"/>
  <c r="H1383" i="5"/>
  <c r="H1384" i="5"/>
  <c r="H1385" i="5"/>
  <c r="H1386" i="5"/>
  <c r="H1387" i="5"/>
  <c r="H1388" i="5"/>
  <c r="H1389" i="5"/>
  <c r="H1390" i="5"/>
  <c r="H1391" i="5"/>
  <c r="H1392" i="5"/>
  <c r="H1393" i="5"/>
  <c r="H1394" i="5"/>
  <c r="H1395" i="5"/>
  <c r="H1396" i="5"/>
  <c r="H1397" i="5"/>
  <c r="H1398" i="5"/>
  <c r="H1399" i="5"/>
  <c r="H1400" i="5"/>
  <c r="H1401" i="5"/>
  <c r="H1402" i="5"/>
  <c r="H1403" i="5"/>
  <c r="H1404" i="5"/>
  <c r="H1405" i="5"/>
  <c r="H1406" i="5"/>
  <c r="H1407" i="5"/>
  <c r="H1408" i="5"/>
  <c r="H1409" i="5"/>
  <c r="H1410" i="5"/>
  <c r="H1411" i="5"/>
  <c r="H1412" i="5"/>
  <c r="H1413" i="5"/>
  <c r="H1414" i="5"/>
  <c r="H1415" i="5"/>
  <c r="H1416" i="5"/>
  <c r="H1417" i="5"/>
  <c r="H1418" i="5"/>
  <c r="H1419" i="5"/>
  <c r="H1420" i="5"/>
  <c r="H1421" i="5"/>
  <c r="H1422" i="5"/>
  <c r="H1423" i="5"/>
  <c r="H1424" i="5"/>
  <c r="H1425" i="5"/>
  <c r="H1426" i="5"/>
  <c r="H1427" i="5"/>
  <c r="H1428" i="5"/>
  <c r="H1429" i="5"/>
  <c r="H1430" i="5"/>
  <c r="H1431" i="5"/>
  <c r="H1432" i="5"/>
  <c r="H1433" i="5"/>
  <c r="H1434" i="5"/>
  <c r="H1435" i="5"/>
  <c r="H1436" i="5"/>
  <c r="H1437" i="5"/>
  <c r="H1438" i="5"/>
  <c r="H1439" i="5"/>
  <c r="H1440" i="5"/>
  <c r="H1441" i="5"/>
  <c r="H1442" i="5"/>
  <c r="H1443" i="5"/>
  <c r="H1444" i="5"/>
  <c r="H1445" i="5"/>
  <c r="H1446" i="5"/>
  <c r="H1447" i="5"/>
  <c r="H1448" i="5"/>
  <c r="H1449" i="5"/>
  <c r="H1450" i="5"/>
  <c r="H1451" i="5"/>
  <c r="H1452" i="5"/>
  <c r="H1453" i="5"/>
  <c r="H1454" i="5"/>
  <c r="H1455" i="5"/>
  <c r="H1456" i="5"/>
  <c r="H1457" i="5"/>
  <c r="H1458" i="5"/>
  <c r="H1459" i="5"/>
  <c r="H1460" i="5"/>
  <c r="H1461" i="5"/>
  <c r="H1462" i="5"/>
  <c r="H1463" i="5"/>
  <c r="H1464" i="5"/>
  <c r="H1465" i="5"/>
  <c r="H1466" i="5"/>
  <c r="H1467" i="5"/>
  <c r="H1468" i="5"/>
  <c r="H1469" i="5"/>
  <c r="H1470" i="5"/>
  <c r="H1471" i="5"/>
  <c r="H1472" i="5"/>
  <c r="H1473" i="5"/>
  <c r="H1474" i="5"/>
  <c r="H1475" i="5"/>
  <c r="H1476" i="5"/>
  <c r="H1477" i="5"/>
  <c r="H1478" i="5"/>
  <c r="H1479" i="5"/>
  <c r="H1480" i="5"/>
  <c r="H1481" i="5"/>
  <c r="H1482" i="5"/>
  <c r="H1483" i="5"/>
  <c r="H1484" i="5"/>
  <c r="H1485" i="5"/>
  <c r="H1486" i="5"/>
  <c r="H1487" i="5"/>
  <c r="H1488" i="5"/>
  <c r="H1489" i="5"/>
  <c r="H1490" i="5"/>
  <c r="H1491" i="5"/>
  <c r="H1492" i="5"/>
  <c r="H1493" i="5"/>
  <c r="H1494" i="5"/>
  <c r="H1495" i="5"/>
  <c r="H1496" i="5"/>
  <c r="H1497" i="5"/>
  <c r="H1498" i="5"/>
  <c r="H1499" i="5"/>
  <c r="H1500" i="5"/>
  <c r="H1501" i="5"/>
  <c r="H1502" i="5"/>
  <c r="H1503" i="5"/>
  <c r="H1504" i="5"/>
  <c r="H1505" i="5"/>
  <c r="H1506" i="5"/>
  <c r="H1507" i="5"/>
  <c r="H1508" i="5"/>
  <c r="H1509" i="5"/>
  <c r="H1510" i="5"/>
  <c r="H1511" i="5"/>
  <c r="H1512" i="5"/>
  <c r="H1513" i="5"/>
  <c r="H1514" i="5"/>
  <c r="H1515" i="5"/>
  <c r="H1516" i="5"/>
  <c r="H1517" i="5"/>
  <c r="H1518" i="5"/>
  <c r="H1519" i="5"/>
  <c r="H1520" i="5"/>
  <c r="H1521" i="5"/>
  <c r="H1522" i="5"/>
  <c r="H1523" i="5"/>
  <c r="H1524" i="5"/>
  <c r="H1525" i="5"/>
  <c r="H1526" i="5"/>
  <c r="H1527" i="5"/>
  <c r="H1528" i="5"/>
  <c r="H1529" i="5"/>
  <c r="H1530" i="5"/>
  <c r="H1531" i="5"/>
  <c r="H1532" i="5"/>
  <c r="H1533" i="5"/>
  <c r="H1534" i="5"/>
  <c r="H1535" i="5"/>
  <c r="H1536" i="5"/>
  <c r="H1537" i="5"/>
  <c r="H1538" i="5"/>
  <c r="H1539" i="5"/>
  <c r="H1540" i="5"/>
  <c r="H1541" i="5"/>
  <c r="H1542" i="5"/>
  <c r="H1543" i="5"/>
  <c r="H1544" i="5"/>
  <c r="H1545" i="5"/>
  <c r="H1546" i="5"/>
  <c r="H1547" i="5"/>
  <c r="H1548" i="5"/>
  <c r="H1549" i="5"/>
  <c r="H1550" i="5"/>
  <c r="H1551" i="5"/>
  <c r="H1552" i="5"/>
  <c r="H1553" i="5"/>
  <c r="H1554" i="5"/>
  <c r="H1555" i="5"/>
  <c r="H1556" i="5"/>
  <c r="H1557" i="5"/>
  <c r="H1558" i="5"/>
  <c r="H1559" i="5"/>
  <c r="H1560" i="5"/>
  <c r="H1561" i="5"/>
  <c r="H1562" i="5"/>
  <c r="H1563" i="5"/>
  <c r="H1564" i="5"/>
  <c r="H1565" i="5"/>
  <c r="H1566" i="5"/>
  <c r="H1567" i="5"/>
  <c r="H1568" i="5"/>
  <c r="H1569" i="5"/>
  <c r="H1570" i="5"/>
  <c r="H1571" i="5"/>
  <c r="H1572" i="5"/>
  <c r="H1573" i="5"/>
  <c r="H1574" i="5"/>
  <c r="H1575" i="5"/>
  <c r="H1576" i="5"/>
  <c r="H1577" i="5"/>
  <c r="H1578" i="5"/>
  <c r="H1579" i="5"/>
  <c r="H1580" i="5"/>
  <c r="H1581" i="5"/>
  <c r="H1582" i="5"/>
  <c r="H1583" i="5"/>
  <c r="H1584" i="5"/>
  <c r="H1585" i="5"/>
  <c r="H1586" i="5"/>
  <c r="H1587" i="5"/>
  <c r="H1588" i="5"/>
  <c r="H1589" i="5"/>
  <c r="H1590" i="5"/>
  <c r="H1591" i="5"/>
  <c r="H1592" i="5"/>
  <c r="H1593" i="5"/>
  <c r="H1594" i="5"/>
  <c r="H1595" i="5"/>
  <c r="H1596" i="5"/>
  <c r="H1597" i="5"/>
  <c r="H1598" i="5"/>
  <c r="H1599" i="5"/>
  <c r="H1600" i="5"/>
  <c r="H1601" i="5"/>
  <c r="H1602" i="5"/>
  <c r="H1603" i="5"/>
  <c r="H1604" i="5"/>
  <c r="H1605" i="5"/>
  <c r="H1606" i="5"/>
  <c r="H1607" i="5"/>
  <c r="H1608" i="5"/>
  <c r="H1609" i="5"/>
  <c r="H1610" i="5"/>
  <c r="H1611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87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G76" i="5"/>
  <c r="G77" i="5"/>
  <c r="G78" i="5"/>
  <c r="G79" i="5"/>
  <c r="G80" i="5"/>
  <c r="G81" i="5"/>
  <c r="G82" i="5"/>
  <c r="G83" i="5"/>
  <c r="G84" i="5"/>
  <c r="G85" i="5"/>
  <c r="G86" i="5"/>
  <c r="G75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3" i="5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Ximena Champi</author>
  </authors>
  <commentList>
    <comment ref="CV163" authorId="0" shapeId="0" xr:uid="{1AED6EAB-33BF-4626-B192-7AFD9C01955C}">
      <text>
        <r>
          <rPr>
            <b/>
            <sz val="9"/>
            <color indexed="81"/>
            <rFont val="Tahoma"/>
            <family val="2"/>
          </rPr>
          <t>TRASPASO</t>
        </r>
      </text>
    </comment>
    <comment ref="BG228" authorId="0" shapeId="0" xr:uid="{0CEA663E-2A72-4CC1-B27C-A56C506D18E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ESTACIONAMIENTO</t>
        </r>
      </text>
    </comment>
    <comment ref="BG229" authorId="0" shapeId="0" xr:uid="{86AA5F63-6F9F-48B5-BC8D-2AFAA6A5E33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ESTACIONAMIENTO</t>
        </r>
      </text>
    </comment>
    <comment ref="Y277" authorId="0" shapeId="0" xr:uid="{3A55C38F-E41B-49C2-8F50-8253BD09B9F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 ADENDA 19.09.23</t>
        </r>
      </text>
    </comment>
    <comment ref="AA277" authorId="0" shapeId="0" xr:uid="{FED219AE-535C-46D9-A633-7806047CE2C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ADENDA</t>
        </r>
      </text>
    </comment>
    <comment ref="AX278" authorId="0" shapeId="0" xr:uid="{5219F373-10BC-43BC-8469-68A996E48E8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AP 027882</t>
        </r>
      </text>
    </comment>
    <comment ref="AD338" authorId="0" shapeId="0" xr:uid="{49ED9D9F-98AA-43D6-AEB9-C8EB2A5C964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DEL CONTRATO DEFINITIOVO</t>
        </r>
      </text>
    </comment>
    <comment ref="AD364" authorId="0" shapeId="0" xr:uid="{11B9086A-54AD-4AEB-A63D-F8DEB7D70DF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FIRMA DEL CONTRATO DEFINITIOVO</t>
        </r>
      </text>
    </comment>
    <comment ref="AX440" authorId="0" shapeId="0" xr:uid="{12A68364-871C-44FD-A1B3-FA2EA940EC8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A113953</t>
        </r>
      </text>
    </comment>
    <comment ref="AA441" authorId="0" shapeId="0" xr:uid="{9ECDD24A-E689-4EF4-8342-4127F206DE7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Confirmar adenda - cronogramab no se detlla en contrato</t>
        </r>
      </text>
    </comment>
    <comment ref="AX493" authorId="0" shapeId="0" xr:uid="{C606371F-6892-404F-8AEA-DAA13C6269D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001736</t>
        </r>
      </text>
    </comment>
    <comment ref="AX561" authorId="0" shapeId="0" xr:uid="{1D6B9002-9112-449D-AB97-307B6DD5D35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A237986</t>
        </r>
      </text>
    </comment>
    <comment ref="AX910" authorId="0" shapeId="0" xr:uid="{E43D01E3-DFE9-421A-8FC9-DEC46537FB5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A500450</t>
        </r>
      </text>
    </comment>
    <comment ref="AX911" authorId="0" shapeId="0" xr:uid="{B6D03D56-EC9E-4452-BA6A-2ED496330DC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A055550</t>
        </r>
      </text>
    </comment>
    <comment ref="AX912" authorId="0" shapeId="0" xr:uid="{CF674CF2-F5E8-4ED0-8F58-7D05A85A191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A362350</t>
        </r>
      </text>
    </comment>
    <comment ref="AX913" authorId="0" shapeId="0" xr:uid="{EAB4360E-9A2D-48E4-B53C-51B06043772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A325850</t>
        </r>
      </text>
    </comment>
    <comment ref="AX938" authorId="0" shapeId="0" xr:uid="{B9AE675A-EB3B-4920-A3AB-1A82B6DD7BF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371699</t>
        </r>
      </text>
    </comment>
    <comment ref="AX980" authorId="0" shapeId="0" xr:uid="{C0776162-521C-4A40-9249-6F262B97205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A411694</t>
        </r>
      </text>
    </comment>
    <comment ref="AX1077" authorId="0" shapeId="0" xr:uid="{781FF8A7-C906-4E76-A4A0-382F054CC671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A031792</t>
        </r>
      </text>
    </comment>
    <comment ref="BA1078" authorId="0" shapeId="0" xr:uid="{F04CEF05-EFA9-4ECE-9B1A-B29856DB048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REEMBOLSO 62.23 AL CLIENTE 10.05.22</t>
        </r>
      </text>
    </comment>
    <comment ref="AY1079" authorId="0" shapeId="0" xr:uid="{02AE9D28-A13E-45B8-9387-772E24B1E80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29400</t>
        </r>
      </text>
    </comment>
    <comment ref="AA1197" authorId="0" shapeId="0" xr:uid="{60726E77-D5F7-46A4-8AAD-77712931EAF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precio del terreno no cuadra con el cronograma
</t>
        </r>
      </text>
    </comment>
    <comment ref="AY1198" authorId="0" shapeId="0" xr:uid="{BF12A500-D037-4955-AE4B-9F35FD5F0F1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107,700</t>
        </r>
      </text>
    </comment>
    <comment ref="AL1204" authorId="0" shapeId="0" xr:uid="{20EABB49-8377-4177-BE58-5ACDF62FA7D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21k</t>
        </r>
      </text>
    </comment>
    <comment ref="CV1204" authorId="0" shapeId="0" xr:uid="{0B1879FD-D507-4AF8-BDD6-D1EBAE89F2D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descuento</t>
        </r>
      </text>
    </comment>
    <comment ref="N1294" authorId="0" shapeId="0" xr:uid="{15EF5A0D-A29B-4A00-8D18-FB7FA2FE9AB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40971974</t>
        </r>
      </text>
    </comment>
    <comment ref="O1294" authorId="0" shapeId="0" xr:uid="{AD8C6D3A-5EAD-40B1-BE85-78F740F5CAD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PABLO ZEVALLOS ELVIS RONALD</t>
        </r>
      </text>
    </comment>
    <comment ref="S1369" authorId="0" shapeId="0" xr:uid="{5C04BCDF-AC20-4D27-A40C-C8F2B9A4B31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CONFIRMAR SI TAMBIEN TRASPASO COCHERA</t>
        </r>
      </text>
    </comment>
    <comment ref="BG1433" authorId="0" shapeId="0" xr:uid="{7BE4E88A-4E57-4B33-915E-5012F4F5D80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500
400 olivar</t>
        </r>
      </text>
    </comment>
    <comment ref="AA1707" authorId="0" shapeId="0" xr:uid="{15B81974-ACBB-4B87-AD1B-B58A0A5F081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NO CUADFRA CON CRONOGRAMA
</t>
        </r>
      </text>
    </comment>
    <comment ref="AX1750" authorId="0" shapeId="0" xr:uid="{87B795FC-775D-469F-A5B0-F8E663C67A6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Y1750" authorId="0" shapeId="0" xr:uid="{A6E19E2E-E93E-4A36-83AA-9D2A40B4251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57540.00</t>
        </r>
      </text>
    </comment>
    <comment ref="AX1763" authorId="0" shapeId="0" xr:uid="{E59368F7-D7B3-44E5-B4B9-D91CF38118F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X1764" authorId="0" shapeId="0" xr:uid="{9AEEB19D-7E2C-407C-B68E-834B8DDF0B2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A008477/7626</t>
        </r>
      </text>
    </comment>
    <comment ref="AY1764" authorId="0" shapeId="0" xr:uid="{2AD923E8-55F4-4768-AFBD-D4814E5EC30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57540</t>
        </r>
      </text>
    </comment>
    <comment ref="AA1826" authorId="0" shapeId="0" xr:uid="{ED3D9189-56FA-457E-8F0E-F905F8F0DA4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EL CRONOGRAMA SUMA 7K</t>
        </r>
      </text>
    </comment>
    <comment ref="BD1851" authorId="0" shapeId="0" xr:uid="{DB8759D5-A07F-41CB-B862-0970D8484D3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 A008185</t>
        </r>
      </text>
    </comment>
    <comment ref="AY2057" authorId="0" shapeId="0" xr:uid="{82A4BADC-CCAB-4310-8EEB-1F687C21424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30,020</t>
        </r>
      </text>
    </comment>
    <comment ref="AY2088" authorId="0" shapeId="0" xr:uid="{CCC49460-EFA4-408B-9EB5-36EE9097450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30,020</t>
        </r>
      </text>
    </comment>
    <comment ref="AA2172" authorId="0" shapeId="0" xr:uid="{CBF5335B-EEB1-4B0B-8FCC-02DB9898DDA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no cuadra con el cronograma</t>
        </r>
      </text>
    </comment>
    <comment ref="AX2181" authorId="0" shapeId="0" xr:uid="{4B330F98-D89E-4105-9645-63CF2841C42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013875</t>
        </r>
      </text>
    </comment>
    <comment ref="AX2182" authorId="0" shapeId="0" xr:uid="{4F94AB8C-F3C5-4040-A347-8E5A625431E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IZIPAY: 000009</t>
        </r>
      </text>
    </comment>
    <comment ref="AX2183" authorId="0" shapeId="0" xr:uid="{D74E2B63-751F-480E-8FFD-07815AE4FE5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IZIPAY: 005910</t>
        </r>
      </text>
    </comment>
    <comment ref="AX2193" authorId="0" shapeId="0" xr:uid="{9BD90E29-FFC5-40E9-A0C5-8D6B0E3192BF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021092</t>
        </r>
      </text>
    </comment>
    <comment ref="AX2194" authorId="0" shapeId="0" xr:uid="{42D89E88-B6C5-4C9C-8D4F-97233C22905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007721</t>
        </r>
      </text>
    </comment>
    <comment ref="AX2204" authorId="0" shapeId="0" xr:uid="{508C03EC-7B22-4DA0-BD77-AAE6550F39A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021092</t>
        </r>
      </text>
    </comment>
    <comment ref="AX2205" authorId="0" shapeId="0" xr:uid="{FF04B4BB-8700-43DF-88B9-86E707E35A2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007721</t>
        </r>
      </text>
    </comment>
    <comment ref="BA2280" authorId="0" shapeId="0" xr:uid="{22C59CA5-C46F-45C7-83BD-950C33A7816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6372</t>
        </r>
      </text>
    </comment>
    <comment ref="BA2281" authorId="0" shapeId="0" xr:uid="{EB1197DB-3677-4FF7-9907-F5A1498BDEF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9128</t>
        </r>
      </text>
    </comment>
    <comment ref="AA2539" authorId="0" shapeId="0" xr:uid="{346E3A76-134C-4BD7-B1C5-3CE9030A1DE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pendiente adenda para confirmar cronograma</t>
        </r>
      </text>
    </comment>
    <comment ref="BA2600" authorId="0" shapeId="0" xr:uid="{E2699FE9-CED1-4D36-9570-C79671F9D97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958.82</t>
        </r>
      </text>
    </comment>
    <comment ref="AX2675" authorId="0" shapeId="0" xr:uid="{47F0A455-1441-4D7F-943A-CA0A59C4CD76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A007502</t>
        </r>
      </text>
    </comment>
    <comment ref="AY2675" authorId="0" shapeId="0" xr:uid="{37734204-DC63-437A-BDA9-1551A0A935D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17892.96</t>
        </r>
      </text>
    </comment>
    <comment ref="BA2739" authorId="0" shapeId="0" xr:uid="{FCA7A654-8470-44CE-A394-B7A3EB5CE53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BA2740" authorId="0" shapeId="0" xr:uid="{13E41324-326B-46E8-90C0-28480449B8E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BA2741" authorId="0" shapeId="0" xr:uid="{2FD07303-1BF0-4961-B73A-4D4DD547C34D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1000</t>
        </r>
      </text>
    </comment>
    <comment ref="BA2742" authorId="0" shapeId="0" xr:uid="{28E60EF3-A593-4D22-B380-BFDAD5498E0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479.41
</t>
        </r>
      </text>
    </comment>
    <comment ref="BA2743" authorId="0" shapeId="0" xr:uid="{EB737F5F-140E-4A55-8CCB-2A032B3791E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479.41
</t>
        </r>
      </text>
    </comment>
    <comment ref="BA2745" authorId="0" shapeId="0" xr:uid="{EEAB3D9F-E6FB-4BF6-BD68-D80EED3CFB02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475.88</t>
        </r>
      </text>
    </comment>
    <comment ref="AX2747" authorId="0" shapeId="0" xr:uid="{2959C83F-9538-4C37-A0A6-54B584C3C07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05961C</t>
        </r>
      </text>
    </comment>
    <comment ref="AY2870" authorId="0" shapeId="0" xr:uid="{83560734-6296-4CFA-AC7B-571A06FED23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26,320.00</t>
        </r>
      </text>
    </comment>
    <comment ref="AY2919" authorId="0" shapeId="0" xr:uid="{7E44B3DB-07CA-41E7-99EF-82054F91239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26,320.00</t>
        </r>
      </text>
    </comment>
    <comment ref="AX3023" authorId="0" shapeId="0" xr:uid="{CFFA3C00-9BAC-4754-8590-14F0FDC3503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A275526</t>
        </r>
      </text>
    </comment>
    <comment ref="BJ3029" authorId="0" shapeId="0" xr:uid="{6B9EE270-CA70-4748-9B4B-1C8E16B0A10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A098224</t>
        </r>
      </text>
    </comment>
    <comment ref="BP3029" authorId="0" shapeId="0" xr:uid="{D72F0945-4271-4026-91D8-F3ADC37A9BD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A097340</t>
        </r>
      </text>
    </comment>
    <comment ref="BV3029" authorId="0" shapeId="0" xr:uid="{8E8138A9-A10B-494A-9622-AF76BDA5E11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A068525</t>
        </r>
      </text>
    </comment>
    <comment ref="CB3029" authorId="0" shapeId="0" xr:uid="{7FFADAC2-0A81-4AF0-84BB-713A730A145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A594353</t>
        </r>
      </text>
    </comment>
    <comment ref="CH3029" authorId="0" shapeId="0" xr:uid="{D7CE10C9-5695-40C0-8D78-5B3308F3C295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A005723</t>
        </r>
      </text>
    </comment>
    <comment ref="AY3084" authorId="0" shapeId="0" xr:uid="{76AFB285-4FB9-4B20-88A7-8055C641975E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5,444.6</t>
        </r>
      </text>
    </comment>
    <comment ref="AY3085" authorId="0" shapeId="0" xr:uid="{F4090863-289F-4C63-837C-F703D9C5680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5,444.6</t>
        </r>
      </text>
    </comment>
    <comment ref="AX3117" authorId="0" shapeId="0" xr:uid="{F53E6D41-21E1-4C0F-A3CD-605D7E44A4BC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A008872</t>
        </r>
      </text>
    </comment>
    <comment ref="AX3350" authorId="0" shapeId="0" xr:uid="{BBE278FC-1322-4A2A-BF9D-343486B091A3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A041765</t>
        </r>
      </text>
    </comment>
    <comment ref="AX3441" authorId="0" shapeId="0" xr:uid="{73EEEC93-7CDB-42DD-BCE7-24381004559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A003346</t>
        </r>
      </text>
    </comment>
    <comment ref="AY3444" authorId="0" shapeId="0" xr:uid="{CF2F90EA-E63D-47B1-976C-D45B276E42A9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2,000.00
BT01-55473 / BT01-55472</t>
        </r>
      </text>
    </comment>
    <comment ref="BD3445" authorId="0" shapeId="0" xr:uid="{E5742423-7092-499C-9E19-163271216A28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A022355</t>
        </r>
      </text>
    </comment>
    <comment ref="AX3492" authorId="0" shapeId="0" xr:uid="{51362511-FC51-4416-B9B7-2A85076322CA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A061093</t>
        </r>
      </text>
    </comment>
    <comment ref="AX3544" authorId="0" shapeId="0" xr:uid="{7B408A2D-2B74-4539-B93A-C78BA64731B0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RESSIDIR</t>
        </r>
      </text>
    </comment>
    <comment ref="AE3605" authorId="0" shapeId="0" xr:uid="{DD72948F-3D68-470C-83D9-DD102D9900E7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28,416.71</t>
        </r>
      </text>
    </comment>
    <comment ref="AK3605" authorId="0" shapeId="0" xr:uid="{8A53F7C6-34DA-4780-8C37-7342A141906B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S/ 28,146.71</t>
        </r>
      </text>
    </comment>
    <comment ref="BA3625" authorId="0" shapeId="0" xr:uid="{6E5C5D72-0FD0-4050-9128-900611CAC524}">
      <text>
        <r>
          <rPr>
            <b/>
            <sz val="9"/>
            <color indexed="81"/>
            <rFont val="Tahoma"/>
            <family val="2"/>
          </rPr>
          <t>Ximena Champi:</t>
        </r>
        <r>
          <rPr>
            <sz val="9"/>
            <color indexed="81"/>
            <rFont val="Tahoma"/>
            <family val="2"/>
          </rPr>
          <t xml:space="preserve">
$ 2,000</t>
        </r>
      </text>
    </comment>
  </commentList>
</comments>
</file>

<file path=xl/sharedStrings.xml><?xml version="1.0" encoding="utf-8"?>
<sst xmlns="http://schemas.openxmlformats.org/spreadsheetml/2006/main" count="55558" uniqueCount="3843">
  <si>
    <t>Maestro de usuario</t>
  </si>
  <si>
    <t>Nombre</t>
  </si>
  <si>
    <t>Apellido</t>
  </si>
  <si>
    <t>Tipo de documento</t>
  </si>
  <si>
    <t>Documento</t>
  </si>
  <si>
    <t>Correo</t>
  </si>
  <si>
    <t>rol</t>
  </si>
  <si>
    <t>Roles Disponibles</t>
  </si>
  <si>
    <t>Sistemas</t>
  </si>
  <si>
    <t>Recepcion</t>
  </si>
  <si>
    <t>Gerente de ventas</t>
  </si>
  <si>
    <t>Supervisor de cobranza</t>
  </si>
  <si>
    <t>Anthoni</t>
  </si>
  <si>
    <t>Portocarrero Rodriguez</t>
  </si>
  <si>
    <t>DNI</t>
  </si>
  <si>
    <t>softwaretoni21@gmail.com</t>
  </si>
  <si>
    <t>Ventas</t>
  </si>
  <si>
    <t>Recaudador</t>
  </si>
  <si>
    <t>Validacion de pagos</t>
  </si>
  <si>
    <t>ocupacion</t>
  </si>
  <si>
    <t>Edad</t>
  </si>
  <si>
    <t>Celular1</t>
  </si>
  <si>
    <t>Celular2</t>
  </si>
  <si>
    <t>Estado Civil</t>
  </si>
  <si>
    <t>Cantidad de Hijos</t>
  </si>
  <si>
    <t>ubigeo</t>
  </si>
  <si>
    <t>Cantidad de tarjetas de credito</t>
  </si>
  <si>
    <t>Cantidad de tarjetas de debito</t>
  </si>
  <si>
    <t>Promedio Ingreso familiar</t>
  </si>
  <si>
    <t>Nombre de proyecto</t>
  </si>
  <si>
    <t>Moneda</t>
  </si>
  <si>
    <t>Etapa</t>
  </si>
  <si>
    <t>Manzana</t>
  </si>
  <si>
    <t>Lote</t>
  </si>
  <si>
    <t>Precio HU</t>
  </si>
  <si>
    <t>Precio de Lote</t>
  </si>
  <si>
    <t>Area</t>
  </si>
  <si>
    <t>Etapa 1</t>
  </si>
  <si>
    <t>Apolo</t>
  </si>
  <si>
    <t>USD</t>
  </si>
  <si>
    <t>Maestro de Proyecto</t>
  </si>
  <si>
    <t>Vendido</t>
  </si>
  <si>
    <t>Si</t>
  </si>
  <si>
    <t xml:space="preserve"> </t>
  </si>
  <si>
    <t>Codigo</t>
  </si>
  <si>
    <t>Id</t>
  </si>
  <si>
    <t>Maestro de Ventas</t>
  </si>
  <si>
    <t>Id cliente</t>
  </si>
  <si>
    <t>Id Lote</t>
  </si>
  <si>
    <t>N cuotas HU</t>
  </si>
  <si>
    <t>Fecha</t>
  </si>
  <si>
    <t>Tipo de venta</t>
  </si>
  <si>
    <t>Financiado</t>
  </si>
  <si>
    <t>N cuotas Lote</t>
  </si>
  <si>
    <t>Inicial</t>
  </si>
  <si>
    <t>Total Pagado</t>
  </si>
  <si>
    <t>ID VENTA</t>
  </si>
  <si>
    <t>Maestro de Ventas ID= 2</t>
  </si>
  <si>
    <t>N Couta</t>
  </si>
  <si>
    <t>Fecha de pago</t>
  </si>
  <si>
    <t>Fecha fin de pago</t>
  </si>
  <si>
    <t>Cuota de lote</t>
  </si>
  <si>
    <t>Cuota de HU</t>
  </si>
  <si>
    <t>Total Pagado de Lote</t>
  </si>
  <si>
    <t>Total Pagado de HU</t>
  </si>
  <si>
    <t>CODIGO EXPEDIENTE</t>
  </si>
  <si>
    <t>1-AP</t>
  </si>
  <si>
    <t>2-AP</t>
  </si>
  <si>
    <t>3-AP</t>
  </si>
  <si>
    <t>4-AP</t>
  </si>
  <si>
    <t>5-AP</t>
  </si>
  <si>
    <t>6-AP</t>
  </si>
  <si>
    <t>7-AP</t>
  </si>
  <si>
    <t>8-AP</t>
  </si>
  <si>
    <t>9-AP</t>
  </si>
  <si>
    <t>10-AP</t>
  </si>
  <si>
    <t>11-AP</t>
  </si>
  <si>
    <t>12-AP</t>
  </si>
  <si>
    <t>13-AP</t>
  </si>
  <si>
    <t>14-AP</t>
  </si>
  <si>
    <t>15-AP</t>
  </si>
  <si>
    <t>16-AP</t>
  </si>
  <si>
    <t>17-AP</t>
  </si>
  <si>
    <t>18-AP</t>
  </si>
  <si>
    <t>19-AP</t>
  </si>
  <si>
    <t>20-AP</t>
  </si>
  <si>
    <t>21-AP</t>
  </si>
  <si>
    <t>22-AP</t>
  </si>
  <si>
    <t>23-AP</t>
  </si>
  <si>
    <t>24-AP</t>
  </si>
  <si>
    <t>25-AP</t>
  </si>
  <si>
    <t>26-AP</t>
  </si>
  <si>
    <t>27-AP</t>
  </si>
  <si>
    <t>28-AP</t>
  </si>
  <si>
    <t>29-AP</t>
  </si>
  <si>
    <t>30-AP</t>
  </si>
  <si>
    <t>31-AP</t>
  </si>
  <si>
    <t>32-AP</t>
  </si>
  <si>
    <t>33-AP</t>
  </si>
  <si>
    <t>34-AP</t>
  </si>
  <si>
    <t>35-AP</t>
  </si>
  <si>
    <t>36-AP</t>
  </si>
  <si>
    <t>37-AP</t>
  </si>
  <si>
    <t>38-AP</t>
  </si>
  <si>
    <t>39-AP</t>
  </si>
  <si>
    <t>40-AP</t>
  </si>
  <si>
    <t>41-AP</t>
  </si>
  <si>
    <t>42-AP</t>
  </si>
  <si>
    <t>43-AP</t>
  </si>
  <si>
    <t>44-AP</t>
  </si>
  <si>
    <t>45-AP</t>
  </si>
  <si>
    <t>46-AP</t>
  </si>
  <si>
    <t>47-AP</t>
  </si>
  <si>
    <t>48-AP</t>
  </si>
  <si>
    <t>49-AP</t>
  </si>
  <si>
    <t>50-AP</t>
  </si>
  <si>
    <t>51-AP</t>
  </si>
  <si>
    <t>52-AP</t>
  </si>
  <si>
    <t>53-AP</t>
  </si>
  <si>
    <t>54-AP</t>
  </si>
  <si>
    <t>55-AP</t>
  </si>
  <si>
    <t>56-AP</t>
  </si>
  <si>
    <t>57-AP</t>
  </si>
  <si>
    <t>58-AP</t>
  </si>
  <si>
    <t>59-AP</t>
  </si>
  <si>
    <t>60-AP</t>
  </si>
  <si>
    <t>61-AP</t>
  </si>
  <si>
    <t>62-AP</t>
  </si>
  <si>
    <t>63-AP</t>
  </si>
  <si>
    <t>64-AP</t>
  </si>
  <si>
    <t>001171717</t>
  </si>
  <si>
    <t>73176828</t>
  </si>
  <si>
    <t>45086870</t>
  </si>
  <si>
    <t>41687912</t>
  </si>
  <si>
    <t>49018458</t>
  </si>
  <si>
    <t>10228642</t>
  </si>
  <si>
    <t>07837880</t>
  </si>
  <si>
    <t>09499094</t>
  </si>
  <si>
    <t>40813815</t>
  </si>
  <si>
    <t>01332447</t>
  </si>
  <si>
    <t>06034873</t>
  </si>
  <si>
    <t>09200006</t>
  </si>
  <si>
    <t>20610345779</t>
  </si>
  <si>
    <t>47173111</t>
  </si>
  <si>
    <t>06294731</t>
  </si>
  <si>
    <t>40271448</t>
  </si>
  <si>
    <t>44319047</t>
  </si>
  <si>
    <t>10075105725</t>
  </si>
  <si>
    <t>41895174</t>
  </si>
  <si>
    <t>70006062</t>
  </si>
  <si>
    <t>41974515</t>
  </si>
  <si>
    <t>47092282</t>
  </si>
  <si>
    <t>47356469</t>
  </si>
  <si>
    <t>76189427</t>
  </si>
  <si>
    <t>18188938</t>
  </si>
  <si>
    <t>40811527</t>
  </si>
  <si>
    <t>40397060</t>
  </si>
  <si>
    <t>09799602</t>
  </si>
  <si>
    <t>42112442</t>
  </si>
  <si>
    <t>42391011</t>
  </si>
  <si>
    <t>10678356</t>
  </si>
  <si>
    <t>41763200</t>
  </si>
  <si>
    <t>43374114</t>
  </si>
  <si>
    <t>46370313</t>
  </si>
  <si>
    <t>16162783</t>
  </si>
  <si>
    <t>07959885</t>
  </si>
  <si>
    <t>08776738</t>
  </si>
  <si>
    <t>46621851</t>
  </si>
  <si>
    <t>18144141</t>
  </si>
  <si>
    <t>10051157</t>
  </si>
  <si>
    <t>07341253</t>
  </si>
  <si>
    <t>40239774</t>
  </si>
  <si>
    <t>22309550</t>
  </si>
  <si>
    <t>10793568</t>
  </si>
  <si>
    <t>46042218</t>
  </si>
  <si>
    <t>76615938</t>
  </si>
  <si>
    <t>40690645</t>
  </si>
  <si>
    <t>44950479</t>
  </si>
  <si>
    <t>10772074</t>
  </si>
  <si>
    <t>25625875</t>
  </si>
  <si>
    <t>17880348</t>
  </si>
  <si>
    <t>72924793</t>
  </si>
  <si>
    <t>09377679</t>
  </si>
  <si>
    <t>07482966</t>
  </si>
  <si>
    <t>46876706</t>
  </si>
  <si>
    <t>25772230</t>
  </si>
  <si>
    <t>43588983</t>
  </si>
  <si>
    <t>25625876</t>
  </si>
  <si>
    <t>41584741</t>
  </si>
  <si>
    <t>77684541</t>
  </si>
  <si>
    <t>47862059</t>
  </si>
  <si>
    <t>32265381</t>
  </si>
  <si>
    <t>RUC</t>
  </si>
  <si>
    <t>CE</t>
  </si>
  <si>
    <t>CORPORACION AVANZA &amp; ASOCIADOS SAC</t>
  </si>
  <si>
    <t>QUISPE GARCIA WILLIAM HENRY</t>
  </si>
  <si>
    <t>CESAR AUGUSTO YDRUGO DE LA CRUZ</t>
  </si>
  <si>
    <t>NATALIA ANDREA</t>
  </si>
  <si>
    <t>CHAVARRIA VELASQUEZ</t>
  </si>
  <si>
    <t>Nathdychavelas22@gmail.com</t>
  </si>
  <si>
    <t>antonioespiritu2000@hotmail.com</t>
  </si>
  <si>
    <t>Cinfantecornelio@gmail.com</t>
  </si>
  <si>
    <t>sandra.venco@gmail.com</t>
  </si>
  <si>
    <t>efrainpercovich@gmail.com</t>
  </si>
  <si>
    <t>g.serra@ferprosa.com</t>
  </si>
  <si>
    <t>luis.tellol@hotmail.com</t>
  </si>
  <si>
    <t>mariaangelaluna@yahoo.com</t>
  </si>
  <si>
    <t>lauralunat@hotmail.com</t>
  </si>
  <si>
    <t>antuane_movical@hotmail.com</t>
  </si>
  <si>
    <t>beidiloayza@gmail.com</t>
  </si>
  <si>
    <t>lesliemazzini91@gmail.com</t>
  </si>
  <si>
    <t>wesly.meza@hotmail.com</t>
  </si>
  <si>
    <t xml:space="preserve">Ajyupaugui@gmail.com </t>
  </si>
  <si>
    <t>KarenPinedo21@gmail.com</t>
  </si>
  <si>
    <t>Emerson_Chavesta@hotmail.com</t>
  </si>
  <si>
    <t>awv2101@hotmail.com</t>
  </si>
  <si>
    <t>calle.velezmoro@gmail.com</t>
  </si>
  <si>
    <t>jaschumacero@gmail.com</t>
  </si>
  <si>
    <t>jsdelgado45@gmail.com</t>
  </si>
  <si>
    <t>almendra2554@gmail.com</t>
  </si>
  <si>
    <t>claudiaivonne2018@icloud.com</t>
  </si>
  <si>
    <t>williamh06@gmail.com</t>
  </si>
  <si>
    <t>cydugo@hotmail.com</t>
  </si>
  <si>
    <t>charobi_84@hotmail.com</t>
  </si>
  <si>
    <t>Jimary06@hotmail.com</t>
  </si>
  <si>
    <t>curti_textil@hotmail.com</t>
  </si>
  <si>
    <t>audiemaro@gmail.com</t>
  </si>
  <si>
    <t>cristian.donayre2110@gmail.com</t>
  </si>
  <si>
    <t>jorgebismarak4275@gmail.com</t>
  </si>
  <si>
    <t>cilpabu@gmail.com</t>
  </si>
  <si>
    <t>llovina_crespo@hotmail.com</t>
  </si>
  <si>
    <t>JulyVilaleyva@gmail.com</t>
  </si>
  <si>
    <t>zcusipuma@gmail.com</t>
  </si>
  <si>
    <t>dianarivasgamboavigv@gmail.com</t>
  </si>
  <si>
    <t>jolusoisa@gmail.com</t>
  </si>
  <si>
    <t>jcarlossoloris@gmail.com</t>
  </si>
  <si>
    <t>roxivane@hotmail.com</t>
  </si>
  <si>
    <t>dguzmanlp52@gmail.com</t>
  </si>
  <si>
    <t>arriaran_rivera@hotmail.com</t>
  </si>
  <si>
    <t>cecilia1065@icloud.com</t>
  </si>
  <si>
    <t>jotoya63@hotmail.com</t>
  </si>
  <si>
    <t>gvelasquez_24@live.com</t>
  </si>
  <si>
    <t>aceciyll2@hotmail.com</t>
  </si>
  <si>
    <t>sissiliana.huaman@gmail.com</t>
  </si>
  <si>
    <t>elviracarreño5340@gmail.com</t>
  </si>
  <si>
    <t>luky19572010@gmail.com</t>
  </si>
  <si>
    <t>carmenp1964@hotmail.com</t>
  </si>
  <si>
    <t>achacollaj@gmail.com</t>
  </si>
  <si>
    <t>aldogr0108@gmail.com</t>
  </si>
  <si>
    <t>milagrozbravoc123@gmail.com / milagrozbravo@gmail.com</t>
  </si>
  <si>
    <t>+1 (561) 9909820</t>
  </si>
  <si>
    <t>+1 (305) 917-5340</t>
  </si>
  <si>
    <t>+1 (786) 4138379</t>
  </si>
  <si>
    <t>A</t>
  </si>
  <si>
    <t>B</t>
  </si>
  <si>
    <t>C</t>
  </si>
  <si>
    <t>D</t>
  </si>
  <si>
    <t>E</t>
  </si>
  <si>
    <t>01 -A</t>
  </si>
  <si>
    <t>F</t>
  </si>
  <si>
    <t>01 - A</t>
  </si>
  <si>
    <t>G</t>
  </si>
  <si>
    <t>H</t>
  </si>
  <si>
    <t>I</t>
  </si>
  <si>
    <t>J</t>
  </si>
  <si>
    <t>k</t>
  </si>
  <si>
    <t>k1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</si>
  <si>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</si>
  <si>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</si>
  <si>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</si>
  <si>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</si>
  <si>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</si>
  <si>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</si>
  <si>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</si>
  <si>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</si>
  <si>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</si>
  <si>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</si>
  <si>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</si>
  <si>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 xml:space="preserve"> ESPIRITU PERA</t>
  </si>
  <si>
    <t>JOSE ANTONIO</t>
  </si>
  <si>
    <t xml:space="preserve"> INFANTE CORNELIO</t>
  </si>
  <si>
    <t>CARLOS FERNANDO</t>
  </si>
  <si>
    <t xml:space="preserve"> VENEGAS CONTRERAS</t>
  </si>
  <si>
    <t>SANDRA</t>
  </si>
  <si>
    <t xml:space="preserve"> PERCOVICH CASTELO</t>
  </si>
  <si>
    <t>JUAN EFRAIN</t>
  </si>
  <si>
    <t xml:space="preserve">QUISPE QUISPE </t>
  </si>
  <si>
    <t>GRISELDA SOLANGE</t>
  </si>
  <si>
    <t xml:space="preserve"> SERRA SUITO</t>
  </si>
  <si>
    <t>GUILLERMO FERNANDO</t>
  </si>
  <si>
    <t>TELLO LEON</t>
  </si>
  <si>
    <t xml:space="preserve"> LUIS ENRIQUE</t>
  </si>
  <si>
    <t xml:space="preserve"> LUNA TORRES</t>
  </si>
  <si>
    <t>MARIA ANGELA</t>
  </si>
  <si>
    <t>LAURA MENSIA</t>
  </si>
  <si>
    <t xml:space="preserve"> MONTERO RODRIGUEZ</t>
  </si>
  <si>
    <t>MARIA MAGDALENA</t>
  </si>
  <si>
    <t xml:space="preserve"> LOAYZA YGREDA</t>
  </si>
  <si>
    <t>ALBERTO</t>
  </si>
  <si>
    <t>MEZA CUISANO</t>
  </si>
  <si>
    <t xml:space="preserve"> JHUDAN WESLY</t>
  </si>
  <si>
    <t xml:space="preserve">YUPANQUI DE LA CRUZ </t>
  </si>
  <si>
    <t>ALFREDO JULIAN</t>
  </si>
  <si>
    <t xml:space="preserve">FERNANDEZ CONTRERAS </t>
  </si>
  <si>
    <t>LUIS RONALD</t>
  </si>
  <si>
    <t xml:space="preserve">PINEDO QUISPE </t>
  </si>
  <si>
    <t>LADY KAREN</t>
  </si>
  <si>
    <t xml:space="preserve">CHAVESTA AYASTA </t>
  </si>
  <si>
    <t>YZBEL DAGNA LORENA</t>
  </si>
  <si>
    <t xml:space="preserve">ANGIE ANALIE </t>
  </si>
  <si>
    <t>WONG VICUÃA</t>
  </si>
  <si>
    <t>CALLE VELEZMORO</t>
  </si>
  <si>
    <t xml:space="preserve"> EDUARDO MIGUEL</t>
  </si>
  <si>
    <t xml:space="preserve"> RAMOS MEDINA</t>
  </si>
  <si>
    <t>JANETH</t>
  </si>
  <si>
    <t xml:space="preserve">SALCEDO CHUMACERO </t>
  </si>
  <si>
    <t>LESLIE JOANA</t>
  </si>
  <si>
    <t xml:space="preserve">DELGADO JUAREZ </t>
  </si>
  <si>
    <t>JONATHAN SMITH</t>
  </si>
  <si>
    <t xml:space="preserve"> CAVERO LORA</t>
  </si>
  <si>
    <t>JOAQUIN ANDRE</t>
  </si>
  <si>
    <t xml:space="preserve">IZQUIERDO VILLALOBOS </t>
  </si>
  <si>
    <t>JEAN KOLBERT</t>
  </si>
  <si>
    <t xml:space="preserve">LANDEO CARCAMO </t>
  </si>
  <si>
    <t>CLAUDIA IVONNE</t>
  </si>
  <si>
    <t>WILLIAM HENRY</t>
  </si>
  <si>
    <t>CESAR AUGUSTO</t>
  </si>
  <si>
    <t xml:space="preserve">CIPRIANO ELVER </t>
  </si>
  <si>
    <t>PALO ZEVALLOS</t>
  </si>
  <si>
    <t xml:space="preserve"> BURGOS VALDIVIEZO</t>
  </si>
  <si>
    <t>MERCEDES DEL ROSARIO</t>
  </si>
  <si>
    <t xml:space="preserve">GUTIERREZ CHAGUA </t>
  </si>
  <si>
    <t>KARLA PAOLA</t>
  </si>
  <si>
    <t xml:space="preserve"> CASTRO TENIENTE</t>
  </si>
  <si>
    <t>MARIBELL</t>
  </si>
  <si>
    <t xml:space="preserve"> CURTI QUISPE</t>
  </si>
  <si>
    <t>ROSARIO</t>
  </si>
  <si>
    <t>LEYDI ESTHEFANI</t>
  </si>
  <si>
    <t>PEREZ POMA</t>
  </si>
  <si>
    <t xml:space="preserve">CIGABEL PASCUALA </t>
  </si>
  <si>
    <t>ALAN SAAVEDRA</t>
  </si>
  <si>
    <t xml:space="preserve"> TRUJILLO CRISTOBAL</t>
  </si>
  <si>
    <t>OLGA</t>
  </si>
  <si>
    <t xml:space="preserve"> LAZARO DE ORTECHO</t>
  </si>
  <si>
    <t>OSWALDO ALBERTO WETZELL</t>
  </si>
  <si>
    <t xml:space="preserve"> DONAYRE RAMIREZ</t>
  </si>
  <si>
    <t>CRISTHIAN GIANCARLO</t>
  </si>
  <si>
    <t xml:space="preserve"> FERNANDEZ OCAMPO</t>
  </si>
  <si>
    <t>JORGE BISMARCK</t>
  </si>
  <si>
    <t xml:space="preserve"> PALOMINO BULEJE</t>
  </si>
  <si>
    <t>CILBIA</t>
  </si>
  <si>
    <t xml:space="preserve"> CRESPO SANDOVAL</t>
  </si>
  <si>
    <t>LLOVINA ENRRIETA</t>
  </si>
  <si>
    <t xml:space="preserve"> VILA LEYVA</t>
  </si>
  <si>
    <t>JULY ROXANA</t>
  </si>
  <si>
    <t>CUSIPUMA MOLINA</t>
  </si>
  <si>
    <t xml:space="preserve">ZUNILDA </t>
  </si>
  <si>
    <t xml:space="preserve"> RIVAS GAMBOA</t>
  </si>
  <si>
    <t>DIANA EVA</t>
  </si>
  <si>
    <t xml:space="preserve"> SOLORZANO IBAÑEZ</t>
  </si>
  <si>
    <t>JORGE LUIS</t>
  </si>
  <si>
    <t>SOLORZANO ISLA</t>
  </si>
  <si>
    <t xml:space="preserve">JUAN CARLOS </t>
  </si>
  <si>
    <t>ESPINOZA MONTES</t>
  </si>
  <si>
    <t xml:space="preserve"> ROXANA VANESSA</t>
  </si>
  <si>
    <t xml:space="preserve">GUZMAN YZAGUIRRE </t>
  </si>
  <si>
    <t>LUIS BALTAZAR</t>
  </si>
  <si>
    <t xml:space="preserve">ARRIARAN RIVERA </t>
  </si>
  <si>
    <t>RAY LENNON</t>
  </si>
  <si>
    <t xml:space="preserve"> CAMPOS PANDO</t>
  </si>
  <si>
    <t>MARIA CECILIA</t>
  </si>
  <si>
    <t>GONZALES OTOYA</t>
  </si>
  <si>
    <t xml:space="preserve"> SANTISTEBAN ISMAEL JUAN</t>
  </si>
  <si>
    <t xml:space="preserve">VELASQUEZ PANTA </t>
  </si>
  <si>
    <t>GUILLERMO ALEXIS</t>
  </si>
  <si>
    <t xml:space="preserve">VERGARA YLLESCAS </t>
  </si>
  <si>
    <t>ANA CECILIA</t>
  </si>
  <si>
    <t xml:space="preserve"> FLORES FLORES</t>
  </si>
  <si>
    <t>HELEN</t>
  </si>
  <si>
    <t xml:space="preserve"> HUAMAN ESPINOZA</t>
  </si>
  <si>
    <t>SISSILIANA</t>
  </si>
  <si>
    <t xml:space="preserve"> CARREÃO PANDO</t>
  </si>
  <si>
    <t>ELVIRA DEL ROSARIO</t>
  </si>
  <si>
    <t xml:space="preserve">QUISPE MORENO </t>
  </si>
  <si>
    <t>LUIS ALBERTO</t>
  </si>
  <si>
    <t>CARMEN PATRICIA</t>
  </si>
  <si>
    <t xml:space="preserve"> BRAVO ROJAS</t>
  </si>
  <si>
    <t>BEN VICTORIANO</t>
  </si>
  <si>
    <t xml:space="preserve"> ROMERO DAVILA</t>
  </si>
  <si>
    <t>KENNET ALONSO</t>
  </si>
  <si>
    <t>ALDAIR</t>
  </si>
  <si>
    <t>GUANILO RIOJAS</t>
  </si>
  <si>
    <t xml:space="preserve">CHACOLLA JAUREGUI </t>
  </si>
  <si>
    <t>RAED ABEL</t>
  </si>
  <si>
    <t>No</t>
  </si>
  <si>
    <t>#</t>
  </si>
  <si>
    <t>Proyecto</t>
  </si>
  <si>
    <t>Bloque</t>
  </si>
  <si>
    <t>Área</t>
  </si>
  <si>
    <t>Precio del Lote</t>
  </si>
  <si>
    <t>Precio de Urbanización</t>
  </si>
  <si>
    <t>Estado</t>
  </si>
  <si>
    <t>Proyecto Apolo</t>
  </si>
  <si>
    <t>I ETAPA</t>
  </si>
  <si>
    <t>Activo</t>
  </si>
  <si>
    <t>Separado</t>
  </si>
  <si>
    <t>Inactivo</t>
  </si>
  <si>
    <t>NOMBRE</t>
  </si>
  <si>
    <t>NATALIA ANDREA CHAVARRIA VELASQUEZ</t>
  </si>
  <si>
    <t>TIPO DE DOCUMENTO</t>
  </si>
  <si>
    <t>DOCUMENTO</t>
  </si>
  <si>
    <t>AP-001</t>
  </si>
  <si>
    <t>FECHA DE CONTRATO</t>
  </si>
  <si>
    <t>FECHA</t>
  </si>
  <si>
    <t>FECHA HOJA DE RADICACION</t>
  </si>
  <si>
    <t>0</t>
  </si>
  <si>
    <t>PRECIO</t>
  </si>
  <si>
    <t>CUOTA</t>
  </si>
  <si>
    <t>24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</si>
  <si>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</si>
  <si>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</si>
  <si>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</si>
  <si>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</si>
  <si>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</si>
  <si>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</si>
  <si>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</si>
  <si>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</si>
  <si>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</si>
  <si>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</si>
  <si>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</si>
  <si>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</si>
  <si>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</si>
  <si>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</si>
  <si>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</si>
  <si>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</si>
  <si>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</si>
  <si>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</si>
  <si>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</si>
  <si>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</si>
  <si>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NUMERO</t>
  </si>
  <si>
    <t>FECHA DE ABONO</t>
  </si>
  <si>
    <t>BV</t>
  </si>
  <si>
    <t>BT01-15242</t>
  </si>
  <si>
    <t>NUMERO DE OPERACIÓN</t>
  </si>
  <si>
    <t>BT01-15804</t>
  </si>
  <si>
    <t>ESTADO</t>
  </si>
  <si>
    <t>NUMERO DE CUOTAS</t>
  </si>
  <si>
    <t>AP-007</t>
  </si>
  <si>
    <t>GUILLERMO FERNANDO  SERRA SUITO</t>
  </si>
  <si>
    <t>07807304</t>
  </si>
  <si>
    <t>MIRIAM BEATRIZ SANTA MARIA</t>
  </si>
  <si>
    <t>EB01-7577</t>
  </si>
  <si>
    <t>EB01-7765</t>
  </si>
  <si>
    <t>EB01-9582</t>
  </si>
  <si>
    <t>BT01-198</t>
  </si>
  <si>
    <t>BT01-1774</t>
  </si>
  <si>
    <t>BT01-3021</t>
  </si>
  <si>
    <t>BT01-4365</t>
  </si>
  <si>
    <t>BT01-7000</t>
  </si>
  <si>
    <t>BT01-7945</t>
  </si>
  <si>
    <t>BT01-7960</t>
  </si>
  <si>
    <t>BT01-9245</t>
  </si>
  <si>
    <t>BT01-10551</t>
  </si>
  <si>
    <t>BT01-11628</t>
  </si>
  <si>
    <t>BT01-13193</t>
  </si>
  <si>
    <t>TERRENO</t>
  </si>
  <si>
    <t>EB01-7764</t>
  </si>
  <si>
    <t>EB01-9304</t>
  </si>
  <si>
    <t>BT01-197</t>
  </si>
  <si>
    <t>BT01-1778</t>
  </si>
  <si>
    <t>BT01-3020</t>
  </si>
  <si>
    <t>BT01-4362</t>
  </si>
  <si>
    <t>BT01-5622</t>
  </si>
  <si>
    <t>BT01-7002</t>
  </si>
  <si>
    <t>BT01-7962</t>
  </si>
  <si>
    <t>BT01-9157</t>
  </si>
  <si>
    <t>BT01-13190</t>
  </si>
  <si>
    <t>COCHERA ( 78 )</t>
  </si>
  <si>
    <t>COCHERA ( 79 )</t>
  </si>
  <si>
    <t>AP-008</t>
  </si>
  <si>
    <t>EB01-7578</t>
  </si>
  <si>
    <t>EB01-7762</t>
  </si>
  <si>
    <t>EB01-9326</t>
  </si>
  <si>
    <t>BT01-199</t>
  </si>
  <si>
    <t>BT01-1775</t>
  </si>
  <si>
    <t>BT01-3019</t>
  </si>
  <si>
    <t>BT01-4364</t>
  </si>
  <si>
    <t>BT01-5618</t>
  </si>
  <si>
    <t>BT01-6998</t>
  </si>
  <si>
    <t>BT01-7961</t>
  </si>
  <si>
    <t>BT01-9083</t>
  </si>
  <si>
    <t>BT01-10550</t>
  </si>
  <si>
    <t>BT01-11626</t>
  </si>
  <si>
    <t>BT01-13192</t>
  </si>
  <si>
    <t>BT01-4363</t>
  </si>
  <si>
    <t>EB01-9303</t>
  </si>
  <si>
    <t>BT01-7003</t>
  </si>
  <si>
    <t>BT01-7965</t>
  </si>
  <si>
    <t>BT01-9086</t>
  </si>
  <si>
    <t>BT01-1779</t>
  </si>
  <si>
    <t>BT01-196</t>
  </si>
  <si>
    <t>BT01-5620</t>
  </si>
  <si>
    <t>EB01-7763</t>
  </si>
  <si>
    <t>BT01-4614</t>
  </si>
  <si>
    <t>BT01-13195</t>
  </si>
  <si>
    <t>AREA</t>
  </si>
  <si>
    <t>AP-009</t>
  </si>
  <si>
    <t xml:space="preserve"> LUIS ENRIQUE TELLO LEON</t>
  </si>
  <si>
    <t>07463682</t>
  </si>
  <si>
    <t>DELIA AVEGAIL VILCA MORALES</t>
  </si>
  <si>
    <t>FECHA DE VENCIMIENTO</t>
  </si>
  <si>
    <t>IMPORTE DE CUOTA</t>
  </si>
  <si>
    <t>BT01-7530</t>
  </si>
  <si>
    <t>ABONADO $</t>
  </si>
  <si>
    <t>ABONADO S/</t>
  </si>
  <si>
    <t>TIPO DE CAMBIO</t>
  </si>
  <si>
    <t>BT01-7756</t>
  </si>
  <si>
    <t>BT01-11390</t>
  </si>
  <si>
    <t>BT01-12627</t>
  </si>
  <si>
    <t>BT01-15809</t>
  </si>
  <si>
    <t>BT01-16061</t>
  </si>
  <si>
    <t>BT01-17984</t>
  </si>
  <si>
    <t>BT01-12063</t>
  </si>
  <si>
    <t>BT01-931</t>
  </si>
  <si>
    <t>AP-010</t>
  </si>
  <si>
    <t>MARIA ANGELA  LUNA TORRES</t>
  </si>
  <si>
    <t>EB01-5980</t>
  </si>
  <si>
    <t>EB01-7114</t>
  </si>
  <si>
    <t>EB01-8452</t>
  </si>
  <si>
    <t>EB01-9117</t>
  </si>
  <si>
    <t>BT01-479</t>
  </si>
  <si>
    <t>BT01-2042</t>
  </si>
  <si>
    <t>BT01-6433</t>
  </si>
  <si>
    <t>BT01-7851</t>
  </si>
  <si>
    <t>BT01-8816</t>
  </si>
  <si>
    <t>BT01-18176</t>
  </si>
  <si>
    <t>COCHERA ( 212 )</t>
  </si>
  <si>
    <t>AP-011</t>
  </si>
  <si>
    <t>LAURA MENSIA  LUNA TORRES</t>
  </si>
  <si>
    <t>COCHERA ( 198 )</t>
  </si>
  <si>
    <t>EB01-5979</t>
  </si>
  <si>
    <t>EB01-7113</t>
  </si>
  <si>
    <t>EB01-8453</t>
  </si>
  <si>
    <t>EB01-9119</t>
  </si>
  <si>
    <t>BT01-478</t>
  </si>
  <si>
    <t>BT01-2041</t>
  </si>
  <si>
    <t>BT01-8817</t>
  </si>
  <si>
    <t>BT01-18175</t>
  </si>
  <si>
    <t>BT01-18174</t>
  </si>
  <si>
    <t>BT01-378</t>
  </si>
  <si>
    <t>AP-012</t>
  </si>
  <si>
    <t>AP-023</t>
  </si>
  <si>
    <t>MARIA MAGDALENA  MONTERO RODRIGUEZ</t>
  </si>
  <si>
    <t>COCHERA ( 39 )</t>
  </si>
  <si>
    <t>AP-013</t>
  </si>
  <si>
    <t>ALBERTO  LOAYZA YGREDA</t>
  </si>
  <si>
    <t>09321218</t>
  </si>
  <si>
    <t>NICOLASA ISABEL MALCA DIAZ</t>
  </si>
  <si>
    <t>MZ</t>
  </si>
  <si>
    <t>LOTE</t>
  </si>
  <si>
    <t>40932070</t>
  </si>
  <si>
    <t>EFECTIVO</t>
  </si>
  <si>
    <t>AP-014</t>
  </si>
  <si>
    <t>AP-015</t>
  </si>
  <si>
    <t>AP-016</t>
  </si>
  <si>
    <t>AP-017</t>
  </si>
  <si>
    <t xml:space="preserve">CORPORACION AVANZA &amp; ASOCIADOS SAC </t>
  </si>
  <si>
    <t>POS</t>
  </si>
  <si>
    <t xml:space="preserve"> JHUDAN WESLY MEZA CUISANO</t>
  </si>
  <si>
    <t>46090858</t>
  </si>
  <si>
    <t>YESIKA CAROLINA ALCANTARA CRUZALEGUI DE MEZA</t>
  </si>
  <si>
    <t>BT01-15807</t>
  </si>
  <si>
    <t>AP-018</t>
  </si>
  <si>
    <t>AP-019</t>
  </si>
  <si>
    <t xml:space="preserve">ALFREDO JULIAN YUPANQUI DE LA CRUZ </t>
  </si>
  <si>
    <t xml:space="preserve">LUIS RONALD FERNANDEZ CONTRERAS </t>
  </si>
  <si>
    <t>BB01-537</t>
  </si>
  <si>
    <t xml:space="preserve">LADY KAREN PINEDO QUISPE </t>
  </si>
  <si>
    <t>43273126</t>
  </si>
  <si>
    <t>JUAN VICTOR CARDENAS CCANTO</t>
  </si>
  <si>
    <t xml:space="preserve">YZBEL DAGNA LORENA CHAVESTA AYASTA </t>
  </si>
  <si>
    <t>FT01-97</t>
  </si>
  <si>
    <t>FT</t>
  </si>
  <si>
    <t>E001-239</t>
  </si>
  <si>
    <t>COCHERA ( 51 )</t>
  </si>
  <si>
    <t>FT01-96</t>
  </si>
  <si>
    <t>FT01-5</t>
  </si>
  <si>
    <t>FT01-68</t>
  </si>
  <si>
    <t>FB01-7</t>
  </si>
  <si>
    <t>FB01-9</t>
  </si>
  <si>
    <t>FT01-185</t>
  </si>
  <si>
    <t>FT01-176</t>
  </si>
  <si>
    <t>FT01-183</t>
  </si>
  <si>
    <t>FT01-30</t>
  </si>
  <si>
    <t>FT01-67</t>
  </si>
  <si>
    <t>FT01-29</t>
  </si>
  <si>
    <t>FT01-6</t>
  </si>
  <si>
    <t>AP-020</t>
  </si>
  <si>
    <t xml:space="preserve">WONG VICUÑAA ANGIE ANALIE </t>
  </si>
  <si>
    <t>EB01-7132</t>
  </si>
  <si>
    <t>EB01-6957</t>
  </si>
  <si>
    <t>A090106</t>
  </si>
  <si>
    <t>EB01-9075</t>
  </si>
  <si>
    <t>BT01-442</t>
  </si>
  <si>
    <t>BT01-1494</t>
  </si>
  <si>
    <t>BT01-2761</t>
  </si>
  <si>
    <t>BT01-6432</t>
  </si>
  <si>
    <t>BT01-7757</t>
  </si>
  <si>
    <t>AP-021</t>
  </si>
  <si>
    <t xml:space="preserve"> EDUARDO MIGUEL CALLE VELEZMORO</t>
  </si>
  <si>
    <t>COCHERA ( 83 )</t>
  </si>
  <si>
    <t>AP-022</t>
  </si>
  <si>
    <t>JANETH  RAMOS MEDINA</t>
  </si>
  <si>
    <t>COCHERA ( 26 )</t>
  </si>
  <si>
    <t>BT01-8472</t>
  </si>
  <si>
    <t>BT01-9385</t>
  </si>
  <si>
    <t>EB01-5047</t>
  </si>
  <si>
    <t>BT01-9869</t>
  </si>
  <si>
    <t>EB01-5574</t>
  </si>
  <si>
    <t>EB01-5911</t>
  </si>
  <si>
    <t>EB01-6592</t>
  </si>
  <si>
    <t>EB01-7589</t>
  </si>
  <si>
    <t>EB01-8711</t>
  </si>
  <si>
    <t>BT01-318</t>
  </si>
  <si>
    <t>BT01-1221</t>
  </si>
  <si>
    <t>BT01-2201</t>
  </si>
  <si>
    <t>BT01-3572</t>
  </si>
  <si>
    <t>BT01-7050</t>
  </si>
  <si>
    <t>BT01-8471</t>
  </si>
  <si>
    <t>BT01-9384</t>
  </si>
  <si>
    <t xml:space="preserve">LESLIE JOANA SALCEDO CHUMACERO </t>
  </si>
  <si>
    <t>48297434</t>
  </si>
  <si>
    <t>JACKELYN ANDREA SALCEDO CHUMACERO</t>
  </si>
  <si>
    <t>EB01-8497</t>
  </si>
  <si>
    <t>BT01-6318</t>
  </si>
  <si>
    <t>BT01-8544</t>
  </si>
  <si>
    <t>BT01-11287</t>
  </si>
  <si>
    <t>BT01-12605</t>
  </si>
  <si>
    <t>BT01-14061</t>
  </si>
  <si>
    <t>AP-024</t>
  </si>
  <si>
    <t xml:space="preserve">JONATHAN SMITH DELGADO JUAREZ </t>
  </si>
  <si>
    <t>BT01-3485</t>
  </si>
  <si>
    <t>A735587</t>
  </si>
  <si>
    <t>BT01-3540</t>
  </si>
  <si>
    <t>A796229</t>
  </si>
  <si>
    <t>BT01-5517</t>
  </si>
  <si>
    <t>BT01-7993</t>
  </si>
  <si>
    <t>BT01-9053</t>
  </si>
  <si>
    <t>AP-025</t>
  </si>
  <si>
    <t>EB01-5160</t>
  </si>
  <si>
    <t>EB01-5324</t>
  </si>
  <si>
    <t>EB01-7424</t>
  </si>
  <si>
    <t>AP-026</t>
  </si>
  <si>
    <t xml:space="preserve">JEAN KOLBERT IZQUIERDO VILLALOBOS </t>
  </si>
  <si>
    <t>MARIANA CARRANZA ANCAJIMA</t>
  </si>
  <si>
    <t>BT01-985</t>
  </si>
  <si>
    <t>BT01-9246</t>
  </si>
  <si>
    <t>BT01-12769</t>
  </si>
  <si>
    <t>AP-027</t>
  </si>
  <si>
    <t>BT01-8644</t>
  </si>
  <si>
    <t>BT01-8663</t>
  </si>
  <si>
    <t>COCHERA ( 179 )</t>
  </si>
  <si>
    <t>AP-028</t>
  </si>
  <si>
    <t>AP-029</t>
  </si>
  <si>
    <t>OLGA MONICA DIEGO TORIBIO</t>
  </si>
  <si>
    <t>EB01-5985</t>
  </si>
  <si>
    <t>EB01-8439</t>
  </si>
  <si>
    <t>EB01-9419</t>
  </si>
  <si>
    <t>AP-030</t>
  </si>
  <si>
    <t>AP-049</t>
  </si>
  <si>
    <t>42948643</t>
  </si>
  <si>
    <t>CARMEN EUFEMIA ARRIBASPLATA URBINA</t>
  </si>
  <si>
    <t>EB01-9555</t>
  </si>
  <si>
    <t>EB01-9627</t>
  </si>
  <si>
    <t>A004783</t>
  </si>
  <si>
    <t>BT01-7771</t>
  </si>
  <si>
    <t>BT01-8545</t>
  </si>
  <si>
    <t>COCHERA ( 96 )</t>
  </si>
  <si>
    <t>AP-031</t>
  </si>
  <si>
    <t>MERCEDES DEL ROSARIO  BURGOS VALDIVIEZO</t>
  </si>
  <si>
    <t>43786257</t>
  </si>
  <si>
    <t>CARLOS JESUS HUERTADO ARIAS</t>
  </si>
  <si>
    <t>A772589</t>
  </si>
  <si>
    <t>A055623</t>
  </si>
  <si>
    <t>EB01-7207</t>
  </si>
  <si>
    <t>EB01-7261</t>
  </si>
  <si>
    <t>EB01-8837</t>
  </si>
  <si>
    <t>BT01-8198</t>
  </si>
  <si>
    <t>AP-032</t>
  </si>
  <si>
    <t xml:space="preserve">KARLA PAOLA GUTIERREZ CHAGUA </t>
  </si>
  <si>
    <t>COCHERA ( 216 )</t>
  </si>
  <si>
    <t>BT01-4973</t>
  </si>
  <si>
    <t>BT01-5608</t>
  </si>
  <si>
    <t>BB01-409</t>
  </si>
  <si>
    <t>BB01-404</t>
  </si>
  <si>
    <t>BB01-405</t>
  </si>
  <si>
    <t>BB01-406</t>
  </si>
  <si>
    <t>BB01-407</t>
  </si>
  <si>
    <t>BB01-408</t>
  </si>
  <si>
    <t>BB01-410</t>
  </si>
  <si>
    <t>BB01-411</t>
  </si>
  <si>
    <t>BB01-412</t>
  </si>
  <si>
    <t>BB01-413</t>
  </si>
  <si>
    <t>BB01-414</t>
  </si>
  <si>
    <t>BB01-415</t>
  </si>
  <si>
    <t>AP-033</t>
  </si>
  <si>
    <t>EB01-5572</t>
  </si>
  <si>
    <t>EB01-5584</t>
  </si>
  <si>
    <t>COCHERA ( 244 )</t>
  </si>
  <si>
    <t>EB01-5585</t>
  </si>
  <si>
    <t>EB01-5970</t>
  </si>
  <si>
    <t>EB01-6594</t>
  </si>
  <si>
    <t>EB01-7729</t>
  </si>
  <si>
    <t>EB01-8814</t>
  </si>
  <si>
    <t>EB01-8815</t>
  </si>
  <si>
    <t>BT01-194</t>
  </si>
  <si>
    <t>BT01-1201</t>
  </si>
  <si>
    <t>BT01-1432</t>
  </si>
  <si>
    <t>BT01-3620</t>
  </si>
  <si>
    <t>BT01-6167</t>
  </si>
  <si>
    <t>BB01-416</t>
  </si>
  <si>
    <t>BT01-11394</t>
  </si>
  <si>
    <t>BT01-12373</t>
  </si>
  <si>
    <t>BT01-10784</t>
  </si>
  <si>
    <t>BT01-3322</t>
  </si>
  <si>
    <t>EB01-8809</t>
  </si>
  <si>
    <t>BT01-195</t>
  </si>
  <si>
    <t>BT01-1204</t>
  </si>
  <si>
    <t>BT01-6168</t>
  </si>
  <si>
    <t>AP-034</t>
  </si>
  <si>
    <t>ROSARIO  CURTI QUISPE</t>
  </si>
  <si>
    <t>COCHERA ( 25 )</t>
  </si>
  <si>
    <t>EB01-5046</t>
  </si>
  <si>
    <t>A004935 / 9879</t>
  </si>
  <si>
    <t>EB01-5732</t>
  </si>
  <si>
    <t>EB01-6125</t>
  </si>
  <si>
    <t>EB01-7115</t>
  </si>
  <si>
    <t>EB01-8062</t>
  </si>
  <si>
    <t>EB01-9081</t>
  </si>
  <si>
    <t>BT01-439</t>
  </si>
  <si>
    <t>BT01-1460</t>
  </si>
  <si>
    <t>BT01-2577</t>
  </si>
  <si>
    <t>BT01-7576</t>
  </si>
  <si>
    <t>BT01-8543</t>
  </si>
  <si>
    <t>BT01-8542</t>
  </si>
  <si>
    <t>AP-036</t>
  </si>
  <si>
    <t xml:space="preserve">ALAN SAAVEDRA CISABEL PASCUALA </t>
  </si>
  <si>
    <t>COCHERA ( 61 )</t>
  </si>
  <si>
    <t>AP-037</t>
  </si>
  <si>
    <t>OLGA  TRUJILLO CRISTOBAL</t>
  </si>
  <si>
    <t>EB01-5380</t>
  </si>
  <si>
    <t>EB01-8221</t>
  </si>
  <si>
    <t>BT01-1110</t>
  </si>
  <si>
    <t>BT01-1125</t>
  </si>
  <si>
    <t>COCHERA ( 2 )</t>
  </si>
  <si>
    <t>AP-039</t>
  </si>
  <si>
    <t>CRISTHIAN GIANCARLO  DONAYRE RAMIREZ</t>
  </si>
  <si>
    <t>COCHERA ( 226 )</t>
  </si>
  <si>
    <t>AP-038</t>
  </si>
  <si>
    <t>OSWALDO ALBERTO WETZELL  LAZARO DE ORTECHO</t>
  </si>
  <si>
    <t>EB01-3250</t>
  </si>
  <si>
    <t>COCHERA ( 31 )</t>
  </si>
  <si>
    <t>COCHERA ( 32 )</t>
  </si>
  <si>
    <t>EB01-3251</t>
  </si>
  <si>
    <t>EB01-3252</t>
  </si>
  <si>
    <t>EB01-5159</t>
  </si>
  <si>
    <t>A001372</t>
  </si>
  <si>
    <t>EB01-5678</t>
  </si>
  <si>
    <t>EB01-6048</t>
  </si>
  <si>
    <t>EB01-7975</t>
  </si>
  <si>
    <t>EB01-6885</t>
  </si>
  <si>
    <t>A002899</t>
  </si>
  <si>
    <t>EB01-8924</t>
  </si>
  <si>
    <t>A001743</t>
  </si>
  <si>
    <t>BC01-57</t>
  </si>
  <si>
    <t>A005811</t>
  </si>
  <si>
    <t>BT01-1459</t>
  </si>
  <si>
    <t>A002161</t>
  </si>
  <si>
    <t>BT01-2647</t>
  </si>
  <si>
    <t>A004462</t>
  </si>
  <si>
    <t>BT01-3599</t>
  </si>
  <si>
    <t>A005369</t>
  </si>
  <si>
    <t>BT01-5466</t>
  </si>
  <si>
    <t>A009720</t>
  </si>
  <si>
    <t>BT01-5467</t>
  </si>
  <si>
    <t>A009313</t>
  </si>
  <si>
    <t>A004272</t>
  </si>
  <si>
    <t>A000636/1735</t>
  </si>
  <si>
    <t>A000953</t>
  </si>
  <si>
    <t>AP-040</t>
  </si>
  <si>
    <t>JORGE BISMARCK  FERNANDEZ OCAMPO</t>
  </si>
  <si>
    <t>18199288</t>
  </si>
  <si>
    <t>ANGELICA VICTORIA GARCIA CABALLERO</t>
  </si>
  <si>
    <t>A1</t>
  </si>
  <si>
    <t>COCHERA ( 161 )</t>
  </si>
  <si>
    <t>AP-041</t>
  </si>
  <si>
    <t>AP-042</t>
  </si>
  <si>
    <t>AP-043</t>
  </si>
  <si>
    <t>AP-044</t>
  </si>
  <si>
    <t>AP-045</t>
  </si>
  <si>
    <t>EB01-2343</t>
  </si>
  <si>
    <t>EB01-4163</t>
  </si>
  <si>
    <t>EB01-4162</t>
  </si>
  <si>
    <t>EB01-4695</t>
  </si>
  <si>
    <t>EB01-4696</t>
  </si>
  <si>
    <t>EB01-5471</t>
  </si>
  <si>
    <t>EB01-5876</t>
  </si>
  <si>
    <t>EB01-6470</t>
  </si>
  <si>
    <t>EB01-7134</t>
  </si>
  <si>
    <t>EB01-8429</t>
  </si>
  <si>
    <t>EB01-9086</t>
  </si>
  <si>
    <t>BT01-1336</t>
  </si>
  <si>
    <t>BT01-2093</t>
  </si>
  <si>
    <t>BT01-3309</t>
  </si>
  <si>
    <t>BT01-4995</t>
  </si>
  <si>
    <t>BT01-6994</t>
  </si>
  <si>
    <t>BT01-8504</t>
  </si>
  <si>
    <t>BB01-402</t>
  </si>
  <si>
    <t>BT01-8798</t>
  </si>
  <si>
    <t>BT01-10871</t>
  </si>
  <si>
    <t>BT01-11790</t>
  </si>
  <si>
    <t>BT01-12919</t>
  </si>
  <si>
    <t>BB01-418</t>
  </si>
  <si>
    <t>BT01-7349</t>
  </si>
  <si>
    <t>BT01-11031</t>
  </si>
  <si>
    <t>BT01-12920</t>
  </si>
  <si>
    <t>BT01-12921</t>
  </si>
  <si>
    <t>EB01-2342</t>
  </si>
  <si>
    <t>AP-046</t>
  </si>
  <si>
    <t>AP-047</t>
  </si>
  <si>
    <t>AP-048</t>
  </si>
  <si>
    <t>CILBIA  PALOMINO BULEJE</t>
  </si>
  <si>
    <t>BT01-12772</t>
  </si>
  <si>
    <t>BT01-12645</t>
  </si>
  <si>
    <t>BT01-13396</t>
  </si>
  <si>
    <t>3-4</t>
  </si>
  <si>
    <t>LLOVINA ENRRIETA  CRESPO SANDOVAL</t>
  </si>
  <si>
    <t>BT01-21800</t>
  </si>
  <si>
    <t>AP-053</t>
  </si>
  <si>
    <t>JULY ROXANA  VILA LEYVA</t>
  </si>
  <si>
    <t>BT01-26296</t>
  </si>
  <si>
    <t>BT01-26388</t>
  </si>
  <si>
    <t>COCHERA (138 )</t>
  </si>
  <si>
    <t>BT01-26389</t>
  </si>
  <si>
    <t>ZUNILDA  CUSIPUMA MOLINA</t>
  </si>
  <si>
    <t>BT01-27642</t>
  </si>
  <si>
    <t>BT01-28152</t>
  </si>
  <si>
    <t>AP-055</t>
  </si>
  <si>
    <t>DIANA EVA  RIVAS GAMBOA</t>
  </si>
  <si>
    <t>BT01-27646</t>
  </si>
  <si>
    <t>BT01-28149</t>
  </si>
  <si>
    <t>BT01-28150</t>
  </si>
  <si>
    <t>COCHERA (170 )</t>
  </si>
  <si>
    <t>JOSE ANTONIO  ESPIRITU PERA</t>
  </si>
  <si>
    <t>BT01-28063</t>
  </si>
  <si>
    <t>AP-054</t>
  </si>
  <si>
    <t>JORGE LUIS  SOLORZANO IBAÑEZ</t>
  </si>
  <si>
    <t>JUAN CARLOS SOLORZANO ISLA</t>
  </si>
  <si>
    <t>BT01-28484</t>
  </si>
  <si>
    <t>COCHERA (56 )</t>
  </si>
  <si>
    <t>BT01-28486</t>
  </si>
  <si>
    <t>BT01-28679</t>
  </si>
  <si>
    <t>A008998</t>
  </si>
  <si>
    <t>COCHERA (57 )</t>
  </si>
  <si>
    <t>BT01-28680</t>
  </si>
  <si>
    <t>A000274</t>
  </si>
  <si>
    <t>ROXANA VANESSA ESPINOZA MONTES</t>
  </si>
  <si>
    <t>BT01-29736</t>
  </si>
  <si>
    <t>BT01-31463</t>
  </si>
  <si>
    <t>COCHERA (168 )</t>
  </si>
  <si>
    <t>BT01-29737</t>
  </si>
  <si>
    <t>BT01-31464</t>
  </si>
  <si>
    <t>AP-050</t>
  </si>
  <si>
    <t xml:space="preserve">LUIS BALTAZAR GUZMAN YZAGUIRRE </t>
  </si>
  <si>
    <t>BT01-31128</t>
  </si>
  <si>
    <t>BT01-31129</t>
  </si>
  <si>
    <t>BT01-31130</t>
  </si>
  <si>
    <t>COCHERA ( 14  )</t>
  </si>
  <si>
    <t xml:space="preserve">RAY LENNON ARRIARAN RIVERA </t>
  </si>
  <si>
    <t>AP-051</t>
  </si>
  <si>
    <t>COCHERA ( 97 )</t>
  </si>
  <si>
    <t>BT01-32774</t>
  </si>
  <si>
    <t>BT01-33369</t>
  </si>
  <si>
    <t>BT01-32775</t>
  </si>
  <si>
    <t>BT01-33368</t>
  </si>
  <si>
    <t>AP-052</t>
  </si>
  <si>
    <t>MARIA CECILIA  CAMPOS PANDO</t>
  </si>
  <si>
    <t>BT01-35156</t>
  </si>
  <si>
    <t>BT01-34759</t>
  </si>
  <si>
    <t>BT01-35119</t>
  </si>
  <si>
    <t>BT01-35151</t>
  </si>
  <si>
    <t xml:space="preserve"> SANTISTEBAN ISMAEL JUAN GONZALES OTOYA</t>
  </si>
  <si>
    <t>BT01-35748</t>
  </si>
  <si>
    <t>BT01-35997</t>
  </si>
  <si>
    <t>BT01-38038</t>
  </si>
  <si>
    <t>BT01-38102</t>
  </si>
  <si>
    <t>BT01-38164</t>
  </si>
  <si>
    <t>BT01-40585</t>
  </si>
  <si>
    <t>BT01-41209</t>
  </si>
  <si>
    <t>BT01-41771</t>
  </si>
  <si>
    <t>BT01-42159</t>
  </si>
  <si>
    <t xml:space="preserve">GUILLERMO ALEXIS VELASQUEZ PANTA </t>
  </si>
  <si>
    <t>BT01-35500</t>
  </si>
  <si>
    <t>BT01-36371</t>
  </si>
  <si>
    <t xml:space="preserve">ANA CECILIA VERGARA YLLESCAS </t>
  </si>
  <si>
    <t>BT01-36370</t>
  </si>
  <si>
    <t>AP-056</t>
  </si>
  <si>
    <t>AP-066</t>
  </si>
  <si>
    <t>AP-076</t>
  </si>
  <si>
    <t>HELEN  FLORES FLORES</t>
  </si>
  <si>
    <t>BT01-37621</t>
  </si>
  <si>
    <t>COCHERA ( 23 )</t>
  </si>
  <si>
    <t>AP-057</t>
  </si>
  <si>
    <t>SISSILIANA  HUAMAN ESPINOZA</t>
  </si>
  <si>
    <t>BT01-45785</t>
  </si>
  <si>
    <t>AP-058</t>
  </si>
  <si>
    <t>ELVIRA DEL ROSARIO  CARREÃO PANDO</t>
  </si>
  <si>
    <t>19227831</t>
  </si>
  <si>
    <t>JOSE YOVANY CHAVARRY HERNANDEZ</t>
  </si>
  <si>
    <t>BT01-36581</t>
  </si>
  <si>
    <t>BT01-36690</t>
  </si>
  <si>
    <t>AP-059</t>
  </si>
  <si>
    <t xml:space="preserve">LUIS ALBERTO QUISPE MORENO </t>
  </si>
  <si>
    <t>BT01-37695</t>
  </si>
  <si>
    <t>BT01-37311</t>
  </si>
  <si>
    <t>AP-060</t>
  </si>
  <si>
    <t>BT01-37040</t>
  </si>
  <si>
    <t>BT01-37502</t>
  </si>
  <si>
    <t>BT01-38370</t>
  </si>
  <si>
    <t xml:space="preserve">RAED ABEL CHACOLLA JAUREGUI </t>
  </si>
  <si>
    <t>42515615</t>
  </si>
  <si>
    <t>AMANDA VILMA VALLEJOS AGUILA</t>
  </si>
  <si>
    <t>AP-061</t>
  </si>
  <si>
    <t>BT01-42931</t>
  </si>
  <si>
    <t>BT01-42932</t>
  </si>
  <si>
    <t>BT01-43920</t>
  </si>
  <si>
    <t>COCHERA ( 30 )</t>
  </si>
  <si>
    <t>BT01-43922</t>
  </si>
  <si>
    <t>AP-062</t>
  </si>
  <si>
    <t>ALDAIR GUANILO RIOJAS</t>
  </si>
  <si>
    <t>BT01-44944</t>
  </si>
  <si>
    <t>BT01-45527</t>
  </si>
  <si>
    <t>BT01-45157</t>
  </si>
  <si>
    <t>BT01-45529</t>
  </si>
  <si>
    <t>KENNET ALONSO  ROMERO DAVILA</t>
  </si>
  <si>
    <t>AP-063</t>
  </si>
  <si>
    <t>BT01-45855</t>
  </si>
  <si>
    <t>BT01-45860</t>
  </si>
  <si>
    <t>A355166</t>
  </si>
  <si>
    <t>AP-064</t>
  </si>
  <si>
    <t>BEN VICTORIANO  BRAVO ROJAS</t>
  </si>
  <si>
    <t>BT01-46289</t>
  </si>
  <si>
    <t>BT01-46201</t>
  </si>
  <si>
    <t>00326093</t>
  </si>
  <si>
    <t>KARIM TATIANA CABAÑA SALDARRIAGA</t>
  </si>
  <si>
    <t>AP-065</t>
  </si>
  <si>
    <t>RENZO ALEXANDER GARCIA ZAPATA</t>
  </si>
  <si>
    <t>70333484</t>
  </si>
  <si>
    <t>PIERO ALONSO GARCIA ZAPATA</t>
  </si>
  <si>
    <t>BT01-46493</t>
  </si>
  <si>
    <t>AP-067</t>
  </si>
  <si>
    <t>MARIA ELENA HERRERA TARRILLO</t>
  </si>
  <si>
    <t>BT01-47196</t>
  </si>
  <si>
    <t>MONICA LUCIA RUIZ CABELLO</t>
  </si>
  <si>
    <t>BT01-45931</t>
  </si>
  <si>
    <t>BT01-47194</t>
  </si>
  <si>
    <t>BT01-48253</t>
  </si>
  <si>
    <t>AP-068</t>
  </si>
  <si>
    <t>09660141</t>
  </si>
  <si>
    <t>ELIZABETH CARMEN TUFIÑO BLAS</t>
  </si>
  <si>
    <t>BT01-48485</t>
  </si>
  <si>
    <t>BT01-48497</t>
  </si>
  <si>
    <t>AP-069</t>
  </si>
  <si>
    <t>SANDRA DALESHKA GRASSO AGUILAR</t>
  </si>
  <si>
    <t>BT01-46490</t>
  </si>
  <si>
    <t>BT01-48326</t>
  </si>
  <si>
    <t>AP-070</t>
  </si>
  <si>
    <t>MAYRA FERNANDEZ BAZAN</t>
  </si>
  <si>
    <t>BT01-51051</t>
  </si>
  <si>
    <t>AP-071</t>
  </si>
  <si>
    <t>ARIANA YOMAYRA TAPIA GUTIERREZ</t>
  </si>
  <si>
    <t>BT01-51564</t>
  </si>
  <si>
    <t>BT01-51565</t>
  </si>
  <si>
    <t>BT01-51571</t>
  </si>
  <si>
    <t>BT01-51568</t>
  </si>
  <si>
    <t>BT01-51572</t>
  </si>
  <si>
    <t>BT01-51664</t>
  </si>
  <si>
    <t>BT01-51833</t>
  </si>
  <si>
    <t>AP-072</t>
  </si>
  <si>
    <t>LUCIA YANETT GAMERO RODRIGUEZ</t>
  </si>
  <si>
    <t>BT01-51667</t>
  </si>
  <si>
    <t>BT01-52250</t>
  </si>
  <si>
    <t>AP-074</t>
  </si>
  <si>
    <t>NOEMI ANYOSA CACERES</t>
  </si>
  <si>
    <t>BT01-53787</t>
  </si>
  <si>
    <t>BT01-54004</t>
  </si>
  <si>
    <t>A061093</t>
  </si>
  <si>
    <t>AP-075</t>
  </si>
  <si>
    <t>YRIS TATIANA ROSALES CUEVA</t>
  </si>
  <si>
    <t>BT01-53505</t>
  </si>
  <si>
    <t>BT01-53824</t>
  </si>
  <si>
    <t>BT01-54399</t>
  </si>
  <si>
    <t>LUISA DEL ROSARIO NUÑEZ CORDERO</t>
  </si>
  <si>
    <t>YANET ESTEFANY CARRERA VARGAS</t>
  </si>
  <si>
    <t>76869077</t>
  </si>
  <si>
    <t>GREGORIO RAFAEL CALLE YUCRA</t>
  </si>
  <si>
    <t>AP-077</t>
  </si>
  <si>
    <t>BT01-53966</t>
  </si>
  <si>
    <t>BT01-54052</t>
  </si>
  <si>
    <t>AP-078</t>
  </si>
  <si>
    <t>ROSSI ZAMUDIO QUISPE</t>
  </si>
  <si>
    <t>BT01-55385</t>
  </si>
  <si>
    <t>AP-073</t>
  </si>
  <si>
    <t>ROSA MARINA VILLALBA ZAPATA</t>
  </si>
  <si>
    <t>BT01-51202</t>
  </si>
  <si>
    <t>BT01-52603</t>
  </si>
  <si>
    <t>BT01-50106</t>
  </si>
  <si>
    <t>CUADRADO</t>
  </si>
  <si>
    <t>BT01-56798</t>
  </si>
  <si>
    <t>BT01-54870</t>
  </si>
  <si>
    <t>NC BT01-2611</t>
  </si>
  <si>
    <t>NC BT01-2609</t>
  </si>
  <si>
    <t>NC BT01-2610</t>
  </si>
  <si>
    <t>NC BT01-2608</t>
  </si>
  <si>
    <t>NC BT01-2607</t>
  </si>
  <si>
    <t>NC BT01-2606</t>
  </si>
  <si>
    <t>NC BT01-2605</t>
  </si>
  <si>
    <t>NC BT01-2604</t>
  </si>
  <si>
    <t xml:space="preserve">03BT01-55385 CANCELACION DE CUOTA INICIAL POR  COMPRAVENTA DE LA MZ E - LT 10 DE APOLO </t>
  </si>
  <si>
    <t>DETALLE</t>
  </si>
  <si>
    <t xml:space="preserve">03BT01-53966 CANCELACION DE CUOTA INICIAL POR COMPRAVENTA DE LA MZ O - LT 3 DE APOLO </t>
  </si>
  <si>
    <t xml:space="preserve">03BT01-54052 CANCELACION DE CUOTA INICIAL POR COMPRAVENTA DE LA MZ O - LT 3 DE APOLO </t>
  </si>
  <si>
    <t>03BT01-56798 CANCELACIÓN DE LA CUOTA 1 SEPTIEMBRE 2025 POR COMPRAVENTA DE LA MZ O - LT 3 DE APOLO</t>
  </si>
  <si>
    <t xml:space="preserve">03BT01-54870 CUOTA INICIAL TRANSFERENCIA CREDICONTADO POR CONTRATO DE PROMESA DE LA MZ L LOTE 4 - EL APOLO </t>
  </si>
  <si>
    <t>OBS.</t>
  </si>
  <si>
    <t xml:space="preserve">07BT01-2604 TRASPASO // PAGO CUOTA 3 JUNIO 2023. CUOTA 4 JULIO 2023. CUOTA 5 AGOSTO 2023. CUOTA 6 SEPTIEMBRE 2023. CUOTA 7 OCTUBRE 2023. CUOTA 8 NOVIEMBRE 2023. CUOTA 9 DICIEMBRE 2023 PARA LA ADJUDICACION DE LA MZ G LOTE 24 - EL OLIVAR </t>
  </si>
  <si>
    <t xml:space="preserve">07BT01-2605 TRASPASO // PAGO CUOTA 1 ABRIL 2023 PARA LA ADJUDICACION DE LA MZ G LOTE 24 - EL OLIVAR </t>
  </si>
  <si>
    <t xml:space="preserve">07BT01-2606 TRASPASO // PAGO CUOTA 2 MAYO 2023 PARA LA ADJUDICACION DE LA MZ G LOTE 24 - EL OLIVAR </t>
  </si>
  <si>
    <t xml:space="preserve">07BT01-2607 TRASPASO // ADJUDICACION LOTE CANCELADO MZ G LT 24- EL OLIVAR </t>
  </si>
  <si>
    <t xml:space="preserve">07BT01-2608 TRASPASO // PAGO CUOTA 13 ABRIL 2024 PARA LA ADJUDICACION DE LA MZ G LOTE 24 - EL OLIVAR </t>
  </si>
  <si>
    <t xml:space="preserve">07BT01-2609 TRASPASO // PAGO CUOTA 12 MARZO 2024 PARA LA ADJUDICACION DE LA MZ G LOTE 24 - EL OLIVAR </t>
  </si>
  <si>
    <t xml:space="preserve">07BT01-2610 TRASPASO // PAGO CUOTA 11 FEBRERO 2024 PARA LA ADJUDICACION DE LA MZ G LOTE 24 - EL OLIVAR </t>
  </si>
  <si>
    <t xml:space="preserve">07BT01-2611 TRASPASO // PAGO CUOTA 10 ENERO 2024 PARA LA ADJUDICACION DE LA MZ G LOTE 24 - EL OLIVAR </t>
  </si>
  <si>
    <t>MONEDA</t>
  </si>
  <si>
    <t>SOLES</t>
  </si>
  <si>
    <t>BT01</t>
  </si>
  <si>
    <t>BT01-49679</t>
  </si>
  <si>
    <t>BT01-51687</t>
  </si>
  <si>
    <t>BT01-52930</t>
  </si>
  <si>
    <t>BT01-54126</t>
  </si>
  <si>
    <t>BT01-55465</t>
  </si>
  <si>
    <t>BT01-56956</t>
  </si>
  <si>
    <t xml:space="preserve">03BT01-49679 PAGO CUOTA 12 ABRIL 2025 TRANSFERENCIA CREDICONTADO POR CONTRATO DE PROMESA DE LA MZ L LOTE 4 - EL APOLO </t>
  </si>
  <si>
    <t>03BT01-51687 PAGO CUOTA 13 MAYO 2025 TRANSFERENCIA CREDICONTADO POR CONTRATO DE PROMESA DE LA MZ L LOTE 4 - EL APOLO</t>
  </si>
  <si>
    <t>03BT01-52930 PAGO CUOTA 14 JUNIO 2025 TRANSFERENCIA CREDICONTADO POR CONTRATO DE PROMESA DE LA MZ L LOTE 4 - EL APOLO</t>
  </si>
  <si>
    <t>03BT01-54126 PAGO CUOTA 15 JULIO 2025 TRANSFERENCIA CREDICONTADO POR CONTRATO DE PROMESA DE LA MZ L LOTE 4 - EL APOLO</t>
  </si>
  <si>
    <t xml:space="preserve">03BT01-55465 PAGO CUOTA 16 AGOSTO 2025 TRANSFERENCIA CREDICONTADO POR CONTRATO DE PROMESA DE LA MZ L LOTE 4 - EL APOLO </t>
  </si>
  <si>
    <t>03BT01-56956 PAGO CUOTA 17 SEPTIEMBRE 2025 TRANSFERENCIA CREDICONTADO POR CONTRATO DE PROMESA DE LA MZ L LOTE 4 - EL APOLO</t>
  </si>
  <si>
    <t>BT01-31985</t>
  </si>
  <si>
    <t>BT01-31986</t>
  </si>
  <si>
    <t>BT01-31987</t>
  </si>
  <si>
    <t>BT01-31988</t>
  </si>
  <si>
    <t>BT01-31989</t>
  </si>
  <si>
    <t>BT01-31990</t>
  </si>
  <si>
    <t>BT01-31991</t>
  </si>
  <si>
    <t>BT01-31992</t>
  </si>
  <si>
    <t>BT01-31993</t>
  </si>
  <si>
    <t>BT01-31994</t>
  </si>
  <si>
    <t>BT01-31995</t>
  </si>
  <si>
    <t>03BT01-31985PAGO CUOTA 01 MAYO 2024 TRANSFERENCIA CREDICONTADO POR CONTRATO DE PROMESA DE LA MZ L LOTE 4 - EL APOLO</t>
  </si>
  <si>
    <t>03BT01-31986PAGO CUOTA 02 JUNIO 2024 TRANSFERENCIA CREDICONTADO POR CONTRATO DE PROMESA DE LA MZ L LOTE 4 - EL APOLO</t>
  </si>
  <si>
    <t>03BT01-31987PAGO CUOTA 03 JULIO 2024 TRANSFERENCIA CREDICONTADO POR CONTRATO DE PROMESA DE LA MZ L LOTE 4 - EL APOLO</t>
  </si>
  <si>
    <t>03BT01-31988PAGO CUOTA 04 AGOSTO 2024 TRANSFERENCIA CREDICONTADO POR CONTRATO DE PROMESA DE LA MZ L LOTE 4 - EL APOLO</t>
  </si>
  <si>
    <t>03BT01-31989PAGO CUOTA 05 SEPTIEMBRE 2024 TRANSFERENCIA CREDICONTADO POR CONTRATO DE PROMESA DE LA MZ L LOTE 4 - EL APOLO</t>
  </si>
  <si>
    <t>03BT01-31990PAGO CUOTA 06 OCTUBRE 2024 TRANSFERENCIA CREDICONTADO POR CONTRATO DE PROMESA DE LA MZ L LOTE 4 - EL APOLO</t>
  </si>
  <si>
    <t>03BT01-31991PAGO CUOTA 07 NOVIEMBRE 2024 TRANSFERENCIA CREDICONTADO POR CONTRATO DE PROMESA DE LA MZ L LOTE 4 - EL APOLO</t>
  </si>
  <si>
    <t>03BT01-31992PAGO CUOTA 08 DICIEMBRE 2024 TRANSFERENCIA CREDICONTADO POR CONTRATO DE PROMESA DE LA MZ L LOTE 4 - EL APOLO</t>
  </si>
  <si>
    <t>03BT01-31993PAGO CUOTA 09 ENERO 2025 TRANSFERENCIA CREDICONTADO POR CONTRATO DE PROMESA DE LA MZ L LOTE 4 - EL APOLO</t>
  </si>
  <si>
    <t>03BT01-31994PAGO CUOTA 10 FEBRERO 2025 TRANSFERENCIA CREDICONTADO POR CONTRATO DE PROMESA DE LA MZ L LOTE 4 - EL APOLO</t>
  </si>
  <si>
    <t>03BT01-31995PAGO CUOTA 11 MARZO 2025 TRANSFERENCIA CREDICONTADO POR CONTRATO DE PROMESA DE LA MZ L LOTE 4 - EL APOLO</t>
  </si>
  <si>
    <t>DOLAR</t>
  </si>
  <si>
    <t>BT01-22</t>
  </si>
  <si>
    <t>BT01-23</t>
  </si>
  <si>
    <t>BT01-24</t>
  </si>
  <si>
    <t>BT01-25</t>
  </si>
  <si>
    <t>BT01-26</t>
  </si>
  <si>
    <t>DESISTIMIENTO // CANCELA CUOTA 1 ABRIL 2025 PARA LA ADJUDICACION DE LA MZ J LT 8 -AMAREA</t>
  </si>
  <si>
    <t>DESISTIMIENTO//CANCELA CUOTA 2 MAYO 2025 PARA LA ADJUDICACION DE LA MZ J LT 8 -AMAREA</t>
  </si>
  <si>
    <t>DESISTIMIENTO//PAGO A CUENTA DE LA CUOTA 3 JUNIO 2025 PARA LA ADJUDICACION DE LA MZ J LT 8 -AMAREA</t>
  </si>
  <si>
    <t>DESISTIMIENTO//CANCELA CUOTA INICAL PARA LA ADJUDICACION DE LA MZ J LT 8 -AMAREA</t>
  </si>
  <si>
    <t>DESISITIMIENTO//SEPARACION ADJUDICACION LOTE 08 MZ J - PROYECTO AMAREA</t>
  </si>
  <si>
    <t xml:space="preserve">03BT01-53505 SEPARACION POR COMPRAVENTA DE LA MZ - C - LT 3 DE APOLO </t>
  </si>
  <si>
    <t xml:space="preserve">03BT01-53824 CANCELACION DE CUOTA INICIAL POR COMPRAVENTA DE LA MZ C - LT 3 DEL APOLO </t>
  </si>
  <si>
    <t xml:space="preserve">03BT01-54399 COMPRA VENTA DE LA MZ C - LT 3 DEL APOLO </t>
  </si>
  <si>
    <t>BT01-55806</t>
  </si>
  <si>
    <t>BT01-57358</t>
  </si>
  <si>
    <t xml:space="preserve">03BT01-53787 SEPARACION POR COMPRAVENTA DE LA MZ - A - LT 2 DE APOLO </t>
  </si>
  <si>
    <t xml:space="preserve">03BT01-54004 CANCELACION DE CUOTA INICIAL POR COMPRAVENTA DE LA MZ A - LT 2 DEL APOLO </t>
  </si>
  <si>
    <t xml:space="preserve">03BT01-55806 CANCELACION DE CUOTA 1 AGOSTO 2025 POR LA COMPRAVENTA DE LA MZ A - LT 2 DEL APOLO </t>
  </si>
  <si>
    <t>03BT01-57358 CANCELACION DE CUOTA 2 SEPTIEMBRE 2025 POR LA COMPRAVENTA DE LA MZ A - LT 2 DEL APOLO</t>
  </si>
  <si>
    <t>BT01-55472</t>
  </si>
  <si>
    <t>BT01-55473</t>
  </si>
  <si>
    <t>BT01-56813</t>
  </si>
  <si>
    <t xml:space="preserve">03BT01-50106 SEPARACION POR COMPRAVENTA DE LA MZ  L - LT 3 </t>
  </si>
  <si>
    <t>03BT01-51202 SEPARACION POR COMPRAVENTA DE LA MZ L - LT 3 DE APOLO</t>
  </si>
  <si>
    <t>03BT01-52603 CANCELACION POR COMPRAVENTA DE LA MZ L - LT  03 DE APOLO</t>
  </si>
  <si>
    <t xml:space="preserve">03BT01-55472 PAGO A CUENTA DE LA CUOTA 2 SEPTIEMBRE 2025 POR COMPRAVENTA DE LA MZ L - LT 03 DE APOLO </t>
  </si>
  <si>
    <t xml:space="preserve">03BT01-55473 CANCELACION DE LA CUOTA 1 AGOSTO 2025 POR COMPRAVENTA DE LA MZ L - LT 03 DE APOLO </t>
  </si>
  <si>
    <t>03BT01-56813 COMPLETA CUOTA 2 SEPTIEMBRE 2025 POR COMPRAVENTA DE LA MZ L - LT 03 DE APOLO</t>
  </si>
  <si>
    <t>BT01-55088</t>
  </si>
  <si>
    <t>BT01-56228</t>
  </si>
  <si>
    <t>03BT01-51667 SEPARACION POR COMPRAVENTA DE LA MZ  - R - LT  1 DE APOLO</t>
  </si>
  <si>
    <t>03BT01-52250 CANCELACION DE CUOTA INICIAL POR COMPRAVENTA DE LA MZ R - LT 1 DEL APOLO</t>
  </si>
  <si>
    <t xml:space="preserve">03BT01-55088 CANCELACION DE CUOTA 1 AGOSTO 2025 POR COMPRAVENTA DE LA MZ R - LT 1 DEL APOLO </t>
  </si>
  <si>
    <t>03BT01-56228 CANCELACION DE CUOTA 2 SEPTIEMBRE 2025 POR COMPRAVENTA DE LA MZ R - LT 1 DEL APOLO</t>
  </si>
  <si>
    <t>BT01-52655</t>
  </si>
  <si>
    <t>BT01-54524</t>
  </si>
  <si>
    <t>BT01-56012</t>
  </si>
  <si>
    <t>03BT01-51564 CANCELACION DE CUOTA INICIAL POR COMPRAVENTA   DE LA MZ E - LT 8 DE APOLO</t>
  </si>
  <si>
    <t>03BT01-51565 SEPARACION POR COMPRAVENTA DE LA MZ E - LT  8 DE APOLO</t>
  </si>
  <si>
    <t>03BT01-51568 CANCELACION  DE CUOTA INICIAL POR COMPRAVENTA DE LA MZ E - LT 8 DE APOLO</t>
  </si>
  <si>
    <t>03BT01-51571 CANCELACION DE CUOTA INICIAL POR COMPRAVENTA DE LA MZ E - LT  8 DEL APOLO</t>
  </si>
  <si>
    <t>03BT01-51572 CANCELACION POR COMPRAVENTA DE LA MZ  E  - LT  8 DE APOLO</t>
  </si>
  <si>
    <t>03BT01-51664 CANCELACION DE CUOTA INICIAL POR COMPRAVENTA DE LA MZ E - LT 8 DEL APOLO</t>
  </si>
  <si>
    <t>03BT01-51833 CANECALCION DE CUOTA INICIAL POR COMPRAVENTA DE LA MZ  E - LT 8 DE APOLO</t>
  </si>
  <si>
    <t>03BT01-52655 CANCELACION DE CUOTA LA 1 POR CONTRATO DE PROMESA DE LA MZ E - LT 8 DE APOLO</t>
  </si>
  <si>
    <t xml:space="preserve">03BT01-54524 CANCELACION DE CUOTA LA 2 AGOSTO 2025 POR CONTRATO DE PROMESA DE LA MZ E - LT 8 DE APOLO </t>
  </si>
  <si>
    <t>03BT01-56012 CANCELACION DE CUOTA LA 03 SEPTIEMBRE 2025 POR CONTRATO DE PROMESA DE LA MZ E - LT 8 DE APOLO</t>
  </si>
  <si>
    <t xml:space="preserve">PENDIENTE DE ANULACION LT E 7 </t>
  </si>
  <si>
    <t>izipay</t>
  </si>
  <si>
    <t>Confirmar op.</t>
  </si>
  <si>
    <t>03BT01-51051 CANCELACION DE CUOTA INICIAL POR COMPRAVENTA DE LA MZ  A . LT 4 DE APOLO</t>
  </si>
  <si>
    <t>BT01-51840</t>
  </si>
  <si>
    <t>BT01-51841</t>
  </si>
  <si>
    <t>BT01-53450</t>
  </si>
  <si>
    <t>BT01-53451</t>
  </si>
  <si>
    <t>BT01-55200</t>
  </si>
  <si>
    <t>BT01-55201</t>
  </si>
  <si>
    <t>BT01-57160</t>
  </si>
  <si>
    <t>BT01-57161</t>
  </si>
  <si>
    <t>03BT01-46490 SEPARACION POR COMPRAVENTA DE LA MZ D - LT  7 DE APOLO</t>
  </si>
  <si>
    <t>03BT01-48326 CANCELACION DE CUOTA INICIAL POR COMPRAVENTA DE LA MZ D - LT 7 DE APOLO</t>
  </si>
  <si>
    <t>03BT01-51840 CANCELACION DE CUOTA 1 MAYO 2025 TRANSFERENCIA CREDICONTADO POR CONTRATO DE PROMESA DE LA MZ D - LT 7 DE APOLO</t>
  </si>
  <si>
    <t>03BT01-51841 PAGO DE MORA CORRESPONDIENTE A CUOTA 01 MAYO 2025 DE LA MZ D LOTE 7- APOLO</t>
  </si>
  <si>
    <t xml:space="preserve">03BT01-53450 PAGO DE MORA CORRESPONDIENTE A CUOTA 02 JUNIO 2025 DE LA MZ D LOTE 7- APOLO </t>
  </si>
  <si>
    <t xml:space="preserve">03BT01-53451 CANCELACION DE CUOTA 2 JUNIO 2025 TRANSFERENCIA CREDICONTADO POR CONTRATO DE PROMESA DE LA MZ D - LT 7 DE APOLO </t>
  </si>
  <si>
    <t xml:space="preserve">03BT01-55200 CANCELACION DE CUOTA 3 JULIO 2025 TRANSFERENCIA CREDICONTADO POR CONTRATO DE PROMESA DE LA MZ D - LT 7 DE APOLO </t>
  </si>
  <si>
    <t xml:space="preserve">03BT01-55201 PAGO DE MORA CORRESPONDIENTE A CUOTA 03 JULIO 2025 DE LA MZ D LOTE 7- APOLO </t>
  </si>
  <si>
    <t>03BT01-57160 CANCELACION DE CUOTA 4 AGOSTO 2025 TRANSFERENCIA CREDICONTADO POR CONTRATO DE PROMESA DE LA MZ D - LT 7 DE APOLO</t>
  </si>
  <si>
    <t>03BT01-57161 PAGO DE MORA CORRESPONDIENTE A CUOTA 04 AGOSTO 2025 DE LA MZ D LOTE 7- APOLO</t>
  </si>
  <si>
    <t>MORA</t>
  </si>
  <si>
    <t>BT01-51386</t>
  </si>
  <si>
    <t>BT01-52929</t>
  </si>
  <si>
    <t>BT01-54397</t>
  </si>
  <si>
    <t>BT01-55920</t>
  </si>
  <si>
    <t>BT01-57283</t>
  </si>
  <si>
    <t>03BT01-48485 SEPARACION POR COMPRAVENTA DE LA MZ  O - LT  5 DE APOLO</t>
  </si>
  <si>
    <t>03BT01-48497 CANCELACION DE CUOTA INICIAL POR XOMPRAVENTA DE LA MZ  O - LT  5 DE APOLO</t>
  </si>
  <si>
    <t>03BT01-51386 CANCELACION DE LA CUOTA 1 MAYO 2025 TRANSFERENCIA CREDICONTADO POR PROMESA DE CONTRATO  DE LA MZ O - LT 5 DE APOLO</t>
  </si>
  <si>
    <t>03BT01-52929 CANCELACION DE LA CUOTA 2 JUNIO 2025 TRANSFERENCIA CREDICONTADO POR PROMESA DE CONTRATO  DE LA MZ O - LT 5 DE APOLO</t>
  </si>
  <si>
    <t>03BT01-54397 CANCELACION DE LA CUOTA 3 JULIO 2025 TRANSFERENCIA CREDICONTADO POR PROMESA DE CONTRATO DE LA MZ O - LT 5 DE APOLO</t>
  </si>
  <si>
    <t>03BT01-55920 CANCELACION DE LA CUOTA 4 AGOSTO 2025 TRANSFERENCIA CREDICONTADO POR PROMESA DE CONTRATO DE LA MZ O - LT 5 DE APOLO</t>
  </si>
  <si>
    <t>03BT01-57283 CANCELACION DE LA CUOTA 5 SEPTIEMBRE 2025 TRANSFERENCIA CREDICONTADO POR PROMESA DE CONTRATO DE LA MZ O - LT 5 DE APOLO</t>
  </si>
  <si>
    <t>BT01-51730</t>
  </si>
  <si>
    <t>BT01-54338</t>
  </si>
  <si>
    <t>BT01-54339</t>
  </si>
  <si>
    <t>BT01-55921</t>
  </si>
  <si>
    <t>BT01-57356</t>
  </si>
  <si>
    <t>03BT01-47196 CANCELACION DE CUOTA INICIAL POR COMPRAVENTA DE LA MZ  J LT 3 DE APOLO</t>
  </si>
  <si>
    <t>03BT01-51730 CANCELACION DE CUOTA 1 MAYO 2025 TRANSFERENCIA CREDICONTADO POR CONTRATO DE PROMESA DE LA MZ J LT 3 DE APOLO</t>
  </si>
  <si>
    <t xml:space="preserve">03BT01-54338 CANCELACION DE CUOTA 2 JUNIO 2025 TRANSFERENCIA CREDICONTADO POR CONTRATO DE PROMESA DE LA MZ J LT 3 DE APOLO </t>
  </si>
  <si>
    <t xml:space="preserve">03BT01-54339 CANCELACION DE CUOTA 3 JULIO 2025 TRANSFERENCIA CREDICONTADO POR CONTRATO DE PROMESA DE LA MZ J LT 3 DE APOLO </t>
  </si>
  <si>
    <t>03BT01-55921 CANCELACION DE CUOTA 4 AGOSTO 2025 TRANSFERENCIA CREDICONTADO POR CONTRATO DE PROMESA DE LA MZ J LT 3 DE APOLO</t>
  </si>
  <si>
    <t>03BT01-57356 CANCELACION DE CUOTA 5 SEPTIEMBRE 2025 TRANSFERENCIA CREDICONTADO POR CONTRATO DE PROMESA DE LA MZ J LT 3 DE APOLO</t>
  </si>
  <si>
    <t>BT01-52950</t>
  </si>
  <si>
    <t>BT01-54370</t>
  </si>
  <si>
    <t>BT01-55922</t>
  </si>
  <si>
    <t>BT01-57359</t>
  </si>
  <si>
    <t>BT01-57360</t>
  </si>
  <si>
    <t>03BT01-45931 SEPARACION POR COMPRAVENTA DE LA MZ F - LT 6 - DE APOLO</t>
  </si>
  <si>
    <t>03BT01-47194 CANCELACION DE CUOTA INICIAL PARA LA COMPRAVENTA DE LA MZ F - LT 6 DE APOLO</t>
  </si>
  <si>
    <t>03BT01-48253 CANCELACION CUOTA INICIAL PARA LA COMPRAVENTA DE APOLO</t>
  </si>
  <si>
    <t>03BT01-52950 CANCELACION CUOTA 1 JUNIO 2025  TRANSFERENCIA CREDICONTADO POR CONTRATO DE PROMESA DE LA MZ F LOTE 6-APOLO</t>
  </si>
  <si>
    <t>03BT01-54370 CANCELACION CUOTA 2 JULIO 2025 TRANSFERENCIA CREDICONTADO POR CONTRATO DE PROMESA DE LA MZ F LOTE 6-APOLO</t>
  </si>
  <si>
    <t>03BT01-55922 CANCELACION CUOTA 3 AGOSTO 2025 TRANSFERENCIA CREDICONTADO POR CONTRATO DE PROMESA DE LA MZ F LOTE 6-APOLO</t>
  </si>
  <si>
    <t>03BT01-57359 CANCELACION CUOTA 4 SEPTIEMBRE 2025 TRANSFERENCIA CREDICONTADO POR CONTRATO DE PROMESA DE LA MZ F LOTE 6-APOLOOLO</t>
  </si>
  <si>
    <t>03BT01-57360 CANCELACION CUOTA 5 OCTUBRE 2025 TRANSFERENCIA CREDICONTADO POR CONTRATO DE PROMESA DE LA MZ F LOTE 6-APOLO</t>
  </si>
  <si>
    <t>BT01-51388</t>
  </si>
  <si>
    <t>BT01-52927</t>
  </si>
  <si>
    <t>BT01-54345</t>
  </si>
  <si>
    <t>BT01-55716</t>
  </si>
  <si>
    <t>BT01-57278</t>
  </si>
  <si>
    <t>03BT01-46493 CANCELACION DE CUOTA INICIAL  POR COMPRAVENTA DE LA MZ J - LT 4 DE APOLO</t>
  </si>
  <si>
    <t>03BT01-51388 CANCELACION DE CUOTA 1 MAYO 2025 TRANSFERENCIA CREDICONTADO POR PROMESA DE CONTRATO  DE LA MZ J - LT 4 DE APOLO</t>
  </si>
  <si>
    <t>03BT01-52927 CANCELACION DE CUOTA 2 JUNIO 2025 TRANSFERENCIA CREDICONTADO POR PROMESA DE CONTRATO DE LA MZ J - LT 4 DE APOLO</t>
  </si>
  <si>
    <t>03BT01-54345 CANCELACION DE CUOTA 3 JULIO 2025 TRANSFERENCIA CREDICONTADO POR PROMESA DE CONTRATO DE LA MZ J - LT 4 DE APOLO</t>
  </si>
  <si>
    <t xml:space="preserve">03BT01-55716 CANCELACION DE CUOTA 4 AGOSTO 2025 TRANSFERENCIA CREDICONTADO POR PROMESA DE CONTRATO DE LA MZ J - LT 4 DE APOLO </t>
  </si>
  <si>
    <t>03BT01-57278 CANCELACION DE CUOTA 5 SEPTIEMBRE 2025 TRANSFERENCIA CREDICONTADO POR PROMESA DE CONTRATO DE LA MZ J - LT 4 DE APOLO</t>
  </si>
  <si>
    <t>BT01-48223</t>
  </si>
  <si>
    <t>BT01-49620</t>
  </si>
  <si>
    <t>BT01-50344</t>
  </si>
  <si>
    <t>03BT01-46201 SEPARACION POR COMPRAVENTA DE LA MZ  E - LT 04 DE APOLO</t>
  </si>
  <si>
    <t>03BT01-46289 CANCELACION CUOTA INICIAL POR COMPRAVENTA DE LA MZ E LT 4 - APOLO</t>
  </si>
  <si>
    <t>03BT01-48223 PAGO CUOTA 1 MARZO 2025 TRANSFERENCIA CREDICONTADOPOR CONMTRATO DE PROMESA DE LA MZ E LT 4 - APOLO</t>
  </si>
  <si>
    <t xml:space="preserve">03BT01-49620 PAGO CUOTA 2 ABRIL 2025 TRANSFERENCIA CREDICONTADO POR CONTRATO DE PROMESA DE LA MZ E LOTE 4 APOLO </t>
  </si>
  <si>
    <t>03BT01-50344 PAGO DESDE LA CUOTA 3 MAYO 2025 HASTA LA CUOTA 12 FEBRERO  2026 TRANSFERENCIA CREDICONTADO POR CONTRATO DE PROMESA DE LA MZ E LOTE 4 APOLO</t>
  </si>
  <si>
    <t>07BT01-2313 PAGO DESDE LA CUOTA 3 MAYO 2025 HASTA LA CUOTA 12 FEBRERO  2026 TRANSFERENCIA CREDICONTADO POR CONTRATO DE PROMESA DE LA MZ E LOTE 4 APOLO</t>
  </si>
  <si>
    <t>NC</t>
  </si>
  <si>
    <t>BT01-2313</t>
  </si>
  <si>
    <t>BT01-48172</t>
  </si>
  <si>
    <t>BT01-49518</t>
  </si>
  <si>
    <t>BT01-51035</t>
  </si>
  <si>
    <t>BT01-52423</t>
  </si>
  <si>
    <t>BT01-53883</t>
  </si>
  <si>
    <t>BT01-55428</t>
  </si>
  <si>
    <t>BT01-56999</t>
  </si>
  <si>
    <t>03BT01-45855 SEPARACION PARA LA COMPRAVENTA DE LA MAZ - R - LT 4 DE APO</t>
  </si>
  <si>
    <t>03BT01-45860 CANCELACION DE CUOTA INICIAL PARA LA COMPRAVENTA DE LA MZ - R - LT 4 DE APOLO</t>
  </si>
  <si>
    <t>03BT01-48172 CANCELACION CUOTA 1 MARZO 2025 TRANSFERENCIA CREDICONTADO POR CONTRATO DE PROMESA DE LA MZ R LOTE 4 APOLO</t>
  </si>
  <si>
    <t xml:space="preserve">03BT01-49518 CANCELACION CUOTA 2 ABRIL 2025 TRANSFERENCIA CREDICONTADO POR CONTRATO DE PROMESA DE LA MZ R LOTE 4 APOLO </t>
  </si>
  <si>
    <t>03BT01-51035 CANCELACION CUOTA 3 MAYO 2025 TRANSFERENCIA CREDICONTADO POR CONTRATO DE PROMESA DE LA MZ R LOTE 4 APOLO</t>
  </si>
  <si>
    <t>03BT01-52423 CANCELACION CUOTA 4 JUNIO 2025 TRANSFERENCIA CREDICONTADO POR CONTRATO DE PROMESA DE LA MZ R LOTE 4 APOLO</t>
  </si>
  <si>
    <t>03BT01-53883 CANCELACION CUOTA 5 JULIO 2025 TRANSFERENCIA CREDICONTADO POR CONTRATO DE PROMESA DE LA MZ R LOTE 4 APOLO</t>
  </si>
  <si>
    <t xml:space="preserve">03BT01-55428 CANCELACION CUOTA 6 AGOSTO 2025 TRANSFERENCIA CREDICONTADO POR CONTRATO DE PROMESA DE LA MZ R LOTE 4 APOLO </t>
  </si>
  <si>
    <t>03BT01-56999 CANCELACION CUOTA 7 SEPTIEMBRE 2025 TRANSFERENCIA CREDICONTADO POR CONTRATO DE PROMESA DE LA MZ R LOTE 4 APOLO</t>
  </si>
  <si>
    <t>BT01-2359</t>
  </si>
  <si>
    <t>07BT01-2359 ERROR DE EMISION // CANCELACION CUOTA 1 MARZO 2025 TRANSFERENCIA CREDICONTADO POR CONTRATO DE PROMESA DE LA MZ R LOTE 4 APOLO</t>
  </si>
  <si>
    <t>BT01-56759</t>
  </si>
  <si>
    <t>BT01-56760</t>
  </si>
  <si>
    <t>BT01-56761</t>
  </si>
  <si>
    <t>BT01-56762</t>
  </si>
  <si>
    <t>BT01-56763</t>
  </si>
  <si>
    <t>03BT01-44944 SEPARACION POR COMPRAVENTA DE LA MZ O LT 4 - APOLO</t>
  </si>
  <si>
    <t>03BT01-45157 SEPARACION POR COMPRAVENTA DE LA MZ O - LT 4 DE APOLO</t>
  </si>
  <si>
    <t>03BT01-45527 SEPARACION POR COMPRA VENTA  DE LA MZ - O - LT 4</t>
  </si>
  <si>
    <t>03BT01-45529 CANCELACION DE CUOTA INICIAL PARA LA COMPRAVENTA DE LA MZ - LT 4 DE APOLO</t>
  </si>
  <si>
    <t>03BT01-56759 CANCELACION DE LA CUOTA 1 MAYO 2025 PARA LA COMPRAVENTA DE LA MZ -O LT 4 DE APOLO</t>
  </si>
  <si>
    <t>03BT01-56760 CANCELACION DE LA CUOTA 2 JUNIO 2025 PARA LA COMPRAVENTA DE LA MZ -O LT 4 DE APOLO</t>
  </si>
  <si>
    <t>03BT01-56761 CANCELACION DE LA CUOTA 3 JULIO 2025 PARA LA COMPRAVENTA DE LA MZ -O LT 4 DE APOLO</t>
  </si>
  <si>
    <t>03BT01-56762 CANCELACION DE LA CUOTA 4 AGOSTO 2025 PARA LA COMPRAVENTA DE LA  MZ -O LT 4 DE APOLO</t>
  </si>
  <si>
    <t>03BT01-56763 CANCELACION DE LA CUOTA 5 SEPTIEMBRE 2025 PARA LA COMPRAVENTA DE LA  MZ -O LT 4 DE APOLO</t>
  </si>
  <si>
    <t>BT01-45135</t>
  </si>
  <si>
    <t>BT01-46887</t>
  </si>
  <si>
    <t>BT01-48368</t>
  </si>
  <si>
    <t>BT01-49810</t>
  </si>
  <si>
    <t>BT01-51361</t>
  </si>
  <si>
    <t>BT01-52839</t>
  </si>
  <si>
    <t>BT01-54342</t>
  </si>
  <si>
    <t>BT01-55727</t>
  </si>
  <si>
    <t>BT01-57210</t>
  </si>
  <si>
    <t>03BT01-43920 COMPRA VENTA LOTE 02 MZ P - PROYECTO APOLO</t>
  </si>
  <si>
    <t>03BT01-43922 CANCELACION ESTACIONAMIENTO N° 30 - PROYECTO APOLO</t>
  </si>
  <si>
    <t>03BT01-45135 PAGO CUOTA 1 ENERO 2025 TRANSFERENCIA CREDICONTADO POR CONTRATO DE PROMESA DE LA MZ P LOTE 2 APOLO</t>
  </si>
  <si>
    <t>03BT01-46887 PAGO CUOTA 2 FEBRERO 2025 TRANSFERENCIA CREDICONTADO POR CONTRATO DE PROMESA DE LA MZ P LOTE 2 APOLO</t>
  </si>
  <si>
    <t>03BT01-48368 PAGO CUOTA 3 MARZO 2025 TRANSFERENCIA CREDICONTADO POR CONTRATO DE PROMESA DE LA MZ P LOTE 2 APOLO</t>
  </si>
  <si>
    <t xml:space="preserve">03BT01-49810 PAGO CUOTA 4 ABRIL 2025 TRANSFERENCIA CREDICONTADO POR CONTRATO DE PROMESA DE LA MZ P LOTE 2 APOLO </t>
  </si>
  <si>
    <t>03BT01-51361 PAGO CUOTA 5 MAYO 2025 TRANSFERENCIA CREDICONTADO POR CONTRATO DE PROMESA DE LA MZ P LOTE 2 APOLO</t>
  </si>
  <si>
    <t>03BT01-52839 PAGO CUOTA 6 JUNIO 2025 TRANSFERENCIA CREDICONTADO POR CONTRATO DE PROMESA DE LA MZ P LOTE 2 APOLO</t>
  </si>
  <si>
    <t>03BT01-54342 PAGO CUOTA 7 JULIO 2025 TRANSFERENCIA CREDICONTADO POR CONTRATO DE PROMESA DE LA MZ P LOTE 2 APOLO</t>
  </si>
  <si>
    <t xml:space="preserve">03BT01-55727 PAGO CUOTA 8 AGOSTO 2025 TRANSFERENCIA CREDICONTADO POR CONTRATO DE PROMESA DE LA MZ P LOTE 2 APOLO </t>
  </si>
  <si>
    <t>03BT01-57210 PAGO CUOTA 9 SEPTIEMBRE 2025 TRANSFERENCIA CREDICONTADO POR CONTRATO DE PROMESA DE LA MZ P LOTE 2 APOLO</t>
  </si>
  <si>
    <t xml:space="preserve">03BT01-42931 SEPARACION POR COMPRAVENTA DE LA MZ P LT 2-APOLO </t>
  </si>
  <si>
    <t xml:space="preserve">03BT01-42932 SEPARACION POR COMPRAVENTA </t>
  </si>
  <si>
    <t>03BT01-37040SEPARACION POR LA COMPRAVENTA DE LA MZ L LT 1- APOLO</t>
  </si>
  <si>
    <t>03BT01-37502 SEPARACION POR COMPRAVENTA DE LA MZ L LOTE 1 - APOLO</t>
  </si>
  <si>
    <t>03BT01-38370 CANCELACION CUOTA INICIAL POR COMPRA VENTA DE LA MZ L LOTE 1 - APOLO</t>
  </si>
  <si>
    <t>BT01-45414</t>
  </si>
  <si>
    <t>03BT01-45414 PAGO A CUENTA DE LA CUOTA 1 DICIEMBRE 2024 TRANSFERENCIA CREDICONTADO POR CONTRATO DE PROMESA DE LA MZ L  LOTE 1 APOLO</t>
  </si>
  <si>
    <t>BT01-38785</t>
  </si>
  <si>
    <t>BT01-41981</t>
  </si>
  <si>
    <t>BT01-41982</t>
  </si>
  <si>
    <t>BT01-42247</t>
  </si>
  <si>
    <t>BT01-42248</t>
  </si>
  <si>
    <t>BT01-43753</t>
  </si>
  <si>
    <t>BT01-43754</t>
  </si>
  <si>
    <t>BT01-43755</t>
  </si>
  <si>
    <t>BT01-45348</t>
  </si>
  <si>
    <t>BT01-45349</t>
  </si>
  <si>
    <t>BT01-47511</t>
  </si>
  <si>
    <t>BT01-47512</t>
  </si>
  <si>
    <t>BT01-47513</t>
  </si>
  <si>
    <t>BT01-49486</t>
  </si>
  <si>
    <t>BT01-49487</t>
  </si>
  <si>
    <t>BT01-51991</t>
  </si>
  <si>
    <t>BT01-51992</t>
  </si>
  <si>
    <t>BT01-51993</t>
  </si>
  <si>
    <t>BT01-54237</t>
  </si>
  <si>
    <t>BT01-54238</t>
  </si>
  <si>
    <t>BT01-55937</t>
  </si>
  <si>
    <t>BT01-55938</t>
  </si>
  <si>
    <t>BT01-55939</t>
  </si>
  <si>
    <t>03BT01-37695 CANCELACION CUOTA INICIAL POR LA COMPRAVENTA DE LA MZ C  LOTE 02 - APOLO</t>
  </si>
  <si>
    <t>03BT01-38785 CANCELACION CUOTA INICAL POR COMPRAVENTA DE LA MZ C LOTE 2 - APOLO</t>
  </si>
  <si>
    <t>03BT01-41981 PAGO CUOTA 01 OCTUBRE 2024 TRANSFERENCIA CREDICONTADO POR CONTRATO DE PROMESA DE LA MZ C LOTE 2 - EL APOLO</t>
  </si>
  <si>
    <t>03BT01-41982 PAGO A CUENTA DE LA CUOTA 02 NOVIEMBRE 2024 TRANSFERENCIA CREDICONTADO POR CONTRATO DE PROMESA DE LA MZ C LOTE 2 - EL APOLO</t>
  </si>
  <si>
    <t>03BT01-42247 CANCELACION DE LA CUOTA 02 NOVIEMBRE 2024 TRANSFERENCIA CREDICONTADO POR CONTRATO DE PROMESA DE LA MZ C LOTE 2 - EL APOLO</t>
  </si>
  <si>
    <t>03BT01-42248 PAGO A CUENTA DE LA CUOTA 03 DICIEMBRE 2024 TRANSFERENCIA CREDICONTADO POR CONTRATO DE PROMESA DE LA MZ C LOTE 2 - EL APOLO</t>
  </si>
  <si>
    <t xml:space="preserve">03BT01-43753 CANCELACION DE LA CUOTA 03 DICIEMBRE 2024 TRANSFERENCIA CREDICONTADO POR CONTRATO DE PROMESA DE LA MZ C LOTE 2 - EL APOLO </t>
  </si>
  <si>
    <t xml:space="preserve">03BT01-43754 PAGO DE LA CUOTA 04 ENERO 2025 TRANSFERENCIA CREDICONTADO POR CONTRATO DE PROMESA DE LA MZ C LOTE 2 - EL APOLO </t>
  </si>
  <si>
    <t xml:space="preserve">03BT01-43755 PAGO A CUENTA DE LA CUOTA 05 FEBRERO 2025 TRANSFERENCIA CREDICONTADO POR CONTRATO DE PROMESA DE LA MZ C LOTE 2 - EL APOLO </t>
  </si>
  <si>
    <t>03BT01-45348 CANCELACION DE LA CUOTA 05 FEBRERO 2025 TRANSFERENCIA CREDICONTADO POR CONTRATO DE PROMESA DE LA MZ C LOTE 2 - EL APOLO</t>
  </si>
  <si>
    <t>03BT01-45349 PAGO A CUENTA DE LA CUOTA 06 MARZO 2025 TRANSFERENCIA CREDICONTADO POR CONTRATO DE PROMESA DE LA MZ C LOTE 2 - EL APOLO</t>
  </si>
  <si>
    <t>03BT01-47511 CANCELACION DE LA CUOTA 06 MARZO 2025 TRANSFERENCIA CREDICONTADO POR CONTRATO DE PROMESA DE LA MZ C LOTE 2 - EL APOLO</t>
  </si>
  <si>
    <t>03BT01-47512 PAGO CUOTA 07 ABRIL 2025 TRANSFERENCIA CREDICONTADO POR CONTRATO DE PROMESA DE LA MZ C LOTE 2 - EL APOLO</t>
  </si>
  <si>
    <t>03BT01-47513 PAGO A CUENTA DE LA CUOTA 08 MAYO 2025 TRANSFERENCIA CREDICONTADO POR CONTRATO DE PROMESA DE LA MZ C LOTE 2 - EL APOLO</t>
  </si>
  <si>
    <t xml:space="preserve">03BT01-49486 CANCELACION DE LA CUOTA 08 MAYO 2025 TRANSFERENCIA CREDICONTADO POR CONTRATO DE PROMESA DE LA MZ C LOTE 2 - EL APOLO </t>
  </si>
  <si>
    <t xml:space="preserve">03BT01-49487 PAGO A CUENTA DE LA CUOTA 09 JUNIO 2025 TRANSFERENCIA CREDICONTADO POR CONTRATO DE PROMESA DE LA MZ C LOTE 2 - EL APOLO </t>
  </si>
  <si>
    <t>03BT01-51991 COMPLETA EL PAGO DE LA CUOTA 09 JUNIO 2025 TRANSFERENCIA CREDICONTADO POR CONTRATO DE PROMESA DE LA MZ C LOTE 2 - EL APOLO</t>
  </si>
  <si>
    <t>03BT01-51992 PAGO DE LA CUOTA 10 JULIO 2025 TRANSFERENCIA CREDICONTADO POR CONTRATO DE PROMESA DE LA MZ C LOTE 2 - EL APOLO</t>
  </si>
  <si>
    <t>03BT01-51993 PAGO  A CUENTA DE LA CUOTA 11 AGOSTO 2025 TRANSFERENCIA CREDICONTADO POR CONTRATO DE PROMESA DE LA MZ C LOTE 2 - EL APOLO</t>
  </si>
  <si>
    <t xml:space="preserve">03BT01-54237 CANCELACION DE LA CUOTA 11 AGOSTO 2025 TRANSFERENCIA CREDICONTADO POR CONTRATO DE PROMESA DE LA MZ C LOTE 2 - EL APOLO </t>
  </si>
  <si>
    <t xml:space="preserve">03BT01-54238 PAGO A CUENTA DE LA CUOTA 12 SEPTIEMBRE 2025 TRANSFERENCIA CREDICONTADO POR CONTRATO DE PROMESA DE LA MZ C LOTE 2 - EL APOLO </t>
  </si>
  <si>
    <t>03BT01-55937 CANCELACION DE LA CUOTA 12 SEPTIEMBRE 2025 TRANSFERENCIA CREDICONTADO POR CONTRATO DE PROMESA DE LA MZ C LOTE 2 - EL APOLO</t>
  </si>
  <si>
    <t>03BT01-55938 CANCELACION DE LA CUOTA 13 OCTUBRE 2025 TRANSFERENCIA CREDICONTADO POR CONTRATO DE PROMESA DE LA MZ C LOTE 2 - EL APOLO</t>
  </si>
  <si>
    <t>03BT01-55939 PAGO A CUENTA DE LA CUOTA 14 NOVIEMBRE 2025 TRANSFERENCIA CREDICONTADO POR CONTRATO DE PROMESA DE LA MZ C LOTE 2 - EL APOLO</t>
  </si>
  <si>
    <t>03BT01-37311SEPARACION OARA LA ADJUDICACION DE LA MZ C LT 2 APOLO</t>
  </si>
  <si>
    <t>BT01-36691</t>
  </si>
  <si>
    <t>BT01-40267</t>
  </si>
  <si>
    <t>BT01-41285</t>
  </si>
  <si>
    <t>BT01-43286</t>
  </si>
  <si>
    <t>03BT01-36581CANCELACION CUOTA INICIAL POR COMPRAVENTA DE LA MZ J LOTE 8 - APOLO</t>
  </si>
  <si>
    <t>03BT01-36690CANCELACION CUOTA INICIAL POR COMPRAVENTA DE LA MZ J LOTE 8 - APOLO</t>
  </si>
  <si>
    <t>03BT01-36691CANCELACION CUOTA INICIAL POR COMPRAVENTA DE LA MZ J LOTE 8 - APOLO</t>
  </si>
  <si>
    <t>03BT01-40267 PAGO CUOTA 1 OCTUBRE 2025 PARA LA ADJUDICACION DE LA MZ J LOTE 8 EL APOLO</t>
  </si>
  <si>
    <t>03BT01-41285 PAGO CUOTA 2 NOVIEMBRE 2025 PARA LA ADJUDICACION DE LA MZ J LOTE 8 EL APOLO</t>
  </si>
  <si>
    <t xml:space="preserve">03BT01-43286 PAGO CUOTA 3 DICIEMBRE 2025 PARA LA ADJUDICACION DE LA MZ J LOTE 8 EL APOLO </t>
  </si>
  <si>
    <t>BT01-45067</t>
  </si>
  <si>
    <t>BT01-46698</t>
  </si>
  <si>
    <t>BT01-48261</t>
  </si>
  <si>
    <t>BT01-49693</t>
  </si>
  <si>
    <t>BT01-51010</t>
  </si>
  <si>
    <t>BT01-52661</t>
  </si>
  <si>
    <t>BT01-54144</t>
  </si>
  <si>
    <t>BT01-55918</t>
  </si>
  <si>
    <t>BT01-57282</t>
  </si>
  <si>
    <t>03BT01-45067 PAGO CUOTA 4 ENERO 2025 PARA LA ADJUDICACION DE LA MZ J LOTE 8 EL APOLO</t>
  </si>
  <si>
    <t>03BT01-46698 PAGO CUOTA 5 FEBRERO 2025 PARA LA ADJUDICACION DE LA MZ J LOTE 8 EL APOLO</t>
  </si>
  <si>
    <t>03BT01-48261 PAGO CUOTA 6 MARZO 2025 PARA LA ADJUDICACION DE LA MZ J LOTE 8 EL APOLO</t>
  </si>
  <si>
    <t xml:space="preserve">03BT01-49693 PAGO CUOTA 7 ABRIL 2025 PARA LA ADJUDICACION DE LA MZ J LOTE 8 EL APOLO </t>
  </si>
  <si>
    <t>03BT01-51010 PAGO CUOTA 8 MAYO 2025 PARA LA ADJUDICACION DE LA MZ J LOTE 8 EL APOLO</t>
  </si>
  <si>
    <t>03BT01-52661 PAGO CUOTA 9 JUNIO 2025 PARA LA ADJUDICACION DE LA MZ J LOTE 8 EL APOLO</t>
  </si>
  <si>
    <t xml:space="preserve">03BT01-54144 PAGO CUOTA 10 JULIO 2025 PARA LA ADJUDICACION DE LA MZ J LOTE 8 EL APOLO </t>
  </si>
  <si>
    <t>03BT01-55918 PAGO CUOTA 11 AGOSTO 2025 PARA LA ADJUDICACION DE LA MZ J LOTE 8 EL APOLO</t>
  </si>
  <si>
    <t>03BT01-57282 PAGO CUOTA 12 SEPTIEMBRE 2025 PARA LA ADJUDICACION DE LA MZ J LOTE 8 EL APOLO</t>
  </si>
  <si>
    <t xml:space="preserve">03634C </t>
  </si>
  <si>
    <t>BT01-50658</t>
  </si>
  <si>
    <t>BT01-52135</t>
  </si>
  <si>
    <t>BT01-53556</t>
  </si>
  <si>
    <t>BT01-55153</t>
  </si>
  <si>
    <t>BT01-56462</t>
  </si>
  <si>
    <t>03BT01-45785 CANCELACION CUOTA INICIAL PARA LA COMPRA VENTA DE LA MZ  - A LT 3 DE APOLO</t>
  </si>
  <si>
    <t>03BT01-50658 CANCELACION CUOTA 1 ABRIL 2025 TRANSFERENCIA CREDICONTADOPOR CONTRATO DE PROMESA  DE LA MZ - A LT 3 DE  APOLO</t>
  </si>
  <si>
    <t>03BT01-52135 CANCELACION CUOTA 2 MAYO 2025 TRANSFERENCIA CREDICONTADOPOR CONTRATO DE PROMESA DE LA MZ - A LT 3 DE APOLO</t>
  </si>
  <si>
    <t xml:space="preserve">03BT01-53556 CANCELACION CUOTA 3 JUNIO 2025 TRANSFERENCIA CREDICONTADOPOR CONTRATO DE PROMESA DE LA MZ - A LT 3 DE APOLO </t>
  </si>
  <si>
    <t xml:space="preserve">03BT01-55153 CANCELACION CUOTA 4 JULIO 2025 TRANSFERENCIA CREDICONTADOPOR CONTRATO DE PROMESA DE LA MZ - A LT 3 DE APOLO </t>
  </si>
  <si>
    <t>03BT01-56462 CANCELACION CUOTA 5 AGOSTO 2025 TRANSFERENCIA CREDICONTADOPOR CONTRATO DE PROMESA DE LA MZ - A LT 3 DE APOLO</t>
  </si>
  <si>
    <t>BT01-37622</t>
  </si>
  <si>
    <t>03BT01-37621 ADJUDICACION MZ Q LOTE 05 - APOLO</t>
  </si>
  <si>
    <t>03BT01-37622 ADJUDICACION DE COCHERA N° 23 - APOLO</t>
  </si>
  <si>
    <t>1-2</t>
  </si>
  <si>
    <t>BT01-38786</t>
  </si>
  <si>
    <t>BT01-41142</t>
  </si>
  <si>
    <t>BT01-42603</t>
  </si>
  <si>
    <t>03BT01-36370CANCELACION CUOTA INICIAL POR CONTRATO DE COMPRAVENTA DE LA MZ I LOTE 9 - APOLO</t>
  </si>
  <si>
    <t>03BT01-38786 PAGO CUOTA 1 SEPTIEMBRE 2024 TRANSFERENCIA CREDICONTADO POR CONTRATO DE PROMESA DE LA MZ I LOTE 9 - APOLO</t>
  </si>
  <si>
    <t>03BT01-41142 PAGO CUOTA 2 NOVIEMBRE 2024 TRANSFERENCIA CREDICONTADO POR CONTRATO DE PROMESA DE LA MZ I LOTE 9 - APOLO</t>
  </si>
  <si>
    <t xml:space="preserve">03BT01-42603 PAGO CUOTA 3 DICIEMBRE 2024 TRANSFERENCIA CREDICONTADO POR CONTRATO DE PROMESA DE LA MZ I LOTE 9 - APOLO </t>
  </si>
  <si>
    <t>BT01-46841</t>
  </si>
  <si>
    <t>BT01-2152</t>
  </si>
  <si>
    <t>03BT01-46841 PAGO CUOTA 1 ENERO 2025 HASTA LA CUOTA 20 AGOSTO 2026 TRANSFERENCIA CREDICONTADO POR CONTRATO DE PROMESA DE LA MZ I LOTE 9 - APOLO</t>
  </si>
  <si>
    <t>1-18</t>
  </si>
  <si>
    <t>BT01-39661</t>
  </si>
  <si>
    <t>BT01-41238</t>
  </si>
  <si>
    <t>BT01-43585</t>
  </si>
  <si>
    <t>BT01-44908</t>
  </si>
  <si>
    <t>BT01-46017</t>
  </si>
  <si>
    <t>BT01-47169</t>
  </si>
  <si>
    <t>BT01-49026</t>
  </si>
  <si>
    <t>BT01-50539</t>
  </si>
  <si>
    <t>BT01-51994</t>
  </si>
  <si>
    <t>BT01-53483</t>
  </si>
  <si>
    <t>BT01-54915</t>
  </si>
  <si>
    <t>BT01-56227</t>
  </si>
  <si>
    <t>03BT01-35500SEPARACION POR CONTRATO DE COMPRAVENTA DE LA MZ P LT 3- APOLO</t>
  </si>
  <si>
    <t>03BT01-36371CANCELACION CUOTA INICIAL POR LA COMPRAVENTA DE LA MZ P LOTE 3 - APOLO</t>
  </si>
  <si>
    <t>03BT01-39661 PAGO CUOTA 1 OCTUBRE 2024 TRANSFERENCIA CREDICONTADO POR CONTRATO DE COMPRAVENTA DE LA MZ P LOTE 3 - APOLO</t>
  </si>
  <si>
    <t>03BT01-41238 PAGO CUOTA 2 NOVIEMBRE 2024 TRANSFERENCIA CREDICONTADO POR CONTRATO DE COMPRAVENTA DE LA MZ P LOTE 3 - APOLO</t>
  </si>
  <si>
    <t xml:space="preserve">03BT01-43585 PAGO CUOTA 3 DICIEMBRE 2024 TRANSFERENCIA CREDICONTADO POR CONTRATO DE COMPRAVENTA DE LA MZ P LOTE 3 - APOLO </t>
  </si>
  <si>
    <t>03BT01-44908 PAGO CUOTA 4 ENERO 2025 TRANSFERENCIA CREDICONTADO POR CONTRATO DE COMPRAVENTA DE LA MZ P LOTE 3 - APOLO</t>
  </si>
  <si>
    <t>03BT01-46017 PAGO CUOTA 5 FEBRERO 2025 TRANSFERENCIA CREDICONTADO POR CONTRATO DE COMPRAVENTA DE LA MZ P LOTE 3 - APOLO</t>
  </si>
  <si>
    <t>03BT01-47169 PAGO CUOTA 6 MARZO 2025 TRANSFERENCIA CREDICONTADO POR CONTRATO DE COMPRAVENTA DE LA MZ P LOTE 3 - APOLO</t>
  </si>
  <si>
    <t xml:space="preserve">03BT01-49026 PAGO CUOTA 7 ABRIL 2025 TRANSFERENCIA CREDICONTADO POR CONTRATO DE COMPRAVENTA DE LA MZ P LOTE 3 - APOLO </t>
  </si>
  <si>
    <t>03BT01-50539 PAGO CUOTA 8 MAYO 2025 TRANSFERENCIA CREDICONTADO POR CONTRATO DE COMPRAVENTA DE LA MZ P LOTE 3 - APOLO</t>
  </si>
  <si>
    <t>03BT01-51994 PAGO CUOTA 9 JUNIO 2025 TRANSFERENCIA CREDICONTADO POR CONTRATO DE COMPRAVENTA DE LA MZ P LOTE 3 - APOLO</t>
  </si>
  <si>
    <t xml:space="preserve">03BT01-53483 PAGO CUOTA 10 JULIO 2025 TRANSFERENCIA CREDICONTADO POR CONTRATO DE COMPRAVENTA DE LA MZ P LOTE 3 - APOLO </t>
  </si>
  <si>
    <t xml:space="preserve">03BT01-54915 PAGO CUOTA 11 AGOSTO 2025 TRANSFERENCIA CREDICONTADO POR CONTRATO DE COMPRAVENTA DE LA MZ P LOTE 3 - APOLO </t>
  </si>
  <si>
    <t>03BT01-56227 PAGO CUOTA 12 SEPTIEMBRE 2025 TRANSFERENCIA CREDICONTADO POR CONTRATO DE COMPRAVENTA DE LA MZ P LOTE 3 - APOLO</t>
  </si>
  <si>
    <t>03BT01-35748SEPARACION POR COMPRAVENTA DE LA MZ M LOTE 5 - APOLO</t>
  </si>
  <si>
    <t>03BT01-35997CANCELACION CUOTA INICIAL POR COMPRAVENTA DE LA MZ M LOTE 5 - APOLO</t>
  </si>
  <si>
    <t>03BT01-38038 PAGO A CUENTA  POR COMPRAVENTA DE LA MZ M LOTE 5 - APOLO</t>
  </si>
  <si>
    <t>03BT01-38102 2DO PAGO A CUENTA  POR COMPRAVENTA DE LA MZ M LOTE 5 - APOLO</t>
  </si>
  <si>
    <t>03BT01-38164 3 ER PAGO A CUENTA  POR COMPRAVENTA DE LA MZ M LOTE 5 - APOLO</t>
  </si>
  <si>
    <t>03BT01-40585 4 TO PAGO A CUENTA  POR COMPRAVENTA DE LA MZ M LOTE 5 - APOLO</t>
  </si>
  <si>
    <t>03BT01-41209 5TO PAGO A CUENTA  POR COMPRAVENTA DE LA MZ M LOTE 5 - APOLO</t>
  </si>
  <si>
    <t>03BT01-41771 6TO PAGO A CUENTA  POR COMPRAVENTA DE LA MZ M LOTE 5 - APOLO</t>
  </si>
  <si>
    <t>03BT01-42159 CANCELACION DE COMPRAVENTA DE LA MZ M LOTE 5 - APOLO</t>
  </si>
  <si>
    <t>BT01-38700</t>
  </si>
  <si>
    <t>BT01-40154</t>
  </si>
  <si>
    <t>BT01-41798</t>
  </si>
  <si>
    <t>BT01-43584</t>
  </si>
  <si>
    <t>BT01-45300</t>
  </si>
  <si>
    <t>BT01-46712</t>
  </si>
  <si>
    <t>BT01-48248</t>
  </si>
  <si>
    <t>BT01-50050</t>
  </si>
  <si>
    <t>BT01-51498</t>
  </si>
  <si>
    <t>BT01-52838</t>
  </si>
  <si>
    <t>BT01-54085</t>
  </si>
  <si>
    <t>BT01-55807</t>
  </si>
  <si>
    <t>BT01-57220</t>
  </si>
  <si>
    <t>03BT01-45300 PAGO CUOTA 6 ENERO 2025 TRANSFERENCIA CREDICONTADO POR CONTRATO DE PROMESA  DE LA MZ J LT 6 - APOLO</t>
  </si>
  <si>
    <t>03BT01-46712 PAGO CUOTA 7 FEBRERO 2025 TRANSFERENCIA CREDICONTADO POR CONTRATO DE PROMESA  DE LA MZ J LT 6 - APOLO</t>
  </si>
  <si>
    <t>03BT01-48248 PAGO CUOTA 8 MARZO 2025 TRANSFERENCIA CREDICONTADO POR CONTRATO DE PROMESA DE LA MZ J LT 6 - APOLO</t>
  </si>
  <si>
    <t xml:space="preserve">03BT01-50050 PAGO CUOTA 9 ABRIL 2025 TRANSFERENCIA CREDICONTADO POR CONTRATO DE PROMESA DE LA MZ J LT 6 - APOLO </t>
  </si>
  <si>
    <t>03BT01-51498 PAGO CUOTA 10 MAYO 2025 TRANSFERENCIA CREDICONTADO POR CONTRATO DE PROMESA DE LA MZ J LT 6 - APOLO</t>
  </si>
  <si>
    <t>03BT01-52838 PAGO CUOTA 11 JUNIO 2025 TRANSFERENCIA CREDICONTADO POR CONTRATO DE PROMESA DE LA MZ J LT 6 - APOLO</t>
  </si>
  <si>
    <t xml:space="preserve">03BT01-54085 PAGO CUOTA 12 JULIO 2025 TRANSFERENCIA CREDICONTADO POR CONTRATO DE PROMESA DE LA MZ J LT 6 - APOLO </t>
  </si>
  <si>
    <t xml:space="preserve">03BT01-55807 PAGO CUOTA 13 AGOSTO 2025 TRANSFERENCIA CREDICONTADO POR CONTRATO DE PROMESA DE LA MZ J LT 6 - APOLO </t>
  </si>
  <si>
    <t>03BT01-57220 PAGO CUOTA 14 SEPTIEMBRE 2025 TRANSFERENCIA CREDICONTADO POR CONTRATO DE PROMESA DE LA MZ J LT 6 - APOLO</t>
  </si>
  <si>
    <t>03BT01-34759SEPARACION POR COMPRAVENTA DE MZ J LT 6 - APOLO</t>
  </si>
  <si>
    <t>03BT01-35119SEPARACION POR COMPRAVENTA DE MZ J LT 6 - APOLO</t>
  </si>
  <si>
    <t>03BT01-35151CUOTA INICIAL  POR COMPRAVENTA DE MZ J LT 6 - APOLO</t>
  </si>
  <si>
    <t>03BT01-35156SEPARACION POR COMPRAVENTA DE MZ J LT 6 - APOLO</t>
  </si>
  <si>
    <t>03BT01-38700 PAGO CUOTA 2 SEPTIEMBRE 2024 TRANSFERENCIA CREDICONTADO POR CONTRATO DE PROMESA  DE LA MZ J LT 6 - APOLO</t>
  </si>
  <si>
    <t>03BT01-40154 PAGO CUOTA 3 OCTUBRE 2024 TRANSFERENCIA CREDICONTADO POR CONTRATO DE PROMESA  DE LA MZ J LT 6 - APOLO</t>
  </si>
  <si>
    <t>03BT01-41798 PAGO CUOTA 4 NOVIEMRE 2024 TRANSFERENCIA CREDICONTADO POR CONTRATO DE PROMESA  DE LA MZ J LT 6 - APOLO</t>
  </si>
  <si>
    <t xml:space="preserve">03BT01-43584 PAGO CUOTA 5 DICIEMBRE 2024 TRANSFERENCIA CREDICONTADO POR CONTRATO DE PROMESA  DE LA MZ J LT 6 - APOLO </t>
  </si>
  <si>
    <t>BT01-35922</t>
  </si>
  <si>
    <t>BT01-36977</t>
  </si>
  <si>
    <t>BT01-38982</t>
  </si>
  <si>
    <t>BT01-40517</t>
  </si>
  <si>
    <t>BT01-42063</t>
  </si>
  <si>
    <t>BT01-43678</t>
  </si>
  <si>
    <t>03BT01-32775SEPARACIÓN ESTACIONAMIENTO NUMERO 97 PROYECTO APOLO</t>
  </si>
  <si>
    <t>03BT01-33368CUOTA INICIAL ESTACIONAMIENTO NUMERO 97 PROYECTO APOLO</t>
  </si>
  <si>
    <t>03BT01-35922PAGO CUOTA 1 DE ESTACIONAMIENTO NUMERO 97 DE LA MZ J LOTE 2 PROYECTO APOLO</t>
  </si>
  <si>
    <t>03BT01-36977PAGO CUOTA 2 DE ESTACIONAMIENTO NUMERO 97 DE LA MZ J LOTE 2 PROYECTO APOLO</t>
  </si>
  <si>
    <t>03BT01-38982 PAGO CUOTA 3 OCTUBRE 2024 DE  ESTACIONAMIENTO NUMERO 97 DE LA MZ J LOTE 2 PROYECTO APOLO</t>
  </si>
  <si>
    <t>03BT01-40517 PAGO CUOTA 4 NOVIEMBRE 2024 DE  ESTACIONAMIENTO NUMERO 97 DE LA MZ J LOTE 2 PROYECTO APOLO</t>
  </si>
  <si>
    <t>03BT01-42063 PAGO CUOTA 5 DICIEMBRE 2024 DE  ESTACIONAMIENTO NUMERO 97 DE LA MZ J LOTE 2 PROYECTO APOLO</t>
  </si>
  <si>
    <t xml:space="preserve">03BT01-43678 PAGO CUOTA 6 ENERO 2025 DE  ESTACIONAMIENTO NUMERO 97 DE LA MZ J LOTE 2 PROYECTO APOLO </t>
  </si>
  <si>
    <t>BT01-45412</t>
  </si>
  <si>
    <t>BT01-46735</t>
  </si>
  <si>
    <t>BT01-48229</t>
  </si>
  <si>
    <t>BT01-49908</t>
  </si>
  <si>
    <t>BT01-51393</t>
  </si>
  <si>
    <t>BT01-52948</t>
  </si>
  <si>
    <t>BT01-54379</t>
  </si>
  <si>
    <t>03BT01-45412 PAGO CUOTA 7 FEBRERO 2025 DE  ESTACIONAMIENTO NUMERO 97 DE LA MZ J LOTE 2 PROYECTO APOLO</t>
  </si>
  <si>
    <t>03BT01-46735 PAGO CUOTA 8 MARZO 2025 DE  ESTACIONAMIENTO NUMERO 97 DE LA MZ J LOTE 2 PROYECTO APOLO</t>
  </si>
  <si>
    <t>03BT01-48229 PAGO CUOTA 9 ABRIL 2025 DE ESTACIONAMIENTO NUMERO 97 DE LA MZ J LOTE 2 PROYECTO APOLO</t>
  </si>
  <si>
    <t xml:space="preserve">03BT01-49908 PAGO CUOTA 10 MAYO 2025 DE ESTACIONAMIENTO NUMERO 97 DE LA MZ J LOTE 2 PROYECTO APOLO </t>
  </si>
  <si>
    <t>03BT01-51393 PAGO CUOTA 11 JUNIO 2025 DE ESTACIONAMIENTO NUMERO 97 DE LA MZ J LOTE 2 PROYECTO APOLO</t>
  </si>
  <si>
    <t>03BT01-52948 PAGO CUOTA 12 JULIO 2025 DE ESTACIONAMIENTO NUMERO 97 DE LA MZ J LOTE 2 PROYECTO APOLO</t>
  </si>
  <si>
    <t>03BT01-54379 PAGO CUOTA 13 AGOSTO 2025 DE ESTACIONAMIENTO NUMERO 97 DE LA MZ J LOTE 2 PROYECTO APOLO</t>
  </si>
  <si>
    <t>BT01-35921</t>
  </si>
  <si>
    <t>BT01-36976</t>
  </si>
  <si>
    <t>BT01-38981</t>
  </si>
  <si>
    <t>BT01-40516</t>
  </si>
  <si>
    <t>BT01-42064</t>
  </si>
  <si>
    <t>BT01-43679</t>
  </si>
  <si>
    <t>03BT01-32774SEPARACIÓN MZ J LOTE 2 PROYECTO APOLO</t>
  </si>
  <si>
    <t>03BT01-33369CUOTA INICIAL MZ J LOTE 2 PROYECTO APOLO</t>
  </si>
  <si>
    <t>03BT01-35921PAGO CUOTA 1 AGOSTO 2024 PARA LA ADJUDICACION DE LA MZ J LOTE 2 PROYECTO APOLO</t>
  </si>
  <si>
    <t>03BT01-36976PAGO CUOTA 2 SETIEMBRE 2024 PARA LA ADJUDICACION DE LA MZ J LOTE 2 PROYECTO APOLO</t>
  </si>
  <si>
    <t>03BT01-38981 PAGO CUOTA 3 OCTUBRE 2024 PARA LA ADJUDICACION DE LA MZ J LOTE 2 PROYECTO APOLO</t>
  </si>
  <si>
    <t>03BT01-40516 PAGO CUOTA 4 NOVIEMBRE 2024 PARA LA ADJUDICACION DE LA MZ J LOTE 2 PROYECTO APOLO</t>
  </si>
  <si>
    <t>03BT01-42064 PAGO CUOTA 5 DICIEMBRE 2024 PARA LA ADJUDICACION DE LA MZ J LOTE 2 PROYECTO APOLO</t>
  </si>
  <si>
    <t xml:space="preserve">03BT01-43679 PAGO CUOTA6 ENERO 2025 PARA LA ADJUDICACION DE LA MZ J LOTE 2 PROYECTO APOLO </t>
  </si>
  <si>
    <t>BT01-45411</t>
  </si>
  <si>
    <t>BT01-46734</t>
  </si>
  <si>
    <t>BT01-48230</t>
  </si>
  <si>
    <t>BT01-49907</t>
  </si>
  <si>
    <t>BT01-51392</t>
  </si>
  <si>
    <t>BT01-52947</t>
  </si>
  <si>
    <t>BT01-54378</t>
  </si>
  <si>
    <t>BT01-55968</t>
  </si>
  <si>
    <t>03BT01-45411 PAGO CUOTA 7 FEBRERO 2025 PARA LA ADJUDICACION DE LA MZ J LOTE 2 PROYECTO APOLO</t>
  </si>
  <si>
    <t>03BT01-46734 PAGO CUOTA 8 MARZO 2025 PARA LA ADJUDICACION DE LA MZ J LOTE 2 PROYECTO APOLO</t>
  </si>
  <si>
    <t>03BT01-48230 PAGO CUOTA 9 ABRIL 2025 PARA LA ADJUDICACION DE LA MZ J LOTE 2 PROYECTO APOLO</t>
  </si>
  <si>
    <t xml:space="preserve">03BT01-49907 PAGO CUOTA 10 MAYO 2025 PARA LA ADJUDICACION DE LA MZ J LOTE 2 PROYECTO APOLO </t>
  </si>
  <si>
    <t>03BT01-51392 PAGO CUOTA 11 JUNIO 2025 PARA LA ADJUDICACION DE LA MZ J LOTE 2 PROYECTO APOLO</t>
  </si>
  <si>
    <t>03BT01-52947 PAGO CUOTA 12 JULIO 2025 PARA LA ADJUDICACION DE LA MZ J LOTE 2 PROYECTO APOLO</t>
  </si>
  <si>
    <t>03BT01-54378 PAGO CUOTA 13 AGOSTO 2025 PARA LA ADJUDICACION DE LA MZ J LOTE 2 PROYECTO APOLO</t>
  </si>
  <si>
    <t>03BT01-55968 PAGO A CUENTA DE LA MZ J LOTE 2 APOLO Y LA COCHERA N°97 DE APOLO</t>
  </si>
  <si>
    <t xml:space="preserve">IZIPAY: 003084 // 9737 </t>
  </si>
  <si>
    <t>IZIPAY: 000826</t>
  </si>
  <si>
    <t>IZIPAY: 000099</t>
  </si>
  <si>
    <t>PENDIENTE</t>
  </si>
  <si>
    <t>BT01-31158</t>
  </si>
  <si>
    <t>BT01-32632</t>
  </si>
  <si>
    <t>BT01-34313</t>
  </si>
  <si>
    <t>BT01-36102</t>
  </si>
  <si>
    <t>BT01-37798</t>
  </si>
  <si>
    <t>BT01-39576</t>
  </si>
  <si>
    <t>BT01-40894</t>
  </si>
  <si>
    <t>BT01-42574</t>
  </si>
  <si>
    <t>03BT01-31128CUOTA INICIAL MZ R LOTE 2 PROYECTO APOLO</t>
  </si>
  <si>
    <t>03BT01-31129CUOTA INICIAL MZ R LOTE 2 PROYECTO APOLO</t>
  </si>
  <si>
    <t>03BT01-31130SEPARACIÓN MZ R LOTE 2 PROYECTO APOLO</t>
  </si>
  <si>
    <t>03BT01-31158PAGO CUOTA 1 MAYO 2024 TRANSFERENCIA CREDICONTADO POR CONTRATO DE PROMESA DE LA MZ R LOTE 2 - EL APOLO</t>
  </si>
  <si>
    <t>03BT01-32632PAGO CUOTA 2 JUNIO 2024 TRANSFERENCIA CREDICONTADO POR CONTRATO DE PROMESA DE LA MZ R LOTE 2 - EL APOLO</t>
  </si>
  <si>
    <t>03BT01-34313PAGO CUOTA 3 JULIO 2024 TRANSFERENCIA CREDICONTADO POR CONTRATO DE PROMESA DE LA MZ R LOTE 2 - EL APOLO</t>
  </si>
  <si>
    <t>03BT01-36102PAGO CUOTA 4 AGOSTO 2024 TRANSFERENCIA CREDICONTADO POR CONTRATO DE PROMESA DE LA MZ R LOTE 2 - EL APOLO</t>
  </si>
  <si>
    <t>03BT01-37798 PAGO CUOTA 5 SEPTIEMBRE 2024 TRANSFERENCIA CREDICONTADO POR CONTRATO DE PROMESA DE LA MZ R LOTE 2 - EL APOLO</t>
  </si>
  <si>
    <t>03BT01-39576 PAGO CUOTA 6 OCTUBRE 2024 TRANSFERENCIA CREDICONTADO POR CONTRATO DE PROMESA DE LA MZ R LOTE 2 - EL APOLO</t>
  </si>
  <si>
    <t>03BT01-40894 PAGO CUOTA 7 NOVIEMBRE 2024 TRANSFERENCIA CREDICONTADO POR CONTRATO DE PROMESA DE LA MZ R LOTE 2 - EL APOLO</t>
  </si>
  <si>
    <t xml:space="preserve">03BT01-42574 PAGO CUOTA 8 DICIEMBRE 2024 TRANSFERENCIA CREDICONTADO POR CONTRATO DE PROMESA DE LA MZ R LOTE 2 - EL APOLO </t>
  </si>
  <si>
    <t>BT01-44134</t>
  </si>
  <si>
    <t>BT01-45780</t>
  </si>
  <si>
    <t>BT01-47222</t>
  </si>
  <si>
    <t>BT01-49020</t>
  </si>
  <si>
    <t>BT01-50386</t>
  </si>
  <si>
    <t>BT01-51996</t>
  </si>
  <si>
    <t>BT01-53429</t>
  </si>
  <si>
    <t>BT01-54864</t>
  </si>
  <si>
    <t>BT01-56226</t>
  </si>
  <si>
    <t>03BT01-44134 PAGO CUOTA 9 ENERO 2025 TRANSFERENCIA CREDICONTADO POR CONTRATO DE PROMESA DE LA MZ R LOTE 2 - EL APOLO</t>
  </si>
  <si>
    <t>03BT01-45780 PAGO CUOTA 10 FEBRERO 2025 TRANSFERENCIA CREDICONTADO POR CONTRATO DE PROMESA DE LA MZ R LOTE 2 - EL APOLO</t>
  </si>
  <si>
    <t>03BT01-47222 PAGO CUOTA 11 MARZO 2025 TRANSFERENCIA CREDICONTADO POR CONTRATO DE PROMESA DE LA MZ R LOTE 2 - EL APOLO</t>
  </si>
  <si>
    <t xml:space="preserve">03BT01-49020 PAGO CUOTA 12 ABRIL 2025 TRANSFERENCIA CREDICONTADO POR CONTRATO DE PROMESA DE LA MZ R LOTE 2 - EL APOLO </t>
  </si>
  <si>
    <t>03BT01-50386 PAGO CUOTA 13 MAYO 2025 TRANSFERENCIA CREDICONTADO POR CONTRATO DE PROMESA DE LA MZ R LOTE 2 - EL APOLO</t>
  </si>
  <si>
    <t>03BT01-51996 PAGO CUOTA 14 JUNIO 2025 TRANSFERENCIA CREDICONTADO POR CONTRATO DE PROMESA DE LA MZ R LOTE 2 - EL APOLO</t>
  </si>
  <si>
    <t xml:space="preserve">03BT01-53429 PAGO CUOTA 15 JULIO 2025 TRANSFERENCIA CREDICONTADO POR CONTRATO DE PROMESA DE LA MZ R LOTE 2 - EL APOLO </t>
  </si>
  <si>
    <t xml:space="preserve">03BT01-54864 PAGO CUOTA 16 AGOSTO 2025 TRANSFERENCIA CREDICONTADO POR CONTRATO DE PROMESA DE LA MZ R LOTE 2 - EL APOLO </t>
  </si>
  <si>
    <t>03BT01-56226 PAGO CUOTA 17 SEPTIEMBRE 2025 TRANSFERENCIA CREDICONTADO POR CONTRATO DE PROMESA DE LA MZ R LOTE 2 - EL APOLO</t>
  </si>
  <si>
    <t>BT01-44135</t>
  </si>
  <si>
    <t>BT01-45781</t>
  </si>
  <si>
    <t>BT01-47223</t>
  </si>
  <si>
    <t>BT01-49021</t>
  </si>
  <si>
    <t>BT01-50345</t>
  </si>
  <si>
    <t>BT01-51997</t>
  </si>
  <si>
    <t>BT01-53428</t>
  </si>
  <si>
    <t>BT01-54865</t>
  </si>
  <si>
    <t>BT01-56225</t>
  </si>
  <si>
    <t>03BT01-44135 ABONO POR CONCEPTO DE SEPARACION DE COCHERA A CONCRETAR COMPRA N°14 CUOTA 9 ENERO 2025 DE LA MZ R LOTE 2 - EL APOLO</t>
  </si>
  <si>
    <t>03BT01-45781 ABONO POR CONCEPTO DE SEPARACION DE COCHERA A CONCRETAR COMPRA N°14 CUOTA 10 FEBRERO 2025 DE LA MZ R LOTE 2 - EL APOLO</t>
  </si>
  <si>
    <t>03BT01-47223 ABONO POR CONCEPTO DE SEPARACION DE COCHERA A CONCRETAR COMPRA N°14 CUOTA 11 MARZO 2025 DE LA MZ R LOTE 2 - EL APOLO</t>
  </si>
  <si>
    <t xml:space="preserve">03BT01-49021 ABONO POR CONCEPTO DE SEPARACION DE COCHERA A CONCRETAR COMPRA N°14 CUOTA 12 ABRIL 2025 DE LA MZ R LOTE 2 - EL APOLO </t>
  </si>
  <si>
    <t>03BT01-50345 ABONO POR CONCEPTO DE SEPARACION DE COCHERA A CONCRETAR COMPRA N°14 CUOTA 13 MAYO 2025 DE LA MZ R LOTE 2 - EL APOLO</t>
  </si>
  <si>
    <t>03BT01-51997 ABONO POR CONCEPTO DE SEPARACION DE COCHERA A CONCRETAR COMPRA N°14 CUOTA 14 JUNIO 2025 DE LA MZ R LOTE 2 - EL APOLO</t>
  </si>
  <si>
    <t xml:space="preserve">03BT01-53428 ABONO POR CONCEPTO DE SEPARACION DE COCHERA A CONCRETAR COMPRA N°14 CUOTA 15 JULIO 2025 DE LA MZ R LOTE 2 - EL APOLO </t>
  </si>
  <si>
    <t xml:space="preserve">03BT01-54865 ABONO POR CONCEPTO DE SEPARACION DE COCHERA A CONCRETAR COMPRA N°14 CUOTA 16 AGOSTO  2025 DE LA MZ R LOTE 2 - EL APOLO </t>
  </si>
  <si>
    <t>03BT01-56225 ABONO POR CONCEPTO DE SEPARACION DE COCHERA A CONCRETAR COMPRA N°14 CUOTA 17 SEPTIEMBRE 2025 DE LA MZ R LOTE 2 - EL APOLO</t>
  </si>
  <si>
    <t>BT01-31159</t>
  </si>
  <si>
    <t>BT01-32633</t>
  </si>
  <si>
    <t>BT01-34314</t>
  </si>
  <si>
    <t>BT01-36103</t>
  </si>
  <si>
    <t>BT01-37799</t>
  </si>
  <si>
    <t>BT01-39577</t>
  </si>
  <si>
    <t>BT01-40895</t>
  </si>
  <si>
    <t>BT01-42575</t>
  </si>
  <si>
    <t>03BT01-31159ABONO POR CONCEPTO DE SEPARACION DE COCHERA A CONCRETAR COMPRA N°14  CUOTA 1 MAYO 2024 DE LA MZ R LOTE 2 - EL APOLO</t>
  </si>
  <si>
    <t>03BT01-32633ABONO POR CONCEPTO DE SEPARACION DE COCHERA A CONCRETAR COMPRA N°14 CUOTA 2 JUNIO 2024 DE LA MZ R LOTE 2 - EL APOLO</t>
  </si>
  <si>
    <t>03BT01-34314ABONO POR CONCEPTO DE SEPARACION DE COCHERA A CONCRETAR COMPRA N°14 CUOTA 3 JULIO 2024 DE LA MZ R LOTE 2 - EL APOLO</t>
  </si>
  <si>
    <t>03BT01-36103ABONO POR CONCEPTO DE SEPARACION DE COCHERA A CONCRETAR COMPRA N°14 CUOTA 4 AGOSTO 2024 DE LA MZ R LOTE 2 - EL APOLO</t>
  </si>
  <si>
    <t>03BT01-37799 ABONO POR CONCEPTO DE SEPARACION DE COCHERA A CONCRETAR COMPRA N°14 CUOTA 5 SEPTIEMBRE 2024 DE LA MZ R LOTE 2 - EL APOLO</t>
  </si>
  <si>
    <t>03BT01-39577 ABONO POR CONCEPTO DE SEPARACION DE COCHERA A CONCRETAR COMPRA N°14 CUOTA 6 OCTUBRE 2024 DE LA MZ R LOTE 2 - EL APOLO</t>
  </si>
  <si>
    <t>03BT01-40895 ABONO POR CONCEPTO DE SEPARACION DE COCHERA A CONCRETAR COMPRA N°14 CUOTA 7 NOVIEMBRE 2024 DE LA MZ R LOTE 2 - EL APOLO</t>
  </si>
  <si>
    <t xml:space="preserve">03BT01-42575 ABONO POR CONCEPTO DE SEPARACION DE COCHERA A CONCRETAR COMPRA N°14 CUOTA 8 DICIEMBRE 2024 DE LA MZ R LOTE 2 - EL APOLO </t>
  </si>
  <si>
    <t>BT01-39711</t>
  </si>
  <si>
    <t>BT01-39712</t>
  </si>
  <si>
    <t>BT01-39978</t>
  </si>
  <si>
    <t>BT01-39992</t>
  </si>
  <si>
    <t>03BT01-29736SEPARACION DE LOTE PARA ADJUDICACION DE LA MZ D LOTE 7 - APOLO</t>
  </si>
  <si>
    <t>03BT01-29737SEPARACION DE COCHERA N° 168  - APOLO</t>
  </si>
  <si>
    <t>03BT01-31463CUOTA INICIAL MZ D LOTE 6 PROYECTO APOLO</t>
  </si>
  <si>
    <t>03BT01-31464CUOTA INICIAL ESTACIONAMIENTO NUMERO 168 PROYECTO APOLO</t>
  </si>
  <si>
    <t>03BT01-39711 ADELANTO DE CUOTA PARA LA TRANSFERENCIA POR CONTRATO DE PROMESA DE LA MZ D LOTE 6 PROYECTO APOLO</t>
  </si>
  <si>
    <t>03BT01-39712 CUOTA INICIAL ESTACIONAMIENTO NUMERO 168 PROYECTO APOLO</t>
  </si>
  <si>
    <t>03BT01-39978 ADELANTO DE CUOTA PARA LA TRANSFERENCIA POR CONTRATO DE PROMESA DE LA MZ D LOTE 6 PROYECTO APOLO</t>
  </si>
  <si>
    <t>03BT01-39992 CANCELACION TOTAL DEL ESTACIONAMIENTO NUMERO 168 MZ D LOTE 6 EL APOLO</t>
  </si>
  <si>
    <t>BT01-46003</t>
  </si>
  <si>
    <t>BT01-50798</t>
  </si>
  <si>
    <t>BT01-55366</t>
  </si>
  <si>
    <t>03BT01-46003 PAGO CUOTA 1 FEBRERO 2025 TRANSFERENCIA CREDICONTADO POR CONTRATO DE PROMESA DE LA MZ D LOTE 6 PROYECTO EL APOLO</t>
  </si>
  <si>
    <t>03BT01-50798 PAGO CUOTA 2 MAYO 2025 TRANSFERENCIA CREDICONTADO POR CONTRATO DE PROMESA DE LA MZ D LOTE 6 PROYECTO EL APOLO</t>
  </si>
  <si>
    <t xml:space="preserve">03BT01-55366 PAGO A CUENTA DE LA TRANSFERENCIA CREDICONTADO POR CONTRATO DE PROMESA DE LA MZ D LOTE 6 PROYECTO EL APOLO </t>
  </si>
  <si>
    <t>BT01-1945</t>
  </si>
  <si>
    <t>DESCUENTO POR PRONTO PAGO - CANCELACION TOTAL DEL ESTACIONAMIENTO NUMERO 168 MZ D LOTE 6 EL APOLO</t>
  </si>
  <si>
    <t>03BT01-28679CANCELACION CUOTA INICIAL POR CONTRATO DE COMPRAVENTA DE LA MZ O LOTE 2 - APOLO</t>
  </si>
  <si>
    <t>03BT01-28680PAGO INICIAL POR ADQUISICION DE COCHERA NRO 57 - APOLO</t>
  </si>
  <si>
    <t>BT01-41933</t>
  </si>
  <si>
    <t>BT01-41934</t>
  </si>
  <si>
    <t>BT01-41935</t>
  </si>
  <si>
    <t>BT01-42785</t>
  </si>
  <si>
    <t>BT01-42786</t>
  </si>
  <si>
    <t>BT01-42787</t>
  </si>
  <si>
    <t>03BT01-28484CANCELACION CUOTA INICIAL POR CONTRATO DE COMPRAVENTA DE LA MZ O LOTE 1 - APOLO</t>
  </si>
  <si>
    <t>03BT01-28486PAGO INICIAL POR ADQUISICION DE COCHERA NRO 56 - APOLO</t>
  </si>
  <si>
    <t>03BT01-41933 PAGO CUOTA 01 NOVIEMBRE 2024 TRANSFERENCIA CREDICONTADO POR CONTRATO DE PROMESA DE LA MZ O LOTE 1 - EL APOLO</t>
  </si>
  <si>
    <t>03BT01-41934 ABONO POR CONCEPTO DE SEPARACION DE COCHERA A CONCRETAR COMPRA N° 56 CUOTA 01 NOVIEMBRE 2024 DE LA MZ O LOTE 1 - EL APOLO</t>
  </si>
  <si>
    <t>03BT01-41935 ABONO POR CONCEPTO DE SEPARACION DE COCHERA A CONCRETAR COMPRA N° 57 CUOTA 01 NOVIEMBRE 2024 DE LA MZ O LOTE 1 - EL APOLO</t>
  </si>
  <si>
    <t xml:space="preserve">03BT01-42785 PAGO CUOTA 02 DICIEMBRE 2024 TRANSFERENCIA CREDICONTADO POR CONTRATO DE PROMESA DE LA MZ O LOTE 1 - EL APOLO </t>
  </si>
  <si>
    <t xml:space="preserve">03BT01-42786 ABONO POR CONCEPTO DE SEPARACION DE COCHERA A CONCRETAR COMPRA N° 56 CUOTA 02 DICIEMBRE  2024 DE LA MZ O LOTE 1 - EL APOLO </t>
  </si>
  <si>
    <t xml:space="preserve">03BT01-42787 ABONO POR CONCEPTO DE SEPARACION DE COCHERA A CONCRETAR COMPRA N° 57 CUOTA 02 DICIEMBRE  2024 DE LA MZ O LOTE 1 - EL APOLO </t>
  </si>
  <si>
    <t>BT01-44756</t>
  </si>
  <si>
    <t>BT01-44757</t>
  </si>
  <si>
    <t>BT01-45788</t>
  </si>
  <si>
    <t>BT01-45789</t>
  </si>
  <si>
    <t>BT01-45790</t>
  </si>
  <si>
    <t>BT01-47129</t>
  </si>
  <si>
    <t>BT01-47130</t>
  </si>
  <si>
    <t>BT01-47131</t>
  </si>
  <si>
    <t>BT01-49156</t>
  </si>
  <si>
    <t>BT01-49157</t>
  </si>
  <si>
    <t>BT01-49158</t>
  </si>
  <si>
    <t>BT01-50759</t>
  </si>
  <si>
    <t>BT01-50760</t>
  </si>
  <si>
    <t>BT01-50761</t>
  </si>
  <si>
    <t>BT01-52149</t>
  </si>
  <si>
    <t>BT01-52150</t>
  </si>
  <si>
    <t>BT01-52151</t>
  </si>
  <si>
    <t>BT01-53872</t>
  </si>
  <si>
    <t>BT01-53873</t>
  </si>
  <si>
    <t>BT01-53874</t>
  </si>
  <si>
    <t>BT01-54135</t>
  </si>
  <si>
    <t>BT01-54364</t>
  </si>
  <si>
    <t>BT01-54365</t>
  </si>
  <si>
    <t>BT01-54366</t>
  </si>
  <si>
    <t>BT01-44755</t>
  </si>
  <si>
    <t>03BT01-44756 ABONO POR CONCEPTO DE SEPARACION DE COCHERA A CONCRETAR COMPRA N° 56 CUOTA 03 ENERO 2025 DE LA MZ O LOTE 1 - EL APOLO</t>
  </si>
  <si>
    <t>03BT01-44757 ABONO POR CONCEPTO DE SEPARACION DE COCHERA A CONCRETAR COMPRA N° 57 CUOTA 03 ENERO 2025 DE LA MZ O LOTE 1 - EL APOLO</t>
  </si>
  <si>
    <t>03BT01-45788 PAGO CUOTA 04 FEBRERO 2025 TRANSFERENCIA CREDICONTADO POR CONTRATO DE PROMESA DE LA MZ O LOTE 1 - EL APOLO</t>
  </si>
  <si>
    <t>03BT01-45789 ABONO POR CONCEPTO DE SEPARACION DE COCHERA A CONCRETAR COMPRA N° 56 CUOTA 04 FEBRERO 2025 DE LA MZ O LOTE 1 - EL APOLO</t>
  </si>
  <si>
    <t>03BT01-45790 ABONO POR CONCEPTO DE SEPARACION DE COCHERA A CONCRETAR COMPRA N° 57 CUOTA 04 FEBRERO 2025 DE LA MZ O LOTE 1 - EL APOLO</t>
  </si>
  <si>
    <t>03BT01-47129 PAGO CUOTA 05 MARZO 2025 TRANSFERENCIA CREDICONTADO POR CONTRATO DE PROMESA DE LA MZ O LOTE 1 - EL APOLO</t>
  </si>
  <si>
    <t>03BT01-47130 ABONO POR CONCEPTO DE SEPARACION DE COCHERA A CONCRETAR COMPRA N° 56 CUOTA 05 MARZO 2025 DE LA MZ O LOTE 1 - EL APOLO</t>
  </si>
  <si>
    <t>03BT01-47131 ABONO POR CONCEPTO DE SEPARACION DE COCHERA A CONCRETAR COMPRA N° 57 CUOTA 05 MARZO 2025 DE LA MZ O LOTE 1 - EL APOLO</t>
  </si>
  <si>
    <t xml:space="preserve">03BT01-49156 PAGO CUOTA 06 ABRIL 2025 TRANSFERENCIA CREDICONTADO POR CONTRATO DE PROMESA DE LA MZ O LOTE 1 - EL APOLO </t>
  </si>
  <si>
    <t xml:space="preserve">03BT01-49157 ABONO POR CONCEPTO DE SEPARACION DE COCHERA A CONCRETAR COMPRA N° 57 CUOTA 06 ABRIL 2025 DE LA MZ O LOTE 1 - EL APOLO </t>
  </si>
  <si>
    <t xml:space="preserve">03BT01-49158 ABONO POR CONCEPTO DE SEPARACION DE COCHERA A CONCRETAR COMPRA N° 56 CUOTA 06 ABRIL 2025 DE LA MZ O LOTE 1 - EL APOLO </t>
  </si>
  <si>
    <t>03BT01-50759 PAGO CUOTA 07 MAYO 2025 TRANSFERENCIA CREDICONTADO POR CONTRATO DE PROMESA DE LA MZ O LOTE 1 - EL APOLO</t>
  </si>
  <si>
    <t>03BT01-50760 ABONO POR CONCEPTO DE SEPARACION DE COCHERA A CONCRETAR COMPRA N° 56 CUOTA 07 MAYO 2025 DE LA MZ O LOTE 1 - EL APOLO</t>
  </si>
  <si>
    <t>03BT01-50761 ABONO POR CONCEPTO DE SEPARACION DE COCHERA A CONCRETAR COMPRA N° 57 CUOTA 07 MAYO 2025 DE LA MZ O LOTE 1 - EL APOLO</t>
  </si>
  <si>
    <t>03BT01-52149 PAGO CUOTA 08 JUNIO 2025 TRANSFERENCIA CREDICONTADO POR CONTRATO DE PROMESA DE LA MZ O LOTE 1 - EL APOLO</t>
  </si>
  <si>
    <t>03BT01-52150 ABONO POR CONCEPTO DE SEPARACION DE COCHERA A CONCRETAR COMPRA N° 57 CUOTA 08 JUNIO 2025 DE LA MZ O LOTE 1 - EL APOLO</t>
  </si>
  <si>
    <t>03BT01-52151 ABONO POR CONCEPTO DE SEPARACION DE COCHERA A CONCRETAR COMPRA N° 56 CUOTA 08 JUNIO 2025 DE LA MZ O LOTE 1 - EL APOLO</t>
  </si>
  <si>
    <t xml:space="preserve">03BT01-53872 PAGO CUOTA 09  JULIO  2025 TRANSFERENCIA CREDICONTADO POR CONTRATO DE PROMESA DE LA MZ O LOTE 1 - EL APOLO </t>
  </si>
  <si>
    <t xml:space="preserve">03BT01-53873 ABONO POR CONCEPTO DE SEPARACION DE COCHERA A CONCRETAR COMPRA N° 56 CUOTA 09  JULIO  2025 DE LA MZ O LOTE 1 - EL APOLO </t>
  </si>
  <si>
    <t xml:space="preserve">03BT01-53874 ABONO POR CONCEPTO DE SEPARACION DE COCHERA A CONCRETAR COMPRA N° 57 CUOTA 09  JULIO  2025 DE LA MZ O LOTE 1 - EL APOLO </t>
  </si>
  <si>
    <t xml:space="preserve">03BT01-54135 PAGO A CUENTA TRANSFERENCIA CREDICONTADO POR CONTRATO DE PROMESA DE LA MZ O LOTE 1 - EL APOLO </t>
  </si>
  <si>
    <t>03BT01-54364 CANCELACION TOTAL DEL LOTE DE LA MZ O LOTE 1 APOLO</t>
  </si>
  <si>
    <t>03BT01-54365 CANCELACION TOTAL DE LA COCHERA N° 56 DE LA MAZ O LOTE 1 APOLO</t>
  </si>
  <si>
    <t>03BT01-54366 CANCELACION TOTAL DE LA COCHERA N° 57 DE LA MAZ O LOTE 1 APOLO</t>
  </si>
  <si>
    <t>03BT01-44755 PAGO CUOTA 03 ENERO 2025 TRANSFERENCIA CREDICONTADO POR CONTRATO DE PROMESA DE LA MZ O LOTE 1 - EL APOLO</t>
  </si>
  <si>
    <t>pendiente</t>
  </si>
  <si>
    <t>confirmar</t>
  </si>
  <si>
    <t>izi  007721</t>
  </si>
  <si>
    <t xml:space="preserve">03BT01-24630 PAGO CUOTA 2 ENERO 2024 TRANSFERENCIA CREDICONTADO POR CONTRATO DE PROMESA DE LA MZ D LOTE 4 - EL APOLO </t>
  </si>
  <si>
    <t>03BT01-25906 PAGO CUOTA 3 FEBRERO 2024 TRANSFERENCIA CREDICONTADO POR CONTRATO DE PROMESA DE LA MZ D LOTE 4 - EL APOLO</t>
  </si>
  <si>
    <t>03BT01-27790PAGO CUOTA 4 MARZO 2024 TRANSFERENCIA CREDICONTADO POR CONTRATO DE PROMESA DE LA MZ D LOTE 4 - EL APOLO</t>
  </si>
  <si>
    <t>03BT01-28063CANCELACION CUOTA INICIAL POR CONTRATO DE COMPRAVENTA DE LA MZ D LOTE 5 - APOLO</t>
  </si>
  <si>
    <t>03BT01-28398CANCELACION CUOTA INICIAL POR CONTRATO DE COMPRAVENTA DE LA MZ D LOTE 5 - APOLO</t>
  </si>
  <si>
    <t>03BT01-29492PAGO CUOTA 5 ABRIL 2024 TRANSFERENCIA CREDICONTADO POR CONTRATO DE PROMESA DE LA MZ D LOTE 4 - EL APOLO</t>
  </si>
  <si>
    <t>03BT01-31116PAGO CUOTA 6 MAYO 2024 TRANSFERENCIA CREDICONTADO POR CONTRATO DE PROMESA DE LA MZ D LOTE 4 - EL APOLO</t>
  </si>
  <si>
    <t>03BT01-32831PAGO CUOTA 7 JUNIO 2024 TRANSFERENCIA CREDICONTADO POR CONTRATO DE PROMESA DE LA MZ D LOTE 4 - EL APOLO</t>
  </si>
  <si>
    <t>03BT01-32947PAGO CUOTA 1 JUNIO 2024 TRANSFERENCIA CREDICONTADO POR CONTRATO DE PROMESA DE LA MZ D LOTE 5 - EL APOLO</t>
  </si>
  <si>
    <t>03BT01-34357PAGO CUOTA 8 JULIO 2024 TRANSFERENCIA CREDICONTADO POR CONTRATO DE PROMESA DE LA MZ D LOTE 4 - EL APOLO</t>
  </si>
  <si>
    <t>03BT01-34358PAGO CUOTA 2 JULIO 2024 TRANSFERENCIA CREDICONTADO POR CONTRATO DE PROMESA DE LA MZ D LOTE 5 - EL APOLO</t>
  </si>
  <si>
    <t>03BT01-35892PAGO CUOTA 9 AGOSTO 2024 TRANSFERENCIA CREDICONTADO POR CONTRATO DE PROMESA DE LA MZ D LOTE 4 - EL APOLO</t>
  </si>
  <si>
    <t>03BT01-36180PAGO CUOTA 3 AGOSTO 2024 TRANSFERENCIA CREDICONTADO POR CONTRATO DE PROMESA DE LA MZ D LOTE 5 - EL APOLO</t>
  </si>
  <si>
    <t>03BT01-37613 PAGO CUOTA 10 SEPTIEMBRE 2024 TRANSFERENCIA CREDICONTADO POR CONTRATO DE PROMESA DE LA MZ D LOTE 4 - EL APOLO</t>
  </si>
  <si>
    <t>03BT01-37614 PAGO CUOTA 4 SEPTIEMBRE 2024 TRANSFERENCIA CREDICONTADO POR CONTRATO DE PROMESA DE LA MZ D LOTE 5 - EL APOLO</t>
  </si>
  <si>
    <t>03BT01-39202 PAGO CUOTA 11 OCTUBRE 2024 TRANSFERENCIA CREDICONTADO POR CONTRATO DE PROMESA DE LA MZ D LOTE 4 - EL APOLO</t>
  </si>
  <si>
    <t>03BT01-39203 PAGO CUOTA 5 OCTUBRE 2024 TRANSFERENCIA CREDICONTADO POR CONTRATO DE PROMESA DE LA MZ D LOTE 5 - EL APOLO</t>
  </si>
  <si>
    <t>03BT01-41139 PAGO CUOTA 12 NOVIEMBRE 2024 TRANSFERENCIA CREDICONTADO POR CONTRATO DE PROMESA DE LA MZ D LOTE 4 - EL APOLO</t>
  </si>
  <si>
    <t>03BT01-41140 PAGO CUOTA 6 NOVIEMBRE 2024 TRANSFERENCIA CREDICONTADO POR CONTRATO DE PROMESA DE LA MZ D LOTE 5 - EL APOLO</t>
  </si>
  <si>
    <t xml:space="preserve">03BT01-42861 PAGO CUOTA 13 DICIEMBRE 2024 TRANSFERENCIA CREDICONTADO POR CONTRATO DE PROMESA DE LA MZ D LOTE 4 - EL APOLO </t>
  </si>
  <si>
    <t xml:space="preserve">03BT01-43318 PAGO CUOTA 7 DICIEMBRE 2024 TRANSFERENCIA CREDICONTADO POR CONTRATO DE PROMESA DE LA MZ D LOTE 5 - EL APOLO </t>
  </si>
  <si>
    <t>03BT01-44485 PAGO CUOTA 8 ENERO 2025 TRANSFERENCIA CREDICONTADO POR CONTRATO DE PROMESA DE LA MZ D LOTE 5 - EL APOLO</t>
  </si>
  <si>
    <t>03BT01-44486 PAGO CUOTA 14 ENERO 2025 TRANSFERENCIA CREDICONTADO POR CONTRATO DE PROMESA DE LA MZ D LOTE 4 - EL APOLO</t>
  </si>
  <si>
    <t>03BT01-46290 PAGO CUOTA 9 FEBRERO 2025 TRANSFERENCIA CREDICONTADO POR CONTRATO DE PROMESA DE LA MZ D LOTE 5 - EL APOLO</t>
  </si>
  <si>
    <t>03BT01-46620 PAGO CUOTA 15 FEBRERO 2025 TRANSFERENCIA CREDICONTADO POR CONTRATO DE PROMESA DE LA MZ D LOTE 4 - EL APOLO</t>
  </si>
  <si>
    <t>03BT01-47589 PAGO CUOTA 10 MARZO 2025 TRANSFERENCIA CREDICONTADO POR CONTRATO DE PROMESA DE LA MZ D LOTE 5 - EL APOLO</t>
  </si>
  <si>
    <t>03BT01-48096 PAGO CUOTA 16 MARZO 2025 TRANSFERENCIA CREDICONTADO POR CONTRATO DE PROMESA DE LA MZ D LOTE 4 - EL APOLO</t>
  </si>
  <si>
    <t xml:space="preserve">03BT01-49305 PAGO CUOTA 11 ABRIL 2025 TRANSFERENCIA CREDICONTADO POR CONTRATO DE PROMESA DE LA MZ D LOTE 5 - EL APOLO </t>
  </si>
  <si>
    <t xml:space="preserve">03BT01-49689 PAGO CUOTA 18 ABRIL 2025 PARA LA ADJUDICACION DE LA MZ A LOTE 17 - EL OASIS </t>
  </si>
  <si>
    <t xml:space="preserve">03BT01-49692 PAGO CUOTA 17 ABRIL 2025 TRANSFERENCIA CREDICONTADO POR CONTRATO DE PROMESA DE LA MZ D LOTE 4 - EL APOLO </t>
  </si>
  <si>
    <t>03BT01-50796 PAGO CUOTA 12 MAYO 2025 TRANSFERENCIA CREDICONTADO POR CONTRATO DE PROMESA DE LA MZ D LOTE 5 - EL APOLO</t>
  </si>
  <si>
    <t>03BT01-51176 PAGO CUOTA 18 MAYO 2025 TRANSFERENCIA CREDICONTADO POR CONTRATO DE PROMESA DE LA MZ D LOTE 4 - EL APOLO</t>
  </si>
  <si>
    <t>03BT01-52372 PAGO CUOTA 13 JUNIO 2025 TRANSFERENCIA CREDICONTADO POR CONTRATO DE PROMESA DE LA MZ D LOTE 5 - EL APOLO</t>
  </si>
  <si>
    <t>03BT01-52672 PAGO CUOTA 19 JUNIO 2025 TRANSFERENCIA CREDICONTADO POR CONTRATO DE PROMESA DE LA MZ D LOTE 4 - EL APOLO</t>
  </si>
  <si>
    <t>03BT01-53901 PAGO CUOTA 14 JULIO 2025 TRANSFERENCIA CREDICONTADO POR CONTRATO DE PROMESA DE LA MZ D LOTE 5 - EL APOLO</t>
  </si>
  <si>
    <t xml:space="preserve">03BT01-54118 PAGO CUOTA 20 JULIO 2025 TRANSFERENCIA CREDICONTADO POR CONTRATO DE PROMESA DE LA MZ D LOTE 4 - EL APOLO </t>
  </si>
  <si>
    <t xml:space="preserve">03BT01-55262 PAGO CUOTA 15 AGOSTO 2025 TRANSFERENCIA CREDICONTADO POR CONTRATO DE PROMESA DE LA MZ D LOTE 5 - EL APOLO </t>
  </si>
  <si>
    <t xml:space="preserve">03BT01-55653 PAGO CUOTA 21 AGOSTO 2025 TRANSFERENCIA CREDICONTADO POR CONTRATO DE PROMESA DE LA MZ D LOTE 4 - EL APOLO </t>
  </si>
  <si>
    <t>03BT01-56013 PAGO CUOTA 16 SEPTIEMBRE 2025 TRANSFERENCIA CREDICONTADO POR CONTRATO DE PROMESA DE LA MZ D LOTE 5 - EL APOLO</t>
  </si>
  <si>
    <t>03BT01-57039 PAGO CUOTA 22 SEPTIEMBRE 2025 TRANSFERENCIA CREDICONTADO POR CONTRATO DE PROMESA DE LA MZ D LOTE 4 - EL APOLO</t>
  </si>
  <si>
    <t>03BT01-57137 SEPARACION POR COMPRAVENTA DEL ESTACIONAMIENTO N°166 DE APOLO</t>
  </si>
  <si>
    <t>03BT01-57138 SEPARACION POR COMPRAVENTA DEL ESTACIONAMIENTO N°167 DE APOLO</t>
  </si>
  <si>
    <t>BRW</t>
  </si>
  <si>
    <t>BT01-28398</t>
  </si>
  <si>
    <t>BT01-32947</t>
  </si>
  <si>
    <t>BT01-34358</t>
  </si>
  <si>
    <t>BT01-36180</t>
  </si>
  <si>
    <t>BT01-37614</t>
  </si>
  <si>
    <t>BT01-39203</t>
  </si>
  <si>
    <t>BT01-41140</t>
  </si>
  <si>
    <t>BT01-43318</t>
  </si>
  <si>
    <t>BT01-44485</t>
  </si>
  <si>
    <t>BT01-46290</t>
  </si>
  <si>
    <t>BT01-47589</t>
  </si>
  <si>
    <t>BT01-49305</t>
  </si>
  <si>
    <t>BT01-50796</t>
  </si>
  <si>
    <t>BT01-52372</t>
  </si>
  <si>
    <t>BT01-53901</t>
  </si>
  <si>
    <t>BT01-55262</t>
  </si>
  <si>
    <t>BT01-56013</t>
  </si>
  <si>
    <t>03BT01-27646SEPARACIÓN DE LOTE PARA LA ADJUDICACION DE LA MZ C LOTE 6 - APOLO</t>
  </si>
  <si>
    <t>03BT01-28149CANCELACIÓN CUOTA INICIAL PARA LA ADJUDICACIÓN DE LA MZ E LOTE 4 - APOLO</t>
  </si>
  <si>
    <t>03BT01-28150ADJUDICACIÓN DE COCHERA N° 170  DE LA MZ E LOTE 4 - APOLO</t>
  </si>
  <si>
    <t>03BT01-29013CUOTA 1 - ABRIL 2024 TRANSFERENCIA CREDICONTADO POR CONTRATO DE PROMESA DE LA MZ E LT 4 - EL APOLO</t>
  </si>
  <si>
    <t>03BT01-31473CUOTA 2  MAYO 2024 TRANSFERENCIA CREDICONTADO POR CONTRATO DE PROMESA DE LA MZ E LT 4 - EL APOLO</t>
  </si>
  <si>
    <t>03BT01-32763CUOTA 3 JUNIO 2024 TRANSFERENCIA CREDICONTADO POR CONTRATO DE PROMESA DE LA MZ E LT 4 - EL APOLO</t>
  </si>
  <si>
    <t>03BT01-34519CUOTA 4 JULIO 2024 TRANSFERENCIA CREDICONTADO POR CONTRATO DE PROMESA DE LA MZ E LT 4 - EL APOLO</t>
  </si>
  <si>
    <t>03BT01-34520ABONO POR CONCEPTO DE SEPARACION DE COCHERA A CONCRETAR COMPRA N° 170 CUOTA 1 JULIO 2024 DE LA MZ E LOTE 4 EL APOLO</t>
  </si>
  <si>
    <t>03BT01-34521PAGO A CUENTA POR CONCEPTO DE SEPARACION DE COCHERA A CONCRETAR COMPRA N° 170 CUOTA 2 AGOSTO 2024 A CUENTA DE LA MZ E LOTE 4 EL APOLO</t>
  </si>
  <si>
    <t>03BT01-36288CUOTA 5 AGOSTO 2024 TRANSFERENCIA CREDICONTADO POR CONTRATO DE PROMESA DE LA MZ E LT 4 - EL APOLO</t>
  </si>
  <si>
    <t>03BT01-36289ABONO POR CONCEPTO DE SEPARACION DE COCHERA A CONCRETAR COMPRA N° 170 CUOTA 2 AGOSTO 2024 DE LA MZ E LOTE 4 EL APOLO</t>
  </si>
  <si>
    <t>03BT01-37965 CUOTA 6 SEPTIEMBRE 2024 TRANSFERENCIA CREDICONTADO POR CONTRATO DE PROMESA DE LA MZ E LT 4 - EL APOLO</t>
  </si>
  <si>
    <t>03BT01-37966 ABONO POR CONCEPTO DE SEPARACION DE COCHERA A CONCRETAR COMPRA N° 170 CUOTA 3 SEPTIEMBRE 2024 DE LA MZ E LOTE 4 EL APOLO</t>
  </si>
  <si>
    <t>03BT01-39653 CUOTA 7 OCTUBRE 2024 TRANSFERENCIA CREDICONTADO POR CONTRATO DE PROMESA DE LA MZ E LT 4 - EL APOLO</t>
  </si>
  <si>
    <t>03BT01-39654 ABONO POR CONCEPTO DE SEPARACION DE COCHERA A CONCRETAR COMPRA N° 170 CUOTA 4 OCTUBRE 2024 DE LA MZ E LOTE 4 EL APOLO</t>
  </si>
  <si>
    <t>03BT01-41247 CUOTA 8 NOVIEMBRE 2024 TRANSFERENCIA CREDICONTADO POR CONTRATO DE PROMESA DE LA MZ E LT 4 - EL APOLO</t>
  </si>
  <si>
    <t>03BT01-41248 ABONO POR CONCEPTO DE SEPARACION DE COCHERA A CONCRETAR COMPRA N° 170 CUOTA 5 NOVIEMBRE 2024 DE LA MZ E LOTE 4 EL APOLO</t>
  </si>
  <si>
    <t xml:space="preserve">03BT01-42988 CUOTA 9 DICIEMBRE 2024 TRANSFERENCIA CREDICONTADO POR CONTRATO DE PROMESA DE LA MZ E LT 4 - EL APOLO </t>
  </si>
  <si>
    <t xml:space="preserve">03BT01-42989 ABONO POR CONCEPTO DE SEPARACION DE COCHERA A CONCRETAR COMPRA N° 170 CUOTA 6 DICIEMBRE 2024 DE LA MZ E LOTE 4 EL APOLO </t>
  </si>
  <si>
    <t>03BT01-44586 CUOTA 10 ENERO 2025 TRANSFERENCIA CREDICONTADO POR CONTRATO DE PROMESA DE LA MZ E LT 4 - EL APOLO</t>
  </si>
  <si>
    <t>03BT01-44587 ABONO POR CONCEPTO DE SEPARACION DE COCHERA A CONCRETAR COMPRA N° 170 CUOTA 7 ENERO 2025 DE LA MZ E LOTE 4 EL APOLO</t>
  </si>
  <si>
    <t>03BT01-46416 CUOTA 11 FEBRERO 2025 TRANSFERENCIA CREDICONTADO POR CONTRATO DE PROMESA DE LA MZ E LT 4 - EL APOLO</t>
  </si>
  <si>
    <t>03BT01-47920 CUOTA 12 MARZO 2025 TRANSFERENCIA CREDICONTADO POR CONTRATO DE PROMESA DE LA MZ E LT 4 - EL APOLO</t>
  </si>
  <si>
    <t>03BT01-47921 ABONO POR CONCEPTO DE SEPARACION DE COCHERA A CONCRETAR COMPRA N° 170 CUOTA 8 FEBRERO 2025 DE LA MZ E LOTE 4 EL APOLO</t>
  </si>
  <si>
    <t>03BT01-47922 ABONO POR CONCEPTO DE SEPARACION DE COCHERA A CONCRETAR COMPRA N° 170 CUOTA 9 MARZO 2025 DE LA MZ E LOTE 4 EL APOLO</t>
  </si>
  <si>
    <t xml:space="preserve">03BT01-49015 CUOTA 13 ABRIL 2025 TRANSFERENCIA CREDICONTADO POR CONTRATO DE PROMESA DE LA MZ E LT 4 - EL APOLO </t>
  </si>
  <si>
    <t xml:space="preserve">03BT01-49016 ABONO POR CONCEPTO DE SEPARACION DE COCHERA A CONCRETAR COMPRA N° 170 CUOTA 10 ABRIL 2025 DE LA MZ E LOTE 4 EL APOLO </t>
  </si>
  <si>
    <t>03BT01-50754 CUOTA 14 MAYO 2025 TRANSFERENCIA CREDICONTADO POR CONTRATO DE PROMESA DE LA MZ E LT 4 - EL APOLO</t>
  </si>
  <si>
    <t>03BT01-50755 ABONO POR CONCEPTO DE SEPARACION DE COCHERA A CONCRETAR COMPRA N° 170 CUOTA 11 MAYO 2025 DE LA MZ E LOTE 4 EL APOLO</t>
  </si>
  <si>
    <t>03BT01-52096 CUOTA 15 JUNIO 2025 TRANSFERENCIA CREDICONTADO POR CONTRATO DE PROMESA DE LA MZ E LT 4 - EL APOLO</t>
  </si>
  <si>
    <t>03BT01-52097 ABONO POR CONCEPTO DE SEPARACION DE COCHERA A CONCRETAR COMPRA N° 170 CUOTA 12 JUNIO 2025 DE LA MZ E LOTE 4 EL APOLO</t>
  </si>
  <si>
    <t xml:space="preserve">03BT01-53518 CUOTA 16 JULIO 2025 TRANSFERENCIA CREDICONTADO POR CONTRATO DE PROMESA DE LA MZ E LT 4 - EL APOLO </t>
  </si>
  <si>
    <t xml:space="preserve">03BT01-53519 ABONO POR CONCEPTO DE SEPARACION DE COCHERA A CONCRETAR COMPRA N° 170 CUOTA 13 JULIO 2025 DE LA MZ E LOTE 4 EL APOLO </t>
  </si>
  <si>
    <t xml:space="preserve">03BT01-55321 PAGO CUOTA 17 AGOSTO 2025 TRANSFERENCIA CREDICONTADO POR CONTRATO DE PROMESA DE LA MZ E LT 4 - EL APOLO </t>
  </si>
  <si>
    <t xml:space="preserve">03BT01-55322 ABONO POR CONCEPTO DE SEPARACION DE COCHERA A CONCRETAR COMPRA N° 170 CUOTA 14 AGOSTO 2025 DE LA MZ E LOTE 4 - EL APOLO </t>
  </si>
  <si>
    <t>03BT01-56536 ABONO POR CONCEPTO DE SEPARACION DE COCHERA A CONCRETAR COMPRA N° 170 CUOTA 15 SEPTIEMBRE 2025 DE LA MZ E LOTE 4 - EL APOLO</t>
  </si>
  <si>
    <t>03BT01-56537 PAGO CUOTA 18 SEPTIEMBRE 2025 TRANSFERENCIA CREDICONTADO POR CONTRATO DE PROMESA DE LA MZ E LT 4 - EL APOLO</t>
  </si>
  <si>
    <t>BT01-29013</t>
  </si>
  <si>
    <t>BT01-31473</t>
  </si>
  <si>
    <t>BT01-32763</t>
  </si>
  <si>
    <t>BT01-34519</t>
  </si>
  <si>
    <t>BT01-36288</t>
  </si>
  <si>
    <t>BT01-37965</t>
  </si>
  <si>
    <t>BT01-39653</t>
  </si>
  <si>
    <t>BT01-41247</t>
  </si>
  <si>
    <t>BT01-42988</t>
  </si>
  <si>
    <t>BT01-44586</t>
  </si>
  <si>
    <t>BT01-46416</t>
  </si>
  <si>
    <t>BT01-47920</t>
  </si>
  <si>
    <t>BT01-49015</t>
  </si>
  <si>
    <t>BT01-50754</t>
  </si>
  <si>
    <t>BT01-52096</t>
  </si>
  <si>
    <t>BT01-53518</t>
  </si>
  <si>
    <t>BT01-55321</t>
  </si>
  <si>
    <t>BT01-56537</t>
  </si>
  <si>
    <t>BT01-34520</t>
  </si>
  <si>
    <t>BT01-34521</t>
  </si>
  <si>
    <t>BT01-36289</t>
  </si>
  <si>
    <t>BT01-37966</t>
  </si>
  <si>
    <t>BT01-39654</t>
  </si>
  <si>
    <t>BT01-41248</t>
  </si>
  <si>
    <t>BT01-42989</t>
  </si>
  <si>
    <t>BT01-44587</t>
  </si>
  <si>
    <t>BT01-47921</t>
  </si>
  <si>
    <t>BT01-47922</t>
  </si>
  <si>
    <t>BT01-49016</t>
  </si>
  <si>
    <t>BT01-50755</t>
  </si>
  <si>
    <t>BT01-52097</t>
  </si>
  <si>
    <t>BT01-53519</t>
  </si>
  <si>
    <t>BT01-55322</t>
  </si>
  <si>
    <t>BT01-56536</t>
  </si>
  <si>
    <t>BT01-28930</t>
  </si>
  <si>
    <t>BT01-30679</t>
  </si>
  <si>
    <t>BT01-32203</t>
  </si>
  <si>
    <t>BT01-34048</t>
  </si>
  <si>
    <t>BT01-35821</t>
  </si>
  <si>
    <t>BT01-37554</t>
  </si>
  <si>
    <t>BT01-39322</t>
  </si>
  <si>
    <t>BT01-41210</t>
  </si>
  <si>
    <t>BT01-42561</t>
  </si>
  <si>
    <t>BT01-43756</t>
  </si>
  <si>
    <t>03BT01-27642SEPARACIÓN PARA LA ADJUDICACION DE LA MZ C LOTE 5 - APOLO</t>
  </si>
  <si>
    <t>03BT01-28152CANCELACION DE CUOTA INICIAL PARA LA ADJUDICACION DE LA MZ C LOTE 5 - APOLO</t>
  </si>
  <si>
    <t>03BT01-28930CUOTA 1 - ABRIL 2024 TRANSFERENCIA CREDICONTADO POR CONTRATO DE PROMESA DE LA MZ E LT 3 - APOLO</t>
  </si>
  <si>
    <t>03BT01-30679CUOTA 2 - MAYO 2024 TRANSFERENCIA CREDICONTADO POR CONTRATO DE PROMESA DE LA MZ E LT 3 - APOLO</t>
  </si>
  <si>
    <t>03BT01-32203CUOTA 3 - JUNIO 2024 TRANSFERENCIA CREDICONTADO POR CONTRATO DE PROMESA DE LA MZ E LT 3 - APOLO</t>
  </si>
  <si>
    <t>03BT01-34048CUOTA 4 - JULIO 2024 TRANSFERENCIA CREDICONTADO POR CONTRATO DE PROMESA DE LA MZ E LT 3 - APOLO</t>
  </si>
  <si>
    <t>03BT01-35821CUOTA 5 - AGOSTO 2024 TRANSFERENCIA CREDICONTADO POR CONTRATO DE PROMESA DE LA MZ E LT 3 - APOLO</t>
  </si>
  <si>
    <t>03BT01-37554 CUOTA 6 SEPTIEMBRE 2024 TRANSFERENCIA CREDICONTADO POR CONTRATO DE PROMESA DE LA MZ E LT 3 - APOLO</t>
  </si>
  <si>
    <t>03BT01-39322 CUOTA 7 OCTUBRE 2024 TRANSFERENCIA CREDICONTADO POR CONTRATO DE PROMESA DE LA MZ E LT 3 - APOLO</t>
  </si>
  <si>
    <t>03BT01-41210 CUOTA 8 NOVIEMBRE 2024 TRANSFERENCIA CREDICONTADO POR CONTRATO DE PROMESA DE LA MZ E LT 3 - APOLO</t>
  </si>
  <si>
    <t xml:space="preserve">03BT01-42561 CUOTA 9 DICIEMBRE 2024 TRANSFERENCIA CREDICONTADO POR CONTRATO DE PROMESA DE LA MZ E LT 3 - APOLO </t>
  </si>
  <si>
    <t xml:space="preserve">03BT01-43756 CUOTA 10 ENERO 2025 TRANSFERENCIA CREDICONTADO POR CONTRATO DE PROMESA DE LA MZ E LT 3 - APOLO </t>
  </si>
  <si>
    <t>BT01-45214</t>
  </si>
  <si>
    <t>BT01-47553</t>
  </si>
  <si>
    <t>BT01-49356</t>
  </si>
  <si>
    <t>BT01-53584</t>
  </si>
  <si>
    <t>BT01-55069</t>
  </si>
  <si>
    <t>BT01-56394</t>
  </si>
  <si>
    <t>03BT01-45214 CUOTA 11 FEBRERO 2025 TRANSFERENCIA CREDICONTADO POR CONTRATO DE PROMESA DE LA MZ E LT 3 - APOLO</t>
  </si>
  <si>
    <t>03BT01-47553 CUOTA 12 MARZO 2025 TRANSFERENCIA CREDICONTADO POR CONTRATO DE PROMESA DE LA MZ E LT 3 - APOLO</t>
  </si>
  <si>
    <t xml:space="preserve">03BT01-49356 CUOTA 13 ABRIL 2025 TRANSFERENCIA CREDICONTADO POR CONTRATO DE PROMESA DE LA MZ E LT 3 - APOLO </t>
  </si>
  <si>
    <t xml:space="preserve">03BT01-53584 CUOTA 14 MAYO 2025 TRANSFERENCIA CREDICONTADO POR CONTRATO DE PROMESA DE LA MZ E LT 3 - APOLO </t>
  </si>
  <si>
    <t xml:space="preserve">03BT01-55069 CUOTA 15 JUNIO 2025 TRANSFERENCIA CREDICONTADO POR CONTRATO DE PROMESA DE LA MZ E LT 3 - APOLO </t>
  </si>
  <si>
    <t>03BT01-56394 CUOTA 16 JULIO 2025 TRANSFERENCIA CREDICONTADO POR CONTRATO DE PROMESA DE LA MZ E LT 3 - APOLO</t>
  </si>
  <si>
    <t>03BT01-26296 SEPARACION POR ADQUISICION DE LOTE DE LA MZ I LOTE 4 - APOLO</t>
  </si>
  <si>
    <t>03BT01-26388 CANCELACION DEL LOTE DE LA MZ I LOTE 4 - APOLO</t>
  </si>
  <si>
    <t>03BT01-26389 INICIAL PARA LA ADQUISICION DE LA COCHERA NRO. 138 - APOLO</t>
  </si>
  <si>
    <t>000675</t>
  </si>
  <si>
    <t xml:space="preserve">03BT01-21800CANCELACION CUOTA INICIAL POR PROMESA DE COMPRA VENTA DE LA MZ G LT 1 - APOLO </t>
  </si>
  <si>
    <t>BT01-25097</t>
  </si>
  <si>
    <t>BT01-26268</t>
  </si>
  <si>
    <t>BT01-27891</t>
  </si>
  <si>
    <t>BT01-29826</t>
  </si>
  <si>
    <t>BT01-31602</t>
  </si>
  <si>
    <t>BT01-33444</t>
  </si>
  <si>
    <t>BT01-35200</t>
  </si>
  <si>
    <t>BT01-36904</t>
  </si>
  <si>
    <t>BT01-38701</t>
  </si>
  <si>
    <t>BT01-40133</t>
  </si>
  <si>
    <t>BT01-42158</t>
  </si>
  <si>
    <t>BT01-43412</t>
  </si>
  <si>
    <t xml:space="preserve">03BT01-25097 PAGO CUOTA 1 ENERO 2024 TRANSFERENCIA CREDICONTADO POR CONTRATO DE PROMESA DE LA MZ G LOTE 1 - EL APOLO </t>
  </si>
  <si>
    <t>03BT01-26268 PAGO CUOTA 2 FEBRERO 2024 TRANSFERENCIA CREDICONTADO POR CONTRATO DE PROMESA DE LA MZ G LOTE 1 - EL APOLO</t>
  </si>
  <si>
    <t>03BT01-27891PAGO CUOTA 3 MARZO 2024 TRANSFERENCIA CREDICONTADO POR CONTRATO DE PROMESA DE LA MZ G LOTE 1 - EL APOLO</t>
  </si>
  <si>
    <t>03BT01-29826PAGO CUOTA 4 ABRIL 2024 TRANSFERENCIA CREDICONTADO POR CONTRATO DE PROMESA DE LA MZ G LOTE 1 - EL APOLO</t>
  </si>
  <si>
    <t>03BT01-31602PAGO CUOTA 5 MAYO 2024 TRANSFERENCIA CREDICONTADO POR CONTRATO DE PROMESA DE LA MZ G LOTE 1 - EL APOLO</t>
  </si>
  <si>
    <t>03BT01-33444PAGO CUOTA 6 JUNIO 2024 TRANSFERENCIA CREDICONTADO POR CONTRATO DE PROMESA DE LA MZ G LOTE 1 - EL APOLO</t>
  </si>
  <si>
    <t>03BT01-35200PAGO CUOTA 7 JULIO 2024 TRANSFERENCIA CREDICONTADO POR CONTRATO DE PROMESA DE LA MZ G LOTE 1 - EL APOLO</t>
  </si>
  <si>
    <t>03BT01-36904PAGO CUOTA 8 AGOSTO 2024 TRANSFERENCIA CREDICONTADO POR CONTRATO DE PROMESA DE LA MZ G LOTE 1 - EL APOLO</t>
  </si>
  <si>
    <t>03BT01-38701 PAGO CUOTA 9 SEPTIEMBRE 2024 TRANSFERENCIA CREDICONTADO POR CONTRATO DE PROMESA DE LA MZ G LOTE 1 - EL APOLO</t>
  </si>
  <si>
    <t>03BT01-40133 PAGO CUOTA 10 OCTUBRE 2024 TRANSFERENCIA CREDICONTADO POR CONTRATO DE PROMESA DE LA MZ G LOTE 1 - EL APOLO</t>
  </si>
  <si>
    <t>03BT01-42158 PAGO CUOTA 11 NOVIEMBRE 2024 TRANSFERENCIA CREDICONTADO POR CONTRATO DE PROMESA DE LA MZ G LOTE 1 - EL APOLO</t>
  </si>
  <si>
    <t xml:space="preserve">03BT01-43412 PAGO CUOTA 12 DICIEMBRE 2024 TRANSFERENCIA CREDICONTADO POR CONTRATO DE PROMESA DE LA MZ G LOTE 1 - EL APOLO </t>
  </si>
  <si>
    <t>BT01-45060</t>
  </si>
  <si>
    <t>BT01-46593</t>
  </si>
  <si>
    <t>BT01-48110</t>
  </si>
  <si>
    <t>BT01-49483</t>
  </si>
  <si>
    <t>BT01-50990</t>
  </si>
  <si>
    <t>BT01-52616</t>
  </si>
  <si>
    <t>BT01-54200</t>
  </si>
  <si>
    <t>BT01-55715</t>
  </si>
  <si>
    <t>BT01-56907</t>
  </si>
  <si>
    <t>03BT01-45060 PAGO CUOTA 13 ENERO 2025 TRANSFERENCIA CREDICONTADO POR CONTRATO DE PROMESA DE LA MZ G LOTE 1 - EL APOLO</t>
  </si>
  <si>
    <t>03BT01-46593 PAGO CUOTA 14 FEBRERO 2025 TRANSFERENCIA CREDICONTADO POR CONTRATO DE PROMESA DE LA MZ G LOTE 1 - EL APOLO</t>
  </si>
  <si>
    <t>03BT01-48110 PAGO CUOTA 15 MARZO 2025 TRANSFERENCIA CREDICONTADO POR CONTRATO DE PROMESA DE LA MZ G LOTE 1 - EL APOLO</t>
  </si>
  <si>
    <t xml:space="preserve">03BT01-49483 PAGO CUOTA 16 ABRIL 2025 TRANSFERENCIA CREDICONTADO POR CONTRATO DE PROMESA DE LA MZ G LOTE 1 - EL APOLO </t>
  </si>
  <si>
    <t>03BT01-50990 PAGO CUOTA 17 MAYO 2025 TRANSFERENCIA CREDICONTADO POR CONTRATO DE PROMESA DE LA MZ G LOTE 1 - EL APOLO</t>
  </si>
  <si>
    <t>03BT01-52616 PAGO CUOTA 18 JUNIO 2025 TRANSFERENCIA CREDICONTADO POR CONTRATO DE PROMESA DE LA MZ G LOTE 1 - EL APOLO</t>
  </si>
  <si>
    <t xml:space="preserve">03BT01-54200 PAGO CUOTA 19 JULIO 2025 TRANSFERENCIA CREDICONTADO POR CONTRATO DE PROMESA DE LA MZ G LOTE 1 - EL APOLO </t>
  </si>
  <si>
    <t xml:space="preserve">03BT01-55715 PAGO CUOTA 20 AGOSTO 2025 TRANSFERENCIA CREDICONTADO POR CONTRATO DE PROMESA DE LA MZ G LOTE 1 - EL APOLO </t>
  </si>
  <si>
    <t>03BT01-56907 PAGO CUOTA 21 SEPTIEMBRE 2025 TRANSFERENCIA CREDICONTADO POR CONTRATO DE PROMESA DE LA MZ G LOTE 1 - EL APOLO</t>
  </si>
  <si>
    <t xml:space="preserve">03BT01-12645 SEPARACION POR COMPRAVENTA DE LA MZ D LOTE 1 - APOLO </t>
  </si>
  <si>
    <t xml:space="preserve">03BT01-12772 SEPARACION POR CONTRATO DE COMPRAVENTA DE LA MZ D LT 1 - APOLO </t>
  </si>
  <si>
    <t xml:space="preserve">03BT01-13396 CANCELACION TOTAL DE LA MZ D LOTE 1- APOLO </t>
  </si>
  <si>
    <t>03EB01-2342 CUOTA INICIAL POR CONTRATO DE PROMESA DE COMPRA DE ESTACIONAMIENTO NRO 6 CONDOMINIO APOLO</t>
  </si>
  <si>
    <t>03EB01-2343 CANCELACION CUOTA INICIAL POR CONTRATO DE PROMESA DE COMPRA VENTA DEL LT A1 LT 2 CONDOMINIO APOLO</t>
  </si>
  <si>
    <t>03EB01-4162 CUOTA 2 SEP. 2021 TRANSFERENCIA CREDICONTADO POR CONTRATO DE PROMESA MZ A1 LT 2   APOLO</t>
  </si>
  <si>
    <t>03EB01-4163 CUOTA 1 AGT. 2021 TRANSFERENCIA CREDICONTADO POR CONTRATO DE PROMESA MZ A1 LT 2 APOLO</t>
  </si>
  <si>
    <t>03EB01-4695 CUOTA 3 OCTUBRE 2021 TRANSFERENCIA CREDICONTADO POR CONTRATO DE PROMESA MZ A1 LOTE 2 - APOLO</t>
  </si>
  <si>
    <t>03EB01-4696 CUOTA 4 NOVIEMBRE 2021 TRANSFERENCIA CREDICONTADO POR CONTRATO DE PROMESA MZ A1 LOTE 2 - APOLO</t>
  </si>
  <si>
    <t>03EB01-5249 PAGO DE CUOTA 5 DICIEMBRE 2021 POR CONTRATO DE PROMESA DE LA MZ A1 LOTE 2 - APOLO</t>
  </si>
  <si>
    <t>03EB01-5471 CUOTA 6 MZ A1 LT 2-APOLO</t>
  </si>
  <si>
    <t>03EB01-5876 CUOTA 7 MZ A1 LT 2-APOLO</t>
  </si>
  <si>
    <t>03EB01-6470 CUOTA 8 ABRIL 2022 TRANSFERENCIA CREDICONTADO POR CONTRATO DE PROMESA DE LA MZ A1 LOTE 2 EL APOLO</t>
  </si>
  <si>
    <t>03EB01-7134 CUOTA 9 MAYO 2022  POR CONTRATO DE PROMESA DE LA MZ. A1 LOTE 2 - EL APOLO</t>
  </si>
  <si>
    <t>03EB01-8429 CUOTA 10 MZ A1 LT 2 - EL APOLO</t>
  </si>
  <si>
    <t>03EB01-9086 CUOTA 11 MZ A1 LT 2- EL APOLO</t>
  </si>
  <si>
    <t>03BT01-1336 CUOTA 12 MZ A1 LOTE 2 - EL APOLO</t>
  </si>
  <si>
    <t>03BT01-2093 CUOTA 13MZ A1 LOTE 2 - EL APOLO</t>
  </si>
  <si>
    <t>03BT01-3309 CUOTA 14MZ A1 LOTE 2 - EL  APOLO</t>
  </si>
  <si>
    <t>03BT01-4995 CUOTA 15 MZ A1 LOTE 2 - EL APOLO</t>
  </si>
  <si>
    <t>CUOTA 16 MZ P LOTE 2 APOLO</t>
  </si>
  <si>
    <t>SEPAR.COCHERA 161 CTA. 1 MZ N LT.5 APOLO</t>
  </si>
  <si>
    <t>ADJU. CUOTA  1 MZ N LT 5-APOLO</t>
  </si>
  <si>
    <t>CUOTA 18 MZ N LT 5-APOLO</t>
  </si>
  <si>
    <t>03BB01-418CUOTA 2 COCHERA 161 MZ N LT 5-APOLO</t>
  </si>
  <si>
    <t>03BT01-8798 CREDICONTADO PAGO CUOTA 19 MARZO 2023 POR CONTRATO DE PROMESA DE LA MZ N LT 5 - EL APOLO</t>
  </si>
  <si>
    <t>03BT01-8799 SEPARACION DE COCHERA A CONCRETAR COMPRA N° 161 PAGO CUOTA 3 MARZO 2023 MZ N LT 5 - EL APOLO</t>
  </si>
  <si>
    <t>03BT01-10871 03BT01-10871PAGO CUOTA 20 ABRIL 2023 POR CONTRATO DE PROMESA DE LA MZ N LOTE 5 - EL APOLO</t>
  </si>
  <si>
    <t>03BT01-11031 SEPARACION DE COCHERA A CONCRETAR COMPRA N° 161 CUOTA 4 ABRIL 2023 DE LA MZ N LOTE 5 - EL APOLO</t>
  </si>
  <si>
    <t xml:space="preserve">03BT01-11790 PAGO CUOTA 21 MAYO 2023  POR CONTRATO DE PROMESA DE LA MZ N LOTE 5 - EL APOLO </t>
  </si>
  <si>
    <t xml:space="preserve">03BT01-12919 PAGO CUOTA 22 JUNIO 2023  POR CONTRATO DE PROMESA DE LA MZ N LOTE 5 - EL APOLO </t>
  </si>
  <si>
    <t xml:space="preserve">03BT01-12920 SEPARACION DE COCHERA  N° 161 CUOTA 5 MAYO 2023 DE LA MZ N LOTE 5 - EL APOLO </t>
  </si>
  <si>
    <t xml:space="preserve">03BT01-12921  SEPARACION DE COCHERA A CONCRETAR COMPRA N° 161 CUOTA 6 JUNIO 2023 DE LA MZ N LOTE 5 - EL APOLO </t>
  </si>
  <si>
    <t xml:space="preserve">03BT01-15018 SEPARACION DE COCHERA A CONCRETAR COMPRA N° 161 CUOTA 7 JULIO 2023 DE LA MZ N LOTE 5 - EL APOLO </t>
  </si>
  <si>
    <t xml:space="preserve">03BT01-15019 PAGO CUOTA 23 JULIO 2023 POR CONTRATO DE PROMESA DE LA MZ N LOTE 5 - EL APOLO </t>
  </si>
  <si>
    <t xml:space="preserve">03BT01-16064 PAGO CUOTA 24 AGOSTO 2023 POR CONTRATO DE PROMESA DE LA MZ N LOTE 5 - EL APOLO </t>
  </si>
  <si>
    <t xml:space="preserve">03BT01-17458 SEPARACION DE COCHERA A CONCRETAR COMPRA N° 161 CUOTA 8 AGOSTO 2023 DE LA MZ N LOTE 5 - EL APOLO </t>
  </si>
  <si>
    <t xml:space="preserve">03BT01-17459 SEPARACION DE COCHERA A CONCRETAR COMPRA N° 161 CUOTA 9 SEPT 2023 DE LA MZ N LOTE 5 - EL APOLO </t>
  </si>
  <si>
    <t xml:space="preserve">03BT01-17460 CUOTA 25 SEPTIEMBRE 2023 POR CONTRATO DE PROMESA DE LA MZ N LOTE 5 - EL APOLO </t>
  </si>
  <si>
    <t xml:space="preserve">03BT01-20252 CUOTA 26  MZ N LOTE 5 - EL APOLO </t>
  </si>
  <si>
    <t xml:space="preserve">03BT01-20254 SEPARACION DE COCHERA N° 161 CUOTA 10 OCTUBRE 2023 DE LA MZ N LOTE 5 - EL APOLO </t>
  </si>
  <si>
    <t xml:space="preserve">03BT01-21487 SEPARACION DE COCHERA N° 161 CUOTA 11 NOVIEMBRE 2023 DE LA MZ N LOTE 5 - EL APOLO </t>
  </si>
  <si>
    <t xml:space="preserve">03BT01-21488PAGO CUOTA 27 NOVIEMBRE 2023 CONTRATO DE PROMESA DE LA MZ N LOTE 5 - EL APOLO </t>
  </si>
  <si>
    <t xml:space="preserve">03BT01-22450 SEPARACION DE COCHERA  N° 161 CUOTA 12 DICIEMBRE 2023 DE LA MZ N LOTE 5 - EL APOLO </t>
  </si>
  <si>
    <t xml:space="preserve">03BT01-22451PAGO CUOTA 28 DICIEMBRE 2023 CONTRATO DE PROMESA DE LA MZ N LOTE 5 - EL APOLO </t>
  </si>
  <si>
    <t xml:space="preserve">03BT01-24378 PAGO CUOTA 29 ENERO 2024 TRANSFERENCIA CREDICONTADO POR CONTRATO DE PROMESA DE LA MZ N LOTE 5 - EL APOLO </t>
  </si>
  <si>
    <t xml:space="preserve">03BT01-24379 ABONO POR CONCEPTO DE SEPARACION DE COCHERA A CONCRETAR COMPRA N° 161 CUOTA 13 ENERO 2024 DE LA MZ N LOTE 5 - EL APOLO </t>
  </si>
  <si>
    <t>03BT01-26309 PAGO CUOTA 30 FEBRERO 2024 TRANSFERENCIA CREDICONTADO POR CONTRATO DE PROMESA DE LA MZ N LOTE 5 - EL APOLO</t>
  </si>
  <si>
    <t>03BT01-26311 ABONO POR CONCEPTO DE SEPARACION DE COCHERA A CONCRETAR COMPRA N° 161 CUOTA 14 FEBRERO 2024 DE LA MZ N LOTE 5 - EL APOLO</t>
  </si>
  <si>
    <t>03BT01-26839ABONO POR CONCEPTO DE SEPARACION DE COCHERA A CONCRETAR COMPRA N° 161 CUOTA 15 MARZO 2024 DE LA MZ N LOTE 5 - EL APOLO</t>
  </si>
  <si>
    <t>03BT01-27181PAGO CUOTA 31 MARZO 2024 TRANSFERENCIA CREDICONTADO POR CONTRATO DE PROMESA DE LA MZ N LOTE 5 - EL APOLO</t>
  </si>
  <si>
    <t>03BT01-28916ABONO POR CONCEPTO DE SEPARACION DE COCHERA A CONCRETAR COMPRA N° 161 CUOTA 16 ABRIL 2024 DE LA MZ N LOTE 5 - EL APOLO</t>
  </si>
  <si>
    <t>03BT01-31233PAGO CUOTA 32 ABRIL 2024 TRANSFERENCIA CREDICONTADO POR CONTRATO DE PROMESA DE LA MZ N LOTE 5 - EL APOLO</t>
  </si>
  <si>
    <t>03BT01-31253PAGO CUOTA 33 MAYO 2024 TRANSFERENCIA CREDICONTADO POR CONTRATO DE PROMESA DE LA MZ N LOTE 5 - EL APOLO</t>
  </si>
  <si>
    <t>03BT01-31254ABONO POR CONCEPTO DE SEPARACION DE COCHERA A CONCRETAR COMPRA N° 161 CUOTA 17 MAYO 2024 DE LA MZ N LOTE 5 - EL APOLO</t>
  </si>
  <si>
    <t>03BT01-32784PAGO CUOTA 34 JUNIO 2024 TRANSFERENCIA CREDICONTADO POR CONTRATO DE PROMESA DE LA MZ N LOTE 5 - EL APOLO</t>
  </si>
  <si>
    <t>03BT01-32785ABONO POR CONCEPTO DE SEPARACION DE COCHERA A CONCRETAR COMPRA N° 161 CUOTA 18 JUNIO 2024 DE LA MZ N LOTE 5 - EL APOLO</t>
  </si>
  <si>
    <t>03BT01-34820PAGO CUOTA 35 JULIO 2024 TRANSFERENCIA CREDICONTADO POR CONTRATO DE PROMESA DE LA MZ N LOTE 5 - EL APOLO</t>
  </si>
  <si>
    <t>03BT01-35893PAGO CUOTA 36 AGOSTO 2024 TRANSFERENCIA CREDICONTADO POR CONTRATO DE PROMESA DE LA MZ N LOTE 5 - EL APOLO</t>
  </si>
  <si>
    <t>03BT01-35894ABONO POR CONCEPTO DE SEPARACION DE COCHERA A CONCRETAR COMPRA N° 161 CUOTA 19 JULIO 2024 DE LA MZ N LOTE 5 - EL APOLO</t>
  </si>
  <si>
    <t>03BT01-35895ABONO POR CONCEPTO DE SEPARACION DE COCHERA A CONCRETAR COMPRA N° 161 CUOTA 20 AGOSTO 2024 DE LA MZ N LOTE 5 - EL APOLO</t>
  </si>
  <si>
    <t>03BT01-37948 ABONO POR CONCEPTO DE SEPARACION DE COCHERA A CONCRETAR COMPRA N° 161 CUOTA 21 SEPTIEMBRE 2024 DE LA MZ N LOTE 5 - EL APOLO</t>
  </si>
  <si>
    <t>03BT01-37950 PAGO CUOTA 37 SEPTIEMBRE 2024 TRANSFERENCIA CREDICONTADO POR CONTRATO DE PROMESA DE LA MZ N LOTE 5 - EL APOLO</t>
  </si>
  <si>
    <t>03BT01-39165 PAGO CUOTA 38 OCTUBRE 2024 TRANSFERENCIA CREDICONTADO POR CONTRATO DE PROMESA DE LA MZ N LOTE 5 - EL APOLO</t>
  </si>
  <si>
    <t>03BT01-39166 ABONO POR CONCEPTO DE SEPARACION DE COCHERA A CONCRETAR COMPRA N° 161 CUOTA 22 OCTUBRE 2024 DE LA MZ N LOTE 5 - EL APOLO</t>
  </si>
  <si>
    <t>03BT01-40638 PAGO CUOTA 39 NOVIEMBRE 2024 TRANSFERENCIA CREDICONTADO POR CONTRATO DE PROMESA DE LA MZ N LOTE 5 - EL APOLO</t>
  </si>
  <si>
    <t>03BT01-40639 ABONO POR CONCEPTO DE SEPARACION DE COCHERA A CONCRETAR COMPRA N° 161 CUOTA 23 NOVIEMBRE 2024 DE LA MZ N LOTE 5 - EL APOLO</t>
  </si>
  <si>
    <t xml:space="preserve">03BT01-42871 PAGO CUOTA 40 DICIEMBRE 2024 TRANSFERENCIA CREDICONTADO POR CONTRATO DE PROMESA DE LA MZ N LOTE 5 - EL APOLO </t>
  </si>
  <si>
    <t xml:space="preserve">03BT01-42872 ABONO POR CONCEPTO DE SEPARACION DE COCHERA A CONCRETAR COMPRA N° 161 CUOTA 24 DICIEMBRE 2024 DE LA MZ N LOTE 5 - EL APOLO </t>
  </si>
  <si>
    <t>03BT01-44290 PAGO CUOTA 41 ENERO 2025 TRANSFERENCIA CREDICONTADO POR CONTRATO DE PROMESA DE LA MZ N LOTE 5 - EL APOLO</t>
  </si>
  <si>
    <t>03BT01-44291 ABONO POR CONCEPTO DE SEPARACION DE COCHERA A CONCRETAR COMPRA N° 161 CUOTA 25 ENERO 2025 DE LA MZ N LOTE 5 - EL APOLO</t>
  </si>
  <si>
    <t>03BT01-45310 PAGO CUOTA 42 FEBRERO 2025 TRANSFERENCIA CREDICONTADO POR CONTRATO DE PROMESA DE LA MZ N LOTE 5 - EL APOLO</t>
  </si>
  <si>
    <t>03BT01-45328 ABONO POR CONCEPTO DE SEPARACION DE COCHERA A CONCRETAR COMPRA N° 161 CUOTA 26 FEBRERO 2025 DE LA MZ N LOTE 5 - EL APOLO</t>
  </si>
  <si>
    <t>03BT01-47544 PAGO CUOTA 43 MARZO 2025 TRANSFERENCIA CREDICONTADO POR CONTRATO DE PROMESA DE LA MZ N LOTE 5 - EL APOLO</t>
  </si>
  <si>
    <t>03BT01-47545 ABONO POR CONCEPTO DE SEPARACION DE COCHERA A CONCRETAR COMPRA N° 161 CUOTA 27 MARZO 2025 DE LA MZ N LOTE 5 - EL APOLO</t>
  </si>
  <si>
    <t xml:space="preserve">03BT01-49288 PAGO CUOTA 44 ABRIL 2025 TRANSFERENCIA CREDICONTADO POR CONTRATO DE PROMESA DE LA MZ N LOTE 5 - EL APOLO </t>
  </si>
  <si>
    <t xml:space="preserve">03BT01-49289 ABONO POR CONCEPTO DE SEPARACION DE COCHERA A CONCRETAR COMPRA N° 161 CUOTA 28 ABRIL 2025 DE LA MZ N LOTE 5 - EL APOLO </t>
  </si>
  <si>
    <t>03BT01-50287 ABONO POR CONCEPTO DE SEPARACION DE COCHERA A CONCRETAR COMPRA N° 161 CUOTA 29 MAYO 2025 DE LA MZ N LOTE 5 - EL APOLO</t>
  </si>
  <si>
    <t>03BT01-50288 PAGO CUOTA 45 MAYO 2025 TRANSFERENCIA CREDICONTADO POR CONTRATO DE PROMESA DE LA MZ N LOTE 5 - EL APOLO</t>
  </si>
  <si>
    <t>03BT01-52418 PAGO CUOTA 46 JUNIO 2025 TRANSFERENCIA CREDICONTADO POR CONTRATO DE PROMESA DE LA MZ N LOTE 5 - EL APOLO</t>
  </si>
  <si>
    <t>03BT01-52419 ABONO POR CONCEPTO DE SEPARACION DE COCHERA A CONCRETAR COMPRA N° 161 CUOTA 30 JUNIO 2025 DE LA MZ N LOTE 5 - EL APOLO</t>
  </si>
  <si>
    <t xml:space="preserve">03BT01-53481 ABONO POR CONCEPTO DE SEPARACION DE COCHERA A CONCRETAR COMPRA N° 161 CUOTA 31 JULIO 2025 DE LA MZ N LOTE 5 - EL APOLO </t>
  </si>
  <si>
    <t xml:space="preserve">03BT01-53482 PAGO CUOTA 47 JULIO 2025 TRANSFERENCIA CREDICONTADO POR CONTRATO DE PROMESA DE LA MZ N LOTE 5 - EL APOLO </t>
  </si>
  <si>
    <t xml:space="preserve">03BT01-55406 PAGO CUOTA 48 AGOSTO 2025 TRANSFERENCIA CREDICONTADO POR CONTRATO DE PROMESA DE LA MZ N LOTE 5 - EL APOLO </t>
  </si>
  <si>
    <t xml:space="preserve">03BT01-55407 ABONO POR CONCEPTO DE SEPARACION DE COCHERA A CONCRETAR COMPRA N° 161 CUOTA 32 AGOSTO 2025 DE LA MZ N LOTE 5 - EL APOLO </t>
  </si>
  <si>
    <t>03BT01-56774 PAGO CUOTA 49 SEPTIEMBRE 2025 TRANSFERENCIA CREDICONTADO POR CONTRATO DE PROMESA DE LA MZ N LOTE 5 - EL APOLO</t>
  </si>
  <si>
    <t>03BT01-56775 ABONO POR CONCEPTO DE SEPARACION DE COCHERA A CONCRETAR COMPRA N° 161 CUOTA 33 SEPTIEMBRE 2025 DE LA MZ N LOTE 5 - EL APOLO</t>
  </si>
  <si>
    <t>BT01-8799</t>
  </si>
  <si>
    <t>BT01-15018</t>
  </si>
  <si>
    <t>BT01-17458</t>
  </si>
  <si>
    <t>BT01-17459</t>
  </si>
  <si>
    <t>BT01-20254</t>
  </si>
  <si>
    <t>BT01-21487</t>
  </si>
  <si>
    <t>BT01-22450</t>
  </si>
  <si>
    <t>BT01-24379</t>
  </si>
  <si>
    <t>BT01-26311</t>
  </si>
  <si>
    <t>BT01-26839</t>
  </si>
  <si>
    <t>BT01-28916</t>
  </si>
  <si>
    <t>BT01-31254</t>
  </si>
  <si>
    <t>BT01-32785</t>
  </si>
  <si>
    <t>BT01-35894</t>
  </si>
  <si>
    <t>BT01-35895</t>
  </si>
  <si>
    <t>BT01-37948</t>
  </si>
  <si>
    <t>BT01-39166</t>
  </si>
  <si>
    <t>BT01-40639</t>
  </si>
  <si>
    <t>BT01-42872</t>
  </si>
  <si>
    <t>BT01-44291</t>
  </si>
  <si>
    <t>BT01-45328</t>
  </si>
  <si>
    <t>BT01-47545</t>
  </si>
  <si>
    <t>BT01-49289</t>
  </si>
  <si>
    <t>BT01-50287</t>
  </si>
  <si>
    <t>BT01-52419</t>
  </si>
  <si>
    <t>BT01-53481</t>
  </si>
  <si>
    <t>BT01-55407</t>
  </si>
  <si>
    <t>BT01-56775</t>
  </si>
  <si>
    <t>EB01-5249</t>
  </si>
  <si>
    <t>BT01-15019</t>
  </si>
  <si>
    <t>BT01-16064</t>
  </si>
  <si>
    <t>BT01-17460</t>
  </si>
  <si>
    <t>BT01-20252</t>
  </si>
  <si>
    <t>BT01-21488</t>
  </si>
  <si>
    <t>BT01-22451</t>
  </si>
  <si>
    <t>BT01-24378</t>
  </si>
  <si>
    <t>BT01-26309</t>
  </si>
  <si>
    <t>BT01-27181</t>
  </si>
  <si>
    <t>BT01-31233</t>
  </si>
  <si>
    <t>BT01-31253</t>
  </si>
  <si>
    <t>BT01-32784</t>
  </si>
  <si>
    <t>BT01-34820</t>
  </si>
  <si>
    <t>BT01-35893</t>
  </si>
  <si>
    <t>BT01-37950</t>
  </si>
  <si>
    <t>BT01-39165</t>
  </si>
  <si>
    <t>BT01-40638</t>
  </si>
  <si>
    <t>BT01-42871</t>
  </si>
  <si>
    <t>BT01-44290</t>
  </si>
  <si>
    <t>BT01-45310</t>
  </si>
  <si>
    <t>BT01-47544</t>
  </si>
  <si>
    <t>BT01-49288</t>
  </si>
  <si>
    <t>BT01-50288</t>
  </si>
  <si>
    <t>BT01-52418</t>
  </si>
  <si>
    <t>BT01-53482</t>
  </si>
  <si>
    <t>BT01-55406</t>
  </si>
  <si>
    <t>BT01-56774</t>
  </si>
  <si>
    <t xml:space="preserve">
6332</t>
  </si>
  <si>
    <t>Confirmar</t>
  </si>
  <si>
    <t>Observacion</t>
  </si>
  <si>
    <t>03EB01-5273 SEPARACION DE CUOTA INICIAL PARA ADJUDICACION MZ H LT 12 APOLO</t>
  </si>
  <si>
    <t>03EB01-5336 CUOTA INICIAL MZ H LT 12-APOLO</t>
  </si>
  <si>
    <t>03EB01-6271 CUOTA 1 MZ. H LOTE 12 - EL APOLO</t>
  </si>
  <si>
    <t>03EB01-7505 CUOTA 2 MAYO 2022 POR CONTRATO DE PROMESA DE LA MZ. H LOTE 12 - EL APOLO</t>
  </si>
  <si>
    <t>03EB01-9267 CUOTA 3 MZ H LT 12-APOLO</t>
  </si>
  <si>
    <t>03BT01-585 CUOTA 3  MZ H LOTE 12 - EL APOLO</t>
  </si>
  <si>
    <t>03BT01-1298 CUOTA 4  MZ H LOTE 12 - EL APOLO</t>
  </si>
  <si>
    <t>Fecha Emi.</t>
  </si>
  <si>
    <t>Total Venta</t>
  </si>
  <si>
    <t>EB01-5273</t>
  </si>
  <si>
    <t>EB01-5336</t>
  </si>
  <si>
    <t>EB01-6271</t>
  </si>
  <si>
    <t>EB01-7505</t>
  </si>
  <si>
    <t>EB01-9267</t>
  </si>
  <si>
    <t>BT01-585</t>
  </si>
  <si>
    <t>BT01-1298</t>
  </si>
  <si>
    <t>Serie</t>
  </si>
  <si>
    <t>Numero</t>
  </si>
  <si>
    <t>03EB01-5159 PAGO CUOTA 1 ENERO 2022 MZ I LOTE 14 - APOLO</t>
  </si>
  <si>
    <t>03EB01-5678 CUOTA 2 MZ I LT 14-APOLO</t>
  </si>
  <si>
    <t>03EB01-6048 CUOTA 3 MZ I LT 14-APOLO</t>
  </si>
  <si>
    <t>03EB01-6885 CUOTA 4 CONTRATO DE PROMESA DE LA MZ. I LOTE 14 - EL APOLO</t>
  </si>
  <si>
    <t>03EB01-7975 CUOTA 5 MAYO 2022  POR CONTRATO DE PROMESA DE LA MZ. I LOTE 14 - EL APOLO</t>
  </si>
  <si>
    <t>03EB01-8924 CUOTA 6 MZ I LT 14 - EL APOLO</t>
  </si>
  <si>
    <t>03BC01-57 CUOTA 7  MZ I LOTE 14 - APOLO</t>
  </si>
  <si>
    <t>03BT01-1459 CUOTA 8 MZ I LOTE 14 - EL APOLO</t>
  </si>
  <si>
    <t>03BT01-2647 CUOTA 9  MZ I LOTE 14 - EL APOLO</t>
  </si>
  <si>
    <t>03BT01-3599 CUOTA 10MZ I LOTE 14 - EL APOLO</t>
  </si>
  <si>
    <t>03BT01-5466 CUOTA 11 MZ I LOTE 14 - EL APOLO</t>
  </si>
  <si>
    <t>03BT01-5467 CUOTA 12 MZ I LOTE 14 - EL APOLO</t>
  </si>
  <si>
    <t>IMPORTE $</t>
  </si>
  <si>
    <t>IMPORTE S/</t>
  </si>
  <si>
    <t>EB01-3249</t>
  </si>
  <si>
    <t>03EB01-3249 CANCELACION CUOTA INICIAL MZ I LT 14 APOLO CONDOMINIO</t>
  </si>
  <si>
    <t>03EB01-3250 CANCELACION CUOTA INICIAL POR CONTRATO DE PROMESA MZ I LT 14 APOLO</t>
  </si>
  <si>
    <t>03EB01-3251 CANCELACION DE ESTACIONAMIENTO NRO. 219 APOLO</t>
  </si>
  <si>
    <t>03EB01-3252 CANCELACION ESTACIONAMIENTO NRO 220 APOLO</t>
  </si>
  <si>
    <t>03EB01-5380 CUOTA INICIAL MZ B LT 1-APOLO</t>
  </si>
  <si>
    <t>03EB01-6991 CUOTA 1 ABRIL 2022 TRANSFERENCIA DE CREDICONTADO POR CONTRATO DE PROMESA DE LA MZ. B LOTE 1 - APOLO</t>
  </si>
  <si>
    <t>03EB01-8221 CUOTA 2 MZ B LT 1 - EL APOLO</t>
  </si>
  <si>
    <t>03BT01-1110 CUOTA 3  MZ B LOTE 1 - EL APOLO</t>
  </si>
  <si>
    <t>03BT01-1125 03BT01-1125CUOTA 4  MZ B LOTE 1 - EL APOLO</t>
  </si>
  <si>
    <t>EB01-6991</t>
  </si>
  <si>
    <t>03BT01-9078 CREDICONTADO PAGO CUOTA 5 FEBRERO 2023  POR CONTRATO DE PROMESA DE LA MZ C LT 1  - EL APOLO</t>
  </si>
  <si>
    <t>03BT01-9936 CREDICONTADO PAGO CUOTA 6 MARZO 2023 POR CONTRATO DE PROMESA DE LA MZ C LT 1 - APOLO</t>
  </si>
  <si>
    <t xml:space="preserve">03BT01-11395 PAGO CUOTA 7 ABRIL 2023 POR CONTRATO DE PROMESA DE LA MZ C LOTE 1 - EL APOLO </t>
  </si>
  <si>
    <t xml:space="preserve">03BT01-12773 PAGO CUOTA 8 MAYO 2023 POR CONTRATO DE PROMESA DE LA MZ C LOTE 1 - EL APOLO </t>
  </si>
  <si>
    <t xml:space="preserve">03BT01-14903 PAGO CUOTA 9 JUNIO 2023 POR CONTRATO DE PROMESA DE LA MZ C LOTE 1 - EL APOLO </t>
  </si>
  <si>
    <t xml:space="preserve">03BT01-16053 PAGO CUOTA 11 JULIO 2023 TRANSFERENCIA CREDICONTADO PAGO CUOTA C LOTE 1 - EL APOLO </t>
  </si>
  <si>
    <t xml:space="preserve">03BT01-17878 PAGO CUOTA 11 AGOSTO 2023 POR CONTRATO DE PROMESA DE LA MZ C LOTE 1 - EL APOLO </t>
  </si>
  <si>
    <t xml:space="preserve">03BT01-19145 CUOTA 12 SEPTIEMBRE 2023  MZ C LOTE 1 - EL APOLO </t>
  </si>
  <si>
    <t xml:space="preserve">03BT01-21207PAGO CUOTA 13 NOVIEMBRE 2023 CONTRATO DE PROMESA DE LA MZ C LOTE 1 - EL APOLO </t>
  </si>
  <si>
    <t>BT01-9078</t>
  </si>
  <si>
    <t>BT01-9936</t>
  </si>
  <si>
    <t>BT01-11395</t>
  </si>
  <si>
    <t>BT01-12773</t>
  </si>
  <si>
    <t>BT01-14903</t>
  </si>
  <si>
    <t>BT01-16053</t>
  </si>
  <si>
    <t>BT01-17878</t>
  </si>
  <si>
    <t>BT01-19145</t>
  </si>
  <si>
    <t>BT01-21207</t>
  </si>
  <si>
    <t>BT01-24388</t>
  </si>
  <si>
    <t>BT01-25313</t>
  </si>
  <si>
    <t xml:space="preserve">03BT01-24388 PAGO CUOTA 15 DICIEMBRE 2023 TRANSFERENCIA CREDICONTADO POR CONTRATO DE PROMESA DE LA MZ C LOTE 1 - EL APOLO </t>
  </si>
  <si>
    <t>03BT01-25313 PAGO CUOTA 16 ENERO 2024 TRANSFERENCIA CREDICONTADO POR CONTRATO DE PROMESA DE LA MZ C LOTE 1 - EL APOLO</t>
  </si>
  <si>
    <t>BT01-10904</t>
  </si>
  <si>
    <t>BT01-10905</t>
  </si>
  <si>
    <t>BT01-10906</t>
  </si>
  <si>
    <t>BT01-14780</t>
  </si>
  <si>
    <t>BT01-15908</t>
  </si>
  <si>
    <t>BT01-17936</t>
  </si>
  <si>
    <t>BT01-19772</t>
  </si>
  <si>
    <t>BT01-21080</t>
  </si>
  <si>
    <t>BT01-22447</t>
  </si>
  <si>
    <t>03BT01-10904 CANCELACION CUOTA INICIAL POR COMPRA Y VENTA DE LA MZ G LT 10</t>
  </si>
  <si>
    <t>03BT01-10905 CANCELACION CUOTA 1 ABRIL 2023 POR COMPRA Y VENTA MZ G LOTE 10 - APOLO</t>
  </si>
  <si>
    <t>03BT01-10906 CANCELACION DE TRANSFERENCIA DE POSESION DE LA COCHERA N° 61 - APOLO</t>
  </si>
  <si>
    <t xml:space="preserve">03BT01-14780 PAGO CUOTA 1 JULIO 2023  POR CONTRATO DE PROMESA DE LA MZ G LOTE 10 - EL APOLO </t>
  </si>
  <si>
    <t xml:space="preserve">03BT01-15908 PAGO CUOTA 2 AGOSTO 2023 POR CONTRATO DE PROMESA DE LA MZ G LOTE 10 - EL APOLO </t>
  </si>
  <si>
    <t xml:space="preserve">03BT01-17936 PAGO CUOTA 3 SETIEMBRE 2023 POR CONTRATO DE PROMESA DE LA MZ G LOTE 10 - EL APOLO </t>
  </si>
  <si>
    <t xml:space="preserve">03BT01-19772 CUOTA 4  MZ G LOTE 10 - EL APOLO </t>
  </si>
  <si>
    <t xml:space="preserve">03BT01-21080PAGO CUOTA 5 NOVIEMBRE 2023 CONTRATO DE PROMESA DE LA MZ G LOTE 10 - EL APOLO </t>
  </si>
  <si>
    <t xml:space="preserve">03BT01-22447PAGO CUOTA 6 DICIEMBRE 2023 CONTRATO DE PROMESA DE LA MZ G LOTE 10 - EL APOLO </t>
  </si>
  <si>
    <t>BT01-24389</t>
  </si>
  <si>
    <t>BT01-25912</t>
  </si>
  <si>
    <t>BT01-28153</t>
  </si>
  <si>
    <t>BT01-29621</t>
  </si>
  <si>
    <t>BT01-30794</t>
  </si>
  <si>
    <t>BT01-32555</t>
  </si>
  <si>
    <t>BT01-34297</t>
  </si>
  <si>
    <t>BT01-36171</t>
  </si>
  <si>
    <t>BT01-37796</t>
  </si>
  <si>
    <t>BT01-39589</t>
  </si>
  <si>
    <t>BT01-40896</t>
  </si>
  <si>
    <t>BT01-42508</t>
  </si>
  <si>
    <t xml:space="preserve">03BT01-24389 PAGO CUOTA 7 ENERO 2025 TRANSFERENCIA CREDICONTADO POR CONTRATO DE PROMESA DE LA MZ G LOTE 10 - EL APOLO </t>
  </si>
  <si>
    <t>03BT01-25912 PAGO CUOTA 8 FEBRERO 2024 TRANSFERENCIA CREDICONTADO POR CONTRATO DE PROMESA DE LA MZ G LOTE 10 - EL APOLO</t>
  </si>
  <si>
    <t>03BT01-28153PAGO CUOTA 12 MARZO 2024 PARA LA ADJUDICACION DE LA MZ G LOTE 1 - EL OLIVAR</t>
  </si>
  <si>
    <t>03BT01-29621PAGO CUOTA 10 ABRIL 2025 TRANSFERENCIA CREDICONTADO POR CONTRATO DE PROMESA DE LA MZ G LOTE 10 - EL APOLO</t>
  </si>
  <si>
    <t>03BT01-30794PAGO CUOTA 11 MAYO 2024 TRANSFERENCIA CREDICONTADO POR CONTRATO DE PROMESA DE LA MZ G LOTE 10 - EL APOLO</t>
  </si>
  <si>
    <t>03BT01-32555PAGO CUOTA 12 JUNIO 2024 TRANSFERENCIA CREDICONTADO POR CONTRATO DE PROMESA DE LA MZ G LOTE 10 - EL APOLO</t>
  </si>
  <si>
    <t>03BT01-34297PAGO CUOTA 13 JULIO 2024 TRANSFERENCIA CREDICONTADO POR CONTRATO DE PROMESA DE LA MZ G LOTE 10 - EL APOLO</t>
  </si>
  <si>
    <t>03BT01-36171PAGO CUOTA 14 AGOSTO 2024 TRANSFERENCIA CREDICONTADO POR CONTRATO DE PROMESA DE LA MZ G LOTE 10 - EL APOLO</t>
  </si>
  <si>
    <t>03BT01-37796 PAGO CUOTA 15 SEPTIEMBRE 2024 TRANSFERENCIA CREDICONTADO POR CONTRATO DE PROMESA DE LA MZ G LOTE 10 - EL APOLO</t>
  </si>
  <si>
    <t>03BT01-39589 PAGO CUOTA 16 OCTUBRE 2024 TRANSFERENCIA CREDICONTADO POR CONTRATO DE PROMESA DE LA MZ G LOTE 10 - EL APOLO</t>
  </si>
  <si>
    <t>03BT01-40896 PAGO CUOTA 17 NOVIEMBRE 2024 TRANSFERENCIA CREDICONTADO POR CONTRATO DE PROMESA DE LA MZ G LOTE 10 - EL APOLO</t>
  </si>
  <si>
    <t xml:space="preserve">03BT01-42508 PAGO CUOTA 18 DICIEMBRE 2024 TRANSFERENCIA CREDICONTADO POR CONTRATO DE PROMESA DE LA MZ G LOTE 10 - EL APOLO </t>
  </si>
  <si>
    <t>BT01-44579</t>
  </si>
  <si>
    <t>BT01-45731</t>
  </si>
  <si>
    <t>BT01-47214</t>
  </si>
  <si>
    <t>BT01-49297</t>
  </si>
  <si>
    <t>BT01-50523</t>
  </si>
  <si>
    <t>BT01-51995</t>
  </si>
  <si>
    <t>BT01-52375</t>
  </si>
  <si>
    <t>BT01-54914</t>
  </si>
  <si>
    <t>BT01-56315</t>
  </si>
  <si>
    <t>BT01-56826</t>
  </si>
  <si>
    <t>BT01-56859</t>
  </si>
  <si>
    <t>BT01-56906</t>
  </si>
  <si>
    <t>BT01-56913</t>
  </si>
  <si>
    <t>03BT01-44579 PAGO CUOTA 19 ENERO 2025 TRANSFERENCIA CREDICONTADO POR CONTRATO DE PROMESA DE LA MZ G LOTE 10 - EL APOLO</t>
  </si>
  <si>
    <t>03BT01-45731 PAGO CUOTA 20 FEBRERO 2025 TRANSFERENCIA CREDICONTADO POR CONTRATO DE PROMESA DE LA MZ G LOTE 10 - EL APOLO</t>
  </si>
  <si>
    <t>03BT01-47214 PAGO CUOTA 21 MARZO 2025 TRANSFERENCIA CREDICONTADO POR CONTRATO DE PROMESA DE LA MZ G LOTE 10 - EL APOLO</t>
  </si>
  <si>
    <t xml:space="preserve">03BT01-49297 PAGO CUOTA 22 ABRIL 2025 TRANSFERENCIA CREDICONTADO POR CONTRATO DE PROMESA DE LA MZ G LOTE 10 - EL APOLO </t>
  </si>
  <si>
    <t>03BT01-50523 PAGO CUOTA 23 MAYO 2025 TRANSFERENCIA CREDICONTADO POR CONTRATO DE PROMESA DE LA MZ G LOTE 10 - EL APOLO</t>
  </si>
  <si>
    <t>03BT01-51995 PAGO CUOTA 24 JUNIO 2025 TRANSFERENCIA CREDICONTADO POR CONTRATO DE PROMESA DE LA MZ G LOTE 10 - EL APOLO</t>
  </si>
  <si>
    <t>03BT01-52375 PAGO CUOTA 25 JULIO 2025 TRANSFERENCIA CREDICONTADO POR CONTRATO DE PROMESA DE LA MZ G LOTE 10 - EL APOLO</t>
  </si>
  <si>
    <t xml:space="preserve">03BT01-54914 PAGO CUOTA 26 AGOSTO 2025 TRANSFERENCIA CREDICONTADO POR CONTRATO DE PROMESA DE LA MZ G LOTE 10 - EL APOLO </t>
  </si>
  <si>
    <t>03BT01-56315 PAGO CUOTA 27 SEPTIEMBRE 2025 TRANSFERENCIA CREDICONTADO POR CONTRATO DE PROMESA DE LA MZ G LOTE 10 - EL APOLO</t>
  </si>
  <si>
    <t>03BT01-56826 PAGO CUENTA 27 POR LA TRANSFERENCIA CREDICONTADO POR CONTRATO DE PROMESA DE LA MZ G LOTE 10 - EL APOLO</t>
  </si>
  <si>
    <t>03BT01-56859 PAGO CUENTA  DE LA TRANSFERENCIA CREDICONTADO POR CONTRATO DE PROMESA DE LA MZ G LOTE 10 - EL APOLO</t>
  </si>
  <si>
    <t>03BT01-56906 PAGO CUENTA DE LA TRANSFERENCIA CREDICONTADO POR CONTRATO DE PROMESA DE LA MZ G LOTE 10 - EL APOLO</t>
  </si>
  <si>
    <t>03BT01-56913 CANCELACION TOTAL POR LA TRANSFERENCIA CREDICONTADO POR CONTRATO DE PROMESA DE LA MZ G LOTE 10 - EL APOLO</t>
  </si>
  <si>
    <t>03EB01-5046 CANCELACION CUOTA INICIAL MZ B LOTE 12 - APOLO</t>
  </si>
  <si>
    <t>03EB01-5732 CUOTA 1 MZ B LT 12-APOLO</t>
  </si>
  <si>
    <t>03EB01-6125 CUOTA 2 MZ B LT 12-APOLO</t>
  </si>
  <si>
    <t>03EB01-7115 CUOTA 3 ABRIL 2022 POR CONTRATO DE PROMESA DE LA MZ. B LOTE 12 - EL APOLO</t>
  </si>
  <si>
    <t>03EB01-8062 CUOTA 4 MAYO 2022  POR CONTRATO DE PROMESA DE LA MZ. B LOTE 12 - EL APOLO</t>
  </si>
  <si>
    <t>03EB01-9081 CUOTA 5 MZ B LT 12 - EL APOLO</t>
  </si>
  <si>
    <t>03BT01-439 CUOTA 6  MZ. B LOTE 12 - EL APOLO</t>
  </si>
  <si>
    <t>03BT01-1460 CUOTA 7 MZ B LOTE 12 - EL APOLO</t>
  </si>
  <si>
    <t>03BT01-2577 CUOTA 8 MZ B LOTE 12 - EL APOLO</t>
  </si>
  <si>
    <t>BT01-24158</t>
  </si>
  <si>
    <t>BT01-24159</t>
  </si>
  <si>
    <t>BT01-26011</t>
  </si>
  <si>
    <t>BT01-26012</t>
  </si>
  <si>
    <t>BT01-26833</t>
  </si>
  <si>
    <t>BT01-26834</t>
  </si>
  <si>
    <t>BT01-29490</t>
  </si>
  <si>
    <t>BT01-29491</t>
  </si>
  <si>
    <t>BT01-32360</t>
  </si>
  <si>
    <t>BT01-32361</t>
  </si>
  <si>
    <t>BT01-34701</t>
  </si>
  <si>
    <t>BT01-34702</t>
  </si>
  <si>
    <t>BT01-38720</t>
  </si>
  <si>
    <t>BT01-38721</t>
  </si>
  <si>
    <t>BT01-38722</t>
  </si>
  <si>
    <t>BT01-38723</t>
  </si>
  <si>
    <t>BT01-38724</t>
  </si>
  <si>
    <t>BT01-38725</t>
  </si>
  <si>
    <t>BT01-42410</t>
  </si>
  <si>
    <t>BT01-42411</t>
  </si>
  <si>
    <t>BT01-42412</t>
  </si>
  <si>
    <t>BT01-42413</t>
  </si>
  <si>
    <t>BT01-10050</t>
  </si>
  <si>
    <t>BT01-10053</t>
  </si>
  <si>
    <t>BT01-11423</t>
  </si>
  <si>
    <t>BT01-11424</t>
  </si>
  <si>
    <t>BT01-12880</t>
  </si>
  <si>
    <t>BT01-12881</t>
  </si>
  <si>
    <t>BT01-14277</t>
  </si>
  <si>
    <t>BT01-14278</t>
  </si>
  <si>
    <t>BT01-15907</t>
  </si>
  <si>
    <t>BT01-16059</t>
  </si>
  <si>
    <t>BT01-17284</t>
  </si>
  <si>
    <t>BT01-17285</t>
  </si>
  <si>
    <t>BT01-18892</t>
  </si>
  <si>
    <t>BT01-18893</t>
  </si>
  <si>
    <t>BT01-20632</t>
  </si>
  <si>
    <t>BT01-20633</t>
  </si>
  <si>
    <t>BT01-22448</t>
  </si>
  <si>
    <t>BT01-22449</t>
  </si>
  <si>
    <t>CUOTA 9 MZ D LOTE 2 APOLO</t>
  </si>
  <si>
    <t>03BT01-8542 SEPARACION DE COCHERA A CONCRETAR COMPRA N°25 CUOTA 1 FEBRERO 2023 DE LA MZ D LOTE 2- EL APOLO.</t>
  </si>
  <si>
    <t>03BT01-8543 CUOTA 10 FEBRERO 2023 POR CONTRATO DE PROMESA DE LA MZ D LOTE 2- EL APOLO</t>
  </si>
  <si>
    <t>03BT01-10050 03BT01-10050SEPARACION DE COCHERA  N° 25 CUOTA 2 MARZO 2023 DE LA MZ D LOTE 2 - EL APOLO</t>
  </si>
  <si>
    <t>03BT01-10053 03BT01-10053PAGO CUOTA 11 MARZO 2023 POR CONTRATO DE PROMESA DE LA MZ D LOTE 2 - EL APOLO</t>
  </si>
  <si>
    <t xml:space="preserve">03BT01-11423 SEPARACION DE COCHERA  N° 25 PAGO CUOTA 3 ABRIL 2023 DE LA MZ D LOTE 2 - EL APOLO </t>
  </si>
  <si>
    <t xml:space="preserve">03BT01-11424 PAGO CUOTA 12 ABRIL 2023 POR CONTRATO DE PROMESA DE LA MZ D LOTE 2 - EL APOLO </t>
  </si>
  <si>
    <t xml:space="preserve">03BT01-12880 PAGO CUOTA 13 MAYO 2023  POR CONTRATO DE PROMESA DE LA MZ D LOTE 2 - EL APOLO </t>
  </si>
  <si>
    <t xml:space="preserve">03BT01-12881 CUOTA 4 MAYO 2023 SEPARACION DE COCHERA N° 25 DE LA MZ D LOTE 2 - EL APOLO </t>
  </si>
  <si>
    <t xml:space="preserve">03BT01-14277 PAGO CUOTA 14 JUNIO 2023 POR CONTRATO DE PROMESA DE LA MZ D LOTE 2 - EL APOLO </t>
  </si>
  <si>
    <t xml:space="preserve">03BT01-14278 PAGO CUOTA 5 JUNIO 2023SEPARACION DE COCHERA N° 25 DE LA MZ D LOTE 2 - EL APOLO </t>
  </si>
  <si>
    <t xml:space="preserve">03BT01-15907 PAGO CUOTA 15 JULIO 2023 POR CONTRATO DE PROMESA DE LA MZ D LOTE 2 - EL APOLO </t>
  </si>
  <si>
    <t xml:space="preserve">03BT01-16059 CUOTA 6 JULIO 2023 SEPARACION DE COCHERA A CONCRETAR COMPRA N 25 DE LA MZ D LOTE 2 - EL APOLO </t>
  </si>
  <si>
    <t xml:space="preserve">03BT01-17284 PAGO CUOTA 16 AGOSTO 2023  POR CONTRATO DE PROMESA DE LA MZ D LOTE 2 - EL APOLO </t>
  </si>
  <si>
    <t xml:space="preserve">03BT01-17285 CUOTA 7 AGOSTO 2023 SEPARACION DE COCHERA A CONCRETAR COMPRA N 25 DE LA MZ D LOTE 2 - EL APOLO </t>
  </si>
  <si>
    <t xml:space="preserve">03BT01-18892 SEPARACION DE COCHERA N 25 CUOTA 8 SEPTIEMBRE 2023  DE LA MZ D LOTE 2 - EL APOLO </t>
  </si>
  <si>
    <t xml:space="preserve">03BT01-18893 PAGO CUOTA 17 SEPTIEMBRE 2023  DE LA MZ D LOTE 2 - EL APOLO </t>
  </si>
  <si>
    <t xml:space="preserve">03BT01-20632PAGO CUOTA 18 OCTUBRE 2023  CONTRATO DE PROMESA DE LA MZ D LOTE 2 - EL APOLO </t>
  </si>
  <si>
    <t xml:space="preserve">03BT01-20633 SEPARACION DE COCHERA  N 25 CUOTA 9 OCTUBRE 2023 DE LA MZ D LOTE 2 - EL APOLO </t>
  </si>
  <si>
    <t xml:space="preserve">03BT01-22448PAGO CUOTA 19 NOVIEMBRE 2023 CONTRATO DE PROMESA DE LA MZ D LOTE 2 - EL APOLO </t>
  </si>
  <si>
    <t xml:space="preserve">03BT01-22449 SEPARACION DE COCHERA A CONCRETAR COMPRA N 25 CUOTA 10 MZ D LOTE 2 - EL APOLO </t>
  </si>
  <si>
    <t xml:space="preserve">03BT01-24158 PAGO CUOTA 20 DICIEMBRE 2023 TRANSFERENCIA CREDICONTADO POR CONTRATO DE PROMESA DE LA MZ D LOTE 2 - EL APOLO </t>
  </si>
  <si>
    <t xml:space="preserve">03BT01-24159 ABONO POR CONCEPTO DE SEPARACION DE COCHERA A CONCRETAR COMPRA N 25 CUOTA 11 DICIEMBRE 2023 DE LA MZ D LOTE 2 - EL APOLO </t>
  </si>
  <si>
    <t>03BT01-26011 PAGO CUOTA 21 ENERO 2024 TRANSFERENCIA CREDICONTADO POR CONTRATO DE PROMESA DE LA MZ D LOTE 2 - EL APOLO</t>
  </si>
  <si>
    <t>03BT01-26012 ABONO POR CONCEPTO DE SEPARACION DE COCHERA A CONCRETAR COMPRA N 25 CUOTA 12 ENERO 2024 DE LA MZ D LOTE 2 - EL APOLO</t>
  </si>
  <si>
    <t>03BT01-26833PAGO CUOTA 22 FEBRERO 2024 TRANSFERENCIA CREDICONTADO POR CONTRATO DE PROMESA DE LA MZ D LOTE 2 - EL APOLO</t>
  </si>
  <si>
    <t>03BT01-26834ABONO POR CONCEPTO DE SEPARACION DE COCHERA A CONCRETAR COMPRA N 25 CUOTA 13 FEBRERO 2024 DE LA MZ D LOTE 2 - EL APOLO</t>
  </si>
  <si>
    <t>03BT01-29490PAGO CUOTA 23 MARZO 2024 TRANSFERENCIA CREDICONTADO POR CONTRATO DE PROMESA DE LA MZ D LOTE 2 - EL APOLO</t>
  </si>
  <si>
    <t>03BT01-29491ABONO POR CONCEPTO DE SEPARACION DE COCHERA A CONCRETAR COMPRA N 25 CUOTA 14 MARZO 2024 DE LA MZ D LOTE 2 - EL APOLO</t>
  </si>
  <si>
    <t>03BT01-32360PAGO CUOTA 24 ABRIL 2024 TRANSFERENCIA CREDICONTADO POR CONTRATO DE PROMESA DE LA MZ D LOTE 2 - EL APOLO</t>
  </si>
  <si>
    <t>03BT01-32361ABONO POR CONCEPTO DE SEPARACION DE COCHERA A CONCRETAR COMPRA N 25 CUOTA 15 ABRIL 2024 DE LA MZ D LOTE 2 - EL APOLO</t>
  </si>
  <si>
    <t>03BT01-34701PAGO CUOTA 25 MAYO 2024 TRANSFERENCIA CREDICONTADO POR CONTRATO DE PROMESA DE LA MZ D LOTE 2 - EL APOLO</t>
  </si>
  <si>
    <t>03BT01-34702ABONO POR CONCEPTO DE SEPARACION DE COCHERA A CONCRETAR COMPRA N 25 CUOTA 16 MAYO 2024 DE LA MZ D LOTE 2 - EL APOLO</t>
  </si>
  <si>
    <t>03BT01-38720 PAGO CUOTA 26 JUNIO 2024 TRANSFERENCIA CREDICONTADO POR CONTRATO DE PROMESA DE LA MZ D LOTE 2 - EL APOLO</t>
  </si>
  <si>
    <t>03BT01-38721 PAGO CUOTA 27 JULIO 2024 TRANSFERENCIA CREDICONTADO POR CONTRATO DE PROMESA DE LA MZ D LOTE 2 - EL APOLO</t>
  </si>
  <si>
    <t>03BT01-38722 PAGO CUOTA 28 AGOSTO 2024 TRANSFERENCIA CREDICONTADO POR CONTRATO DE PROMESA DE LA MZ D LOTE 2 - EL APOLO</t>
  </si>
  <si>
    <t>03BT01-38723 ABONO POR CONCEPTO DE SEPARACION DE COCHERA A CONCRETAR COMPRA N 25 CUOTA 17 JUNIO 2024 DE LA MZ D LOTE 2 - EL APOLO</t>
  </si>
  <si>
    <t>03BT01-38724 ABONO POR CONCEPTO DE SEPARACION DE COCHERA A CONCRETAR COMPRA N 25 CUOTA 18 JULIO 2024 DE LA MZ D LOTE 2 - EL APOLO</t>
  </si>
  <si>
    <t>03BT01-38725 ABONO POR CONCEPTO DE SEPARACION DE COCHERA A CONCRETAR COMPRA N 25 CUOTA 19 AGOSTO 2024 DE LA MZ D LOTE 2 - EL APOLO</t>
  </si>
  <si>
    <t xml:space="preserve">03BT01-42410 PAGO CUOTA 29 SEPTIEMBRE 2024 TRANSFERENCIA CREDICONTADO POR CONTRATO DE PROMESA DE LA MZ D LOTE 2 - EL APOLO </t>
  </si>
  <si>
    <t xml:space="preserve">03BT01-42411 PAGO CUOTA 30 OCTUBRE 2024 TRANSFERENCIA CREDICONTADO POR CONTRATO DE PROMESA DE LA MZ D LOTE 2 - EL APOLO </t>
  </si>
  <si>
    <t xml:space="preserve">03BT01-42412 ABONO POR CONCEPTO DE SEPARACION DE COCHERA A CONCRETAR COMPRA N 25 CUOTA 20 SEPTIEMBRE 2024 DE LA MZ D LOTE 2 - EL APOLO </t>
  </si>
  <si>
    <t xml:space="preserve">03BT01-42413 ABONO POR CONCEPTO DE SEPARACION DE COCHERA A CONCRETAR COMPRA N 25 CUOTA 21 OCTUBRE 2024 DE LA MZ D LOTE 2 - EL APOLO </t>
  </si>
  <si>
    <t>BT01-48730</t>
  </si>
  <si>
    <t>BT01-48731</t>
  </si>
  <si>
    <t>BT01-48732</t>
  </si>
  <si>
    <t>BT01-48733</t>
  </si>
  <si>
    <t>BT01-48734</t>
  </si>
  <si>
    <t>BT01-48735</t>
  </si>
  <si>
    <t>BT01-48736</t>
  </si>
  <si>
    <t>BT01-48737</t>
  </si>
  <si>
    <t>BT01-52469</t>
  </si>
  <si>
    <t>BT01-52470</t>
  </si>
  <si>
    <t>BT01-52472</t>
  </si>
  <si>
    <t>BT01-52473</t>
  </si>
  <si>
    <t>BT01-54048</t>
  </si>
  <si>
    <t>BT01-54049</t>
  </si>
  <si>
    <t>BT01-54050</t>
  </si>
  <si>
    <t>BT01-54051</t>
  </si>
  <si>
    <t>BT01-57215</t>
  </si>
  <si>
    <t>BT01-57216</t>
  </si>
  <si>
    <t>BT01-57217</t>
  </si>
  <si>
    <t>BT01-57218</t>
  </si>
  <si>
    <t>BT01-57219</t>
  </si>
  <si>
    <t xml:space="preserve">03BT01-48730 PAGO CUOTA 31 NOVIEMBRE 2024 TRANSFERENCIA CREDICONTADO POR CONTRATO DE PROMESA DE LA MZ D LOTE 2 - EL APOLO </t>
  </si>
  <si>
    <t xml:space="preserve">03BT01-48731 PAGO CUOTA 33 ENERO 2025 TRANSFERENCIA CREDICONTADO POR CONTRATO DE PROMESA DE LA MZ D LOTE 2 - EL APOLO </t>
  </si>
  <si>
    <t xml:space="preserve">03BT01-48732 PAGO CUOTA 34 FEBRERO 2025  TRANSFERENCIA CREDICONTADO POR CONTRATO DE PROMESA DE LA MZ D LOTE 2 - EL APOLO </t>
  </si>
  <si>
    <t xml:space="preserve">03BT01-48733 PAGO CUOTA CUOTA 32 DICIEMBRE 2024 TRANSFERENCIA CREDICONTADO POR CONTRATO DE PROMESA DE LA MZ D LOTE 2 - EL APOLO </t>
  </si>
  <si>
    <t xml:space="preserve">03BT01-48734 ABONO POR CONCEPTO DE SEPARACION DE COCHERA A CONCRETAR COMPRA N 25 CUOTA 22 NOVIEMBRE 2024 DE LA MZ D LOTE 2 - EL APOLO </t>
  </si>
  <si>
    <t xml:space="preserve">03BT01-48735 ABONO POR CONCEPTO DE SEPARACION DE COCHERA A CONCRETAR COMPRA N 25 CUOTA CUOTA 23 DICIEMBRE 2024 DE LA MZ D LOTE 2 - EL APOLO </t>
  </si>
  <si>
    <t xml:space="preserve">03BT01-48736 ABONO POR CONCEPTO DE SEPARACION DE COCHERA A CONCRETAR COMPRA N 25 CUOTA 24 ENERO 2025 DE LA MZ D LOTE 2 - EL APOLO </t>
  </si>
  <si>
    <t xml:space="preserve">03BT01-48737 ABONO POR CONCEPTO DE SEPARACION DE COCHERA A CONCRETAR COMPRA N 25 CUOTA 25 FEBRERO 2025 DE LA MZ D LOTE 2 - EL APOLO </t>
  </si>
  <si>
    <t>03BT01-52469 PAGO CUOTA 35 MARZO 2025 TRANSFERENCIA CREDICONTADO POR CONTRATO DE PROMESA DE LA MZ D LOTE 2 - EL APOLO</t>
  </si>
  <si>
    <t>03BT01-52470 PAGO CUOTA 36 ABRIL 2025 TRANSFERENCIA CREDICONTADO POR CONTRATO DE PROMESA DE LA MZ D LOTE 2 - EL APOLO</t>
  </si>
  <si>
    <t>03BT01-52472 43374114 ABONO POR CONCEPTO DE SEPARACION DE COCHERA A CONCRETAR COMPRA N 25 CUOTA 26 MARZO 2025 DE LA MZ D LOTE 2 - EL APOLO</t>
  </si>
  <si>
    <t>03BT01-52473 ABONO POR CONCEPTO DE SEPARACION DE COCHERA A CONCRETAR COMPRA N 25 CUOTA 27 DE ABRIL 2025 DE LA MZ D LOTE 2 - EL APOLO</t>
  </si>
  <si>
    <t>03BT01-54048 ABONO POR CONCEPTO DE SEPARACION DE COCHERA A CONCRETAR COMPRA N 25 CUOTA 28 DE MAYO  2025 DE LA MZ D LOTE 2 - EL APOLO</t>
  </si>
  <si>
    <t>03BT01-54049 ABONO POR CONCEPTO DE SEPARACION DE COCHERA A CONCRETAR COMPRA N 25 CUOTA 28 DE MAYO  2025 DE LA MZ D LOTE 2 - EL APOLO</t>
  </si>
  <si>
    <t>03BT01-54050 PAGO CUOTA 37 MAYO 2025 TRANSFERENCIA CREDICONTADO POR CONTRATO DE PROMESA DE LA MZ D LOTE 2 - EL APOLO</t>
  </si>
  <si>
    <t>03BT01-54051 PAGO CUOTA 38 JUNIO TRANSFERENCIA CREDICONTADO POR CONTRATO DE PROMESA DE LA MZ D LOTE 2 - EL APOLO</t>
  </si>
  <si>
    <t>03BT01-57215 PAGO CUOTA 39 JULIO TRANSFERENCIA CREDICONTADO POR CONTRATO DE PROMESA DE LA MZ D LOTE 2 - EL APOLO</t>
  </si>
  <si>
    <t>03BT01-57216 PAGO CUOTA 40 AGOSTO TRANSFERENCIA CREDICONTADO POR CONTRATO DE PROMESA DE LA MZ D LOTE 2 - EL APOLO</t>
  </si>
  <si>
    <t>03BT01-57217 PAGO A CUENTA DE LA CUOTA 41 SEPTIEMBRE 2025 TRANSFERENCIA CREDICONTADO POR CONTRATO DE PROMESA DE LA MZ D LOTE 2 - EL APOLO</t>
  </si>
  <si>
    <t>03BT01-57218 ABONO POR CONCEPTO DE SEPARACION DE COCHERA A CONCRETAR COMPRA N 25 CUOTA 30 DE JULIO 2025 DE LA MZ D LOTE 2 - EL APOLO</t>
  </si>
  <si>
    <t>03BT01-57219 ABONO POR CONCEPTO DE SEPARACION DE COCHERA A CONCRETAR COMPRA N 25 CUOTA 31 DE AGOSTO 2025 DE LA MZ D LOTE 2 - EL APOLO</t>
  </si>
  <si>
    <t>074421</t>
  </si>
  <si>
    <t>03EB01-5572 03EB01-5572CUOTA INICIAL MZ A LT 17-APOLO</t>
  </si>
  <si>
    <t>03EB01-5584 03EB01-5584CUOTA INICIAL MZ A LT 17-APOLO</t>
  </si>
  <si>
    <t>03EB01-5585 ADJUDICACION MZ  LT -</t>
  </si>
  <si>
    <t>03EB01-5970 CUOTA 1 MZ A LT 17-APOLO</t>
  </si>
  <si>
    <t>03EB01-6594 CUOTA 2 ABRIL 2022 POR CONTRATO DE PROMRESA DE LA MZ. A LOTE 17 - EL APOLO</t>
  </si>
  <si>
    <t>03EB01-7729 CUOTA 3 MAYO 2022  POR CONTRATO DE PROMESA DE LA MZ. A LOTE 17 - EL APOLO</t>
  </si>
  <si>
    <t>03EB01-7992 03EB01-7992CUOTA 2 ABRIL 2022 PAGO DE LA ADJUDICACION DE LA COCHERA DE LA MZ. A LOTE 17 - EL APOLO</t>
  </si>
  <si>
    <t>03EB01-8809 03EB01-8809ADJUDICACION MZ A LOTE  17 - EL APOLO</t>
  </si>
  <si>
    <t>03EB01-8814 CUOTA 4 MZ A LT 17 - EL APOLO</t>
  </si>
  <si>
    <t>03EB01-8815 03EB01-8815ADJUDICACION MZ A LOTE  17 - EL APOLO</t>
  </si>
  <si>
    <t>03BT01-194 CUOTA 5  MZ A LOTE 17 - APOLO</t>
  </si>
  <si>
    <t>03BT01-195 SEPAR. COCHERA MZ A LOTE 17 -APOLO</t>
  </si>
  <si>
    <t>03BT01-1201 CUOTA 6  MZ A LOTE 17 - EL APOLO</t>
  </si>
  <si>
    <t>03BT01-1204 03BT01-1204ADJUDICACION MZ A LOTE 17 - EL APOLO</t>
  </si>
  <si>
    <t>03BT01-1431 03BT01-1431ADJUDICACION MZ A LOTE 17 - EL APOLO</t>
  </si>
  <si>
    <t>03BT01-1432 CUOTA 7 MZ A LOTE 17 - EL APOLO</t>
  </si>
  <si>
    <t>03BT01-3322 ADJUDICACION MZ. A LOTE 17 - EL APOLO</t>
  </si>
  <si>
    <t>03BT01-3618 SEPAR COCHERA N°254 MZ A LOTE 17 - APOLO</t>
  </si>
  <si>
    <t>03BT01-3620 03BT01-3620CUOTA 8 MZ A LOTE 17 - EL APOLO</t>
  </si>
  <si>
    <t>03BT01-6167 CUOTA 10 MZ B LOTE 1 - EL APOLO</t>
  </si>
  <si>
    <t>03BT01-6168 SEPAR. COCHERA N° 244 MZ B LOTE 1 -APOLO</t>
  </si>
  <si>
    <t>US$</t>
  </si>
  <si>
    <t>EB01-7992</t>
  </si>
  <si>
    <t>BT01-1431</t>
  </si>
  <si>
    <t>BT01-3618</t>
  </si>
  <si>
    <t>03BT01-7353CUOTA 11 MZ B LOTE 1 APOLO</t>
  </si>
  <si>
    <t>CUOTA 12 COCHERA 244 MZ B LT 1-APOLO</t>
  </si>
  <si>
    <t>03BT01-8865 PAGO CUOTA 13 FEBRERO 2023  POR CONTRATO DE PROMESA DE LA MZ B LOTE 1 - EL APOLO</t>
  </si>
  <si>
    <t>03BT01-11393 03BT01-11393SEPARACION DE COCHERA N° 244 PAGO CUOTA 14 ABRIL 2023 DE LA MZ B LOTE 1 - EL APOLO</t>
  </si>
  <si>
    <t>03BT01-12375 SEPARACION DE COCHERAN° 244 PAGO CUOTA 15 MAYO 2023 DE LA MZ B LT 1 - EL APOLO</t>
  </si>
  <si>
    <t>BT01-7353</t>
  </si>
  <si>
    <t>BB01-417</t>
  </si>
  <si>
    <t>BT01-8865</t>
  </si>
  <si>
    <t>BT01-11393</t>
  </si>
  <si>
    <t>BT01-12375</t>
  </si>
  <si>
    <t>CUOTA 12 MZ B LT 1-APOLO</t>
  </si>
  <si>
    <t>03BT01-8866 SEPARACION DE COCHERA A CONCRETAR COMPRA N° 244 CUOTA 13 MARZO 2023 DE LA MZ B LOTE 1 - EL APOLO</t>
  </si>
  <si>
    <t>03BT01-10784  SEPARACION DE COCHERA A CONCRETAR COMPRA N° 244 CUOTA 11 ENERO 2023  DE LA MZ B LOTE 1 - EL APOLO</t>
  </si>
  <si>
    <t>03BT01-11394 PAGO CUOTA 14 ABRIL 2023POR CONTRATO DE PROMESA DE LA MZ B LOTE 1 - EL APOLO</t>
  </si>
  <si>
    <t>03BT01-12373 ADJU. DE LT CANCELADO MZ B LT 1 - EL APOLO</t>
  </si>
  <si>
    <t>BT01-8866</t>
  </si>
  <si>
    <t>EB01-6593</t>
  </si>
  <si>
    <t>03BT01-4973 03BT01-4973ADJUDICACION MZ H LOTE 14 - EL APOLO</t>
  </si>
  <si>
    <t>03BT01-5608 03BT01-5608ADJUDICACION MZ H LOTE 14 - EL APOLO</t>
  </si>
  <si>
    <t>CUOTA 1 COCHERA 216 MZ H LT 14-APOLO</t>
  </si>
  <si>
    <t>CUOTA 2 COCHERA 216 MZ H LT 14-APOLO</t>
  </si>
  <si>
    <t>CUOTA 3 COCHERA 216 MZ H LT 14-APOLO</t>
  </si>
  <si>
    <t>CUOTA 4 COCHERA 216 MZ H LT 14-APOLO</t>
  </si>
  <si>
    <t>CUOTA 5 COCHERA 216 MZ H LT 14-APOLO</t>
  </si>
  <si>
    <t>CUOTA 6 COCHERA 216 MZ H LT 14-APOLO</t>
  </si>
  <si>
    <t>CUOTA 7 COCHERA 216 MZ H LT 14-APOLO</t>
  </si>
  <si>
    <t>CUOTA 8 COCHERA 216 MZ H LT 14-APOLO</t>
  </si>
  <si>
    <t>CUOTA 9 COCHERA 216 MZ H LT 14-APOLO</t>
  </si>
  <si>
    <t>CUOTA 10 COCHERA 216 MZ H LT 14-APOLO</t>
  </si>
  <si>
    <t>CUOTA 11 COCHERA 216 MZ H LT 14-APOLO</t>
  </si>
  <si>
    <t>CUOTA 12 COCHERA 216 MZ H LT 14-APOLO</t>
  </si>
  <si>
    <t>Pendiente</t>
  </si>
  <si>
    <t>03EB01-7207 03EB01-7207CANCELACION CUOTA INICIAL PARA LA ADJUDICACION MZ D LOTE 12 - APOLO</t>
  </si>
  <si>
    <t>03EB01-7261 03EB01-7261CANCELACION CUOTA INICIAL PARA LA ADJUDICACION MZ D LOTE 12 - APOLO</t>
  </si>
  <si>
    <t>03EB01-8837 CUOTA 2-3 4-2023 MZ D LT 12 - APOLO</t>
  </si>
  <si>
    <t>BT01-9671</t>
  </si>
  <si>
    <t>BT01-9925</t>
  </si>
  <si>
    <t>BT01-14276</t>
  </si>
  <si>
    <t>BT01-15800</t>
  </si>
  <si>
    <t>BT01-16898</t>
  </si>
  <si>
    <t>BT01-21078</t>
  </si>
  <si>
    <t>BT01-21079</t>
  </si>
  <si>
    <t>BT01-22445</t>
  </si>
  <si>
    <t>CUOTA 4 MZ D LT 12-APOLO</t>
  </si>
  <si>
    <t>03BT01-9671 PAGO CUOTA 5 MARZO 2023 POR CONTRATO DE PROMESA DE LA MZ D LOTE 12 - EL APOLO</t>
  </si>
  <si>
    <t>03BT01-9925 PAGO CUOTA 6 ABRIL 2023 TRANSFERENCIA CREDICONTADO POR CONTRATO DE PROMESA DE LA MZ D LT 12 - APOLO</t>
  </si>
  <si>
    <t xml:space="preserve">03BT01-11422 PAGO CUOTA 7 MAYO 2023 POR CONTRATO DE PROMESA DE LA MZ D LOTE 12 - EL APOLO </t>
  </si>
  <si>
    <t xml:space="preserve">03BT01-14275 PAGO CUOTA 9 JULIO 2023  POR CONTRATO DE PROMESA DE LA MZ D LOTE 12 - EL APOLO </t>
  </si>
  <si>
    <t xml:space="preserve">03BT01-14276 PAGO CUOTA 8 JUNIO 2023 POR CONTRATO DE PROMESA DE LA MZ D LOTE 12 - EL APOLO </t>
  </si>
  <si>
    <t xml:space="preserve">03BT01-15800 PAGO CUOTA 10 AGOSTO 2023  POR CONTRATO DE PROMESA DE LA MZ D LOTE 12 - EL APOLO </t>
  </si>
  <si>
    <t xml:space="preserve">03BT01-16898 PAGO CUOTA 11 SETIEMBRE POR CONTRATO DE PROMESA DE LA MZ D LOTE 12 - EL APOLO </t>
  </si>
  <si>
    <t xml:space="preserve">03BT01-21078PAGO CUOTA 12 OCTUBRE 2023 CONTRATO DE PROMESA DE LA MZ D LOTE 12 - EL APOLO </t>
  </si>
  <si>
    <t xml:space="preserve">03BT01-21079PAGO CUOTA 13 NOVIEMBRE CONTRATO DE PROMESA DE LA MZ D LOTE 12 - EL APOLO </t>
  </si>
  <si>
    <t xml:space="preserve">03BT01-22445PAGO CUOTA 14 DICIEMBRE CONTRATO DE PROMESA DE LA MZ D LOTE 12 - EL APOLO </t>
  </si>
  <si>
    <t>BT01-11422</t>
  </si>
  <si>
    <t>BT01-14275</t>
  </si>
  <si>
    <t>BT01-23678</t>
  </si>
  <si>
    <t>BT01-26013</t>
  </si>
  <si>
    <t>BT01-26845</t>
  </si>
  <si>
    <t>BT01-28577</t>
  </si>
  <si>
    <t>BT01-30744</t>
  </si>
  <si>
    <t>BT01-32404</t>
  </si>
  <si>
    <t>BT01-34292</t>
  </si>
  <si>
    <t>BT01-35623</t>
  </si>
  <si>
    <t>BT01-37870</t>
  </si>
  <si>
    <t>BT01-39684</t>
  </si>
  <si>
    <t xml:space="preserve">03BT01-23678PAGO CUOTA 15 ENERO 2024 TRANSFERENCIA CREDICONTADO POR CONTRATO DE PROMESA DE LA MZ D LOTE 12 - EL APOLO </t>
  </si>
  <si>
    <t>03BT01-26013 PAGO CUOTA 16 FEBRERO 2024 TRANSFERENCIA CREDICONTADO POR CONTRATO DE PROMESA DE LA MZ D LOTE 12 - EL APOLO</t>
  </si>
  <si>
    <t>03BT01-26845PAGO CUOTA 17 MARZO 2024 TRANSFERENCIA CREDICONTADO POR CONTRATO DE PROMESA DE LA MZ D LOTE 12 - EL APOLO</t>
  </si>
  <si>
    <t>03BT01-28577PAGO CUOTA 18 ABRIL 2024 TRANSFERENCIA CREDICONTADO POR CONTRATO DE PROMESA DE LA MZ D LOTE 12 - EL APOLO</t>
  </si>
  <si>
    <t>03BT01-30744PAGO CUOTA 19 MAYO 2024 TRANSFERENCIA CREDICONTADO POR CONTRATO DE PROMESA DE LA MZ D LOTE 12 - EL APOLO</t>
  </si>
  <si>
    <t>03BT01-32404PAGO CUOTA 20 JUNIO 2024 TRANSFERENCIA CREDICONTADO POR CONTRATO DE PROMESA DE LA MZ D LOTE 12 - EL APOLO</t>
  </si>
  <si>
    <t>03BT01-34292PAGO CUOTA 21 JULIO 2024 TRANSFERENCIA CREDICONTADO POR CONTRATO DE PROMESA DE LA MZ D LOTE 12 - EL APOLO</t>
  </si>
  <si>
    <t>03BT01-35623PAGO CUOTA 22 AGOSTO 2024 TRANSFERENCIA CREDICONTADO POR CONTRATO DE PROMESA DE LA MZ D LOTE 12 - EL APOLO</t>
  </si>
  <si>
    <t>03BT01-37870 PAGO CUOTA 23 SEPTIEMBRE 2024 TRANSFERENCIA CREDICONTADO POR CONTRATO DE PROMESA DE LA MZ D LOTE 12 - EL APOLO</t>
  </si>
  <si>
    <t>03BT01-39684 PAGO CUOTA 24 OCTUBRE 2024 TRANSFERENCIA CREDICONTADO POR CONTRATO DE PROMESA DE LA MZ D LOTE 12 - EL APOLO</t>
  </si>
  <si>
    <t>BT01-44487</t>
  </si>
  <si>
    <t>BT01-45787</t>
  </si>
  <si>
    <t>BT01-47528</t>
  </si>
  <si>
    <t>BT01-49343</t>
  </si>
  <si>
    <t>BT01-50289</t>
  </si>
  <si>
    <t>BT01-52095</t>
  </si>
  <si>
    <t>BT01-53475</t>
  </si>
  <si>
    <t>BT01-54668</t>
  </si>
  <si>
    <t>BT01-56389</t>
  </si>
  <si>
    <t>03BT01-44487 PAGO CUOTA 27 ENERO 2025 TRANSFERENCIA CREDICONTADO POR CONTRATO DE PROMESA DE LA MZ D LOTE 12 - EL APOLO</t>
  </si>
  <si>
    <t>03BT01-45787 PAGO CUOTA 28 FEBRERO 2025 TRANSFERENCIA CREDICONTADO POR CONTRATO DE PROMESA DE LA MZ D LOTE 12 - EL APOLO</t>
  </si>
  <si>
    <t>03BT01-47528 PAGO CUOTA 29 MARZO 2025 TRANSFERENCIA CREDICONTADO POR CONTRATO DE PROMESA DE LA MZ D LOTE 12 - EL APOLO</t>
  </si>
  <si>
    <t xml:space="preserve">03BT01-49343 PAGO CUOTA 30 ABRIL 2025 TRANSFERENCIA CREDICONTADO POR CONTRATO DE PROMESA DE LA MZ D LOTE 12 - EL APOLO </t>
  </si>
  <si>
    <t>03BT01-50289 PAGO CUOTA 31 MAYO 2025 TRANSFERENCIA CREDICONTADO POR CONTRATO DE PROMESA DE LA MZ D LOTE 12 - EL APOLO</t>
  </si>
  <si>
    <t>03BT01-52095 PAGO CUOTA 32 JUNIO 2025 TRANSFERENCIA CREDICONTADO POR CONTRATO DE PROMESA DE LA MZ D LOTE 12 - EL APOLO</t>
  </si>
  <si>
    <t xml:space="preserve">03BT01-53475 PAGO CUOTA 33 JULIO 2025 TRANSFERENCIA CREDICONTADO POR CONTRATO DE PROMESA DE LA MZ D LOTE 12 - EL APOLO </t>
  </si>
  <si>
    <t xml:space="preserve">03BT01-54668 PAGO CUOTA 34 AGOSTO 2025 TRANSFERENCIA CREDICONTADO POR CONTRATO DE PROMESA DE LA MZ D LOTE 12 - EL APOLO </t>
  </si>
  <si>
    <t>03BT01-56389 PAGO CUOTA 35 SEPTIEMBRE 2025 TRANSFERENCIA CREDICONTADO POR CONTRATO DE PROMESA DE LA MZ D LOTE 12 - EL APOLO</t>
  </si>
  <si>
    <t>2-4</t>
  </si>
  <si>
    <t>ADJU. CUOTA 1 MZ J LT 5-APOLO</t>
  </si>
  <si>
    <t>03BT01-8545 CUOTA 2 FEBRERO 2023 TRANSFERENCIA CREDICONTADO POR CONTRATO DE PROMESA DE LA MZ. J LOTE 5.</t>
  </si>
  <si>
    <t>03BT01-9924 PAGO CUOTA 3 MARZO 2023 TRANSFERENCIA CREDICONTADO POR CONTRATO DE PROMESA DE LA MZ J LT 5 - APOLO</t>
  </si>
  <si>
    <t>03BT01-14041 PAGO CUOTA 6 JUNIO 2023  POR CONTRATO DE PROMESA DE LA MZ J LOTE 5 - EL APOLO</t>
  </si>
  <si>
    <t>03BT01-11431 PAGO CUOTA 4 ABRIL 2023 POR CONTRATO DE PROMESA DE LA MZ J LOTE 5 - EL APOLO</t>
  </si>
  <si>
    <t>03BT01-12775 PAGO CUOTA 5 MAYO 2023  POR CONTRATO DE PROMESA DE LA MZ J LOTE 5 - EL APOLO</t>
  </si>
  <si>
    <t>03BT01-20150 03BT01-20150PAGO CUOTA 9 SEPTIEMBRE 2023 POR CONTRATO DE PROMESA DE LA MZ J LOTE 5 - EL APOLO</t>
  </si>
  <si>
    <t>03BT01-15799 PAGO CUOTA 7 JULIO 2023  POR CONTRATO DE PROMESA DE LA MZ J LOTE 5 - EL APOLO</t>
  </si>
  <si>
    <t>03BT01-17295 PAGO CUOTA 8 AGOSTO 2023 POR CONTRATO DE PROMESA DE LA MZ J LOTE 5 - EL APOLO</t>
  </si>
  <si>
    <t>BT01-9924</t>
  </si>
  <si>
    <t>BT01-14041</t>
  </si>
  <si>
    <t>BT01-11431</t>
  </si>
  <si>
    <t>BT01-12775</t>
  </si>
  <si>
    <t>BT01-20150</t>
  </si>
  <si>
    <t>BT01-15799</t>
  </si>
  <si>
    <t>BT01-17295</t>
  </si>
  <si>
    <t>03EB01-9555 ADJUDICACION MZ D LT 23-APOLO</t>
  </si>
  <si>
    <t>03EB01-9627 ADJUDICACION MZ D LOTE 23 -APOLO</t>
  </si>
  <si>
    <t>03EB01-5985 03EB01-5985CUOTA INICIAL MZ D LT 11-APOLO</t>
  </si>
  <si>
    <t>03EB01-7190 CUOTA 1 MAYO  2022  POR CONTRATO DE PROMESA DE LA MZ. D LOTE 11 - EL APOLO</t>
  </si>
  <si>
    <t>03EB01-8439 CUOTA 2 MZ D LT 11 - EL APOLO</t>
  </si>
  <si>
    <t>03EB01-9419 CUOTA 3 MZ D LT 11 -APOLO</t>
  </si>
  <si>
    <t>EB01-7190</t>
  </si>
  <si>
    <t>BT01-7466</t>
  </si>
  <si>
    <t>CUOTA 4 MZ I LOTE 1 APOLO</t>
  </si>
  <si>
    <t>BT01-11907</t>
  </si>
  <si>
    <t>BT01-11908</t>
  </si>
  <si>
    <t>BT01-15198</t>
  </si>
  <si>
    <t>BT01-16517</t>
  </si>
  <si>
    <t>BT01-18051</t>
  </si>
  <si>
    <t>BT01-19774</t>
  </si>
  <si>
    <t>BT01-21739</t>
  </si>
  <si>
    <t>BT01-23233</t>
  </si>
  <si>
    <t xml:space="preserve">03BT01-11907 CANCELACION CUOTA INCIAL POR CONTRATO DE PROMESA DE LA MZ N LT 7 - APOLO </t>
  </si>
  <si>
    <t xml:space="preserve">03BT01-11908 CANCELACION CUOTA INICIAL PARA LA ADJUDICACION DE LA MZ N LOTE 7 - EL APOLO </t>
  </si>
  <si>
    <t xml:space="preserve">03BT01-15198 PAGO CUOTA 1 JULIO 2023  POR CONTRATO DE PROMESA DE LA MZ N LOTE 7 - EL APOLO </t>
  </si>
  <si>
    <t xml:space="preserve">03BT01-16517 PAGO CUOTA 2 AGOSTO 2023 POR CONTRATO DE PROMESA DE LA MZ N LOTE 7 - APOLO </t>
  </si>
  <si>
    <t xml:space="preserve">03BT01-18051 PAGO CUOTA 3 SETIEMBRE 2023 POR CONTRATO DE PROMESA DE LA MZ N LOTE 7 - APOLO </t>
  </si>
  <si>
    <t xml:space="preserve">03BT01-19774 CUOTA 4  MZ N LOTE 7 - APOLO </t>
  </si>
  <si>
    <t xml:space="preserve">03BT01-21739 CUOTA 5 NOVIEMBRE 2023 CONTRATO DE PROMESA DE LA MZ N LOTE 7 - APOLO </t>
  </si>
  <si>
    <t xml:space="preserve">03BT01-23233PAGO CUOTA 6 DICIEMBRE 2023 TRANSFERENCIA CREDICONTADO POR CONTRATO DE PROMESA DE LA MZ N LOTE 7 - APOLO </t>
  </si>
  <si>
    <t>BT01-24539</t>
  </si>
  <si>
    <t>BT01-26213</t>
  </si>
  <si>
    <t>BT01-27948</t>
  </si>
  <si>
    <t>BT01-29508</t>
  </si>
  <si>
    <t>BT01-31520</t>
  </si>
  <si>
    <t>BT01-33171</t>
  </si>
  <si>
    <t>BT01-34966</t>
  </si>
  <si>
    <t>BT01-36640</t>
  </si>
  <si>
    <t>BT01-38280</t>
  </si>
  <si>
    <t>BT01-39890</t>
  </si>
  <si>
    <t>BT01-41769</t>
  </si>
  <si>
    <t>BT01-43177</t>
  </si>
  <si>
    <t xml:space="preserve">03BT01-24539 PAGO CUOTA 7 ENERO 2024 TRANSFERENCIA CREDICONTADO POR CONTRATO DE PROMESA DE LA MZ N LOTE 7 - APOLO </t>
  </si>
  <si>
    <t>03BT01-26213 PAGO CUOTA 8 FEBRERO 2024 TRANSFERENCIA CREDICONTADO POR CONTRATO DE PROMESA DE LA MZ N LOTE 7 - APOLO</t>
  </si>
  <si>
    <t>03BT01-27948PAGO CUOTA 9 MARZO 2024 TRANSFERENCIA CREDICONTADO POR CONTRATO DE PROMESA DE LA MZ N LOTE 7 - APOLO</t>
  </si>
  <si>
    <t>03BT01-29508PAGO CUOTA 10 ABRIL 2024 TRANSFERENCIA CREDICONTADO POR CONTRATO DE PROMESA DE LA MZ N LOTE 7 - APOLO</t>
  </si>
  <si>
    <t>03BT01-31520PAGO CUOTA 11 MAYO 2024 TRANSFERENCIA CREDICONTADO POR CONTRATO DE PROMESA DE LA MZ N LOTE 7 - APOLO</t>
  </si>
  <si>
    <t>03BT01-33171PAGO CUOTA 12 JUNIO 2024 TRANSFERENCIA CREDICONTADO POR CONTRATO DE PROMESA DE LA MZ N LOTE 7 - APOLO</t>
  </si>
  <si>
    <t>03BT01-34966PAGO CUOTA 13 JULIO 2024 TRANSFERENCIA CREDICONTADO POR CONTRATO DE PROMESA DE LA MZ N LOTE 7 - APOLO</t>
  </si>
  <si>
    <t>03BT01-36640PAGO CUOTA 14 AGOSTO 2024 TRANSFERENCIA CREDICONTADO POR CONTRATO DE PROMESA DE LA MZ N LOTE 7 - APOLO</t>
  </si>
  <si>
    <t>03BT01-38280 PAGO CUOTA 15 SEPTIEMBRE 2024 TRANSFERENCIA CREDICONTADO POR CONTRATO DE PROMESA DE LA MZ N LOTE 7 - APOLO</t>
  </si>
  <si>
    <t>03BT01-39890 PAGO CUOTA 16 OCTUBRE 2024 TRANSFERENCIA CREDICONTADO POR CONTRATO DE PROMESA DE LA MZ N LOTE 7 - APOLO</t>
  </si>
  <si>
    <t>03BT01-41769 PAGO CUOTA 17 NOVIEMBRE 2024 TRANSFERENCIA CREDICONTADO POR CONTRATO DE PROMESA DE LA MZ N LOTE 7 - APOLO</t>
  </si>
  <si>
    <t xml:space="preserve">03BT01-43177 PAGO CUOTA 18 DICIEMBRE 2024 TRANSFERENCIA CREDICONTADO POR CONTRATO DE PROMESA DE LA MZ N LOTE 7 - APOLO </t>
  </si>
  <si>
    <t>BT01-44685</t>
  </si>
  <si>
    <t>BT01-46268</t>
  </si>
  <si>
    <t>BT01-47728</t>
  </si>
  <si>
    <t>BT01-49303</t>
  </si>
  <si>
    <t>BT01-50889</t>
  </si>
  <si>
    <t>BT01-52371</t>
  </si>
  <si>
    <t>03BT01-44685 PAGO CUOTA 19 ENERO 2025 TRANSFERENCIA CREDICONTADO POR CONTRATO DE PROMESA DE LA MZ N LOTE 7 - APOLO</t>
  </si>
  <si>
    <t>03BT01-46268 PAGO CUOTA 20 FEBRERO 2025 TRANSFERENCIA CREDICONTADO POR CONTRATO DE PROMESA DE LA MZ N LOTE 7 - APOLO</t>
  </si>
  <si>
    <t>03BT01-47728 PAGO CUOTA 21 MARZO 2025 TRANSFERENCIA CREDICONTADO POR CONTRATO DE PROMESA DE LA MZ N LOTE 7 - APOLO</t>
  </si>
  <si>
    <t xml:space="preserve">03BT01-49303 PAGO CUOTA 22 ABRIL 2025 TRANSFERENCIA CREDICONTADO POR CONTRATO DE PROMESA DE LA MZ N LOTE 7 - APOLO </t>
  </si>
  <si>
    <t>03BT01-50889 PAGO CUOTA 23 MAYO 2025 TRANSFERENCIA CREDICONTADO POR CONTRATO DE PROMESA DE LA MZ N LOTE 7 - APOLO</t>
  </si>
  <si>
    <t>03BT01-52371 PAGO CUOTA 24 JUNIO 2025 TRANSFERENCIA CREDICONTADO POR CONTRATO DE PROMESA DE LA MZ N LOTE 7 - APOLO</t>
  </si>
  <si>
    <t>BT01-23675</t>
  </si>
  <si>
    <t>BT01-26755</t>
  </si>
  <si>
    <t>BT01-26756</t>
  </si>
  <si>
    <t>BT01-28559</t>
  </si>
  <si>
    <t>BT01-30340</t>
  </si>
  <si>
    <t>BT01-32405</t>
  </si>
  <si>
    <t>BT01-37250</t>
  </si>
  <si>
    <t>BT01-38787</t>
  </si>
  <si>
    <t>BT01-40462</t>
  </si>
  <si>
    <t>BT01-42409</t>
  </si>
  <si>
    <t xml:space="preserve">03BT01-23675PAGO CUOTA 12 DICIEMBRE 2023 TRANSFERENCIA CREDICONTADO POR CONTRATO DE PROMESA DE LA MZ S LOTE 6 - EL APOLO </t>
  </si>
  <si>
    <t>03BT01-26755PAGO CUOTA 14 FEBRERO 2024 TRANSFERENCIA CREDICONTADO POR CONTRATO DE PROMESA DE LA MZ S LOTE 6 - EL APOLO</t>
  </si>
  <si>
    <t>03BT01-26756PAGO CUOTA 13 ENERO 2024 TRANSFERENCIA CREDICONTADO POR CONTRATO DE PROMESA DE LA MZ S LOTE 6 - EL APOLO</t>
  </si>
  <si>
    <t>03BT01-28559PAGO CUOTA 15 MARZO 2024 TRANSFERENCIA CREDICONTADO POR CONTRATO DE PROMESA DE LA MZ S LOTE 6 - EL APOLO</t>
  </si>
  <si>
    <t>03BT01-30340PAGO CUOTA 16 ABRIL 2024 TRANSFERENCIA CREDICONTADO POR CONTRATO DE PROMESA DE LA MZ S LOTE 6 - EL APOLO</t>
  </si>
  <si>
    <t>03BT01-32405PAGO CUOTA 17 MAYO 2024 TRANSFERENCIA CREDICONTADO POR CONTRATO DE PROMESA DE LA MZ S LOTE 6 - EL APOLO</t>
  </si>
  <si>
    <t>03BT01-37250PAGO CUOTA 18 AGOSTO 2024 TRANSFERENCIA CREDICONTADO POR CONTRATO DE PROMESA DE LA MZ S LOTE 6 - EL APOLO</t>
  </si>
  <si>
    <t>03BT01-38787 PAGO CUOTA 19 SEPTIEMBRE 2024 TRANSFERENCIA CREDICONTADO POR CONTRATO DE PROMESA DE LA MZ S LOTE 6 - EL APOLO</t>
  </si>
  <si>
    <t>03BT01-40462 PAGO CUOTA 20 OCTUBRE 2024 TRANSFERENCIA CREDICONTADO POR CONTRATO DE PROMESA DE LA MZ S LOTE 6 - EL APOLO</t>
  </si>
  <si>
    <t xml:space="preserve">03BT01-42409 PAGO CUOTA 21 NOVIEMBRE 2024 TRANSFERENCIA CREDICONTADO POR CONTRATO DE PROMESA DE LA MZ S LOTE 6 - EL APOLO </t>
  </si>
  <si>
    <t>BT01-14020</t>
  </si>
  <si>
    <t>BT01-15579</t>
  </si>
  <si>
    <t>BT01-17132</t>
  </si>
  <si>
    <t>BT01-18894</t>
  </si>
  <si>
    <t>BT01-20662</t>
  </si>
  <si>
    <t>BT01-22108</t>
  </si>
  <si>
    <t>03BT01-9246 CUOTA 1 -4 ABRIL 2023 POR CONTRATO DE PROMESA DE LA MZ S LT 6 - APOLO</t>
  </si>
  <si>
    <t xml:space="preserve">03BT01-12769 PAGO CUOTA 5 MAYO 2023  POR CONTRATO DE PROMESA DE LA MZ S LOTE 6 - EL APOLO </t>
  </si>
  <si>
    <t xml:space="preserve">03BT01-14020 PAGO CUOTA 6 JUNIO 2023 POR CONTRATO DE PROMESA DE LA MZ S LOTE 6 - EL APOLO </t>
  </si>
  <si>
    <t xml:space="preserve">03BT01-15579  POR CONTRATO DE PROMESA PAGO CUOTA 7 JULIO 2023 DE LA MZ S LOTE 6 - EL APOLO </t>
  </si>
  <si>
    <t xml:space="preserve">03BT01-17132 PAGO  CUOTA 8 AGOSTO 2023 POR CONTRATO DE PROMESA DE LA MZ S LOTE 6 - EL APOLO </t>
  </si>
  <si>
    <t xml:space="preserve">03BT01-18894 CUOTA 9 SEPTIEMBRE 2023 MZ S LOTE 6 - EL APOLO </t>
  </si>
  <si>
    <t xml:space="preserve">03BT01-20662PAGO CUOTA 10 OCTUBRE 2023  CONTRATO DE PROMESA DE LA MZ S LOTE 6 - EL APOLO </t>
  </si>
  <si>
    <t xml:space="preserve">03BT01-22108PAGO CUOTA 11 NOVIEMBRE 2023  MZ S LOTE 6 - EL APOLO </t>
  </si>
  <si>
    <t>LANDEO CARCAMO CLAUDIA IVONNE</t>
  </si>
  <si>
    <t>BT01-8662</t>
  </si>
  <si>
    <t>BT01-12924</t>
  </si>
  <si>
    <t>BT01-14425</t>
  </si>
  <si>
    <t>BT01-19288</t>
  </si>
  <si>
    <t>BT01-21538</t>
  </si>
  <si>
    <t>BT01-22452</t>
  </si>
  <si>
    <t>03BT01-8644 SEPARACION POR COMPRA VENTA DE LOTE MZ B LT 9 - EL APOLO</t>
  </si>
  <si>
    <t>03BT01-8662 CUOTA INICIAL POR COMPRA VENTA DE LOTE MZ B LOTE 9 - APOLO</t>
  </si>
  <si>
    <t>03BT01-8663 CANCELACION DE TRANSFERENCIA DE POSESION DE LA COCHERA N°23 - APOLO</t>
  </si>
  <si>
    <t xml:space="preserve">03BT01-12924 PAGO CUOTA 1 JUNIO 2023 POR CONTRATO DE PROMESA DE LA MZ B LOTE 9 - EL APOLO </t>
  </si>
  <si>
    <t xml:space="preserve">03BT01-14425 PAGO CUOTA 2 JULIO 2023  POR CONTRATO DE PROMESA DE LA MZ B LOTE 9 - EL APOLO </t>
  </si>
  <si>
    <t xml:space="preserve">03BT01-19288 CUOTA 3 OCTUBRE 2023 MZ B LOTE 9 - EL APOLO </t>
  </si>
  <si>
    <t xml:space="preserve">03BT01-21538 CUOTA 4 NOVIEMBRE 2023 CONTRATO DE PROMESA DE LA MZ B LOTE 9 - EL APOLO </t>
  </si>
  <si>
    <t xml:space="preserve">03BT01-22452PAGO CUOTA 5 DICIEMBRE 2023 CONTRATO DE PROMESA DE LA MZ B LOTE 9 - EL APOLO </t>
  </si>
  <si>
    <t>BT01-26548</t>
  </si>
  <si>
    <t>03BT01-26548 PAGO POR CANCELACION TOTAL DE LA TRANSFERENCIA CREDICONTADO POR CONTRATO DE PROMESA DE LA MZ B LOTE 9 - EL APOLO</t>
  </si>
  <si>
    <t>6-18</t>
  </si>
  <si>
    <t>20956 </t>
  </si>
  <si>
    <t>20986 </t>
  </si>
  <si>
    <t>BT01-1593</t>
  </si>
  <si>
    <t>03BT01-985 ADJUDICACION MZ H LOTE 16 - APOLO</t>
  </si>
  <si>
    <t>1-4</t>
  </si>
  <si>
    <t>BT01-43887</t>
  </si>
  <si>
    <t>BT01-45347</t>
  </si>
  <si>
    <t>BT01-46888</t>
  </si>
  <si>
    <t>BT01-48501</t>
  </si>
  <si>
    <t>BT01-50049</t>
  </si>
  <si>
    <t>BT01-51723</t>
  </si>
  <si>
    <t>BT01-52953</t>
  </si>
  <si>
    <t>BT01-54369</t>
  </si>
  <si>
    <t>BT01-55762</t>
  </si>
  <si>
    <t>03BT01-43887 PAGO CUOTA 22 DICIEMBRE 2024 TRANSFERENCIA CREDICONTADO POR CONTRATO DE PROMESA DE LA MZ S LOTE 6 - EL APOLO</t>
  </si>
  <si>
    <t>03BT01-45347 PAGO CUOTA 23 ENERO 2025 TRANSFERENCIA CREDICONTADO POR CONTRATO DE PROMESA DE LA MZ S LOTE 6 - EL APOLO</t>
  </si>
  <si>
    <t>03BT01-46888 PAGO CUOTA 24 FEBRERO 2025 TRANSFERENCIA CREDICONTADO POR CONTRATO DE PROMESA DE LA MZ S LOTE 6 - EL APOLO</t>
  </si>
  <si>
    <t>03BT01-48501 PAGO CUOTA 25 MARZO 2025 TRANSFERENCIA CREDICONTADO POR CONTRATO DE PROMESA DE LA MZ S LOTE 6 - EL APOLO</t>
  </si>
  <si>
    <t xml:space="preserve">03BT01-50049 PAGO CUOTA 26 ABRIL 2025 TRANSFERENCIA CREDICONTADO POR CONTRATO DE PROMESA DE LA MZ S LOTE 6 - EL APOLO </t>
  </si>
  <si>
    <t>03BT01-51723 PAGO CUOTA 27 MAYO 2025 TRANSFERENCIA CREDICONTADO POR CONTRATO DE PROMESA DE LA MZ S LOTE 6 - EL APOLO</t>
  </si>
  <si>
    <t xml:space="preserve">03BT01-52953 PAGO CUOTA 28 JUNIO 2025 TRANSFERENCIA CREDICONTADO POR CONTRATO DE PROMESA DE LA MZ S LOTE 6 - EL APOLO </t>
  </si>
  <si>
    <t>03BT01-54369 PAGO CUOTA 29 JULIO 2025 TRANSFERENCIA CREDICONTADO POR CONTRATO DE PROMESA DE LA MZ S LOTE 6 - EL APOLO</t>
  </si>
  <si>
    <t xml:space="preserve">03BT01-55762 PAGO CUOTA 30 AGOSTO 2025 TRANSFERENCIA CREDICONTADO POR CONTRATO DE PROMESA DE LA MZ S LOTE 6 - EL APOLO </t>
  </si>
  <si>
    <t>03EB01-5160 CANCELACION CUOTA INICIAL MZ C LOTE 15 - APOLO</t>
  </si>
  <si>
    <t>03EB01-5324 CUOTA 1 -7 SETIEMBRE 2022 POR CONTRATO DE PROMESA DE LA MZ C LOTE 15- APOLO</t>
  </si>
  <si>
    <t>CAVERO LORA ALMENDRA ALESSANDRA</t>
  </si>
  <si>
    <t>03EB01-7424 03EB01-7424ADJUDICACION LOTE CANCELADO MZ C LOTE 15 - PROYECTO APOLO</t>
  </si>
  <si>
    <t>CAVERO LORA JOAQUIN ANDRE</t>
  </si>
  <si>
    <t>JOAQUIN ANDRE  CAVERO LORA</t>
  </si>
  <si>
    <t>BT01-6284</t>
  </si>
  <si>
    <t>03BT01-3485 ADJUDICACION  MZ H LOTE 15 - EL  APOLO</t>
  </si>
  <si>
    <t>03BT01-3540 ADJUDICACION MZ H LOTE 15 - EL APOLO</t>
  </si>
  <si>
    <t>03BT01-5517 03BT01-5517CUOTA 1 MZ H LOTE 15 - EL APOLO</t>
  </si>
  <si>
    <t>03BT01-6284 CUOTA 2 MZ H LOTE 15 - EL APOLO</t>
  </si>
  <si>
    <t>DELGADO JUAREZ JONATHAN SMITH</t>
  </si>
  <si>
    <t>BT01-10568</t>
  </si>
  <si>
    <t>BT01-12056</t>
  </si>
  <si>
    <t>BT01-15090</t>
  </si>
  <si>
    <t>BT01-15271</t>
  </si>
  <si>
    <t>BT01-16516</t>
  </si>
  <si>
    <t>BT01-18452</t>
  </si>
  <si>
    <t>BT01-20343</t>
  </si>
  <si>
    <t>BT01-21846</t>
  </si>
  <si>
    <t>BT01-23025</t>
  </si>
  <si>
    <t>ADJU. CUOTA 3 MZ H LT 15-APOLO</t>
  </si>
  <si>
    <t>03BT01-9053 PAGO CUOTA 4 MARZO 2023 POR CONTRATO DE PROMESA DE LA MZ H LOTE 15 - EL APOLO</t>
  </si>
  <si>
    <t>03BT01-10568 PAGO CUOTA 5 ABRIL 2023  POR CONTRATO DE PROMESA DE LA MZ H LOTE 15 - EL APOLO</t>
  </si>
  <si>
    <t xml:space="preserve">03BT01-12056 PAGO CUOTA 6 MAYO 2023  POR CONTRATO DE PROMESA DE LA MZ H LOTE 15 - EL APOLO </t>
  </si>
  <si>
    <t xml:space="preserve">03BT01-15090 PAGO CUOTA 8 JULIO 2023  POR CONTRATO DE PROMESA DE LA MZ H LOTE 15 - EL APOLO </t>
  </si>
  <si>
    <t xml:space="preserve">03BT01-15271 PAGO CUOTA 7 JUNIO 2023  POR CONTRATO DE PROMESA DE LA MZ H LOTE 15 - EL APOLO </t>
  </si>
  <si>
    <t xml:space="preserve">03BT01-16516 PAGO CUOTA 9 AGOSTO 2023  POR CONTRATO DE PROMESA DE LA MZ H LOTE 15 - APOLO </t>
  </si>
  <si>
    <t xml:space="preserve">03BT01-18452 PAGO CUOTA 10 SETIEMBRE 2023 POR CONTRATO DE PROMESA DE LA MZ H LOTE 15 - EL APOLO </t>
  </si>
  <si>
    <t xml:space="preserve">03BT01-20343 CUOTA 11  MZ H LOTE 15 - EL APOLO </t>
  </si>
  <si>
    <t xml:space="preserve">03BT01-21846 CUOTA 12 NOVIEMBRE 2023 CONTRATO DE PROMESA DE LA MZ H LOTE 15 - EL APOLO </t>
  </si>
  <si>
    <t xml:space="preserve">03BT01-23025PAGO CUOTA 13 DICIEMBRE 2023 CONTRATO DE PROMESA DE LA MZ H LOTE 15 - EL APOLO </t>
  </si>
  <si>
    <t>BT01-24999</t>
  </si>
  <si>
    <t>BT01-25000</t>
  </si>
  <si>
    <t>BT01-26545</t>
  </si>
  <si>
    <t>BT01-26546</t>
  </si>
  <si>
    <t>BT01-28390</t>
  </si>
  <si>
    <t>BT01-28391</t>
  </si>
  <si>
    <t>BT01-30153</t>
  </si>
  <si>
    <t>BT01-30154</t>
  </si>
  <si>
    <t>BT01-31803</t>
  </si>
  <si>
    <t>BT01-31804</t>
  </si>
  <si>
    <t>BT01-33221</t>
  </si>
  <si>
    <t>BT01-35386</t>
  </si>
  <si>
    <t>BT01-35387</t>
  </si>
  <si>
    <t>BT01-37096</t>
  </si>
  <si>
    <t>BT01-37097</t>
  </si>
  <si>
    <t>BT01-38670</t>
  </si>
  <si>
    <t>BT01-38671</t>
  </si>
  <si>
    <t>BT01-40244</t>
  </si>
  <si>
    <t>BT01-40245</t>
  </si>
  <si>
    <t>BT01-41892</t>
  </si>
  <si>
    <t>BT01-41893</t>
  </si>
  <si>
    <t>BT01-43453</t>
  </si>
  <si>
    <t xml:space="preserve">03BT01-24999 PAGO CUOTA 14 ENERO 2024 TRANSFERENCIA CREDICONTADO POR CONTRATO DE PROMESA DE LA MZ H LOTE 15 - EL APOLO </t>
  </si>
  <si>
    <t xml:space="preserve">03BT01-25000 PAGO MORA E INTERESES ENERO 2024  PARA LA TRANSFERENCIA CREDICONTADO POR CONTRATO DE PROMESA DE LA MZ H LOTE 15 - EL APOLO </t>
  </si>
  <si>
    <t>03BT01-26545 PAGO CUOTA 15 FEBRERO 2024 TRANSFERENCIA CREDICONTADO POR CONTRATO DE PROMESA DE LA MZ H LOTE 15 - EL APOLO</t>
  </si>
  <si>
    <t>03BT01-26546 PAGO MORA E INTERESES FEBRERO 2024  PARA LA TRANSFERENCIA CREDICONTADO POR CONTRATO DE PROMESA DE LA MZ H LOTE 15 - EL APOLO</t>
  </si>
  <si>
    <t>03BT01-28390PAGO CUOTA 16 MARZO 2024 TRANSFERENCIA CREDICONTADO POR CONTRATO DE PROMESA DE LA MZ H LOTE 15 - EL APOLO</t>
  </si>
  <si>
    <t>03BT01-28391PAGO MORA E INTERESES MARZO 2024 PARA LA TRANSFERENCIA CREDICONTADO POR CONTRATO DE PROMESA DE LA MZ H LOTE 15 - EL APOLO</t>
  </si>
  <si>
    <t>03BT01-30153PAGO CUOTA 17 ABRIL 2024 TRANSFERENCIA CREDICONTADO POR CONTRATO DE PROMESA DE LA MZ H LOTE 15 - EL APOLO</t>
  </si>
  <si>
    <t>03BT01-30154PAGO MORA E INTERESES ABRIL 2024 PARA LA TRANSFERENCIA CREDICONTADO POR CONTRATO DE PROMESA DE LA MZ H LOTE 15 - EL APOLO</t>
  </si>
  <si>
    <t>03BT01-31803PAGO CUOTA 18 MAYO 2024 TRANSFERENCIA CREDICONTADO POR CONTRATO DE PROMESA DE LA MZ H LOTE 15 - EL APOLO</t>
  </si>
  <si>
    <t>03BT01-31804PAGO MORA E INTERESES MAYO 2024 PARA LA TRANSFERENCIA CREDICONTADO POR CONTRATO DE PROMESA DE LA MZ H LOTE 15 - EL APOLO</t>
  </si>
  <si>
    <t>03BT01-33221PAGO CUOTA 19 JUNIO 2024 TRANSFERENCIA CREDICONTADO POR CONTRATO DE PROMESA DE LA MZ H LOTE 15 - EL APOLO</t>
  </si>
  <si>
    <t>03BT01-35386PAGO CUOTA 20 JULIO 2024 TRANSFERENCIA CREDICONTADO POR CONTRATO DE PROMESA DE LA MZ H LOTE 15 - EL APOLO</t>
  </si>
  <si>
    <t>03BT01-35387PAGO MORA E INTERESES JULIO 2024 PARA LA TRANSFERENCIA CREDICONTADO POR CONTRATO DE PROMESA DE LA MZ H LOTE 15 - EL APOLO</t>
  </si>
  <si>
    <t>03BT01-37096PAGO CUOTA 21 AGOSTO 2024 TRANSFERENCIA CREDICONTADO POR CONTRATO DE PROMESA DE LA MZ H LOTE 15 - EL APOLO</t>
  </si>
  <si>
    <t>03BT01-37097PAGO MORA E INTERESES AGOSTO 2024 PARA LA TRANSFERENCIA CREDICONTADO POR CONTRATO DE PROMESA DE LA MZ H LOTE 15 - EL APOLO</t>
  </si>
  <si>
    <t>03BT01-38670 PAGO CUOTA 22 SEPTIEMBRE 2024 TRANSFERENCIA CREDICONTADO POR CONTRATO DE PROMESA DE LA MZ H LOTE 15 - EL APOLO</t>
  </si>
  <si>
    <t>03BT01-38671 PAGO MORA E INTERESES SEPTIEMBRE 2024 PARA LA TRANSFERENCIA CREDICONTADO POR CONTRATO DE PROMESA DE LA MZ H LOTE 15 - EL APOLO</t>
  </si>
  <si>
    <t>03BT01-40244 PAGO CUOTA 23 0CTUBRE 2024 TRANSFERENCIA CREDICONTADO POR CONTRATO DE PROMESA DE LA MZ H LOTE 15 - EL APOLO</t>
  </si>
  <si>
    <t>03BT01-40245 PAGO MORA E INTERESES 0CTUBRE 2024 PARA LA TRANSFERENCIA CREDICONTADO POR CONTRATO DE PROMESA DE LA MZ H LOTE 15 - EL APOLO</t>
  </si>
  <si>
    <t>03BT01-41892 PAGO CUOTA 24 NOVIEMBRE 2024 TRANSFERENCIA CREDICONTADO POR CONTRATO DE PROMESA DE LA MZ H LOTE 15 - EL APOLO</t>
  </si>
  <si>
    <t>03BT01-41893 PAGO MORA E INTERESES NOVIEMBRE 2024 PARA LA TRANSFERENCIA CREDICONTADO POR CONTRATO DE PROMESA DE LA MZ H LOTE 15 - EL APOLO</t>
  </si>
  <si>
    <t xml:space="preserve">03BT01-43453 PAGO CUOTA 25 DICIEMBRE 2024 TRANSFERENCIA CREDICONTADO POR CONTRATO DE PROMESA DE LA MZ H LOTE 15 - EL APOLO </t>
  </si>
  <si>
    <t>BT01-44998</t>
  </si>
  <si>
    <t>BT01-47215</t>
  </si>
  <si>
    <t>BT01-48097</t>
  </si>
  <si>
    <t>BT01-50762</t>
  </si>
  <si>
    <t>BT01-51280</t>
  </si>
  <si>
    <t>BT01-53686</t>
  </si>
  <si>
    <t>BT01-54127</t>
  </si>
  <si>
    <t>BT01-55597</t>
  </si>
  <si>
    <t>BT01-57040</t>
  </si>
  <si>
    <t>03BT01-44998 PAGO CUOTA 26 ENERO 2025 TRANSFERENCIA CREDICONTADO POR CONTRATO DE PROMESA DE LA MZ H LOTE 15 - EL APOLO</t>
  </si>
  <si>
    <t>03BT01-47215 PAGO CUOTA 27 FEBRERO 2025 TRANSFERENCIA CREDICONTADO POR CONTRATO DE PROMESA DE LA MZ H LOTE 15 - EL APOLO</t>
  </si>
  <si>
    <t>03BT01-48097 PAGO CUOTA 28 MARZO 2025 TRANSFERENCIA CREDICONTADO POR CONTRATO DE PROMESA DE LA MZ H LOTE 15 - EL APOLO</t>
  </si>
  <si>
    <t>03BT01-50762 PAGO CUOTA 29 ABRIL 2025 TRANSFERENCIA CREDICONTADO POR CONTRATO DE PROMESA DE LA MZ H LOTE 15 - EL APOLO</t>
  </si>
  <si>
    <t>03BT01-51280 PAGO CUOTA 30 MAYO 2025 TRANSFERENCIA CREDICONTADO POR CONTRATO DE PROMESA DE LA MZ H LOTE 15 - EL APOLO</t>
  </si>
  <si>
    <t xml:space="preserve">03BT01-53686 PAGO CUOTA 31 JUNIO 2025 TRANSFERENCIA CREDICONTADO POR CONTRATO DE PROMESA DE LA MZ H LOTE 15 - EL APOLO </t>
  </si>
  <si>
    <t xml:space="preserve">03BT01-54127 PAGO CUOTA 32 JULIO 2025 TRANSFERENCIA CREDICONTADO POR CONTRATO DE PROMESA DE LA MZ H LOTE 15 - EL APOLO </t>
  </si>
  <si>
    <t xml:space="preserve">03BT01-55597 PAGO CUOTA 33 AGOSTO 2025 TRANSFERENCIA CREDICONTADO POR CONTRATO DE PROMESA DE LA MZ H LOTE 15 - EL APOLO </t>
  </si>
  <si>
    <t>03BT01-57040 PAGO CUOTA 34 SEPTIEMBRE 2025 TRANSFERENCIA CREDICONTADO POR CONTRATO DE PROMESA DE LA MZ H LOTE 15 - EL APOLO</t>
  </si>
  <si>
    <t>03EB01-8497 ADJUDICACION MZ E LOTE  1 -  APOLO</t>
  </si>
  <si>
    <t xml:space="preserve">SALCEDO CHUMACERO JACKELYN ANDREA   </t>
  </si>
  <si>
    <t xml:space="preserve">SALCEDO CHUMACERO LESLIE JOANA   </t>
  </si>
  <si>
    <t>03BT01-6318 CUOTA 1  MZ  M LOTE 1 - EL APOLO</t>
  </si>
  <si>
    <t>BT01-7640</t>
  </si>
  <si>
    <t>BT01-9919</t>
  </si>
  <si>
    <t>BT01-15661</t>
  </si>
  <si>
    <t>BT01-17313</t>
  </si>
  <si>
    <t>BT01-18734</t>
  </si>
  <si>
    <t>BT01-20497</t>
  </si>
  <si>
    <t>BT01-22222</t>
  </si>
  <si>
    <t>BT01-23657</t>
  </si>
  <si>
    <t>CUOTA 2 MZ M LOTE 1 APOLO</t>
  </si>
  <si>
    <t>03BT01-8544 CUOTA 3 FEBRERO 2023 POR CONTRATO DE PROMESA DE LA MZ. M LOTE 1- EL APOLO.</t>
  </si>
  <si>
    <t>03BT01-9919 PAGO CUOTA 4 MARZO 2023POR CONTRATO DE PROMESA DE LA MZ M LOTE 1 - EL APOLO</t>
  </si>
  <si>
    <t xml:space="preserve">03BT01-11287 PAGO CUOTA 5 ABRIL 2023 POR CONTRATO DE PROMESA DE LA MZ M LOTE 1 - EL APOLO </t>
  </si>
  <si>
    <t xml:space="preserve">03BT01-12605 PAGO CUOTA 6 MAYO 2023 POR CONTRATO DE PROMESA DE LA MZ M LOTE 1 - EL APOLO </t>
  </si>
  <si>
    <t xml:space="preserve">03BT01-14061 PAGO CUOTA 7 JUNIO 2023 POR CONTRATO DE PROMESA DE LA MZ M LOTE 1 - EL APOLO </t>
  </si>
  <si>
    <t xml:space="preserve">03BT01-15661 PAGO CUOTA 8 JULIO 2023 POR CONTRATO DE PROMESA DE LA MZ M LOTE 1 - EL APOLO </t>
  </si>
  <si>
    <t xml:space="preserve">03BT01-17313 PAGO CUOTA 9 AGOSTO 2023  POR CONTRATO DE PROMESA DE LA MZ M LOTE 1 - EL APOLO </t>
  </si>
  <si>
    <t xml:space="preserve">03BT01-18734 CUOTA 10 SEPTIEMBRE 2023  POR CONTRATO DE PROMESA DE LA MZ M LOTE 1 - EL APOLO </t>
  </si>
  <si>
    <t xml:space="preserve">03BT01-20497 CUOTA 11 MZ M LOTE 1 - EL APOLO </t>
  </si>
  <si>
    <t xml:space="preserve">03BT01-22222PAGO CUOTA 12 NOVIEMBRE 2023CONTRATO DE PROMESA DE LA MZ M LOTE 1 - EL APOLO </t>
  </si>
  <si>
    <t xml:space="preserve">03BT01-23657PAGO CUOTA 13 DICIEMBRE 2023 TRANSFERENCIA CREDICONTADO POR CONTRATO DE PROMESA DE LA MZ M LOTE 1 - EL APOLO </t>
  </si>
  <si>
    <t>BT01-25240</t>
  </si>
  <si>
    <t>BT01-27182</t>
  </si>
  <si>
    <t>BT01-28691</t>
  </si>
  <si>
    <t>BT01-30745</t>
  </si>
  <si>
    <t>BT01-32403</t>
  </si>
  <si>
    <t>BT01-34063</t>
  </si>
  <si>
    <t>BT01-35622</t>
  </si>
  <si>
    <t>BT01-37266</t>
  </si>
  <si>
    <t>BT01-39022</t>
  </si>
  <si>
    <t>BT01-40709</t>
  </si>
  <si>
    <t>BT01-42408</t>
  </si>
  <si>
    <t xml:space="preserve">03BT01-25240 PAGO CUOTA 14 ENERO 2024 TRANSFERENCIA CREDICONTADO POR CONTRATO DE PROMESA DE LA MZ M LOTE 1 - EL APOLO </t>
  </si>
  <si>
    <t>03BT01-27182PAGO CUOTA 15 FEBERO 2024 TRANSFERENCIA CREDICONTADO POR CONTRATO DE PROMESA DE LA MZ M LOTE 1 - EL APOLO</t>
  </si>
  <si>
    <t>03BT01-28691PAGO CUOTA 16 MARZO 2024 TRANSFERENCIA CREDICONTADO POR CONTRATO DE PROMESA DE LA MZ M LOTE 1 - EL APOLO</t>
  </si>
  <si>
    <t>03BT01-30745PAGO CUOTA 17 ABRIL 2024 TRANSFERENCIA CREDICONTADO POR CONTRATO DE PROMESA DE LA MZ M LOTE 1 - EL APOLO</t>
  </si>
  <si>
    <t>03BT01-32403PAGO CUOTA 18 MAYO 2024 TRANSFERENCIA CREDICONTADO POR CONTRATO DE PROMESA DE LA MZ M LOTE 1 - EL APOLO</t>
  </si>
  <si>
    <t>03BT01-34063PAGO CUOTA 19 JUNIO  2024 TRANSFERENCIA CREDICONTADO POR CONTRATO DE PROMESA DE LA MZ M LOTE 1 - EL APOLO</t>
  </si>
  <si>
    <t>03BT01-35622PAGO CUOTA 20 JULIO 2024 TRANSFERENCIA CREDICONTADO POR CONTRATO DE PROMESA DE LA MZ M LOTE 1 - EL APOLO</t>
  </si>
  <si>
    <t>03BT01-37266PAGO CUOTA 21 AGOSTO 2024 TRANSFERENCIA CREDICONTADO POR CONTRATO DE PROMESA DE LA MZ M LOTE 1 - EL APOLO</t>
  </si>
  <si>
    <t>03BT01-39022 PAGO CUOTA 22 SEPTIEMBRE 2024 TRANSFERENCIA CREDICONTADO POR CONTRATO DE PROMESA DE LA MZ M LOTE 1 - EL APOLO</t>
  </si>
  <si>
    <t>03BT01-40709 PAGO CUOTA 23 OCTUBRE 2024 TRANSFERENCIA CREDICONTADO POR CONTRATO DE PROMESA DE LA MZ M LOTE 1 - EL APOLO</t>
  </si>
  <si>
    <t xml:space="preserve">03BT01-42408 PAGO CUOTA 24 NOVIEMBRE 2024 TRANSFERENCIA CREDICONTADO POR CONTRATO DE PROMESA DE LA MZ M LOTE 1 - EL APOLO </t>
  </si>
  <si>
    <t>BT01-43941</t>
  </si>
  <si>
    <t>BT01-45381</t>
  </si>
  <si>
    <t>BT01-47005</t>
  </si>
  <si>
    <t>BT01-48506</t>
  </si>
  <si>
    <t>BT01-50052</t>
  </si>
  <si>
    <t>BT01-51535</t>
  </si>
  <si>
    <t>BT01-52952</t>
  </si>
  <si>
    <t>BT01-54343</t>
  </si>
  <si>
    <t>BT01-55919</t>
  </si>
  <si>
    <t>03BT01-43941 PAGO CUOTA 25 DICIEMBRE 2024 TRANSFERENCIA CREDICONTADO POR CONTRATO DE PROMESA DE LA MZ M LOTE 1 - EL APOLO</t>
  </si>
  <si>
    <t>03BT01-45381 PAGO CUOTA 26 ENERO 2025 TRANSFERENCIA CREDICONTADO POR CONTRATO DE PROMESA DE LA MZ M LOTE 1 - EL APOLO</t>
  </si>
  <si>
    <t>03BT01-47005 PAGO CUOTA 27 FEBRERO 2025 TRANSFERENCIA CREDICONTADO POR CONTRATO DE PROMESA DE LA MZ M LOTE 1 - EL APOLO</t>
  </si>
  <si>
    <t>03BT01-48506 PAGO CUOTA 28 MARZO 2025 TRANSFERENCIA CREDICONTADO POR CONTRATO DE PROMESA DE LA MZ M LOTE 1 - EL APOLO</t>
  </si>
  <si>
    <t xml:space="preserve">03BT01-50052 PAGO CUOTA 29 ABRIL 2025 TRANSFERENCIA CREDICONTADO POR CONTRATO DE PROMESA DE LA MZ M LOTE 1 - EL APOLO </t>
  </si>
  <si>
    <t>03BT01-51535 PAGO CUOTA 30 MAYO 2025 TRANSFERENCIA CREDICONTADO POR CONTRATO DE PROMESA DE LA MZ M LOTE 1 - EL APOLO</t>
  </si>
  <si>
    <t xml:space="preserve">03BT01-52952 PAGO CUOTA 31 JUNIO 2025 TRANSFERENCIA CREDICONTADO POR CONTRATO DE PROMESA DE LA MZ M LOTE 1 - EL APOLO </t>
  </si>
  <si>
    <t>03BT01-54343 PAGO CUOTA 32 JULIO 2025 TRANSFERENCIA CREDICONTADO POR CONTRATO DE PROMESA DE LA MZ M LOTE 1 - EL APOLO</t>
  </si>
  <si>
    <t>03BT01-55919 PAGO CUOTA 33 AGOSTO 2025 TRANSFERENCIA CREDICONTADO POR CONTRATO DE PROMESA DE LA MZ M LOTE 1 - EL APOLO</t>
  </si>
  <si>
    <t>03EB01-5047 CANCELACION CUOTA INICIAL MZ B LOTE 13 - APOLO / INGRESÓ EN EFECTIVO S/10,000</t>
  </si>
  <si>
    <t>03EB01-5574 CUOTA 1 MZ B LT 13-APOLO</t>
  </si>
  <si>
    <t>03EB01-5911 03EB01-5911CUOTA 2 MZ B LT 13-APOLO</t>
  </si>
  <si>
    <t>03EB01-6592 CUOTA 3 ABRIL 2022 POR CONTRATO DE PROMESA DE LA MZ. B LOTE 13 - EL APOLO</t>
  </si>
  <si>
    <t>03EB01-7589 03EB01-7589CUOTA 4 MAYO 2022  POR CONTRATO DE PROMESA DE LA MZ. B LOTE 13 - EL APOLO</t>
  </si>
  <si>
    <t>03EB01-8711 CUOTA 5 MZ B LT 13 - EL APOLO</t>
  </si>
  <si>
    <t>03BT01-318 CUOTA 6  MZ. B LOTE 13 - EL APOLO</t>
  </si>
  <si>
    <t>03BT01-1221 CUOTA 7  MZ B LOTE 13 - EL APOLO</t>
  </si>
  <si>
    <t>03BT01-2201 CUOTA 8 MZ B LOTE 13 - EL APOLO</t>
  </si>
  <si>
    <t>03BT01-3572 CUOTA 9 MZ B LOTE 13 - EL APOLO</t>
  </si>
  <si>
    <t xml:space="preserve">RAMOS MEDINA JANETH  </t>
  </si>
  <si>
    <t>BT01-10655</t>
  </si>
  <si>
    <t>BT01-12175</t>
  </si>
  <si>
    <t>BT01-13752</t>
  </si>
  <si>
    <t>BT01-15140</t>
  </si>
  <si>
    <t>BT01-16570</t>
  </si>
  <si>
    <t>BT01-18173</t>
  </si>
  <si>
    <t>BT01-19934</t>
  </si>
  <si>
    <t>BT01-21489</t>
  </si>
  <si>
    <t>BT01-23026</t>
  </si>
  <si>
    <t>CUOTA 10 MZ D LOTE 3 APOLO</t>
  </si>
  <si>
    <t>ADJU. CUOTA 11 MZ D LT 11-APOLO</t>
  </si>
  <si>
    <t>CUOTA 1 COCHERA 26 MZ D LT 3-APOLO</t>
  </si>
  <si>
    <t>03BT01-9384 CONTRATO DE PROMESA DE LA MZ D LOTE 3 - EL APOLO</t>
  </si>
  <si>
    <t>03BT01-9385 SEPARACION DE COCHERA N° 26 PAGO CUOTA 2 MARZO 2023 DE LA MZ D LOTE 3 - EL APOLO</t>
  </si>
  <si>
    <t>03BT01-9869 TRANSFERENCIA PARA LA ADJUDICACION DE LOTE CANCELADO DE LA MZ D LOTE 3 - EL APOLO</t>
  </si>
  <si>
    <t>03BT01-10655 SEPARACION DE COCHERA N° 26 PAGO CUOTA 3 ABRIL 2023 DE LA MZ D LOTE 3 - EL APOLO</t>
  </si>
  <si>
    <t xml:space="preserve">03BT01-12175 PAGO CUOTA 4 MAYO 2023 ABONO POR CONCEPTO DE SEPARACION DE COCHERA N° 26 DE LA MZ D LT 3 - EL APOLO </t>
  </si>
  <si>
    <t xml:space="preserve">03BT01-13752 ABONO POR CONCEPTO DE SEPARACION DE COCHERA N° 26 CUOTA 6 JUNIO 2023 DE LA MZ D LOTE 3 - EL APOLO </t>
  </si>
  <si>
    <t xml:space="preserve">03BT01-15140 ABONO POR CONCEPTO DE SEPARACION DE COCHERA N° 26 CUOTA 7 JUNIO 2023 DE LA MZ D LOTE 3 - EL APOLO </t>
  </si>
  <si>
    <t xml:space="preserve">03BT01-16570 ABONO POR CONCEPTO DE SEPARACION DE COCHERA N° 26 CUOTA 8 AGOSTO 2023 DE LA MZ D LOTE 3 - APOLO </t>
  </si>
  <si>
    <t xml:space="preserve">03BT01-18173 ABONO POR CONCEPTO DE SEPARACION DE COCHERA N° 26 CUOTA 9 SETIEMBRE 2023 DE LA MZ D LOTE 3 - APOLO </t>
  </si>
  <si>
    <t xml:space="preserve">03BT01-19934 ABONO POR CONCEPTO DE SEPARACION DE COCHERA N° 26 CUOTA 10 OCTUBRE 2023 DE LA MZ D LOTE 3 - APOLO </t>
  </si>
  <si>
    <t xml:space="preserve">03BT01-21489 SEPARACION DE COCHERA N° 26 CUOTA 11 NOVIEMBRE 2023 DE LA MZ D LOTE 3 - APOLO </t>
  </si>
  <si>
    <t xml:space="preserve">03BT01-23026SEPARACION DE COCHERA N° 26 CUOTA 12 DICIEMBRE 2023 DE LA MZ D LOTE 3 - APOLO </t>
  </si>
  <si>
    <t>12-26</t>
  </si>
  <si>
    <t>27-42</t>
  </si>
  <si>
    <t>BT01-24865</t>
  </si>
  <si>
    <t>BT01-26098</t>
  </si>
  <si>
    <t>BT01-28144</t>
  </si>
  <si>
    <t>BT01-29761</t>
  </si>
  <si>
    <t>BT01-31680</t>
  </si>
  <si>
    <t>BT01-33474</t>
  </si>
  <si>
    <t>BT01-36638</t>
  </si>
  <si>
    <t>BT01-38453</t>
  </si>
  <si>
    <t>BT01-38454</t>
  </si>
  <si>
    <t>BT01-39875</t>
  </si>
  <si>
    <t>BT01-41799</t>
  </si>
  <si>
    <t xml:space="preserve">03BT01-24865 ABONO POR CONCEPTO DE SEPARACION DE COCHERA N° 26 CUOTA 13 ENERO 2024 DE LA MZ D LOTE 3 - APOLO </t>
  </si>
  <si>
    <t>03BT01-26098 ABONO POR CONCEPTO DE SEPARACION DE COCHERA N° 26 CUOTA 14 FEBRERO 2024 DE LA MZ D LOTE 3 - APOLO</t>
  </si>
  <si>
    <t>03BT01-28144ABONO POR CONCEPTO DE SEPARACION DE COCHERA N° 26 CUOTA 15 MARZO 2024 DE LA MZ D LOTE 3 - APOLO</t>
  </si>
  <si>
    <t>03BT01-29761ABONO POR CONCEPTO DE SEPARACION DE COCHERA N° 26 CUOTA 16 ABRIL 2024 DE LA MZ D LOTE 3 - APOLO</t>
  </si>
  <si>
    <t>03BT01-31680ABONO POR CONCEPTO DE SEPARACION DE COCHERA N° 26 CUOTA 17 MAYO 2024 DE LA MZ D LOTE 3 - APOLO</t>
  </si>
  <si>
    <t>03BT01-33474ABONO POR CONCEPTO DE SEPARACION DE COCHERA N° 26 CUOTA 18 JUNIO 2024 DE LA MZ D LOTE 3 - APOLO</t>
  </si>
  <si>
    <t>03BT01-36638ABONO POR CONCEPTO DE SEPARACION DE COCHERA N° 26 CUOTA 19 JULIO 2024 DE LA MZ D LOTE 3 - APOLO</t>
  </si>
  <si>
    <t>03BT01-38453 ABONO POR CONCEPTO DE SEPARACION DE COCHERA N° 26 CUOTA 20 AGOSTO 2024 DE LA MZ D LOTE 3 - APOLO</t>
  </si>
  <si>
    <t>03BT01-38454 ABONO POR CONCEPTO DE SEPARACION DE COCHERA N° 26 CUOTA 21 SEPTIEMBRE 2024 DE LA MZ D LOTE 3 - APOLO</t>
  </si>
  <si>
    <t>03BT01-39875 ABONO POR CONCEPTO DE SEPARACION DE COCHERA N° 26 CUOTA 22 OCTUBRE 2024 DE LA MZ D LOTE 3 - APOLO</t>
  </si>
  <si>
    <t>03BT01-41799 ABONO POR CONCEPTO DE SEPARACION DE COCHERA N° 26 CUOTA 23 NOVIEMBRE 2024 DE LA MZ D LOTE 3 - APOLO</t>
  </si>
  <si>
    <t>BT01-48749</t>
  </si>
  <si>
    <t>BT01-48750</t>
  </si>
  <si>
    <t>BT01-48751</t>
  </si>
  <si>
    <t>BT01-48752</t>
  </si>
  <si>
    <t>BT01-52474</t>
  </si>
  <si>
    <t>BT01-52475</t>
  </si>
  <si>
    <t>BT01-52476</t>
  </si>
  <si>
    <t>BT01-52477</t>
  </si>
  <si>
    <t>BT01-55380</t>
  </si>
  <si>
    <t xml:space="preserve">03BT01-48749 ABONO POR CONCEPTO DE SEPARACION DE COCHERA N° 26 CUOTA 24 DICIEMBRE 2024 DE LA MZ D LOTE 3 - APOLO </t>
  </si>
  <si>
    <t xml:space="preserve">03BT01-48750 ABONO POR CONCEPTO DE SEPARACION DE COCHERA N° 26 CUOTA 25 ENERO 2025 DE LA MZ D LOTE 3 - APOLO </t>
  </si>
  <si>
    <t xml:space="preserve">03BT01-48751 ABONO POR CONCEPTO DE SEPARACION DE COCHERA N° 26 CUOTA 26 FEBRERO 2025 DE LA MZ D LOTE 3 - APOLO </t>
  </si>
  <si>
    <t xml:space="preserve">03BT01-48752 ABONO POR CONCEPTO DE SEPARACION DE COCHERA N° 26 CUOTA 27 MARZO 2025 DE LA MZ D LOTE 3 - APOLO </t>
  </si>
  <si>
    <t>03BT01-52474 ABONO POR CONCEPTO DE SEPARACION DE COCHERA N° 26 CUOTA 28 ABRIL 2025 DE LA MZ D LOTE 3 - APOLO</t>
  </si>
  <si>
    <t>03BT01-52475 ABONO POR CONCEPTO DE SEPARACION DE COCHERA N° 26 CUOTA 29 MAYO 2025 DE LA MZ D LOTE 3 - APOLO</t>
  </si>
  <si>
    <t>03BT01-52476 ABONO POR CONCEPTO DE SEPARACION DE COCHERA N° 26 CUOTA 30 JUNIO 2025 DE LA MZ D LOTE 3 - APOLO</t>
  </si>
  <si>
    <t>03BT01-52477 ABONO POR CONCEPTO DE SEPARACION DE COCHERA N° 26 CUOTA 31 JULIO 2025 DE LA MZ D LOTE 3 - APOLO</t>
  </si>
  <si>
    <t xml:space="preserve">03BT01-55380 ABONO POR CONCEPTO DE SEPARACION DE COCHERA N° 26 CUOTA 32 AGOSTO 2025 DE LA MZ D LOTE 3 - APOLO </t>
  </si>
  <si>
    <t>BT01-12041</t>
  </si>
  <si>
    <t>BT01-12266</t>
  </si>
  <si>
    <t>BT01-12703</t>
  </si>
  <si>
    <t>BT01-14373</t>
  </si>
  <si>
    <t>EDUARDO MIGUEL CALLE VELEZMORO</t>
  </si>
  <si>
    <t xml:space="preserve">03BT01-12041 SEPARACION PARA LA ADJUDICACION DE LA MZ I LT 3 -APOLO </t>
  </si>
  <si>
    <t xml:space="preserve">03BT01-12266 ADJU. DE LT CANCELADO DE LA MZ I LT 3 - APOLO </t>
  </si>
  <si>
    <t xml:space="preserve">03BT01-12703 SEPARACION COCHERA N° 120 - APOLO </t>
  </si>
  <si>
    <t xml:space="preserve">03BT01-14373 03BT01-14373CANCELACION COCHERA N° 120 - APOLO </t>
  </si>
  <si>
    <t>DEBE DECIR: SEPARACION A CUENTA DE LA CUOTA INICIAL MZ H LOTE 17 - APOLO</t>
  </si>
  <si>
    <t>03EB01-7132 CANCELACION CUOTA INICIAL PARA LA ADJUDICACION MZ H LOTE 17 - APOLO</t>
  </si>
  <si>
    <t>03EB01-9075 CUOTA 1 MZ H LT 17 - EL APOLO</t>
  </si>
  <si>
    <t>03BT01-442 CUOTA 2  MZ. H LOTE 17 - EL APOLO</t>
  </si>
  <si>
    <t>03BT01-1494 CUOTA 3 MZ H LOTE 17 - EL APOLO</t>
  </si>
  <si>
    <t>03BT01-2761 CUOTA 4 MZ H LOTE 17 - EL APOLO</t>
  </si>
  <si>
    <t>03BT01-6432 CUOTA 5  MZ S LOTE 7 - EL APOLO</t>
  </si>
  <si>
    <t xml:space="preserve">WONG ACUÑA ANGIE ANALIE   </t>
  </si>
  <si>
    <t>CANC.TOTAL MZ H LOTE 17 APOLO</t>
  </si>
  <si>
    <t>01E001-239 CANCELACION CUOTA INICIAL PARA ADJUDICACION MZ C LT 2 APOLO</t>
  </si>
  <si>
    <t>01FT01-5 ADJUDICA. COCHERA MZ C LT 2-APOLO</t>
  </si>
  <si>
    <t>01FT01-6 CUOTA 1 MZ C LT 2-APOLO</t>
  </si>
  <si>
    <t>01FT01-29 CUOTA 2  MZ C LOTE 2 - EL APOLO</t>
  </si>
  <si>
    <t>01FT01-30 ADJUDICACION MZ C LOTE 2 - EL APOLO</t>
  </si>
  <si>
    <t>01FT01-67 CUOTA 3 MZ C LOTE 2 - EL APOLO</t>
  </si>
  <si>
    <t>01FT01-68 SEPAR COCHERA N 64 - CUOTA 3 - EL APOLO</t>
  </si>
  <si>
    <t>01FT01-96 SEPAR COCHERA N°64 MZ C LOTE 2 - APOLO</t>
  </si>
  <si>
    <t>01FT01-97 PROMESA MZ C LOTE 2 - EL APOLO</t>
  </si>
  <si>
    <t>YZBEL DAGNA LORENA CHAVESTA AYASTA</t>
  </si>
  <si>
    <t>FT01-175</t>
  </si>
  <si>
    <t>FT01-230</t>
  </si>
  <si>
    <t>FT01-231</t>
  </si>
  <si>
    <t>FT01-272</t>
  </si>
  <si>
    <t>FT01-273</t>
  </si>
  <si>
    <t>FT01-284</t>
  </si>
  <si>
    <t>FT01-285</t>
  </si>
  <si>
    <t>FT01-358</t>
  </si>
  <si>
    <t>FT01-359</t>
  </si>
  <si>
    <t>FT01-448</t>
  </si>
  <si>
    <t>FT01-449</t>
  </si>
  <si>
    <t>FT01-450</t>
  </si>
  <si>
    <t>FT01-451</t>
  </si>
  <si>
    <t>FT01-507</t>
  </si>
  <si>
    <t>FT01-508</t>
  </si>
  <si>
    <t>FT01-538</t>
  </si>
  <si>
    <t>FT01-539</t>
  </si>
  <si>
    <t>FT01-594</t>
  </si>
  <si>
    <t>FT01-595</t>
  </si>
  <si>
    <t>FT01-631</t>
  </si>
  <si>
    <t>FT01-632</t>
  </si>
  <si>
    <t>SEPAR.COCHERA 51 CTA.5 MZ F LOTE 2 APOLO</t>
  </si>
  <si>
    <t>CUOTA 5 MZ F LOTE 2 APOLO</t>
  </si>
  <si>
    <t>SEPAR.COCHERA 51 CUOTA 6 MZ F LT.2 APOLO</t>
  </si>
  <si>
    <t>01FT01-185CUOTA 6 MZ F LOTE 2 APOLO</t>
  </si>
  <si>
    <t>01FB01-7CUOTA 7 MZ F LT 2-APOLO</t>
  </si>
  <si>
    <t>CUOTA 7 COCHERA 51 MZ F LT 2-APOLO</t>
  </si>
  <si>
    <t>01FT01-230 CREDICONTADO PAGO CUOTA 8 MARZO 2023 POR CONTRATO DE PROMESA DE LA MZ F LT 2- EL APOLO</t>
  </si>
  <si>
    <t>01FT01-231 COCHERA A CONCRETAR COMPRAR N° 51 CUOTA 8 MARZO 2023 DE LA MZ F LT 2 - EL APOLO</t>
  </si>
  <si>
    <t>01FT01-272  COCHERA COMPRA A CONCRETAR N° 51 PAGO CUOTA 9 ABRIL 2023 DE LA MZ F LOTE 2 - EL APOLO</t>
  </si>
  <si>
    <t>01FT01-273 PAGO CUOTA 9 ABRIL 2023 POR CONTRATO DE PROMESA DE LA MZ F LOTE 2 - EL APOLO</t>
  </si>
  <si>
    <t xml:space="preserve">01FT01-284 PAGO CUOTA 10 MAYO 2023 POR CONTRATO DE PROMESA DE LA MZ F LOTE 2 - EL APOLO </t>
  </si>
  <si>
    <t xml:space="preserve">01FT01-285 COCHERA COMPRA A CONCRETAR N°51 PAGO CUOTA 10 MAYO 2023 DE LA MZ F LOTE 2 - EL APOLO </t>
  </si>
  <si>
    <t xml:space="preserve">01FT01-358 COCHERA COMPRA A CONCRETAR N° 51 CUOTA 11 JUNIO 2023 DE LA MZ F LOTE 2 - EL APOLO </t>
  </si>
  <si>
    <t xml:space="preserve">01FT01-359 PAGO CUOTA 11 JUNIO 2023  POR CONTRATO DE PROMESA DE LA MZ F LOTE 2 - EL APOLO </t>
  </si>
  <si>
    <t xml:space="preserve">01FT01-448 COCHERA  A CONCRETAR COMPRA N° 51 CUOTA 12 JULIO 2023 DE LA MZ F LOTE 2 - EL APOLO </t>
  </si>
  <si>
    <t xml:space="preserve">01FT01-449 01FT01-449PAGO CUOTA 12 JULIO 2023 POR CONTRATO DE PROMESA DE LA MZ F LOTE 2 - EL APOLO </t>
  </si>
  <si>
    <t xml:space="preserve">01FT01-450 PAGO CUOTA 13 AGOSTO 2023 POR CONTRATO DE PROMESA DE LA MZ F LOTE 2 - EL APOLO </t>
  </si>
  <si>
    <t xml:space="preserve">01FT01-451 COCHERA  A CONCRETAR COMPRA N° 51 CUOTA 13 AGOSTO 2023 DE LA MZ F LOTE 2 - EL APOLO </t>
  </si>
  <si>
    <t xml:space="preserve">01FT01-507 CUOTA 14 SEPTIEMBRE 2023  MZ F LOTE 2 - EL APOLO </t>
  </si>
  <si>
    <t xml:space="preserve">01FT01-508 COCHERA A CONCRETAR COMPRA N° 51 CUOTA 14  MZ F LOTE 2 - EL APOLO </t>
  </si>
  <si>
    <t xml:space="preserve">01FT01-538 CUOTA 15  MZ F LOTE 2 - EL APOLO </t>
  </si>
  <si>
    <t xml:space="preserve">01FT01-539 COCHERA N° 51 CUOTA 15 OCTUBRE 2023 DE LA MZ F LOTE 2 - EL APOLO </t>
  </si>
  <si>
    <t xml:space="preserve">01FT01-594 CUOTA 16 NOVIEMBRE 2023 CONTRATO DE PROMESA DE LA MZ F LOTE 2 - EL APOLO </t>
  </si>
  <si>
    <t xml:space="preserve">01FT01-595 COCHERA A CONCRETAR COMPRA N° 51 CUOTA 16 NOVIEMBRE 2023 DE LA MZ F LOTE 2 - EL APOLO </t>
  </si>
  <si>
    <t xml:space="preserve">01FT01-631PAGO CUOTA 17 DICIEMBRE 2023 TRANSFERENCIA CREDICONTADO POR CONTRATO DE PROMESA DE LA MZ F LOTE 2 - EL APOLO </t>
  </si>
  <si>
    <t xml:space="preserve">01FT01-632ABONO POR CONCEPTO DE COCHERA A CONCRETAR COMPRA N° 51 CUOTA 17 DICIEMBRE 2023 DE LA MZ F LOTE 2 - EL APOLO </t>
  </si>
  <si>
    <t>FT01-732</t>
  </si>
  <si>
    <t>FT01-733</t>
  </si>
  <si>
    <t>FT01-740</t>
  </si>
  <si>
    <t>FT01-741</t>
  </si>
  <si>
    <t>FT01-808</t>
  </si>
  <si>
    <t>FT01-809</t>
  </si>
  <si>
    <t>FT01-847</t>
  </si>
  <si>
    <t>FT01-848</t>
  </si>
  <si>
    <t>FT01-893</t>
  </si>
  <si>
    <t>FT01-894</t>
  </si>
  <si>
    <t>FT01-948</t>
  </si>
  <si>
    <t>FT01-949</t>
  </si>
  <si>
    <t>FT01-1030</t>
  </si>
  <si>
    <t>FT01-1031</t>
  </si>
  <si>
    <t>FT01-1145</t>
  </si>
  <si>
    <t>FT01-1146</t>
  </si>
  <si>
    <t>FT01-1147</t>
  </si>
  <si>
    <t>FT01-1218</t>
  </si>
  <si>
    <t>01FT01-732 PAGO CUOTA 18 ENERO 2024 TRANSFERENCIA CREDICONTADO POR CONTRATO DE PROMESA DE LA MZ F LOTE 2 - EL APOLO</t>
  </si>
  <si>
    <t>01FT01-733 ABONO POR CONCEPTO DE COCHERA A CONCRETAR COMPRA N° 51 CUOTA 18 ENERO 2024 DE LA MZ F LOTE 2 - EL APOLO</t>
  </si>
  <si>
    <t>01FT01-740 PAGO CUOTA 19 FEBRERO 2024 TRANSFERENCIA CREDICONTADO POR CONTRATO DE PROMESA DE LA MZ F LOTE 2 - EL APOLO</t>
  </si>
  <si>
    <t>01FT01-741 ABONO POR CONCEPTO DE COCHERA A CONCRETAR COMPRA N° 51 CUOTA 19 FEBRERO 2024 DE LA MZ F LOTE 2 - EL APOLO</t>
  </si>
  <si>
    <t>01FT01-808PAGO CUOTA 20 MARZO 2024 TRANSFERENCIA CREDICONTADO POR CONTRATO DE PROMESA DE LA MZ F LOTE 2 - EL APOLO</t>
  </si>
  <si>
    <t>01FT01-809ABONO POR CONCEPTO DE COCHERA A CONCRETAR COMPRA N° 51 CUOTA 20 MARZO 2024 DE LA MZ F LOTE 2 - EL APOLO</t>
  </si>
  <si>
    <t>01FT01-847PAGO CUOTA 21 ABRIL 2024 TRANSFERENCIA CREDICONTADO POR CONTRATO DE PROMESA DE LA MZ F LOTE 2 - EL APOLO</t>
  </si>
  <si>
    <t>01FT01-848ABONO POR CONCEPTO DE COCHERA A CONCRETAR COMPRA N° 51 CUOTA 21 ABRIL 2024 DE LA MZ F LOTE 2 - EL APOLO</t>
  </si>
  <si>
    <t>01FT01-893PAGO CUOTA 22 MAYO 2024 TRANSFERENCIA CREDICONTADO POR CONTRATO DE PROMESA DE LA MZ F LOTE 2 - EL APOLO</t>
  </si>
  <si>
    <t>01FT01-894ABONO POR CONCEPTO DE COCHERA A CONCRETAR COMPRA N° 51 CUOTA 22 MAYO 2024 DE LA MZ F LOTE 2 - EL APOLO</t>
  </si>
  <si>
    <t>01FT01-948PAGO CUOTA 23 JUNIO 2024 TRANSFERENCIA CREDICONTADO POR CONTRATO DE PROMESA DE LA MZ F LOTE 2 - EL APOLO</t>
  </si>
  <si>
    <t>01FT01-949ABONO POR CONCEPTO DE COCHERA A CONCRETAR COMPRA N° 51 CUOTA 23 JUNIO 2024 DE LA MZ F LOTE 2 - EL APOLO</t>
  </si>
  <si>
    <t>01FT01-1030PAGO CUOTA 24 JULIO 2024 TRANSFERENCIA CREDICONTADO POR CONTRATO DE PROMESA DE LA MZ F LOTE 2 - EL APOLO</t>
  </si>
  <si>
    <t>01FT01-1031ABONO POR CONCEPTO DE COCHERA A CONCRETAR COMPRA N° 51 CUOTA 24 JULIO 2024 DE LA MZ F LOTE 2 - EL APOLO</t>
  </si>
  <si>
    <t>01FT01-1145 ABONO POR CONCEPTO DE COCHERA A CONCRETAR COMPRA N° 51 CUOTA 25 AGOSTO 2024 DE LA MZ F LOTE 2 - EL APOLO</t>
  </si>
  <si>
    <t>01FT01-1146 ABONO POR CONCEPTO DE COCHERA A CONCRETAR COMPRA N° 51 CUOTA 26 SEPTIEMBRE 2024 DE LA MZ F LOTE 2 - EL APOLO</t>
  </si>
  <si>
    <t>01FT01-1147 ABONO POR CONCEPTO DE COCHERA A CONCRETAR COMPRA N° 51 CUOTA 27 OCTUBRE 2024 DE LA MZ F LOTE 2 - EL APOLO</t>
  </si>
  <si>
    <t>01FT01-1218 ABONO POR CONCEPTO DE COCHERA A CONCRETAR COMPRA N° 51 CUOTA 28 NOVIEMBRE 2024 DE LA MZ F LOTE 2 - EL APOLO</t>
  </si>
  <si>
    <t>FT01-1269</t>
  </si>
  <si>
    <t>FT01-1292</t>
  </si>
  <si>
    <t>FT01-1360</t>
  </si>
  <si>
    <t>FT01-1361</t>
  </si>
  <si>
    <t>FT01-1455</t>
  </si>
  <si>
    <t>FT01-1513</t>
  </si>
  <si>
    <t>FT01-1532</t>
  </si>
  <si>
    <t>FT01-1590</t>
  </si>
  <si>
    <t>FT01-1591</t>
  </si>
  <si>
    <t>01FT01-1269 ABONO POR CONCEPTO DE COCHERA A CONCRETAR COMPRA N° 51 CUOTA 29 DICIEMBRE 2024 DE LA MZ F LOTE 2 - EL APOLO</t>
  </si>
  <si>
    <t>01FT01-1292 ABONO POR CONCEPTO DE COCHERA A CONCRETAR COMPRA N° 51 CUOTA 30 ENERO 2025 DE LA MZ F LOTE 2 - EL APOLO</t>
  </si>
  <si>
    <t>01FT01-1360 ABONO POR CONCEPTO DE COCHERA A CONCRETAR COMPRA N° 51 CUOTA 31 FEBRERO 2025 DE LA MZ F LOTE 2 - EL APOLO</t>
  </si>
  <si>
    <t>01FT01-1361 ABONO POR CONCEPTO DE COCHERA A CONCRETAR COMPRA N° 51 CUOTA 32 MARZO 2025 DE LA MZ F LOTE 2 - EL APOLO</t>
  </si>
  <si>
    <t xml:space="preserve">01FT01-1455 ABONO POR CONCEPTO DE COCHERA A CONCRETAR COMPRA N° 51 CUOTA 33 ABRIL 2025 DE LA MZ F LOTE 2 - EL APOLO </t>
  </si>
  <si>
    <t>01FT01-1513 ABONO POR CONCEPTO DE COCHERA A CONCRETAR COMPRA N° 51 CUOTA 34 MAYO 2025 DE LA MZ F LOTE 2 - EL APOLO</t>
  </si>
  <si>
    <t>01FT01-1532 ABONO POR CONCEPTO DE COCHERA A CONCRETAR COMPRA N° 51 CUOTA 35 JUNIO 2025 DE LA MZ F LOTE 2 - EL APOLO</t>
  </si>
  <si>
    <t xml:space="preserve">01FT01-1590 ABONO POR CONCEPTO DE COCHERA A CONCRETAR COMPRA N° 51 CUOTA 36 JULIO 2025 DE LA MZ F LOTE 2 - EL APOLO </t>
  </si>
  <si>
    <t xml:space="preserve">01FT01-1591 ABONO POR CONCEPTO DE COCHERA A CONCRETAR COMPRA N° 51 CUOTA 37 AGOSTO 2025 DE LA MZ F LOTE 2 - EL APOLO </t>
  </si>
  <si>
    <t>BT01-9939</t>
  </si>
  <si>
    <t>BT01-10081</t>
  </si>
  <si>
    <t>BT01-11499</t>
  </si>
  <si>
    <t>BT01-11500</t>
  </si>
  <si>
    <t>BT01-11501</t>
  </si>
  <si>
    <t>BT01-11506</t>
  </si>
  <si>
    <t>BT01-11508</t>
  </si>
  <si>
    <t>BT01-11509</t>
  </si>
  <si>
    <t>BT01-11510</t>
  </si>
  <si>
    <t>BT01-11511</t>
  </si>
  <si>
    <t>BT01-11512</t>
  </si>
  <si>
    <t>BT01-11514</t>
  </si>
  <si>
    <t>BT01-11515</t>
  </si>
  <si>
    <t>03BT01-9939 03BT01-9939SEPARACIÓN PARA LA ADJUDICACIÓN MZ I LOTE 6 - EL APOLO</t>
  </si>
  <si>
    <t>03BT01-10081 03BT01-10081CANCELACION CUOTA INICIAL PARA LA ADJUDICACION DE LA MZ  I  LOTE 6 - APOLO</t>
  </si>
  <si>
    <t xml:space="preserve">03BT01-11499 PAGO CUOTA 1 MAYO 2023 POR CONTRATO DE PROMESA DE LA MZ I LOTE 6 - EL APOLO </t>
  </si>
  <si>
    <t xml:space="preserve">03BT01-11500 PAGO CUOTA 2 JUNIO 2023 POR CONTATO DE PROMESA DE LA MZ I LOTE 6 - EL APOLO </t>
  </si>
  <si>
    <t xml:space="preserve">03BT01-11501 PAGO CUOTA 3 JULIO 2023 POR CONTATO DE PROMESA DE LA MZ I LOTE 6 - EL APOLO </t>
  </si>
  <si>
    <t xml:space="preserve">03BT01-11506 PAGO CUOTA 7 NOVIEMBRE 2023 POR CONTATO DE PROMESA DE LA MZ I LOTE 6 - EL APOLO </t>
  </si>
  <si>
    <t xml:space="preserve">03BT01-11508 PAGO CUOTA 4 AGOSTO 2023 POR CONTATO DE PROMESA DE LA MZ I LOTE 6 - EL APOLO </t>
  </si>
  <si>
    <t xml:space="preserve">03BT01-11509 03BT01-11509PAGO CUOTA 5 SETIEMBRE 2023 POR CONTATO DE PROMESA DE LA MZ I LOTE 6 - EL APOLO </t>
  </si>
  <si>
    <t xml:space="preserve">03BT01-11510 03BT01-11510PAGO CUOTA 6 OCTUBRE 2023 POR CONTATO DE PROMESA DE LA MZ I LOTE 6 - EL APOLO </t>
  </si>
  <si>
    <t xml:space="preserve">03BT01-11511 PAGO CUOTA 8 DICIEMBRE 2023 POR CONTATO DE PROMESA DE LA MZ I LOTE 6 - EL APOLO </t>
  </si>
  <si>
    <t xml:space="preserve">03BT01-11512 PAGO CUOTA 9 ENERO 2023 POR CONTATO DE PROMESA DE LA MZ I LOTE 6 - EL APOLO </t>
  </si>
  <si>
    <t xml:space="preserve">03BT01-11514 PAGO CUOTA 10 FEBRERO 2023  POR CONTATO DE PROMESA DE LA MZ I LOTE 6 - EL APOLO </t>
  </si>
  <si>
    <t xml:space="preserve">03BT01-11515 PAGO CUOTA 11 MARZO 2023  POR CONTATO DE PROMESA DE LA MZ I LOTE 6 - EL APOLO </t>
  </si>
  <si>
    <t>LADY KAREN PINEDO QUISPE</t>
  </si>
  <si>
    <t>BT01-29892</t>
  </si>
  <si>
    <t>BT01-32332</t>
  </si>
  <si>
    <t>BT01-32333</t>
  </si>
  <si>
    <t>BT01-35440</t>
  </si>
  <si>
    <t>BT01-35441</t>
  </si>
  <si>
    <t>BT01-35442</t>
  </si>
  <si>
    <t>BT01-35443</t>
  </si>
  <si>
    <t>BT01-35444</t>
  </si>
  <si>
    <t>BT01-35445</t>
  </si>
  <si>
    <t>BT01-35446</t>
  </si>
  <si>
    <t>BT01-35447</t>
  </si>
  <si>
    <t>BT01-35448</t>
  </si>
  <si>
    <t>03BT01-29892PAGO CUOTA 12 ABRIL 2024 TRANSFERENCIA CREDICONTADO POR CONTATO DE PROMESA DE LA MZ I LOTE 6 - EL APOLO</t>
  </si>
  <si>
    <t>03BT01-32332PAGO CUOTA 13 MAYO 2024 TRANSFERENCIA CREDICONTADO POR CONTATO DE PROMESA DE LA MZ I LOTE 6 - EL APOLO</t>
  </si>
  <si>
    <t>03BT01-32333PAGO CUOTA 14 JUNIO 2024 TRANSFERENCIA CREDICONTADO POR CONTATO DE PROMESA DE LA MZ I LOTE 6 - EL APOLO</t>
  </si>
  <si>
    <t>03BT01-35440PAGO CUOTA 15 JULIO 2024 TRANSFERENCIA CREDICONTADO POR CONTATO DE PROMESA DE LA MZ I LOTE 6 - EL APOLO</t>
  </si>
  <si>
    <t>03BT01-35441PAGO CUOTA 16 AGOSTO 2024 TRANSFERENCIA CREDICONTADO POR CONTATO DE PROMESA DE LA MZ I LOTE 6 - EL APOLO</t>
  </si>
  <si>
    <t>03BT01-35442PAGO CUOTA 17 SETIEMBRE 2024 TRANSFERENCIA CREDICONTADO POR CONTATO DE PROMESA DE LA MZ I LOTE 6 - EL APOLO</t>
  </si>
  <si>
    <t>03BT01-35443PAGO CUOTA 18 OCTUBRE 2024 TRANSFERENCIA CREDICONTADO POR CONTATO DE PROMESA DE LA MZ I LOTE 6 - EL APOLO</t>
  </si>
  <si>
    <t>03BT01-35444PAGO CUOTA 19 NOVIEMBRE 2024 TRANSFERENCIA CREDICONTADO POR CONTATO DE PROMESA DE LA MZ I LOTE 6 - EL APOLO</t>
  </si>
  <si>
    <t>03BT01-35445PAGO CUOTA 20 DICIEMBRE 2024 TRANSFERENCIA CREDICONTADO POR CONTATO DE PROMESA DE LA MZ I LOTE 6 - EL APOLO</t>
  </si>
  <si>
    <t>03BT01-35446PAGO CUOTA 21 ENERO 2025 TRANSFERENCIA CREDICONTADO POR CONTATO DE PROMESA DE LA MZ I LOTE 6 - EL APOLO</t>
  </si>
  <si>
    <t>03BT01-35447PAGO CUOTA 22 FEBRERO 2025 TRANSFERENCIA CREDICONTADO POR CONTATO DE PROMESA DE LA MZ I LOTE 6 - EL APOLO</t>
  </si>
  <si>
    <t>03BT01-35448PAGO CUOTA 23 MARZO 2025 TRANSFERENCIA CREDICONTADO POR CONTATO DE PROMESA DE LA MZ I LOTE 6 - EL APOLO</t>
  </si>
  <si>
    <t>BT01-49717</t>
  </si>
  <si>
    <t>BT01-49718</t>
  </si>
  <si>
    <t>BT01-49719</t>
  </si>
  <si>
    <t>BT01-49720</t>
  </si>
  <si>
    <t>BT01-49721</t>
  </si>
  <si>
    <t>BT01-49722</t>
  </si>
  <si>
    <t>BT01-49723</t>
  </si>
  <si>
    <t>BT01-49724</t>
  </si>
  <si>
    <t>BT01-49728</t>
  </si>
  <si>
    <t>BT01-49729</t>
  </si>
  <si>
    <t>BT01-56113</t>
  </si>
  <si>
    <t>BT01-56114</t>
  </si>
  <si>
    <t xml:space="preserve">03BT01-49717 PAGO CUOTA 24 ABRIL  2025 TRANSFERENCIA CREDICONTADO POR CONTATO DE PROM </t>
  </si>
  <si>
    <t xml:space="preserve">03BT01-49718 PAGO CUOTA 25 MAYO   2025 TRANSFERENCIA CREDICONTADO POR CONTATO DE PROM </t>
  </si>
  <si>
    <t xml:space="preserve">03BT01-49719 PAGO CUOTA 26 JUNIO 2025 TRANSFERENCIA CREDICONTADO POR CONTATO DE PROM </t>
  </si>
  <si>
    <t xml:space="preserve">03BT01-49720 PAGO CUOTA 27 JULIO   2025 TRANSFERENCIA CREDICONTADO POR CONTATO DE PROM </t>
  </si>
  <si>
    <t xml:space="preserve">03BT01-49721 PAGO CUOTA 28 AGOSTO  2025 TRANSFERENCIA CREDICONTADO POR CONTATO DE PROM </t>
  </si>
  <si>
    <t xml:space="preserve">03BT01-49722 PAGO CUOTA 29   SEPTIEMBRE  2025 TRANSFERENCIA CREDICONTADO POR CONTATO DE PROM </t>
  </si>
  <si>
    <t xml:space="preserve">03BT01-49723 PAGO CUOTA 30 OCTUBRE  2025 TRANSFERENCIA CREDICONTADO POR CONTATO DE PROM </t>
  </si>
  <si>
    <t xml:space="preserve">03BT01-49724 PAGO CUOTA 31 NOVIMEBRE  2025 TRANSFERENCIA CREDICONTADO POR CONTATO DE PROM </t>
  </si>
  <si>
    <t xml:space="preserve">03BT01-49728 PAGO CUOTA 34 FEBRERO  2026 TRANSFERENCIA CREDICONTADO POR CONTATO DE PROM </t>
  </si>
  <si>
    <t xml:space="preserve">03BT01-49729 PAGO CUOTA 35 MARZO  2026 TRANSFERENCIA CREDICONTADO POR CONTATO DE PROM </t>
  </si>
  <si>
    <t>03BT01-56113 PAGO CUOTA 32  DICIEMBRE  2024 TRANSFERENCIA CREDICONTADO POR CONTATO DE PROM</t>
  </si>
  <si>
    <t>03BT01-56114 PAGO CUOTA 33 ENERO 2025 TRANSFERENCIA CREDICONTADO POR CONTATO DE PROM</t>
  </si>
  <si>
    <t>22068 </t>
  </si>
  <si>
    <t>22070 </t>
  </si>
  <si>
    <t>Falta adicionar la comision izipay</t>
  </si>
  <si>
    <t>BT01-5997</t>
  </si>
  <si>
    <t>BT01-6285</t>
  </si>
  <si>
    <t>03BT01-5997 03BT01-5997ADJUDICACION  MZ D LOTE 18 - EL APOLO</t>
  </si>
  <si>
    <t>03BT01-6285 ADJ INICIAL MZ I LOTE 8 - EL APOLO</t>
  </si>
  <si>
    <t>LUIS RONALD    FERNADEZ CONTRERAS</t>
  </si>
  <si>
    <t>BT01-7699</t>
  </si>
  <si>
    <t>BT01-10977</t>
  </si>
  <si>
    <t>BT01-10978</t>
  </si>
  <si>
    <t>BT01-12770</t>
  </si>
  <si>
    <t>BT01-13994</t>
  </si>
  <si>
    <t>BT01-14520</t>
  </si>
  <si>
    <t>BT01-15659</t>
  </si>
  <si>
    <t>BT01-17120</t>
  </si>
  <si>
    <t>BT01-18840</t>
  </si>
  <si>
    <t>BT01-20571</t>
  </si>
  <si>
    <t>BT01-22089</t>
  </si>
  <si>
    <t>BT01-23651</t>
  </si>
  <si>
    <t>CAN.CTA. INICIAL ADJ. MZ I LOTE 8 APOLO</t>
  </si>
  <si>
    <t>CUOTA INICIAL ADJ. MZ I LT 8-APOLO</t>
  </si>
  <si>
    <t>03BT01-10977 PAGO CUOTA 1 ABRIL 2023 POR CONTRATO DE PROMESA DE LA MZ I LOTE 8 - EL APOLO</t>
  </si>
  <si>
    <t>03BT01-10978 PAGO POR MORAS E INTERESES DE LA CUOTA 1 ABRIL 2023 DE LA MZ I LOTE 8 - EL APOLO</t>
  </si>
  <si>
    <t xml:space="preserve">03BT01-12770 PAGO CUOTA 2 ABRIL 2023 POR CONTRATO DE PROMESA DE LA MZ I LOTE 8 - EL APOLO </t>
  </si>
  <si>
    <t xml:space="preserve">03BT01-13994 PAGO CUOTA 3 JUNIO 2023 POR CONTRATO DE PROMESA DE LA MZ I LOTE 8 - EL APOLO </t>
  </si>
  <si>
    <t xml:space="preserve">03BT01-14520 PAGO MORA E INTERESES CUOTA 2 ABRIL 2023 DE LA MZ I LOTE 8 - EL APOLO </t>
  </si>
  <si>
    <t xml:space="preserve">03BT01-15659 CUOTA 4 JUNIO 2023 POR CONTRATO DE PROMESA DE LA MZ I LOTE 8 - EL APOLO </t>
  </si>
  <si>
    <t xml:space="preserve">03BT01-17120 PAGO CUOTA 5 JULIO 2023  POR CONTRATO DE PROMESA DE LA MZ I LOTE 8 - EL APOLO </t>
  </si>
  <si>
    <t xml:space="preserve">03BT01-18840 CUOTA 6 AGOSTO 2023  MZ I LOTE 8 - EL APOLO </t>
  </si>
  <si>
    <t xml:space="preserve">03BT01-20571 CUOTA 7 MZ I LOTE 8 - EL APOLO </t>
  </si>
  <si>
    <t xml:space="preserve">03BT01-22089 CUOTA 8 OCTUBRE 2023 CONTRATO DE PROMESA DE LA MZ I LOTE 8 - EL APOLO </t>
  </si>
  <si>
    <t xml:space="preserve">03BT01-23651PAGO CUOTA 9 NOVIEMBRE 2023 TRANSFERENCIA CREDICONTADO POR CONTRATO DE PROMESA DE LA MZ I LOTE 8 - EL APOLO </t>
  </si>
  <si>
    <t>BT01-25270</t>
  </si>
  <si>
    <t>BT01-27079</t>
  </si>
  <si>
    <t>BT01-28830</t>
  </si>
  <si>
    <t>BT01-31653</t>
  </si>
  <si>
    <t>BT01-31654</t>
  </si>
  <si>
    <t>BT01-37684</t>
  </si>
  <si>
    <t xml:space="preserve">03BT01-25270 PAGO CUOTA 10 DICIEMBRE 2023 TRANSFERENCIA CREDICONTADO POR CONTRATO DE PROMESA DE LA MZ I LOTE 8 - EL APOLO </t>
  </si>
  <si>
    <t>03BT01-27079PAGO CUOTA 11 ENERO 2024 TRANSFERENCIA CREDICONTADO POR CONTRATO DE PROMESA DE LA MZ I LOTE 8 - EL APOLO</t>
  </si>
  <si>
    <t>03BT01-28830PAGO CUOTA 12 FEBRERO 2024 TRANSFERENCIA CREDICONTADO POR CONTRATO DE PROMESA DE LA MZ I LOTE 8 - EL APOLO</t>
  </si>
  <si>
    <t>03BT01-31653PAGO CUOTA 13 MARZO 2024 TRANSFERENCIA CREDICONTADO POR CONTRATO DE PROMESA DE LA MZ I LOTE 8 - EL APOLO</t>
  </si>
  <si>
    <t>03BT01-31654PAGO MORA E INTERESES MARZO 2024 DE LA TRANSFERENCIA CREDICONTADO POR CONTRATO DE PROMESA DE LA MZ I LOTE 8 - EL APOLO</t>
  </si>
  <si>
    <t>03BT01-37684 PAGO CUOTA 14 ABRIL 2024 TRANSFERENCIA CREDICONTADO POR CONTRATO DE PROMESA DE LA MZ I LOTE 8 - EL APOLO</t>
  </si>
  <si>
    <t>20110 </t>
  </si>
  <si>
    <t>20112 </t>
  </si>
  <si>
    <t>24055 </t>
  </si>
  <si>
    <t>24745 </t>
  </si>
  <si>
    <t>24780 </t>
  </si>
  <si>
    <t>24831 </t>
  </si>
  <si>
    <t>AP036435</t>
  </si>
  <si>
    <t>BT01-5511</t>
  </si>
  <si>
    <t>BT01-5716</t>
  </si>
  <si>
    <t>BT01-4876</t>
  </si>
  <si>
    <t>ALFREDO JULIAN YUPANQUI DE LA CRUZ</t>
  </si>
  <si>
    <t>03BT01-5511 03BT01-5511SEPAR. COCHERA N° 78 -MZ D LOTE 9 -APOLO</t>
  </si>
  <si>
    <t>03BT01-5716 CUOTA INICIAL MZ D LOTE 15 - EL APOLO</t>
  </si>
  <si>
    <t>03BT01-4876 ADJUDICACION MZ D LOTE 15 - EL APOLO</t>
  </si>
  <si>
    <t>BT01-8346</t>
  </si>
  <si>
    <t>BT01-9251</t>
  </si>
  <si>
    <t>BT01-10654</t>
  </si>
  <si>
    <t>BT01-11989</t>
  </si>
  <si>
    <t>BT01-13378</t>
  </si>
  <si>
    <t>BT01-14840</t>
  </si>
  <si>
    <t>BT01-16365</t>
  </si>
  <si>
    <t>BT01-17934</t>
  </si>
  <si>
    <t>BT01-19699</t>
  </si>
  <si>
    <t>BT01-21411</t>
  </si>
  <si>
    <t>BT01-23023</t>
  </si>
  <si>
    <t>ADJU. CUOTA  1 MZ D LT 15-APOLO</t>
  </si>
  <si>
    <t>03BT01-9251 CUOTA 2 MARZO 2023 TRANSFERENCIA CREDICONTADO POR CONTRATO DE PROMESA DE LA MZ I LOTE 5 - EL APOLO</t>
  </si>
  <si>
    <t>03BT01-10654 CUOTA 3 ABRIL 2023 POR CONTRATO DE PROMESA DE LA MZ I LOTE 5 - EL APOLO</t>
  </si>
  <si>
    <t xml:space="preserve">03BT01-11989 PAGO CUOTA 4 MAYO 2023 POR CONTRATO DE PROMESA DE LA MZ I LOTE 5 - EL APOLO </t>
  </si>
  <si>
    <t xml:space="preserve">03BT01-13378 PAGO CUOTA 5 JUNIO 2023  POR CONTRATO DE PROMESA DE LA MZ I LOTE 5 - EL APOLO </t>
  </si>
  <si>
    <t xml:space="preserve">03BT01-14840 PAGO CUOTA 6 JULIO 2023  POR CONTRATO DE PROMESA DE LA MZ I LOTE 5 - EL APOLO </t>
  </si>
  <si>
    <t xml:space="preserve">03BT01-16365 PAGO CUOTA 7 AGOSTO 2023 POR CONTRATO DE PROMESA DE LA MZ I LOTE 5 - EL APOLO </t>
  </si>
  <si>
    <t xml:space="preserve">03BT01-17934 PAGO CUOTA 8 SETIEMBRE 2023 POR CONTRATO DE PROMESA DE LA MZ I LOTE 5 - EL APOLO </t>
  </si>
  <si>
    <t xml:space="preserve">03BT01-19699 CUOTA 9  MZ I LOTE 5 - EL APOLO </t>
  </si>
  <si>
    <t xml:space="preserve">03BT01-21411PAGO CUOTA 10 NOVIEMBRE 2023 CONTRATO DE PROMESA DE LA MZ I LOTE 5 - EL APOLO </t>
  </si>
  <si>
    <t xml:space="preserve">03BT01-23023CUOTA 11 DICIEMBRE 2023 CONTRATO DE PROMESA DE LA MZ I LOTE 5 - EL APOLO </t>
  </si>
  <si>
    <t>BT01-24439</t>
  </si>
  <si>
    <t>BT01-26273</t>
  </si>
  <si>
    <t>BT01-27949</t>
  </si>
  <si>
    <t>BT01-29489</t>
  </si>
  <si>
    <t>BT01-31364</t>
  </si>
  <si>
    <t>BT01-33071</t>
  </si>
  <si>
    <t>BT01-34850</t>
  </si>
  <si>
    <t>BT01-36497</t>
  </si>
  <si>
    <t>BT01-38279</t>
  </si>
  <si>
    <t>BT01-39839</t>
  </si>
  <si>
    <t>BT01-41546</t>
  </si>
  <si>
    <t>BT01-41547</t>
  </si>
  <si>
    <t>BT01-41548</t>
  </si>
  <si>
    <t xml:space="preserve">03BT01-24439 PAGO CUOTA 12 ENERO 2024 TRANSFERENCIA CREDICONTADO POR CONTRATO DE PROMESA DE LA MZ I LOTE 5 - EL APOLO </t>
  </si>
  <si>
    <t>03BT01-26273 PAGO CUOTA 13 FEBRERO 2024 TRANSFERENCIA CREDICONTADO POR CONTRATO DE PROMESA DE LA MZ I LOTE 5 - EL APOLO</t>
  </si>
  <si>
    <t>03BT01-27949PAGO CUOTA 14 MARZO 2024 TRANSFERENCIA CREDICONTADO POR CONTRATO DE PROMESA DE LA MZ I LOTE 5 - EL APOLO</t>
  </si>
  <si>
    <t>03BT01-29489PAGO CUOTA 15 ABRIL 2024 TRANSFERENCIA CREDICONTADO POR CONTRATO DE PROMESA DE LA MZ I LOTE 5 - EL APOLO</t>
  </si>
  <si>
    <t>03BT01-31364PAGO CUOTA 16 MAYO 2024 TRANSFERENCIA CREDICONTADO POR CONTRATO DE PROMESA DE LA MZ I LOTE 5 - EL APOLO</t>
  </si>
  <si>
    <t>03BT01-33071PAGO CUOTA 17 JUNIO 2024 TRANSFERENCIA CREDICONTADO POR CONTRATO DE PROMESA DE LA MZ I LOTE 5 - EL APOLO</t>
  </si>
  <si>
    <t>03BT01-34850PAGO CUOTA 18 JULIO 2024 TRANSFERENCIA CREDICONTADO POR CONTRATO DE PROMESA DE LA MZ I LOTE 5 - EL APOLO</t>
  </si>
  <si>
    <t>03BT01-36497PAGO CUOTA 19 AGOSTO 2024 TRANSFERENCIA CREDICONTADO POR CONTRATO DE PROMESA DE LA MZ I LOTE 5 - EL APOLO</t>
  </si>
  <si>
    <t>03BT01-38279 PAGO CUOTA 20 SEPTIEMBRE 2024 TRANSFERENCIA CREDICONTADO POR CONTRATO DE PROMESA DE LA MZ I LOTE 5 - EL APOLO</t>
  </si>
  <si>
    <t>03BT01-39839 PAGO CUOTA 21 OCTUBRE 2024 TRANSFERENCIA CREDICONTADO POR CONTRATO DE PROMESA DE LA MZ I LOTE 5 - EL APOLO</t>
  </si>
  <si>
    <t>03BT01-41546 PAGO CUOTA 22 NOVIEMBRE 2024 TRANSFERENCIA CREDICONTADO POR CONTRATO DE PROMESA DE LA MZ I LOTE 5 - EL APOLO</t>
  </si>
  <si>
    <t>03BT01-41547 PAGO CUOTA 23 DICIEMBRE 2024 TRANSFERENCIA CREDICONTADO POR CONTRATO DE PROMESA DE LA MZ I LOTE 5 - EL APOLO</t>
  </si>
  <si>
    <t>03BT01-41548 PAGO CUOTA 24 ENERO 2025 TRANSFERENCIA CREDICONTADO POR CONTRATO DE PROMESA DE LA MZ I LOTE 5 - EL APOLO</t>
  </si>
  <si>
    <t>20514 </t>
  </si>
  <si>
    <t>BT01-8519</t>
  </si>
  <si>
    <t>BT01-8711</t>
  </si>
  <si>
    <t>BT01-14022</t>
  </si>
  <si>
    <t>BT01-17254</t>
  </si>
  <si>
    <t>BT01-21728</t>
  </si>
  <si>
    <t>JHUDAN WESLY MEZA CUISANO</t>
  </si>
  <si>
    <t>SEPAR. ADJUD. MZ A LT 7-APOLO</t>
  </si>
  <si>
    <t>03BT01-8711 CUOTA INICIAL POR COMPRA VENTA DE BIEN FUTURO MZ A LT 7 - APOLO</t>
  </si>
  <si>
    <t xml:space="preserve">03BT01-14022 PAGO CUOTA 1 JUNIO 2023  POR CONTRATO DE PROMESA DE LA MZ A LOTE 7 - EL APOLO </t>
  </si>
  <si>
    <t xml:space="preserve">03BT01-15807 PAGO CUOTA 2 JULIO 2023  POR CONTRATO DE PROMESA DE LA MZ A LOTE 6 - EL APOLO </t>
  </si>
  <si>
    <t xml:space="preserve">03BT01-17254 PAGO CUOTA 3 AGOSTO 2023 POR CONTRATO DE PROMESA DE LA MZ A LOTE 7 - EL APOLO </t>
  </si>
  <si>
    <t xml:space="preserve">03BT01-21728COMPRA VENTA BIEN FUTURO MZ A LT 07 PROYECTO APOLO </t>
  </si>
  <si>
    <t>BT01-1471</t>
  </si>
  <si>
    <t>07BT01-1471 CUOTA 2 JULIO 2023 CONTRATO DE PROMESA DE LA MZ A LOTE 7 - EL APOLO</t>
  </si>
  <si>
    <t>BT01-32406</t>
  </si>
  <si>
    <t>BT01-34159</t>
  </si>
  <si>
    <t>BT01-35757</t>
  </si>
  <si>
    <t>BT01-37388</t>
  </si>
  <si>
    <t>BT01-38527</t>
  </si>
  <si>
    <t>BT01-40641</t>
  </si>
  <si>
    <t>BT01-42407</t>
  </si>
  <si>
    <t>BT01-43642</t>
  </si>
  <si>
    <t>03BT01-32406PAGO CUOTA 1 MAYO 202 TRANSFERENCIA CREDICONTADO POR CONTRATO DE PROMESA DE LA MZ A LOTE 7 - EL APOLO</t>
  </si>
  <si>
    <t>03BT01-34159PAGO CUOTA 2 JUNIO 202 TRANSFERENCIA CREDICONTADO POR CONTRATO DE PROMESA DE LA MZ A LOTE 7 - EL APOLO</t>
  </si>
  <si>
    <t>03BT01-35757PAGO CUOTA 3 JULIO 2024 TRANSFERENCIA CREDICONTADO POR CONTRATO DE PROMESA DE LA MZ A LOTE 7 - EL APOLO</t>
  </si>
  <si>
    <t>03BT01-37388PAGO CUOTA 4 AGOSTO 2024 TRANSFERENCIA CREDICONTADO POR CONTRATO DE PROMESA DE LA MZ A LOTE 7 - EL APOLO</t>
  </si>
  <si>
    <t>03BT01-38527 PAGO CUOTA 5 SEPTIEMBRE 2024 TRANSFERENCIA CREDICONTADO POR CONTRATO DE PROMESA DE LA MZ A LOTE 7 - EL APOLO</t>
  </si>
  <si>
    <t>03BT01-40641 PAGO CUOTA 6 OCTUBRE 2024 TRANSFERENCIA CREDICONTADO POR CONTRATO DE PROMESA DE LA MZ A LOTE 7 - EL APOLO</t>
  </si>
  <si>
    <t xml:space="preserve">03BT01-42407 PAGO CUOTA 7 NOVIEMBRE 2024 TRANSFERENCIA CREDICONTADO POR CONTRATO DE PROMESA DE LA MZ A LOTE 7 - EL APOLO </t>
  </si>
  <si>
    <t xml:space="preserve">03BT01-43642 PAGO CUOTA 8 DICIEMBRE 2024 TRANSFERENCIA CREDICONTADO POR CONTRATO DE PROMESA DE LA MZ A LOTE 7 - EL APOLO </t>
  </si>
  <si>
    <t>BT01-45221</t>
  </si>
  <si>
    <t>BT01-47006</t>
  </si>
  <si>
    <t>BT01-48459</t>
  </si>
  <si>
    <t>BT01-50053</t>
  </si>
  <si>
    <t>BT01-51672</t>
  </si>
  <si>
    <t>BT01-52673</t>
  </si>
  <si>
    <t>BT01-54233</t>
  </si>
  <si>
    <t>BT01-55917</t>
  </si>
  <si>
    <t>BT01-57284</t>
  </si>
  <si>
    <t>03BT01-45221 PAGO CUOTA 9 ENERO 2025 TRANSFERENCIA CREDICONTADO POR CONTRATO DE PROMESA DE LA MZ A LOTE 7 - EL APOLO</t>
  </si>
  <si>
    <t>03BT01-47006 PAGO CUOTA 10 FEBRERO 2025 TRANSFERENCIA CREDICONTADO POR CONTRATO DE PROMESA DE LA MZ A LOTE 7 - EL APOLO</t>
  </si>
  <si>
    <t>03BT01-48459 PAGO CUOTA 11 MARZO 2025 TRANSFERENCIA CREDICONTADO POR CONTRATO DE PROMESA DE LA MZ A LOTE 7 - EL APOLO</t>
  </si>
  <si>
    <t xml:space="preserve">03BT01-50053 PAGO CUOTA 12 ABRIL 2025 TRANSFERENCIA CREDICONTADO POR CONTRATO DE PROMESA DE LA MZ A LOTE 7 - EL APOLO </t>
  </si>
  <si>
    <t>03BT01-51672 PAGO CUOTA 13 MAYO  2025 TRANSFERENCIA CREDICONTADO POR CONTRATO DE PROMESA DE LA MZ A LOTE 7 - EL APOLO</t>
  </si>
  <si>
    <t>03BT01-52673 PAGO CUOTA 14 JUNIO 2025 TRANSFERENCIA CREDICONTADO POR CONTRATO DE PROMESA DE LA MZ A LOTE 7 - EL APOLO</t>
  </si>
  <si>
    <t xml:space="preserve">03BT01-54233 PAGO CUOTA 15 JULIO 2025 TRANSFERENCIA CREDICONTADO POR CONTRATO DE PROMESA DE LA MZ A LOTE 7 - EL APOLO </t>
  </si>
  <si>
    <t>03BT01-55917 PAGO CUOTA 16 AGOSTO 2025 TRANSFERENCIA CREDICONTADO POR CONTRATO DE PROMESA DE LA MZ A LOTE 7 - EL APOLO</t>
  </si>
  <si>
    <t>03BT01-57284 PAGO CUOTA 17 SEPTIEMBRE 2025 TRANSFERENCIA CREDICONTADO POR CONTRATO DE PROMESA DE LA MZ A LOTE 7 - EL APOLO</t>
  </si>
  <si>
    <t>FT01-501</t>
  </si>
  <si>
    <t>FT01-534</t>
  </si>
  <si>
    <t>FT01-599</t>
  </si>
  <si>
    <t xml:space="preserve">01FT01-501 01FT01-501SEPARACION POR CONTRATO DE COMPRAVENTA DE LA MZ F LT 4 - APOLO </t>
  </si>
  <si>
    <t xml:space="preserve">01FT01-534 01FT01-534SEPARACION POR CONTRATO DE COMPRAVENTA DE LA MZ F LT 4 - APOLO </t>
  </si>
  <si>
    <t xml:space="preserve">01FT01-599SEPARACION POR CONTRATO DE COMPRAVENTA DE LA MZ F LT 4 - APOLO </t>
  </si>
  <si>
    <t>CORPORACION AVANZA &amp; ASOCIADOS S.A.C.</t>
  </si>
  <si>
    <t>FT01-637</t>
  </si>
  <si>
    <t>FT01-734</t>
  </si>
  <si>
    <t>FT01-746</t>
  </si>
  <si>
    <t>FT01-823</t>
  </si>
  <si>
    <t>FT01-892</t>
  </si>
  <si>
    <t>FT01-911</t>
  </si>
  <si>
    <t>FT01-974</t>
  </si>
  <si>
    <t>FT01-1035</t>
  </si>
  <si>
    <t>FT01-1088</t>
  </si>
  <si>
    <t>FT01-1117</t>
  </si>
  <si>
    <t xml:space="preserve">01FT01-637SEPARACION POR CONTRATO DE COMPRAVENTA DE LA MZ F LOTE 4 - APOLO </t>
  </si>
  <si>
    <t>01FT01-734 SEPARACION POR CONTRATO DE COMPRAVENTA DE LA MZ F LOTE 4 - APOLO</t>
  </si>
  <si>
    <t>01FT01-746SEPARACION POR CONTRATO DE COMPRAVENTA DE LA MZ F LOTE 4 - APOLO</t>
  </si>
  <si>
    <t>01FT01-823SEPARACION POR CONTRATO DE COMPRAVENTA DE LA MZ F LOTE 4 - APOLO</t>
  </si>
  <si>
    <t>01FT01-892SEPARACION POR CONTRATO DE COMPRAVENTA DE LA MZ F LOTE 4 - APOLO</t>
  </si>
  <si>
    <t>01FT01-911SEPARACION POR CONTRATO DE COMPRAVENTA DE LA MZ F LOTE 4 - APOLO</t>
  </si>
  <si>
    <t>01FT01-974SEPARACION POR CONTRATO DE COMPRAVENTA DE LA MZ F LOTE 4 - APOLO</t>
  </si>
  <si>
    <t>01FT01-1035SEPARACION POR CONTRATO DE COMPRAVENTA DE LA MZ F LOTE 4 - APOLO</t>
  </si>
  <si>
    <t>01FT01-1088 SEPARACION POR CONTRATO DE COMPRAVENTA DE LA MZ F LOTE 4 - APOLO</t>
  </si>
  <si>
    <t>01FT01-1117 SEPARACION POR CONTRATO DE COMPRAVENTA OCTUBRE 2024 DE LA MZ F LOTE 4 - APOLO</t>
  </si>
  <si>
    <t>FT01-1281</t>
  </si>
  <si>
    <t>FT01-1282</t>
  </si>
  <si>
    <t>FT01-1350</t>
  </si>
  <si>
    <t>FT01-1452</t>
  </si>
  <si>
    <t>FT01-1489</t>
  </si>
  <si>
    <t>FT01-1522</t>
  </si>
  <si>
    <t>FT01-1525</t>
  </si>
  <si>
    <t>FT01-1526</t>
  </si>
  <si>
    <t>FT01-1565</t>
  </si>
  <si>
    <t>01FT01-1281 SEPARACION POR CONTRATO DE COMPRAVENTA NOVIEMBRE 2024 DE LA MZ F LOTE 4 - APOLO</t>
  </si>
  <si>
    <t>01FT01-1282 SEPARACION POR CONTRATO DE COMPRAVENTA DICIEMBRE 2024 DE LA MZ F LOTE 4 - APOLO</t>
  </si>
  <si>
    <t>01FT01-1350 SEPARACION POR CONTRATO DE COMPRAVENTA DE LA MZ F LOTE 4 - APOLO</t>
  </si>
  <si>
    <t xml:space="preserve">01FT01-1452 SEPARACION POR CONTRATO DE COMPRAVENTA DE LA MZ F LOTE 4 - APOLO </t>
  </si>
  <si>
    <t>01FT01-1489 SEPARACION POR CONTRATO DE COMPRAVENTA DE LA MZ F LOTE 4 - APOLO</t>
  </si>
  <si>
    <t>01FT01-1522 SEPARACION POR CONTRATO DE COMPRAVENTA DE LA MZ F LOTE 4 - APOLO</t>
  </si>
  <si>
    <t>01FT01-1525 SEPARACION POR CONTRATO DE COMPRAVENTA DE LA MZ F LOTE 4 - APOLO</t>
  </si>
  <si>
    <t>01FT01-1526 SEPARACION POR CONTRATO DE COMPRAVENTA DE LA MZ F LOTE 4 - APOLO</t>
  </si>
  <si>
    <t xml:space="preserve">01FT01-1565 SEPARACION POR CONTRATO DE COMPRAVENTA DE LA MZ F LOTE 4 - APOLO </t>
  </si>
  <si>
    <t>03EB01-5878 03EB01-5878CUOTA INICIAL MZ G LT 13-APOLO</t>
  </si>
  <si>
    <t>EB01-5878</t>
  </si>
  <si>
    <t>LOAYZA YGREDA ALBERTO</t>
  </si>
  <si>
    <t>BT01-13085</t>
  </si>
  <si>
    <t>BT01-13086</t>
  </si>
  <si>
    <t>BT01-15816</t>
  </si>
  <si>
    <t>BT01-17647</t>
  </si>
  <si>
    <t>BT01-19820</t>
  </si>
  <si>
    <t>BT01-20816</t>
  </si>
  <si>
    <t>BT01-22446</t>
  </si>
  <si>
    <t xml:space="preserve">03BT01-13085 03BT01-13085PAGO CUOTA 7 MAYO 2023  POR CONTRATO DE PROMESA DE LA MZ Q LOTE 6 - EL APOLO </t>
  </si>
  <si>
    <t xml:space="preserve">03BT01-13086 PAGO CUOTA 6 ABRIL 2023  POR CONTRATO DE PROMESA DE LA MZ Q LOTE 6 - EL APOLO </t>
  </si>
  <si>
    <t xml:space="preserve">03BT01-15816 PAGO CUOTA 8 JUNIO 2023  POR CONTRATO DE PROMESA DE LA MZ Q LOTE 6 - EL APOLO </t>
  </si>
  <si>
    <t xml:space="preserve">03BT01-17647 CUOTA 9 JULIO 2023 TRANSFERENCIA CREDICONTADO POR CONTRATO DE PROMESA DE LA MZ Q LOTE 6 - EL APOLO </t>
  </si>
  <si>
    <t xml:space="preserve">03BT01-19820 CUOTA 10  MZ Q LOTE 6 - EL APOLO </t>
  </si>
  <si>
    <t xml:space="preserve">03BT01-20816PAGO CUOTA 11 SEPTIEMBRE 2023 CONTRATO DE PROMESA DE LA MZ Q LOTE 6 - EL APOLO </t>
  </si>
  <si>
    <t xml:space="preserve">03BT01-22446PAGO CUOTA 12 OCTUBRE 2023 CONTRATO DE PROMESA DE LA MZ Q LOTE 6 - EL APOLO </t>
  </si>
  <si>
    <t>BT01-24370</t>
  </si>
  <si>
    <t>BT01-26014</t>
  </si>
  <si>
    <t>BT01-27371</t>
  </si>
  <si>
    <t>BT01-28918</t>
  </si>
  <si>
    <t>BT01-31038</t>
  </si>
  <si>
    <t>BT01-33019</t>
  </si>
  <si>
    <t>BT01-34639</t>
  </si>
  <si>
    <t>BT01-36518</t>
  </si>
  <si>
    <t>BT01-38469</t>
  </si>
  <si>
    <t>BT01-39739</t>
  </si>
  <si>
    <t>BT01-41679</t>
  </si>
  <si>
    <t>BT01-43507</t>
  </si>
  <si>
    <t xml:space="preserve">03BT01-24370 PAGO CUOTA 13 NOVIEMBRE  2023 TRANSFERENCIA CREDICONTADO POR CONTRATO DE PROMESA DE LA MZ Q LOTE 6 - EL APOLO </t>
  </si>
  <si>
    <t>03BT01-26014 PAGO CUOTA 14 DICIEMBRE 2023 TRANSFERENCIA CREDICONTADO POR CONTRATO DE PROMESA DE LA MZ Q LOTE 6 - EL APOLO</t>
  </si>
  <si>
    <t>03BT01-27371PAGO CUOTA 15 ENERO 2024 TRANSFERENCIA CREDICONTADO POR CONTRATO DE PROMESA DE LA MZ Q LOTE 6 - EL APOLO</t>
  </si>
  <si>
    <t>03BT01-28918PAGO CUOTA 16 FEBRERO 2024 TRANSFERENCIA CREDICONTADO POR CONTRATO DE PROMESA DE LA MZ Q LOTE 6 - EL APOLO</t>
  </si>
  <si>
    <t>03BT01-31038PAGO CUOTA 17 MARZO 2024 TRANSFERENCIA CREDICONTADO POR CONTRATO DE PROMESA DE LA MZ Q LOTE 6 - EL APOLO</t>
  </si>
  <si>
    <t>03BT01-33019PAGO CUOTA 18 ABRIL 2024 TRANSFERENCIA CREDICONTADO POR CONTRATO DE PROMESA DE LA MZ Q LOTE 6 - EL APOLO</t>
  </si>
  <si>
    <t>03BT01-34639PAGO CUOTA 19 MAYO 2024 TRANSFERENCIA CREDICONTADO POR CONTRATO DE PROMESA DE LA MZ Q LOTE 6 - EL APOLO</t>
  </si>
  <si>
    <t>03BT01-36518PAGO CUOTA 20 JUNIO 2024 TRANSFERENCIA CREDICONTADO POR CONTRATO DE PROMESA DE LA MZ Q LOTE 6 - EL APOLO</t>
  </si>
  <si>
    <t>03BT01-38469 PAGO CUOTA 21 JULIO 2024 TRANSFERENCIA CREDICONTADO POR CONTRATO DE PROMESA DE LA MZ Q LOTE 6 - EL APOLO</t>
  </si>
  <si>
    <t>03BT01-39739 PAGO CUOTA 22 AGOSTO 2024 TRANSFERENCIA CREDICONTADO POR CONTRATO DE PROMESA DE LA MZ Q LOTE 6 - EL APOLO</t>
  </si>
  <si>
    <t>03BT01-41679 PAGO CUOTA 23 SEPTIEMBRE 2024 TRANSFERENCIA CREDICONTADO POR CONTRATO DE PROMESA DE LA MZ Q LOTE 6 - EL APOLO</t>
  </si>
  <si>
    <t xml:space="preserve">03BT01-43507 PAGO CUOTA 24 OCTUBRE 2024 TRANSFERENCIA CREDICONTADO POR CONTRATO DE PROMESA DE LA MZ Q LOTE 6 - EL APOLO </t>
  </si>
  <si>
    <t>BT01-44937</t>
  </si>
  <si>
    <t>BT01-45992</t>
  </si>
  <si>
    <t>BT01-47894</t>
  </si>
  <si>
    <t>BT01-49091</t>
  </si>
  <si>
    <t>BT01-51298</t>
  </si>
  <si>
    <t>BT01-52986</t>
  </si>
  <si>
    <t>BT01-54866</t>
  </si>
  <si>
    <t>BT01-56503</t>
  </si>
  <si>
    <t>03BT01-44937 PAGO CUOTA 25 NOVIEMBRE 2024 TRANSFERENCIA CREDICONTADO POR CONTRATO DE PROMESA DE LA MZ Q LOTE 6 - EL APOLO</t>
  </si>
  <si>
    <t>03BT01-45992 PAGO CUOTA 26 DICIEMBRE 2024 TRANSFERENCIA CREDICONTADO POR CONTRATO DE PROMESA DE LA MZ Q LOTE 6 - EL APOLO</t>
  </si>
  <si>
    <t>03BT01-47894 PAGO CUOTA 27 ENERO 2025 TRANSFERENCIA CREDICONTADO POR CONTRATO DE PROMESA DE LA MZ Q LOTE 6 - EL APOLO</t>
  </si>
  <si>
    <t xml:space="preserve">03BT01-49091 PAGO CUOTA 28 FEBRERO 2025 TRANSFERENCIA CREDICONTADO POR CONTRATO DE PROMESA DE LA MZ Q LOTE 6 - EL APOLO </t>
  </si>
  <si>
    <t>03BT01-51298 PAGO CUOTA 29 MARZO 2025 TRANSFERENCIA CREDICONTADO POR CONTRATO DE PROMESA DE LA MZ Q LOTE 6 - EL APOLO</t>
  </si>
  <si>
    <t xml:space="preserve">03BT01-52986 PAGO CUOTA 30 ABRIL 2025 TRANSFERENCIA CREDICONTADO POR CONTRATO DE PROMESA DE LA MZ Q LOTE 6 - EL APOLO </t>
  </si>
  <si>
    <t xml:space="preserve">03BT01-54866 PAGO CUOTA 31 MAYO 2025 TRANSFERENCIA CREDICONTADO POR CONTRATO DE PROMESA DE LA MZ Q LOTE 6 - EL APOLO </t>
  </si>
  <si>
    <t>03BT01-56503 PAGO CUOTA 32 JUNIO 2025 TRANSFERENCIA CREDICONTADO POR CONTRATO DE PROMESA DE LA MZ Q LOTE 6 - EL APOLO</t>
  </si>
  <si>
    <t>478</t>
  </si>
  <si>
    <t>519</t>
  </si>
  <si>
    <t>1591</t>
  </si>
  <si>
    <t>1489</t>
  </si>
  <si>
    <t>1764</t>
  </si>
  <si>
    <t>2504</t>
  </si>
  <si>
    <t>3913</t>
  </si>
  <si>
    <t>4364</t>
  </si>
  <si>
    <t>BT01-7850</t>
  </si>
  <si>
    <t>BT01-10567</t>
  </si>
  <si>
    <t>BT01-12363</t>
  </si>
  <si>
    <t>BT01-14641</t>
  </si>
  <si>
    <t>BT01-14642</t>
  </si>
  <si>
    <t>BT01-17085</t>
  </si>
  <si>
    <t>BT01-19230</t>
  </si>
  <si>
    <t>BT01-20762</t>
  </si>
  <si>
    <t>ADJU. CUOTA 8 MZ Q LT 1-APOLO</t>
  </si>
  <si>
    <t>03BT01-8817 PAGO CUOTA 9 FEBRERO 2023 POR CONTRATO PROMESA DE LA MZ Q LOTE 1 - EL APOLO</t>
  </si>
  <si>
    <t>03BT01-10567 PAGO CUOTA 10 MARZO 2023 POR CONTRATO DE PROMESA DE LA MZ Q LOTE 1 - EL APOLO</t>
  </si>
  <si>
    <t>BT01-23665</t>
  </si>
  <si>
    <t>BT01-27952</t>
  </si>
  <si>
    <t>BT01-29912</t>
  </si>
  <si>
    <t>BT01-34167</t>
  </si>
  <si>
    <t>BT01-39021</t>
  </si>
  <si>
    <t>BT01-39206</t>
  </si>
  <si>
    <t>BT01-39207</t>
  </si>
  <si>
    <t xml:space="preserve">03BT01-23665PAGO CUOTA 18 NOVIEMBRE 2023 TRANSFERENCIA CREDICONTADO POR CONTRATO DE PROMESA DE LA MZ Q LOTE 1 - EL APOLO </t>
  </si>
  <si>
    <t>03BT01-27952PAGO CUOTA 19 DICIEMBRE 2023 TRANSFERENCIA CREDICONTADO POR CONTRATO DE PROMESA DE LA MZ Q LOTE 1 - EL APOLO</t>
  </si>
  <si>
    <t>03BT01-29912PAGO CUOTA 20 ENERO 2024 TRANSFERENCIA CREDICONTADO POR CONTRATO DE PROMESA DE LA MZ Q LOTE 1 - EL APOLO</t>
  </si>
  <si>
    <t>03BT01-34167PAGO CUOTA 21 FEBRERO 2024 TRANSFERENCIA CREDICONTADO POR CONTRATO DE PROMESA DE LA MZ Q LOTE 1 - EL APOLO</t>
  </si>
  <si>
    <t>03BT01-39021 PAGO CUOTA 22 MARZO 2024 TRANSFERENCIA CREDICONTADO POR CONTRATO DE PROMESA DE LA MZ Q LOTE 1 - EL APOLO</t>
  </si>
  <si>
    <t>03BT01-39206 PAGO CUOTA 23 ABRIL 2024 TRANSFERENCIA CREDICONTADO POR CONTRATO DE PROMESA DE LA MZ Q LOTE 1 - EL APOLO</t>
  </si>
  <si>
    <t>03BT01-39207 PAGO CUOTA 24 MAYO 2024 TRANSFERENCIA CREDICONTADO POR CONTRATO DE PROMESA DE LA MZ Q LOTE 1 - EL APOLO</t>
  </si>
  <si>
    <t>EB01-2446</t>
  </si>
  <si>
    <t>EB01-2448</t>
  </si>
  <si>
    <t>03EB01-2446 CANCELACION CUOTA INICIAL POR CONTRATO DE PROMESA DE COMPRA VENTA MZ C1 LT 30 EL APOLO</t>
  </si>
  <si>
    <t>03EB01-2448 CUOTA INICIAL POR CONTRATO DE PROMESA DE COMPRA DE ESTACIONAMIENTO NRO 34 CONDOMINIO APOLO</t>
  </si>
  <si>
    <t>MONTERO RODRIGUEZ MARIA MAGDALENA</t>
  </si>
  <si>
    <t>LUNA TORRES LAURA MENSIA</t>
  </si>
  <si>
    <t>03EB01-5979 CUOTA INICIAL MZ G LT 8-APOLO</t>
  </si>
  <si>
    <t>03EB01-7113 CUOTA 1 ABRIL 2022  POR CONTRATO DE PROMESA DE LA MZ. G LOTE 8 - EL APOLO</t>
  </si>
  <si>
    <t>03EB01-8453 CUOTA 2 MZ G LT 8 - EL APOLO</t>
  </si>
  <si>
    <t>03EB01-9119 CUOTA 3 MZ G LT 8-APOLO</t>
  </si>
  <si>
    <t>03BT01-378 SEPAR. COCHERA MZ G LOTE  8- APOLO</t>
  </si>
  <si>
    <t>03BT01-478 03BT01-478CUOTA 4  MZ G LOTE 8 - EL APOLO</t>
  </si>
  <si>
    <t>03BT01-2041 CUOTA 5 MZ G LOTE 8 - EL APOLO</t>
  </si>
  <si>
    <t>03BT01-12363 PAGO CUOTA 11 ABRIL 2023  POR CONTRATO DE PROMESA DE LA MZ Q LT 1 - EL APOLO</t>
  </si>
  <si>
    <t>03BT01-14641 PAGO CUOTA 12 MAYO 2023  POR CONTRATO DE PROMESA DE LA MZ Q LOTE 1 - EL APOLO</t>
  </si>
  <si>
    <t>03BT01-14642 PAGO CUOTA 13 JUNIO 2023  POR CONTRATO DE PROMESA DE LA MZ Q LOTE 1 - EL APOLO</t>
  </si>
  <si>
    <t>03BT01-17085 CUOTA 7 TRANSFERENCIA CREDICONTADO POR CONTRATO DE PROMESA DE LA MZ Q LOTE 1 - EL APOLO</t>
  </si>
  <si>
    <t>03BT01-18174 CUOTA 14 JULIO 2023 TRANSFERENCIA CREDICONTADO POR CONTRATO DE PROMESA DE LA MZ Q LOTE 1 - EL APOLO</t>
  </si>
  <si>
    <t>03BT01-18175 PAGO CUOTA 15 AGOSTO 2023 POR CONTRATO DE PROMESA DE LA MZ Q LOTE 1 - EL APOLO</t>
  </si>
  <si>
    <t>03BT01-19230 CUOTA 16 SEPTIEMBRE 2023 MZ Q LOTE 1 - EL APOLO</t>
  </si>
  <si>
    <t>03BT01-20762PAGO CUOTA 17 OCTUBRE 2023 CONTRATO DE PROMESA DE LA MZ Q LOTE 1 - EL APOLO</t>
  </si>
  <si>
    <t>03EB01-5980 CUOTA INICIAL MZ H LT 11-APOLO</t>
  </si>
  <si>
    <t>03EB01-7114 CUOTA 1 ABRIL 2022 POR CONTRATO DE PROMESA DE LA MZ. H LOTE 11 - EL APOLO</t>
  </si>
  <si>
    <t>03EB01-8452 CUOTA 2 MZ H LT 11 - EL APOLO</t>
  </si>
  <si>
    <t>03EB01-9117 CUOTA 3 MZ H LT 11-APOLO</t>
  </si>
  <si>
    <t>03BT01-379 SEPAR. COCHERA MZ H LOTE 11 - APOLO</t>
  </si>
  <si>
    <t>03BT01-479 CUOTA 4  MZ H LOTE 11 - EL APOLO</t>
  </si>
  <si>
    <t>03BT01-2042 CUOTA 5 MZ H LOTE 11 - EL APOLO</t>
  </si>
  <si>
    <t>03BT01-6433 CUOTA 7  MZ S LOTE 1 - EL APOLO</t>
  </si>
  <si>
    <t>BT01-379</t>
  </si>
  <si>
    <t>LUNA TORRES MARIA ANGELA</t>
  </si>
  <si>
    <t>ADJU. CUOTA 8 MZ S LT 1-APOLO</t>
  </si>
  <si>
    <t>03BT01-8816 PAGO CUOTA 9 FEBRERO 2023 POR CONTRATO DE PROMESA DE LA MZ S LOTE 1 - EL APOLO</t>
  </si>
  <si>
    <t>03BT01-10287 CUOTA 10 MARZO 2023 TRANSFERENCIA CREDICONTADO POR CONTRATO DE PROMESA DE LA MZ S LOTE 1 - EL APOLO</t>
  </si>
  <si>
    <t>03BT01-12364 PAGO CUOTA 11 ABRIL 2023 POR CONTRATO DE PROMESA DE LA MZ S LT 1 - EL APOLO</t>
  </si>
  <si>
    <t>03BT01-13082 PAGO CUOTA 12 MAYO 2023  POR CONTRATO DE PROMESA DE LA MZ S LOTE 1 - EL APOLO</t>
  </si>
  <si>
    <t>03BT01-14643 PAGO CUOTA 13 JUNIO 2023 POR CONTRATO DE PROMESA DE LA MZ S LOTE 1 - EL APOLO</t>
  </si>
  <si>
    <t>03BT01-18176 PAGO CUOTA 14 JULIO 2023 POR CONTRATO DE PROMESA DE LA MZ S LOTE 1 - EL APOLO</t>
  </si>
  <si>
    <t>03BT01-19229 CUOTA 16 SEPTIEMBRE 2023 MZ S LOTE 1 - EL APOLO</t>
  </si>
  <si>
    <t>03BT01-19336 CUOTA 15  MZ S LOTE 1 - APOLO</t>
  </si>
  <si>
    <t>03BT01-20763PAGO CUOTA 17 OCTUBRE 2023 CONTRATO DE PROMESA DE LA MZ S LOTE 1 - EL APOLO</t>
  </si>
  <si>
    <t>BT01-10287</t>
  </si>
  <si>
    <t>BT01-12364</t>
  </si>
  <si>
    <t>BT01-13082</t>
  </si>
  <si>
    <t>BT01-14643</t>
  </si>
  <si>
    <t>BT01-19229</t>
  </si>
  <si>
    <t>BT01-19336</t>
  </si>
  <si>
    <t>BT01-20763</t>
  </si>
  <si>
    <t>BT01-23666</t>
  </si>
  <si>
    <t>BT01-27951</t>
  </si>
  <si>
    <t>BT01-29913</t>
  </si>
  <si>
    <t>BT01-34166</t>
  </si>
  <si>
    <t>BT01-39020</t>
  </si>
  <si>
    <t>BT01-39204</t>
  </si>
  <si>
    <t>BT01-39205</t>
  </si>
  <si>
    <t xml:space="preserve">03BT01-23666PAGO CUOTA 18 NOVIEMBRE 2023 TRANSFERENCIA CREDICONTADO POR CONTRATO DE PROMESA DE LA MZ S LOTE 1 - EL APOLO </t>
  </si>
  <si>
    <t>03BT01-27951PAGO CUOTA 19 DICIEMBRE 2023 TRANSFERENCIA CREDICONTADO POR CONTRATO DE PROMESA DE LA MZ S LOTE 1 - EL APOLO</t>
  </si>
  <si>
    <t>03BT01-29913PAGO CUOTA 20 ENERO 2024 TRANSFERENCIA CREDICONTADO POR CONTRATO DE PROMESA DE LA MZ S LOTE 1 - EL APOLO</t>
  </si>
  <si>
    <t>03BT01-34166PAGO CUOTA 21 FEBRERO 2024 TRANSFERENCIA CREDICONTADO POR CONTRATO DE PROMESA DE LA MZ S LOTE 1 - EL APOLO</t>
  </si>
  <si>
    <t>03BT01-39020 PAGO CUOTA 22 MARZO 2024 TRANSFERENCIA CREDICONTADO POR CONTRATO DE PROMESA DE LA MZ S LOTE 1 - EL APOLO</t>
  </si>
  <si>
    <t>03BT01-39204 PAGO CUOTA 23 ABRIL 2024 TRANSFERENCIA CREDICONTADO POR CONTRATO DE PROMESA DE LA MZ S LOTE 1 - EL APOLO</t>
  </si>
  <si>
    <t>03BT01-39205 PAGO CUOTA 24 MAYO 2024 TRANSFERENCIA CREDICONTADO POR CONTRATO DE PROMESA DE LA MZ S LOTE 1 - EL APOLO</t>
  </si>
  <si>
    <t>SEPAR.ADJU  MZ R LOTE 7 APOLO</t>
  </si>
  <si>
    <t>CAN.CTA. INICIAL ADJ. MZ R LOTE 7 APOLO</t>
  </si>
  <si>
    <t>03BT01-11390 PAGO CUOTA 1 ABRIL 2023 POR CONTRATO DE PROMESA DE LA MZ R LOTE 7 - EL APOLO</t>
  </si>
  <si>
    <t>03BT01-12063 SEPARACION PARA LA ADJUDICACION DE LA MZ R LOTE 7 - EL APOLO</t>
  </si>
  <si>
    <t>03BT01-12627 03BT01-12627PAGO CUOTA 3 JUNIO 2023 POR CONTRATO DE PROMESA DE LA MZ R LOTE 7 - EL APOLO</t>
  </si>
  <si>
    <t>03BT01-13239 03BT01-13239PAGO CUOTA 2 MAYO 2023 POR CONTRATO DE PROMESA DE LA MZ R LOTE 7 - EL APOLO</t>
  </si>
  <si>
    <t>03BT01-15809 03BT01-15809PAGO CUOTA 4 JULIO 2023  POR CONTRATO DE PROMESA DE LA MZ R LOTE 7 - EL APOLO</t>
  </si>
  <si>
    <t>03BT01-16061 PAGO CUOTA 5 AGOSTO 2023 PARA LA ADJUDICACION DE LA MZ R LOTE 7 - EL APOLO</t>
  </si>
  <si>
    <t>03BT01-17984 PAGO CUOTA 6 SETIEMBRE 2023 PARA LA ADJUDICACION DE LA MZ R LOTE 7 - EL APOLO</t>
  </si>
  <si>
    <t>03BT01-19705 CUOTA 7  DE LA MZ R LOTE 7 - EL APOLO</t>
  </si>
  <si>
    <t>03BT01-21149PAGO CUOTA 8 NOVIEMBRE 2023 CONTRATO DE PROMESA DE LA MZ R LOTE 7 - EL APOLO</t>
  </si>
  <si>
    <t>03BT01-23236PAGO CUOTA 9 DICIEMBRE 2023 TRANSFERENCIA CREDICONTADO POR CONTRATO DE PROMESA DE LA MZ R LOTE 7 - EL APOLO</t>
  </si>
  <si>
    <t>03BT01-23573PAGO CUOTA 10 ENERO 2024 TRANSFERENCIA CREDICONTADO POR CONTRATO DE PROMESA DE LA MZ R LOTE 7 - EL APOLO</t>
  </si>
  <si>
    <t>BT01-13239</t>
  </si>
  <si>
    <t>BT01-19705</t>
  </si>
  <si>
    <t>BT01-21149</t>
  </si>
  <si>
    <t>BT01-23236</t>
  </si>
  <si>
    <t>BT01-23573</t>
  </si>
  <si>
    <t>TELLO LEON LUIS ENRIQUE</t>
  </si>
  <si>
    <t>BT01-25623</t>
  </si>
  <si>
    <t>BT01-27534</t>
  </si>
  <si>
    <t>BT01-31470</t>
  </si>
  <si>
    <t>BT01-31471</t>
  </si>
  <si>
    <t>BT01-32981</t>
  </si>
  <si>
    <t>BT01-34902</t>
  </si>
  <si>
    <t>BT01-36674</t>
  </si>
  <si>
    <t>BT01-38281</t>
  </si>
  <si>
    <t>BT01-39874</t>
  </si>
  <si>
    <t>BT01-41678</t>
  </si>
  <si>
    <t>BT01-42783</t>
  </si>
  <si>
    <t>03BT01-25623 PAGO CUOTA 11 FEBRERO 2024 TRANSFERENCIA CREDICONTADO POR CONTRATO DE PROMESA DE LA MZ R LOTE 7 - EL APOLO</t>
  </si>
  <si>
    <t>03BT01-27534PAGO CUOTA 12 MARZO 2024 TRANSFERENCIA CREDICONTADO POR CONTRATO DE PROMESA DE LA MZ R LOTE 7 - EL APOLO</t>
  </si>
  <si>
    <t>03BT01-31470PAGO CUOTA 13 ABRIL 2024 TRANSFERENCIA CREDICONTADO POR CONTRATO DE PROMESA DE LA MZ R LOTE 7 - EL APOLO</t>
  </si>
  <si>
    <t>03BT01-31471PAGO CUOTA 14 MAYO 2024 TRANSFERENCIA CREDICONTADO POR CONTRATO DE PROMESA DE LA MZ R LOTE 7 - EL APOLO</t>
  </si>
  <si>
    <t>03BT01-32981PAGO CUOTA 15 JUNIOO 2024 TRANSFERENCIA CREDICONTADO POR CONTRATO DE PROMESA DE LA MZ R LOTE 7 - EL APOLO</t>
  </si>
  <si>
    <t>03BT01-34902PAGO CUOTA 16 JULIO 2024 TRANSFERENCIA CREDICONTADO POR CONTRATO DE PROMESA DE LA MZ R LOTE 7 - EL APOLO</t>
  </si>
  <si>
    <t>03BT01-36674PAGO CUOTA 17 AGOSTO 2024 TRANSFERENCIA CREDICONTADO POR CONTRATO DE PROMESA DE LA MZ R LOTE 7 - EL APOLO</t>
  </si>
  <si>
    <t>03BT01-38281 PAGO CUOTA 18 SEPTIEMBRE 2024 TRANSFERENCIA CREDICONTADO POR CONTRATO DE PROMESA DE LA MZ R LOTE 7 - EL APOLO</t>
  </si>
  <si>
    <t>03BT01-39874 PAGO CUOTA 19 OCTUBRE 2024 TRANSFERENCIA CREDICONTADO POR CONTRATO DE PROMESA DE LA MZ R LOTE 7 - EL APOLO</t>
  </si>
  <si>
    <t>03BT01-41678 PAGO CUOTA 20 NOVIEMBRE 2024 TRANSFERENCIA CREDICONTADO POR CONTRATO DE PROMESA DE LA MZ R LOTE 7 - EL APOLO</t>
  </si>
  <si>
    <t xml:space="preserve">03BT01-42783 PAGO CUOTA 21 DICIEMBRE 2024 TRANSFERENCIA CREDICONTADO POR CONTRATO DE PROMESA DE LA MZ R LOTE 7 - EL APOLO </t>
  </si>
  <si>
    <t>BT01-44746</t>
  </si>
  <si>
    <t>BT01-46288</t>
  </si>
  <si>
    <t>BT01-47703</t>
  </si>
  <si>
    <t>BT01-49514</t>
  </si>
  <si>
    <t>BT01-51007</t>
  </si>
  <si>
    <t>BT01-52373</t>
  </si>
  <si>
    <t>BT01-53884</t>
  </si>
  <si>
    <t>BT01-55367</t>
  </si>
  <si>
    <t>BT01-56678</t>
  </si>
  <si>
    <t>03BT01-44746 PAGO CUOTA 22 ENERO 2025 TRANSFERENCIA CREDICONTADO POR CONTRATO DE PROMESA DE LA MZ R LOTE 7 - EL APOLO</t>
  </si>
  <si>
    <t>03BT01-46288 PAGO CUOTA 23 FEBRERO 2025 TRANSFERENCIA CREDICONTADO POR CONTRATO DE PROMESA DE LA MZ R LOTE 7 - EL APOLO</t>
  </si>
  <si>
    <t>03BT01-47703 PAGO CUOTA 24 MARZ 2025 TRANSFERENCIA CREDICONTADO POR CONTRATO DE PROMESA DE LA MZ R LOTE 7 - EL APOLO</t>
  </si>
  <si>
    <t xml:space="preserve">03BT01-49514 PAGO CUOTA 25 ABRIL 2025 TRANSFERENCIA CREDICONTADO POR CONTRATO DE PROMESA DE LA MZ R LOTE 7 - EL APOLO </t>
  </si>
  <si>
    <t>03BT01-51007 PAGO CUOTA 26 MAYO 2025 TRANSFERENCIA CREDICONTADO POR CONTRATO DE PROMESA DE LA MZ R LOTE 7 - EL APOLO</t>
  </si>
  <si>
    <t>03BT01-52373 PAGO CUOTA 27 JUNIO 2025 TRANSFERENCIA CREDICONTADO POR CONTRATO DE PROMESA DE LA MZ R LOTE 7 - EL APOLO</t>
  </si>
  <si>
    <t>03BT01-53884 PAGO CUOTA 28 JULIO 2025 TRANSFERENCIA CREDICONTADO POR CONTRATO DE PROMESA DE LA MZ R LOTE 7 - EL APOLO</t>
  </si>
  <si>
    <t xml:space="preserve">03BT01-55367 PAGO CUOTA 29 AGOSTO 2025 TRANSFERENCIA CREDICONTADO POR CONTRATO DE PROMESA DE LA MZ R LOTE 7 - EL APOLO </t>
  </si>
  <si>
    <t>03BT01-56678 PAGO CUOTA 30 SEPTIEMBRE 2025 TRANSFERENCIA CREDICONTADO POR CONTRATO DE PROMESA DE LA MZ R LOTE 7 - EL APOLO</t>
  </si>
  <si>
    <t>NC // MZ B LT 1 AMAREA</t>
  </si>
  <si>
    <t xml:space="preserve">
19887 </t>
  </si>
  <si>
    <t>872637</t>
  </si>
  <si>
    <t>1457</t>
  </si>
  <si>
    <t>946663</t>
  </si>
  <si>
    <t>371701</t>
  </si>
  <si>
    <t>698678</t>
  </si>
  <si>
    <t>295145</t>
  </si>
  <si>
    <t>527631</t>
  </si>
  <si>
    <t>202378</t>
  </si>
  <si>
    <t>732930</t>
  </si>
  <si>
    <t>2128</t>
  </si>
  <si>
    <t>2147</t>
  </si>
  <si>
    <t>2276</t>
  </si>
  <si>
    <t>2401</t>
  </si>
  <si>
    <t>3161</t>
  </si>
  <si>
    <t>822193</t>
  </si>
  <si>
    <t>2552</t>
  </si>
  <si>
    <t>03EB01-7577 SEPARACION PARA ADJUDICACION MZ D LT 9 APOLO</t>
  </si>
  <si>
    <t>03EB01-7578 SEPARACION PARA ADJUDICACION MZ D LT 10 APOLO</t>
  </si>
  <si>
    <t>03EB01-7762 CANCELACION CUOTA INICIAL PARA LA ADJUDICACION MZ D LOTE 10 - APOLO</t>
  </si>
  <si>
    <t>03EB01-7763 ABONO POR CONCEPTO DE SEPARACION DE COCHERA PROYECTO APOLO A CONCRETAR COMPRA NUMERO 79</t>
  </si>
  <si>
    <t>03EB01-7764 ABONO POR CONCEPTO DE SEPARACION DE COCHERA PROYECTO APOLO A CONCRETAR COMPRA NUMERO 78</t>
  </si>
  <si>
    <t>03EB01-7765 CANCELACION CUOTA INICIAL MZ D LOTE 9 - APOLO</t>
  </si>
  <si>
    <t>03EB01-9303 ADJUDICACION MZ D LT 10-APOLO</t>
  </si>
  <si>
    <t>03EB01-9304 ADJUDICACION MZ D LT 9-APOLO</t>
  </si>
  <si>
    <t>03EB01-9326 03EB01-9326CUOTA 1 MZ D LT 10-APOLO</t>
  </si>
  <si>
    <t>03EB01-9582 03EB01-9582CUOTA 1 MZ D LT 9 -APOLO</t>
  </si>
  <si>
    <t>03BT01-196 SEPAR. COCHERA MZ D LOTE 10 -APOLO</t>
  </si>
  <si>
    <t>03BT01-197 SEPAR. COCHERA MZ D LOTE 9 - APOLO</t>
  </si>
  <si>
    <t>03BT01-198 CUOTA 2   MZ D LOTE 9 - APOLO</t>
  </si>
  <si>
    <t>03BT01-199 CUOTA 2   MZ D LOTE 10 - APOLO</t>
  </si>
  <si>
    <t>03BT01-1778 03BT01-1778SEPAR. COCHERA N° 78 -MZ D LOTE 9 -APOLO</t>
  </si>
  <si>
    <t>03BT01-1779 SEPAR COCHERA N° 79 -MZ D LOTE 10 -APOLO</t>
  </si>
  <si>
    <t>03BT01-1774 03BT01-1774CUOTA 3  MZ D LOTE 9 - APOLO</t>
  </si>
  <si>
    <t>03BT01-1775 CUOTA 3  MZ D LOTE 10 - APOLO</t>
  </si>
  <si>
    <t>03BT01-3019 CUOTA 4 MZ D LOTE 10 - EL APOLO</t>
  </si>
  <si>
    <t>03BT01-3020 03BT01-3020SEPAR. COCHERA N° 78 -MZ D LOTE 9 -APOLO</t>
  </si>
  <si>
    <t>03BT01-3021 CUOTA 4 MZ D LOTE 9 - EL APOLO</t>
  </si>
  <si>
    <t>03BT01-4362 03BT01-4362SEPAR. COCHERA N° 78 -MZ D LOTE 9 -APOLO</t>
  </si>
  <si>
    <t>03BT01-4363 SEPAR. COCHERA N° 79-MZ D LOTE 10 -APOLO</t>
  </si>
  <si>
    <t>03BT01-4364 CUOTA 5  MZ D LOTE 10 - EL APOLO</t>
  </si>
  <si>
    <t>03BT01-4365 CUOTA 5  MZ D LOTE 9 - EL APOLO</t>
  </si>
  <si>
    <t>03BT01-4614 03BT01-4614SEPAR. COCHERA N°79 -MZ D LOTE 10 -APOLO</t>
  </si>
  <si>
    <t>03BT01-5622 SEPAR. COCHERA N 78  MZ D LOTE 9 - APOLO</t>
  </si>
  <si>
    <t>03BT01-5620 SEPAR. COCHERA N 79  MZ D LOTE 10 -APOLO</t>
  </si>
  <si>
    <t>03BT01-5618 CUOTA 6 MZ D LOTE 10 - EL APOLO</t>
  </si>
  <si>
    <t>CUOTA 4 MZ U5 LOTE 10 APOLO</t>
  </si>
  <si>
    <t>03BT01-7000CUOTA 7 MZ D LOTE 9 APOLO</t>
  </si>
  <si>
    <t>03BT01-7002SEPAR.COCHERA 78 CTA.7 MZ D LOTE 7 APOLO</t>
  </si>
  <si>
    <t>SEPAR.COCHERA 79 CTA.7 MZ D LOTE 7 APOLO</t>
  </si>
  <si>
    <t>ADJU. CUOTA 6 MZ D LT 9-APOLO</t>
  </si>
  <si>
    <t>ADJU. CUOTA 8 MZ D LT 9-APOLO</t>
  </si>
  <si>
    <t>ADJU. CUOTA 8 MZ D LT 10-APOLO</t>
  </si>
  <si>
    <t>CUOTA 8 COCHERA 78 MZ D LT 9-APOLO</t>
  </si>
  <si>
    <t>CUOTA 8 COCHERA 79 MZ D LT 10-APOLO</t>
  </si>
  <si>
    <t>03BT01-9083 CREDICONTADO PAGO CUOTA 9 MARZO 2023 POR CONTRATO DE PROMESA DE LA MZ. D LT. 10 - EL APOLO</t>
  </si>
  <si>
    <t>03BT01-9086 SEPARACION DE COCHERA A CONCRETAR COMPRA N° 79  CUOTA 9 MARZO 2023 MZ D LT 10 - EL APOLO</t>
  </si>
  <si>
    <t>03BT01-9157 SEPARACION DE COCHERA N° 78 PAGO CUOTA 9 MARZO 2023 DE LA MZ D LT 9 - EL APOLO</t>
  </si>
  <si>
    <t>03BT01-9245 CREDICONTADO PAGO 9 MARZO 2023 POR CONTRATO DE PROMESA DE LA MZ D LT 9- APOLO</t>
  </si>
  <si>
    <t>03BT01-10550 PAGO CUOTA 10 ABRIL 2023 POR CONTRATO DE PROMESA DE LA MZ D LOTE 10 - EL APOLO</t>
  </si>
  <si>
    <t>03BT01-10551 PAGO CUOTA 10 ABRIL 2023 POR CONTRATO DE PROMESA DE LA MZ D LOTE 9 - EL APOLO</t>
  </si>
  <si>
    <t>03BT01-10552 CUOTA 10 ABRIL 2023 SEPARACION DE COCHERA A CONCRETAR COMPRA N° 79 DE LA MZ D LOTE 10   - EL APOLO</t>
  </si>
  <si>
    <t>03BT01-10553 PAGO CUOTA 10 ABRIL 2023 SEPARACION DE COCHERAN° 78 DE LA MZ D LOTE 9 - EL APOLO</t>
  </si>
  <si>
    <t>03BT01-11626 PAGO CUOTA 11 MAYO 2023  POR CONTRATO DE PROMESA DE LA MZ D LOTE 10 - EL APOLO</t>
  </si>
  <si>
    <t>03BT01-11628 03BT01-11628PAGO CUOTA 11 MAYO 2023 POR CONTRATO DE PROMESA DE LA MZ D LOTE 9 - EL APOLO</t>
  </si>
  <si>
    <t>03BT01-11631  CUOTA 11 MAYO 2023SEPARACION DE COCHERA A CONCRETAR COMPRA N° 78 DE LA MZ D LOTE 9 - EL APOLO</t>
  </si>
  <si>
    <t>03BT01-11632 CUOTA 11 MAYO  2023 SEPARACION DE COCHERA A CONCRETAR COMPRA N° 79 DE LA MZ D LOTE 10 - EL APOLO</t>
  </si>
  <si>
    <t>03BT01-13190 CANCELACION TOTAL POR CONCEPTO DE SEPARACION DE COCHERA COMPRA N° 78 DE LA MZ D LOTE 9 - EL APOLO</t>
  </si>
  <si>
    <t>03BT01-13192 CANCELACION CREDICONTADO POR CONTRATO DE PROMESA DE LA MZ D LOTE 10 - EL APOLO</t>
  </si>
  <si>
    <t>03BT01-13193 CANCELACION CREDICONTADO POR CONTRATO DE PROMESA DE LA MZ D LOTE 9 - EL APOLO</t>
  </si>
  <si>
    <t>03BT01-13195 03BT01-13195SEPARACION DE COCHERA COMPRA N° 79 DE LA MZ D LOTE 10 - EL APOLO</t>
  </si>
  <si>
    <t>BT01-10552</t>
  </si>
  <si>
    <t>BT01-11632</t>
  </si>
  <si>
    <t>SERRA SUITO GUILLERMO FERNANDO</t>
  </si>
  <si>
    <t>BT01-10553</t>
  </si>
  <si>
    <t>BT01-11631</t>
  </si>
  <si>
    <t>03BT01-15242 SEPARACION POR CONTRATO DE COMPRAVENTA DE LA MZ M LT 7  - APOLO</t>
  </si>
  <si>
    <t>03BT01-15804 CANCELACION CUOTA INICIAL POR  CONTRATO DE COMPRA VENTA DE LA MZ M LT 7 - APOLO</t>
  </si>
  <si>
    <t>03BT01-16883 PAGO CUOTA 1 AGOSTO 2023  POR CONTRATO DE PROMESA DE LA MZ M LOTE 7 - EL APOLO</t>
  </si>
  <si>
    <t>03BT01-20123 03BT01-20123PAGO CUOTA 2 SEPTIEMBRE 2023 POR CONTRATO DE PROMESA DE LA MZ M LOTE 7 - EL APOLO</t>
  </si>
  <si>
    <t>03BT01-20815PAGO CUOTA 3 OCTUBRE 2023 CONTRATO DE PROMESA DE LA MZ M LOTE 7 - EL APOLO</t>
  </si>
  <si>
    <t>03BT01-22453PAGO CUOTA 4 NOVIEMBRE 2023 CONTRATO DE PROMESA DE LA MZ M LOTE 7 - EL APOLO</t>
  </si>
  <si>
    <t>BT01-16883</t>
  </si>
  <si>
    <t>BT01-20123</t>
  </si>
  <si>
    <t>BT01-20815</t>
  </si>
  <si>
    <t>BT01-22453</t>
  </si>
  <si>
    <t>01171717</t>
  </si>
  <si>
    <t>CHAVARRIA VELAS NATALIA ANDREA</t>
  </si>
  <si>
    <t>BT01-23921</t>
  </si>
  <si>
    <t>BT01-25982</t>
  </si>
  <si>
    <t>BT01-26739</t>
  </si>
  <si>
    <t>BT01-29014</t>
  </si>
  <si>
    <t>BT01-30550</t>
  </si>
  <si>
    <t>BT01-32865</t>
  </si>
  <si>
    <t>BT01-34728</t>
  </si>
  <si>
    <t>BT01-35891</t>
  </si>
  <si>
    <t>BT01-38601</t>
  </si>
  <si>
    <t>BT01-41141</t>
  </si>
  <si>
    <t>BT01-41442</t>
  </si>
  <si>
    <t>BT01-42628</t>
  </si>
  <si>
    <t xml:space="preserve">03BT01-23921PAGO CUOTA 5 DICIEMBRE  2023 TRANSFERENCIA CREDICONTADO POR CONTRATO DE PROMESA DE LA MZ M LOTE 7 - EL APOLO </t>
  </si>
  <si>
    <t>03BT01-25982 PAGO CUOTA 6 ENERO 2024 TRANSFERENCIA CREDICONTADO POR CONTRATO DE PROMESA DE LA MZ M LOTE 7 - EL APOLO</t>
  </si>
  <si>
    <t>03BT01-26739 PAGO CUOTA 7 FEBERO 2024 TRANSFERENCIA CREDICONTADO POR CONTRATO DE PROMESA DE LA MZ M LOTE 7 - EL APOLO</t>
  </si>
  <si>
    <t>03BT01-29014PAGO CUOTA 8 MARZO 2024 TRANSFERENCIA CREDICONTADO POR CONTRATO DE PROMESA DE LA MZ M LOTE 7 - EL APOLO</t>
  </si>
  <si>
    <t>03BT01-30550PAGO CUOTA 9 ABRIL 2024 TRANSFERENCIA CREDICONTADO POR CONTRATO DE PROMESA DE LA MZ M LOTE 7 - EL APOLO</t>
  </si>
  <si>
    <t>03BT01-32865PAGO CUOTA 10 MAYO 2024 TRANSFERENCIA CREDICONTADO POR CONTRATO DE PROMESA DE LA MZ M LOTE 7 - EL APOLO</t>
  </si>
  <si>
    <t>03BT01-34728PAGO CUOTA 11 JUNIO 2024 TRANSFERENCIA CREDICONTADO POR CONTRATO DE PROMESA DE LA MZ M LOTE 7 - EL APOLO</t>
  </si>
  <si>
    <t>03BT01-35891PAGO CUOTA 12 JULIO 2024 TRANSFERENCIA CREDICONTADO POR CONTRATO DE PROMESA DE LA MZ M LOTE 7 - EL APOLO</t>
  </si>
  <si>
    <t>03BT01-38601 PAGO CUOTA 13 AGOSTO 2024 TRANSFERENCIA CREDICONTADO POR CONTRATO DE PROMESA DE LA MZ M LOTE 7 - EL APOLO</t>
  </si>
  <si>
    <t>03BT01-41141 PAGO CUOTA 14 SEPTIEMBRE 2024 TRANSFERENCIA CREDICONTADO POR CONTRATO DE PROMESA DE LA MZ M LOTE 7 - EL APOLO</t>
  </si>
  <si>
    <t>03BT01-41442 PAGO CUOTA 15 OCTUBRE 2024 TRANSFERENCIA CREDICONTADO POR CONTRATO DE PROMESA DE LA MZ M LOTE 7 - EL APOLO</t>
  </si>
  <si>
    <t xml:space="preserve">03BT01-42628 PAGO CUOTA 16 NOVIEMBRE 2024 TRANSFERENCIA CREDICONTADO POR CONTRATO DE PROMESA DE LA MZ M LOTE 7 - EL APOLO </t>
  </si>
  <si>
    <t>BT01-44094</t>
  </si>
  <si>
    <t>BT01-47002</t>
  </si>
  <si>
    <t>BT01-48259</t>
  </si>
  <si>
    <t>BT01-50596</t>
  </si>
  <si>
    <t>BT01-52237</t>
  </si>
  <si>
    <t>BT01-55456</t>
  </si>
  <si>
    <t>BT01-56192</t>
  </si>
  <si>
    <t>03BT01-44094 PAGO CUOTA 17 DICIEMBRE 2024 TRANSFERENCIA CREDICONTADO POR CONTRATO DE PROMESA DE LA MZ M LOTE 7 - EL APOLO</t>
  </si>
  <si>
    <t>03BT01-47002 PAGO A CUENTA DE LA CUOTA 18 ENERO 2025 TRANSFERENCIA CREDICONTADO POR CONTRATO DE PROMESA DE LA MZ M LOTE 7 - EL APOLO</t>
  </si>
  <si>
    <t>03BT01-48259 CANCELACION DE LA CUOTA 18 ENERO 2025 TRANSFERENCIA CREDICONTADO POR CONTRATO DE PROMESA DE LA MZ M LOTE 7 - EL APOLO</t>
  </si>
  <si>
    <t>03BT01-50596 CANCELACION DE LA CUOTA 19 FEBRERO 2025 TRANSFERENCIA CREDICONTADO POR CONTRATO DE PROMESA DE LA MZ M LOTE 7 - EL APOLO</t>
  </si>
  <si>
    <t>03BT01-52237 CANCELACION DE LA CUOTA 20 MARZO 2025 TRANSFERENCIA CREDICONTADO POR CONTRATO DE PROMESA DE LA MZ M LOTE 7 - EL APOLO</t>
  </si>
  <si>
    <t xml:space="preserve">03BT01-55456 CANCELACION DE LA CUOTA 01 JULIO 2025 TRANSFERENCIA CREDICONTADO POR CONTRATO DE PROMESA DE LA MZ M LOTE 7 - EL APOLO </t>
  </si>
  <si>
    <t>03BT01-56192 CANCELACION DE LA CUOTA 02 AGOSTO 2025 TRANSFERENCIA CREDICONTADO POR CONTRATO DE PROMESA DE LA MZ M LOTE 7 - EL APOLO</t>
  </si>
  <si>
    <t>DIFERENCIA ENTRE CUOTA Y BOLETA</t>
  </si>
  <si>
    <t>DIFERENCIA DOLARES</t>
  </si>
  <si>
    <t>TOTAL ABONO DOLARES</t>
  </si>
  <si>
    <t>izipay importe es S/</t>
  </si>
  <si>
    <t>BB01-68</t>
  </si>
  <si>
    <t>BT01-3597</t>
  </si>
  <si>
    <t>03BB01-68 ADJUDICACION  MZ H LOTE 14 - APOLO</t>
  </si>
  <si>
    <t>03BT01-3597 03BT01-3597ADJUDICACION MZ H LOTE 14 - EL APOLO</t>
  </si>
  <si>
    <t>GUTIERREZ CHAGUA KARLA PAOLA</t>
  </si>
  <si>
    <t>AP-005</t>
  </si>
  <si>
    <t>MAGALLANES ECHAJAYA OSCAR INOCENCIO</t>
  </si>
  <si>
    <t>02</t>
  </si>
  <si>
    <t>FT01-1405</t>
  </si>
  <si>
    <t>FT01-1454</t>
  </si>
  <si>
    <t>FT01-1456</t>
  </si>
  <si>
    <t>FT01-1618</t>
  </si>
  <si>
    <t>01FT01-1405 CANCELACION DE CUOTA INICIAL PARA LA ADJUDICACION DE LA MZ L - LT 2 DE APOLO</t>
  </si>
  <si>
    <t xml:space="preserve">01FT01-1454 CANCELACION DE CUOTA INICIAL PARA LA ADJUDICACION DE LA MZ L - LT 2 DE APOLO </t>
  </si>
  <si>
    <t xml:space="preserve">01FT01-1456 CANCELACION CUOTA 1 ABRIL 2025 POR COMPRAVENTA DE LA MZ L - LT 2 DE APOLO </t>
  </si>
  <si>
    <t>01FT01-1618 PAGO A CUENTA DE LA CUOTA 2 SEPTIEMBRE 2025 POR COMPRAVENTA DE LA MZ L - LT 2 DE APOLO</t>
  </si>
  <si>
    <t>OSCAR INOCENCIO MAGALLANES ECHAJAYA</t>
  </si>
  <si>
    <t>07FT01-34 TRASPASO APOLO // PAGO CUOTA 1 OCTUBRE 2023 PARA LA ADJUDICACION DE LA MZ N LOTE 1 - EL OASIS</t>
  </si>
  <si>
    <t>FT01-31 // FT01-40</t>
  </si>
  <si>
    <t>JOSE ANTONIO ESPIRITU PERA</t>
  </si>
  <si>
    <t>AP-002</t>
  </si>
  <si>
    <t>BT01-17153</t>
  </si>
  <si>
    <t>BT01-17376</t>
  </si>
  <si>
    <t>BT01-23503</t>
  </si>
  <si>
    <t xml:space="preserve">03BT01-17153 SEPARACION POR COMPRA VENTA DE LOTE MZ  D LT 4 - EL APOLO </t>
  </si>
  <si>
    <t xml:space="preserve">03BT01-17376 CANCELACION CUOTA INICIAL POR CONTRATO DE COMPRA VENTA DE LA MZ D LOTE 4 - EL APOLO </t>
  </si>
  <si>
    <t xml:space="preserve">03BT01-23503PAGO CUOTA 1 DICIEMBRE 2023 TRANSFERENCIA CREDICONTADO POR CONTRATO DE PROMESA DE LA MZ D LOTE 4 - EL APOLO </t>
  </si>
  <si>
    <t>BT01-24630</t>
  </si>
  <si>
    <t>BT01-25906</t>
  </si>
  <si>
    <t>BT01-27790</t>
  </si>
  <si>
    <t>BT01-29492</t>
  </si>
  <si>
    <t>BT01-31116</t>
  </si>
  <si>
    <t>BT01-32831</t>
  </si>
  <si>
    <t>BT01-34357</t>
  </si>
  <si>
    <t>BT01-35892</t>
  </si>
  <si>
    <t>BT01-37613</t>
  </si>
  <si>
    <t>BT01-39202</t>
  </si>
  <si>
    <t>BT01-41139</t>
  </si>
  <si>
    <t>BT01-42861</t>
  </si>
  <si>
    <t xml:space="preserve">03BT01-57656 SEPARACION POR COMPRAVENTA DEL ESTACIONAMIENTO N° 166 DE APOLO </t>
  </si>
  <si>
    <t xml:space="preserve">03BT01-57658 SEPARACION POR COMPRAVENTA DEL ESTACIONAMIENTO N° 167 DE APOLO </t>
  </si>
  <si>
    <t xml:space="preserve">03BT01-57926 CANCELACION DE COMPRAVENTA DEL ESTACIONAMIENTO N°166 DE APOLO </t>
  </si>
  <si>
    <t xml:space="preserve">03BT01-57927 CANCELACION DE COMPRAVENTA DEL ESTACIONAMIENTO N°167 DE APOLO </t>
  </si>
  <si>
    <t xml:space="preserve">03BT01-58228 PAGO CUOTA 17 OCTUBRE 2025 TRANSFERENCIA CREDICONTADO POR CONTRATO DE PROMESA DE LA MZ D LOTE 5 - EL APOLO </t>
  </si>
  <si>
    <t xml:space="preserve">03BT01-58404 PAGO CUOTA 23 OCTUBRE 2025 TRANSFERENCIA CREDICONTADO POR CONTRATO DE PROMESA DE LA MZ D LOTE 4 - EL APOLO </t>
  </si>
  <si>
    <t>BT01-44486</t>
  </si>
  <si>
    <t>BT01-46620</t>
  </si>
  <si>
    <t>BT01-48096</t>
  </si>
  <si>
    <t>BT01-49692</t>
  </si>
  <si>
    <t>BT01-51176</t>
  </si>
  <si>
    <t>BT01-52672</t>
  </si>
  <si>
    <t>BT01-54118</t>
  </si>
  <si>
    <t>BT01-55653</t>
  </si>
  <si>
    <t>BT01-57039</t>
  </si>
  <si>
    <t>BT01-58404</t>
  </si>
  <si>
    <t>CHOCHERA ( 166 )</t>
  </si>
  <si>
    <t>BT01-57137</t>
  </si>
  <si>
    <t>BT01-57656</t>
  </si>
  <si>
    <t>BT01-57926</t>
  </si>
  <si>
    <t>BT01-58228</t>
  </si>
  <si>
    <t>CHOCHERA ( 167 )</t>
  </si>
  <si>
    <t>BT01-57138</t>
  </si>
  <si>
    <t>BT01-57658</t>
  </si>
  <si>
    <t>BT01-57927</t>
  </si>
  <si>
    <t>AP361637</t>
  </si>
  <si>
    <t>Parcial</t>
  </si>
  <si>
    <t>AP559504</t>
  </si>
  <si>
    <t>FT01-1694</t>
  </si>
  <si>
    <t>PAGO A CUENTA DE LA CUOTA 3 NOVIEMBRE 2025 POR COMPRAVENTA DE LA MZ L - LT 2 DE APOLO</t>
  </si>
  <si>
    <t>ROSALES CUEVA YRIS TATIANA</t>
  </si>
  <si>
    <t xml:space="preserve">GRISELDA SOLANGE QUISPE QUISPE </t>
  </si>
  <si>
    <t>BC01-127</t>
  </si>
  <si>
    <t>BT01-1466</t>
  </si>
  <si>
    <t>GRISELDA SOLANGE QUISPE QUISPE</t>
  </si>
  <si>
    <t>03BT01-1466 ADJUDICACION MZ H LOTE 5 - APOLO</t>
  </si>
  <si>
    <t>03BC01-127 ADJUDICACION MZ H LOTE 5 - EL APOLO</t>
  </si>
  <si>
    <t>CUOTA 1 MZ T LOTE 5 APOLO</t>
  </si>
  <si>
    <t>SEPAR.COCHERA N 245 MZ T LOTE 5 APOLO</t>
  </si>
  <si>
    <t>03BT01-8885 PAGO CUOTA 3 FEBRERO 2023  POR CONTRATO DE PROMESA DE LA MZ T LOTE 5 - EL APOLO</t>
  </si>
  <si>
    <t>03BT01-8886 PAGO CUOTA 2 ENERO 2023  POR CONTRATO DE PROMESA DE LA MZ T LOTE 5 - EL APOLO</t>
  </si>
  <si>
    <t>03BT01-8887 SEPARACION DE COCHERA A CONCRETAR COMPRA N° 245 CUOTA 2 FEBRERO 2023 DE LA MZ T LOTE 5 - EL APOLO</t>
  </si>
  <si>
    <t xml:space="preserve">03BT01-11419 SEPARACION DE COCHERA N°245 PAGO CUOTA 4 MARZO 2023 DE LA MZ T LOTE 5 - EL APOLO </t>
  </si>
  <si>
    <t xml:space="preserve">03BT01-11421 PAGO CUOTA 4 MARZO 2023 POR CONTRATO DE PROMESA DE LA MZ T LOTE 5 - EL APOLO </t>
  </si>
  <si>
    <t xml:space="preserve">03BT01-14387 PAGO CUOTA 5 ABRIL 2023 POR CONTRATO DE PROMESA DE LA MZ T LOTE 5 - EL APOLO </t>
  </si>
  <si>
    <t xml:space="preserve">03BT01-14388 PAGO CUOTA 6 MAYO 2023  POR CONTRATO DE PROMESA DE LA MZ T LOTE 5 - EL APOLO </t>
  </si>
  <si>
    <t xml:space="preserve">03BT01-14389 PAGO CUOTA 7 JUNIO 2023  POR CONTRATO DE PROMESA DE LA MZ T LOTE 5 - EL APOLO </t>
  </si>
  <si>
    <t xml:space="preserve">03BT01-16809 PAGO CUOTA 8 JULIO 2023 POR CONTRATO DE PROMESA DE LA MZ T LOTE 5 - EL APOLO </t>
  </si>
  <si>
    <t xml:space="preserve">03BT01-16810 SEPARACION DE COCHERA A CONCRETAR COMPRA N° 245 CUOTA 8 JULIO 2023 DE LA MZ T LOTE 5 - EL APOLO </t>
  </si>
  <si>
    <t xml:space="preserve">03BT01-17303 PAGO CUOTA 9 AGOSTO 2023 POR CONTRATO DE PROMESA DE LA MZ T LOTE 5 - EL APOLO </t>
  </si>
  <si>
    <t xml:space="preserve">03BT01-19404 PAGO CUOTA 10  MZ T LOTE 5 - EL APOLO </t>
  </si>
  <si>
    <t xml:space="preserve">03BT01-19405 SEPARACION DE COCHERAN° 245 CUOTA 9 AGOSTO 2023 DE LA MZ T LOTE 5 - EL APOLO </t>
  </si>
  <si>
    <t xml:space="preserve">03BT01-21150 SEPARACION DE COCHERA  N° 245 CUOTA 10 SEPTIEMBRE 2023 DE LA MZ T LOTE 5 - EL APOLO </t>
  </si>
  <si>
    <t xml:space="preserve">03BT01-21151PAGO CUOTA 11 OCTUBRE 2023 CONTRATO DE PROMESA DE LA MZ T LOTE 5 - EL APOLO </t>
  </si>
  <si>
    <t xml:space="preserve">03BT01-23394PAGO CUOTA 12 NOVIEMBRE 2023 TRANSFERENCIA CREDICONTADO POR CONTRATO DE PROMESA DE LA MZ T LOTE 5 - EL APOLO </t>
  </si>
  <si>
    <t xml:space="preserve">03BT01-23395ABONO POR CONCEPTO DE SEPARACION DE COCHERA A CONCRETAR COMPRA N° 245 CUOTA 11 OCTUBRE 2023 DE LA MZ T LOTE 5 - EL APOLO </t>
  </si>
  <si>
    <t>03BT01-28214ABONO POR CONCEPTO DE SEPARACION DE COCHERA A CONCRETAR COMPRA N° 245 CUOTA 12 NOVIEMBRE 2023 DE LA MZ T LOTE 5 - EL APOLO</t>
  </si>
  <si>
    <t>03BT01-28215ABONO POR CONCEPTO DE SEPARACION DE COCHERA A CONCRETAR COMPRA N° 245 CUOTA 13 DICIEMBRE 2023 DE LA MZ T LOTE 5 - EL APOLO</t>
  </si>
  <si>
    <t>03BT01-28216PAGO CUOTA 13 DICIEMBRE 2023 TRANSFERENCIA CREDICONTADO POR CONTRATO DE PROMESA DE LA MZ T LOTE 5 - EL APOLO</t>
  </si>
  <si>
    <t>03BT01-28217PAGO CUOTA 14 ENERO 2024 TRANSFERENCIA CREDICONTADO POR CONTRATO DE PROMESA DE LA MZ T LOTE 5 - EL APOLO</t>
  </si>
  <si>
    <t>03BT01-29857PAGO CUOTA 15 FEBRERO 2024 TRANSFERENCIA CREDICONTADO POR CONTRATO DE PROMESA DE LA MZ T LOTE 5 - EL APOLO</t>
  </si>
  <si>
    <t>03BT01-29858ABONO POR CONCEPTO DE SEPARACION DE COCHERA A CONCRETAR COMPRA N° 245 CUOTA 14 ENERO 2024 DE LA MZ T LOTE 5 - EL APOLO</t>
  </si>
  <si>
    <t>03BT01-33840PAGO CUOTA 16 MARZO 2024 TRANSFERENCIA CREDICONTADO POR CONTRATO DE PROMESA DE LA MZ T LOTE 5 - EL APOLO</t>
  </si>
  <si>
    <t>03BT01-33841PAGO CUOTA 17 ABRIL 2024 TRANSFERENCIA CREDICONTADO POR CONTRATO DE PROMESA DE LA MZ T LOTE 5 - EL APOLO</t>
  </si>
  <si>
    <t>03BT01-33842PAGO CUOTA 18 MAYO 2024 TRANSFERENCIA CREDICONTADO POR CONTRATO DE PROMESA DE LA MZ T LOTE 5 - EL APOLO</t>
  </si>
  <si>
    <t>03BT01-35424PAGO CUOTA 19 JUNIO 2024 TRANSFERENCIA CREDICONTADO POR CONTRATO DE PROMESA DE LA MZ T LOTE 5 - EL APOLO</t>
  </si>
  <si>
    <t>03BT01-35425PAGO CUOTA 20 JULIO 2024 TRANSFERENCIA CREDICONTADO POR CONTRATO DE PROMESA DE LA MZ T LOTE 5 - EL APOLO</t>
  </si>
  <si>
    <t>03BT01-39167 PAGO CUOTA 21 AGOSTO 2024 TRANSFERENCIA CREDICONTADO POR CONTRATO DE PROMESA DE LA MZ T LOTE 5 - EL APOLO</t>
  </si>
  <si>
    <t>03BT01-39168 PAGO CUOTA 22 SEPTIEMBRE 2024 TRANSFERENCIA CREDICONTADO POR CONTRATO DE PROMESA DE LA MZ T LOTE 5 - EL APOLO</t>
  </si>
  <si>
    <t>03BT01-41931 PAGO CUOTA 23 OCTUBRE 2024 TRANSFERENCIA CREDICONTADO POR CONTRATO DE PROMESA DE LA MZ T LOTE 5 - EL APOLO</t>
  </si>
  <si>
    <t xml:space="preserve">03BT01-43223 PAGO CUOTA 24 NOVIEMBRE 2024 TRANSFERENCIA CREDICONTADO POR CONTRATO DE PROMESA DE LA MZ T LOTE 5 - EL APOLO </t>
  </si>
  <si>
    <t>03BT01-46319 PAGO CUOTA 25 DICIEMBRE 2024 TRANSFERENCIA CREDICONTADO POR CONTRATO DE PROMESA DE LA MZ T LOTE 5 - EL APOLO</t>
  </si>
  <si>
    <t>03BT01-46842 PAGO A CUENTA DE LA CUOTA 26 ENERO 2025 TRANSFERENCIA CREDICONTADO POR CONTRATO DE PROMESA DE LA MZ T LOTE 5 - EL APOLO</t>
  </si>
  <si>
    <t>03BT01-48098 CANCELACION DE CUOTA 26 ENERO 2025 TRANSFERENCIA CREDICONTADO POR CONTRATO DE PROMESA DE LA MZ T LOTE 5 - EL APOLO</t>
  </si>
  <si>
    <t>03BT01-51177 CANCELACION DE CUOTA 27 FEBRERO 2025 TRANSFERENCIA CREDICONTADO POR CONTRATO DE PROMESA DE LA MZ T LOTE 5 - EL APOLO</t>
  </si>
  <si>
    <t>03BT01-52496 CANCELACION DE CUOTA 28 MARZO 2025 TRANSFERENCIA CREDICONTADO POR CONTRATO DE PROMESA DE LA MZ T LOTE 5 - EL APOLO</t>
  </si>
  <si>
    <t xml:space="preserve">03BT01-54090 CANCELACION DE CUOTA 29 ABRIL 2025 TRANSFERENCIA CREDICONTADO POR CONTRATO DE PROMESA DE LA MZ T LOTE 5 - EL APOLO </t>
  </si>
  <si>
    <t xml:space="preserve">03BT01-55651 CANCELACION DE CUOTA 30 MAYO 2025 TRANSFERENCIA CREDICONTADO POR CONTRATO DE PROMESA DE LA MZ T LOTE 5 - EL APOLO </t>
  </si>
  <si>
    <t>BT01-6621</t>
  </si>
  <si>
    <t>BT01-8885</t>
  </si>
  <si>
    <t>BT01-8886</t>
  </si>
  <si>
    <t>BT01-11421</t>
  </si>
  <si>
    <t>BT01-14387</t>
  </si>
  <si>
    <t>BT01-14388</t>
  </si>
  <si>
    <t>BT01-14389</t>
  </si>
  <si>
    <t>BT01-16809</t>
  </si>
  <si>
    <t>BT01-17303</t>
  </si>
  <si>
    <t>BT01-19404</t>
  </si>
  <si>
    <t>BT01-21151</t>
  </si>
  <si>
    <t>BT01-23394</t>
  </si>
  <si>
    <t>BT01-28216</t>
  </si>
  <si>
    <t>BT01-28217</t>
  </si>
  <si>
    <t>BT01-29857</t>
  </si>
  <si>
    <t>BT01-33840</t>
  </si>
  <si>
    <t>BT01-33841</t>
  </si>
  <si>
    <t>BT01-33842</t>
  </si>
  <si>
    <t>BT01-35424</t>
  </si>
  <si>
    <t>BT01-35425</t>
  </si>
  <si>
    <t>BT01-39167</t>
  </si>
  <si>
    <t>BT01-39168</t>
  </si>
  <si>
    <t>BT01-41931</t>
  </si>
  <si>
    <t>BT01-43223</t>
  </si>
  <si>
    <t>BT01-46319</t>
  </si>
  <si>
    <t>BT01-51177</t>
  </si>
  <si>
    <t>BT01-52496</t>
  </si>
  <si>
    <t>BT01-54090</t>
  </si>
  <si>
    <t>BT01-55651</t>
  </si>
  <si>
    <t>CHOCHERA ( 245 )</t>
  </si>
  <si>
    <t>BT01-6644</t>
  </si>
  <si>
    <t>BT01-8887</t>
  </si>
  <si>
    <t>BT01-11419</t>
  </si>
  <si>
    <t>BT01-16810</t>
  </si>
  <si>
    <t>BT01-19405</t>
  </si>
  <si>
    <t>BT01-21150</t>
  </si>
  <si>
    <t>BT01-23395</t>
  </si>
  <si>
    <t>BT01-28214</t>
  </si>
  <si>
    <t>BT01-28215</t>
  </si>
  <si>
    <t>BT01-29858</t>
  </si>
  <si>
    <t>BT01-46842</t>
  </si>
  <si>
    <t>BT01-48098</t>
  </si>
  <si>
    <t>AP-006</t>
  </si>
  <si>
    <t>21075 </t>
  </si>
  <si>
    <t>SANDRA  VENEGAS CONTRERAS</t>
  </si>
  <si>
    <t>AP-004</t>
  </si>
  <si>
    <t>03EB01-5093 SEPARACION PARA LA ADJUDICACION MZ A LT 26 CONDOMINIO APOLO</t>
  </si>
  <si>
    <t>03EB01-5111 CANCELACION CUOTA INICIAL MZ A LOTE 26 - CONDOMINIO APOLO</t>
  </si>
  <si>
    <t>03EB01-5647 03EB01-5647CUOTA 1 MZ A LT 26-APOLO</t>
  </si>
  <si>
    <t>03EB01-6098 CUOTA 2 MZ A LT 26-APOLO</t>
  </si>
  <si>
    <t>03EB01-6999 CUOTA 3 ABRIL 2022  POR CONTRATO DE PROMESA DE LA MZ. A LOTE 26 - EL APOLO</t>
  </si>
  <si>
    <t>03EB01-8061 CUOTA 4 MAYO 2022  POR CONTRATO DE PROMESA DE LA MZ. A LOTE 26 - EL APOLO</t>
  </si>
  <si>
    <t>03EB01-9082 CUOTA 5 MZ A LT 26 - EL APOLO</t>
  </si>
  <si>
    <t>03BT01-618 CUOTA 6  MZ A LOTE 26 - EL APOLO</t>
  </si>
  <si>
    <t>03BT01-1616 CUOTA 7 MZ A LOTE 26 - EL APOLO</t>
  </si>
  <si>
    <t>03BT01-2714 CUOTA 8-11MZ A LOTE 26 - EL APOLO</t>
  </si>
  <si>
    <t>EB01-5093</t>
  </si>
  <si>
    <t>EB01-5111</t>
  </si>
  <si>
    <t>EB01-5647</t>
  </si>
  <si>
    <t>EB01-6098</t>
  </si>
  <si>
    <t>EB01-6999</t>
  </si>
  <si>
    <t>EB01-8061</t>
  </si>
  <si>
    <t>EB01-9082</t>
  </si>
  <si>
    <t>BT01-618</t>
  </si>
  <si>
    <t>BT01-1616</t>
  </si>
  <si>
    <t>BT01-2714</t>
  </si>
  <si>
    <t xml:space="preserve">VENEGAS CONTRERAS SANDRA    </t>
  </si>
  <si>
    <t>BB01</t>
  </si>
  <si>
    <t>BB01-312</t>
  </si>
  <si>
    <t>BT01-11080</t>
  </si>
  <si>
    <t>BT01-17311</t>
  </si>
  <si>
    <t>BT01-20543</t>
  </si>
  <si>
    <t>BT01-22174</t>
  </si>
  <si>
    <t>BT01-15662</t>
  </si>
  <si>
    <t>BT01-18637</t>
  </si>
  <si>
    <t>03BB01-312ADJU. CUOTA 12-14 MZ A LT 26-APOLO</t>
  </si>
  <si>
    <t>03BT01-11080 CUOTA 15 ABRIL 2023. CUOTA 16 MAYO 2023. CUOTA 17 JUNIO 2023 DE LA MZ A LOTE 26 - EL APOLO</t>
  </si>
  <si>
    <t xml:space="preserve">03BT01-15662 PAGO CUOTA 18 JULIO 2023  POR CONTRATO DE PROMESA DE LA MZ A LOTE 26 - EL APOLO </t>
  </si>
  <si>
    <t xml:space="preserve">03BT01-17311 PAGO CUOTA 19 AGOSTO 2023  POR CONTRATO DE PROMESA DE LA MZ A LOTE 26 - EL APOLO </t>
  </si>
  <si>
    <t xml:space="preserve">03BT01-18637 PAGO CUOTA 20 SEPTIEMBRE 2023  POR CONTRATO DE PROMESA DE LA MZ B LOTE 8 - EL APOLO </t>
  </si>
  <si>
    <t xml:space="preserve">03BT01-20543 CUOTA 21 MZ B LOTE 8 - EL APOLO </t>
  </si>
  <si>
    <t xml:space="preserve">03BT01-22174PAGO CUOTA 22 NOVIEMBRE 2023  CONTRATO DE PROMESA DE LA MZ B LOTE 8 - EL APOLO </t>
  </si>
  <si>
    <t>BT01-24536</t>
  </si>
  <si>
    <t>BT01-25312</t>
  </si>
  <si>
    <t xml:space="preserve">03BT01-24536 PAGO CUOTA 23 DICIEMBRE 2023 TRANSFERENCIA CREDICONTADO POR CONTRATO DE PROMESA DE LA MZ B LOTE 8 - EL APOLO </t>
  </si>
  <si>
    <t>03BT01-25312 PAGO CUOTA 24 ENERO 2024 TRANSFERENCIA CREDICONTADO POR CONTRATO DE PROMESA DE LA MZ B LOTE 8 - EL APOLO</t>
  </si>
  <si>
    <t>8-11</t>
  </si>
  <si>
    <t>12-14</t>
  </si>
  <si>
    <t>15-17</t>
  </si>
  <si>
    <t>CHOCHERA ( 23 )</t>
  </si>
  <si>
    <t>3-11</t>
  </si>
  <si>
    <t>CARLOS FERNANDO  INFANTE CORNELIO</t>
  </si>
  <si>
    <t>AP-003</t>
  </si>
  <si>
    <t>CHOCHERA ( 223 )</t>
  </si>
  <si>
    <t>07EB01-709CANCELACION CUOTA INICIAL PARA LA ADJUDICACION MZ J LOTE 8 - APOLO</t>
  </si>
  <si>
    <t>03EB01-7692 03EB01-7692CANCELACION CUOTA INICIAL PARA LA ADJUDICACION MZ H LOTE 13 - APOLO</t>
  </si>
  <si>
    <t>03EB01-7690 03EB01-7690CANCELACION CUOTA INICIAL PARA LA ADJUDICACION MZ H LOTE 13 - APOLO</t>
  </si>
  <si>
    <t>03EB01-7685 CANCELACION CUOTA INICIAL PARA LA ADJUDICACION MZ Z5 LOTE 25 - EL OLIVAR</t>
  </si>
  <si>
    <t>03EB01-7686 03EB01-7686CANCELACION CUOTA INICIAL PARA LA ADJUDICACION MZ J LOTE 8 - APOLO</t>
  </si>
  <si>
    <t>03EB01-7720 03EB01-7720CANCELACION CUOTA INICIAL PARA LA ADJUDICACION MZ H LOTE 13 - APOLO</t>
  </si>
  <si>
    <t>03EB01-7741 ABONO POR CONCEPTO DE SEPARACION DE COCHERA PROYECTO APOLO A CONCRETAR COMPRA NUMERO 223</t>
  </si>
  <si>
    <t>03EB01-9669 ADJUDICACION MZ H LOTE 13 -APOLO</t>
  </si>
  <si>
    <t>03EB01-9670 CUOTA 1 MZ H LT 13 -APOLO</t>
  </si>
  <si>
    <t>03BT01-6 03BT01-6ADJUDICACION MZ  Z5 LOTE 25-OLIVAR</t>
  </si>
  <si>
    <t>03BT01-1057 03BT01-1057ADJUDICACION MZ Z5 LOTE 25 - EL OLIVAR</t>
  </si>
  <si>
    <t>03BT01-1048 03BT01-1048ADJUDICACION MZ H LOTE 13 - EL APOLO</t>
  </si>
  <si>
    <t>03BT01-1044 CUOTA 2  MZ H LOTE 13 - EL APOLO</t>
  </si>
  <si>
    <t>03BT01-2126 CUOTA 3  MZ H LOTE 13 - EL APOLO</t>
  </si>
  <si>
    <t>03BT01-2129 SEPAR COCHERA N 223 -MZ H LOTE 13 -APOLO</t>
  </si>
  <si>
    <t>03BT01-2130 03BT01-2130ADJUDICACION MZ Z5 LOTE 25 - EL OLIVAR</t>
  </si>
  <si>
    <t>03BT01-3441 SEPAR COCHERA N° 223 MZ H LOTE 13 -APOLO</t>
  </si>
  <si>
    <t>03BT01-3442 CUOTA 4 MZ H LOTE 13 - EL APOLO</t>
  </si>
  <si>
    <t>03BT01-3478 03BT01-3478ADJUDICACION  MZ Z5 LOTE 25 - EL OLIVAR</t>
  </si>
  <si>
    <t>03BT01-4513 03BT01-4513ADJUDICACION MZ Z5 LOTE 25 - EL OLIVAR</t>
  </si>
  <si>
    <t>03BT01-4514 CUOTA 5  MZ H LOTE 13 - EL APOLO</t>
  </si>
  <si>
    <t>03BT01-4515 SEPAR. COCHERA N° 223-MZ H LT 13 -APOLO</t>
  </si>
  <si>
    <t>03BT01-5841 CUOTA 6  MZ H LOTE 13 - EL APOLO</t>
  </si>
  <si>
    <t>03BT01-5833 03BT01-5833ADJUDICACION MZ Z5 LOTE 25 - EL OLIVAR</t>
  </si>
  <si>
    <t>03BT01-5947 SEPAR COCHERA N 223  MZ H LOTE 13 -APOLO</t>
  </si>
  <si>
    <t>EB01-7692</t>
  </si>
  <si>
    <t>EB01-7690</t>
  </si>
  <si>
    <t>EB01-7720</t>
  </si>
  <si>
    <t>EB01-7741</t>
  </si>
  <si>
    <t>EB01-9669</t>
  </si>
  <si>
    <t>EB01-9670</t>
  </si>
  <si>
    <t>BT01-1048</t>
  </si>
  <si>
    <t>BT01-1044</t>
  </si>
  <si>
    <t>BT01-2126</t>
  </si>
  <si>
    <t>BT01-2129</t>
  </si>
  <si>
    <t>BT01-3441</t>
  </si>
  <si>
    <t>BT01-3442</t>
  </si>
  <si>
    <t>BT01-4514</t>
  </si>
  <si>
    <t>BT01-4515</t>
  </si>
  <si>
    <t>BT01-5841</t>
  </si>
  <si>
    <t>BT01-5947</t>
  </si>
  <si>
    <t xml:space="preserve">INFANTE CORNELIO CARLOS FERNANDO   </t>
  </si>
  <si>
    <t>BT01-7182</t>
  </si>
  <si>
    <t>BB01-325</t>
  </si>
  <si>
    <t>BT01-9735</t>
  </si>
  <si>
    <t>BT01-9736</t>
  </si>
  <si>
    <t>BT01-10555</t>
  </si>
  <si>
    <t>BT01-10556</t>
  </si>
  <si>
    <t>BT01-12057</t>
  </si>
  <si>
    <t>BT01-12058</t>
  </si>
  <si>
    <t>BT01-13424</t>
  </si>
  <si>
    <t>BT01-13425</t>
  </si>
  <si>
    <t>BT01-15278</t>
  </si>
  <si>
    <t>CUOTA 7 MZ H LOTE 13 APOLO</t>
  </si>
  <si>
    <t>CUOTA 8 MZ H LT 13-APOLO</t>
  </si>
  <si>
    <t>CUOTA 8 COCHERA 223 MZ H LT 13-APOLO</t>
  </si>
  <si>
    <t>03BT01-9735 PAGO CUOTA 9 MARZO 2023  POR CONTRATO DE PROMESA DE LA MZ S LOTE 3 - EL APOLO</t>
  </si>
  <si>
    <t>03BT01-9736 SEPARACION DE COCHERA COMPRA N° 223 CUOTA 9 MARZO 2023 DE LA MZ S LOTE 3 - EL APOLO</t>
  </si>
  <si>
    <t>03BT01-10555 PAGO CUOTA 10 ABRIL 2023 SEPARACION DE COCHERA N° 223 DE LA MZ S LOTE 3 - EL APOLO</t>
  </si>
  <si>
    <t>03BT01-10556 PAGO CUOTA 10 ABRIL 2023 POR CONTRATO DE PROMESA DE LA MZ S LOTE 3 - EL APOLO</t>
  </si>
  <si>
    <t xml:space="preserve">03BT01-12057 PAGO CUOTA 11 MAYO 2023  POR CONTRATO DE PROMESA DE LA MZ S LOTE 3 - EL APOLO </t>
  </si>
  <si>
    <t xml:space="preserve">03BT01-12058 CUOTA 11 MAYO 2023 SEPARACION DE COCHERA A CONCRETAR COMPRA N° 223 DE LA MZ S LOTE 3 - EL APOLO </t>
  </si>
  <si>
    <t xml:space="preserve">03BT01-13424 CANCELACION TOTAL POR CONCEPTO DE SEPARACION DE COCHERA COMPRA N° 223 DE LA MZ S LOTE 3 - APOLO </t>
  </si>
  <si>
    <t xml:space="preserve">03BT01-13425 CANCELACION CREDICONTADO POR CONTRATO DE PROMESA DE LA MZ S LOTE 3 - EL APOLO </t>
  </si>
  <si>
    <t xml:space="preserve">03BT01-15278 03BT01-15278SEPAR.COCHERA 223 CTA.7 MZ H LT 13 APOLO </t>
  </si>
  <si>
    <t>BB01-324</t>
  </si>
  <si>
    <t>TOTAL FACTURADO</t>
  </si>
  <si>
    <t>DNI/RUC</t>
  </si>
  <si>
    <t>NOMBRE/RAZON SOCIAL</t>
  </si>
  <si>
    <t xml:space="preserve">falta 1 expediente </t>
  </si>
  <si>
    <t>X</t>
  </si>
  <si>
    <t>abono pendiente</t>
  </si>
  <si>
    <t>no cuadra con la cuota</t>
  </si>
  <si>
    <t>confirmar abono parcial o total</t>
  </si>
  <si>
    <t>abonado y fcturado en soles</t>
  </si>
  <si>
    <t>abono parcial</t>
  </si>
  <si>
    <t>comisio izipay/confirmar</t>
  </si>
  <si>
    <t>mora</t>
  </si>
  <si>
    <t>no cuadra la cuota con lo cobrado</t>
  </si>
  <si>
    <t>EB01</t>
  </si>
  <si>
    <t>EB01-5982</t>
  </si>
  <si>
    <t>03EB01-5982 03EB01-5982CUOTA INICIAL MZ D LT 11-APOLO</t>
  </si>
  <si>
    <t>confirmar numero de operación / factura</t>
  </si>
  <si>
    <t>no cuadra lo cobrado con la cuota</t>
  </si>
  <si>
    <t>lo cobrado no cuadra con el cronogrma</t>
  </si>
  <si>
    <t>facturacion y abono pendiente</t>
  </si>
  <si>
    <t>lo cuadra con el cronograma</t>
  </si>
  <si>
    <t>aizipay</t>
  </si>
  <si>
    <t>21</t>
  </si>
  <si>
    <t>22</t>
  </si>
  <si>
    <t>23</t>
  </si>
  <si>
    <t>YDRUGO DE LA CRUZ CESAR AUGUSTO</t>
  </si>
  <si>
    <t>PABLO ZEVALLOS CIPRIANO ELVER</t>
  </si>
  <si>
    <t>CASTRO TENIENTE MARIBELL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</si>
</sst>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7" formatCode="&quot;S/&quot;\ #,##0.00;\-&quot;S/&quot;\ #,##0.00"/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 * #,##0.00_ ;_ * \-#,##0.00_ ;_ * &quot;-&quot;??_ ;_ @_ "/>
    <numFmt numFmtId="165" formatCode="[$$-340A]#,##0.00;[$$-340A]\-#,##0.00"/>
  </numFmts>
  <fonts count="2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rgb="FF000000"/>
      <name val="Calibri"/>
      <family val="2"/>
    </font>
    <font>
      <u/>
      <sz val="9"/>
      <color theme="10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Calibri"/>
      <family val="2"/>
    </font>
    <font>
      <sz val="9"/>
      <color rgb="FFFF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name val="Calibri"/>
      <family val="2"/>
    </font>
    <font>
      <b/>
      <sz val="9"/>
      <color rgb="FFFF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329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4" borderId="1" xfId="0" applyFill="1" applyBorder="1"/>
    <xf numFmtId="0" fontId="0" fillId="0" borderId="1" xfId="0" applyBorder="1"/>
    <xf numFmtId="0" fontId="1" fillId="0" borderId="1" xfId="1" applyBorder="1"/>
    <xf numFmtId="0" fontId="0" fillId="5" borderId="1" xfId="0" applyFill="1" applyBorder="1"/>
    <xf numFmtId="0" fontId="5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/>
    <xf numFmtId="4" fontId="5" fillId="0" borderId="1" xfId="0" applyNumberFormat="1" applyFont="1" applyBorder="1"/>
    <xf numFmtId="14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4" fontId="7" fillId="0" borderId="1" xfId="0" applyNumberFormat="1" applyFont="1" applyBorder="1"/>
    <xf numFmtId="0" fontId="7" fillId="0" borderId="1" xfId="0" applyFont="1" applyBorder="1"/>
    <xf numFmtId="4" fontId="5" fillId="0" borderId="0" xfId="0" applyNumberFormat="1" applyFont="1"/>
    <xf numFmtId="0" fontId="5" fillId="0" borderId="0" xfId="0" applyFont="1" applyAlignment="1">
      <alignment horizontal="center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10" borderId="1" xfId="0" applyFont="1" applyFill="1" applyBorder="1" applyAlignment="1">
      <alignment horizontal="center"/>
    </xf>
    <xf numFmtId="14" fontId="5" fillId="10" borderId="1" xfId="0" applyNumberFormat="1" applyFont="1" applyFill="1" applyBorder="1"/>
    <xf numFmtId="4" fontId="5" fillId="10" borderId="1" xfId="0" applyNumberFormat="1" applyFont="1" applyFill="1" applyBorder="1"/>
    <xf numFmtId="0" fontId="5" fillId="10" borderId="1" xfId="0" applyFont="1" applyFill="1" applyBorder="1"/>
    <xf numFmtId="0" fontId="5" fillId="8" borderId="1" xfId="0" applyFont="1" applyFill="1" applyBorder="1"/>
    <xf numFmtId="49" fontId="5" fillId="0" borderId="1" xfId="0" applyNumberFormat="1" applyFont="1" applyBorder="1" applyAlignment="1">
      <alignment horizontal="center" vertical="center"/>
    </xf>
    <xf numFmtId="0" fontId="8" fillId="0" borderId="1" xfId="1" applyFont="1" applyBorder="1"/>
    <xf numFmtId="0" fontId="5" fillId="3" borderId="1" xfId="0" applyFont="1" applyFill="1" applyBorder="1"/>
    <xf numFmtId="49" fontId="5" fillId="0" borderId="0" xfId="0" applyNumberFormat="1" applyFont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9" fillId="0" borderId="1" xfId="1" applyFont="1" applyBorder="1"/>
    <xf numFmtId="164" fontId="5" fillId="3" borderId="1" xfId="2" applyFont="1" applyFill="1" applyBorder="1"/>
    <xf numFmtId="0" fontId="7" fillId="9" borderId="3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164" fontId="5" fillId="0" borderId="1" xfId="2" applyFont="1" applyBorder="1"/>
    <xf numFmtId="0" fontId="9" fillId="8" borderId="1" xfId="1" applyFont="1" applyFill="1" applyBorder="1"/>
    <xf numFmtId="164" fontId="5" fillId="8" borderId="1" xfId="2" applyFont="1" applyFill="1" applyBorder="1"/>
    <xf numFmtId="0" fontId="7" fillId="0" borderId="4" xfId="0" applyFont="1" applyBorder="1" applyAlignment="1">
      <alignment horizontal="center"/>
    </xf>
    <xf numFmtId="164" fontId="5" fillId="0" borderId="0" xfId="2" applyFont="1"/>
    <xf numFmtId="164" fontId="5" fillId="5" borderId="1" xfId="2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5" fillId="0" borderId="0" xfId="0" applyFont="1" applyAlignment="1">
      <alignment vertical="center" wrapText="1"/>
    </xf>
    <xf numFmtId="0" fontId="5" fillId="8" borderId="0" xfId="0" applyFont="1" applyFill="1"/>
    <xf numFmtId="0" fontId="10" fillId="7" borderId="1" xfId="0" applyFont="1" applyFill="1" applyBorder="1" applyAlignment="1">
      <alignment horizontal="center" vertical="center" wrapText="1"/>
    </xf>
    <xf numFmtId="164" fontId="10" fillId="7" borderId="1" xfId="2" applyFont="1" applyFill="1" applyBorder="1" applyAlignment="1">
      <alignment horizontal="center" vertical="center" wrapText="1"/>
    </xf>
    <xf numFmtId="14" fontId="5" fillId="8" borderId="1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5" fillId="0" borderId="0" xfId="0" applyFont="1" applyFill="1"/>
    <xf numFmtId="0" fontId="7" fillId="0" borderId="0" xfId="0" applyFont="1" applyAlignment="1">
      <alignment horizontal="center" vertical="center"/>
    </xf>
    <xf numFmtId="164" fontId="7" fillId="0" borderId="1" xfId="2" applyFont="1" applyBorder="1"/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2" applyFont="1"/>
    <xf numFmtId="0" fontId="11" fillId="11" borderId="1" xfId="0" applyFont="1" applyFill="1" applyBorder="1" applyAlignment="1">
      <alignment horizontal="center" vertical="center"/>
    </xf>
    <xf numFmtId="164" fontId="11" fillId="11" borderId="1" xfId="2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 wrapText="1"/>
    </xf>
    <xf numFmtId="0" fontId="7" fillId="0" borderId="0" xfId="0" applyFont="1" applyBorder="1"/>
    <xf numFmtId="0" fontId="11" fillId="12" borderId="0" xfId="0" applyFont="1" applyFill="1" applyBorder="1" applyAlignment="1">
      <alignment horizontal="center" vertical="center" wrapText="1"/>
    </xf>
    <xf numFmtId="0" fontId="11" fillId="12" borderId="0" xfId="0" applyFont="1" applyFill="1" applyAlignment="1">
      <alignment horizontal="center" vertical="center"/>
    </xf>
    <xf numFmtId="14" fontId="7" fillId="0" borderId="0" xfId="0" applyNumberFormat="1" applyFont="1"/>
    <xf numFmtId="49" fontId="5" fillId="0" borderId="0" xfId="0" applyNumberFormat="1" applyFont="1" applyBorder="1" applyAlignment="1">
      <alignment horizontal="center" vertical="center"/>
    </xf>
    <xf numFmtId="0" fontId="11" fillId="12" borderId="0" xfId="0" applyFont="1" applyFill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4" fontId="5" fillId="0" borderId="0" xfId="0" applyNumberFormat="1" applyFont="1" applyBorder="1" applyAlignment="1">
      <alignment horizontal="center"/>
    </xf>
    <xf numFmtId="0" fontId="7" fillId="0" borderId="0" xfId="0" applyFont="1" applyFill="1"/>
    <xf numFmtId="0" fontId="7" fillId="0" borderId="1" xfId="0" applyFont="1" applyFill="1" applyBorder="1" applyAlignment="1">
      <alignment horizontal="center"/>
    </xf>
    <xf numFmtId="0" fontId="7" fillId="0" borderId="1" xfId="0" applyFont="1" applyFill="1" applyBorder="1"/>
    <xf numFmtId="164" fontId="7" fillId="0" borderId="1" xfId="2" applyFont="1" applyFill="1" applyBorder="1"/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2" applyNumberFormat="1" applyFont="1" applyBorder="1" applyAlignment="1">
      <alignment horizontal="center"/>
    </xf>
    <xf numFmtId="164" fontId="7" fillId="0" borderId="0" xfId="2" applyFont="1" applyFill="1"/>
    <xf numFmtId="164" fontId="7" fillId="0" borderId="0" xfId="0" applyNumberFormat="1" applyFont="1"/>
    <xf numFmtId="14" fontId="7" fillId="0" borderId="0" xfId="0" applyNumberFormat="1" applyFont="1" applyFill="1"/>
    <xf numFmtId="0" fontId="11" fillId="11" borderId="0" xfId="0" applyFont="1" applyFill="1" applyAlignment="1">
      <alignment horizontal="center" vertical="center" wrapText="1"/>
    </xf>
    <xf numFmtId="0" fontId="11" fillId="13" borderId="0" xfId="0" applyFont="1" applyFill="1" applyAlignment="1">
      <alignment horizontal="center" vertical="center" wrapText="1"/>
    </xf>
    <xf numFmtId="43" fontId="7" fillId="0" borderId="0" xfId="0" applyNumberFormat="1" applyFont="1"/>
    <xf numFmtId="0" fontId="5" fillId="0" borderId="0" xfId="0" applyFont="1" applyBorder="1" applyAlignment="1">
      <alignment horizontal="center"/>
    </xf>
    <xf numFmtId="0" fontId="7" fillId="8" borderId="0" xfId="0" applyFont="1" applyFill="1"/>
    <xf numFmtId="164" fontId="7" fillId="8" borderId="0" xfId="2" applyFont="1" applyFill="1"/>
    <xf numFmtId="49" fontId="11" fillId="12" borderId="0" xfId="0" applyNumberFormat="1" applyFont="1" applyFill="1" applyAlignment="1">
      <alignment horizontal="center" vertical="center"/>
    </xf>
    <xf numFmtId="49" fontId="7" fillId="0" borderId="0" xfId="0" applyNumberFormat="1" applyFont="1"/>
    <xf numFmtId="0" fontId="7" fillId="0" borderId="0" xfId="0" applyFont="1" applyFill="1" applyBorder="1" applyAlignment="1">
      <alignment horizontal="center"/>
    </xf>
    <xf numFmtId="0" fontId="7" fillId="0" borderId="0" xfId="0" applyFont="1" applyFill="1" applyAlignment="1">
      <alignment horizontal="center"/>
    </xf>
    <xf numFmtId="49" fontId="7" fillId="0" borderId="0" xfId="0" applyNumberFormat="1" applyFont="1" applyFill="1"/>
    <xf numFmtId="14" fontId="14" fillId="0" borderId="0" xfId="0" applyNumberFormat="1" applyFont="1" applyFill="1"/>
    <xf numFmtId="0" fontId="14" fillId="0" borderId="0" xfId="0" applyFont="1" applyFill="1"/>
    <xf numFmtId="0" fontId="7" fillId="0" borderId="0" xfId="0" applyFont="1" applyFill="1" applyBorder="1"/>
    <xf numFmtId="14" fontId="5" fillId="0" borderId="0" xfId="0" applyNumberFormat="1" applyFont="1" applyBorder="1" applyAlignment="1">
      <alignment horizontal="center" vertical="center"/>
    </xf>
    <xf numFmtId="14" fontId="5" fillId="0" borderId="0" xfId="0" applyNumberFormat="1" applyFont="1" applyFill="1" applyBorder="1" applyAlignment="1">
      <alignment horizontal="center" vertical="center"/>
    </xf>
    <xf numFmtId="164" fontId="11" fillId="13" borderId="0" xfId="2" applyFont="1" applyFill="1" applyAlignment="1">
      <alignment horizontal="center" vertical="center" wrapText="1"/>
    </xf>
    <xf numFmtId="164" fontId="14" fillId="0" borderId="0" xfId="2" applyFont="1" applyFill="1"/>
    <xf numFmtId="0" fontId="7" fillId="2" borderId="0" xfId="0" applyFont="1" applyFill="1"/>
    <xf numFmtId="0" fontId="7" fillId="2" borderId="1" xfId="0" applyFont="1" applyFill="1" applyBorder="1" applyAlignment="1">
      <alignment horizontal="center"/>
    </xf>
    <xf numFmtId="0" fontId="7" fillId="2" borderId="1" xfId="0" applyFont="1" applyFill="1" applyBorder="1"/>
    <xf numFmtId="49" fontId="7" fillId="2" borderId="0" xfId="0" applyNumberFormat="1" applyFont="1" applyFill="1"/>
    <xf numFmtId="164" fontId="7" fillId="2" borderId="0" xfId="2" applyFont="1" applyFill="1"/>
    <xf numFmtId="0" fontId="7" fillId="2" borderId="0" xfId="0" applyFont="1" applyFill="1" applyAlignment="1">
      <alignment horizontal="center"/>
    </xf>
    <xf numFmtId="14" fontId="7" fillId="2" borderId="0" xfId="0" applyNumberFormat="1" applyFont="1" applyFill="1"/>
    <xf numFmtId="0" fontId="11" fillId="14" borderId="0" xfId="0" applyFont="1" applyFill="1" applyAlignment="1">
      <alignment horizontal="center" vertical="center" wrapText="1"/>
    </xf>
    <xf numFmtId="0" fontId="11" fillId="14" borderId="0" xfId="0" applyFont="1" applyFill="1" applyAlignment="1">
      <alignment horizontal="center" vertical="center"/>
    </xf>
    <xf numFmtId="164" fontId="11" fillId="14" borderId="0" xfId="2" applyFont="1" applyFill="1" applyAlignment="1">
      <alignment horizontal="center" vertical="center"/>
    </xf>
    <xf numFmtId="0" fontId="7" fillId="14" borderId="1" xfId="0" applyFont="1" applyFill="1" applyBorder="1" applyAlignment="1">
      <alignment horizontal="center"/>
    </xf>
    <xf numFmtId="0" fontId="7" fillId="14" borderId="1" xfId="0" applyFont="1" applyFill="1" applyBorder="1"/>
    <xf numFmtId="0" fontId="7" fillId="15" borderId="0" xfId="0" applyFont="1" applyFill="1"/>
    <xf numFmtId="0" fontId="7" fillId="15" borderId="1" xfId="0" applyFont="1" applyFill="1" applyBorder="1" applyAlignment="1">
      <alignment horizontal="center"/>
    </xf>
    <xf numFmtId="0" fontId="7" fillId="15" borderId="1" xfId="0" applyFont="1" applyFill="1" applyBorder="1"/>
    <xf numFmtId="14" fontId="15" fillId="0" borderId="0" xfId="0" applyNumberFormat="1" applyFont="1"/>
    <xf numFmtId="165" fontId="11" fillId="12" borderId="0" xfId="2" applyNumberFormat="1" applyFont="1" applyFill="1" applyAlignment="1">
      <alignment horizontal="center" vertical="center" wrapText="1"/>
    </xf>
    <xf numFmtId="165" fontId="5" fillId="0" borderId="0" xfId="2" applyNumberFormat="1" applyFont="1" applyBorder="1" applyAlignment="1">
      <alignment horizontal="center"/>
    </xf>
    <xf numFmtId="165" fontId="7" fillId="0" borderId="0" xfId="2" applyNumberFormat="1" applyFont="1" applyFill="1"/>
    <xf numFmtId="165" fontId="7" fillId="2" borderId="0" xfId="2" applyNumberFormat="1" applyFont="1" applyFill="1"/>
    <xf numFmtId="165" fontId="7" fillId="0" borderId="0" xfId="2" applyNumberFormat="1" applyFont="1"/>
    <xf numFmtId="7" fontId="7" fillId="0" borderId="0" xfId="2" applyNumberFormat="1" applyFont="1"/>
    <xf numFmtId="0" fontId="11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 wrapText="1"/>
    </xf>
    <xf numFmtId="49" fontId="7" fillId="0" borderId="0" xfId="2" applyNumberFormat="1" applyFont="1"/>
    <xf numFmtId="0" fontId="7" fillId="13" borderId="0" xfId="0" applyFont="1" applyFill="1"/>
    <xf numFmtId="0" fontId="7" fillId="13" borderId="1" xfId="0" applyFont="1" applyFill="1" applyBorder="1" applyAlignment="1">
      <alignment horizontal="center"/>
    </xf>
    <xf numFmtId="0" fontId="7" fillId="13" borderId="1" xfId="0" applyFont="1" applyFill="1" applyBorder="1"/>
    <xf numFmtId="0" fontId="7" fillId="0" borderId="0" xfId="0" applyFont="1" applyBorder="1" applyAlignment="1">
      <alignment horizontal="center"/>
    </xf>
    <xf numFmtId="14" fontId="7" fillId="0" borderId="0" xfId="2" applyNumberFormat="1" applyFont="1"/>
    <xf numFmtId="14" fontId="7" fillId="0" borderId="0" xfId="0" applyNumberFormat="1" applyFont="1" applyBorder="1"/>
    <xf numFmtId="0" fontId="11" fillId="15" borderId="0" xfId="0" applyFont="1" applyFill="1" applyAlignment="1">
      <alignment horizontal="center" vertical="center" wrapText="1"/>
    </xf>
    <xf numFmtId="44" fontId="7" fillId="0" borderId="0" xfId="2" applyNumberFormat="1" applyFont="1"/>
    <xf numFmtId="0" fontId="7" fillId="8" borderId="1" xfId="0" applyFont="1" applyFill="1" applyBorder="1" applyAlignment="1">
      <alignment horizontal="center"/>
    </xf>
    <xf numFmtId="0" fontId="7" fillId="8" borderId="1" xfId="0" applyFont="1" applyFill="1" applyBorder="1"/>
    <xf numFmtId="0" fontId="7" fillId="8" borderId="0" xfId="0" applyFont="1" applyFill="1" applyAlignment="1">
      <alignment horizontal="center"/>
    </xf>
    <xf numFmtId="14" fontId="7" fillId="8" borderId="0" xfId="0" applyNumberFormat="1" applyFont="1" applyFill="1"/>
    <xf numFmtId="43" fontId="7" fillId="0" borderId="0" xfId="0" applyNumberFormat="1" applyFont="1" applyFill="1"/>
    <xf numFmtId="0" fontId="7" fillId="15" borderId="0" xfId="0" applyFont="1" applyFill="1" applyAlignment="1">
      <alignment horizontal="center"/>
    </xf>
    <xf numFmtId="0" fontId="11" fillId="16" borderId="0" xfId="0" applyFont="1" applyFill="1" applyAlignment="1">
      <alignment horizontal="center" vertical="center" wrapText="1"/>
    </xf>
    <xf numFmtId="0" fontId="11" fillId="17" borderId="0" xfId="0" applyFont="1" applyFill="1" applyAlignment="1">
      <alignment horizontal="center" vertical="center" wrapText="1"/>
    </xf>
    <xf numFmtId="165" fontId="7" fillId="0" borderId="0" xfId="2" applyNumberFormat="1" applyFont="1" applyFill="1" applyBorder="1"/>
    <xf numFmtId="0" fontId="7" fillId="0" borderId="0" xfId="0" applyFont="1" applyFill="1" applyAlignment="1">
      <alignment horizontal="left"/>
    </xf>
    <xf numFmtId="14" fontId="7" fillId="0" borderId="0" xfId="0" applyNumberFormat="1" applyFont="1" applyFill="1" applyAlignment="1">
      <alignment horizontal="center"/>
    </xf>
    <xf numFmtId="14" fontId="7" fillId="0" borderId="0" xfId="0" applyNumberFormat="1" applyFont="1" applyFill="1" applyBorder="1"/>
    <xf numFmtId="44" fontId="7" fillId="0" borderId="0" xfId="2" applyNumberFormat="1" applyFont="1" applyFill="1"/>
    <xf numFmtId="0" fontId="15" fillId="8" borderId="0" xfId="0" applyFont="1" applyFill="1"/>
    <xf numFmtId="164" fontId="7" fillId="0" borderId="0" xfId="2" applyFont="1" applyBorder="1"/>
    <xf numFmtId="164" fontId="7" fillId="0" borderId="0" xfId="2" applyFont="1" applyFill="1" applyBorder="1"/>
    <xf numFmtId="0" fontId="11" fillId="18" borderId="0" xfId="0" applyFont="1" applyFill="1" applyAlignment="1">
      <alignment horizontal="center" vertical="center" wrapText="1"/>
    </xf>
    <xf numFmtId="0" fontId="7" fillId="18" borderId="0" xfId="0" applyFont="1" applyFill="1" applyBorder="1" applyAlignment="1">
      <alignment horizontal="center"/>
    </xf>
    <xf numFmtId="0" fontId="7" fillId="18" borderId="0" xfId="0" applyFont="1" applyFill="1" applyAlignment="1">
      <alignment horizontal="center"/>
    </xf>
    <xf numFmtId="0" fontId="15" fillId="18" borderId="0" xfId="0" applyFont="1" applyFill="1"/>
    <xf numFmtId="0" fontId="11" fillId="19" borderId="0" xfId="0" applyFont="1" applyFill="1" applyAlignment="1">
      <alignment horizontal="center" vertical="center" wrapText="1"/>
    </xf>
    <xf numFmtId="0" fontId="11" fillId="19" borderId="0" xfId="0" applyFont="1" applyFill="1" applyAlignment="1">
      <alignment horizontal="center" vertical="center"/>
    </xf>
    <xf numFmtId="164" fontId="11" fillId="19" borderId="0" xfId="2" applyFont="1" applyFill="1" applyAlignment="1">
      <alignment horizontal="center" vertical="center"/>
    </xf>
    <xf numFmtId="49" fontId="0" fillId="0" borderId="0" xfId="0" applyNumberFormat="1"/>
    <xf numFmtId="0" fontId="0" fillId="0" borderId="0" xfId="0" applyNumberFormat="1"/>
    <xf numFmtId="4" fontId="7" fillId="0" borderId="0" xfId="0" applyNumberFormat="1" applyFont="1" applyFill="1"/>
    <xf numFmtId="14" fontId="7" fillId="18" borderId="0" xfId="0" applyNumberFormat="1" applyFont="1" applyFill="1"/>
    <xf numFmtId="0" fontId="7" fillId="18" borderId="0" xfId="0" applyFont="1" applyFill="1"/>
    <xf numFmtId="164" fontId="7" fillId="18" borderId="0" xfId="2" applyFont="1" applyFill="1"/>
    <xf numFmtId="49" fontId="7" fillId="0" borderId="0" xfId="2" applyNumberFormat="1" applyFont="1" applyFill="1" applyAlignment="1">
      <alignment horizontal="center"/>
    </xf>
    <xf numFmtId="164" fontId="11" fillId="12" borderId="0" xfId="2" applyFont="1" applyFill="1" applyAlignment="1">
      <alignment horizontal="center" vertical="center" wrapText="1"/>
    </xf>
    <xf numFmtId="0" fontId="15" fillId="8" borderId="0" xfId="0" applyFont="1" applyFill="1" applyAlignment="1">
      <alignment horizontal="right"/>
    </xf>
    <xf numFmtId="4" fontId="7" fillId="2" borderId="0" xfId="0" applyNumberFormat="1" applyFont="1" applyFill="1"/>
    <xf numFmtId="14" fontId="16" fillId="9" borderId="0" xfId="0" applyNumberFormat="1" applyFont="1" applyFill="1" applyAlignment="1">
      <alignment horizontal="center" vertical="center"/>
    </xf>
    <xf numFmtId="4" fontId="16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horizontal="center" vertical="center"/>
    </xf>
    <xf numFmtId="14" fontId="16" fillId="0" borderId="0" xfId="0" applyNumberFormat="1" applyFont="1" applyAlignment="1">
      <alignment horizontal="center"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horizontal="center"/>
    </xf>
    <xf numFmtId="14" fontId="7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 vertical="center"/>
    </xf>
    <xf numFmtId="0" fontId="16" fillId="2" borderId="0" xfId="0" applyFont="1" applyFill="1" applyAlignment="1">
      <alignment horizontal="center"/>
    </xf>
    <xf numFmtId="4" fontId="16" fillId="2" borderId="0" xfId="0" applyNumberFormat="1" applyFont="1" applyFill="1" applyAlignment="1">
      <alignment vertical="center"/>
    </xf>
    <xf numFmtId="49" fontId="7" fillId="0" borderId="0" xfId="2" applyNumberFormat="1" applyFont="1" applyFill="1"/>
    <xf numFmtId="49" fontId="7" fillId="2" borderId="0" xfId="2" applyNumberFormat="1" applyFont="1" applyFill="1"/>
    <xf numFmtId="49" fontId="7" fillId="2" borderId="0" xfId="2" applyNumberFormat="1" applyFont="1" applyFill="1" applyAlignment="1">
      <alignment horizontal="center"/>
    </xf>
    <xf numFmtId="0" fontId="16" fillId="9" borderId="0" xfId="0" applyFont="1" applyFill="1" applyAlignment="1">
      <alignment vertical="center"/>
    </xf>
    <xf numFmtId="14" fontId="16" fillId="20" borderId="0" xfId="0" applyNumberFormat="1" applyFont="1" applyFill="1" applyAlignment="1">
      <alignment horizontal="center" vertical="center"/>
    </xf>
    <xf numFmtId="0" fontId="16" fillId="20" borderId="0" xfId="0" applyFont="1" applyFill="1" applyAlignment="1">
      <alignment horizontal="center" vertical="center"/>
    </xf>
    <xf numFmtId="164" fontId="16" fillId="20" borderId="0" xfId="2" applyFont="1" applyFill="1" applyAlignment="1">
      <alignment vertical="center"/>
    </xf>
    <xf numFmtId="0" fontId="15" fillId="0" borderId="0" xfId="0" applyFont="1" applyFill="1" applyAlignment="1">
      <alignment horizontal="center"/>
    </xf>
    <xf numFmtId="14" fontId="15" fillId="0" borderId="0" xfId="0" applyNumberFormat="1" applyFont="1" applyFill="1"/>
    <xf numFmtId="0" fontId="15" fillId="0" borderId="0" xfId="0" applyFont="1" applyFill="1"/>
    <xf numFmtId="164" fontId="15" fillId="0" borderId="0" xfId="2" applyFont="1" applyFill="1"/>
    <xf numFmtId="4" fontId="7" fillId="0" borderId="0" xfId="0" applyNumberFormat="1" applyFont="1"/>
    <xf numFmtId="164" fontId="15" fillId="8" borderId="0" xfId="2" applyFont="1" applyFill="1"/>
    <xf numFmtId="14" fontId="15" fillId="8" borderId="0" xfId="2" applyNumberFormat="1" applyFont="1" applyFill="1"/>
    <xf numFmtId="14" fontId="15" fillId="2" borderId="0" xfId="0" applyNumberFormat="1" applyFont="1" applyFill="1"/>
    <xf numFmtId="0" fontId="15" fillId="2" borderId="0" xfId="0" applyFont="1" applyFill="1"/>
    <xf numFmtId="49" fontId="7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right"/>
    </xf>
    <xf numFmtId="14" fontId="7" fillId="2" borderId="0" xfId="2" applyNumberFormat="1" applyFont="1" applyFill="1"/>
    <xf numFmtId="4" fontId="16" fillId="20" borderId="0" xfId="0" applyNumberFormat="1" applyFont="1" applyFill="1" applyAlignment="1">
      <alignment vertical="center"/>
    </xf>
    <xf numFmtId="0" fontId="15" fillId="0" borderId="0" xfId="0" applyFont="1"/>
    <xf numFmtId="164" fontId="15" fillId="0" borderId="0" xfId="2" applyFont="1"/>
    <xf numFmtId="0" fontId="16" fillId="20" borderId="0" xfId="0" applyFont="1" applyFill="1" applyAlignment="1">
      <alignment vertical="center"/>
    </xf>
    <xf numFmtId="0" fontId="16" fillId="20" borderId="0" xfId="0" applyFont="1" applyFill="1" applyAlignment="1">
      <alignment horizontal="right" vertical="center"/>
    </xf>
    <xf numFmtId="165" fontId="15" fillId="2" borderId="0" xfId="2" applyNumberFormat="1" applyFont="1" applyFill="1"/>
    <xf numFmtId="4" fontId="7" fillId="21" borderId="0" xfId="0" applyNumberFormat="1" applyFont="1" applyFill="1"/>
    <xf numFmtId="0" fontId="7" fillId="0" borderId="0" xfId="0" applyFont="1" applyAlignment="1">
      <alignment horizontal="left"/>
    </xf>
    <xf numFmtId="14" fontId="0" fillId="0" borderId="0" xfId="0" applyNumberFormat="1"/>
    <xf numFmtId="4" fontId="0" fillId="0" borderId="0" xfId="0" applyNumberFormat="1"/>
    <xf numFmtId="49" fontId="7" fillId="0" borderId="0" xfId="0" applyNumberFormat="1" applyFont="1" applyAlignment="1">
      <alignment horizontal="left"/>
    </xf>
    <xf numFmtId="164" fontId="16" fillId="9" borderId="0" xfId="2" applyFont="1" applyFill="1" applyAlignment="1">
      <alignment vertical="center"/>
    </xf>
    <xf numFmtId="14" fontId="7" fillId="0" borderId="0" xfId="2" applyNumberFormat="1" applyFont="1" applyFill="1"/>
    <xf numFmtId="164" fontId="7" fillId="0" borderId="0" xfId="2" applyFont="1" applyFill="1" applyAlignment="1">
      <alignment horizontal="center"/>
    </xf>
    <xf numFmtId="164" fontId="15" fillId="0" borderId="0" xfId="2" applyFont="1" applyFill="1" applyAlignment="1">
      <alignment horizontal="center"/>
    </xf>
    <xf numFmtId="14" fontId="15" fillId="0" borderId="0" xfId="2" applyNumberFormat="1" applyFont="1"/>
    <xf numFmtId="14" fontId="7" fillId="0" borderId="0" xfId="2" applyNumberFormat="1" applyFont="1" applyFill="1" applyAlignment="1">
      <alignment horizontal="center"/>
    </xf>
    <xf numFmtId="44" fontId="7" fillId="0" borderId="0" xfId="2" applyNumberFormat="1" applyFont="1" applyFill="1" applyAlignment="1">
      <alignment horizontal="center"/>
    </xf>
    <xf numFmtId="14" fontId="7" fillId="0" borderId="0" xfId="2" applyNumberFormat="1" applyFont="1" applyAlignment="1">
      <alignment horizontal="center"/>
    </xf>
    <xf numFmtId="164" fontId="7" fillId="0" borderId="0" xfId="2" applyFont="1" applyAlignment="1">
      <alignment horizontal="center"/>
    </xf>
    <xf numFmtId="14" fontId="11" fillId="14" borderId="0" xfId="0" applyNumberFormat="1" applyFont="1" applyFill="1" applyAlignment="1">
      <alignment horizontal="center" vertical="center"/>
    </xf>
    <xf numFmtId="0" fontId="7" fillId="0" borderId="0" xfId="0" applyFont="1" applyAlignment="1">
      <alignment wrapText="1"/>
    </xf>
    <xf numFmtId="14" fontId="16" fillId="9" borderId="0" xfId="0" applyNumberFormat="1" applyFont="1" applyFill="1" applyAlignment="1">
      <alignment horizontal="left" vertical="center" wrapText="1"/>
    </xf>
    <xf numFmtId="0" fontId="16" fillId="9" borderId="0" xfId="0" applyFont="1" applyFill="1" applyAlignment="1">
      <alignment horizontal="left" vertical="center" wrapText="1"/>
    </xf>
    <xf numFmtId="0" fontId="16" fillId="9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right"/>
    </xf>
    <xf numFmtId="0" fontId="16" fillId="9" borderId="0" xfId="0" applyFont="1" applyFill="1" applyAlignment="1">
      <alignment horizontal="right" vertical="center"/>
    </xf>
    <xf numFmtId="164" fontId="16" fillId="9" borderId="0" xfId="2" applyFont="1" applyFill="1" applyAlignment="1">
      <alignment horizontal="center" vertical="center"/>
    </xf>
    <xf numFmtId="0" fontId="0" fillId="0" borderId="0" xfId="0" applyFill="1"/>
    <xf numFmtId="14" fontId="0" fillId="0" borderId="0" xfId="0" applyNumberFormat="1" applyFill="1"/>
    <xf numFmtId="49" fontId="0" fillId="0" borderId="0" xfId="0" applyNumberFormat="1" applyFill="1"/>
    <xf numFmtId="0" fontId="0" fillId="0" borderId="0" xfId="0" applyNumberFormat="1" applyFill="1"/>
    <xf numFmtId="4" fontId="16" fillId="9" borderId="0" xfId="0" applyNumberFormat="1" applyFont="1" applyFill="1" applyAlignment="1">
      <alignment horizontal="center" vertical="center"/>
    </xf>
    <xf numFmtId="14" fontId="16" fillId="22" borderId="0" xfId="0" applyNumberFormat="1" applyFont="1" applyFill="1" applyAlignment="1">
      <alignment horizontal="center" vertical="center"/>
    </xf>
    <xf numFmtId="0" fontId="16" fillId="22" borderId="0" xfId="0" applyFont="1" applyFill="1" applyAlignment="1">
      <alignment vertical="center"/>
    </xf>
    <xf numFmtId="0" fontId="16" fillId="22" borderId="0" xfId="0" applyFont="1" applyFill="1" applyAlignment="1">
      <alignment horizontal="center" vertical="center"/>
    </xf>
    <xf numFmtId="14" fontId="17" fillId="0" borderId="0" xfId="0" applyNumberFormat="1" applyFont="1"/>
    <xf numFmtId="14" fontId="16" fillId="0" borderId="0" xfId="0" applyNumberFormat="1" applyFont="1" applyFill="1" applyAlignment="1">
      <alignment horizontal="center" vertical="center"/>
    </xf>
    <xf numFmtId="0" fontId="16" fillId="0" borderId="0" xfId="0" applyFont="1" applyFill="1" applyAlignment="1">
      <alignment horizontal="center" vertical="center"/>
    </xf>
    <xf numFmtId="4" fontId="16" fillId="0" borderId="0" xfId="0" applyNumberFormat="1" applyFont="1" applyFill="1" applyAlignment="1">
      <alignment vertical="center"/>
    </xf>
    <xf numFmtId="0" fontId="16" fillId="0" borderId="0" xfId="0" applyFont="1" applyAlignment="1">
      <alignment horizontal="center" vertical="center"/>
    </xf>
    <xf numFmtId="0" fontId="18" fillId="0" borderId="0" xfId="0" applyFont="1" applyFill="1" applyAlignment="1">
      <alignment horizontal="center" vertical="center"/>
    </xf>
    <xf numFmtId="0" fontId="17" fillId="0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164" fontId="16" fillId="0" borderId="0" xfId="2" applyFont="1" applyAlignment="1">
      <alignment horizontal="center" vertical="center"/>
    </xf>
    <xf numFmtId="164" fontId="16" fillId="0" borderId="0" xfId="2" applyFont="1" applyFill="1" applyAlignment="1">
      <alignment vertical="center"/>
    </xf>
    <xf numFmtId="164" fontId="16" fillId="0" borderId="0" xfId="2" applyFont="1" applyFill="1" applyAlignment="1">
      <alignment horizontal="center" vertical="center"/>
    </xf>
    <xf numFmtId="43" fontId="7" fillId="2" borderId="0" xfId="0" applyNumberFormat="1" applyFont="1" applyFill="1"/>
    <xf numFmtId="49" fontId="7" fillId="0" borderId="0" xfId="0" applyNumberFormat="1" applyFont="1" applyFill="1" applyAlignment="1">
      <alignment horizontal="right"/>
    </xf>
    <xf numFmtId="0" fontId="7" fillId="2" borderId="0" xfId="0" applyFont="1" applyFill="1" applyAlignment="1">
      <alignment wrapText="1"/>
    </xf>
    <xf numFmtId="14" fontId="7" fillId="0" borderId="0" xfId="2" applyNumberFormat="1" applyFont="1" applyFill="1" applyAlignment="1">
      <alignment vertical="center"/>
    </xf>
    <xf numFmtId="164" fontId="7" fillId="0" borderId="0" xfId="2" applyFont="1" applyFill="1" applyAlignment="1">
      <alignment vertical="center"/>
    </xf>
    <xf numFmtId="14" fontId="7" fillId="0" borderId="0" xfId="0" applyNumberFormat="1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2" applyFont="1" applyFill="1" applyAlignment="1">
      <alignment vertical="center"/>
    </xf>
    <xf numFmtId="14" fontId="7" fillId="2" borderId="0" xfId="2" applyNumberFormat="1" applyFont="1" applyFill="1" applyAlignment="1">
      <alignment vertical="center"/>
    </xf>
    <xf numFmtId="49" fontId="7" fillId="2" borderId="0" xfId="2" applyNumberFormat="1" applyFont="1" applyFill="1" applyAlignment="1">
      <alignment vertical="center"/>
    </xf>
    <xf numFmtId="0" fontId="7" fillId="0" borderId="0" xfId="0" applyFont="1" applyFill="1" applyAlignment="1">
      <alignment vertical="center"/>
    </xf>
    <xf numFmtId="0" fontId="7" fillId="2" borderId="0" xfId="2" applyNumberFormat="1" applyFont="1" applyFill="1" applyAlignment="1">
      <alignment vertical="center"/>
    </xf>
    <xf numFmtId="0" fontId="7" fillId="2" borderId="0" xfId="0" applyFont="1" applyFill="1" applyAlignment="1">
      <alignment horizontal="right"/>
    </xf>
    <xf numFmtId="14" fontId="14" fillId="0" borderId="0" xfId="2" applyNumberFormat="1" applyFont="1" applyFill="1"/>
    <xf numFmtId="0" fontId="7" fillId="0" borderId="5" xfId="0" applyFont="1" applyFill="1" applyBorder="1" applyAlignment="1">
      <alignment horizontal="center"/>
    </xf>
    <xf numFmtId="164" fontId="7" fillId="0" borderId="5" xfId="2" applyFont="1" applyFill="1" applyBorder="1"/>
    <xf numFmtId="0" fontId="7" fillId="0" borderId="5" xfId="0" applyFont="1" applyFill="1" applyBorder="1"/>
    <xf numFmtId="0" fontId="7" fillId="0" borderId="7" xfId="0" applyFont="1" applyFill="1" applyBorder="1"/>
    <xf numFmtId="0" fontId="7" fillId="0" borderId="7" xfId="0" applyFont="1" applyFill="1" applyBorder="1" applyAlignment="1">
      <alignment horizontal="center"/>
    </xf>
    <xf numFmtId="49" fontId="7" fillId="0" borderId="7" xfId="0" applyNumberFormat="1" applyFont="1" applyFill="1" applyBorder="1"/>
    <xf numFmtId="14" fontId="7" fillId="0" borderId="7" xfId="0" applyNumberFormat="1" applyFont="1" applyFill="1" applyBorder="1"/>
    <xf numFmtId="165" fontId="7" fillId="0" borderId="7" xfId="2" applyNumberFormat="1" applyFont="1" applyFill="1" applyBorder="1"/>
    <xf numFmtId="164" fontId="7" fillId="0" borderId="7" xfId="2" applyFont="1" applyFill="1" applyBorder="1"/>
    <xf numFmtId="164" fontId="14" fillId="2" borderId="0" xfId="2" applyFont="1" applyFill="1"/>
    <xf numFmtId="14" fontId="14" fillId="2" borderId="0" xfId="0" applyNumberFormat="1" applyFont="1" applyFill="1"/>
    <xf numFmtId="0" fontId="14" fillId="2" borderId="0" xfId="0" applyFont="1" applyFill="1"/>
    <xf numFmtId="0" fontId="7" fillId="0" borderId="0" xfId="0" applyFont="1" applyAlignment="1">
      <alignment horizontal="center" vertical="center" wrapText="1"/>
    </xf>
    <xf numFmtId="49" fontId="7" fillId="0" borderId="0" xfId="0" applyNumberFormat="1" applyFont="1" applyFill="1" applyAlignment="1">
      <alignment horizontal="center"/>
    </xf>
    <xf numFmtId="14" fontId="7" fillId="0" borderId="0" xfId="0" applyNumberFormat="1" applyFont="1" applyFill="1" applyAlignment="1">
      <alignment horizontal="left"/>
    </xf>
    <xf numFmtId="14" fontId="15" fillId="0" borderId="0" xfId="2" applyNumberFormat="1" applyFont="1" applyFill="1"/>
    <xf numFmtId="2" fontId="7" fillId="18" borderId="0" xfId="2" applyNumberFormat="1" applyFont="1" applyFill="1"/>
    <xf numFmtId="2" fontId="7" fillId="18" borderId="0" xfId="0" applyNumberFormat="1" applyFont="1" applyFill="1"/>
    <xf numFmtId="0" fontId="7" fillId="10" borderId="0" xfId="0" applyFont="1" applyFill="1"/>
    <xf numFmtId="4" fontId="0" fillId="0" borderId="0" xfId="0" applyNumberFormat="1" applyFill="1"/>
    <xf numFmtId="0" fontId="7" fillId="18" borderId="1" xfId="0" applyFont="1" applyFill="1" applyBorder="1" applyAlignment="1">
      <alignment horizontal="center"/>
    </xf>
    <xf numFmtId="0" fontId="7" fillId="18" borderId="1" xfId="0" applyFont="1" applyFill="1" applyBorder="1"/>
    <xf numFmtId="0" fontId="7" fillId="12" borderId="0" xfId="0" applyFont="1" applyFill="1" applyAlignment="1">
      <alignment horizontal="center"/>
    </xf>
    <xf numFmtId="0" fontId="7" fillId="12" borderId="0" xfId="0" applyFont="1" applyFill="1" applyBorder="1" applyAlignment="1">
      <alignment horizontal="center"/>
    </xf>
    <xf numFmtId="4" fontId="16" fillId="0" borderId="0" xfId="0" applyNumberFormat="1" applyFont="1" applyFill="1" applyAlignment="1">
      <alignment horizontal="left" vertical="center"/>
    </xf>
    <xf numFmtId="0" fontId="0" fillId="12" borderId="0" xfId="0" applyFill="1"/>
    <xf numFmtId="14" fontId="0" fillId="12" borderId="0" xfId="0" applyNumberFormat="1" applyFill="1"/>
    <xf numFmtId="49" fontId="0" fillId="12" borderId="0" xfId="0" applyNumberFormat="1" applyFill="1"/>
    <xf numFmtId="0" fontId="0" fillId="12" borderId="0" xfId="0" applyNumberFormat="1" applyFill="1"/>
    <xf numFmtId="164" fontId="7" fillId="18" borderId="1" xfId="2" applyFont="1" applyFill="1" applyBorder="1"/>
    <xf numFmtId="0" fontId="7" fillId="18" borderId="0" xfId="0" applyFont="1" applyFill="1" applyBorder="1"/>
    <xf numFmtId="49" fontId="7" fillId="18" borderId="0" xfId="0" applyNumberFormat="1" applyFont="1" applyFill="1"/>
    <xf numFmtId="14" fontId="5" fillId="18" borderId="0" xfId="0" applyNumberFormat="1" applyFont="1" applyFill="1" applyBorder="1" applyAlignment="1">
      <alignment horizontal="center"/>
    </xf>
    <xf numFmtId="165" fontId="7" fillId="18" borderId="0" xfId="2" applyNumberFormat="1" applyFont="1" applyFill="1"/>
    <xf numFmtId="43" fontId="7" fillId="18" borderId="0" xfId="0" applyNumberFormat="1" applyFont="1" applyFill="1"/>
    <xf numFmtId="14" fontId="7" fillId="18" borderId="0" xfId="2" applyNumberFormat="1" applyFont="1" applyFill="1"/>
    <xf numFmtId="164" fontId="19" fillId="0" borderId="0" xfId="2" applyFont="1"/>
    <xf numFmtId="14" fontId="5" fillId="0" borderId="0" xfId="0" applyNumberFormat="1" applyFont="1" applyFill="1" applyBorder="1" applyAlignment="1">
      <alignment horizontal="center"/>
    </xf>
    <xf numFmtId="0" fontId="19" fillId="0" borderId="0" xfId="0" applyFont="1" applyFill="1"/>
    <xf numFmtId="164" fontId="19" fillId="0" borderId="0" xfId="2" applyFont="1" applyFill="1"/>
    <xf numFmtId="44" fontId="19" fillId="0" borderId="0" xfId="2" applyNumberFormat="1" applyFont="1" applyFill="1"/>
    <xf numFmtId="44" fontId="19" fillId="0" borderId="0" xfId="2" applyNumberFormat="1" applyFont="1"/>
    <xf numFmtId="164" fontId="15" fillId="2" borderId="0" xfId="2" applyFont="1" applyFill="1"/>
    <xf numFmtId="0" fontId="11" fillId="8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49" fontId="7" fillId="0" borderId="0" xfId="0" applyNumberFormat="1" applyFont="1" applyFill="1" applyBorder="1"/>
    <xf numFmtId="14" fontId="7" fillId="0" borderId="1" xfId="0" applyNumberFormat="1" applyFont="1" applyFill="1" applyBorder="1"/>
    <xf numFmtId="14" fontId="7" fillId="0" borderId="0" xfId="2" applyNumberFormat="1" applyFont="1" applyFill="1" applyBorder="1"/>
    <xf numFmtId="49" fontId="7" fillId="0" borderId="0" xfId="2" applyNumberFormat="1" applyFont="1" applyFill="1" applyBorder="1"/>
    <xf numFmtId="14" fontId="16" fillId="20" borderId="0" xfId="0" applyNumberFormat="1" applyFont="1" applyFill="1" applyBorder="1" applyAlignment="1">
      <alignment horizontal="center" vertical="center"/>
    </xf>
    <xf numFmtId="0" fontId="7" fillId="0" borderId="9" xfId="0" applyFont="1" applyBorder="1"/>
    <xf numFmtId="14" fontId="7" fillId="2" borderId="0" xfId="0" applyNumberFormat="1" applyFont="1" applyFill="1" applyBorder="1"/>
    <xf numFmtId="0" fontId="16" fillId="9" borderId="0" xfId="0" applyFont="1" applyFill="1" applyBorder="1" applyAlignment="1">
      <alignment horizontal="center" vertical="center"/>
    </xf>
    <xf numFmtId="49" fontId="7" fillId="0" borderId="10" xfId="0" applyNumberFormat="1" applyFont="1" applyFill="1" applyBorder="1"/>
    <xf numFmtId="0" fontId="16" fillId="20" borderId="0" xfId="0" applyFont="1" applyFill="1" applyBorder="1" applyAlignment="1">
      <alignment horizontal="center" vertical="center"/>
    </xf>
    <xf numFmtId="0" fontId="7" fillId="2" borderId="0" xfId="0" applyFont="1" applyFill="1" applyBorder="1"/>
    <xf numFmtId="0" fontId="16" fillId="20" borderId="0" xfId="0" applyFont="1" applyFill="1" applyBorder="1" applyAlignment="1">
      <alignment vertical="center"/>
    </xf>
    <xf numFmtId="164" fontId="7" fillId="0" borderId="9" xfId="2" applyFont="1" applyBorder="1"/>
    <xf numFmtId="164" fontId="7" fillId="2" borderId="0" xfId="2" applyFont="1" applyFill="1" applyBorder="1"/>
    <xf numFmtId="165" fontId="7" fillId="0" borderId="0" xfId="2" applyNumberFormat="1" applyFont="1" applyFill="1" applyAlignment="1">
      <alignment horizontal="center"/>
    </xf>
    <xf numFmtId="165" fontId="7" fillId="0" borderId="7" xfId="2" applyNumberFormat="1" applyFont="1" applyFill="1" applyBorder="1" applyAlignment="1">
      <alignment horizontal="center"/>
    </xf>
    <xf numFmtId="165" fontId="7" fillId="0" borderId="0" xfId="2" applyNumberFormat="1" applyFont="1" applyFill="1" applyBorder="1" applyAlignment="1">
      <alignment horizontal="center"/>
    </xf>
    <xf numFmtId="165" fontId="7" fillId="0" borderId="0" xfId="2" applyNumberFormat="1" applyFont="1" applyAlignment="1">
      <alignment horizontal="center"/>
    </xf>
    <xf numFmtId="165" fontId="7" fillId="18" borderId="0" xfId="2" applyNumberFormat="1" applyFont="1" applyFill="1" applyAlignment="1">
      <alignment horizontal="center"/>
    </xf>
    <xf numFmtId="165" fontId="7" fillId="0" borderId="0" xfId="2" applyNumberFormat="1" applyFont="1" applyBorder="1" applyAlignment="1">
      <alignment horizontal="center"/>
    </xf>
    <xf numFmtId="165" fontId="15" fillId="0" borderId="0" xfId="2" applyNumberFormat="1" applyFont="1" applyAlignment="1">
      <alignment horizontal="center"/>
    </xf>
    <xf numFmtId="165" fontId="7" fillId="8" borderId="0" xfId="2" applyNumberFormat="1" applyFont="1" applyFill="1" applyAlignment="1">
      <alignment horizontal="center"/>
    </xf>
    <xf numFmtId="44" fontId="7" fillId="0" borderId="0" xfId="2" applyNumberFormat="1" applyFont="1" applyFill="1" applyBorder="1" applyAlignment="1">
      <alignment horizontal="center"/>
    </xf>
    <xf numFmtId="165" fontId="7" fillId="0" borderId="1" xfId="2" applyNumberFormat="1" applyFont="1" applyFill="1" applyBorder="1" applyAlignment="1">
      <alignment horizontal="center"/>
    </xf>
  </cellXfs>
  <cellStyles count="3">
    <cellStyle name="Hipervínculo" xfId="1" builtinId="8"/>
    <cellStyle name="Millares" xfId="2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oftwaretoni21@gmail.com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5C1E1-3802-4352-B420-539BC6C74DAA}">
  <dimension ref="A1:J31"/>
  <sheetViews>
    <sheetView workbookViewId="0">
      <selection activeCell="B39" sqref="B39"/>
    </sheetView>
  </sheetViews>
  <sheetFormatPr baseColWidth="10" defaultColWidth="9.125" defaultRowHeight="14.25"/>
  <cols>
    <col min="1" max="1" width="11" customWidth="1"/>
    <col min="2" max="2" width="21.75" bestFit="1" customWidth="1"/>
    <col min="3" max="3" width="20.25" customWidth="1"/>
    <col min="4" max="4" width="11.125" bestFit="1" customWidth="1"/>
    <col min="5" max="5" width="25.75" bestFit="1" customWidth="1"/>
    <col min="6" max="6" width="10.875" customWidth="1"/>
    <col min="9" max="9" width="22" bestFit="1" customWidth="1"/>
  </cols>
  <sheetData>
    <row r="1" spans="1:10" ht="30">
      <c r="A1" s="298" t="s">
        <v>0</v>
      </c>
      <c r="B1" s="298"/>
      <c r="C1" s="298"/>
      <c r="D1" s="298"/>
      <c r="E1" s="298"/>
      <c r="F1" s="298"/>
      <c r="H1" s="1"/>
      <c r="I1" s="3" t="s">
        <v>7</v>
      </c>
      <c r="J1" s="1"/>
    </row>
    <row r="2" spans="1:10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H2" s="1"/>
      <c r="I2" s="2" t="s">
        <v>8</v>
      </c>
      <c r="J2" s="1"/>
    </row>
    <row r="3" spans="1:10">
      <c r="A3" s="4" t="s">
        <v>12</v>
      </c>
      <c r="B3" s="4" t="s">
        <v>13</v>
      </c>
      <c r="C3" s="4" t="s">
        <v>14</v>
      </c>
      <c r="D3" s="4">
        <v>74972906</v>
      </c>
      <c r="E3" s="5" t="s">
        <v>15</v>
      </c>
      <c r="F3" s="2" t="s">
        <v>8</v>
      </c>
      <c r="H3" s="1"/>
      <c r="I3" s="2" t="s">
        <v>9</v>
      </c>
      <c r="J3" s="1"/>
    </row>
    <row r="4" spans="1:10">
      <c r="A4" s="4"/>
      <c r="B4" s="4"/>
      <c r="C4" s="4"/>
      <c r="D4" s="4"/>
      <c r="E4" s="4"/>
      <c r="F4" s="4"/>
      <c r="H4" s="1"/>
      <c r="I4" s="2" t="s">
        <v>10</v>
      </c>
      <c r="J4" s="1"/>
    </row>
    <row r="5" spans="1:10">
      <c r="A5" s="4"/>
      <c r="B5" s="4"/>
      <c r="C5" s="4"/>
      <c r="D5" s="4"/>
      <c r="E5" s="4"/>
      <c r="F5" s="4"/>
      <c r="H5" s="1"/>
      <c r="I5" s="2" t="s">
        <v>16</v>
      </c>
      <c r="J5" s="1"/>
    </row>
    <row r="6" spans="1:10">
      <c r="A6" s="4"/>
      <c r="B6" s="4"/>
      <c r="C6" s="4"/>
      <c r="D6" s="4"/>
      <c r="E6" s="4"/>
      <c r="F6" s="4"/>
      <c r="H6" s="1"/>
      <c r="I6" s="2" t="s">
        <v>11</v>
      </c>
      <c r="J6" s="1"/>
    </row>
    <row r="7" spans="1:10">
      <c r="A7" s="4"/>
      <c r="B7" s="4"/>
      <c r="C7" s="4"/>
      <c r="D7" s="4"/>
      <c r="E7" s="4"/>
      <c r="F7" s="4"/>
      <c r="H7" s="1"/>
      <c r="I7" s="2" t="s">
        <v>17</v>
      </c>
      <c r="J7" s="1"/>
    </row>
    <row r="8" spans="1:10">
      <c r="A8" s="4"/>
      <c r="B8" s="4"/>
      <c r="C8" s="4"/>
      <c r="D8" s="4"/>
      <c r="E8" s="4"/>
      <c r="F8" s="4"/>
      <c r="H8" s="1"/>
      <c r="I8" s="2" t="s">
        <v>18</v>
      </c>
      <c r="J8" s="1"/>
    </row>
    <row r="9" spans="1:10">
      <c r="A9" s="4"/>
      <c r="B9" s="4"/>
      <c r="C9" s="4"/>
      <c r="D9" s="4"/>
      <c r="E9" s="4"/>
      <c r="F9" s="4"/>
      <c r="H9" s="1"/>
      <c r="I9" s="1"/>
      <c r="J9" s="1"/>
    </row>
    <row r="10" spans="1:10">
      <c r="A10" s="4"/>
      <c r="B10" s="4"/>
      <c r="C10" s="4"/>
      <c r="D10" s="4"/>
      <c r="E10" s="4"/>
      <c r="F10" s="4"/>
      <c r="H10" s="1"/>
      <c r="I10" s="1"/>
      <c r="J10" s="1"/>
    </row>
    <row r="11" spans="1:10">
      <c r="A11" s="4"/>
      <c r="B11" s="4"/>
      <c r="C11" s="4"/>
      <c r="D11" s="4"/>
      <c r="E11" s="4"/>
      <c r="F11" s="4"/>
    </row>
    <row r="12" spans="1:10">
      <c r="A12" s="4"/>
      <c r="B12" s="4"/>
      <c r="C12" s="4"/>
      <c r="D12" s="4"/>
      <c r="E12" s="4"/>
      <c r="F12" s="4"/>
    </row>
    <row r="13" spans="1:10">
      <c r="A13" s="4"/>
      <c r="B13" s="4"/>
      <c r="C13" s="4"/>
      <c r="D13" s="4"/>
      <c r="E13" s="4"/>
      <c r="F13" s="4"/>
    </row>
    <row r="14" spans="1:10">
      <c r="A14" s="4"/>
      <c r="B14" s="4"/>
      <c r="C14" s="4"/>
      <c r="D14" s="4"/>
      <c r="E14" s="4"/>
      <c r="F14" s="4"/>
    </row>
    <row r="15" spans="1:10">
      <c r="A15" s="4"/>
      <c r="B15" s="4"/>
      <c r="C15" s="4"/>
      <c r="D15" s="4"/>
      <c r="E15" s="4"/>
      <c r="F15" s="4"/>
    </row>
    <row r="16" spans="1:10">
      <c r="A16" s="4"/>
      <c r="B16" s="4"/>
      <c r="C16" s="4"/>
      <c r="D16" s="4"/>
      <c r="E16" s="4"/>
      <c r="F16" s="4"/>
    </row>
    <row r="17" spans="1:6">
      <c r="A17" s="4"/>
      <c r="B17" s="4"/>
      <c r="C17" s="4"/>
      <c r="D17" s="4"/>
      <c r="E17" s="4"/>
      <c r="F17" s="4"/>
    </row>
    <row r="18" spans="1:6">
      <c r="A18" s="4"/>
      <c r="B18" s="4"/>
      <c r="C18" s="4"/>
      <c r="D18" s="4"/>
      <c r="E18" s="4"/>
      <c r="F18" s="4"/>
    </row>
    <row r="19" spans="1:6">
      <c r="A19" s="4"/>
      <c r="B19" s="4"/>
      <c r="C19" s="4"/>
      <c r="D19" s="4"/>
      <c r="E19" s="4"/>
      <c r="F19" s="4"/>
    </row>
    <row r="20" spans="1:6">
      <c r="A20" s="4"/>
      <c r="B20" s="4"/>
      <c r="C20" s="4"/>
      <c r="D20" s="4"/>
      <c r="E20" s="4"/>
      <c r="F20" s="4"/>
    </row>
    <row r="21" spans="1:6">
      <c r="A21" s="4"/>
      <c r="B21" s="4"/>
      <c r="C21" s="4"/>
      <c r="D21" s="4"/>
      <c r="E21" s="4"/>
      <c r="F21" s="4"/>
    </row>
    <row r="22" spans="1:6">
      <c r="A22" s="4"/>
      <c r="B22" s="4"/>
      <c r="C22" s="4"/>
      <c r="D22" s="4"/>
      <c r="E22" s="4"/>
      <c r="F22" s="4"/>
    </row>
    <row r="23" spans="1:6">
      <c r="A23" s="4"/>
      <c r="B23" s="4"/>
      <c r="C23" s="4"/>
      <c r="D23" s="4"/>
      <c r="E23" s="4"/>
      <c r="F23" s="4"/>
    </row>
    <row r="24" spans="1:6">
      <c r="A24" s="4"/>
      <c r="B24" s="4"/>
      <c r="C24" s="4"/>
      <c r="D24" s="4"/>
      <c r="E24" s="4"/>
      <c r="F24" s="4"/>
    </row>
    <row r="25" spans="1:6">
      <c r="A25" s="4"/>
      <c r="B25" s="4"/>
      <c r="C25" s="4"/>
      <c r="D25" s="4"/>
      <c r="E25" s="4"/>
      <c r="F25" s="4"/>
    </row>
    <row r="26" spans="1:6">
      <c r="A26" s="4"/>
      <c r="B26" s="4"/>
      <c r="C26" s="4"/>
      <c r="D26" s="4"/>
      <c r="E26" s="4"/>
      <c r="F26" s="4"/>
    </row>
    <row r="27" spans="1:6">
      <c r="A27" s="4"/>
      <c r="B27" s="4"/>
      <c r="C27" s="4"/>
      <c r="D27" s="4"/>
      <c r="E27" s="4"/>
      <c r="F27" s="4"/>
    </row>
    <row r="28" spans="1:6">
      <c r="A28" s="4"/>
      <c r="B28" s="4"/>
      <c r="C28" s="4"/>
      <c r="D28" s="4"/>
      <c r="E28" s="4"/>
      <c r="F28" s="4"/>
    </row>
    <row r="29" spans="1:6">
      <c r="A29" s="4"/>
      <c r="B29" s="4"/>
      <c r="C29" s="4"/>
      <c r="D29" s="4"/>
      <c r="E29" s="4"/>
      <c r="F29" s="4"/>
    </row>
    <row r="30" spans="1:6">
      <c r="A30" s="4"/>
      <c r="B30" s="4"/>
      <c r="C30" s="4"/>
      <c r="D30" s="4"/>
      <c r="E30" s="4"/>
      <c r="F30" s="4"/>
    </row>
    <row r="31" spans="1:6">
      <c r="A31" s="4"/>
      <c r="B31" s="4"/>
      <c r="C31" s="4"/>
      <c r="D31" s="4"/>
      <c r="E31" s="4"/>
      <c r="F31" s="4"/>
    </row>
  </sheetData>
  <mergeCells count="1">
    <mergeCell ref="A1:F1"/>
  </mergeCells>
  <hyperlinks>
    <hyperlink ref="E3" r:id="rId1" xr:uid="{B4FBB3FE-6018-4E89-9DC7-4BAA9347AD3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36F8F-4994-4648-896C-0015234C1D57}">
  <dimension ref="A1:O162"/>
  <sheetViews>
    <sheetView zoomScaleNormal="100" workbookViewId="0">
      <pane ySplit="2" topLeftCell="A122" activePane="bottomLeft" state="frozen"/>
      <selection pane="bottomLeft" activeCell="A3" sqref="A3:A162"/>
    </sheetView>
  </sheetViews>
  <sheetFormatPr baseColWidth="10" defaultColWidth="9.125" defaultRowHeight="12"/>
  <cols>
    <col min="1" max="1" width="9.125" style="7"/>
    <col min="2" max="2" width="5.625" style="7" customWidth="1"/>
    <col min="3" max="3" width="13.125" style="7" customWidth="1"/>
    <col min="4" max="4" width="11.75" style="7" customWidth="1"/>
    <col min="5" max="6" width="7.75" style="7" customWidth="1"/>
    <col min="7" max="7" width="11.125" style="7" bestFit="1" customWidth="1"/>
    <col min="8" max="8" width="9.875" style="7" customWidth="1"/>
    <col min="9" max="9" width="9.125" style="7" customWidth="1"/>
    <col min="10" max="10" width="9.375" style="7" customWidth="1"/>
    <col min="11" max="11" width="11.5" style="44" customWidth="1"/>
    <col min="12" max="12" width="9.125" style="17"/>
    <col min="13" max="13" width="6.25" style="17" customWidth="1"/>
    <col min="14" max="14" width="9.125" style="7"/>
    <col min="15" max="15" width="14.125" style="7" customWidth="1"/>
    <col min="16" max="16384" width="9.125" style="7"/>
  </cols>
  <sheetData>
    <row r="1" spans="1:15">
      <c r="D1" s="299" t="s">
        <v>40</v>
      </c>
      <c r="E1" s="299"/>
      <c r="F1" s="299"/>
      <c r="G1" s="299"/>
      <c r="H1" s="299"/>
      <c r="I1" s="299"/>
      <c r="J1" s="299"/>
      <c r="K1" s="299"/>
      <c r="L1" s="46"/>
    </row>
    <row r="2" spans="1:15" s="20" customFormat="1" ht="24.75" customHeight="1">
      <c r="C2" s="18" t="s">
        <v>65</v>
      </c>
      <c r="D2" s="19" t="s">
        <v>29</v>
      </c>
      <c r="E2" s="19" t="s">
        <v>30</v>
      </c>
      <c r="F2" s="19" t="s">
        <v>31</v>
      </c>
      <c r="G2" s="19" t="s">
        <v>32</v>
      </c>
      <c r="H2" s="19" t="s">
        <v>33</v>
      </c>
      <c r="I2" s="19" t="s">
        <v>36</v>
      </c>
      <c r="J2" s="19" t="s">
        <v>34</v>
      </c>
      <c r="K2" s="45" t="s">
        <v>35</v>
      </c>
      <c r="L2" s="19" t="s">
        <v>41</v>
      </c>
      <c r="M2" s="19" t="s">
        <v>45</v>
      </c>
    </row>
    <row r="3" spans="1:15">
      <c r="A3" s="7" t="str">
        <f>CONCATENATE(G3,H3)</f>
        <v>M7</v>
      </c>
      <c r="B3" s="7">
        <v>1</v>
      </c>
      <c r="C3" s="34" t="s">
        <v>66</v>
      </c>
      <c r="D3" s="13" t="s">
        <v>38</v>
      </c>
      <c r="E3" s="35" t="s">
        <v>39</v>
      </c>
      <c r="F3" s="34" t="s">
        <v>37</v>
      </c>
      <c r="G3" s="34" t="s">
        <v>268</v>
      </c>
      <c r="H3" s="13">
        <v>7</v>
      </c>
      <c r="I3" s="35">
        <v>130.63999999999999</v>
      </c>
      <c r="J3" s="36">
        <v>0</v>
      </c>
      <c r="K3" s="37">
        <v>32000</v>
      </c>
      <c r="L3" s="9" t="s">
        <v>42</v>
      </c>
      <c r="M3" s="9">
        <v>1</v>
      </c>
      <c r="O3" s="16"/>
    </row>
    <row r="4" spans="1:15">
      <c r="A4" s="7" t="str">
        <f t="shared" ref="A4:A67" si="0">CONCATENATE(G4,H4)</f>
        <v>D4</v>
      </c>
      <c r="B4" s="7">
        <v>2</v>
      </c>
      <c r="C4" s="34" t="s">
        <v>67</v>
      </c>
      <c r="D4" s="13" t="s">
        <v>38</v>
      </c>
      <c r="E4" s="35" t="s">
        <v>39</v>
      </c>
      <c r="F4" s="34" t="s">
        <v>37</v>
      </c>
      <c r="G4" s="38" t="s">
        <v>256</v>
      </c>
      <c r="H4" s="39">
        <v>4</v>
      </c>
      <c r="I4" s="35">
        <v>145.31</v>
      </c>
      <c r="J4" s="36">
        <v>0</v>
      </c>
      <c r="K4" s="37">
        <v>41900</v>
      </c>
      <c r="L4" s="9" t="s">
        <v>42</v>
      </c>
      <c r="M4" s="9">
        <v>2</v>
      </c>
      <c r="O4" s="16"/>
    </row>
    <row r="5" spans="1:15">
      <c r="A5" s="7" t="str">
        <f t="shared" si="0"/>
        <v>S3</v>
      </c>
      <c r="B5" s="7">
        <v>3</v>
      </c>
      <c r="C5" s="34" t="s">
        <v>68</v>
      </c>
      <c r="D5" s="13" t="s">
        <v>38</v>
      </c>
      <c r="E5" s="35" t="s">
        <v>39</v>
      </c>
      <c r="F5" s="34" t="s">
        <v>37</v>
      </c>
      <c r="G5" s="34" t="s">
        <v>274</v>
      </c>
      <c r="H5" s="13">
        <v>3</v>
      </c>
      <c r="I5" s="35">
        <v>120.12</v>
      </c>
      <c r="J5" s="36">
        <v>0</v>
      </c>
      <c r="K5" s="37">
        <v>32000</v>
      </c>
      <c r="L5" s="9" t="s">
        <v>42</v>
      </c>
      <c r="M5" s="9">
        <v>3</v>
      </c>
      <c r="O5" s="16"/>
    </row>
    <row r="6" spans="1:15">
      <c r="A6" s="7" t="str">
        <f t="shared" si="0"/>
        <v>B5</v>
      </c>
      <c r="B6" s="7">
        <v>4</v>
      </c>
      <c r="C6" s="34" t="s">
        <v>69</v>
      </c>
      <c r="D6" s="13" t="s">
        <v>38</v>
      </c>
      <c r="E6" s="35" t="s">
        <v>39</v>
      </c>
      <c r="F6" s="34" t="s">
        <v>37</v>
      </c>
      <c r="G6" s="38" t="s">
        <v>254</v>
      </c>
      <c r="H6" s="39">
        <v>5</v>
      </c>
      <c r="I6" s="35">
        <v>125.84</v>
      </c>
      <c r="J6" s="36">
        <v>0</v>
      </c>
      <c r="K6" s="37">
        <v>32694.45</v>
      </c>
      <c r="L6" s="9" t="s">
        <v>42</v>
      </c>
      <c r="M6" s="9">
        <v>4</v>
      </c>
      <c r="O6" s="16"/>
    </row>
    <row r="7" spans="1:15">
      <c r="A7" s="7" t="str">
        <f t="shared" si="0"/>
        <v>P4</v>
      </c>
      <c r="B7" s="7">
        <v>5</v>
      </c>
      <c r="C7" s="34" t="s">
        <v>70</v>
      </c>
      <c r="D7" s="13" t="s">
        <v>38</v>
      </c>
      <c r="E7" s="35" t="s">
        <v>39</v>
      </c>
      <c r="F7" s="34" t="s">
        <v>37</v>
      </c>
      <c r="G7" s="34" t="s">
        <v>271</v>
      </c>
      <c r="H7" s="13">
        <v>4</v>
      </c>
      <c r="I7" s="35">
        <v>177.75</v>
      </c>
      <c r="J7" s="36">
        <v>0</v>
      </c>
      <c r="K7" s="37">
        <v>64350</v>
      </c>
      <c r="L7" s="9" t="s">
        <v>42</v>
      </c>
      <c r="M7" s="9">
        <v>5</v>
      </c>
      <c r="O7" s="16"/>
    </row>
    <row r="8" spans="1:15">
      <c r="A8" s="7" t="str">
        <f t="shared" si="0"/>
        <v>T5</v>
      </c>
      <c r="B8" s="7">
        <v>6</v>
      </c>
      <c r="C8" s="34" t="s">
        <v>71</v>
      </c>
      <c r="D8" s="13" t="s">
        <v>38</v>
      </c>
      <c r="E8" s="35" t="s">
        <v>39</v>
      </c>
      <c r="F8" s="34" t="s">
        <v>37</v>
      </c>
      <c r="G8" s="34" t="s">
        <v>275</v>
      </c>
      <c r="H8" s="13">
        <v>5</v>
      </c>
      <c r="I8" s="35">
        <v>134.61000000000001</v>
      </c>
      <c r="J8" s="36">
        <v>0</v>
      </c>
      <c r="K8" s="37">
        <v>35952</v>
      </c>
      <c r="L8" s="9" t="s">
        <v>42</v>
      </c>
      <c r="M8" s="9">
        <v>6</v>
      </c>
      <c r="O8" s="16"/>
    </row>
    <row r="9" spans="1:15">
      <c r="A9" s="7" t="str">
        <f t="shared" si="0"/>
        <v>H8</v>
      </c>
      <c r="B9" s="7">
        <v>7</v>
      </c>
      <c r="C9" s="34" t="s">
        <v>72</v>
      </c>
      <c r="D9" s="13" t="s">
        <v>38</v>
      </c>
      <c r="E9" s="35" t="s">
        <v>39</v>
      </c>
      <c r="F9" s="34" t="s">
        <v>37</v>
      </c>
      <c r="G9" s="34" t="s">
        <v>262</v>
      </c>
      <c r="H9" s="13">
        <v>8</v>
      </c>
      <c r="I9" s="35">
        <v>124.74</v>
      </c>
      <c r="J9" s="36">
        <v>0</v>
      </c>
      <c r="K9" s="37">
        <v>33000</v>
      </c>
      <c r="L9" s="9" t="s">
        <v>42</v>
      </c>
      <c r="M9" s="9">
        <v>7</v>
      </c>
      <c r="O9" s="16"/>
    </row>
    <row r="10" spans="1:15">
      <c r="A10" s="7" t="str">
        <f t="shared" si="0"/>
        <v>H9</v>
      </c>
      <c r="B10" s="7">
        <v>8</v>
      </c>
      <c r="C10" s="34" t="s">
        <v>73</v>
      </c>
      <c r="D10" s="13" t="s">
        <v>38</v>
      </c>
      <c r="E10" s="35" t="s">
        <v>39</v>
      </c>
      <c r="F10" s="34" t="s">
        <v>37</v>
      </c>
      <c r="G10" s="34" t="s">
        <v>262</v>
      </c>
      <c r="H10" s="13">
        <v>9</v>
      </c>
      <c r="I10" s="35">
        <v>125.04</v>
      </c>
      <c r="J10" s="36">
        <v>0</v>
      </c>
      <c r="K10" s="37">
        <v>35000</v>
      </c>
      <c r="L10" s="9" t="s">
        <v>42</v>
      </c>
      <c r="M10" s="9">
        <v>8</v>
      </c>
      <c r="O10" s="16"/>
    </row>
    <row r="11" spans="1:15">
      <c r="A11" s="7" t="str">
        <f t="shared" si="0"/>
        <v>R7</v>
      </c>
      <c r="B11" s="7">
        <v>9</v>
      </c>
      <c r="C11" s="34" t="s">
        <v>74</v>
      </c>
      <c r="D11" s="13" t="s">
        <v>38</v>
      </c>
      <c r="E11" s="35" t="s">
        <v>39</v>
      </c>
      <c r="F11" s="34" t="s">
        <v>37</v>
      </c>
      <c r="G11" s="34" t="s">
        <v>273</v>
      </c>
      <c r="H11" s="13">
        <v>7</v>
      </c>
      <c r="I11" s="35">
        <v>135.15</v>
      </c>
      <c r="J11" s="36">
        <v>0</v>
      </c>
      <c r="K11" s="37">
        <v>41000</v>
      </c>
      <c r="L11" s="9" t="s">
        <v>42</v>
      </c>
      <c r="M11" s="9">
        <v>9</v>
      </c>
      <c r="O11" s="16"/>
    </row>
    <row r="12" spans="1:15">
      <c r="A12" s="7" t="str">
        <f t="shared" si="0"/>
        <v>S1</v>
      </c>
      <c r="B12" s="7">
        <v>10</v>
      </c>
      <c r="C12" s="34" t="s">
        <v>75</v>
      </c>
      <c r="D12" s="13" t="s">
        <v>38</v>
      </c>
      <c r="E12" s="35" t="s">
        <v>39</v>
      </c>
      <c r="F12" s="34" t="s">
        <v>37</v>
      </c>
      <c r="G12" s="34" t="s">
        <v>274</v>
      </c>
      <c r="H12" s="13">
        <v>1</v>
      </c>
      <c r="I12" s="35">
        <v>120.2</v>
      </c>
      <c r="J12" s="36">
        <v>0</v>
      </c>
      <c r="K12" s="37">
        <v>32300</v>
      </c>
      <c r="L12" s="9" t="s">
        <v>42</v>
      </c>
      <c r="M12" s="9">
        <v>10</v>
      </c>
      <c r="O12" s="16"/>
    </row>
    <row r="13" spans="1:15">
      <c r="A13" s="7" t="str">
        <f t="shared" si="0"/>
        <v>Q1</v>
      </c>
      <c r="B13" s="7">
        <v>11</v>
      </c>
      <c r="C13" s="34" t="s">
        <v>76</v>
      </c>
      <c r="D13" s="13" t="s">
        <v>38</v>
      </c>
      <c r="E13" s="35" t="s">
        <v>39</v>
      </c>
      <c r="F13" s="34" t="s">
        <v>37</v>
      </c>
      <c r="G13" s="34" t="s">
        <v>272</v>
      </c>
      <c r="H13" s="13">
        <v>1</v>
      </c>
      <c r="I13" s="35">
        <v>168.76</v>
      </c>
      <c r="J13" s="36">
        <v>0</v>
      </c>
      <c r="K13" s="37">
        <v>43011.88</v>
      </c>
      <c r="L13" s="9" t="s">
        <v>42</v>
      </c>
      <c r="M13" s="9">
        <v>11</v>
      </c>
      <c r="O13" s="16"/>
    </row>
    <row r="14" spans="1:15">
      <c r="A14" s="7" t="str">
        <f t="shared" si="0"/>
        <v>H1</v>
      </c>
      <c r="B14" s="7">
        <v>12</v>
      </c>
      <c r="C14" s="34" t="s">
        <v>77</v>
      </c>
      <c r="D14" s="13" t="s">
        <v>38</v>
      </c>
      <c r="E14" s="35" t="s">
        <v>39</v>
      </c>
      <c r="F14" s="34" t="s">
        <v>37</v>
      </c>
      <c r="G14" s="34" t="s">
        <v>262</v>
      </c>
      <c r="H14" s="13">
        <v>1</v>
      </c>
      <c r="I14" s="35">
        <v>120.63</v>
      </c>
      <c r="J14" s="36">
        <v>0</v>
      </c>
      <c r="K14" s="37">
        <v>48900</v>
      </c>
      <c r="L14" s="9" t="s">
        <v>42</v>
      </c>
      <c r="M14" s="9">
        <v>12</v>
      </c>
      <c r="O14" s="16"/>
    </row>
    <row r="15" spans="1:15">
      <c r="A15" s="7" t="str">
        <f t="shared" si="0"/>
        <v>Q7</v>
      </c>
      <c r="B15" s="7">
        <v>13</v>
      </c>
      <c r="C15" s="34" t="s">
        <v>78</v>
      </c>
      <c r="D15" s="13" t="s">
        <v>38</v>
      </c>
      <c r="E15" s="35" t="s">
        <v>39</v>
      </c>
      <c r="F15" s="34" t="s">
        <v>37</v>
      </c>
      <c r="G15" s="34" t="s">
        <v>272</v>
      </c>
      <c r="H15" s="13">
        <v>7</v>
      </c>
      <c r="I15" s="35">
        <v>165.5</v>
      </c>
      <c r="J15" s="36">
        <v>0</v>
      </c>
      <c r="K15" s="37">
        <v>45000</v>
      </c>
      <c r="L15" s="9" t="s">
        <v>42</v>
      </c>
      <c r="M15" s="9">
        <v>13</v>
      </c>
      <c r="O15" s="16"/>
    </row>
    <row r="16" spans="1:15">
      <c r="A16" s="7" t="str">
        <f t="shared" si="0"/>
        <v>F3</v>
      </c>
      <c r="B16" s="7">
        <v>14</v>
      </c>
      <c r="C16" s="34" t="s">
        <v>79</v>
      </c>
      <c r="D16" s="13" t="s">
        <v>38</v>
      </c>
      <c r="E16" s="35" t="s">
        <v>39</v>
      </c>
      <c r="F16" s="34" t="s">
        <v>37</v>
      </c>
      <c r="G16" s="38" t="s">
        <v>259</v>
      </c>
      <c r="H16" s="39">
        <v>3</v>
      </c>
      <c r="I16" s="35">
        <v>145.38</v>
      </c>
      <c r="J16" s="36">
        <v>0</v>
      </c>
      <c r="K16" s="37">
        <v>42900</v>
      </c>
      <c r="L16" s="9" t="s">
        <v>42</v>
      </c>
      <c r="M16" s="9">
        <v>14</v>
      </c>
      <c r="O16" s="16"/>
    </row>
    <row r="17" spans="1:15">
      <c r="A17" s="7" t="str">
        <f t="shared" si="0"/>
        <v>A6</v>
      </c>
      <c r="B17" s="7">
        <v>15</v>
      </c>
      <c r="C17" s="34" t="s">
        <v>80</v>
      </c>
      <c r="D17" s="13" t="s">
        <v>38</v>
      </c>
      <c r="E17" s="35" t="s">
        <v>39</v>
      </c>
      <c r="F17" s="34" t="s">
        <v>37</v>
      </c>
      <c r="G17" s="38" t="s">
        <v>253</v>
      </c>
      <c r="H17" s="39">
        <v>6</v>
      </c>
      <c r="I17" s="35">
        <v>104.95</v>
      </c>
      <c r="J17" s="36">
        <v>0</v>
      </c>
      <c r="K17" s="37">
        <v>37670.400000000001</v>
      </c>
      <c r="L17" s="9" t="s">
        <v>42</v>
      </c>
      <c r="M17" s="9">
        <v>15</v>
      </c>
      <c r="O17" s="16"/>
    </row>
    <row r="18" spans="1:15">
      <c r="A18" s="7" t="str">
        <f t="shared" si="0"/>
        <v>I5</v>
      </c>
      <c r="B18" s="7">
        <v>16</v>
      </c>
      <c r="C18" s="34" t="s">
        <v>81</v>
      </c>
      <c r="D18" s="13" t="s">
        <v>38</v>
      </c>
      <c r="E18" s="35" t="s">
        <v>39</v>
      </c>
      <c r="F18" s="34" t="s">
        <v>37</v>
      </c>
      <c r="G18" s="34" t="s">
        <v>263</v>
      </c>
      <c r="H18" s="13">
        <v>5</v>
      </c>
      <c r="I18" s="35">
        <v>120.73</v>
      </c>
      <c r="J18" s="36">
        <v>0</v>
      </c>
      <c r="K18" s="37">
        <v>35900</v>
      </c>
      <c r="L18" s="9" t="s">
        <v>42</v>
      </c>
      <c r="M18" s="9">
        <v>16</v>
      </c>
      <c r="O18" s="16"/>
    </row>
    <row r="19" spans="1:15">
      <c r="A19" s="7" t="str">
        <f t="shared" si="0"/>
        <v>I8</v>
      </c>
      <c r="B19" s="7">
        <v>17</v>
      </c>
      <c r="C19" s="34" t="s">
        <v>82</v>
      </c>
      <c r="D19" s="13" t="s">
        <v>38</v>
      </c>
      <c r="E19" s="35" t="s">
        <v>39</v>
      </c>
      <c r="F19" s="34" t="s">
        <v>37</v>
      </c>
      <c r="G19" s="34" t="s">
        <v>263</v>
      </c>
      <c r="H19" s="13">
        <v>8</v>
      </c>
      <c r="I19" s="35">
        <v>120.73</v>
      </c>
      <c r="J19" s="36">
        <v>0</v>
      </c>
      <c r="K19" s="37">
        <v>51350</v>
      </c>
      <c r="L19" s="9" t="s">
        <v>42</v>
      </c>
      <c r="M19" s="9">
        <v>17</v>
      </c>
      <c r="O19" s="16"/>
    </row>
    <row r="20" spans="1:15">
      <c r="A20" s="7" t="str">
        <f t="shared" si="0"/>
        <v>I6</v>
      </c>
      <c r="B20" s="7">
        <v>18</v>
      </c>
      <c r="C20" s="34" t="s">
        <v>83</v>
      </c>
      <c r="D20" s="13" t="s">
        <v>38</v>
      </c>
      <c r="E20" s="35" t="s">
        <v>39</v>
      </c>
      <c r="F20" s="34" t="s">
        <v>37</v>
      </c>
      <c r="G20" s="34" t="s">
        <v>263</v>
      </c>
      <c r="H20" s="13">
        <v>6</v>
      </c>
      <c r="I20" s="35">
        <v>120.73</v>
      </c>
      <c r="J20" s="36">
        <v>0</v>
      </c>
      <c r="K20" s="37">
        <v>43395</v>
      </c>
      <c r="L20" s="9" t="s">
        <v>42</v>
      </c>
      <c r="M20" s="9">
        <v>18</v>
      </c>
      <c r="O20" s="16"/>
    </row>
    <row r="21" spans="1:15">
      <c r="A21" s="7" t="str">
        <f t="shared" si="0"/>
        <v>F2</v>
      </c>
      <c r="B21" s="7">
        <v>19</v>
      </c>
      <c r="C21" s="34" t="s">
        <v>84</v>
      </c>
      <c r="D21" s="13" t="s">
        <v>38</v>
      </c>
      <c r="E21" s="35" t="s">
        <v>39</v>
      </c>
      <c r="F21" s="34" t="s">
        <v>37</v>
      </c>
      <c r="G21" s="38" t="s">
        <v>259</v>
      </c>
      <c r="H21" s="39">
        <v>2</v>
      </c>
      <c r="I21" s="35">
        <v>145.38</v>
      </c>
      <c r="J21" s="36">
        <v>0</v>
      </c>
      <c r="K21" s="37">
        <v>45900</v>
      </c>
      <c r="L21" s="9" t="s">
        <v>42</v>
      </c>
      <c r="M21" s="9">
        <v>19</v>
      </c>
      <c r="O21" s="16"/>
    </row>
    <row r="22" spans="1:15">
      <c r="A22" s="7" t="str">
        <f t="shared" si="0"/>
        <v>S7</v>
      </c>
      <c r="B22" s="7">
        <v>20</v>
      </c>
      <c r="C22" s="34" t="s">
        <v>85</v>
      </c>
      <c r="D22" s="13" t="s">
        <v>38</v>
      </c>
      <c r="E22" s="35" t="s">
        <v>39</v>
      </c>
      <c r="F22" s="34" t="s">
        <v>37</v>
      </c>
      <c r="G22" s="34" t="s">
        <v>274</v>
      </c>
      <c r="H22" s="13">
        <v>7</v>
      </c>
      <c r="I22" s="35">
        <v>120.12</v>
      </c>
      <c r="J22" s="36">
        <v>0</v>
      </c>
      <c r="K22" s="37">
        <v>32310</v>
      </c>
      <c r="L22" s="9" t="s">
        <v>42</v>
      </c>
      <c r="M22" s="9">
        <v>20</v>
      </c>
      <c r="O22" s="16"/>
    </row>
    <row r="23" spans="1:15">
      <c r="A23" s="7" t="str">
        <f t="shared" si="0"/>
        <v>M3</v>
      </c>
      <c r="B23" s="7">
        <v>21</v>
      </c>
      <c r="C23" s="34" t="s">
        <v>86</v>
      </c>
      <c r="D23" s="13" t="s">
        <v>38</v>
      </c>
      <c r="E23" s="35" t="s">
        <v>39</v>
      </c>
      <c r="F23" s="34" t="s">
        <v>37</v>
      </c>
      <c r="G23" s="34" t="s">
        <v>268</v>
      </c>
      <c r="H23" s="13">
        <v>3</v>
      </c>
      <c r="I23" s="35">
        <v>120.73</v>
      </c>
      <c r="J23" s="36">
        <v>0</v>
      </c>
      <c r="K23" s="40">
        <v>35000</v>
      </c>
      <c r="L23" s="9" t="s">
        <v>42</v>
      </c>
      <c r="M23" s="9">
        <v>21</v>
      </c>
      <c r="O23" s="16"/>
    </row>
    <row r="24" spans="1:15">
      <c r="A24" s="7" t="str">
        <f t="shared" si="0"/>
        <v>D3</v>
      </c>
      <c r="B24" s="7">
        <v>22</v>
      </c>
      <c r="C24" s="34" t="s">
        <v>87</v>
      </c>
      <c r="D24" s="13" t="s">
        <v>38</v>
      </c>
      <c r="E24" s="35" t="s">
        <v>39</v>
      </c>
      <c r="F24" s="34" t="s">
        <v>37</v>
      </c>
      <c r="G24" s="38" t="s">
        <v>256</v>
      </c>
      <c r="H24" s="39">
        <v>3</v>
      </c>
      <c r="I24" s="35">
        <v>145.31</v>
      </c>
      <c r="J24" s="36">
        <v>0</v>
      </c>
      <c r="K24" s="40">
        <v>40858.800000000003</v>
      </c>
      <c r="L24" s="9" t="s">
        <v>42</v>
      </c>
      <c r="M24" s="9">
        <v>22</v>
      </c>
      <c r="O24" s="16"/>
    </row>
    <row r="25" spans="1:15">
      <c r="A25" s="7" t="str">
        <f t="shared" si="0"/>
        <v>M1</v>
      </c>
      <c r="B25" s="7">
        <v>23</v>
      </c>
      <c r="C25" s="34" t="s">
        <v>88</v>
      </c>
      <c r="D25" s="13" t="s">
        <v>38</v>
      </c>
      <c r="E25" s="35" t="s">
        <v>39</v>
      </c>
      <c r="F25" s="34" t="s">
        <v>37</v>
      </c>
      <c r="G25" s="34" t="s">
        <v>268</v>
      </c>
      <c r="H25" s="13">
        <v>1</v>
      </c>
      <c r="I25" s="35">
        <v>129.13999999999999</v>
      </c>
      <c r="J25" s="36">
        <v>0</v>
      </c>
      <c r="K25" s="40">
        <v>48360</v>
      </c>
      <c r="L25" s="9" t="s">
        <v>42</v>
      </c>
      <c r="M25" s="9">
        <v>23</v>
      </c>
      <c r="O25" s="16"/>
    </row>
    <row r="26" spans="1:15">
      <c r="A26" s="7" t="str">
        <f t="shared" si="0"/>
        <v>S5</v>
      </c>
      <c r="B26" s="7">
        <v>24</v>
      </c>
      <c r="C26" s="34" t="s">
        <v>89</v>
      </c>
      <c r="D26" s="13" t="s">
        <v>38</v>
      </c>
      <c r="E26" s="35" t="s">
        <v>39</v>
      </c>
      <c r="F26" s="34" t="s">
        <v>37</v>
      </c>
      <c r="G26" s="34" t="s">
        <v>274</v>
      </c>
      <c r="H26" s="13">
        <v>5</v>
      </c>
      <c r="I26" s="35">
        <v>120.12</v>
      </c>
      <c r="J26" s="36">
        <v>0</v>
      </c>
      <c r="K26" s="40">
        <v>48260</v>
      </c>
      <c r="L26" s="9" t="s">
        <v>42</v>
      </c>
      <c r="M26" s="9">
        <v>24</v>
      </c>
      <c r="O26" s="16"/>
    </row>
    <row r="27" spans="1:15">
      <c r="A27" s="7" t="str">
        <f t="shared" si="0"/>
        <v>G6</v>
      </c>
      <c r="B27" s="7">
        <v>25</v>
      </c>
      <c r="C27" s="34" t="s">
        <v>90</v>
      </c>
      <c r="D27" s="13" t="s">
        <v>38</v>
      </c>
      <c r="E27" s="35" t="s">
        <v>39</v>
      </c>
      <c r="F27" s="34" t="s">
        <v>37</v>
      </c>
      <c r="G27" s="34" t="s">
        <v>261</v>
      </c>
      <c r="H27" s="13">
        <v>6</v>
      </c>
      <c r="I27" s="35">
        <v>125.55</v>
      </c>
      <c r="J27" s="36">
        <v>0</v>
      </c>
      <c r="K27" s="40">
        <v>33210</v>
      </c>
      <c r="L27" s="9" t="s">
        <v>42</v>
      </c>
      <c r="M27" s="9">
        <v>25</v>
      </c>
      <c r="O27" s="16"/>
    </row>
    <row r="28" spans="1:15">
      <c r="A28" s="7" t="str">
        <f t="shared" si="0"/>
        <v>S6</v>
      </c>
      <c r="B28" s="7">
        <v>26</v>
      </c>
      <c r="C28" s="34" t="s">
        <v>91</v>
      </c>
      <c r="D28" s="13" t="s">
        <v>38</v>
      </c>
      <c r="E28" s="35" t="s">
        <v>39</v>
      </c>
      <c r="F28" s="34" t="s">
        <v>37</v>
      </c>
      <c r="G28" s="34" t="s">
        <v>274</v>
      </c>
      <c r="H28" s="13">
        <v>6</v>
      </c>
      <c r="I28" s="35">
        <v>120.12</v>
      </c>
      <c r="J28" s="36">
        <v>0</v>
      </c>
      <c r="K28" s="40">
        <v>43450</v>
      </c>
      <c r="L28" s="9" t="s">
        <v>42</v>
      </c>
      <c r="M28" s="9">
        <v>26</v>
      </c>
      <c r="O28" s="16"/>
    </row>
    <row r="29" spans="1:15">
      <c r="A29" s="7" t="str">
        <f t="shared" si="0"/>
        <v>B6</v>
      </c>
      <c r="B29" s="7">
        <v>27</v>
      </c>
      <c r="C29" s="34" t="s">
        <v>92</v>
      </c>
      <c r="D29" s="13" t="s">
        <v>38</v>
      </c>
      <c r="E29" s="35" t="s">
        <v>39</v>
      </c>
      <c r="F29" s="34" t="s">
        <v>37</v>
      </c>
      <c r="G29" s="38" t="s">
        <v>254</v>
      </c>
      <c r="H29" s="39">
        <v>6</v>
      </c>
      <c r="I29" s="35">
        <v>205.56</v>
      </c>
      <c r="J29" s="36">
        <v>0</v>
      </c>
      <c r="K29" s="40">
        <v>51000</v>
      </c>
      <c r="L29" s="9" t="s">
        <v>42</v>
      </c>
      <c r="M29" s="9">
        <v>27</v>
      </c>
      <c r="O29" s="16"/>
    </row>
    <row r="30" spans="1:15">
      <c r="A30" s="7" t="str">
        <f t="shared" si="0"/>
        <v>N8</v>
      </c>
      <c r="B30" s="7">
        <v>28</v>
      </c>
      <c r="C30" s="34" t="s">
        <v>93</v>
      </c>
      <c r="D30" s="13" t="s">
        <v>38</v>
      </c>
      <c r="E30" s="35" t="s">
        <v>39</v>
      </c>
      <c r="F30" s="34" t="s">
        <v>37</v>
      </c>
      <c r="G30" s="34" t="s">
        <v>269</v>
      </c>
      <c r="H30" s="13">
        <v>8</v>
      </c>
      <c r="I30" s="35">
        <v>130.13999999999999</v>
      </c>
      <c r="J30" s="36">
        <v>0</v>
      </c>
      <c r="K30" s="40">
        <v>40000</v>
      </c>
      <c r="L30" s="9" t="s">
        <v>42</v>
      </c>
      <c r="M30" s="9">
        <v>28</v>
      </c>
      <c r="O30" s="16"/>
    </row>
    <row r="31" spans="1:15">
      <c r="A31" s="7" t="str">
        <f t="shared" si="0"/>
        <v>I1</v>
      </c>
      <c r="B31" s="7">
        <v>29</v>
      </c>
      <c r="C31" s="34" t="s">
        <v>94</v>
      </c>
      <c r="D31" s="13" t="s">
        <v>38</v>
      </c>
      <c r="E31" s="35" t="s">
        <v>39</v>
      </c>
      <c r="F31" s="34" t="s">
        <v>37</v>
      </c>
      <c r="G31" s="34" t="s">
        <v>263</v>
      </c>
      <c r="H31" s="13">
        <v>1</v>
      </c>
      <c r="I31" s="35">
        <v>120.73</v>
      </c>
      <c r="J31" s="36">
        <v>0</v>
      </c>
      <c r="K31" s="40">
        <v>54216</v>
      </c>
      <c r="L31" s="9" t="s">
        <v>42</v>
      </c>
      <c r="M31" s="9">
        <v>29</v>
      </c>
      <c r="O31" s="16"/>
    </row>
    <row r="32" spans="1:15">
      <c r="A32" s="7" t="str">
        <f t="shared" si="0"/>
        <v>J7</v>
      </c>
      <c r="B32" s="7">
        <v>30</v>
      </c>
      <c r="C32" s="34" t="s">
        <v>95</v>
      </c>
      <c r="D32" s="13" t="s">
        <v>38</v>
      </c>
      <c r="E32" s="35" t="s">
        <v>39</v>
      </c>
      <c r="F32" s="34" t="s">
        <v>37</v>
      </c>
      <c r="G32" s="34" t="s">
        <v>264</v>
      </c>
      <c r="H32" s="13">
        <v>7</v>
      </c>
      <c r="I32" s="35">
        <v>135</v>
      </c>
      <c r="J32" s="36">
        <v>0</v>
      </c>
      <c r="K32" s="40">
        <v>40067</v>
      </c>
      <c r="L32" s="9" t="s">
        <v>42</v>
      </c>
      <c r="M32" s="9">
        <v>30</v>
      </c>
      <c r="O32" s="16"/>
    </row>
    <row r="33" spans="1:15">
      <c r="A33" s="7" t="str">
        <f t="shared" si="0"/>
        <v>I2</v>
      </c>
      <c r="B33" s="7">
        <v>31</v>
      </c>
      <c r="C33" s="34" t="s">
        <v>96</v>
      </c>
      <c r="D33" s="13" t="s">
        <v>38</v>
      </c>
      <c r="E33" s="35" t="s">
        <v>39</v>
      </c>
      <c r="F33" s="34" t="s">
        <v>37</v>
      </c>
      <c r="G33" s="34" t="s">
        <v>263</v>
      </c>
      <c r="H33" s="13">
        <v>2</v>
      </c>
      <c r="I33" s="35">
        <v>120.73</v>
      </c>
      <c r="J33" s="36">
        <v>0</v>
      </c>
      <c r="K33" s="40">
        <v>31000</v>
      </c>
      <c r="L33" s="9" t="s">
        <v>42</v>
      </c>
      <c r="M33" s="9">
        <v>31</v>
      </c>
      <c r="O33" s="16"/>
    </row>
    <row r="34" spans="1:15">
      <c r="A34" s="7" t="str">
        <f t="shared" si="0"/>
        <v>S4</v>
      </c>
      <c r="B34" s="7">
        <v>32</v>
      </c>
      <c r="C34" s="34" t="s">
        <v>97</v>
      </c>
      <c r="D34" s="13" t="s">
        <v>38</v>
      </c>
      <c r="E34" s="35" t="s">
        <v>39</v>
      </c>
      <c r="F34" s="34" t="s">
        <v>37</v>
      </c>
      <c r="G34" s="34" t="s">
        <v>274</v>
      </c>
      <c r="H34" s="13">
        <v>4</v>
      </c>
      <c r="I34" s="35">
        <v>120.12</v>
      </c>
      <c r="J34" s="36">
        <v>0</v>
      </c>
      <c r="K34" s="40">
        <v>24000</v>
      </c>
      <c r="L34" s="9" t="s">
        <v>42</v>
      </c>
      <c r="M34" s="9">
        <v>32</v>
      </c>
      <c r="O34" s="16"/>
    </row>
    <row r="35" spans="1:15">
      <c r="A35" s="7" t="str">
        <f t="shared" si="0"/>
        <v>B1</v>
      </c>
      <c r="B35" s="7">
        <v>33</v>
      </c>
      <c r="C35" s="34" t="s">
        <v>98</v>
      </c>
      <c r="D35" s="13" t="s">
        <v>38</v>
      </c>
      <c r="E35" s="35" t="s">
        <v>39</v>
      </c>
      <c r="F35" s="34" t="s">
        <v>37</v>
      </c>
      <c r="G35" s="38" t="s">
        <v>254</v>
      </c>
      <c r="H35" s="39">
        <v>1</v>
      </c>
      <c r="I35" s="35">
        <v>125.84</v>
      </c>
      <c r="J35" s="36">
        <v>0</v>
      </c>
      <c r="K35" s="40">
        <v>35746.6</v>
      </c>
      <c r="L35" s="9" t="s">
        <v>42</v>
      </c>
      <c r="M35" s="9">
        <v>33</v>
      </c>
      <c r="O35" s="16"/>
    </row>
    <row r="36" spans="1:15">
      <c r="A36" s="7" t="str">
        <f t="shared" si="0"/>
        <v>D2</v>
      </c>
      <c r="B36" s="7">
        <v>34</v>
      </c>
      <c r="C36" s="34" t="s">
        <v>99</v>
      </c>
      <c r="D36" s="13" t="s">
        <v>38</v>
      </c>
      <c r="E36" s="35" t="s">
        <v>39</v>
      </c>
      <c r="F36" s="34" t="s">
        <v>37</v>
      </c>
      <c r="G36" s="38" t="s">
        <v>256</v>
      </c>
      <c r="H36" s="39">
        <v>2</v>
      </c>
      <c r="I36" s="35">
        <v>145.31</v>
      </c>
      <c r="J36" s="36">
        <v>0</v>
      </c>
      <c r="K36" s="40">
        <v>40858.800000000003</v>
      </c>
      <c r="L36" s="9" t="s">
        <v>42</v>
      </c>
      <c r="M36" s="9">
        <v>34</v>
      </c>
      <c r="O36" s="16"/>
    </row>
    <row r="37" spans="1:15">
      <c r="A37" s="7" t="str">
        <f t="shared" si="0"/>
        <v>A1</v>
      </c>
      <c r="B37" s="7">
        <v>35</v>
      </c>
      <c r="C37" s="34" t="s">
        <v>100</v>
      </c>
      <c r="D37" s="13" t="s">
        <v>38</v>
      </c>
      <c r="E37" s="35" t="s">
        <v>39</v>
      </c>
      <c r="F37" s="34" t="s">
        <v>37</v>
      </c>
      <c r="G37" s="34" t="s">
        <v>253</v>
      </c>
      <c r="H37" s="13">
        <v>1</v>
      </c>
      <c r="I37" s="35">
        <v>124.98</v>
      </c>
      <c r="J37" s="36">
        <v>0</v>
      </c>
      <c r="K37" s="40">
        <v>31457.38</v>
      </c>
      <c r="L37" s="9" t="s">
        <v>42</v>
      </c>
      <c r="M37" s="9">
        <v>35</v>
      </c>
      <c r="O37" s="16"/>
    </row>
    <row r="38" spans="1:15">
      <c r="A38" s="7" t="str">
        <f t="shared" si="0"/>
        <v>G10</v>
      </c>
      <c r="B38" s="7">
        <v>36</v>
      </c>
      <c r="C38" s="34" t="s">
        <v>101</v>
      </c>
      <c r="D38" s="13" t="s">
        <v>38</v>
      </c>
      <c r="E38" s="35" t="s">
        <v>39</v>
      </c>
      <c r="F38" s="34" t="s">
        <v>37</v>
      </c>
      <c r="G38" s="34" t="s">
        <v>261</v>
      </c>
      <c r="H38" s="13">
        <v>10</v>
      </c>
      <c r="I38" s="35">
        <v>125.87</v>
      </c>
      <c r="J38" s="36">
        <v>0</v>
      </c>
      <c r="K38" s="40">
        <v>55000</v>
      </c>
      <c r="L38" s="9" t="s">
        <v>42</v>
      </c>
      <c r="M38" s="9">
        <v>36</v>
      </c>
      <c r="O38" s="16"/>
    </row>
    <row r="39" spans="1:15">
      <c r="A39" s="7" t="str">
        <f t="shared" si="0"/>
        <v>C1</v>
      </c>
      <c r="B39" s="7">
        <v>37</v>
      </c>
      <c r="C39" s="34" t="s">
        <v>102</v>
      </c>
      <c r="D39" s="13" t="s">
        <v>38</v>
      </c>
      <c r="E39" s="35" t="s">
        <v>39</v>
      </c>
      <c r="F39" s="34" t="s">
        <v>37</v>
      </c>
      <c r="G39" s="38" t="s">
        <v>255</v>
      </c>
      <c r="H39" s="39">
        <v>1</v>
      </c>
      <c r="I39" s="35">
        <v>139.91999999999999</v>
      </c>
      <c r="J39" s="36">
        <v>0</v>
      </c>
      <c r="K39" s="40">
        <v>38500</v>
      </c>
      <c r="L39" s="9" t="s">
        <v>42</v>
      </c>
      <c r="M39" s="9">
        <v>37</v>
      </c>
      <c r="O39" s="16"/>
    </row>
    <row r="40" spans="1:15">
      <c r="A40" s="7" t="str">
        <f t="shared" si="0"/>
        <v>P1</v>
      </c>
      <c r="B40" s="7">
        <v>38</v>
      </c>
      <c r="C40" s="34" t="s">
        <v>103</v>
      </c>
      <c r="D40" s="13" t="s">
        <v>38</v>
      </c>
      <c r="E40" s="35" t="s">
        <v>39</v>
      </c>
      <c r="F40" s="34" t="s">
        <v>37</v>
      </c>
      <c r="G40" s="34" t="s">
        <v>271</v>
      </c>
      <c r="H40" s="13">
        <v>1</v>
      </c>
      <c r="I40" s="35">
        <v>178.75</v>
      </c>
      <c r="J40" s="36">
        <v>0</v>
      </c>
      <c r="K40" s="40">
        <v>48418.07</v>
      </c>
      <c r="L40" s="9" t="s">
        <v>42</v>
      </c>
      <c r="M40" s="9">
        <v>38</v>
      </c>
      <c r="O40" s="16"/>
    </row>
    <row r="41" spans="1:15">
      <c r="A41" s="7" t="str">
        <f t="shared" si="0"/>
        <v>S2</v>
      </c>
      <c r="B41" s="7">
        <v>39</v>
      </c>
      <c r="C41" s="34" t="s">
        <v>104</v>
      </c>
      <c r="D41" s="13" t="s">
        <v>38</v>
      </c>
      <c r="E41" s="35" t="s">
        <v>39</v>
      </c>
      <c r="F41" s="34" t="s">
        <v>37</v>
      </c>
      <c r="G41" s="34" t="s">
        <v>274</v>
      </c>
      <c r="H41" s="13">
        <v>2</v>
      </c>
      <c r="I41" s="35">
        <v>123.71</v>
      </c>
      <c r="J41" s="36">
        <v>0</v>
      </c>
      <c r="K41" s="40">
        <v>48500</v>
      </c>
      <c r="L41" s="9" t="s">
        <v>42</v>
      </c>
      <c r="M41" s="9">
        <v>39</v>
      </c>
      <c r="O41" s="16"/>
    </row>
    <row r="42" spans="1:15">
      <c r="A42" s="7" t="str">
        <f t="shared" si="0"/>
        <v>N5</v>
      </c>
      <c r="B42" s="7">
        <v>40</v>
      </c>
      <c r="C42" s="34" t="s">
        <v>105</v>
      </c>
      <c r="D42" s="13" t="s">
        <v>38</v>
      </c>
      <c r="E42" s="35" t="s">
        <v>39</v>
      </c>
      <c r="F42" s="34" t="s">
        <v>37</v>
      </c>
      <c r="G42" s="34" t="s">
        <v>269</v>
      </c>
      <c r="H42" s="13">
        <v>5</v>
      </c>
      <c r="I42" s="35">
        <v>136.85</v>
      </c>
      <c r="J42" s="36">
        <v>0</v>
      </c>
      <c r="K42" s="40">
        <v>44732</v>
      </c>
      <c r="L42" s="9" t="s">
        <v>42</v>
      </c>
      <c r="M42" s="9">
        <v>40</v>
      </c>
      <c r="O42" s="16"/>
    </row>
    <row r="43" spans="1:15">
      <c r="A43" s="7" t="str">
        <f t="shared" si="0"/>
        <v>D1</v>
      </c>
      <c r="B43" s="7">
        <v>41</v>
      </c>
      <c r="C43" s="34" t="s">
        <v>106</v>
      </c>
      <c r="D43" s="13" t="s">
        <v>38</v>
      </c>
      <c r="E43" s="35" t="s">
        <v>39</v>
      </c>
      <c r="F43" s="34" t="s">
        <v>37</v>
      </c>
      <c r="G43" s="38" t="s">
        <v>256</v>
      </c>
      <c r="H43" s="39">
        <v>1</v>
      </c>
      <c r="I43" s="35">
        <v>145.31</v>
      </c>
      <c r="J43" s="36">
        <v>0</v>
      </c>
      <c r="K43" s="40">
        <v>28000</v>
      </c>
      <c r="L43" s="9" t="s">
        <v>42</v>
      </c>
      <c r="M43" s="9">
        <v>41</v>
      </c>
      <c r="O43" s="16"/>
    </row>
    <row r="44" spans="1:15">
      <c r="A44" s="7" t="str">
        <f t="shared" si="0"/>
        <v>G1</v>
      </c>
      <c r="B44" s="7">
        <v>42</v>
      </c>
      <c r="C44" s="34" t="s">
        <v>107</v>
      </c>
      <c r="D44" s="13" t="s">
        <v>38</v>
      </c>
      <c r="E44" s="35" t="s">
        <v>39</v>
      </c>
      <c r="F44" s="34" t="s">
        <v>37</v>
      </c>
      <c r="G44" s="34" t="s">
        <v>261</v>
      </c>
      <c r="H44" s="13">
        <v>1</v>
      </c>
      <c r="I44" s="35">
        <v>128.80000000000001</v>
      </c>
      <c r="J44" s="36">
        <v>0</v>
      </c>
      <c r="K44" s="40">
        <v>40000</v>
      </c>
      <c r="L44" s="9" t="s">
        <v>42</v>
      </c>
      <c r="M44" s="9">
        <v>42</v>
      </c>
      <c r="O44" s="16"/>
    </row>
    <row r="45" spans="1:15">
      <c r="A45" s="7" t="str">
        <f t="shared" si="0"/>
        <v>I4</v>
      </c>
      <c r="B45" s="7">
        <v>43</v>
      </c>
      <c r="C45" s="34" t="s">
        <v>108</v>
      </c>
      <c r="D45" s="13" t="s">
        <v>38</v>
      </c>
      <c r="E45" s="35" t="s">
        <v>39</v>
      </c>
      <c r="F45" s="34" t="s">
        <v>37</v>
      </c>
      <c r="G45" s="34" t="s">
        <v>263</v>
      </c>
      <c r="H45" s="13">
        <v>4</v>
      </c>
      <c r="I45" s="35">
        <v>90</v>
      </c>
      <c r="J45" s="36">
        <v>0</v>
      </c>
      <c r="K45" s="40">
        <v>25000</v>
      </c>
      <c r="L45" s="9" t="s">
        <v>42</v>
      </c>
      <c r="M45" s="9">
        <v>43</v>
      </c>
      <c r="O45" s="16"/>
    </row>
    <row r="46" spans="1:15">
      <c r="A46" s="7" t="str">
        <f t="shared" si="0"/>
        <v>C5</v>
      </c>
      <c r="B46" s="7">
        <v>44</v>
      </c>
      <c r="C46" s="34" t="s">
        <v>109</v>
      </c>
      <c r="D46" s="13" t="s">
        <v>38</v>
      </c>
      <c r="E46" s="35" t="s">
        <v>39</v>
      </c>
      <c r="F46" s="34" t="s">
        <v>37</v>
      </c>
      <c r="G46" s="38" t="s">
        <v>255</v>
      </c>
      <c r="H46" s="39">
        <v>5</v>
      </c>
      <c r="I46" s="35">
        <v>123.54</v>
      </c>
      <c r="J46" s="36">
        <v>0</v>
      </c>
      <c r="K46" s="40">
        <v>37000</v>
      </c>
      <c r="L46" s="9" t="s">
        <v>42</v>
      </c>
      <c r="M46" s="9">
        <v>44</v>
      </c>
      <c r="O46" s="16"/>
    </row>
    <row r="47" spans="1:15">
      <c r="A47" s="7" t="str">
        <f t="shared" si="0"/>
        <v>C6</v>
      </c>
      <c r="B47" s="7">
        <v>45</v>
      </c>
      <c r="C47" s="34" t="s">
        <v>110</v>
      </c>
      <c r="D47" s="13" t="s">
        <v>38</v>
      </c>
      <c r="E47" s="35" t="s">
        <v>39</v>
      </c>
      <c r="F47" s="34" t="s">
        <v>37</v>
      </c>
      <c r="G47" s="38" t="s">
        <v>255</v>
      </c>
      <c r="H47" s="39">
        <v>6</v>
      </c>
      <c r="I47" s="35">
        <v>123.54</v>
      </c>
      <c r="J47" s="41">
        <v>0</v>
      </c>
      <c r="K47" s="42">
        <v>37000</v>
      </c>
      <c r="L47" s="30" t="s">
        <v>42</v>
      </c>
      <c r="M47" s="30">
        <v>45</v>
      </c>
      <c r="O47" s="16"/>
    </row>
    <row r="48" spans="1:15">
      <c r="A48" s="7" t="str">
        <f t="shared" si="0"/>
        <v>D5</v>
      </c>
      <c r="B48" s="7">
        <v>46</v>
      </c>
      <c r="C48" s="34" t="s">
        <v>111</v>
      </c>
      <c r="D48" s="13" t="s">
        <v>38</v>
      </c>
      <c r="E48" s="35" t="s">
        <v>39</v>
      </c>
      <c r="F48" s="34" t="s">
        <v>37</v>
      </c>
      <c r="G48" s="38" t="s">
        <v>256</v>
      </c>
      <c r="H48" s="39">
        <v>5</v>
      </c>
      <c r="I48" s="35">
        <v>145.31</v>
      </c>
      <c r="J48" s="36">
        <v>0</v>
      </c>
      <c r="K48" s="40">
        <v>42000</v>
      </c>
      <c r="L48" s="9" t="s">
        <v>42</v>
      </c>
      <c r="M48" s="9">
        <v>46</v>
      </c>
      <c r="O48" s="16"/>
    </row>
    <row r="49" spans="1:15">
      <c r="A49" s="7" t="str">
        <f t="shared" si="0"/>
        <v>O1</v>
      </c>
      <c r="B49" s="7">
        <v>47</v>
      </c>
      <c r="C49" s="34" t="s">
        <v>112</v>
      </c>
      <c r="D49" s="13" t="s">
        <v>38</v>
      </c>
      <c r="E49" s="35" t="s">
        <v>39</v>
      </c>
      <c r="F49" s="34" t="s">
        <v>37</v>
      </c>
      <c r="G49" s="34" t="s">
        <v>270</v>
      </c>
      <c r="H49" s="13">
        <v>1</v>
      </c>
      <c r="I49" s="35">
        <v>139.91999999999999</v>
      </c>
      <c r="J49" s="36">
        <v>0</v>
      </c>
      <c r="K49" s="40">
        <v>47000</v>
      </c>
      <c r="L49" s="9" t="s">
        <v>42</v>
      </c>
      <c r="M49" s="9">
        <v>47</v>
      </c>
      <c r="O49" s="16"/>
    </row>
    <row r="50" spans="1:15">
      <c r="A50" s="7" t="str">
        <f t="shared" si="0"/>
        <v>O2</v>
      </c>
      <c r="B50" s="7">
        <v>48</v>
      </c>
      <c r="C50" s="34" t="s">
        <v>113</v>
      </c>
      <c r="D50" s="13" t="s">
        <v>38</v>
      </c>
      <c r="E50" s="35" t="s">
        <v>39</v>
      </c>
      <c r="F50" s="34" t="s">
        <v>37</v>
      </c>
      <c r="G50" s="34" t="s">
        <v>270</v>
      </c>
      <c r="H50" s="13">
        <v>2</v>
      </c>
      <c r="I50" s="35">
        <v>130.19999999999999</v>
      </c>
      <c r="J50" s="36">
        <v>0</v>
      </c>
      <c r="K50" s="40">
        <v>45000</v>
      </c>
      <c r="L50" s="9" t="s">
        <v>42</v>
      </c>
      <c r="M50" s="9">
        <v>48</v>
      </c>
      <c r="O50" s="16"/>
    </row>
    <row r="51" spans="1:15">
      <c r="A51" s="7" t="str">
        <f t="shared" si="0"/>
        <v>D6</v>
      </c>
      <c r="B51" s="7">
        <v>49</v>
      </c>
      <c r="C51" s="34" t="s">
        <v>114</v>
      </c>
      <c r="D51" s="13" t="s">
        <v>38</v>
      </c>
      <c r="E51" s="35" t="s">
        <v>39</v>
      </c>
      <c r="F51" s="34" t="s">
        <v>37</v>
      </c>
      <c r="G51" s="38" t="s">
        <v>256</v>
      </c>
      <c r="H51" s="39">
        <v>6</v>
      </c>
      <c r="I51" s="35">
        <v>152.71</v>
      </c>
      <c r="J51" s="36">
        <v>0</v>
      </c>
      <c r="K51" s="40">
        <v>44500</v>
      </c>
      <c r="L51" s="9" t="s">
        <v>42</v>
      </c>
      <c r="M51" s="9">
        <v>49</v>
      </c>
      <c r="O51" s="16"/>
    </row>
    <row r="52" spans="1:15">
      <c r="A52" s="7" t="str">
        <f t="shared" si="0"/>
        <v>R2</v>
      </c>
      <c r="B52" s="7">
        <v>50</v>
      </c>
      <c r="C52" s="34" t="s">
        <v>115</v>
      </c>
      <c r="D52" s="13" t="s">
        <v>38</v>
      </c>
      <c r="E52" s="35" t="s">
        <v>39</v>
      </c>
      <c r="F52" s="34" t="s">
        <v>37</v>
      </c>
      <c r="G52" s="34" t="s">
        <v>273</v>
      </c>
      <c r="H52" s="13">
        <v>2</v>
      </c>
      <c r="I52" s="35">
        <v>120.16</v>
      </c>
      <c r="J52" s="36">
        <v>0</v>
      </c>
      <c r="K52" s="40">
        <v>33434</v>
      </c>
      <c r="L52" s="9" t="s">
        <v>42</v>
      </c>
      <c r="M52" s="9">
        <v>50</v>
      </c>
      <c r="O52" s="16"/>
    </row>
    <row r="53" spans="1:15">
      <c r="A53" s="7" t="str">
        <f t="shared" si="0"/>
        <v>J2</v>
      </c>
      <c r="B53" s="7">
        <v>51</v>
      </c>
      <c r="C53" s="34" t="s">
        <v>116</v>
      </c>
      <c r="D53" s="13" t="s">
        <v>38</v>
      </c>
      <c r="E53" s="35" t="s">
        <v>39</v>
      </c>
      <c r="F53" s="34" t="s">
        <v>37</v>
      </c>
      <c r="G53" s="34" t="s">
        <v>264</v>
      </c>
      <c r="H53" s="39">
        <v>2</v>
      </c>
      <c r="I53" s="35">
        <v>90</v>
      </c>
      <c r="J53" s="36">
        <v>0</v>
      </c>
      <c r="K53" s="40">
        <v>25500</v>
      </c>
      <c r="L53" s="9" t="s">
        <v>42</v>
      </c>
      <c r="M53" s="9">
        <v>51</v>
      </c>
      <c r="O53" s="16"/>
    </row>
    <row r="54" spans="1:15">
      <c r="A54" s="7" t="str">
        <f t="shared" si="0"/>
        <v>J1</v>
      </c>
      <c r="B54" s="7">
        <v>52</v>
      </c>
      <c r="C54" s="34" t="s">
        <v>117</v>
      </c>
      <c r="D54" s="13" t="s">
        <v>38</v>
      </c>
      <c r="E54" s="35" t="s">
        <v>39</v>
      </c>
      <c r="F54" s="34" t="s">
        <v>37</v>
      </c>
      <c r="G54" s="34" t="s">
        <v>264</v>
      </c>
      <c r="H54" s="13">
        <v>1</v>
      </c>
      <c r="I54" s="35">
        <v>94.5</v>
      </c>
      <c r="J54" s="36">
        <v>0</v>
      </c>
      <c r="K54" s="40">
        <v>30000</v>
      </c>
      <c r="L54" s="9" t="s">
        <v>42</v>
      </c>
      <c r="M54" s="9">
        <v>52</v>
      </c>
      <c r="O54" s="16"/>
    </row>
    <row r="55" spans="1:15">
      <c r="A55" s="7" t="str">
        <f t="shared" si="0"/>
        <v>M5</v>
      </c>
      <c r="B55" s="7">
        <v>53</v>
      </c>
      <c r="C55" s="34" t="s">
        <v>118</v>
      </c>
      <c r="D55" s="13" t="s">
        <v>38</v>
      </c>
      <c r="E55" s="35" t="s">
        <v>39</v>
      </c>
      <c r="F55" s="34" t="s">
        <v>37</v>
      </c>
      <c r="G55" s="34" t="s">
        <v>268</v>
      </c>
      <c r="H55" s="13">
        <v>5</v>
      </c>
      <c r="I55" s="35">
        <v>142.57</v>
      </c>
      <c r="J55" s="36">
        <v>0</v>
      </c>
      <c r="K55" s="40">
        <v>65800</v>
      </c>
      <c r="L55" s="9" t="s">
        <v>42</v>
      </c>
      <c r="M55" s="9">
        <v>53</v>
      </c>
      <c r="O55" s="16"/>
    </row>
    <row r="56" spans="1:15">
      <c r="A56" s="7" t="str">
        <f t="shared" si="0"/>
        <v>P3</v>
      </c>
      <c r="B56" s="7">
        <v>54</v>
      </c>
      <c r="C56" s="34" t="s">
        <v>119</v>
      </c>
      <c r="D56" s="13" t="s">
        <v>38</v>
      </c>
      <c r="E56" s="35" t="s">
        <v>39</v>
      </c>
      <c r="F56" s="34" t="s">
        <v>37</v>
      </c>
      <c r="G56" s="34" t="s">
        <v>271</v>
      </c>
      <c r="H56" s="13">
        <v>3</v>
      </c>
      <c r="I56" s="35">
        <v>160.5</v>
      </c>
      <c r="J56" s="36">
        <v>0</v>
      </c>
      <c r="K56" s="40">
        <v>52000</v>
      </c>
      <c r="L56" s="9" t="s">
        <v>42</v>
      </c>
      <c r="M56" s="9">
        <v>54</v>
      </c>
      <c r="O56" s="16"/>
    </row>
    <row r="57" spans="1:15">
      <c r="A57" s="7" t="str">
        <f t="shared" si="0"/>
        <v>I9</v>
      </c>
      <c r="B57" s="7">
        <v>55</v>
      </c>
      <c r="C57" s="34" t="s">
        <v>120</v>
      </c>
      <c r="D57" s="13" t="s">
        <v>38</v>
      </c>
      <c r="E57" s="35" t="s">
        <v>39</v>
      </c>
      <c r="F57" s="34" t="s">
        <v>37</v>
      </c>
      <c r="G57" s="34" t="s">
        <v>263</v>
      </c>
      <c r="H57" s="13">
        <v>9</v>
      </c>
      <c r="I57" s="35">
        <v>145.72</v>
      </c>
      <c r="J57" s="36">
        <v>0</v>
      </c>
      <c r="K57" s="40">
        <v>43500</v>
      </c>
      <c r="L57" s="9" t="s">
        <v>42</v>
      </c>
      <c r="M57" s="9">
        <v>55</v>
      </c>
      <c r="O57" s="16"/>
    </row>
    <row r="58" spans="1:15">
      <c r="A58" s="7" t="str">
        <f t="shared" si="0"/>
        <v>Q5</v>
      </c>
      <c r="B58" s="7">
        <v>56</v>
      </c>
      <c r="C58" s="34" t="s">
        <v>121</v>
      </c>
      <c r="D58" s="13" t="s">
        <v>38</v>
      </c>
      <c r="E58" s="35" t="s">
        <v>39</v>
      </c>
      <c r="F58" s="34" t="s">
        <v>37</v>
      </c>
      <c r="G58" s="34" t="s">
        <v>272</v>
      </c>
      <c r="H58" s="13">
        <v>5</v>
      </c>
      <c r="I58" s="35">
        <v>134.88</v>
      </c>
      <c r="J58" s="36">
        <v>0</v>
      </c>
      <c r="K58" s="40">
        <v>18000</v>
      </c>
      <c r="L58" s="9" t="s">
        <v>42</v>
      </c>
      <c r="M58" s="9">
        <v>56</v>
      </c>
      <c r="O58" s="16"/>
    </row>
    <row r="59" spans="1:15">
      <c r="A59" s="7" t="str">
        <f t="shared" si="0"/>
        <v>A3</v>
      </c>
      <c r="B59" s="7">
        <v>57</v>
      </c>
      <c r="C59" s="34" t="s">
        <v>122</v>
      </c>
      <c r="D59" s="13" t="s">
        <v>38</v>
      </c>
      <c r="E59" s="35" t="s">
        <v>39</v>
      </c>
      <c r="F59" s="34" t="s">
        <v>37</v>
      </c>
      <c r="G59" s="34" t="s">
        <v>253</v>
      </c>
      <c r="H59" s="13">
        <v>3</v>
      </c>
      <c r="I59" s="35">
        <v>116</v>
      </c>
      <c r="J59" s="36">
        <v>0</v>
      </c>
      <c r="K59" s="40">
        <v>36000</v>
      </c>
      <c r="L59" s="9" t="s">
        <v>42</v>
      </c>
      <c r="M59" s="9">
        <v>57</v>
      </c>
      <c r="O59" s="16"/>
    </row>
    <row r="60" spans="1:15">
      <c r="A60" s="7" t="str">
        <f t="shared" si="0"/>
        <v>J8</v>
      </c>
      <c r="B60" s="7">
        <v>58</v>
      </c>
      <c r="C60" s="34" t="s">
        <v>123</v>
      </c>
      <c r="D60" s="13" t="s">
        <v>38</v>
      </c>
      <c r="E60" s="35" t="s">
        <v>39</v>
      </c>
      <c r="F60" s="34" t="s">
        <v>37</v>
      </c>
      <c r="G60" s="34" t="s">
        <v>264</v>
      </c>
      <c r="H60" s="39">
        <v>8</v>
      </c>
      <c r="I60" s="35">
        <v>114.83</v>
      </c>
      <c r="J60" s="36">
        <v>0</v>
      </c>
      <c r="K60" s="40">
        <v>36500</v>
      </c>
      <c r="L60" s="9" t="s">
        <v>42</v>
      </c>
      <c r="M60" s="9">
        <v>58</v>
      </c>
      <c r="O60" s="16"/>
    </row>
    <row r="61" spans="1:15">
      <c r="A61" s="7" t="str">
        <f t="shared" si="0"/>
        <v>C2</v>
      </c>
      <c r="B61" s="7">
        <v>59</v>
      </c>
      <c r="C61" s="34" t="s">
        <v>124</v>
      </c>
      <c r="D61" s="13" t="s">
        <v>38</v>
      </c>
      <c r="E61" s="35" t="s">
        <v>39</v>
      </c>
      <c r="F61" s="34" t="s">
        <v>37</v>
      </c>
      <c r="G61" s="38" t="s">
        <v>255</v>
      </c>
      <c r="H61" s="39">
        <v>2</v>
      </c>
      <c r="I61" s="35">
        <v>123.74</v>
      </c>
      <c r="J61" s="36">
        <v>0</v>
      </c>
      <c r="K61" s="40">
        <v>38000</v>
      </c>
      <c r="L61" s="9" t="s">
        <v>42</v>
      </c>
      <c r="M61" s="9">
        <v>59</v>
      </c>
      <c r="O61" s="16"/>
    </row>
    <row r="62" spans="1:15">
      <c r="A62" s="7" t="str">
        <f t="shared" si="0"/>
        <v>L1</v>
      </c>
      <c r="B62" s="7">
        <v>60</v>
      </c>
      <c r="C62" s="34" t="s">
        <v>125</v>
      </c>
      <c r="D62" s="13" t="s">
        <v>38</v>
      </c>
      <c r="E62" s="35" t="s">
        <v>39</v>
      </c>
      <c r="F62" s="34" t="s">
        <v>37</v>
      </c>
      <c r="G62" s="34" t="s">
        <v>267</v>
      </c>
      <c r="H62" s="13">
        <v>1</v>
      </c>
      <c r="I62" s="35">
        <v>95.82</v>
      </c>
      <c r="J62" s="36">
        <v>0</v>
      </c>
      <c r="K62" s="40">
        <v>30000</v>
      </c>
      <c r="L62" s="9" t="s">
        <v>42</v>
      </c>
      <c r="M62" s="9">
        <v>60</v>
      </c>
      <c r="O62" s="16"/>
    </row>
    <row r="63" spans="1:15">
      <c r="A63" s="7" t="str">
        <f t="shared" si="0"/>
        <v>P2</v>
      </c>
      <c r="B63" s="7">
        <v>61</v>
      </c>
      <c r="C63" s="34" t="s">
        <v>126</v>
      </c>
      <c r="D63" s="13" t="s">
        <v>38</v>
      </c>
      <c r="E63" s="35" t="s">
        <v>39</v>
      </c>
      <c r="F63" s="34" t="s">
        <v>37</v>
      </c>
      <c r="G63" s="34" t="s">
        <v>271</v>
      </c>
      <c r="H63" s="13">
        <v>2</v>
      </c>
      <c r="I63" s="35">
        <v>159.65</v>
      </c>
      <c r="J63" s="36">
        <v>0</v>
      </c>
      <c r="K63" s="40">
        <v>48000</v>
      </c>
      <c r="L63" s="9" t="s">
        <v>42</v>
      </c>
      <c r="M63" s="9">
        <v>61</v>
      </c>
      <c r="O63" s="16"/>
    </row>
    <row r="64" spans="1:15">
      <c r="A64" s="7" t="str">
        <f t="shared" si="0"/>
        <v>O4</v>
      </c>
      <c r="B64" s="7">
        <v>62</v>
      </c>
      <c r="C64" s="34" t="s">
        <v>127</v>
      </c>
      <c r="D64" s="13" t="s">
        <v>38</v>
      </c>
      <c r="E64" s="35" t="s">
        <v>39</v>
      </c>
      <c r="F64" s="34" t="s">
        <v>37</v>
      </c>
      <c r="G64" s="34" t="s">
        <v>270</v>
      </c>
      <c r="H64" s="13">
        <v>4</v>
      </c>
      <c r="I64" s="35">
        <v>127.4</v>
      </c>
      <c r="J64" s="36">
        <v>0</v>
      </c>
      <c r="K64" s="40">
        <v>45000</v>
      </c>
      <c r="L64" s="9" t="s">
        <v>42</v>
      </c>
      <c r="M64" s="9">
        <v>62</v>
      </c>
      <c r="O64" s="16"/>
    </row>
    <row r="65" spans="1:15">
      <c r="A65" s="7" t="str">
        <f t="shared" si="0"/>
        <v>R4</v>
      </c>
      <c r="B65" s="7">
        <v>63</v>
      </c>
      <c r="C65" s="34" t="s">
        <v>128</v>
      </c>
      <c r="D65" s="13" t="s">
        <v>38</v>
      </c>
      <c r="E65" s="35" t="s">
        <v>39</v>
      </c>
      <c r="F65" s="34" t="s">
        <v>37</v>
      </c>
      <c r="G65" s="34" t="s">
        <v>273</v>
      </c>
      <c r="H65" s="13">
        <v>4</v>
      </c>
      <c r="I65" s="35">
        <v>141.51</v>
      </c>
      <c r="J65" s="36">
        <v>0</v>
      </c>
      <c r="K65" s="40">
        <v>47000</v>
      </c>
      <c r="L65" s="9" t="s">
        <v>42</v>
      </c>
      <c r="M65" s="9">
        <v>63</v>
      </c>
      <c r="O65" s="16"/>
    </row>
    <row r="66" spans="1:15">
      <c r="A66" s="7" t="str">
        <f t="shared" si="0"/>
        <v>E4</v>
      </c>
      <c r="B66" s="7">
        <v>64</v>
      </c>
      <c r="C66" s="34" t="s">
        <v>129</v>
      </c>
      <c r="D66" s="13" t="s">
        <v>38</v>
      </c>
      <c r="E66" s="35" t="s">
        <v>39</v>
      </c>
      <c r="F66" s="34" t="s">
        <v>37</v>
      </c>
      <c r="G66" s="38" t="s">
        <v>257</v>
      </c>
      <c r="H66" s="39">
        <v>4</v>
      </c>
      <c r="I66" s="35">
        <v>120</v>
      </c>
      <c r="J66" s="41">
        <v>0</v>
      </c>
      <c r="K66" s="42">
        <v>37500</v>
      </c>
      <c r="L66" s="30" t="s">
        <v>42</v>
      </c>
      <c r="M66" s="30">
        <v>64</v>
      </c>
      <c r="O66" s="16"/>
    </row>
    <row r="67" spans="1:15">
      <c r="A67" s="7" t="str">
        <f t="shared" si="0"/>
        <v>A2</v>
      </c>
      <c r="C67" s="34"/>
      <c r="D67" s="13" t="s">
        <v>38</v>
      </c>
      <c r="E67" s="35" t="s">
        <v>39</v>
      </c>
      <c r="F67" s="34" t="s">
        <v>37</v>
      </c>
      <c r="G67" s="34" t="s">
        <v>253</v>
      </c>
      <c r="H67" s="13">
        <v>2</v>
      </c>
      <c r="I67" s="35">
        <v>120.89</v>
      </c>
      <c r="J67" s="36">
        <v>0</v>
      </c>
      <c r="K67" s="40">
        <v>50371</v>
      </c>
      <c r="L67" s="9" t="s">
        <v>394</v>
      </c>
      <c r="M67" s="9">
        <v>66</v>
      </c>
    </row>
    <row r="68" spans="1:15">
      <c r="A68" s="7" t="str">
        <f t="shared" ref="A68:A131" si="1">CONCATENATE(G68,H68)</f>
        <v>A4</v>
      </c>
      <c r="C68" s="34"/>
      <c r="D68" s="13" t="s">
        <v>38</v>
      </c>
      <c r="E68" s="35" t="s">
        <v>39</v>
      </c>
      <c r="F68" s="34" t="s">
        <v>37</v>
      </c>
      <c r="G68" s="34" t="s">
        <v>253</v>
      </c>
      <c r="H68" s="13">
        <v>4</v>
      </c>
      <c r="I68" s="35">
        <v>104.5</v>
      </c>
      <c r="J68" s="36">
        <v>0</v>
      </c>
      <c r="K68" s="40">
        <v>43542</v>
      </c>
      <c r="L68" s="9" t="s">
        <v>394</v>
      </c>
      <c r="M68" s="9">
        <v>67</v>
      </c>
    </row>
    <row r="69" spans="1:15">
      <c r="A69" s="7" t="str">
        <f t="shared" si="1"/>
        <v>A5</v>
      </c>
      <c r="C69" s="34"/>
      <c r="D69" s="13" t="s">
        <v>38</v>
      </c>
      <c r="E69" s="35" t="s">
        <v>39</v>
      </c>
      <c r="F69" s="34" t="s">
        <v>37</v>
      </c>
      <c r="G69" s="34" t="s">
        <v>253</v>
      </c>
      <c r="H69" s="13">
        <v>5</v>
      </c>
      <c r="I69" s="35">
        <v>127.6</v>
      </c>
      <c r="J69" s="36">
        <v>0</v>
      </c>
      <c r="K69" s="40">
        <v>53167</v>
      </c>
      <c r="L69" s="9" t="s">
        <v>394</v>
      </c>
      <c r="M69" s="9">
        <v>68</v>
      </c>
    </row>
    <row r="70" spans="1:15">
      <c r="A70" s="7" t="str">
        <f t="shared" si="1"/>
        <v>B2</v>
      </c>
      <c r="C70" s="34"/>
      <c r="D70" s="13" t="s">
        <v>38</v>
      </c>
      <c r="E70" s="35" t="s">
        <v>39</v>
      </c>
      <c r="F70" s="34" t="s">
        <v>37</v>
      </c>
      <c r="G70" s="38" t="s">
        <v>254</v>
      </c>
      <c r="H70" s="39">
        <v>2</v>
      </c>
      <c r="I70" s="35">
        <v>132.05000000000001</v>
      </c>
      <c r="J70" s="36">
        <v>0</v>
      </c>
      <c r="K70" s="40">
        <v>55021</v>
      </c>
      <c r="L70" s="9" t="s">
        <v>394</v>
      </c>
      <c r="M70" s="9">
        <v>69</v>
      </c>
    </row>
    <row r="71" spans="1:15">
      <c r="A71" s="7" t="str">
        <f t="shared" si="1"/>
        <v>B3</v>
      </c>
      <c r="C71" s="34"/>
      <c r="D71" s="13" t="s">
        <v>38</v>
      </c>
      <c r="E71" s="35" t="s">
        <v>39</v>
      </c>
      <c r="F71" s="34" t="s">
        <v>37</v>
      </c>
      <c r="G71" s="38" t="s">
        <v>254</v>
      </c>
      <c r="H71" s="39">
        <v>3</v>
      </c>
      <c r="I71" s="35">
        <v>135.99</v>
      </c>
      <c r="J71" s="36">
        <v>0</v>
      </c>
      <c r="K71" s="40">
        <v>56662</v>
      </c>
      <c r="L71" s="9" t="s">
        <v>394</v>
      </c>
      <c r="M71" s="9">
        <v>70</v>
      </c>
    </row>
    <row r="72" spans="1:15">
      <c r="A72" s="7" t="str">
        <f t="shared" si="1"/>
        <v>B4</v>
      </c>
      <c r="C72" s="34"/>
      <c r="D72" s="13" t="s">
        <v>38</v>
      </c>
      <c r="E72" s="35" t="s">
        <v>39</v>
      </c>
      <c r="F72" s="34" t="s">
        <v>37</v>
      </c>
      <c r="G72" s="38" t="s">
        <v>254</v>
      </c>
      <c r="H72" s="39">
        <v>4</v>
      </c>
      <c r="I72" s="35">
        <v>135.99</v>
      </c>
      <c r="J72" s="36">
        <v>0</v>
      </c>
      <c r="K72" s="40">
        <v>56662</v>
      </c>
      <c r="L72" s="9" t="s">
        <v>394</v>
      </c>
      <c r="M72" s="9">
        <v>71</v>
      </c>
    </row>
    <row r="73" spans="1:15">
      <c r="A73" s="7" t="str">
        <f t="shared" si="1"/>
        <v>C3</v>
      </c>
      <c r="C73" s="34"/>
      <c r="D73" s="13" t="s">
        <v>38</v>
      </c>
      <c r="E73" s="35" t="s">
        <v>39</v>
      </c>
      <c r="F73" s="34" t="s">
        <v>37</v>
      </c>
      <c r="G73" s="38" t="s">
        <v>255</v>
      </c>
      <c r="H73" s="39">
        <v>3</v>
      </c>
      <c r="I73" s="35">
        <v>123.54</v>
      </c>
      <c r="J73" s="36">
        <v>0</v>
      </c>
      <c r="K73" s="40">
        <v>51475</v>
      </c>
      <c r="L73" s="9" t="s">
        <v>394</v>
      </c>
      <c r="M73" s="9">
        <v>72</v>
      </c>
    </row>
    <row r="74" spans="1:15">
      <c r="A74" s="7" t="str">
        <f t="shared" si="1"/>
        <v>C4</v>
      </c>
      <c r="C74" s="34"/>
      <c r="D74" s="13" t="s">
        <v>38</v>
      </c>
      <c r="E74" s="35" t="s">
        <v>39</v>
      </c>
      <c r="F74" s="34" t="s">
        <v>37</v>
      </c>
      <c r="G74" s="38" t="s">
        <v>255</v>
      </c>
      <c r="H74" s="39">
        <v>4</v>
      </c>
      <c r="I74" s="35">
        <v>123.54</v>
      </c>
      <c r="J74" s="36">
        <v>0</v>
      </c>
      <c r="K74" s="40">
        <v>51475</v>
      </c>
      <c r="L74" s="9" t="s">
        <v>394</v>
      </c>
      <c r="M74" s="9">
        <v>73</v>
      </c>
    </row>
    <row r="75" spans="1:15">
      <c r="A75" s="7" t="str">
        <f t="shared" si="1"/>
        <v>C7</v>
      </c>
      <c r="C75" s="34"/>
      <c r="D75" s="13" t="s">
        <v>38</v>
      </c>
      <c r="E75" s="35" t="s">
        <v>39</v>
      </c>
      <c r="F75" s="34" t="s">
        <v>37</v>
      </c>
      <c r="G75" s="38" t="s">
        <v>255</v>
      </c>
      <c r="H75" s="39">
        <v>7</v>
      </c>
      <c r="I75" s="35">
        <v>123.54</v>
      </c>
      <c r="J75" s="36">
        <v>0</v>
      </c>
      <c r="K75" s="40">
        <v>51475</v>
      </c>
      <c r="L75" s="9" t="s">
        <v>394</v>
      </c>
      <c r="M75" s="9">
        <v>74</v>
      </c>
    </row>
    <row r="76" spans="1:15">
      <c r="A76" s="7" t="str">
        <f t="shared" si="1"/>
        <v>C8</v>
      </c>
      <c r="C76" s="34"/>
      <c r="D76" s="13" t="s">
        <v>38</v>
      </c>
      <c r="E76" s="35" t="s">
        <v>39</v>
      </c>
      <c r="F76" s="34" t="s">
        <v>37</v>
      </c>
      <c r="G76" s="38" t="s">
        <v>255</v>
      </c>
      <c r="H76" s="39">
        <v>8</v>
      </c>
      <c r="I76" s="35">
        <v>127.99</v>
      </c>
      <c r="J76" s="36">
        <v>0</v>
      </c>
      <c r="K76" s="40">
        <v>53329</v>
      </c>
      <c r="L76" s="9" t="s">
        <v>394</v>
      </c>
      <c r="M76" s="9">
        <v>75</v>
      </c>
    </row>
    <row r="77" spans="1:15">
      <c r="A77" s="7" t="str">
        <f t="shared" si="1"/>
        <v>D7</v>
      </c>
      <c r="C77" s="34"/>
      <c r="D77" s="13" t="s">
        <v>38</v>
      </c>
      <c r="E77" s="35" t="s">
        <v>39</v>
      </c>
      <c r="F77" s="34" t="s">
        <v>37</v>
      </c>
      <c r="G77" s="38" t="s">
        <v>256</v>
      </c>
      <c r="H77" s="39">
        <v>7</v>
      </c>
      <c r="I77" s="35">
        <v>148.94999999999999</v>
      </c>
      <c r="J77" s="36">
        <v>0</v>
      </c>
      <c r="K77" s="40">
        <v>62062</v>
      </c>
      <c r="L77" s="9" t="s">
        <v>394</v>
      </c>
      <c r="M77" s="9">
        <v>76</v>
      </c>
    </row>
    <row r="78" spans="1:15">
      <c r="A78" s="7" t="str">
        <f t="shared" si="1"/>
        <v>D8</v>
      </c>
      <c r="C78" s="34"/>
      <c r="D78" s="13" t="s">
        <v>38</v>
      </c>
      <c r="E78" s="35" t="s">
        <v>39</v>
      </c>
      <c r="F78" s="34" t="s">
        <v>37</v>
      </c>
      <c r="G78" s="38" t="s">
        <v>256</v>
      </c>
      <c r="H78" s="39">
        <v>8</v>
      </c>
      <c r="I78" s="35">
        <v>178.5</v>
      </c>
      <c r="J78" s="36">
        <v>0</v>
      </c>
      <c r="K78" s="40">
        <v>74375</v>
      </c>
      <c r="L78" s="9" t="s">
        <v>394</v>
      </c>
      <c r="M78" s="9">
        <v>77</v>
      </c>
    </row>
    <row r="79" spans="1:15">
      <c r="A79" s="7" t="str">
        <f t="shared" si="1"/>
        <v>E1</v>
      </c>
      <c r="C79" s="34"/>
      <c r="D79" s="13" t="s">
        <v>38</v>
      </c>
      <c r="E79" s="35" t="s">
        <v>39</v>
      </c>
      <c r="F79" s="34" t="s">
        <v>37</v>
      </c>
      <c r="G79" s="38" t="s">
        <v>257</v>
      </c>
      <c r="H79" s="39">
        <v>1</v>
      </c>
      <c r="I79" s="35">
        <v>125.02</v>
      </c>
      <c r="J79" s="36">
        <v>0</v>
      </c>
      <c r="K79" s="40">
        <v>0</v>
      </c>
      <c r="L79" s="9" t="s">
        <v>394</v>
      </c>
      <c r="M79" s="9">
        <v>78</v>
      </c>
    </row>
    <row r="80" spans="1:15">
      <c r="A80" s="7" t="str">
        <f t="shared" si="1"/>
        <v>E2</v>
      </c>
      <c r="C80" s="34"/>
      <c r="D80" s="13" t="s">
        <v>38</v>
      </c>
      <c r="E80" s="35" t="s">
        <v>39</v>
      </c>
      <c r="F80" s="34" t="s">
        <v>37</v>
      </c>
      <c r="G80" s="38" t="s">
        <v>257</v>
      </c>
      <c r="H80" s="39">
        <v>2</v>
      </c>
      <c r="I80" s="35">
        <v>120</v>
      </c>
      <c r="J80" s="36">
        <v>0</v>
      </c>
      <c r="K80" s="40">
        <v>50000</v>
      </c>
      <c r="L80" s="9" t="s">
        <v>394</v>
      </c>
      <c r="M80" s="9">
        <v>80</v>
      </c>
    </row>
    <row r="81" spans="1:13">
      <c r="A81" s="7" t="str">
        <f t="shared" si="1"/>
        <v>E3</v>
      </c>
      <c r="C81" s="34"/>
      <c r="D81" s="13" t="s">
        <v>38</v>
      </c>
      <c r="E81" s="35" t="s">
        <v>39</v>
      </c>
      <c r="F81" s="34" t="s">
        <v>37</v>
      </c>
      <c r="G81" s="38" t="s">
        <v>257</v>
      </c>
      <c r="H81" s="39">
        <v>3</v>
      </c>
      <c r="I81" s="35">
        <v>120</v>
      </c>
      <c r="J81" s="36">
        <v>0</v>
      </c>
      <c r="K81" s="40">
        <v>50000</v>
      </c>
      <c r="L81" s="9" t="s">
        <v>394</v>
      </c>
      <c r="M81" s="9">
        <v>81</v>
      </c>
    </row>
    <row r="82" spans="1:13">
      <c r="A82" s="7" t="str">
        <f t="shared" si="1"/>
        <v>E5</v>
      </c>
      <c r="C82" s="34"/>
      <c r="D82" s="13" t="s">
        <v>38</v>
      </c>
      <c r="E82" s="35" t="s">
        <v>39</v>
      </c>
      <c r="F82" s="34" t="s">
        <v>37</v>
      </c>
      <c r="G82" s="38" t="s">
        <v>257</v>
      </c>
      <c r="H82" s="39">
        <v>5</v>
      </c>
      <c r="I82" s="35">
        <v>120</v>
      </c>
      <c r="J82" s="36">
        <v>0</v>
      </c>
      <c r="K82" s="40">
        <v>50000</v>
      </c>
      <c r="L82" s="9" t="s">
        <v>394</v>
      </c>
      <c r="M82" s="9">
        <v>82</v>
      </c>
    </row>
    <row r="83" spans="1:13">
      <c r="A83" s="7" t="str">
        <f t="shared" si="1"/>
        <v>E6</v>
      </c>
      <c r="C83" s="34"/>
      <c r="D83" s="13" t="s">
        <v>38</v>
      </c>
      <c r="E83" s="35" t="s">
        <v>39</v>
      </c>
      <c r="F83" s="34" t="s">
        <v>37</v>
      </c>
      <c r="G83" s="38" t="s">
        <v>257</v>
      </c>
      <c r="H83" s="39">
        <v>6</v>
      </c>
      <c r="I83" s="35">
        <v>120</v>
      </c>
      <c r="J83" s="36">
        <v>0</v>
      </c>
      <c r="K83" s="40">
        <v>50000</v>
      </c>
      <c r="L83" s="9" t="s">
        <v>394</v>
      </c>
      <c r="M83" s="9">
        <v>83</v>
      </c>
    </row>
    <row r="84" spans="1:13">
      <c r="A84" s="7" t="str">
        <f t="shared" si="1"/>
        <v>E7</v>
      </c>
      <c r="C84" s="34"/>
      <c r="D84" s="13" t="s">
        <v>38</v>
      </c>
      <c r="E84" s="35" t="s">
        <v>39</v>
      </c>
      <c r="F84" s="34" t="s">
        <v>37</v>
      </c>
      <c r="G84" s="38" t="s">
        <v>257</v>
      </c>
      <c r="H84" s="39">
        <v>7</v>
      </c>
      <c r="I84" s="35">
        <v>120</v>
      </c>
      <c r="J84" s="36">
        <v>0</v>
      </c>
      <c r="K84" s="40">
        <v>50000</v>
      </c>
      <c r="L84" s="9" t="s">
        <v>394</v>
      </c>
      <c r="M84" s="9">
        <v>84</v>
      </c>
    </row>
    <row r="85" spans="1:13">
      <c r="A85" s="7" t="str">
        <f t="shared" si="1"/>
        <v>E8</v>
      </c>
      <c r="C85" s="34"/>
      <c r="D85" s="13" t="s">
        <v>38</v>
      </c>
      <c r="E85" s="35" t="s">
        <v>39</v>
      </c>
      <c r="F85" s="34" t="s">
        <v>37</v>
      </c>
      <c r="G85" s="38" t="s">
        <v>257</v>
      </c>
      <c r="H85" s="39">
        <v>8</v>
      </c>
      <c r="I85" s="35">
        <v>111</v>
      </c>
      <c r="J85" s="36">
        <v>0</v>
      </c>
      <c r="K85" s="40">
        <v>37499</v>
      </c>
      <c r="L85" s="9" t="s">
        <v>394</v>
      </c>
      <c r="M85" s="9">
        <v>85</v>
      </c>
    </row>
    <row r="86" spans="1:13">
      <c r="A86" s="7" t="str">
        <f t="shared" si="1"/>
        <v>E9</v>
      </c>
      <c r="C86" s="34"/>
      <c r="D86" s="13" t="s">
        <v>38</v>
      </c>
      <c r="E86" s="35" t="s">
        <v>39</v>
      </c>
      <c r="F86" s="34" t="s">
        <v>37</v>
      </c>
      <c r="G86" s="39" t="s">
        <v>257</v>
      </c>
      <c r="H86" s="39">
        <v>9</v>
      </c>
      <c r="I86" s="35">
        <v>132.47999999999999</v>
      </c>
      <c r="J86" s="36">
        <v>0</v>
      </c>
      <c r="K86" s="40">
        <v>55200</v>
      </c>
      <c r="L86" s="9" t="s">
        <v>394</v>
      </c>
      <c r="M86" s="9">
        <v>86</v>
      </c>
    </row>
    <row r="87" spans="1:13">
      <c r="A87" s="7" t="str">
        <f t="shared" si="1"/>
        <v>E01 -A</v>
      </c>
      <c r="C87" s="34"/>
      <c r="D87" s="13" t="s">
        <v>38</v>
      </c>
      <c r="E87" s="35" t="s">
        <v>39</v>
      </c>
      <c r="F87" s="34" t="s">
        <v>37</v>
      </c>
      <c r="G87" s="39" t="s">
        <v>257</v>
      </c>
      <c r="H87" s="39" t="s">
        <v>258</v>
      </c>
      <c r="I87" s="35">
        <v>125.02</v>
      </c>
      <c r="J87" s="36">
        <v>0</v>
      </c>
      <c r="K87" s="40">
        <v>0</v>
      </c>
      <c r="L87" s="9" t="s">
        <v>394</v>
      </c>
      <c r="M87" s="9">
        <v>79</v>
      </c>
    </row>
    <row r="88" spans="1:13">
      <c r="A88" s="7" t="str">
        <f t="shared" si="1"/>
        <v>F1</v>
      </c>
      <c r="C88" s="34"/>
      <c r="D88" s="13" t="s">
        <v>38</v>
      </c>
      <c r="E88" s="35" t="s">
        <v>39</v>
      </c>
      <c r="F88" s="34" t="s">
        <v>37</v>
      </c>
      <c r="G88" s="39" t="s">
        <v>259</v>
      </c>
      <c r="H88" s="39">
        <v>1</v>
      </c>
      <c r="I88" s="35">
        <v>125.02</v>
      </c>
      <c r="J88" s="36">
        <v>0</v>
      </c>
      <c r="K88" s="40">
        <v>0</v>
      </c>
      <c r="L88" s="9" t="s">
        <v>394</v>
      </c>
      <c r="M88" s="9">
        <v>87</v>
      </c>
    </row>
    <row r="89" spans="1:13">
      <c r="A89" s="7" t="str">
        <f t="shared" si="1"/>
        <v>F4</v>
      </c>
      <c r="C89" s="34"/>
      <c r="D89" s="13" t="s">
        <v>38</v>
      </c>
      <c r="E89" s="35" t="s">
        <v>39</v>
      </c>
      <c r="F89" s="34" t="s">
        <v>37</v>
      </c>
      <c r="G89" s="39" t="s">
        <v>259</v>
      </c>
      <c r="H89" s="39">
        <v>4</v>
      </c>
      <c r="I89" s="35">
        <v>120.4</v>
      </c>
      <c r="J89" s="36">
        <v>0</v>
      </c>
      <c r="K89" s="40">
        <v>50167</v>
      </c>
      <c r="L89" s="9" t="s">
        <v>394</v>
      </c>
      <c r="M89" s="9">
        <v>89</v>
      </c>
    </row>
    <row r="90" spans="1:13">
      <c r="A90" s="7" t="str">
        <f t="shared" si="1"/>
        <v>F5</v>
      </c>
      <c r="C90" s="34"/>
      <c r="D90" s="13" t="s">
        <v>38</v>
      </c>
      <c r="E90" s="35" t="s">
        <v>39</v>
      </c>
      <c r="F90" s="34" t="s">
        <v>37</v>
      </c>
      <c r="G90" s="39" t="s">
        <v>259</v>
      </c>
      <c r="H90" s="39">
        <v>5</v>
      </c>
      <c r="I90" s="35">
        <v>107.66</v>
      </c>
      <c r="J90" s="36">
        <v>0</v>
      </c>
      <c r="K90" s="40">
        <v>35999</v>
      </c>
      <c r="L90" s="9" t="s">
        <v>394</v>
      </c>
      <c r="M90" s="9">
        <v>90</v>
      </c>
    </row>
    <row r="91" spans="1:13">
      <c r="A91" s="7" t="str">
        <f t="shared" si="1"/>
        <v>F6</v>
      </c>
      <c r="C91" s="34"/>
      <c r="D91" s="13" t="s">
        <v>38</v>
      </c>
      <c r="E91" s="35" t="s">
        <v>39</v>
      </c>
      <c r="F91" s="34" t="s">
        <v>37</v>
      </c>
      <c r="G91" s="39" t="s">
        <v>259</v>
      </c>
      <c r="H91" s="39">
        <v>6</v>
      </c>
      <c r="I91" s="35">
        <v>120.4</v>
      </c>
      <c r="J91" s="36">
        <v>0</v>
      </c>
      <c r="K91" s="40">
        <v>50167</v>
      </c>
      <c r="L91" s="9" t="s">
        <v>394</v>
      </c>
      <c r="M91" s="9">
        <v>91</v>
      </c>
    </row>
    <row r="92" spans="1:13">
      <c r="A92" s="7" t="str">
        <f t="shared" si="1"/>
        <v>F7</v>
      </c>
      <c r="C92" s="34"/>
      <c r="D92" s="13" t="s">
        <v>38</v>
      </c>
      <c r="E92" s="35" t="s">
        <v>39</v>
      </c>
      <c r="F92" s="34" t="s">
        <v>37</v>
      </c>
      <c r="G92" s="39" t="s">
        <v>259</v>
      </c>
      <c r="H92" s="39">
        <v>7</v>
      </c>
      <c r="I92" s="35">
        <v>120.4</v>
      </c>
      <c r="J92" s="36">
        <v>0</v>
      </c>
      <c r="K92" s="40">
        <v>50167</v>
      </c>
      <c r="L92" s="9" t="s">
        <v>394</v>
      </c>
      <c r="M92" s="9">
        <v>92</v>
      </c>
    </row>
    <row r="93" spans="1:13">
      <c r="A93" s="7" t="str">
        <f t="shared" si="1"/>
        <v>F8</v>
      </c>
      <c r="C93" s="34"/>
      <c r="D93" s="13" t="s">
        <v>38</v>
      </c>
      <c r="E93" s="35" t="s">
        <v>39</v>
      </c>
      <c r="F93" s="34" t="s">
        <v>37</v>
      </c>
      <c r="G93" s="39" t="s">
        <v>259</v>
      </c>
      <c r="H93" s="39">
        <v>8</v>
      </c>
      <c r="I93" s="35">
        <v>118.76</v>
      </c>
      <c r="J93" s="36">
        <v>0</v>
      </c>
      <c r="K93" s="40">
        <v>49483</v>
      </c>
      <c r="L93" s="9" t="s">
        <v>394</v>
      </c>
      <c r="M93" s="9">
        <v>93</v>
      </c>
    </row>
    <row r="94" spans="1:13">
      <c r="A94" s="7" t="str">
        <f t="shared" si="1"/>
        <v>F01 - A</v>
      </c>
      <c r="C94" s="34"/>
      <c r="D94" s="13" t="s">
        <v>38</v>
      </c>
      <c r="E94" s="35" t="s">
        <v>39</v>
      </c>
      <c r="F94" s="34" t="s">
        <v>37</v>
      </c>
      <c r="G94" s="38" t="s">
        <v>259</v>
      </c>
      <c r="H94" s="39" t="s">
        <v>260</v>
      </c>
      <c r="I94" s="35">
        <v>125.02</v>
      </c>
      <c r="J94" s="36">
        <v>0</v>
      </c>
      <c r="K94" s="40">
        <v>0</v>
      </c>
      <c r="L94" s="9" t="s">
        <v>394</v>
      </c>
      <c r="M94" s="9">
        <v>88</v>
      </c>
    </row>
    <row r="95" spans="1:13">
      <c r="A95" s="7" t="str">
        <f t="shared" si="1"/>
        <v>G2</v>
      </c>
      <c r="C95" s="34"/>
      <c r="D95" s="13" t="s">
        <v>38</v>
      </c>
      <c r="E95" s="35" t="s">
        <v>39</v>
      </c>
      <c r="F95" s="34" t="s">
        <v>37</v>
      </c>
      <c r="G95" s="34" t="s">
        <v>261</v>
      </c>
      <c r="H95" s="13">
        <v>2</v>
      </c>
      <c r="I95" s="35">
        <v>128.80000000000001</v>
      </c>
      <c r="J95" s="36">
        <v>0</v>
      </c>
      <c r="K95" s="40">
        <v>53667</v>
      </c>
      <c r="L95" s="9" t="s">
        <v>394</v>
      </c>
      <c r="M95" s="9">
        <v>94</v>
      </c>
    </row>
    <row r="96" spans="1:13">
      <c r="A96" s="7" t="str">
        <f t="shared" si="1"/>
        <v>G3</v>
      </c>
      <c r="C96" s="34"/>
      <c r="D96" s="13" t="s">
        <v>38</v>
      </c>
      <c r="E96" s="35" t="s">
        <v>39</v>
      </c>
      <c r="F96" s="34" t="s">
        <v>37</v>
      </c>
      <c r="G96" s="34" t="s">
        <v>261</v>
      </c>
      <c r="H96" s="13">
        <v>3</v>
      </c>
      <c r="I96" s="35">
        <v>128.80000000000001</v>
      </c>
      <c r="J96" s="36">
        <v>0</v>
      </c>
      <c r="K96" s="40">
        <v>53667</v>
      </c>
      <c r="L96" s="9" t="s">
        <v>394</v>
      </c>
      <c r="M96" s="9">
        <v>95</v>
      </c>
    </row>
    <row r="97" spans="1:13">
      <c r="A97" s="7" t="str">
        <f t="shared" si="1"/>
        <v>G4</v>
      </c>
      <c r="C97" s="34"/>
      <c r="D97" s="13" t="s">
        <v>38</v>
      </c>
      <c r="E97" s="35" t="s">
        <v>39</v>
      </c>
      <c r="F97" s="34" t="s">
        <v>37</v>
      </c>
      <c r="G97" s="34" t="s">
        <v>261</v>
      </c>
      <c r="H97" s="13">
        <v>4</v>
      </c>
      <c r="I97" s="35">
        <v>128.80000000000001</v>
      </c>
      <c r="J97" s="36">
        <v>0</v>
      </c>
      <c r="K97" s="40">
        <v>53667</v>
      </c>
      <c r="L97" s="9" t="s">
        <v>394</v>
      </c>
      <c r="M97" s="9">
        <v>96</v>
      </c>
    </row>
    <row r="98" spans="1:13">
      <c r="A98" s="7" t="str">
        <f t="shared" si="1"/>
        <v>G5</v>
      </c>
      <c r="C98" s="34"/>
      <c r="D98" s="13" t="s">
        <v>38</v>
      </c>
      <c r="E98" s="35" t="s">
        <v>39</v>
      </c>
      <c r="F98" s="34" t="s">
        <v>37</v>
      </c>
      <c r="G98" s="34" t="s">
        <v>261</v>
      </c>
      <c r="H98" s="13">
        <v>5</v>
      </c>
      <c r="I98" s="35">
        <v>132.94</v>
      </c>
      <c r="J98" s="36">
        <v>0</v>
      </c>
      <c r="K98" s="40">
        <v>55392</v>
      </c>
      <c r="L98" s="9" t="s">
        <v>394</v>
      </c>
      <c r="M98" s="9">
        <v>97</v>
      </c>
    </row>
    <row r="99" spans="1:13">
      <c r="A99" s="7" t="str">
        <f t="shared" si="1"/>
        <v>G7</v>
      </c>
      <c r="C99" s="34"/>
      <c r="D99" s="13" t="s">
        <v>38</v>
      </c>
      <c r="E99" s="35" t="s">
        <v>39</v>
      </c>
      <c r="F99" s="34" t="s">
        <v>37</v>
      </c>
      <c r="G99" s="34" t="s">
        <v>261</v>
      </c>
      <c r="H99" s="13">
        <v>7</v>
      </c>
      <c r="I99" s="35">
        <v>131.81</v>
      </c>
      <c r="J99" s="36">
        <v>0</v>
      </c>
      <c r="K99" s="40">
        <v>54921</v>
      </c>
      <c r="L99" s="9" t="s">
        <v>394</v>
      </c>
      <c r="M99" s="9">
        <v>98</v>
      </c>
    </row>
    <row r="100" spans="1:13">
      <c r="A100" s="7" t="str">
        <f t="shared" si="1"/>
        <v>G8</v>
      </c>
      <c r="C100" s="34"/>
      <c r="D100" s="13" t="s">
        <v>38</v>
      </c>
      <c r="E100" s="35" t="s">
        <v>39</v>
      </c>
      <c r="F100" s="34" t="s">
        <v>37</v>
      </c>
      <c r="G100" s="34" t="s">
        <v>261</v>
      </c>
      <c r="H100" s="13">
        <v>8</v>
      </c>
      <c r="I100" s="35">
        <v>125.55</v>
      </c>
      <c r="J100" s="36">
        <v>0</v>
      </c>
      <c r="K100" s="40">
        <v>52312</v>
      </c>
      <c r="L100" s="9" t="s">
        <v>394</v>
      </c>
      <c r="M100" s="9">
        <v>99</v>
      </c>
    </row>
    <row r="101" spans="1:13">
      <c r="A101" s="7" t="str">
        <f t="shared" si="1"/>
        <v>G9</v>
      </c>
      <c r="C101" s="34"/>
      <c r="D101" s="13" t="s">
        <v>38</v>
      </c>
      <c r="E101" s="35" t="s">
        <v>39</v>
      </c>
      <c r="F101" s="34" t="s">
        <v>37</v>
      </c>
      <c r="G101" s="34" t="s">
        <v>261</v>
      </c>
      <c r="H101" s="13">
        <v>9</v>
      </c>
      <c r="I101" s="35">
        <v>137.85</v>
      </c>
      <c r="J101" s="36">
        <v>0</v>
      </c>
      <c r="K101" s="40">
        <v>57437</v>
      </c>
      <c r="L101" s="9" t="s">
        <v>394</v>
      </c>
      <c r="M101" s="9">
        <v>100</v>
      </c>
    </row>
    <row r="102" spans="1:13">
      <c r="A102" s="7" t="str">
        <f t="shared" si="1"/>
        <v>H2</v>
      </c>
      <c r="C102" s="34"/>
      <c r="D102" s="13" t="s">
        <v>38</v>
      </c>
      <c r="E102" s="35" t="s">
        <v>39</v>
      </c>
      <c r="F102" s="34" t="s">
        <v>37</v>
      </c>
      <c r="G102" s="34" t="s">
        <v>262</v>
      </c>
      <c r="H102" s="13">
        <v>2</v>
      </c>
      <c r="I102" s="35">
        <v>128.16</v>
      </c>
      <c r="J102" s="36">
        <v>0</v>
      </c>
      <c r="K102" s="40">
        <v>53400</v>
      </c>
      <c r="L102" s="9" t="s">
        <v>394</v>
      </c>
      <c r="M102" s="9">
        <v>101</v>
      </c>
    </row>
    <row r="103" spans="1:13">
      <c r="A103" s="7" t="str">
        <f t="shared" si="1"/>
        <v>H3</v>
      </c>
      <c r="C103" s="34"/>
      <c r="D103" s="13" t="s">
        <v>38</v>
      </c>
      <c r="E103" s="35" t="s">
        <v>39</v>
      </c>
      <c r="F103" s="34" t="s">
        <v>37</v>
      </c>
      <c r="G103" s="34" t="s">
        <v>262</v>
      </c>
      <c r="H103" s="13">
        <v>3</v>
      </c>
      <c r="I103" s="35">
        <v>128.16</v>
      </c>
      <c r="J103" s="36">
        <v>0</v>
      </c>
      <c r="K103" s="40">
        <v>53400</v>
      </c>
      <c r="L103" s="9" t="s">
        <v>394</v>
      </c>
      <c r="M103" s="9">
        <v>102</v>
      </c>
    </row>
    <row r="104" spans="1:13">
      <c r="A104" s="7" t="str">
        <f t="shared" si="1"/>
        <v>H4</v>
      </c>
      <c r="C104" s="34"/>
      <c r="D104" s="13" t="s">
        <v>38</v>
      </c>
      <c r="E104" s="35" t="s">
        <v>39</v>
      </c>
      <c r="F104" s="34" t="s">
        <v>37</v>
      </c>
      <c r="G104" s="34" t="s">
        <v>262</v>
      </c>
      <c r="H104" s="13">
        <v>4</v>
      </c>
      <c r="I104" s="35">
        <v>128.16</v>
      </c>
      <c r="J104" s="36">
        <v>0</v>
      </c>
      <c r="K104" s="40">
        <v>53400</v>
      </c>
      <c r="L104" s="9" t="s">
        <v>394</v>
      </c>
      <c r="M104" s="9">
        <v>103</v>
      </c>
    </row>
    <row r="105" spans="1:13">
      <c r="A105" s="7" t="str">
        <f t="shared" si="1"/>
        <v>H5</v>
      </c>
      <c r="C105" s="34"/>
      <c r="D105" s="13" t="s">
        <v>38</v>
      </c>
      <c r="E105" s="35" t="s">
        <v>39</v>
      </c>
      <c r="F105" s="34" t="s">
        <v>37</v>
      </c>
      <c r="G105" s="34" t="s">
        <v>262</v>
      </c>
      <c r="H105" s="13">
        <v>5</v>
      </c>
      <c r="I105" s="35">
        <v>128.16</v>
      </c>
      <c r="J105" s="36">
        <v>0</v>
      </c>
      <c r="K105" s="40">
        <v>53400</v>
      </c>
      <c r="L105" s="9" t="s">
        <v>394</v>
      </c>
      <c r="M105" s="9">
        <v>104</v>
      </c>
    </row>
    <row r="106" spans="1:13">
      <c r="A106" s="7" t="str">
        <f t="shared" si="1"/>
        <v>H6</v>
      </c>
      <c r="C106" s="34"/>
      <c r="D106" s="13" t="s">
        <v>38</v>
      </c>
      <c r="E106" s="35" t="s">
        <v>39</v>
      </c>
      <c r="F106" s="34" t="s">
        <v>37</v>
      </c>
      <c r="G106" s="34" t="s">
        <v>262</v>
      </c>
      <c r="H106" s="13">
        <v>6</v>
      </c>
      <c r="I106" s="35">
        <v>128.16</v>
      </c>
      <c r="J106" s="36">
        <v>0</v>
      </c>
      <c r="K106" s="40">
        <v>53400</v>
      </c>
      <c r="L106" s="9" t="s">
        <v>394</v>
      </c>
      <c r="M106" s="9">
        <v>105</v>
      </c>
    </row>
    <row r="107" spans="1:13">
      <c r="A107" s="7" t="str">
        <f t="shared" si="1"/>
        <v>H7</v>
      </c>
      <c r="C107" s="34"/>
      <c r="D107" s="13" t="s">
        <v>38</v>
      </c>
      <c r="E107" s="35" t="s">
        <v>39</v>
      </c>
      <c r="F107" s="34" t="s">
        <v>37</v>
      </c>
      <c r="G107" s="34" t="s">
        <v>262</v>
      </c>
      <c r="H107" s="13">
        <v>7</v>
      </c>
      <c r="I107" s="35">
        <v>128.16</v>
      </c>
      <c r="J107" s="36">
        <v>0</v>
      </c>
      <c r="K107" s="40">
        <v>53400</v>
      </c>
      <c r="L107" s="9" t="s">
        <v>394</v>
      </c>
      <c r="M107" s="9">
        <v>106</v>
      </c>
    </row>
    <row r="108" spans="1:13">
      <c r="A108" s="7" t="str">
        <f t="shared" si="1"/>
        <v>I3</v>
      </c>
      <c r="C108" s="34"/>
      <c r="D108" s="13" t="s">
        <v>38</v>
      </c>
      <c r="E108" s="35" t="s">
        <v>39</v>
      </c>
      <c r="F108" s="34" t="s">
        <v>37</v>
      </c>
      <c r="G108" s="34" t="s">
        <v>263</v>
      </c>
      <c r="H108" s="13">
        <v>3</v>
      </c>
      <c r="I108" s="35">
        <v>120.73</v>
      </c>
      <c r="J108" s="36">
        <v>0</v>
      </c>
      <c r="K108" s="40">
        <v>35900</v>
      </c>
      <c r="L108" s="9" t="s">
        <v>394</v>
      </c>
      <c r="M108" s="9">
        <v>65</v>
      </c>
    </row>
    <row r="109" spans="1:13">
      <c r="A109" s="7" t="str">
        <f t="shared" si="1"/>
        <v>I7</v>
      </c>
      <c r="C109" s="34"/>
      <c r="D109" s="13" t="s">
        <v>38</v>
      </c>
      <c r="E109" s="35" t="s">
        <v>39</v>
      </c>
      <c r="F109" s="34" t="s">
        <v>37</v>
      </c>
      <c r="G109" s="34" t="s">
        <v>263</v>
      </c>
      <c r="H109" s="13">
        <v>7</v>
      </c>
      <c r="I109" s="35">
        <v>141.49</v>
      </c>
      <c r="J109" s="36">
        <v>0</v>
      </c>
      <c r="K109" s="40">
        <v>58954</v>
      </c>
      <c r="L109" s="9" t="s">
        <v>394</v>
      </c>
      <c r="M109" s="9">
        <v>107</v>
      </c>
    </row>
    <row r="110" spans="1:13">
      <c r="A110" s="7" t="str">
        <f t="shared" si="1"/>
        <v>J3</v>
      </c>
      <c r="C110" s="34"/>
      <c r="D110" s="13" t="s">
        <v>38</v>
      </c>
      <c r="E110" s="35" t="s">
        <v>39</v>
      </c>
      <c r="F110" s="34" t="s">
        <v>37</v>
      </c>
      <c r="G110" s="34" t="s">
        <v>264</v>
      </c>
      <c r="H110" s="13">
        <v>3</v>
      </c>
      <c r="I110" s="35">
        <v>90</v>
      </c>
      <c r="J110" s="36">
        <v>0</v>
      </c>
      <c r="K110" s="40">
        <v>27999</v>
      </c>
      <c r="L110" s="9" t="s">
        <v>394</v>
      </c>
      <c r="M110" s="9">
        <v>108</v>
      </c>
    </row>
    <row r="111" spans="1:13">
      <c r="A111" s="7" t="str">
        <f t="shared" si="1"/>
        <v>J4</v>
      </c>
      <c r="C111" s="34"/>
      <c r="D111" s="13" t="s">
        <v>38</v>
      </c>
      <c r="E111" s="35" t="s">
        <v>39</v>
      </c>
      <c r="F111" s="34" t="s">
        <v>37</v>
      </c>
      <c r="G111" s="34" t="s">
        <v>264</v>
      </c>
      <c r="H111" s="13">
        <v>4</v>
      </c>
      <c r="I111" s="35">
        <v>90</v>
      </c>
      <c r="J111" s="36">
        <v>0</v>
      </c>
      <c r="K111" s="40">
        <v>37500</v>
      </c>
      <c r="L111" s="9" t="s">
        <v>394</v>
      </c>
      <c r="M111" s="9">
        <v>109</v>
      </c>
    </row>
    <row r="112" spans="1:13">
      <c r="A112" s="7" t="str">
        <f t="shared" si="1"/>
        <v>J5</v>
      </c>
      <c r="C112" s="34"/>
      <c r="D112" s="13" t="s">
        <v>38</v>
      </c>
      <c r="E112" s="35" t="s">
        <v>39</v>
      </c>
      <c r="F112" s="34" t="s">
        <v>37</v>
      </c>
      <c r="G112" s="34" t="s">
        <v>264</v>
      </c>
      <c r="H112" s="13">
        <v>5</v>
      </c>
      <c r="I112" s="35">
        <v>90</v>
      </c>
      <c r="J112" s="36">
        <v>0</v>
      </c>
      <c r="K112" s="40">
        <v>27999</v>
      </c>
      <c r="L112" s="9" t="s">
        <v>394</v>
      </c>
      <c r="M112" s="9">
        <v>110</v>
      </c>
    </row>
    <row r="113" spans="1:13">
      <c r="A113" s="7" t="str">
        <f t="shared" si="1"/>
        <v>J6</v>
      </c>
      <c r="C113" s="34"/>
      <c r="D113" s="13" t="s">
        <v>38</v>
      </c>
      <c r="E113" s="35" t="s">
        <v>39</v>
      </c>
      <c r="F113" s="34" t="s">
        <v>37</v>
      </c>
      <c r="G113" s="34" t="s">
        <v>264</v>
      </c>
      <c r="H113" s="13">
        <v>6</v>
      </c>
      <c r="I113" s="35">
        <v>90</v>
      </c>
      <c r="J113" s="36">
        <v>0</v>
      </c>
      <c r="K113" s="40">
        <v>37500</v>
      </c>
      <c r="L113" s="9" t="s">
        <v>394</v>
      </c>
      <c r="M113" s="9">
        <v>111</v>
      </c>
    </row>
    <row r="114" spans="1:13">
      <c r="A114" s="7" t="str">
        <f t="shared" si="1"/>
        <v>k1</v>
      </c>
      <c r="C114" s="34"/>
      <c r="D114" s="13" t="s">
        <v>38</v>
      </c>
      <c r="E114" s="35" t="s">
        <v>39</v>
      </c>
      <c r="F114" s="34" t="s">
        <v>37</v>
      </c>
      <c r="G114" s="34" t="s">
        <v>265</v>
      </c>
      <c r="H114" s="13">
        <v>1</v>
      </c>
      <c r="I114" s="35">
        <v>288.7</v>
      </c>
      <c r="J114" s="36">
        <v>0</v>
      </c>
      <c r="K114" s="40">
        <v>0</v>
      </c>
      <c r="L114" s="9" t="s">
        <v>394</v>
      </c>
      <c r="M114" s="9">
        <v>112</v>
      </c>
    </row>
    <row r="115" spans="1:13">
      <c r="A115" s="7" t="str">
        <f t="shared" si="1"/>
        <v>k2</v>
      </c>
      <c r="C115" s="34"/>
      <c r="D115" s="13" t="s">
        <v>38</v>
      </c>
      <c r="E115" s="35" t="s">
        <v>39</v>
      </c>
      <c r="F115" s="34" t="s">
        <v>37</v>
      </c>
      <c r="G115" s="34" t="s">
        <v>265</v>
      </c>
      <c r="H115" s="13">
        <v>2</v>
      </c>
      <c r="I115" s="35">
        <v>318.64</v>
      </c>
      <c r="J115" s="36">
        <v>0</v>
      </c>
      <c r="K115" s="40">
        <v>0</v>
      </c>
      <c r="L115" s="9" t="s">
        <v>394</v>
      </c>
      <c r="M115" s="9">
        <v>113</v>
      </c>
    </row>
    <row r="116" spans="1:13">
      <c r="A116" s="7" t="str">
        <f t="shared" si="1"/>
        <v>k3</v>
      </c>
      <c r="C116" s="34"/>
      <c r="D116" s="13" t="s">
        <v>38</v>
      </c>
      <c r="E116" s="35" t="s">
        <v>39</v>
      </c>
      <c r="F116" s="34" t="s">
        <v>37</v>
      </c>
      <c r="G116" s="34" t="s">
        <v>265</v>
      </c>
      <c r="H116" s="13">
        <v>3</v>
      </c>
      <c r="I116" s="35">
        <v>374.46</v>
      </c>
      <c r="J116" s="36">
        <v>0</v>
      </c>
      <c r="K116" s="40">
        <v>0</v>
      </c>
      <c r="L116" s="9" t="s">
        <v>394</v>
      </c>
      <c r="M116" s="9">
        <v>114</v>
      </c>
    </row>
    <row r="117" spans="1:13">
      <c r="A117" s="7" t="str">
        <f t="shared" si="1"/>
        <v>k11</v>
      </c>
      <c r="C117" s="34"/>
      <c r="D117" s="13" t="s">
        <v>38</v>
      </c>
      <c r="E117" s="35" t="s">
        <v>39</v>
      </c>
      <c r="F117" s="34" t="s">
        <v>37</v>
      </c>
      <c r="G117" s="34" t="s">
        <v>266</v>
      </c>
      <c r="H117" s="13">
        <v>1</v>
      </c>
      <c r="I117" s="35">
        <v>299.74</v>
      </c>
      <c r="J117" s="36">
        <v>0</v>
      </c>
      <c r="K117" s="40">
        <v>0</v>
      </c>
      <c r="L117" s="9" t="s">
        <v>394</v>
      </c>
      <c r="M117" s="9">
        <v>115</v>
      </c>
    </row>
    <row r="118" spans="1:13">
      <c r="A118" s="7" t="str">
        <f t="shared" si="1"/>
        <v>k12</v>
      </c>
      <c r="C118" s="34"/>
      <c r="D118" s="13" t="s">
        <v>38</v>
      </c>
      <c r="E118" s="35" t="s">
        <v>39</v>
      </c>
      <c r="F118" s="34" t="s">
        <v>37</v>
      </c>
      <c r="G118" s="34" t="s">
        <v>266</v>
      </c>
      <c r="H118" s="13">
        <v>2</v>
      </c>
      <c r="I118" s="35">
        <v>302.7</v>
      </c>
      <c r="J118" s="36">
        <v>0</v>
      </c>
      <c r="K118" s="40">
        <v>0</v>
      </c>
      <c r="L118" s="9" t="s">
        <v>394</v>
      </c>
      <c r="M118" s="9">
        <v>116</v>
      </c>
    </row>
    <row r="119" spans="1:13">
      <c r="A119" s="7" t="str">
        <f t="shared" si="1"/>
        <v>k13</v>
      </c>
      <c r="C119" s="34"/>
      <c r="D119" s="13" t="s">
        <v>38</v>
      </c>
      <c r="E119" s="35" t="s">
        <v>39</v>
      </c>
      <c r="F119" s="34" t="s">
        <v>37</v>
      </c>
      <c r="G119" s="34" t="s">
        <v>266</v>
      </c>
      <c r="H119" s="13">
        <v>3</v>
      </c>
      <c r="I119" s="35">
        <v>297.86</v>
      </c>
      <c r="J119" s="36">
        <v>0</v>
      </c>
      <c r="K119" s="40">
        <v>0</v>
      </c>
      <c r="L119" s="9" t="s">
        <v>394</v>
      </c>
      <c r="M119" s="9">
        <v>117</v>
      </c>
    </row>
    <row r="120" spans="1:13">
      <c r="A120" s="7" t="str">
        <f t="shared" si="1"/>
        <v>k14</v>
      </c>
      <c r="C120" s="34"/>
      <c r="D120" s="13" t="s">
        <v>38</v>
      </c>
      <c r="E120" s="35" t="s">
        <v>39</v>
      </c>
      <c r="F120" s="34" t="s">
        <v>37</v>
      </c>
      <c r="G120" s="34" t="s">
        <v>266</v>
      </c>
      <c r="H120" s="13">
        <v>4</v>
      </c>
      <c r="I120" s="35">
        <v>339.39</v>
      </c>
      <c r="J120" s="36">
        <v>0</v>
      </c>
      <c r="K120" s="40">
        <v>0</v>
      </c>
      <c r="L120" s="9" t="s">
        <v>394</v>
      </c>
      <c r="M120" s="9">
        <v>118</v>
      </c>
    </row>
    <row r="121" spans="1:13">
      <c r="A121" s="7" t="str">
        <f t="shared" si="1"/>
        <v>k15</v>
      </c>
      <c r="C121" s="34"/>
      <c r="D121" s="13" t="s">
        <v>38</v>
      </c>
      <c r="E121" s="35" t="s">
        <v>39</v>
      </c>
      <c r="F121" s="34" t="s">
        <v>37</v>
      </c>
      <c r="G121" s="34" t="s">
        <v>266</v>
      </c>
      <c r="H121" s="13">
        <v>5</v>
      </c>
      <c r="I121" s="35">
        <v>328.92</v>
      </c>
      <c r="J121" s="36">
        <v>0</v>
      </c>
      <c r="K121" s="40">
        <v>0</v>
      </c>
      <c r="L121" s="9" t="s">
        <v>394</v>
      </c>
      <c r="M121" s="9">
        <v>119</v>
      </c>
    </row>
    <row r="122" spans="1:13">
      <c r="A122" s="7" t="str">
        <f t="shared" si="1"/>
        <v>L2</v>
      </c>
      <c r="C122" s="34"/>
      <c r="D122" s="13" t="s">
        <v>38</v>
      </c>
      <c r="E122" s="35" t="s">
        <v>39</v>
      </c>
      <c r="F122" s="34" t="s">
        <v>37</v>
      </c>
      <c r="G122" s="34" t="s">
        <v>267</v>
      </c>
      <c r="H122" s="13">
        <v>2</v>
      </c>
      <c r="I122" s="35">
        <v>97.54</v>
      </c>
      <c r="J122" s="36">
        <v>0</v>
      </c>
      <c r="K122" s="40">
        <v>40642</v>
      </c>
      <c r="L122" s="9" t="s">
        <v>394</v>
      </c>
      <c r="M122" s="9">
        <v>120</v>
      </c>
    </row>
    <row r="123" spans="1:13">
      <c r="A123" s="7" t="str">
        <f t="shared" si="1"/>
        <v>L3</v>
      </c>
      <c r="C123" s="34"/>
      <c r="D123" s="13" t="s">
        <v>38</v>
      </c>
      <c r="E123" s="35" t="s">
        <v>39</v>
      </c>
      <c r="F123" s="34" t="s">
        <v>37</v>
      </c>
      <c r="G123" s="34" t="s">
        <v>267</v>
      </c>
      <c r="H123" s="13">
        <v>3</v>
      </c>
      <c r="I123" s="35">
        <v>95.31</v>
      </c>
      <c r="J123" s="36">
        <v>0</v>
      </c>
      <c r="K123" s="40">
        <v>39712</v>
      </c>
      <c r="L123" s="9" t="s">
        <v>394</v>
      </c>
      <c r="M123" s="9">
        <v>121</v>
      </c>
    </row>
    <row r="124" spans="1:13">
      <c r="A124" s="7" t="str">
        <f t="shared" si="1"/>
        <v>L4</v>
      </c>
      <c r="C124" s="34"/>
      <c r="D124" s="13" t="s">
        <v>38</v>
      </c>
      <c r="E124" s="35" t="s">
        <v>39</v>
      </c>
      <c r="F124" s="34" t="s">
        <v>37</v>
      </c>
      <c r="G124" s="34" t="s">
        <v>267</v>
      </c>
      <c r="H124" s="13">
        <v>4</v>
      </c>
      <c r="I124" s="35">
        <v>100.57</v>
      </c>
      <c r="J124" s="36">
        <v>0</v>
      </c>
      <c r="K124" s="40">
        <v>32499</v>
      </c>
      <c r="L124" s="9" t="s">
        <v>394</v>
      </c>
      <c r="M124" s="9">
        <v>122</v>
      </c>
    </row>
    <row r="125" spans="1:13">
      <c r="A125" s="7" t="str">
        <f t="shared" si="1"/>
        <v>M2</v>
      </c>
      <c r="C125" s="34"/>
      <c r="D125" s="13" t="s">
        <v>38</v>
      </c>
      <c r="E125" s="35" t="s">
        <v>39</v>
      </c>
      <c r="F125" s="34" t="s">
        <v>37</v>
      </c>
      <c r="G125" s="34" t="s">
        <v>268</v>
      </c>
      <c r="H125" s="13">
        <v>2</v>
      </c>
      <c r="I125" s="35">
        <v>150.29</v>
      </c>
      <c r="J125" s="36">
        <v>0</v>
      </c>
      <c r="K125" s="40">
        <v>62608</v>
      </c>
      <c r="L125" s="9" t="s">
        <v>394</v>
      </c>
      <c r="M125" s="9">
        <v>123</v>
      </c>
    </row>
    <row r="126" spans="1:13">
      <c r="A126" s="7" t="str">
        <f t="shared" si="1"/>
        <v>M4</v>
      </c>
      <c r="C126" s="34"/>
      <c r="D126" s="13" t="s">
        <v>38</v>
      </c>
      <c r="E126" s="35" t="s">
        <v>39</v>
      </c>
      <c r="F126" s="34" t="s">
        <v>37</v>
      </c>
      <c r="G126" s="34" t="s">
        <v>268</v>
      </c>
      <c r="H126" s="13">
        <v>4</v>
      </c>
      <c r="I126" s="35">
        <v>134.9</v>
      </c>
      <c r="J126" s="36">
        <v>0</v>
      </c>
      <c r="K126" s="40">
        <v>56208</v>
      </c>
      <c r="L126" s="9" t="s">
        <v>394</v>
      </c>
      <c r="M126" s="9">
        <v>124</v>
      </c>
    </row>
    <row r="127" spans="1:13">
      <c r="A127" s="7" t="str">
        <f t="shared" si="1"/>
        <v>M6</v>
      </c>
      <c r="C127" s="34"/>
      <c r="D127" s="13" t="s">
        <v>38</v>
      </c>
      <c r="E127" s="35" t="s">
        <v>39</v>
      </c>
      <c r="F127" s="34" t="s">
        <v>37</v>
      </c>
      <c r="G127" s="34" t="s">
        <v>268</v>
      </c>
      <c r="H127" s="13">
        <v>6</v>
      </c>
      <c r="I127" s="35">
        <v>130.63999999999999</v>
      </c>
      <c r="J127" s="36">
        <v>0</v>
      </c>
      <c r="K127" s="40">
        <v>54433</v>
      </c>
      <c r="L127" s="9" t="s">
        <v>394</v>
      </c>
      <c r="M127" s="9">
        <v>125</v>
      </c>
    </row>
    <row r="128" spans="1:13">
      <c r="A128" s="7" t="str">
        <f t="shared" si="1"/>
        <v>N1</v>
      </c>
      <c r="C128" s="34"/>
      <c r="D128" s="13" t="s">
        <v>38</v>
      </c>
      <c r="E128" s="35" t="s">
        <v>39</v>
      </c>
      <c r="F128" s="34" t="s">
        <v>37</v>
      </c>
      <c r="G128" s="34" t="s">
        <v>269</v>
      </c>
      <c r="H128" s="13">
        <v>1</v>
      </c>
      <c r="I128" s="35">
        <v>129.13999999999999</v>
      </c>
      <c r="J128" s="36">
        <v>0</v>
      </c>
      <c r="K128" s="40">
        <v>53808</v>
      </c>
      <c r="L128" s="9" t="s">
        <v>394</v>
      </c>
      <c r="M128" s="9">
        <v>126</v>
      </c>
    </row>
    <row r="129" spans="1:13">
      <c r="A129" s="7" t="str">
        <f t="shared" si="1"/>
        <v>N2</v>
      </c>
      <c r="C129" s="34"/>
      <c r="D129" s="13" t="s">
        <v>38</v>
      </c>
      <c r="E129" s="35" t="s">
        <v>39</v>
      </c>
      <c r="F129" s="34" t="s">
        <v>37</v>
      </c>
      <c r="G129" s="34" t="s">
        <v>269</v>
      </c>
      <c r="H129" s="13">
        <v>2</v>
      </c>
      <c r="I129" s="35">
        <v>129.88999999999999</v>
      </c>
      <c r="J129" s="36">
        <v>0</v>
      </c>
      <c r="K129" s="40">
        <v>54121</v>
      </c>
      <c r="L129" s="9" t="s">
        <v>394</v>
      </c>
      <c r="M129" s="9">
        <v>127</v>
      </c>
    </row>
    <row r="130" spans="1:13">
      <c r="A130" s="7" t="str">
        <f t="shared" si="1"/>
        <v>N3</v>
      </c>
      <c r="C130" s="34"/>
      <c r="D130" s="13" t="s">
        <v>38</v>
      </c>
      <c r="E130" s="35" t="s">
        <v>39</v>
      </c>
      <c r="F130" s="34" t="s">
        <v>37</v>
      </c>
      <c r="G130" s="34" t="s">
        <v>269</v>
      </c>
      <c r="H130" s="13">
        <v>3</v>
      </c>
      <c r="I130" s="35">
        <v>128.80000000000001</v>
      </c>
      <c r="J130" s="36">
        <v>0</v>
      </c>
      <c r="K130" s="40">
        <v>53667</v>
      </c>
      <c r="L130" s="9" t="s">
        <v>394</v>
      </c>
      <c r="M130" s="9">
        <v>128</v>
      </c>
    </row>
    <row r="131" spans="1:13">
      <c r="A131" s="7" t="str">
        <f t="shared" si="1"/>
        <v>N4</v>
      </c>
      <c r="C131" s="34"/>
      <c r="D131" s="13" t="s">
        <v>38</v>
      </c>
      <c r="E131" s="35" t="s">
        <v>39</v>
      </c>
      <c r="F131" s="34" t="s">
        <v>37</v>
      </c>
      <c r="G131" s="34" t="s">
        <v>269</v>
      </c>
      <c r="H131" s="13">
        <v>4</v>
      </c>
      <c r="I131" s="35">
        <v>128.80000000000001</v>
      </c>
      <c r="J131" s="36">
        <v>0</v>
      </c>
      <c r="K131" s="40">
        <v>53667</v>
      </c>
      <c r="L131" s="9" t="s">
        <v>394</v>
      </c>
      <c r="M131" s="9">
        <v>129</v>
      </c>
    </row>
    <row r="132" spans="1:13">
      <c r="A132" s="7" t="str">
        <f t="shared" ref="A132:A162" si="2">CONCATENATE(G132,H132)</f>
        <v>N6</v>
      </c>
      <c r="C132" s="34"/>
      <c r="D132" s="13" t="s">
        <v>38</v>
      </c>
      <c r="E132" s="35" t="s">
        <v>39</v>
      </c>
      <c r="F132" s="34" t="s">
        <v>37</v>
      </c>
      <c r="G132" s="34" t="s">
        <v>269</v>
      </c>
      <c r="H132" s="13">
        <v>6</v>
      </c>
      <c r="I132" s="35">
        <v>137.11000000000001</v>
      </c>
      <c r="J132" s="36">
        <v>0</v>
      </c>
      <c r="K132" s="40">
        <v>57129</v>
      </c>
      <c r="L132" s="9" t="s">
        <v>394</v>
      </c>
      <c r="M132" s="9">
        <v>130</v>
      </c>
    </row>
    <row r="133" spans="1:13">
      <c r="A133" s="7" t="str">
        <f t="shared" si="2"/>
        <v>N7</v>
      </c>
      <c r="C133" s="34"/>
      <c r="D133" s="13" t="s">
        <v>38</v>
      </c>
      <c r="E133" s="35" t="s">
        <v>39</v>
      </c>
      <c r="F133" s="34" t="s">
        <v>37</v>
      </c>
      <c r="G133" s="34" t="s">
        <v>269</v>
      </c>
      <c r="H133" s="13">
        <v>7</v>
      </c>
      <c r="I133" s="35">
        <v>130.13999999999999</v>
      </c>
      <c r="J133" s="36">
        <v>0</v>
      </c>
      <c r="K133" s="40">
        <v>54225</v>
      </c>
      <c r="L133" s="9" t="s">
        <v>394</v>
      </c>
      <c r="M133" s="9">
        <v>131</v>
      </c>
    </row>
    <row r="134" spans="1:13">
      <c r="A134" s="7" t="str">
        <f t="shared" si="2"/>
        <v>O3</v>
      </c>
      <c r="C134" s="34"/>
      <c r="D134" s="13" t="s">
        <v>38</v>
      </c>
      <c r="E134" s="35" t="s">
        <v>39</v>
      </c>
      <c r="F134" s="34" t="s">
        <v>37</v>
      </c>
      <c r="G134" s="34" t="s">
        <v>270</v>
      </c>
      <c r="H134" s="13">
        <v>3</v>
      </c>
      <c r="I134" s="35">
        <v>127.4</v>
      </c>
      <c r="J134" s="36">
        <v>0</v>
      </c>
      <c r="K134" s="40">
        <v>53083</v>
      </c>
      <c r="L134" s="9" t="s">
        <v>394</v>
      </c>
      <c r="M134" s="9">
        <v>132</v>
      </c>
    </row>
    <row r="135" spans="1:13">
      <c r="A135" s="7" t="str">
        <f t="shared" si="2"/>
        <v>O5</v>
      </c>
      <c r="C135" s="34"/>
      <c r="D135" s="13" t="s">
        <v>38</v>
      </c>
      <c r="E135" s="35" t="s">
        <v>39</v>
      </c>
      <c r="F135" s="34" t="s">
        <v>37</v>
      </c>
      <c r="G135" s="34" t="s">
        <v>270</v>
      </c>
      <c r="H135" s="13">
        <v>5</v>
      </c>
      <c r="I135" s="35">
        <v>127.4</v>
      </c>
      <c r="J135" s="36">
        <v>0</v>
      </c>
      <c r="K135" s="40">
        <v>53083</v>
      </c>
      <c r="L135" s="9" t="s">
        <v>394</v>
      </c>
      <c r="M135" s="9">
        <v>133</v>
      </c>
    </row>
    <row r="136" spans="1:13">
      <c r="A136" s="7" t="str">
        <f t="shared" si="2"/>
        <v>O6</v>
      </c>
      <c r="C136" s="34"/>
      <c r="D136" s="13" t="s">
        <v>38</v>
      </c>
      <c r="E136" s="35" t="s">
        <v>39</v>
      </c>
      <c r="F136" s="34" t="s">
        <v>37</v>
      </c>
      <c r="G136" s="34" t="s">
        <v>270</v>
      </c>
      <c r="H136" s="13">
        <v>6</v>
      </c>
      <c r="I136" s="35">
        <v>125.02</v>
      </c>
      <c r="J136" s="36">
        <v>0</v>
      </c>
      <c r="K136" s="40">
        <v>0</v>
      </c>
      <c r="L136" s="9" t="s">
        <v>394</v>
      </c>
      <c r="M136" s="9">
        <v>134</v>
      </c>
    </row>
    <row r="137" spans="1:13">
      <c r="A137" s="7" t="str">
        <f t="shared" si="2"/>
        <v>O7</v>
      </c>
      <c r="C137" s="34"/>
      <c r="D137" s="13" t="s">
        <v>38</v>
      </c>
      <c r="E137" s="35" t="s">
        <v>39</v>
      </c>
      <c r="F137" s="34" t="s">
        <v>37</v>
      </c>
      <c r="G137" s="34" t="s">
        <v>270</v>
      </c>
      <c r="H137" s="13">
        <v>7</v>
      </c>
      <c r="I137" s="35">
        <v>125.02</v>
      </c>
      <c r="J137" s="36">
        <v>0</v>
      </c>
      <c r="K137" s="40">
        <v>0</v>
      </c>
      <c r="L137" s="9" t="s">
        <v>394</v>
      </c>
      <c r="M137" s="9">
        <v>135</v>
      </c>
    </row>
    <row r="138" spans="1:13">
      <c r="A138" s="7" t="str">
        <f t="shared" si="2"/>
        <v>P5</v>
      </c>
      <c r="C138" s="34"/>
      <c r="D138" s="13" t="s">
        <v>38</v>
      </c>
      <c r="E138" s="35" t="s">
        <v>39</v>
      </c>
      <c r="F138" s="34" t="s">
        <v>37</v>
      </c>
      <c r="G138" s="34" t="s">
        <v>271</v>
      </c>
      <c r="H138" s="13">
        <v>5</v>
      </c>
      <c r="I138" s="35">
        <v>125.02</v>
      </c>
      <c r="J138" s="36">
        <v>0</v>
      </c>
      <c r="K138" s="40">
        <v>0</v>
      </c>
      <c r="L138" s="9" t="s">
        <v>394</v>
      </c>
      <c r="M138" s="9">
        <v>136</v>
      </c>
    </row>
    <row r="139" spans="1:13">
      <c r="A139" s="7" t="str">
        <f t="shared" si="2"/>
        <v>P6</v>
      </c>
      <c r="C139" s="34"/>
      <c r="D139" s="13" t="s">
        <v>38</v>
      </c>
      <c r="E139" s="35" t="s">
        <v>39</v>
      </c>
      <c r="F139" s="34" t="s">
        <v>37</v>
      </c>
      <c r="G139" s="34" t="s">
        <v>271</v>
      </c>
      <c r="H139" s="13">
        <v>6</v>
      </c>
      <c r="I139" s="35">
        <v>125.02</v>
      </c>
      <c r="J139" s="36">
        <v>0</v>
      </c>
      <c r="K139" s="40">
        <v>0</v>
      </c>
      <c r="L139" s="9" t="s">
        <v>394</v>
      </c>
      <c r="M139" s="9">
        <v>137</v>
      </c>
    </row>
    <row r="140" spans="1:13">
      <c r="A140" s="7" t="str">
        <f t="shared" si="2"/>
        <v>Q2</v>
      </c>
      <c r="C140" s="34"/>
      <c r="D140" s="13" t="s">
        <v>38</v>
      </c>
      <c r="E140" s="35" t="s">
        <v>39</v>
      </c>
      <c r="F140" s="34" t="s">
        <v>37</v>
      </c>
      <c r="G140" s="34" t="s">
        <v>272</v>
      </c>
      <c r="H140" s="13">
        <v>2</v>
      </c>
      <c r="I140" s="35">
        <v>134.88</v>
      </c>
      <c r="J140" s="36">
        <v>0</v>
      </c>
      <c r="K140" s="40">
        <v>56200</v>
      </c>
      <c r="L140" s="9" t="s">
        <v>394</v>
      </c>
      <c r="M140" s="9">
        <v>138</v>
      </c>
    </row>
    <row r="141" spans="1:13">
      <c r="A141" s="7" t="str">
        <f t="shared" si="2"/>
        <v>Q3</v>
      </c>
      <c r="C141" s="34"/>
      <c r="D141" s="13" t="s">
        <v>38</v>
      </c>
      <c r="E141" s="35" t="s">
        <v>39</v>
      </c>
      <c r="F141" s="34" t="s">
        <v>37</v>
      </c>
      <c r="G141" s="34" t="s">
        <v>272</v>
      </c>
      <c r="H141" s="13">
        <v>3</v>
      </c>
      <c r="I141" s="35">
        <v>134.88</v>
      </c>
      <c r="J141" s="36">
        <v>0</v>
      </c>
      <c r="K141" s="40">
        <v>56200</v>
      </c>
      <c r="L141" s="9" t="s">
        <v>394</v>
      </c>
      <c r="M141" s="9">
        <v>139</v>
      </c>
    </row>
    <row r="142" spans="1:13">
      <c r="A142" s="7" t="str">
        <f t="shared" si="2"/>
        <v>Q4</v>
      </c>
      <c r="C142" s="34"/>
      <c r="D142" s="13" t="s">
        <v>38</v>
      </c>
      <c r="E142" s="35" t="s">
        <v>39</v>
      </c>
      <c r="F142" s="34" t="s">
        <v>37</v>
      </c>
      <c r="G142" s="34" t="s">
        <v>272</v>
      </c>
      <c r="H142" s="13">
        <v>4</v>
      </c>
      <c r="I142" s="35">
        <v>134.88</v>
      </c>
      <c r="J142" s="36">
        <v>0</v>
      </c>
      <c r="K142" s="40">
        <v>56200</v>
      </c>
      <c r="L142" s="9" t="s">
        <v>394</v>
      </c>
      <c r="M142" s="9">
        <v>140</v>
      </c>
    </row>
    <row r="143" spans="1:13">
      <c r="A143" s="7" t="str">
        <f t="shared" si="2"/>
        <v>Q6</v>
      </c>
      <c r="C143" s="34"/>
      <c r="D143" s="13" t="s">
        <v>38</v>
      </c>
      <c r="E143" s="35" t="s">
        <v>39</v>
      </c>
      <c r="F143" s="34" t="s">
        <v>37</v>
      </c>
      <c r="G143" s="34" t="s">
        <v>272</v>
      </c>
      <c r="H143" s="13">
        <v>6</v>
      </c>
      <c r="I143" s="35">
        <v>134.03</v>
      </c>
      <c r="J143" s="36">
        <v>0</v>
      </c>
      <c r="K143" s="40">
        <v>55846</v>
      </c>
      <c r="L143" s="9" t="s">
        <v>394</v>
      </c>
      <c r="M143" s="9">
        <v>141</v>
      </c>
    </row>
    <row r="144" spans="1:13">
      <c r="A144" s="7" t="str">
        <f t="shared" si="2"/>
        <v>R1</v>
      </c>
      <c r="C144" s="34"/>
      <c r="D144" s="13" t="s">
        <v>38</v>
      </c>
      <c r="E144" s="35" t="s">
        <v>39</v>
      </c>
      <c r="F144" s="34" t="s">
        <v>37</v>
      </c>
      <c r="G144" s="34" t="s">
        <v>273</v>
      </c>
      <c r="H144" s="13">
        <v>1</v>
      </c>
      <c r="I144" s="35">
        <v>138.85</v>
      </c>
      <c r="J144" s="36">
        <v>0</v>
      </c>
      <c r="K144" s="40">
        <v>57854</v>
      </c>
      <c r="L144" s="9" t="s">
        <v>394</v>
      </c>
      <c r="M144" s="9">
        <v>142</v>
      </c>
    </row>
    <row r="145" spans="1:13">
      <c r="A145" s="7" t="str">
        <f t="shared" si="2"/>
        <v>R3</v>
      </c>
      <c r="C145" s="34"/>
      <c r="D145" s="13" t="s">
        <v>38</v>
      </c>
      <c r="E145" s="35" t="s">
        <v>39</v>
      </c>
      <c r="F145" s="34" t="s">
        <v>37</v>
      </c>
      <c r="G145" s="34" t="s">
        <v>273</v>
      </c>
      <c r="H145" s="13">
        <v>3</v>
      </c>
      <c r="I145" s="35">
        <v>138.5</v>
      </c>
      <c r="J145" s="36">
        <v>0</v>
      </c>
      <c r="K145" s="40">
        <v>57708</v>
      </c>
      <c r="L145" s="9" t="s">
        <v>394</v>
      </c>
      <c r="M145" s="9">
        <v>143</v>
      </c>
    </row>
    <row r="146" spans="1:13">
      <c r="A146" s="7" t="str">
        <f t="shared" si="2"/>
        <v>R5</v>
      </c>
      <c r="C146" s="34"/>
      <c r="D146" s="13" t="s">
        <v>38</v>
      </c>
      <c r="E146" s="35" t="s">
        <v>39</v>
      </c>
      <c r="F146" s="34" t="s">
        <v>37</v>
      </c>
      <c r="G146" s="34" t="s">
        <v>273</v>
      </c>
      <c r="H146" s="13">
        <v>5</v>
      </c>
      <c r="I146" s="35">
        <v>141.51</v>
      </c>
      <c r="J146" s="36">
        <v>0</v>
      </c>
      <c r="K146" s="40">
        <v>58962</v>
      </c>
      <c r="L146" s="9" t="s">
        <v>394</v>
      </c>
      <c r="M146" s="9">
        <v>144</v>
      </c>
    </row>
    <row r="147" spans="1:13">
      <c r="A147" s="7" t="str">
        <f t="shared" si="2"/>
        <v>R6</v>
      </c>
      <c r="C147" s="34"/>
      <c r="D147" s="13" t="s">
        <v>38</v>
      </c>
      <c r="E147" s="35" t="s">
        <v>39</v>
      </c>
      <c r="F147" s="34" t="s">
        <v>37</v>
      </c>
      <c r="G147" s="34" t="s">
        <v>273</v>
      </c>
      <c r="H147" s="13">
        <v>6</v>
      </c>
      <c r="I147" s="35">
        <v>141.53</v>
      </c>
      <c r="J147" s="36">
        <v>0</v>
      </c>
      <c r="K147" s="40">
        <v>58971</v>
      </c>
      <c r="L147" s="9" t="s">
        <v>394</v>
      </c>
      <c r="M147" s="9">
        <v>145</v>
      </c>
    </row>
    <row r="148" spans="1:13">
      <c r="A148" s="7" t="str">
        <f t="shared" si="2"/>
        <v>T1</v>
      </c>
      <c r="C148" s="34"/>
      <c r="D148" s="13" t="s">
        <v>38</v>
      </c>
      <c r="E148" s="35" t="s">
        <v>39</v>
      </c>
      <c r="F148" s="34" t="s">
        <v>37</v>
      </c>
      <c r="G148" s="34" t="s">
        <v>275</v>
      </c>
      <c r="H148" s="13">
        <v>1</v>
      </c>
      <c r="I148" s="35">
        <v>133.19</v>
      </c>
      <c r="J148" s="36">
        <v>0</v>
      </c>
      <c r="K148" s="40">
        <v>55496</v>
      </c>
      <c r="L148" s="9" t="s">
        <v>394</v>
      </c>
      <c r="M148" s="9">
        <v>146</v>
      </c>
    </row>
    <row r="149" spans="1:13">
      <c r="A149" s="7" t="str">
        <f t="shared" si="2"/>
        <v>T2</v>
      </c>
      <c r="C149" s="34"/>
      <c r="D149" s="13" t="s">
        <v>38</v>
      </c>
      <c r="E149" s="35" t="s">
        <v>39</v>
      </c>
      <c r="F149" s="34" t="s">
        <v>37</v>
      </c>
      <c r="G149" s="34" t="s">
        <v>275</v>
      </c>
      <c r="H149" s="13">
        <v>2</v>
      </c>
      <c r="I149" s="35">
        <v>131.08000000000001</v>
      </c>
      <c r="J149" s="36">
        <v>0</v>
      </c>
      <c r="K149" s="40">
        <v>54617</v>
      </c>
      <c r="L149" s="9" t="s">
        <v>394</v>
      </c>
      <c r="M149" s="9">
        <v>147</v>
      </c>
    </row>
    <row r="150" spans="1:13">
      <c r="A150" s="7" t="str">
        <f t="shared" si="2"/>
        <v>T3</v>
      </c>
      <c r="C150" s="34"/>
      <c r="D150" s="13" t="s">
        <v>38</v>
      </c>
      <c r="E150" s="35" t="s">
        <v>39</v>
      </c>
      <c r="F150" s="34" t="s">
        <v>37</v>
      </c>
      <c r="G150" s="34" t="s">
        <v>275</v>
      </c>
      <c r="H150" s="13">
        <v>3</v>
      </c>
      <c r="I150" s="35">
        <v>134.53</v>
      </c>
      <c r="J150" s="36">
        <v>0</v>
      </c>
      <c r="K150" s="40">
        <v>56054</v>
      </c>
      <c r="L150" s="9" t="s">
        <v>394</v>
      </c>
      <c r="M150" s="9">
        <v>148</v>
      </c>
    </row>
    <row r="151" spans="1:13">
      <c r="A151" s="7" t="str">
        <f t="shared" si="2"/>
        <v>T4</v>
      </c>
      <c r="C151" s="34"/>
      <c r="D151" s="13" t="s">
        <v>38</v>
      </c>
      <c r="E151" s="35" t="s">
        <v>39</v>
      </c>
      <c r="F151" s="34" t="s">
        <v>37</v>
      </c>
      <c r="G151" s="34" t="s">
        <v>275</v>
      </c>
      <c r="H151" s="13">
        <v>4</v>
      </c>
      <c r="I151" s="35">
        <v>138.06</v>
      </c>
      <c r="J151" s="36">
        <v>0</v>
      </c>
      <c r="K151" s="40">
        <v>57525</v>
      </c>
      <c r="L151" s="9" t="s">
        <v>394</v>
      </c>
      <c r="M151" s="9">
        <v>149</v>
      </c>
    </row>
    <row r="152" spans="1:13">
      <c r="A152" s="7" t="str">
        <f t="shared" si="2"/>
        <v>U1</v>
      </c>
      <c r="C152" s="34"/>
      <c r="D152" s="13" t="s">
        <v>38</v>
      </c>
      <c r="E152" s="35" t="s">
        <v>39</v>
      </c>
      <c r="F152" s="34" t="s">
        <v>37</v>
      </c>
      <c r="G152" s="34" t="s">
        <v>276</v>
      </c>
      <c r="H152" s="13">
        <v>1</v>
      </c>
      <c r="I152" s="43">
        <v>198.1</v>
      </c>
      <c r="J152" s="36">
        <v>0</v>
      </c>
      <c r="K152" s="40">
        <v>83999</v>
      </c>
      <c r="L152" s="9" t="s">
        <v>394</v>
      </c>
      <c r="M152" s="9">
        <v>150</v>
      </c>
    </row>
    <row r="153" spans="1:13">
      <c r="A153" s="7" t="str">
        <f t="shared" si="2"/>
        <v>U2</v>
      </c>
      <c r="C153" s="34"/>
      <c r="D153" s="13" t="s">
        <v>38</v>
      </c>
      <c r="E153" s="35" t="s">
        <v>39</v>
      </c>
      <c r="F153" s="34" t="s">
        <v>37</v>
      </c>
      <c r="G153" s="34" t="s">
        <v>276</v>
      </c>
      <c r="H153" s="13">
        <v>2</v>
      </c>
      <c r="I153" s="43">
        <v>146.25</v>
      </c>
      <c r="J153" s="36">
        <v>0</v>
      </c>
      <c r="K153" s="40">
        <v>60937</v>
      </c>
      <c r="L153" s="9" t="s">
        <v>394</v>
      </c>
      <c r="M153" s="9">
        <v>151</v>
      </c>
    </row>
    <row r="154" spans="1:13">
      <c r="A154" s="7" t="str">
        <f t="shared" si="2"/>
        <v>U3</v>
      </c>
      <c r="C154" s="34"/>
      <c r="D154" s="13" t="s">
        <v>38</v>
      </c>
      <c r="E154" s="35" t="s">
        <v>39</v>
      </c>
      <c r="F154" s="34" t="s">
        <v>37</v>
      </c>
      <c r="G154" s="34" t="s">
        <v>276</v>
      </c>
      <c r="H154" s="13">
        <v>3</v>
      </c>
      <c r="I154" s="43">
        <v>162.12</v>
      </c>
      <c r="J154" s="36">
        <v>0</v>
      </c>
      <c r="K154" s="40">
        <v>67550</v>
      </c>
      <c r="L154" s="9" t="s">
        <v>394</v>
      </c>
      <c r="M154" s="9">
        <v>152</v>
      </c>
    </row>
    <row r="155" spans="1:13">
      <c r="A155" s="7" t="str">
        <f t="shared" si="2"/>
        <v>U4</v>
      </c>
      <c r="C155" s="34"/>
      <c r="D155" s="13" t="s">
        <v>38</v>
      </c>
      <c r="E155" s="35" t="s">
        <v>39</v>
      </c>
      <c r="F155" s="34" t="s">
        <v>37</v>
      </c>
      <c r="G155" s="34" t="s">
        <v>276</v>
      </c>
      <c r="H155" s="13">
        <v>4</v>
      </c>
      <c r="I155" s="43">
        <v>147.91</v>
      </c>
      <c r="J155" s="36">
        <v>0</v>
      </c>
      <c r="K155" s="40">
        <v>61629</v>
      </c>
      <c r="L155" s="9" t="s">
        <v>394</v>
      </c>
      <c r="M155" s="9">
        <v>153</v>
      </c>
    </row>
    <row r="156" spans="1:13">
      <c r="A156" s="7" t="str">
        <f t="shared" si="2"/>
        <v>U5</v>
      </c>
      <c r="C156" s="34"/>
      <c r="D156" s="13" t="s">
        <v>38</v>
      </c>
      <c r="E156" s="35" t="s">
        <v>39</v>
      </c>
      <c r="F156" s="34" t="s">
        <v>37</v>
      </c>
      <c r="G156" s="34" t="s">
        <v>276</v>
      </c>
      <c r="H156" s="13">
        <v>5</v>
      </c>
      <c r="I156" s="43">
        <v>137.28</v>
      </c>
      <c r="J156" s="36">
        <v>0</v>
      </c>
      <c r="K156" s="40">
        <v>57200</v>
      </c>
      <c r="L156" s="9" t="s">
        <v>394</v>
      </c>
      <c r="M156" s="9">
        <v>154</v>
      </c>
    </row>
    <row r="157" spans="1:13">
      <c r="A157" s="7" t="str">
        <f t="shared" si="2"/>
        <v>V1</v>
      </c>
      <c r="C157" s="34"/>
      <c r="D157" s="13" t="s">
        <v>38</v>
      </c>
      <c r="E157" s="35" t="s">
        <v>39</v>
      </c>
      <c r="F157" s="34" t="s">
        <v>37</v>
      </c>
      <c r="G157" s="34" t="s">
        <v>277</v>
      </c>
      <c r="H157" s="13">
        <v>1</v>
      </c>
      <c r="I157" s="43">
        <v>135.81</v>
      </c>
      <c r="J157" s="36">
        <v>0</v>
      </c>
      <c r="K157" s="40">
        <v>56587</v>
      </c>
      <c r="L157" s="9" t="s">
        <v>394</v>
      </c>
      <c r="M157" s="9">
        <v>155</v>
      </c>
    </row>
    <row r="158" spans="1:13">
      <c r="A158" s="7" t="str">
        <f t="shared" si="2"/>
        <v>V2</v>
      </c>
      <c r="C158" s="34"/>
      <c r="D158" s="13" t="s">
        <v>38</v>
      </c>
      <c r="E158" s="35" t="s">
        <v>39</v>
      </c>
      <c r="F158" s="34" t="s">
        <v>37</v>
      </c>
      <c r="G158" s="34" t="s">
        <v>277</v>
      </c>
      <c r="H158" s="13">
        <v>2</v>
      </c>
      <c r="I158" s="43">
        <v>137.05000000000001</v>
      </c>
      <c r="J158" s="36">
        <v>0</v>
      </c>
      <c r="K158" s="40">
        <v>57104</v>
      </c>
      <c r="L158" s="9" t="s">
        <v>394</v>
      </c>
      <c r="M158" s="9">
        <v>156</v>
      </c>
    </row>
    <row r="159" spans="1:13">
      <c r="A159" s="7" t="str">
        <f t="shared" si="2"/>
        <v>V3</v>
      </c>
      <c r="C159" s="34"/>
      <c r="D159" s="13" t="s">
        <v>38</v>
      </c>
      <c r="E159" s="35" t="s">
        <v>39</v>
      </c>
      <c r="F159" s="34" t="s">
        <v>37</v>
      </c>
      <c r="G159" s="34" t="s">
        <v>277</v>
      </c>
      <c r="H159" s="13">
        <v>3</v>
      </c>
      <c r="I159" s="43">
        <v>132.94</v>
      </c>
      <c r="J159" s="36">
        <v>0</v>
      </c>
      <c r="K159" s="40">
        <v>55392</v>
      </c>
      <c r="L159" s="9" t="s">
        <v>394</v>
      </c>
      <c r="M159" s="9">
        <v>157</v>
      </c>
    </row>
    <row r="160" spans="1:13">
      <c r="A160" s="7" t="str">
        <f t="shared" si="2"/>
        <v>V4</v>
      </c>
      <c r="C160" s="34"/>
      <c r="D160" s="13" t="s">
        <v>38</v>
      </c>
      <c r="E160" s="35" t="s">
        <v>39</v>
      </c>
      <c r="F160" s="34" t="s">
        <v>37</v>
      </c>
      <c r="G160" s="34" t="s">
        <v>277</v>
      </c>
      <c r="H160" s="13">
        <v>4</v>
      </c>
      <c r="I160" s="43">
        <v>137.26</v>
      </c>
      <c r="J160" s="36">
        <v>0</v>
      </c>
      <c r="K160" s="40">
        <v>57192</v>
      </c>
      <c r="L160" s="9" t="s">
        <v>394</v>
      </c>
      <c r="M160" s="9">
        <v>158</v>
      </c>
    </row>
    <row r="161" spans="1:13">
      <c r="A161" s="7" t="str">
        <f t="shared" si="2"/>
        <v>V5</v>
      </c>
      <c r="C161" s="34"/>
      <c r="D161" s="13" t="s">
        <v>38</v>
      </c>
      <c r="E161" s="35" t="s">
        <v>39</v>
      </c>
      <c r="F161" s="34" t="s">
        <v>37</v>
      </c>
      <c r="G161" s="34" t="s">
        <v>277</v>
      </c>
      <c r="H161" s="13">
        <v>5</v>
      </c>
      <c r="I161" s="13">
        <v>141.58000000000001</v>
      </c>
      <c r="J161" s="36">
        <v>0</v>
      </c>
      <c r="K161" s="40">
        <v>58992</v>
      </c>
      <c r="L161" s="9" t="s">
        <v>394</v>
      </c>
      <c r="M161" s="9">
        <v>159</v>
      </c>
    </row>
    <row r="162" spans="1:13">
      <c r="A162" s="7" t="str">
        <f t="shared" si="2"/>
        <v>V6</v>
      </c>
      <c r="C162" s="34"/>
      <c r="D162" s="13" t="s">
        <v>38</v>
      </c>
      <c r="E162" s="35" t="s">
        <v>39</v>
      </c>
      <c r="F162" s="34" t="s">
        <v>37</v>
      </c>
      <c r="G162" s="34" t="s">
        <v>277</v>
      </c>
      <c r="H162" s="13">
        <v>6</v>
      </c>
      <c r="I162" s="13">
        <v>147.69</v>
      </c>
      <c r="J162" s="36">
        <v>0</v>
      </c>
      <c r="K162" s="40">
        <v>61537</v>
      </c>
      <c r="L162" s="9" t="s">
        <v>394</v>
      </c>
      <c r="M162" s="9">
        <v>160</v>
      </c>
    </row>
  </sheetData>
  <autoFilter ref="B2:M162" xr:uid="{1D336F8F-4994-4648-896C-0015234C1D57}">
    <sortState xmlns:xlrd2="http://schemas.microsoft.com/office/spreadsheetml/2017/richdata2" ref="B3:M162">
      <sortCondition ref="B2:B162"/>
    </sortState>
  </autoFilter>
  <mergeCells count="1">
    <mergeCell ref="D1:K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87D15-2BE2-45CA-B578-6B2861B603E9}">
  <dimension ref="A1:L66"/>
  <sheetViews>
    <sheetView zoomScaleNormal="100" workbookViewId="0">
      <selection activeCell="A3" sqref="A3"/>
    </sheetView>
  </sheetViews>
  <sheetFormatPr baseColWidth="10" defaultColWidth="9.125" defaultRowHeight="12"/>
  <cols>
    <col min="1" max="1" width="9.125" style="7"/>
    <col min="2" max="2" width="10.625" style="17" customWidth="1"/>
    <col min="3" max="3" width="7.875" style="17" customWidth="1"/>
    <col min="4" max="4" width="7.375" style="17" customWidth="1"/>
    <col min="5" max="5" width="6.875" style="17" customWidth="1"/>
    <col min="6" max="6" width="10.5" style="17" customWidth="1"/>
    <col min="7" max="7" width="9.375" style="17" customWidth="1"/>
    <col min="8" max="8" width="11.75" style="7" customWidth="1"/>
    <col min="9" max="9" width="7.625" style="7" customWidth="1"/>
    <col min="10" max="10" width="7.75" style="7" customWidth="1"/>
    <col min="11" max="11" width="9.625" style="44" customWidth="1"/>
    <col min="12" max="12" width="9.5" style="44" customWidth="1"/>
    <col min="13" max="16384" width="9.125" style="7"/>
  </cols>
  <sheetData>
    <row r="1" spans="1:12">
      <c r="C1" s="299" t="s">
        <v>46</v>
      </c>
      <c r="D1" s="299"/>
      <c r="E1" s="299"/>
      <c r="F1" s="299"/>
      <c r="G1" s="299"/>
      <c r="H1" s="299"/>
      <c r="I1" s="299"/>
      <c r="J1" s="299"/>
      <c r="K1" s="299"/>
      <c r="L1" s="299"/>
    </row>
    <row r="2" spans="1:12" s="47" customFormat="1" ht="27.75" customHeight="1">
      <c r="B2" s="18" t="s">
        <v>65</v>
      </c>
      <c r="C2" s="19" t="s">
        <v>56</v>
      </c>
      <c r="D2" s="19" t="s">
        <v>47</v>
      </c>
      <c r="E2" s="19" t="s">
        <v>48</v>
      </c>
      <c r="F2" s="19" t="s">
        <v>50</v>
      </c>
      <c r="G2" s="19" t="s">
        <v>30</v>
      </c>
      <c r="H2" s="49" t="s">
        <v>51</v>
      </c>
      <c r="I2" s="49" t="s">
        <v>53</v>
      </c>
      <c r="J2" s="49" t="s">
        <v>49</v>
      </c>
      <c r="K2" s="50" t="s">
        <v>54</v>
      </c>
      <c r="L2" s="50" t="s">
        <v>55</v>
      </c>
    </row>
    <row r="3" spans="1:12" s="48" customFormat="1">
      <c r="A3" s="53"/>
      <c r="B3" s="30" t="s">
        <v>66</v>
      </c>
      <c r="C3" s="30">
        <v>1</v>
      </c>
      <c r="D3" s="30">
        <v>1</v>
      </c>
      <c r="E3" s="30">
        <f>+'Proyectos inmobiliarios'!H3</f>
        <v>7</v>
      </c>
      <c r="F3" s="51">
        <v>45127</v>
      </c>
      <c r="G3" s="30" t="s">
        <v>39</v>
      </c>
      <c r="H3" s="25" t="s">
        <v>52</v>
      </c>
      <c r="I3" s="25">
        <v>24</v>
      </c>
      <c r="J3" s="25">
        <v>0</v>
      </c>
      <c r="K3" s="42">
        <v>6000</v>
      </c>
      <c r="L3" s="42">
        <v>6000</v>
      </c>
    </row>
    <row r="4" spans="1:12">
      <c r="B4" s="9" t="s">
        <v>67</v>
      </c>
      <c r="C4" s="9">
        <v>2</v>
      </c>
      <c r="D4" s="9">
        <v>2</v>
      </c>
      <c r="E4" s="9">
        <f>+'Proyectos inmobiliarios'!H4</f>
        <v>4</v>
      </c>
      <c r="F4" s="52">
        <v>45172</v>
      </c>
      <c r="G4" s="9" t="s">
        <v>39</v>
      </c>
      <c r="H4" s="8" t="s">
        <v>52</v>
      </c>
      <c r="I4" s="8">
        <v>48</v>
      </c>
      <c r="J4" s="8">
        <v>0</v>
      </c>
      <c r="K4" s="40">
        <v>6000</v>
      </c>
      <c r="L4" s="40">
        <v>6000</v>
      </c>
    </row>
    <row r="5" spans="1:12">
      <c r="B5" s="9" t="s">
        <v>68</v>
      </c>
      <c r="C5" s="9">
        <v>3</v>
      </c>
      <c r="D5" s="9">
        <v>3</v>
      </c>
      <c r="E5" s="9">
        <f>+'Proyectos inmobiliarios'!H5</f>
        <v>3</v>
      </c>
      <c r="F5" s="52">
        <v>44699</v>
      </c>
      <c r="G5" s="9" t="s">
        <v>39</v>
      </c>
      <c r="H5" s="8" t="s">
        <v>52</v>
      </c>
      <c r="I5" s="8">
        <v>12</v>
      </c>
      <c r="J5" s="8">
        <v>0</v>
      </c>
      <c r="K5" s="40">
        <v>5000</v>
      </c>
      <c r="L5" s="40">
        <v>5000</v>
      </c>
    </row>
    <row r="6" spans="1:12">
      <c r="B6" s="9" t="s">
        <v>69</v>
      </c>
      <c r="C6" s="9">
        <v>4</v>
      </c>
      <c r="D6" s="9">
        <v>4</v>
      </c>
      <c r="E6" s="9">
        <f>+'Proyectos inmobiliarios'!H6</f>
        <v>5</v>
      </c>
      <c r="F6" s="52">
        <v>44577</v>
      </c>
      <c r="G6" s="9" t="s">
        <v>39</v>
      </c>
      <c r="H6" s="8" t="s">
        <v>52</v>
      </c>
      <c r="I6" s="8">
        <v>35</v>
      </c>
      <c r="J6" s="8">
        <v>0</v>
      </c>
      <c r="K6" s="40">
        <v>4000</v>
      </c>
      <c r="L6" s="40">
        <v>4000</v>
      </c>
    </row>
    <row r="7" spans="1:12">
      <c r="B7" s="9" t="s">
        <v>70</v>
      </c>
      <c r="C7" s="9">
        <v>5</v>
      </c>
      <c r="D7" s="9">
        <v>5</v>
      </c>
      <c r="E7" s="9">
        <f>+'Proyectos inmobiliarios'!H7</f>
        <v>4</v>
      </c>
      <c r="F7" s="52">
        <v>44683</v>
      </c>
      <c r="G7" s="9" t="s">
        <v>39</v>
      </c>
      <c r="H7" s="8" t="s">
        <v>52</v>
      </c>
      <c r="I7" s="8">
        <v>75</v>
      </c>
      <c r="J7" s="8">
        <v>0</v>
      </c>
      <c r="K7" s="40">
        <v>4500</v>
      </c>
      <c r="L7" s="40">
        <v>4500</v>
      </c>
    </row>
    <row r="8" spans="1:12">
      <c r="B8" s="9" t="s">
        <v>71</v>
      </c>
      <c r="C8" s="9">
        <v>6</v>
      </c>
      <c r="D8" s="9">
        <v>6</v>
      </c>
      <c r="E8" s="9">
        <f>+'Proyectos inmobiliarios'!H8</f>
        <v>5</v>
      </c>
      <c r="F8" s="52">
        <v>44794</v>
      </c>
      <c r="G8" s="9" t="s">
        <v>39</v>
      </c>
      <c r="H8" s="8" t="s">
        <v>52</v>
      </c>
      <c r="I8" s="8">
        <v>40</v>
      </c>
      <c r="J8" s="8">
        <v>0</v>
      </c>
      <c r="K8" s="40">
        <v>4000</v>
      </c>
      <c r="L8" s="40">
        <v>4000</v>
      </c>
    </row>
    <row r="9" spans="1:12">
      <c r="B9" s="9" t="s">
        <v>72</v>
      </c>
      <c r="C9" s="9">
        <v>7</v>
      </c>
      <c r="D9" s="9">
        <v>7</v>
      </c>
      <c r="E9" s="9">
        <f>+'Proyectos inmobiliarios'!H9</f>
        <v>8</v>
      </c>
      <c r="F9" s="52">
        <v>44696</v>
      </c>
      <c r="G9" s="9" t="s">
        <v>39</v>
      </c>
      <c r="H9" s="8" t="s">
        <v>52</v>
      </c>
      <c r="I9" s="8">
        <v>14</v>
      </c>
      <c r="J9" s="8">
        <v>0</v>
      </c>
      <c r="K9" s="40">
        <v>19000</v>
      </c>
      <c r="L9" s="40">
        <v>19000</v>
      </c>
    </row>
    <row r="10" spans="1:12">
      <c r="B10" s="9" t="s">
        <v>73</v>
      </c>
      <c r="C10" s="9">
        <v>8</v>
      </c>
      <c r="D10" s="9">
        <v>8</v>
      </c>
      <c r="E10" s="9">
        <f>+'Proyectos inmobiliarios'!H10</f>
        <v>9</v>
      </c>
      <c r="F10" s="52">
        <v>44696</v>
      </c>
      <c r="G10" s="9" t="s">
        <v>39</v>
      </c>
      <c r="H10" s="8" t="s">
        <v>52</v>
      </c>
      <c r="I10" s="8">
        <v>12</v>
      </c>
      <c r="J10" s="8">
        <v>0</v>
      </c>
      <c r="K10" s="40">
        <v>19000</v>
      </c>
      <c r="L10" s="40">
        <v>19000</v>
      </c>
    </row>
    <row r="11" spans="1:12">
      <c r="B11" s="9" t="s">
        <v>74</v>
      </c>
      <c r="C11" s="9">
        <v>9</v>
      </c>
      <c r="D11" s="9">
        <v>9</v>
      </c>
      <c r="E11" s="9">
        <f>+'Proyectos inmobiliarios'!H11</f>
        <v>7</v>
      </c>
      <c r="F11" s="52">
        <v>44954</v>
      </c>
      <c r="G11" s="9" t="s">
        <v>39</v>
      </c>
      <c r="H11" s="8" t="s">
        <v>52</v>
      </c>
      <c r="I11" s="8">
        <v>33</v>
      </c>
      <c r="J11" s="8">
        <v>0</v>
      </c>
      <c r="K11" s="40">
        <v>8389.83</v>
      </c>
      <c r="L11" s="40">
        <v>8389.83</v>
      </c>
    </row>
    <row r="12" spans="1:12">
      <c r="B12" s="9" t="s">
        <v>75</v>
      </c>
      <c r="C12" s="9">
        <v>10</v>
      </c>
      <c r="D12" s="9">
        <v>10</v>
      </c>
      <c r="E12" s="9">
        <f>+'Proyectos inmobiliarios'!H12</f>
        <v>1</v>
      </c>
      <c r="F12" s="52">
        <v>44639</v>
      </c>
      <c r="G12" s="9" t="s">
        <v>39</v>
      </c>
      <c r="H12" s="8" t="s">
        <v>52</v>
      </c>
      <c r="I12" s="8">
        <v>22</v>
      </c>
      <c r="J12" s="8">
        <v>0</v>
      </c>
      <c r="K12" s="40">
        <v>20000</v>
      </c>
      <c r="L12" s="40">
        <v>20000</v>
      </c>
    </row>
    <row r="13" spans="1:12">
      <c r="B13" s="9" t="s">
        <v>76</v>
      </c>
      <c r="C13" s="9">
        <v>11</v>
      </c>
      <c r="D13" s="9">
        <v>11</v>
      </c>
      <c r="E13" s="9">
        <f>+'Proyectos inmobiliarios'!H13</f>
        <v>1</v>
      </c>
      <c r="F13" s="52">
        <v>44639</v>
      </c>
      <c r="G13" s="9" t="s">
        <v>39</v>
      </c>
      <c r="H13" s="8" t="s">
        <v>52</v>
      </c>
      <c r="I13" s="8">
        <v>22</v>
      </c>
      <c r="J13" s="8">
        <v>0</v>
      </c>
      <c r="K13" s="40">
        <v>20000</v>
      </c>
      <c r="L13" s="40">
        <v>20000</v>
      </c>
    </row>
    <row r="14" spans="1:12">
      <c r="B14" s="9" t="s">
        <v>77</v>
      </c>
      <c r="C14" s="9">
        <v>12</v>
      </c>
      <c r="D14" s="9">
        <v>12</v>
      </c>
      <c r="E14" s="9">
        <f>+'Proyectos inmobiliarios'!H14</f>
        <v>1</v>
      </c>
      <c r="F14" s="52">
        <v>44412</v>
      </c>
      <c r="G14" s="9" t="s">
        <v>39</v>
      </c>
      <c r="H14" s="8" t="s">
        <v>52</v>
      </c>
      <c r="I14" s="8">
        <v>72</v>
      </c>
      <c r="J14" s="8">
        <v>0</v>
      </c>
      <c r="K14" s="40">
        <v>16000</v>
      </c>
      <c r="L14" s="40">
        <v>16000</v>
      </c>
    </row>
    <row r="15" spans="1:12">
      <c r="B15" s="9" t="s">
        <v>78</v>
      </c>
      <c r="C15" s="9">
        <v>13</v>
      </c>
      <c r="D15" s="9">
        <v>13</v>
      </c>
      <c r="E15" s="9">
        <f>+'Proyectos inmobiliarios'!H15</f>
        <v>7</v>
      </c>
      <c r="F15" s="52">
        <v>44629</v>
      </c>
      <c r="G15" s="9" t="s">
        <v>39</v>
      </c>
      <c r="H15" s="8" t="s">
        <v>52</v>
      </c>
      <c r="I15" s="8">
        <v>1</v>
      </c>
      <c r="J15" s="8">
        <v>0</v>
      </c>
      <c r="K15" s="40">
        <v>6000</v>
      </c>
      <c r="L15" s="40">
        <v>6000</v>
      </c>
    </row>
    <row r="16" spans="1:12">
      <c r="B16" s="9" t="s">
        <v>79</v>
      </c>
      <c r="C16" s="9">
        <v>14</v>
      </c>
      <c r="D16" s="9">
        <v>14</v>
      </c>
      <c r="E16" s="9">
        <f>+'Proyectos inmobiliarios'!H16</f>
        <v>3</v>
      </c>
      <c r="F16" s="52">
        <v>45199</v>
      </c>
      <c r="G16" s="9" t="s">
        <v>39</v>
      </c>
      <c r="H16" s="8" t="s">
        <v>52</v>
      </c>
      <c r="I16" s="8">
        <v>15</v>
      </c>
      <c r="J16" s="8">
        <v>0</v>
      </c>
      <c r="K16" s="40">
        <v>5000</v>
      </c>
      <c r="L16" s="40">
        <v>5000</v>
      </c>
    </row>
    <row r="17" spans="2:12">
      <c r="B17" s="9" t="s">
        <v>80</v>
      </c>
      <c r="C17" s="9">
        <v>15</v>
      </c>
      <c r="D17" s="9">
        <v>15</v>
      </c>
      <c r="E17" s="9">
        <f>+'Proyectos inmobiliarios'!H17</f>
        <v>6</v>
      </c>
      <c r="F17" s="52">
        <v>45013</v>
      </c>
      <c r="G17" s="9" t="s">
        <v>39</v>
      </c>
      <c r="H17" s="8" t="s">
        <v>52</v>
      </c>
      <c r="I17" s="8">
        <v>49</v>
      </c>
      <c r="J17" s="8">
        <v>0</v>
      </c>
      <c r="K17" s="40">
        <v>11294.86</v>
      </c>
      <c r="L17" s="40">
        <v>11294.86</v>
      </c>
    </row>
    <row r="18" spans="2:12">
      <c r="B18" s="9" t="s">
        <v>81</v>
      </c>
      <c r="C18" s="9">
        <v>16</v>
      </c>
      <c r="D18" s="9">
        <v>16</v>
      </c>
      <c r="E18" s="9">
        <f>+'Proyectos inmobiliarios'!H18</f>
        <v>5</v>
      </c>
      <c r="F18" s="52">
        <v>44891</v>
      </c>
      <c r="G18" s="9" t="s">
        <v>39</v>
      </c>
      <c r="H18" s="8" t="s">
        <v>52</v>
      </c>
      <c r="I18" s="8">
        <v>24</v>
      </c>
      <c r="J18" s="8">
        <v>0</v>
      </c>
      <c r="K18" s="40">
        <v>10000</v>
      </c>
      <c r="L18" s="40">
        <v>10000</v>
      </c>
    </row>
    <row r="19" spans="2:12">
      <c r="B19" s="9" t="s">
        <v>82</v>
      </c>
      <c r="C19" s="9">
        <v>17</v>
      </c>
      <c r="D19" s="9">
        <v>17</v>
      </c>
      <c r="E19" s="9">
        <f>+'Proyectos inmobiliarios'!H19</f>
        <v>8</v>
      </c>
      <c r="F19" s="52">
        <v>45281</v>
      </c>
      <c r="G19" s="9" t="s">
        <v>39</v>
      </c>
      <c r="H19" s="8" t="s">
        <v>52</v>
      </c>
      <c r="I19" s="8">
        <v>60</v>
      </c>
      <c r="J19" s="8">
        <v>0</v>
      </c>
      <c r="K19" s="40">
        <v>5000</v>
      </c>
      <c r="L19" s="40">
        <v>5000</v>
      </c>
    </row>
    <row r="20" spans="2:12">
      <c r="B20" s="9" t="s">
        <v>83</v>
      </c>
      <c r="C20" s="9">
        <v>18</v>
      </c>
      <c r="D20" s="9">
        <v>18</v>
      </c>
      <c r="E20" s="9">
        <f>+'Proyectos inmobiliarios'!H20</f>
        <v>6</v>
      </c>
      <c r="F20" s="52">
        <v>45016</v>
      </c>
      <c r="G20" s="9" t="s">
        <v>39</v>
      </c>
      <c r="H20" s="8" t="s">
        <v>52</v>
      </c>
      <c r="I20" s="8">
        <v>36</v>
      </c>
      <c r="J20" s="8">
        <v>0</v>
      </c>
      <c r="K20" s="40">
        <v>7000</v>
      </c>
      <c r="L20" s="40">
        <v>7000</v>
      </c>
    </row>
    <row r="21" spans="2:12">
      <c r="B21" s="9" t="s">
        <v>84</v>
      </c>
      <c r="C21" s="9">
        <v>19</v>
      </c>
      <c r="D21" s="9">
        <v>19</v>
      </c>
      <c r="E21" s="9">
        <f>+'Proyectos inmobiliarios'!H21</f>
        <v>2</v>
      </c>
      <c r="F21" s="52">
        <v>44699</v>
      </c>
      <c r="G21" s="9" t="s">
        <v>39</v>
      </c>
      <c r="H21" s="8" t="s">
        <v>52</v>
      </c>
      <c r="I21" s="8">
        <v>24</v>
      </c>
      <c r="J21" s="8">
        <v>0</v>
      </c>
      <c r="K21" s="40">
        <v>10000</v>
      </c>
      <c r="L21" s="40">
        <v>10000</v>
      </c>
    </row>
    <row r="22" spans="2:12">
      <c r="B22" s="9" t="s">
        <v>85</v>
      </c>
      <c r="C22" s="9">
        <v>20</v>
      </c>
      <c r="D22" s="9">
        <v>20</v>
      </c>
      <c r="E22" s="9">
        <f>+'Proyectos inmobiliarios'!H22</f>
        <v>7</v>
      </c>
      <c r="F22" s="52">
        <v>44684</v>
      </c>
      <c r="G22" s="9" t="s">
        <v>39</v>
      </c>
      <c r="H22" s="8" t="s">
        <v>52</v>
      </c>
      <c r="I22" s="8">
        <v>7</v>
      </c>
      <c r="J22" s="8">
        <v>0</v>
      </c>
      <c r="K22" s="40">
        <v>10000</v>
      </c>
      <c r="L22" s="40">
        <v>10000</v>
      </c>
    </row>
    <row r="23" spans="2:12">
      <c r="B23" s="9" t="s">
        <v>86</v>
      </c>
      <c r="C23" s="9">
        <v>21</v>
      </c>
      <c r="D23" s="9">
        <v>21</v>
      </c>
      <c r="E23" s="9">
        <f>+'Proyectos inmobiliarios'!H23</f>
        <v>3</v>
      </c>
      <c r="F23" s="52">
        <v>45059</v>
      </c>
      <c r="G23" s="9" t="s">
        <v>39</v>
      </c>
      <c r="H23" s="8" t="s">
        <v>52</v>
      </c>
      <c r="I23" s="8">
        <v>2</v>
      </c>
      <c r="J23" s="8">
        <v>0</v>
      </c>
      <c r="K23" s="40">
        <v>700</v>
      </c>
      <c r="L23" s="40">
        <v>700</v>
      </c>
    </row>
    <row r="24" spans="2:12">
      <c r="B24" s="9" t="s">
        <v>87</v>
      </c>
      <c r="C24" s="9">
        <v>22</v>
      </c>
      <c r="D24" s="9">
        <v>22</v>
      </c>
      <c r="E24" s="9">
        <f>+'Proyectos inmobiliarios'!H24</f>
        <v>3</v>
      </c>
      <c r="F24" s="52">
        <v>44571</v>
      </c>
      <c r="G24" s="9" t="s">
        <v>39</v>
      </c>
      <c r="H24" s="8" t="s">
        <v>52</v>
      </c>
      <c r="I24" s="8">
        <v>48</v>
      </c>
      <c r="J24" s="8">
        <v>0</v>
      </c>
      <c r="K24" s="40">
        <v>10000</v>
      </c>
      <c r="L24" s="40">
        <v>10000</v>
      </c>
    </row>
    <row r="25" spans="2:12">
      <c r="B25" s="9" t="s">
        <v>88</v>
      </c>
      <c r="C25" s="9">
        <v>23</v>
      </c>
      <c r="D25" s="9">
        <v>23</v>
      </c>
      <c r="E25" s="9">
        <f>+'Proyectos inmobiliarios'!H25</f>
        <v>1</v>
      </c>
      <c r="F25" s="52">
        <v>44721</v>
      </c>
      <c r="G25" s="9" t="s">
        <v>39</v>
      </c>
      <c r="H25" s="8" t="s">
        <v>52</v>
      </c>
      <c r="I25" s="8">
        <v>65</v>
      </c>
      <c r="J25" s="8">
        <v>0</v>
      </c>
      <c r="K25" s="40">
        <v>7410</v>
      </c>
      <c r="L25" s="40">
        <v>7410</v>
      </c>
    </row>
    <row r="26" spans="2:12">
      <c r="B26" s="9" t="s">
        <v>89</v>
      </c>
      <c r="C26" s="9">
        <v>24</v>
      </c>
      <c r="D26" s="9">
        <v>24</v>
      </c>
      <c r="E26" s="9">
        <f>+'Proyectos inmobiliarios'!H26</f>
        <v>5</v>
      </c>
      <c r="F26" s="52">
        <v>44851</v>
      </c>
      <c r="G26" s="9" t="s">
        <v>39</v>
      </c>
      <c r="H26" s="8" t="s">
        <v>52</v>
      </c>
      <c r="I26" s="8">
        <v>96</v>
      </c>
      <c r="J26" s="8">
        <v>0</v>
      </c>
      <c r="K26" s="40">
        <v>5000</v>
      </c>
      <c r="L26" s="40">
        <v>5000</v>
      </c>
    </row>
    <row r="27" spans="2:12">
      <c r="B27" s="9" t="s">
        <v>90</v>
      </c>
      <c r="C27" s="9">
        <v>25</v>
      </c>
      <c r="D27" s="9">
        <v>25</v>
      </c>
      <c r="E27" s="9">
        <f>+'Proyectos inmobiliarios'!H27</f>
        <v>6</v>
      </c>
      <c r="F27" s="52">
        <v>44586</v>
      </c>
      <c r="G27" s="9" t="s">
        <v>39</v>
      </c>
      <c r="H27" s="8" t="s">
        <v>52</v>
      </c>
      <c r="I27" s="8">
        <v>3</v>
      </c>
      <c r="J27" s="8">
        <v>0</v>
      </c>
      <c r="K27" s="40">
        <v>6000</v>
      </c>
      <c r="L27" s="40">
        <v>6000</v>
      </c>
    </row>
    <row r="28" spans="2:12">
      <c r="B28" s="9" t="s">
        <v>91</v>
      </c>
      <c r="C28" s="9">
        <v>26</v>
      </c>
      <c r="D28" s="9">
        <v>26</v>
      </c>
      <c r="E28" s="9">
        <f>+'Proyectos inmobiliarios'!H28</f>
        <v>6</v>
      </c>
      <c r="F28" s="52">
        <v>44789</v>
      </c>
      <c r="G28" s="9" t="s">
        <v>39</v>
      </c>
      <c r="H28" s="8" t="s">
        <v>52</v>
      </c>
      <c r="I28" s="8">
        <v>120</v>
      </c>
      <c r="J28" s="8">
        <v>0</v>
      </c>
      <c r="K28" s="40">
        <v>10000</v>
      </c>
      <c r="L28" s="40">
        <v>10000</v>
      </c>
    </row>
    <row r="29" spans="2:12">
      <c r="B29" s="9" t="s">
        <v>92</v>
      </c>
      <c r="C29" s="9">
        <v>27</v>
      </c>
      <c r="D29" s="9">
        <v>27</v>
      </c>
      <c r="E29" s="9">
        <f>+'Proyectos inmobiliarios'!H29</f>
        <v>6</v>
      </c>
      <c r="F29" s="52">
        <v>44986</v>
      </c>
      <c r="G29" s="9" t="s">
        <v>39</v>
      </c>
      <c r="H29" s="8" t="s">
        <v>52</v>
      </c>
      <c r="I29" s="8">
        <v>18</v>
      </c>
      <c r="J29" s="8">
        <v>0</v>
      </c>
      <c r="K29" s="40">
        <v>25000</v>
      </c>
      <c r="L29" s="40">
        <v>25000</v>
      </c>
    </row>
    <row r="30" spans="2:12">
      <c r="B30" s="9" t="s">
        <v>93</v>
      </c>
      <c r="C30" s="9">
        <v>28</v>
      </c>
      <c r="D30" s="9">
        <v>28</v>
      </c>
      <c r="E30" s="9">
        <f>+'Proyectos inmobiliarios'!H30</f>
        <v>8</v>
      </c>
      <c r="F30" s="52">
        <v>45057</v>
      </c>
      <c r="G30" s="9" t="s">
        <v>39</v>
      </c>
      <c r="H30" s="8" t="s">
        <v>52</v>
      </c>
      <c r="I30" s="8">
        <v>24</v>
      </c>
      <c r="J30" s="8">
        <v>0</v>
      </c>
      <c r="K30" s="40">
        <v>10000</v>
      </c>
      <c r="L30" s="40">
        <v>10000</v>
      </c>
    </row>
    <row r="31" spans="2:12">
      <c r="B31" s="9" t="s">
        <v>94</v>
      </c>
      <c r="C31" s="9">
        <v>29</v>
      </c>
      <c r="D31" s="9">
        <v>29</v>
      </c>
      <c r="E31" s="9">
        <f>+'Proyectos inmobiliarios'!H31</f>
        <v>1</v>
      </c>
      <c r="F31" s="52">
        <v>44640</v>
      </c>
      <c r="G31" s="9" t="s">
        <v>39</v>
      </c>
      <c r="H31" s="8" t="s">
        <v>52</v>
      </c>
      <c r="I31" s="8">
        <v>60</v>
      </c>
      <c r="J31" s="8">
        <v>0</v>
      </c>
      <c r="K31" s="40">
        <v>6000</v>
      </c>
      <c r="L31" s="40">
        <v>6000</v>
      </c>
    </row>
    <row r="32" spans="2:12">
      <c r="B32" s="9" t="s">
        <v>95</v>
      </c>
      <c r="C32" s="9">
        <v>30</v>
      </c>
      <c r="D32" s="9">
        <v>30</v>
      </c>
      <c r="E32" s="9">
        <f>+'Proyectos inmobiliarios'!H32</f>
        <v>7</v>
      </c>
      <c r="F32" s="52">
        <v>44752</v>
      </c>
      <c r="G32" s="9" t="s">
        <v>39</v>
      </c>
      <c r="H32" s="8" t="s">
        <v>52</v>
      </c>
      <c r="I32" s="8">
        <v>13</v>
      </c>
      <c r="J32" s="8">
        <v>0</v>
      </c>
      <c r="K32" s="40">
        <v>5000</v>
      </c>
      <c r="L32" s="40">
        <v>5000</v>
      </c>
    </row>
    <row r="33" spans="2:12">
      <c r="B33" s="9" t="s">
        <v>96</v>
      </c>
      <c r="C33" s="9">
        <v>31</v>
      </c>
      <c r="D33" s="9">
        <v>31</v>
      </c>
      <c r="E33" s="9">
        <f>+'Proyectos inmobiliarios'!H33</f>
        <v>2</v>
      </c>
      <c r="F33" s="52">
        <v>44684</v>
      </c>
      <c r="G33" s="9" t="s">
        <v>39</v>
      </c>
      <c r="H33" s="8" t="s">
        <v>52</v>
      </c>
      <c r="I33" s="8">
        <v>25</v>
      </c>
      <c r="J33" s="8">
        <v>0</v>
      </c>
      <c r="K33" s="40">
        <v>6000</v>
      </c>
      <c r="L33" s="40">
        <v>6000</v>
      </c>
    </row>
    <row r="34" spans="2:12">
      <c r="B34" s="9" t="s">
        <v>97</v>
      </c>
      <c r="C34" s="9">
        <v>32</v>
      </c>
      <c r="D34" s="9">
        <v>32</v>
      </c>
      <c r="E34" s="9">
        <f>+'Proyectos inmobiliarios'!H34</f>
        <v>4</v>
      </c>
      <c r="F34" s="52">
        <v>44850</v>
      </c>
      <c r="G34" s="9" t="s">
        <v>39</v>
      </c>
      <c r="H34" s="8" t="s">
        <v>52</v>
      </c>
      <c r="I34" s="8">
        <v>3</v>
      </c>
      <c r="J34" s="8">
        <v>0</v>
      </c>
      <c r="K34" s="40">
        <v>1000</v>
      </c>
      <c r="L34" s="40">
        <v>1000</v>
      </c>
    </row>
    <row r="35" spans="2:12">
      <c r="B35" s="9" t="s">
        <v>98</v>
      </c>
      <c r="C35" s="9">
        <v>33</v>
      </c>
      <c r="D35" s="9">
        <v>33</v>
      </c>
      <c r="E35" s="9">
        <f>+'Proyectos inmobiliarios'!H35</f>
        <v>1</v>
      </c>
      <c r="F35" s="52">
        <v>44608</v>
      </c>
      <c r="G35" s="9" t="s">
        <v>39</v>
      </c>
      <c r="H35" s="8" t="s">
        <v>52</v>
      </c>
      <c r="I35" s="8">
        <v>14</v>
      </c>
      <c r="J35" s="8">
        <v>0</v>
      </c>
      <c r="K35" s="40">
        <v>5000</v>
      </c>
      <c r="L35" s="40">
        <v>5000</v>
      </c>
    </row>
    <row r="36" spans="2:12">
      <c r="B36" s="9" t="s">
        <v>99</v>
      </c>
      <c r="C36" s="9">
        <v>34</v>
      </c>
      <c r="D36" s="9">
        <v>34</v>
      </c>
      <c r="E36" s="9">
        <f>+'Proyectos inmobiliarios'!H36</f>
        <v>2</v>
      </c>
      <c r="F36" s="52">
        <v>44572</v>
      </c>
      <c r="G36" s="9" t="s">
        <v>39</v>
      </c>
      <c r="H36" s="8" t="s">
        <v>52</v>
      </c>
      <c r="I36" s="8">
        <v>48</v>
      </c>
      <c r="J36" s="8">
        <v>0</v>
      </c>
      <c r="K36" s="40">
        <v>10000</v>
      </c>
      <c r="L36" s="40">
        <v>10000</v>
      </c>
    </row>
    <row r="37" spans="2:12">
      <c r="B37" s="9" t="s">
        <v>100</v>
      </c>
      <c r="C37" s="9">
        <v>35</v>
      </c>
      <c r="D37" s="9">
        <v>35</v>
      </c>
      <c r="E37" s="9">
        <f>+'Proyectos inmobiliarios'!H37</f>
        <v>1</v>
      </c>
      <c r="F37" s="52">
        <v>44585</v>
      </c>
      <c r="G37" s="9" t="s">
        <v>39</v>
      </c>
      <c r="H37" s="8" t="s">
        <v>52</v>
      </c>
      <c r="I37" s="8">
        <v>26</v>
      </c>
      <c r="J37" s="8">
        <v>0</v>
      </c>
      <c r="K37" s="40">
        <v>8000</v>
      </c>
      <c r="L37" s="40">
        <v>8000</v>
      </c>
    </row>
    <row r="38" spans="2:12">
      <c r="B38" s="9" t="s">
        <v>101</v>
      </c>
      <c r="C38" s="9">
        <v>36</v>
      </c>
      <c r="D38" s="9">
        <v>36</v>
      </c>
      <c r="E38" s="9">
        <f>+'Proyectos inmobiliarios'!H38</f>
        <v>10</v>
      </c>
      <c r="F38" s="52">
        <v>45037</v>
      </c>
      <c r="G38" s="9" t="s">
        <v>39</v>
      </c>
      <c r="H38" s="8" t="s">
        <v>52</v>
      </c>
      <c r="I38" s="8">
        <v>61</v>
      </c>
      <c r="J38" s="8">
        <v>0</v>
      </c>
      <c r="K38" s="40">
        <v>7000</v>
      </c>
      <c r="L38" s="40">
        <v>7000</v>
      </c>
    </row>
    <row r="39" spans="2:12">
      <c r="B39" s="9" t="s">
        <v>102</v>
      </c>
      <c r="C39" s="9">
        <v>37</v>
      </c>
      <c r="D39" s="9">
        <v>37</v>
      </c>
      <c r="E39" s="9">
        <f>+'Proyectos inmobiliarios'!H39</f>
        <v>1</v>
      </c>
      <c r="F39" s="52">
        <v>44595</v>
      </c>
      <c r="G39" s="9" t="s">
        <v>39</v>
      </c>
      <c r="H39" s="8" t="s">
        <v>52</v>
      </c>
      <c r="I39" s="8">
        <v>19</v>
      </c>
      <c r="J39" s="8">
        <v>0</v>
      </c>
      <c r="K39" s="40">
        <v>20000</v>
      </c>
      <c r="L39" s="40">
        <v>20000</v>
      </c>
    </row>
    <row r="40" spans="2:12">
      <c r="B40" s="9" t="s">
        <v>103</v>
      </c>
      <c r="C40" s="9">
        <v>38</v>
      </c>
      <c r="D40" s="9">
        <v>38</v>
      </c>
      <c r="E40" s="9">
        <f>+'Proyectos inmobiliarios'!H40</f>
        <v>1</v>
      </c>
      <c r="F40" s="52">
        <v>44464</v>
      </c>
      <c r="G40" s="9" t="s">
        <v>39</v>
      </c>
      <c r="H40" s="8" t="s">
        <v>52</v>
      </c>
      <c r="I40" s="8">
        <v>13</v>
      </c>
      <c r="J40" s="8">
        <v>0</v>
      </c>
      <c r="K40" s="40">
        <v>4000</v>
      </c>
      <c r="L40" s="40">
        <v>4000</v>
      </c>
    </row>
    <row r="41" spans="2:12">
      <c r="B41" s="9" t="s">
        <v>104</v>
      </c>
      <c r="C41" s="9">
        <v>39</v>
      </c>
      <c r="D41" s="9">
        <v>39</v>
      </c>
      <c r="E41" s="9">
        <f>+'Proyectos inmobiliarios'!H41</f>
        <v>2</v>
      </c>
      <c r="F41" s="52">
        <v>44591</v>
      </c>
      <c r="G41" s="9" t="s">
        <v>39</v>
      </c>
      <c r="H41" s="8" t="s">
        <v>52</v>
      </c>
      <c r="I41" s="8">
        <v>61</v>
      </c>
      <c r="J41" s="8">
        <v>0</v>
      </c>
      <c r="K41" s="40">
        <v>5000</v>
      </c>
      <c r="L41" s="40">
        <v>5000</v>
      </c>
    </row>
    <row r="42" spans="2:12">
      <c r="B42" s="9" t="s">
        <v>105</v>
      </c>
      <c r="C42" s="9">
        <v>40</v>
      </c>
      <c r="D42" s="9">
        <v>40</v>
      </c>
      <c r="E42" s="9">
        <f>+'Proyectos inmobiliarios'!H42</f>
        <v>5</v>
      </c>
      <c r="F42" s="52">
        <v>44412</v>
      </c>
      <c r="G42" s="9" t="s">
        <v>39</v>
      </c>
      <c r="H42" s="8" t="s">
        <v>52</v>
      </c>
      <c r="I42" s="8">
        <v>73</v>
      </c>
      <c r="J42" s="8">
        <v>0</v>
      </c>
      <c r="K42" s="40">
        <v>7500</v>
      </c>
      <c r="L42" s="40">
        <v>7500</v>
      </c>
    </row>
    <row r="43" spans="2:12">
      <c r="B43" s="9" t="s">
        <v>106</v>
      </c>
      <c r="C43" s="9">
        <v>41</v>
      </c>
      <c r="D43" s="9">
        <v>41</v>
      </c>
      <c r="E43" s="9">
        <f>+'Proyectos inmobiliarios'!H43</f>
        <v>1</v>
      </c>
      <c r="F43" s="52">
        <v>45076</v>
      </c>
      <c r="G43" s="9" t="s">
        <v>39</v>
      </c>
      <c r="H43" s="8" t="s">
        <v>52</v>
      </c>
      <c r="I43" s="8">
        <v>4</v>
      </c>
      <c r="J43" s="8">
        <v>0</v>
      </c>
      <c r="K43" s="40">
        <v>1000</v>
      </c>
      <c r="L43" s="40">
        <v>1000</v>
      </c>
    </row>
    <row r="44" spans="2:12">
      <c r="B44" s="9" t="s">
        <v>107</v>
      </c>
      <c r="C44" s="9">
        <v>42</v>
      </c>
      <c r="D44" s="9">
        <v>42</v>
      </c>
      <c r="E44" s="9">
        <f>+'Proyectos inmobiliarios'!H44</f>
        <v>1</v>
      </c>
      <c r="F44" s="52">
        <v>45253</v>
      </c>
      <c r="G44" s="9" t="s">
        <v>39</v>
      </c>
      <c r="H44" s="8" t="s">
        <v>52</v>
      </c>
      <c r="I44" s="8">
        <v>24</v>
      </c>
      <c r="J44" s="8">
        <v>0</v>
      </c>
      <c r="K44" s="40">
        <v>0</v>
      </c>
      <c r="L44" s="40">
        <v>5000</v>
      </c>
    </row>
    <row r="45" spans="2:12">
      <c r="B45" s="9" t="s">
        <v>108</v>
      </c>
      <c r="C45" s="9">
        <v>43</v>
      </c>
      <c r="D45" s="9">
        <v>43</v>
      </c>
      <c r="E45" s="9">
        <f>+'Proyectos inmobiliarios'!H45</f>
        <v>4</v>
      </c>
      <c r="F45" s="52">
        <v>45340</v>
      </c>
      <c r="G45" s="9" t="s">
        <v>39</v>
      </c>
      <c r="H45" s="8" t="s">
        <v>52</v>
      </c>
      <c r="I45" s="8">
        <v>2</v>
      </c>
      <c r="J45" s="8">
        <v>0</v>
      </c>
      <c r="K45" s="40">
        <v>2579.4</v>
      </c>
      <c r="L45" s="40">
        <v>2579.4</v>
      </c>
    </row>
    <row r="46" spans="2:12">
      <c r="B46" s="9" t="s">
        <v>109</v>
      </c>
      <c r="C46" s="9">
        <v>44</v>
      </c>
      <c r="D46" s="9">
        <v>44</v>
      </c>
      <c r="E46" s="9">
        <f>+'Proyectos inmobiliarios'!H46</f>
        <v>5</v>
      </c>
      <c r="F46" s="52">
        <v>45347</v>
      </c>
      <c r="G46" s="9" t="s">
        <v>39</v>
      </c>
      <c r="H46" s="8" t="s">
        <v>52</v>
      </c>
      <c r="I46" s="8">
        <v>30</v>
      </c>
      <c r="J46" s="8">
        <v>0</v>
      </c>
      <c r="K46" s="40">
        <v>7000</v>
      </c>
      <c r="L46" s="40">
        <v>7000</v>
      </c>
    </row>
    <row r="47" spans="2:12">
      <c r="B47" s="9" t="s">
        <v>110</v>
      </c>
      <c r="C47" s="9">
        <v>45</v>
      </c>
      <c r="D47" s="9">
        <v>45</v>
      </c>
      <c r="E47" s="9">
        <f>+'Proyectos inmobiliarios'!H47</f>
        <v>6</v>
      </c>
      <c r="F47" s="52">
        <v>45347</v>
      </c>
      <c r="G47" s="9" t="s">
        <v>39</v>
      </c>
      <c r="H47" s="8" t="s">
        <v>52</v>
      </c>
      <c r="I47" s="8">
        <v>30</v>
      </c>
      <c r="J47" s="8">
        <v>0</v>
      </c>
      <c r="K47" s="40">
        <v>7000</v>
      </c>
      <c r="L47" s="40">
        <v>7000</v>
      </c>
    </row>
    <row r="48" spans="2:12">
      <c r="B48" s="9" t="s">
        <v>111</v>
      </c>
      <c r="C48" s="9">
        <v>46</v>
      </c>
      <c r="D48" s="9">
        <v>46</v>
      </c>
      <c r="E48" s="9">
        <f>+'Proyectos inmobiliarios'!H48</f>
        <v>5</v>
      </c>
      <c r="F48" s="52">
        <v>45370</v>
      </c>
      <c r="G48" s="9" t="s">
        <v>39</v>
      </c>
      <c r="H48" s="8" t="s">
        <v>52</v>
      </c>
      <c r="I48" s="8">
        <v>48</v>
      </c>
      <c r="J48" s="8">
        <v>0</v>
      </c>
      <c r="K48" s="40">
        <v>5000</v>
      </c>
      <c r="L48" s="40">
        <v>5000</v>
      </c>
    </row>
    <row r="49" spans="2:12">
      <c r="B49" s="9" t="s">
        <v>112</v>
      </c>
      <c r="C49" s="9">
        <v>47</v>
      </c>
      <c r="D49" s="9">
        <v>47</v>
      </c>
      <c r="E49" s="9">
        <f>+'Proyectos inmobiliarios'!H49</f>
        <v>1</v>
      </c>
      <c r="F49" s="52">
        <v>45378</v>
      </c>
      <c r="G49" s="9" t="s">
        <v>39</v>
      </c>
      <c r="H49" s="8" t="s">
        <v>52</v>
      </c>
      <c r="I49" s="8">
        <v>30</v>
      </c>
      <c r="J49" s="8">
        <v>0</v>
      </c>
      <c r="K49" s="40">
        <v>8000</v>
      </c>
      <c r="L49" s="40">
        <v>8000</v>
      </c>
    </row>
    <row r="50" spans="2:12">
      <c r="B50" s="9" t="s">
        <v>113</v>
      </c>
      <c r="C50" s="9">
        <v>48</v>
      </c>
      <c r="D50" s="9">
        <v>48</v>
      </c>
      <c r="E50" s="9">
        <f>+'Proyectos inmobiliarios'!H50</f>
        <v>2</v>
      </c>
      <c r="F50" s="52">
        <v>45378</v>
      </c>
      <c r="G50" s="9" t="s">
        <v>39</v>
      </c>
      <c r="H50" s="8" t="s">
        <v>52</v>
      </c>
      <c r="I50" s="8">
        <v>40</v>
      </c>
      <c r="J50" s="8">
        <v>0</v>
      </c>
      <c r="K50" s="40">
        <v>5000</v>
      </c>
      <c r="L50" s="40">
        <v>5000</v>
      </c>
    </row>
    <row r="51" spans="2:12">
      <c r="B51" s="9" t="s">
        <v>114</v>
      </c>
      <c r="C51" s="9">
        <v>49</v>
      </c>
      <c r="D51" s="9">
        <v>49</v>
      </c>
      <c r="E51" s="9">
        <f>+'Proyectos inmobiliarios'!H51</f>
        <v>6</v>
      </c>
      <c r="F51" s="52">
        <v>45396</v>
      </c>
      <c r="G51" s="9" t="s">
        <v>39</v>
      </c>
      <c r="H51" s="8" t="s">
        <v>52</v>
      </c>
      <c r="I51" s="8">
        <v>5</v>
      </c>
      <c r="J51" s="8">
        <v>0</v>
      </c>
      <c r="K51" s="40">
        <v>15500</v>
      </c>
      <c r="L51" s="40">
        <v>15500</v>
      </c>
    </row>
    <row r="52" spans="2:12">
      <c r="B52" s="9" t="s">
        <v>115</v>
      </c>
      <c r="C52" s="9">
        <v>50</v>
      </c>
      <c r="D52" s="9">
        <v>50</v>
      </c>
      <c r="E52" s="9">
        <f>+'Proyectos inmobiliarios'!H52</f>
        <v>2</v>
      </c>
      <c r="F52" s="52">
        <v>45386</v>
      </c>
      <c r="G52" s="9" t="s">
        <v>39</v>
      </c>
      <c r="H52" s="8" t="s">
        <v>52</v>
      </c>
      <c r="I52" s="8">
        <v>84</v>
      </c>
      <c r="J52" s="8">
        <v>0</v>
      </c>
      <c r="K52" s="40">
        <v>5000</v>
      </c>
      <c r="L52" s="40">
        <v>5000</v>
      </c>
    </row>
    <row r="53" spans="2:12">
      <c r="B53" s="9" t="s">
        <v>116</v>
      </c>
      <c r="C53" s="9">
        <v>51</v>
      </c>
      <c r="D53" s="9">
        <v>51</v>
      </c>
      <c r="E53" s="9">
        <f>+'Proyectos inmobiliarios'!H53</f>
        <v>2</v>
      </c>
      <c r="F53" s="52">
        <v>45458</v>
      </c>
      <c r="G53" s="9" t="s">
        <v>39</v>
      </c>
      <c r="H53" s="8" t="s">
        <v>52</v>
      </c>
      <c r="I53" s="8">
        <v>24</v>
      </c>
      <c r="J53" s="8">
        <v>0</v>
      </c>
      <c r="K53" s="40">
        <v>6000</v>
      </c>
      <c r="L53" s="40">
        <v>6000</v>
      </c>
    </row>
    <row r="54" spans="2:12">
      <c r="B54" s="9" t="s">
        <v>117</v>
      </c>
      <c r="C54" s="9">
        <v>52</v>
      </c>
      <c r="D54" s="9">
        <v>52</v>
      </c>
      <c r="E54" s="9">
        <f>+'Proyectos inmobiliarios'!H54</f>
        <v>1</v>
      </c>
      <c r="F54" s="52">
        <v>45475</v>
      </c>
      <c r="G54" s="9" t="s">
        <v>39</v>
      </c>
      <c r="H54" s="8" t="s">
        <v>52</v>
      </c>
      <c r="I54" s="8">
        <v>39</v>
      </c>
      <c r="J54" s="8">
        <v>0</v>
      </c>
      <c r="K54" s="40">
        <v>5000</v>
      </c>
      <c r="L54" s="40">
        <v>5000</v>
      </c>
    </row>
    <row r="55" spans="2:12">
      <c r="B55" s="9" t="s">
        <v>118</v>
      </c>
      <c r="C55" s="9">
        <v>53</v>
      </c>
      <c r="D55" s="9">
        <v>53</v>
      </c>
      <c r="E55" s="9">
        <f>+'Proyectos inmobiliarios'!H55</f>
        <v>5</v>
      </c>
      <c r="F55" s="52">
        <v>45504</v>
      </c>
      <c r="G55" s="9" t="s">
        <v>39</v>
      </c>
      <c r="H55" s="8" t="s">
        <v>52</v>
      </c>
      <c r="I55" s="8">
        <v>60</v>
      </c>
      <c r="J55" s="8">
        <v>0</v>
      </c>
      <c r="K55" s="40">
        <v>5000</v>
      </c>
      <c r="L55" s="40">
        <v>5000</v>
      </c>
    </row>
    <row r="56" spans="2:12">
      <c r="B56" s="9" t="s">
        <v>119</v>
      </c>
      <c r="C56" s="9">
        <v>54</v>
      </c>
      <c r="D56" s="9">
        <v>54</v>
      </c>
      <c r="E56" s="9">
        <f>+'Proyectos inmobiliarios'!H56</f>
        <v>3</v>
      </c>
      <c r="F56" s="52">
        <v>45500</v>
      </c>
      <c r="G56" s="9" t="s">
        <v>39</v>
      </c>
      <c r="H56" s="8" t="s">
        <v>52</v>
      </c>
      <c r="I56" s="8">
        <v>30</v>
      </c>
      <c r="J56" s="8">
        <v>0</v>
      </c>
      <c r="K56" s="40">
        <v>5000</v>
      </c>
      <c r="L56" s="40">
        <v>5000</v>
      </c>
    </row>
    <row r="57" spans="2:12">
      <c r="B57" s="9" t="s">
        <v>120</v>
      </c>
      <c r="C57" s="9">
        <v>55</v>
      </c>
      <c r="D57" s="9">
        <v>55</v>
      </c>
      <c r="E57" s="9">
        <f>+'Proyectos inmobiliarios'!H57</f>
        <v>9</v>
      </c>
      <c r="F57" s="52">
        <v>45513</v>
      </c>
      <c r="G57" s="9" t="s">
        <v>39</v>
      </c>
      <c r="H57" s="8" t="s">
        <v>52</v>
      </c>
      <c r="I57" s="8">
        <v>35</v>
      </c>
      <c r="J57" s="8">
        <v>0</v>
      </c>
      <c r="K57" s="40">
        <v>5000</v>
      </c>
      <c r="L57" s="40">
        <v>5000</v>
      </c>
    </row>
    <row r="58" spans="2:12">
      <c r="B58" s="9" t="s">
        <v>121</v>
      </c>
      <c r="C58" s="9">
        <v>56</v>
      </c>
      <c r="D58" s="9">
        <v>56</v>
      </c>
      <c r="E58" s="9">
        <f>+'Proyectos inmobiliarios'!H58</f>
        <v>5</v>
      </c>
      <c r="F58" s="52">
        <v>45374</v>
      </c>
      <c r="G58" s="9" t="s">
        <v>39</v>
      </c>
      <c r="H58" s="8" t="s">
        <v>52</v>
      </c>
      <c r="I58" s="8">
        <v>1</v>
      </c>
      <c r="J58" s="8">
        <v>0</v>
      </c>
      <c r="K58" s="40">
        <v>18000</v>
      </c>
      <c r="L58" s="40">
        <v>18000</v>
      </c>
    </row>
    <row r="59" spans="2:12">
      <c r="B59" s="9" t="s">
        <v>122</v>
      </c>
      <c r="C59" s="9">
        <v>57</v>
      </c>
      <c r="D59" s="9">
        <v>57</v>
      </c>
      <c r="E59" s="9">
        <f>+'Proyectos inmobiliarios'!H59</f>
        <v>3</v>
      </c>
      <c r="F59" s="52">
        <v>45693</v>
      </c>
      <c r="G59" s="9" t="s">
        <v>39</v>
      </c>
      <c r="H59" s="8" t="s">
        <v>52</v>
      </c>
      <c r="I59" s="8">
        <v>48</v>
      </c>
      <c r="J59" s="8">
        <v>0</v>
      </c>
      <c r="K59" s="40">
        <v>3000</v>
      </c>
      <c r="L59" s="40">
        <v>3000</v>
      </c>
    </row>
    <row r="60" spans="2:12">
      <c r="B60" s="9" t="s">
        <v>123</v>
      </c>
      <c r="C60" s="9">
        <v>58</v>
      </c>
      <c r="D60" s="9">
        <v>58</v>
      </c>
      <c r="E60" s="9">
        <f>+'Proyectos inmobiliarios'!H60</f>
        <v>8</v>
      </c>
      <c r="F60" s="52">
        <v>45518</v>
      </c>
      <c r="G60" s="9" t="s">
        <v>39</v>
      </c>
      <c r="H60" s="8" t="s">
        <v>52</v>
      </c>
      <c r="I60" s="8">
        <v>40</v>
      </c>
      <c r="J60" s="8">
        <v>0</v>
      </c>
      <c r="K60" s="40">
        <v>9000</v>
      </c>
      <c r="L60" s="40">
        <v>9000</v>
      </c>
    </row>
    <row r="61" spans="2:12">
      <c r="B61" s="9" t="s">
        <v>124</v>
      </c>
      <c r="C61" s="9">
        <v>59</v>
      </c>
      <c r="D61" s="9">
        <v>59</v>
      </c>
      <c r="E61" s="9">
        <f>+'Proyectos inmobiliarios'!H61</f>
        <v>2</v>
      </c>
      <c r="F61" s="52">
        <v>45539</v>
      </c>
      <c r="G61" s="9" t="s">
        <v>39</v>
      </c>
      <c r="H61" s="8" t="s">
        <v>52</v>
      </c>
      <c r="I61" s="8">
        <v>49</v>
      </c>
      <c r="J61" s="8">
        <v>0</v>
      </c>
      <c r="K61" s="40">
        <v>4000</v>
      </c>
      <c r="L61" s="40">
        <v>4000</v>
      </c>
    </row>
    <row r="62" spans="2:12">
      <c r="B62" s="9" t="s">
        <v>125</v>
      </c>
      <c r="C62" s="9">
        <v>60</v>
      </c>
      <c r="D62" s="9">
        <v>60</v>
      </c>
      <c r="E62" s="9">
        <f>+'Proyectos inmobiliarios'!H62</f>
        <v>1</v>
      </c>
      <c r="F62" s="52">
        <v>45529</v>
      </c>
      <c r="G62" s="9" t="s">
        <v>39</v>
      </c>
      <c r="H62" s="8" t="s">
        <v>52</v>
      </c>
      <c r="I62" s="8">
        <v>39</v>
      </c>
      <c r="J62" s="8">
        <v>0</v>
      </c>
      <c r="K62" s="40">
        <v>3000</v>
      </c>
      <c r="L62" s="40">
        <v>3000</v>
      </c>
    </row>
    <row r="63" spans="2:12">
      <c r="B63" s="9" t="s">
        <v>126</v>
      </c>
      <c r="C63" s="9">
        <v>61</v>
      </c>
      <c r="D63" s="9">
        <v>61</v>
      </c>
      <c r="E63" s="9">
        <f>+'Proyectos inmobiliarios'!H63</f>
        <v>2</v>
      </c>
      <c r="F63" s="52">
        <v>45633</v>
      </c>
      <c r="G63" s="9" t="s">
        <v>39</v>
      </c>
      <c r="H63" s="8" t="s">
        <v>52</v>
      </c>
      <c r="I63" s="8">
        <v>48</v>
      </c>
      <c r="J63" s="8">
        <v>0</v>
      </c>
      <c r="K63" s="40">
        <v>3000</v>
      </c>
      <c r="L63" s="40">
        <v>3000</v>
      </c>
    </row>
    <row r="64" spans="2:12">
      <c r="B64" s="9" t="s">
        <v>127</v>
      </c>
      <c r="C64" s="9">
        <v>62</v>
      </c>
      <c r="D64" s="9">
        <v>62</v>
      </c>
      <c r="E64" s="9">
        <f>+'Proyectos inmobiliarios'!H64</f>
        <v>4</v>
      </c>
      <c r="F64" s="52">
        <v>45679</v>
      </c>
      <c r="G64" s="9" t="s">
        <v>39</v>
      </c>
      <c r="H64" s="8" t="s">
        <v>52</v>
      </c>
      <c r="I64" s="8">
        <v>48</v>
      </c>
      <c r="J64" s="8">
        <v>0</v>
      </c>
      <c r="K64" s="40">
        <v>15052</v>
      </c>
      <c r="L64" s="40">
        <v>15052</v>
      </c>
    </row>
    <row r="65" spans="2:12">
      <c r="B65" s="9" t="s">
        <v>128</v>
      </c>
      <c r="C65" s="9">
        <v>63</v>
      </c>
      <c r="D65" s="9">
        <v>63</v>
      </c>
      <c r="E65" s="9">
        <f>+'Proyectos inmobiliarios'!H65</f>
        <v>4</v>
      </c>
      <c r="F65" s="52">
        <v>45693</v>
      </c>
      <c r="G65" s="9" t="s">
        <v>39</v>
      </c>
      <c r="H65" s="8" t="s">
        <v>52</v>
      </c>
      <c r="I65" s="8">
        <v>49</v>
      </c>
      <c r="J65" s="8">
        <v>0</v>
      </c>
      <c r="K65" s="40">
        <v>4000</v>
      </c>
      <c r="L65" s="40">
        <v>4000</v>
      </c>
    </row>
    <row r="66" spans="2:12">
      <c r="B66" s="9" t="s">
        <v>129</v>
      </c>
      <c r="C66" s="9">
        <v>64</v>
      </c>
      <c r="D66" s="9">
        <v>64</v>
      </c>
      <c r="E66" s="9">
        <f>+'Proyectos inmobiliarios'!H66</f>
        <v>4</v>
      </c>
      <c r="F66" s="52">
        <v>45704</v>
      </c>
      <c r="G66" s="9" t="s">
        <v>39</v>
      </c>
      <c r="H66" s="8" t="s">
        <v>52</v>
      </c>
      <c r="I66" s="8">
        <v>12</v>
      </c>
      <c r="J66" s="8">
        <v>0</v>
      </c>
      <c r="K66" s="40">
        <v>15000</v>
      </c>
      <c r="L66" s="40">
        <v>2000</v>
      </c>
    </row>
  </sheetData>
  <autoFilter ref="B2:L2" xr:uid="{E9787D15-2BE2-45CA-B578-6B2861B603E9}"/>
  <mergeCells count="1">
    <mergeCell ref="C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3BC25-8D9A-45D7-AE5F-F4F8744915FB}">
  <dimension ref="A1:H2820"/>
  <sheetViews>
    <sheetView zoomScaleNormal="100" workbookViewId="0">
      <pane ySplit="2" topLeftCell="A3" activePane="bottomLeft" state="frozen"/>
      <selection pane="bottomLeft" activeCell="H26" sqref="A13:H26"/>
    </sheetView>
  </sheetViews>
  <sheetFormatPr baseColWidth="10" defaultColWidth="9.125" defaultRowHeight="12"/>
  <cols>
    <col min="1" max="1" width="11.375" style="17" customWidth="1"/>
    <col min="2" max="2" width="9.125" style="7" customWidth="1"/>
    <col min="3" max="3" width="13.875" style="7" bestFit="1" customWidth="1"/>
    <col min="4" max="4" width="16.625" style="7" bestFit="1" customWidth="1"/>
    <col min="5" max="5" width="12.375" style="7" bestFit="1" customWidth="1"/>
    <col min="6" max="6" width="11.75" style="7" bestFit="1" customWidth="1"/>
    <col min="7" max="7" width="16.5" style="7" customWidth="1"/>
    <col min="8" max="8" width="16.375" style="7" customWidth="1"/>
    <col min="9" max="16384" width="9.125" style="7"/>
  </cols>
  <sheetData>
    <row r="1" spans="1:8">
      <c r="B1" s="300" t="s">
        <v>57</v>
      </c>
      <c r="C1" s="301"/>
      <c r="D1" s="301"/>
      <c r="E1" s="301"/>
      <c r="F1" s="301"/>
      <c r="G1" s="301"/>
      <c r="H1" s="302"/>
    </row>
    <row r="2" spans="1:8" s="20" customFormat="1" ht="24" customHeight="1">
      <c r="A2" s="18" t="s">
        <v>65</v>
      </c>
      <c r="B2" s="19" t="s">
        <v>58</v>
      </c>
      <c r="C2" s="19" t="s">
        <v>59</v>
      </c>
      <c r="D2" s="19" t="s">
        <v>60</v>
      </c>
      <c r="E2" s="19" t="s">
        <v>61</v>
      </c>
      <c r="F2" s="19" t="s">
        <v>62</v>
      </c>
      <c r="G2" s="19" t="s">
        <v>63</v>
      </c>
      <c r="H2" s="19" t="s">
        <v>64</v>
      </c>
    </row>
    <row r="3" spans="1:8">
      <c r="A3" s="21" t="s">
        <v>66</v>
      </c>
      <c r="B3" s="21">
        <v>1</v>
      </c>
      <c r="C3" s="22">
        <v>45168</v>
      </c>
      <c r="D3" s="22">
        <v>45168</v>
      </c>
      <c r="E3" s="23">
        <v>1084</v>
      </c>
      <c r="F3" s="24">
        <v>0</v>
      </c>
      <c r="G3" s="23">
        <f>+E3</f>
        <v>1084</v>
      </c>
      <c r="H3" s="24">
        <f>+F3</f>
        <v>0</v>
      </c>
    </row>
    <row r="4" spans="1:8">
      <c r="A4" s="21" t="s">
        <v>66</v>
      </c>
      <c r="B4" s="21">
        <v>2</v>
      </c>
      <c r="C4" s="22">
        <v>45199</v>
      </c>
      <c r="D4" s="22">
        <v>45199</v>
      </c>
      <c r="E4" s="23">
        <v>1084</v>
      </c>
      <c r="F4" s="24">
        <v>0</v>
      </c>
      <c r="G4" s="23">
        <f t="shared" ref="G4:G67" si="0">+E4</f>
        <v>1084</v>
      </c>
      <c r="H4" s="24">
        <f t="shared" ref="H4:H67" si="1">+F4</f>
        <v>0</v>
      </c>
    </row>
    <row r="5" spans="1:8">
      <c r="A5" s="21" t="s">
        <v>66</v>
      </c>
      <c r="B5" s="21">
        <v>3</v>
      </c>
      <c r="C5" s="22">
        <v>45229</v>
      </c>
      <c r="D5" s="22">
        <v>45229</v>
      </c>
      <c r="E5" s="23">
        <v>1084</v>
      </c>
      <c r="F5" s="24">
        <v>0</v>
      </c>
      <c r="G5" s="23">
        <f t="shared" si="0"/>
        <v>1084</v>
      </c>
      <c r="H5" s="24">
        <f t="shared" si="1"/>
        <v>0</v>
      </c>
    </row>
    <row r="6" spans="1:8">
      <c r="A6" s="21" t="s">
        <v>66</v>
      </c>
      <c r="B6" s="21">
        <v>4</v>
      </c>
      <c r="C6" s="22">
        <v>45260</v>
      </c>
      <c r="D6" s="22">
        <v>45260</v>
      </c>
      <c r="E6" s="23">
        <v>1084</v>
      </c>
      <c r="F6" s="24">
        <v>0</v>
      </c>
      <c r="G6" s="23">
        <f t="shared" si="0"/>
        <v>1084</v>
      </c>
      <c r="H6" s="24">
        <f t="shared" si="1"/>
        <v>0</v>
      </c>
    </row>
    <row r="7" spans="1:8">
      <c r="A7" s="21" t="s">
        <v>66</v>
      </c>
      <c r="B7" s="21">
        <v>5</v>
      </c>
      <c r="C7" s="22">
        <v>45290</v>
      </c>
      <c r="D7" s="22">
        <v>45290</v>
      </c>
      <c r="E7" s="23">
        <v>1084</v>
      </c>
      <c r="F7" s="24">
        <v>0</v>
      </c>
      <c r="G7" s="23">
        <f t="shared" si="0"/>
        <v>1084</v>
      </c>
      <c r="H7" s="24">
        <f t="shared" si="1"/>
        <v>0</v>
      </c>
    </row>
    <row r="8" spans="1:8">
      <c r="A8" s="21" t="s">
        <v>66</v>
      </c>
      <c r="B8" s="21">
        <v>6</v>
      </c>
      <c r="C8" s="22">
        <v>45321</v>
      </c>
      <c r="D8" s="22">
        <v>45321</v>
      </c>
      <c r="E8" s="23">
        <v>1084</v>
      </c>
      <c r="F8" s="24">
        <v>0</v>
      </c>
      <c r="G8" s="23">
        <f t="shared" si="0"/>
        <v>1084</v>
      </c>
      <c r="H8" s="24">
        <f t="shared" si="1"/>
        <v>0</v>
      </c>
    </row>
    <row r="9" spans="1:8">
      <c r="A9" s="21" t="s">
        <v>66</v>
      </c>
      <c r="B9" s="21">
        <v>7</v>
      </c>
      <c r="C9" s="22">
        <v>45351</v>
      </c>
      <c r="D9" s="22">
        <v>45351</v>
      </c>
      <c r="E9" s="23">
        <v>1084</v>
      </c>
      <c r="F9" s="24">
        <v>0</v>
      </c>
      <c r="G9" s="23">
        <f t="shared" si="0"/>
        <v>1084</v>
      </c>
      <c r="H9" s="24">
        <f t="shared" si="1"/>
        <v>0</v>
      </c>
    </row>
    <row r="10" spans="1:8">
      <c r="A10" s="21" t="s">
        <v>66</v>
      </c>
      <c r="B10" s="21">
        <v>8</v>
      </c>
      <c r="C10" s="22">
        <v>45381</v>
      </c>
      <c r="D10" s="22">
        <v>45381</v>
      </c>
      <c r="E10" s="23">
        <v>1084</v>
      </c>
      <c r="F10" s="24">
        <v>0</v>
      </c>
      <c r="G10" s="23">
        <f t="shared" si="0"/>
        <v>1084</v>
      </c>
      <c r="H10" s="24">
        <f t="shared" si="1"/>
        <v>0</v>
      </c>
    </row>
    <row r="11" spans="1:8">
      <c r="A11" s="21" t="s">
        <v>66</v>
      </c>
      <c r="B11" s="21">
        <v>9</v>
      </c>
      <c r="C11" s="22">
        <v>45412</v>
      </c>
      <c r="D11" s="22">
        <v>45412</v>
      </c>
      <c r="E11" s="23">
        <v>1084</v>
      </c>
      <c r="F11" s="24">
        <v>0</v>
      </c>
      <c r="G11" s="23">
        <f t="shared" si="0"/>
        <v>1084</v>
      </c>
      <c r="H11" s="24">
        <f t="shared" si="1"/>
        <v>0</v>
      </c>
    </row>
    <row r="12" spans="1:8">
      <c r="A12" s="21" t="s">
        <v>66</v>
      </c>
      <c r="B12" s="21">
        <v>10</v>
      </c>
      <c r="C12" s="22">
        <v>45442</v>
      </c>
      <c r="D12" s="22">
        <v>45442</v>
      </c>
      <c r="E12" s="23">
        <v>1084</v>
      </c>
      <c r="F12" s="24">
        <v>0</v>
      </c>
      <c r="G12" s="23">
        <f t="shared" si="0"/>
        <v>1084</v>
      </c>
      <c r="H12" s="24">
        <f t="shared" si="1"/>
        <v>0</v>
      </c>
    </row>
    <row r="13" spans="1:8">
      <c r="A13" s="21" t="s">
        <v>66</v>
      </c>
      <c r="B13" s="21">
        <v>11</v>
      </c>
      <c r="C13" s="22">
        <v>45473</v>
      </c>
      <c r="D13" s="22">
        <v>45473</v>
      </c>
      <c r="E13" s="23">
        <v>1084</v>
      </c>
      <c r="F13" s="24">
        <v>0</v>
      </c>
      <c r="G13" s="23">
        <f t="shared" si="0"/>
        <v>1084</v>
      </c>
      <c r="H13" s="24">
        <f t="shared" si="1"/>
        <v>0</v>
      </c>
    </row>
    <row r="14" spans="1:8">
      <c r="A14" s="21" t="s">
        <v>66</v>
      </c>
      <c r="B14" s="21">
        <v>12</v>
      </c>
      <c r="C14" s="22">
        <v>45503</v>
      </c>
      <c r="D14" s="22">
        <v>45503</v>
      </c>
      <c r="E14" s="23">
        <v>1084</v>
      </c>
      <c r="F14" s="24">
        <v>0</v>
      </c>
      <c r="G14" s="23">
        <f t="shared" si="0"/>
        <v>1084</v>
      </c>
      <c r="H14" s="24">
        <f t="shared" si="1"/>
        <v>0</v>
      </c>
    </row>
    <row r="15" spans="1:8">
      <c r="A15" s="21" t="s">
        <v>66</v>
      </c>
      <c r="B15" s="21">
        <v>13</v>
      </c>
      <c r="C15" s="22">
        <v>45534</v>
      </c>
      <c r="D15" s="22">
        <v>45534</v>
      </c>
      <c r="E15" s="23">
        <v>1084</v>
      </c>
      <c r="F15" s="24">
        <v>0</v>
      </c>
      <c r="G15" s="23">
        <f t="shared" si="0"/>
        <v>1084</v>
      </c>
      <c r="H15" s="24">
        <f t="shared" si="1"/>
        <v>0</v>
      </c>
    </row>
    <row r="16" spans="1:8">
      <c r="A16" s="21" t="s">
        <v>66</v>
      </c>
      <c r="B16" s="21">
        <v>14</v>
      </c>
      <c r="C16" s="22">
        <v>45565</v>
      </c>
      <c r="D16" s="22">
        <v>45565</v>
      </c>
      <c r="E16" s="23">
        <v>1084</v>
      </c>
      <c r="F16" s="24">
        <v>0</v>
      </c>
      <c r="G16" s="23">
        <f t="shared" si="0"/>
        <v>1084</v>
      </c>
      <c r="H16" s="24">
        <f t="shared" si="1"/>
        <v>0</v>
      </c>
    </row>
    <row r="17" spans="1:8">
      <c r="A17" s="21" t="s">
        <v>66</v>
      </c>
      <c r="B17" s="21">
        <v>15</v>
      </c>
      <c r="C17" s="22">
        <v>45595</v>
      </c>
      <c r="D17" s="22">
        <v>45595</v>
      </c>
      <c r="E17" s="23">
        <v>1084</v>
      </c>
      <c r="F17" s="24">
        <v>0</v>
      </c>
      <c r="G17" s="23">
        <f t="shared" si="0"/>
        <v>1084</v>
      </c>
      <c r="H17" s="24">
        <f t="shared" si="1"/>
        <v>0</v>
      </c>
    </row>
    <row r="18" spans="1:8">
      <c r="A18" s="21" t="s">
        <v>66</v>
      </c>
      <c r="B18" s="21">
        <v>16</v>
      </c>
      <c r="C18" s="22">
        <v>45626</v>
      </c>
      <c r="D18" s="22">
        <v>45626</v>
      </c>
      <c r="E18" s="23">
        <v>1084</v>
      </c>
      <c r="F18" s="24">
        <v>0</v>
      </c>
      <c r="G18" s="23">
        <f t="shared" si="0"/>
        <v>1084</v>
      </c>
      <c r="H18" s="24">
        <f t="shared" si="1"/>
        <v>0</v>
      </c>
    </row>
    <row r="19" spans="1:8">
      <c r="A19" s="21" t="s">
        <v>66</v>
      </c>
      <c r="B19" s="21">
        <v>17</v>
      </c>
      <c r="C19" s="22">
        <v>45656</v>
      </c>
      <c r="D19" s="22">
        <v>45656</v>
      </c>
      <c r="E19" s="23">
        <v>1084</v>
      </c>
      <c r="F19" s="24">
        <v>0</v>
      </c>
      <c r="G19" s="23">
        <f t="shared" si="0"/>
        <v>1084</v>
      </c>
      <c r="H19" s="24">
        <f t="shared" si="1"/>
        <v>0</v>
      </c>
    </row>
    <row r="20" spans="1:8">
      <c r="A20" s="21" t="s">
        <v>66</v>
      </c>
      <c r="B20" s="21">
        <v>18</v>
      </c>
      <c r="C20" s="22">
        <v>45687</v>
      </c>
      <c r="D20" s="22">
        <v>45687</v>
      </c>
      <c r="E20" s="23">
        <v>1084</v>
      </c>
      <c r="F20" s="24">
        <v>0</v>
      </c>
      <c r="G20" s="23">
        <f t="shared" si="0"/>
        <v>1084</v>
      </c>
      <c r="H20" s="24">
        <f t="shared" si="1"/>
        <v>0</v>
      </c>
    </row>
    <row r="21" spans="1:8">
      <c r="A21" s="21" t="s">
        <v>66</v>
      </c>
      <c r="B21" s="21">
        <v>19</v>
      </c>
      <c r="C21" s="22">
        <v>45716</v>
      </c>
      <c r="D21" s="22">
        <v>45716</v>
      </c>
      <c r="E21" s="23">
        <v>1084</v>
      </c>
      <c r="F21" s="24">
        <v>0</v>
      </c>
      <c r="G21" s="23">
        <f t="shared" si="0"/>
        <v>1084</v>
      </c>
      <c r="H21" s="24">
        <f t="shared" si="1"/>
        <v>0</v>
      </c>
    </row>
    <row r="22" spans="1:8">
      <c r="A22" s="21" t="s">
        <v>66</v>
      </c>
      <c r="B22" s="21">
        <v>20</v>
      </c>
      <c r="C22" s="22">
        <v>45746</v>
      </c>
      <c r="D22" s="22">
        <v>45746</v>
      </c>
      <c r="E22" s="23">
        <v>1084</v>
      </c>
      <c r="F22" s="24">
        <v>0</v>
      </c>
      <c r="G22" s="23">
        <f t="shared" si="0"/>
        <v>1084</v>
      </c>
      <c r="H22" s="24">
        <f t="shared" si="1"/>
        <v>0</v>
      </c>
    </row>
    <row r="23" spans="1:8">
      <c r="A23" s="21" t="s">
        <v>66</v>
      </c>
      <c r="B23" s="21">
        <v>21</v>
      </c>
      <c r="C23" s="22">
        <v>45777</v>
      </c>
      <c r="D23" s="22">
        <v>45777</v>
      </c>
      <c r="E23" s="23">
        <v>1084</v>
      </c>
      <c r="F23" s="24">
        <v>0</v>
      </c>
      <c r="G23" s="23">
        <f t="shared" si="0"/>
        <v>1084</v>
      </c>
      <c r="H23" s="24">
        <f t="shared" si="1"/>
        <v>0</v>
      </c>
    </row>
    <row r="24" spans="1:8">
      <c r="A24" s="21" t="s">
        <v>66</v>
      </c>
      <c r="B24" s="21">
        <v>22</v>
      </c>
      <c r="C24" s="22">
        <v>45807</v>
      </c>
      <c r="D24" s="22">
        <v>45807</v>
      </c>
      <c r="E24" s="23">
        <v>1084</v>
      </c>
      <c r="F24" s="24">
        <v>0</v>
      </c>
      <c r="G24" s="23">
        <f t="shared" si="0"/>
        <v>1084</v>
      </c>
      <c r="H24" s="24">
        <f t="shared" si="1"/>
        <v>0</v>
      </c>
    </row>
    <row r="25" spans="1:8">
      <c r="A25" s="21" t="s">
        <v>66</v>
      </c>
      <c r="B25" s="21">
        <v>23</v>
      </c>
      <c r="C25" s="22">
        <v>45838</v>
      </c>
      <c r="D25" s="22">
        <v>45838</v>
      </c>
      <c r="E25" s="23">
        <v>1084</v>
      </c>
      <c r="F25" s="24">
        <v>0</v>
      </c>
      <c r="G25" s="23">
        <f t="shared" si="0"/>
        <v>1084</v>
      </c>
      <c r="H25" s="24">
        <f t="shared" si="1"/>
        <v>0</v>
      </c>
    </row>
    <row r="26" spans="1:8">
      <c r="A26" s="21" t="s">
        <v>66</v>
      </c>
      <c r="B26" s="21">
        <v>24</v>
      </c>
      <c r="C26" s="22">
        <v>45868</v>
      </c>
      <c r="D26" s="22">
        <v>45868</v>
      </c>
      <c r="E26" s="23">
        <v>1084</v>
      </c>
      <c r="F26" s="24">
        <v>0</v>
      </c>
      <c r="G26" s="23">
        <f t="shared" si="0"/>
        <v>1084</v>
      </c>
      <c r="H26" s="24">
        <f t="shared" si="1"/>
        <v>0</v>
      </c>
    </row>
    <row r="27" spans="1:8">
      <c r="A27" s="9" t="s">
        <v>67</v>
      </c>
      <c r="B27" s="9">
        <v>1</v>
      </c>
      <c r="C27" s="10">
        <v>45290</v>
      </c>
      <c r="D27" s="10">
        <v>45290</v>
      </c>
      <c r="E27" s="11">
        <v>748</v>
      </c>
      <c r="F27" s="8">
        <v>0</v>
      </c>
      <c r="G27" s="11">
        <f t="shared" si="0"/>
        <v>748</v>
      </c>
      <c r="H27" s="8">
        <f t="shared" si="1"/>
        <v>0</v>
      </c>
    </row>
    <row r="28" spans="1:8">
      <c r="A28" s="9" t="s">
        <v>67</v>
      </c>
      <c r="B28" s="9">
        <v>2</v>
      </c>
      <c r="C28" s="10">
        <v>45321</v>
      </c>
      <c r="D28" s="10">
        <v>45321</v>
      </c>
      <c r="E28" s="11">
        <v>748</v>
      </c>
      <c r="F28" s="8">
        <v>0</v>
      </c>
      <c r="G28" s="11">
        <f t="shared" si="0"/>
        <v>748</v>
      </c>
      <c r="H28" s="8">
        <f t="shared" si="1"/>
        <v>0</v>
      </c>
    </row>
    <row r="29" spans="1:8">
      <c r="A29" s="9" t="s">
        <v>67</v>
      </c>
      <c r="B29" s="9">
        <v>3</v>
      </c>
      <c r="C29" s="10">
        <v>45351</v>
      </c>
      <c r="D29" s="10">
        <v>45351</v>
      </c>
      <c r="E29" s="11">
        <v>748</v>
      </c>
      <c r="F29" s="8">
        <v>0</v>
      </c>
      <c r="G29" s="11">
        <f t="shared" si="0"/>
        <v>748</v>
      </c>
      <c r="H29" s="8">
        <f t="shared" si="1"/>
        <v>0</v>
      </c>
    </row>
    <row r="30" spans="1:8">
      <c r="A30" s="9" t="s">
        <v>67</v>
      </c>
      <c r="B30" s="9">
        <v>4</v>
      </c>
      <c r="C30" s="10">
        <v>45381</v>
      </c>
      <c r="D30" s="10">
        <v>45381</v>
      </c>
      <c r="E30" s="11">
        <v>748</v>
      </c>
      <c r="F30" s="8">
        <v>0</v>
      </c>
      <c r="G30" s="11">
        <f t="shared" si="0"/>
        <v>748</v>
      </c>
      <c r="H30" s="8">
        <f t="shared" si="1"/>
        <v>0</v>
      </c>
    </row>
    <row r="31" spans="1:8">
      <c r="A31" s="9" t="s">
        <v>67</v>
      </c>
      <c r="B31" s="9">
        <v>5</v>
      </c>
      <c r="C31" s="10">
        <v>45412</v>
      </c>
      <c r="D31" s="10">
        <v>45412</v>
      </c>
      <c r="E31" s="11">
        <v>748</v>
      </c>
      <c r="F31" s="8">
        <v>0</v>
      </c>
      <c r="G31" s="11">
        <f t="shared" si="0"/>
        <v>748</v>
      </c>
      <c r="H31" s="8">
        <f t="shared" si="1"/>
        <v>0</v>
      </c>
    </row>
    <row r="32" spans="1:8">
      <c r="A32" s="9" t="s">
        <v>67</v>
      </c>
      <c r="B32" s="9">
        <v>6</v>
      </c>
      <c r="C32" s="10">
        <v>45442</v>
      </c>
      <c r="D32" s="10">
        <v>45442</v>
      </c>
      <c r="E32" s="11">
        <v>748</v>
      </c>
      <c r="F32" s="8">
        <v>0</v>
      </c>
      <c r="G32" s="11">
        <f t="shared" si="0"/>
        <v>748</v>
      </c>
      <c r="H32" s="8">
        <f t="shared" si="1"/>
        <v>0</v>
      </c>
    </row>
    <row r="33" spans="1:8">
      <c r="A33" s="9" t="s">
        <v>67</v>
      </c>
      <c r="B33" s="9">
        <v>7</v>
      </c>
      <c r="C33" s="10">
        <v>45473</v>
      </c>
      <c r="D33" s="10">
        <v>45473</v>
      </c>
      <c r="E33" s="11">
        <v>748</v>
      </c>
      <c r="F33" s="8">
        <v>0</v>
      </c>
      <c r="G33" s="11">
        <f t="shared" si="0"/>
        <v>748</v>
      </c>
      <c r="H33" s="8">
        <f t="shared" si="1"/>
        <v>0</v>
      </c>
    </row>
    <row r="34" spans="1:8">
      <c r="A34" s="9" t="s">
        <v>67</v>
      </c>
      <c r="B34" s="9">
        <v>8</v>
      </c>
      <c r="C34" s="10">
        <v>45503</v>
      </c>
      <c r="D34" s="10">
        <v>45503</v>
      </c>
      <c r="E34" s="11">
        <v>748</v>
      </c>
      <c r="F34" s="8">
        <v>0</v>
      </c>
      <c r="G34" s="11">
        <f t="shared" si="0"/>
        <v>748</v>
      </c>
      <c r="H34" s="8">
        <f t="shared" si="1"/>
        <v>0</v>
      </c>
    </row>
    <row r="35" spans="1:8">
      <c r="A35" s="9" t="s">
        <v>67</v>
      </c>
      <c r="B35" s="9">
        <v>9</v>
      </c>
      <c r="C35" s="10">
        <v>45534</v>
      </c>
      <c r="D35" s="10">
        <v>45534</v>
      </c>
      <c r="E35" s="11">
        <v>748</v>
      </c>
      <c r="F35" s="8">
        <v>0</v>
      </c>
      <c r="G35" s="11">
        <f t="shared" si="0"/>
        <v>748</v>
      </c>
      <c r="H35" s="8">
        <f t="shared" si="1"/>
        <v>0</v>
      </c>
    </row>
    <row r="36" spans="1:8">
      <c r="A36" s="9" t="s">
        <v>67</v>
      </c>
      <c r="B36" s="9">
        <v>10</v>
      </c>
      <c r="C36" s="10">
        <v>45565</v>
      </c>
      <c r="D36" s="10">
        <v>45565</v>
      </c>
      <c r="E36" s="11">
        <v>748</v>
      </c>
      <c r="F36" s="8">
        <v>0</v>
      </c>
      <c r="G36" s="11">
        <f t="shared" si="0"/>
        <v>748</v>
      </c>
      <c r="H36" s="8">
        <f t="shared" si="1"/>
        <v>0</v>
      </c>
    </row>
    <row r="37" spans="1:8">
      <c r="A37" s="9" t="s">
        <v>67</v>
      </c>
      <c r="B37" s="9">
        <v>11</v>
      </c>
      <c r="C37" s="10">
        <v>45595</v>
      </c>
      <c r="D37" s="10">
        <v>45595</v>
      </c>
      <c r="E37" s="11">
        <v>748</v>
      </c>
      <c r="F37" s="8">
        <v>0</v>
      </c>
      <c r="G37" s="11">
        <f t="shared" si="0"/>
        <v>748</v>
      </c>
      <c r="H37" s="8">
        <f t="shared" si="1"/>
        <v>0</v>
      </c>
    </row>
    <row r="38" spans="1:8">
      <c r="A38" s="9" t="s">
        <v>67</v>
      </c>
      <c r="B38" s="9">
        <v>12</v>
      </c>
      <c r="C38" s="10">
        <v>45626</v>
      </c>
      <c r="D38" s="10">
        <v>45626</v>
      </c>
      <c r="E38" s="11">
        <v>748</v>
      </c>
      <c r="F38" s="8">
        <v>0</v>
      </c>
      <c r="G38" s="11">
        <f t="shared" si="0"/>
        <v>748</v>
      </c>
      <c r="H38" s="8">
        <f t="shared" si="1"/>
        <v>0</v>
      </c>
    </row>
    <row r="39" spans="1:8">
      <c r="A39" s="9" t="s">
        <v>67</v>
      </c>
      <c r="B39" s="9">
        <v>13</v>
      </c>
      <c r="C39" s="10">
        <v>45656</v>
      </c>
      <c r="D39" s="10">
        <v>45656</v>
      </c>
      <c r="E39" s="11">
        <v>748</v>
      </c>
      <c r="F39" s="8">
        <v>0</v>
      </c>
      <c r="G39" s="11">
        <f t="shared" si="0"/>
        <v>748</v>
      </c>
      <c r="H39" s="8">
        <f t="shared" si="1"/>
        <v>0</v>
      </c>
    </row>
    <row r="40" spans="1:8">
      <c r="A40" s="9" t="s">
        <v>67</v>
      </c>
      <c r="B40" s="9">
        <v>14</v>
      </c>
      <c r="C40" s="10">
        <v>45687</v>
      </c>
      <c r="D40" s="10">
        <v>45687</v>
      </c>
      <c r="E40" s="11">
        <v>748</v>
      </c>
      <c r="F40" s="8">
        <v>0</v>
      </c>
      <c r="G40" s="11">
        <f t="shared" si="0"/>
        <v>748</v>
      </c>
      <c r="H40" s="8">
        <f t="shared" si="1"/>
        <v>0</v>
      </c>
    </row>
    <row r="41" spans="1:8">
      <c r="A41" s="9" t="s">
        <v>67</v>
      </c>
      <c r="B41" s="9">
        <v>15</v>
      </c>
      <c r="C41" s="10">
        <v>45716</v>
      </c>
      <c r="D41" s="10">
        <v>45716</v>
      </c>
      <c r="E41" s="11">
        <v>748</v>
      </c>
      <c r="F41" s="8">
        <v>0</v>
      </c>
      <c r="G41" s="11">
        <f t="shared" si="0"/>
        <v>748</v>
      </c>
      <c r="H41" s="8">
        <f t="shared" si="1"/>
        <v>0</v>
      </c>
    </row>
    <row r="42" spans="1:8">
      <c r="A42" s="9" t="s">
        <v>67</v>
      </c>
      <c r="B42" s="9">
        <v>16</v>
      </c>
      <c r="C42" s="10">
        <v>45746</v>
      </c>
      <c r="D42" s="10">
        <v>45746</v>
      </c>
      <c r="E42" s="11">
        <v>748</v>
      </c>
      <c r="F42" s="8">
        <v>0</v>
      </c>
      <c r="G42" s="11">
        <f t="shared" si="0"/>
        <v>748</v>
      </c>
      <c r="H42" s="8">
        <f t="shared" si="1"/>
        <v>0</v>
      </c>
    </row>
    <row r="43" spans="1:8">
      <c r="A43" s="9" t="s">
        <v>67</v>
      </c>
      <c r="B43" s="9">
        <v>17</v>
      </c>
      <c r="C43" s="10">
        <v>45777</v>
      </c>
      <c r="D43" s="10">
        <v>45777</v>
      </c>
      <c r="E43" s="11">
        <v>748</v>
      </c>
      <c r="F43" s="8">
        <v>0</v>
      </c>
      <c r="G43" s="11">
        <f t="shared" si="0"/>
        <v>748</v>
      </c>
      <c r="H43" s="8">
        <f t="shared" si="1"/>
        <v>0</v>
      </c>
    </row>
    <row r="44" spans="1:8">
      <c r="A44" s="9" t="s">
        <v>67</v>
      </c>
      <c r="B44" s="9">
        <v>18</v>
      </c>
      <c r="C44" s="10">
        <v>45807</v>
      </c>
      <c r="D44" s="10">
        <v>45807</v>
      </c>
      <c r="E44" s="11">
        <v>748</v>
      </c>
      <c r="F44" s="8">
        <v>0</v>
      </c>
      <c r="G44" s="11">
        <f t="shared" si="0"/>
        <v>748</v>
      </c>
      <c r="H44" s="8">
        <f t="shared" si="1"/>
        <v>0</v>
      </c>
    </row>
    <row r="45" spans="1:8">
      <c r="A45" s="9" t="s">
        <v>67</v>
      </c>
      <c r="B45" s="9">
        <v>19</v>
      </c>
      <c r="C45" s="10">
        <v>45838</v>
      </c>
      <c r="D45" s="10">
        <v>45838</v>
      </c>
      <c r="E45" s="11">
        <v>748</v>
      </c>
      <c r="F45" s="8">
        <v>0</v>
      </c>
      <c r="G45" s="11">
        <f t="shared" si="0"/>
        <v>748</v>
      </c>
      <c r="H45" s="8">
        <f t="shared" si="1"/>
        <v>0</v>
      </c>
    </row>
    <row r="46" spans="1:8">
      <c r="A46" s="9" t="s">
        <v>67</v>
      </c>
      <c r="B46" s="9">
        <v>20</v>
      </c>
      <c r="C46" s="10">
        <v>45868</v>
      </c>
      <c r="D46" s="10">
        <v>45868</v>
      </c>
      <c r="E46" s="11">
        <v>748</v>
      </c>
      <c r="F46" s="8">
        <v>0</v>
      </c>
      <c r="G46" s="11">
        <f t="shared" si="0"/>
        <v>748</v>
      </c>
      <c r="H46" s="8">
        <f t="shared" si="1"/>
        <v>0</v>
      </c>
    </row>
    <row r="47" spans="1:8">
      <c r="A47" s="9" t="s">
        <v>67</v>
      </c>
      <c r="B47" s="9">
        <v>21</v>
      </c>
      <c r="C47" s="10">
        <v>45899</v>
      </c>
      <c r="D47" s="10">
        <v>45899</v>
      </c>
      <c r="E47" s="11">
        <v>748</v>
      </c>
      <c r="F47" s="8">
        <v>0</v>
      </c>
      <c r="G47" s="11">
        <f t="shared" si="0"/>
        <v>748</v>
      </c>
      <c r="H47" s="8">
        <f t="shared" si="1"/>
        <v>0</v>
      </c>
    </row>
    <row r="48" spans="1:8">
      <c r="A48" s="9" t="s">
        <v>67</v>
      </c>
      <c r="B48" s="9">
        <v>22</v>
      </c>
      <c r="C48" s="10">
        <v>45930</v>
      </c>
      <c r="D48" s="10">
        <v>45930</v>
      </c>
      <c r="E48" s="11">
        <v>748</v>
      </c>
      <c r="F48" s="8">
        <v>0</v>
      </c>
      <c r="G48" s="11">
        <f t="shared" si="0"/>
        <v>748</v>
      </c>
      <c r="H48" s="8">
        <f t="shared" si="1"/>
        <v>0</v>
      </c>
    </row>
    <row r="49" spans="1:8">
      <c r="A49" s="9" t="s">
        <v>67</v>
      </c>
      <c r="B49" s="9">
        <v>23</v>
      </c>
      <c r="C49" s="10">
        <v>45960</v>
      </c>
      <c r="D49" s="10">
        <v>45960</v>
      </c>
      <c r="E49" s="11">
        <v>748</v>
      </c>
      <c r="F49" s="8">
        <v>0</v>
      </c>
      <c r="G49" s="11">
        <f t="shared" si="0"/>
        <v>748</v>
      </c>
      <c r="H49" s="8">
        <f t="shared" si="1"/>
        <v>0</v>
      </c>
    </row>
    <row r="50" spans="1:8">
      <c r="A50" s="9" t="s">
        <v>67</v>
      </c>
      <c r="B50" s="9">
        <v>24</v>
      </c>
      <c r="C50" s="10">
        <v>45991</v>
      </c>
      <c r="D50" s="10">
        <v>45991</v>
      </c>
      <c r="E50" s="11">
        <v>748</v>
      </c>
      <c r="F50" s="8">
        <v>0</v>
      </c>
      <c r="G50" s="11">
        <f t="shared" si="0"/>
        <v>748</v>
      </c>
      <c r="H50" s="8">
        <f t="shared" si="1"/>
        <v>0</v>
      </c>
    </row>
    <row r="51" spans="1:8">
      <c r="A51" s="9" t="s">
        <v>67</v>
      </c>
      <c r="B51" s="9">
        <v>25</v>
      </c>
      <c r="C51" s="10">
        <v>46021</v>
      </c>
      <c r="D51" s="10">
        <v>46021</v>
      </c>
      <c r="E51" s="11">
        <v>748</v>
      </c>
      <c r="F51" s="8">
        <v>0</v>
      </c>
      <c r="G51" s="11">
        <f t="shared" si="0"/>
        <v>748</v>
      </c>
      <c r="H51" s="8">
        <f t="shared" si="1"/>
        <v>0</v>
      </c>
    </row>
    <row r="52" spans="1:8">
      <c r="A52" s="9" t="s">
        <v>67</v>
      </c>
      <c r="B52" s="9">
        <v>26</v>
      </c>
      <c r="C52" s="10">
        <v>46052</v>
      </c>
      <c r="D52" s="10">
        <v>46052</v>
      </c>
      <c r="E52" s="11">
        <v>748</v>
      </c>
      <c r="F52" s="8">
        <v>0</v>
      </c>
      <c r="G52" s="11">
        <f t="shared" si="0"/>
        <v>748</v>
      </c>
      <c r="H52" s="8">
        <f t="shared" si="1"/>
        <v>0</v>
      </c>
    </row>
    <row r="53" spans="1:8">
      <c r="A53" s="9" t="s">
        <v>67</v>
      </c>
      <c r="B53" s="9">
        <v>27</v>
      </c>
      <c r="C53" s="10">
        <v>46081</v>
      </c>
      <c r="D53" s="10">
        <v>46081</v>
      </c>
      <c r="E53" s="11">
        <v>748</v>
      </c>
      <c r="F53" s="8">
        <v>0</v>
      </c>
      <c r="G53" s="11">
        <f t="shared" si="0"/>
        <v>748</v>
      </c>
      <c r="H53" s="8">
        <f t="shared" si="1"/>
        <v>0</v>
      </c>
    </row>
    <row r="54" spans="1:8">
      <c r="A54" s="9" t="s">
        <v>67</v>
      </c>
      <c r="B54" s="9">
        <v>28</v>
      </c>
      <c r="C54" s="10">
        <v>46111</v>
      </c>
      <c r="D54" s="10">
        <v>46111</v>
      </c>
      <c r="E54" s="11">
        <v>748</v>
      </c>
      <c r="F54" s="8">
        <v>0</v>
      </c>
      <c r="G54" s="11">
        <f t="shared" si="0"/>
        <v>748</v>
      </c>
      <c r="H54" s="8">
        <f t="shared" si="1"/>
        <v>0</v>
      </c>
    </row>
    <row r="55" spans="1:8">
      <c r="A55" s="9" t="s">
        <v>67</v>
      </c>
      <c r="B55" s="9">
        <v>29</v>
      </c>
      <c r="C55" s="10">
        <v>46142</v>
      </c>
      <c r="D55" s="10">
        <v>46142</v>
      </c>
      <c r="E55" s="11">
        <v>748</v>
      </c>
      <c r="F55" s="8">
        <v>0</v>
      </c>
      <c r="G55" s="11">
        <f t="shared" si="0"/>
        <v>748</v>
      </c>
      <c r="H55" s="8">
        <f t="shared" si="1"/>
        <v>0</v>
      </c>
    </row>
    <row r="56" spans="1:8">
      <c r="A56" s="9" t="s">
        <v>67</v>
      </c>
      <c r="B56" s="9">
        <v>30</v>
      </c>
      <c r="C56" s="10">
        <v>46172</v>
      </c>
      <c r="D56" s="10">
        <v>46172</v>
      </c>
      <c r="E56" s="11">
        <v>748</v>
      </c>
      <c r="F56" s="8">
        <v>0</v>
      </c>
      <c r="G56" s="11">
        <f t="shared" si="0"/>
        <v>748</v>
      </c>
      <c r="H56" s="8">
        <f t="shared" si="1"/>
        <v>0</v>
      </c>
    </row>
    <row r="57" spans="1:8">
      <c r="A57" s="9" t="s">
        <v>67</v>
      </c>
      <c r="B57" s="9">
        <v>31</v>
      </c>
      <c r="C57" s="10">
        <v>46203</v>
      </c>
      <c r="D57" s="10">
        <v>46203</v>
      </c>
      <c r="E57" s="11">
        <v>748</v>
      </c>
      <c r="F57" s="8">
        <v>0</v>
      </c>
      <c r="G57" s="11">
        <f t="shared" si="0"/>
        <v>748</v>
      </c>
      <c r="H57" s="8">
        <f t="shared" si="1"/>
        <v>0</v>
      </c>
    </row>
    <row r="58" spans="1:8">
      <c r="A58" s="9" t="s">
        <v>67</v>
      </c>
      <c r="B58" s="9">
        <v>32</v>
      </c>
      <c r="C58" s="10">
        <v>46233</v>
      </c>
      <c r="D58" s="10">
        <v>46233</v>
      </c>
      <c r="E58" s="11">
        <v>748</v>
      </c>
      <c r="F58" s="8">
        <v>0</v>
      </c>
      <c r="G58" s="11">
        <f t="shared" si="0"/>
        <v>748</v>
      </c>
      <c r="H58" s="8">
        <f t="shared" si="1"/>
        <v>0</v>
      </c>
    </row>
    <row r="59" spans="1:8">
      <c r="A59" s="9" t="s">
        <v>67</v>
      </c>
      <c r="B59" s="9">
        <v>33</v>
      </c>
      <c r="C59" s="10">
        <v>46264</v>
      </c>
      <c r="D59" s="10">
        <v>46264</v>
      </c>
      <c r="E59" s="11">
        <v>748</v>
      </c>
      <c r="F59" s="8">
        <v>0</v>
      </c>
      <c r="G59" s="11">
        <f t="shared" si="0"/>
        <v>748</v>
      </c>
      <c r="H59" s="8">
        <f t="shared" si="1"/>
        <v>0</v>
      </c>
    </row>
    <row r="60" spans="1:8">
      <c r="A60" s="9" t="s">
        <v>67</v>
      </c>
      <c r="B60" s="9">
        <v>34</v>
      </c>
      <c r="C60" s="10">
        <v>46295</v>
      </c>
      <c r="D60" s="10">
        <v>46295</v>
      </c>
      <c r="E60" s="11">
        <v>748</v>
      </c>
      <c r="F60" s="8">
        <v>0</v>
      </c>
      <c r="G60" s="11">
        <f t="shared" si="0"/>
        <v>748</v>
      </c>
      <c r="H60" s="8">
        <f t="shared" si="1"/>
        <v>0</v>
      </c>
    </row>
    <row r="61" spans="1:8">
      <c r="A61" s="9" t="s">
        <v>67</v>
      </c>
      <c r="B61" s="9">
        <v>35</v>
      </c>
      <c r="C61" s="10">
        <v>46325</v>
      </c>
      <c r="D61" s="10">
        <v>46325</v>
      </c>
      <c r="E61" s="11">
        <v>748</v>
      </c>
      <c r="F61" s="8">
        <v>0</v>
      </c>
      <c r="G61" s="11">
        <f t="shared" si="0"/>
        <v>748</v>
      </c>
      <c r="H61" s="8">
        <f t="shared" si="1"/>
        <v>0</v>
      </c>
    </row>
    <row r="62" spans="1:8">
      <c r="A62" s="9" t="s">
        <v>67</v>
      </c>
      <c r="B62" s="9">
        <v>36</v>
      </c>
      <c r="C62" s="10">
        <v>46356</v>
      </c>
      <c r="D62" s="10">
        <v>46356</v>
      </c>
      <c r="E62" s="11">
        <v>748</v>
      </c>
      <c r="F62" s="8">
        <v>0</v>
      </c>
      <c r="G62" s="11">
        <f t="shared" si="0"/>
        <v>748</v>
      </c>
      <c r="H62" s="8">
        <f t="shared" si="1"/>
        <v>0</v>
      </c>
    </row>
    <row r="63" spans="1:8">
      <c r="A63" s="9" t="s">
        <v>67</v>
      </c>
      <c r="B63" s="9">
        <v>37</v>
      </c>
      <c r="C63" s="10">
        <v>46386</v>
      </c>
      <c r="D63" s="10">
        <v>46386</v>
      </c>
      <c r="E63" s="11">
        <v>748</v>
      </c>
      <c r="F63" s="8">
        <v>0</v>
      </c>
      <c r="G63" s="11">
        <f t="shared" si="0"/>
        <v>748</v>
      </c>
      <c r="H63" s="8">
        <f t="shared" si="1"/>
        <v>0</v>
      </c>
    </row>
    <row r="64" spans="1:8">
      <c r="A64" s="9" t="s">
        <v>67</v>
      </c>
      <c r="B64" s="9">
        <v>38</v>
      </c>
      <c r="C64" s="10">
        <v>46417</v>
      </c>
      <c r="D64" s="10">
        <v>46417</v>
      </c>
      <c r="E64" s="11">
        <v>748</v>
      </c>
      <c r="F64" s="8">
        <v>0</v>
      </c>
      <c r="G64" s="11">
        <f t="shared" si="0"/>
        <v>748</v>
      </c>
      <c r="H64" s="8">
        <f t="shared" si="1"/>
        <v>0</v>
      </c>
    </row>
    <row r="65" spans="1:8">
      <c r="A65" s="9" t="s">
        <v>67</v>
      </c>
      <c r="B65" s="9">
        <v>39</v>
      </c>
      <c r="C65" s="10">
        <v>46446</v>
      </c>
      <c r="D65" s="10">
        <v>46446</v>
      </c>
      <c r="E65" s="11">
        <v>748</v>
      </c>
      <c r="F65" s="8">
        <v>0</v>
      </c>
      <c r="G65" s="11">
        <f t="shared" si="0"/>
        <v>748</v>
      </c>
      <c r="H65" s="8">
        <f t="shared" si="1"/>
        <v>0</v>
      </c>
    </row>
    <row r="66" spans="1:8">
      <c r="A66" s="9" t="s">
        <v>67</v>
      </c>
      <c r="B66" s="9">
        <v>40</v>
      </c>
      <c r="C66" s="10">
        <v>46476</v>
      </c>
      <c r="D66" s="10">
        <v>46476</v>
      </c>
      <c r="E66" s="11">
        <v>748</v>
      </c>
      <c r="F66" s="8">
        <v>0</v>
      </c>
      <c r="G66" s="11">
        <f t="shared" si="0"/>
        <v>748</v>
      </c>
      <c r="H66" s="8">
        <f t="shared" si="1"/>
        <v>0</v>
      </c>
    </row>
    <row r="67" spans="1:8">
      <c r="A67" s="9" t="s">
        <v>67</v>
      </c>
      <c r="B67" s="9">
        <v>41</v>
      </c>
      <c r="C67" s="10">
        <v>46507</v>
      </c>
      <c r="D67" s="10">
        <v>46507</v>
      </c>
      <c r="E67" s="11">
        <v>748</v>
      </c>
      <c r="F67" s="8">
        <v>0</v>
      </c>
      <c r="G67" s="11">
        <f t="shared" si="0"/>
        <v>748</v>
      </c>
      <c r="H67" s="8">
        <f t="shared" si="1"/>
        <v>0</v>
      </c>
    </row>
    <row r="68" spans="1:8">
      <c r="A68" s="9" t="s">
        <v>67</v>
      </c>
      <c r="B68" s="9">
        <v>42</v>
      </c>
      <c r="C68" s="10">
        <v>46537</v>
      </c>
      <c r="D68" s="10">
        <v>46537</v>
      </c>
      <c r="E68" s="11">
        <v>748</v>
      </c>
      <c r="F68" s="8">
        <v>0</v>
      </c>
      <c r="G68" s="11">
        <f t="shared" ref="G68:G131" si="2">+E68</f>
        <v>748</v>
      </c>
      <c r="H68" s="8">
        <f t="shared" ref="H68:H131" si="3">+F68</f>
        <v>0</v>
      </c>
    </row>
    <row r="69" spans="1:8">
      <c r="A69" s="9" t="s">
        <v>67</v>
      </c>
      <c r="B69" s="9">
        <v>43</v>
      </c>
      <c r="C69" s="10">
        <v>46568</v>
      </c>
      <c r="D69" s="10">
        <v>46568</v>
      </c>
      <c r="E69" s="11">
        <v>748</v>
      </c>
      <c r="F69" s="8">
        <v>0</v>
      </c>
      <c r="G69" s="11">
        <f t="shared" si="2"/>
        <v>748</v>
      </c>
      <c r="H69" s="8">
        <f t="shared" si="3"/>
        <v>0</v>
      </c>
    </row>
    <row r="70" spans="1:8">
      <c r="A70" s="9" t="s">
        <v>67</v>
      </c>
      <c r="B70" s="9">
        <v>44</v>
      </c>
      <c r="C70" s="10">
        <v>46598</v>
      </c>
      <c r="D70" s="10">
        <v>46598</v>
      </c>
      <c r="E70" s="11">
        <v>748</v>
      </c>
      <c r="F70" s="8">
        <v>0</v>
      </c>
      <c r="G70" s="11">
        <f t="shared" si="2"/>
        <v>748</v>
      </c>
      <c r="H70" s="8">
        <f t="shared" si="3"/>
        <v>0</v>
      </c>
    </row>
    <row r="71" spans="1:8">
      <c r="A71" s="9" t="s">
        <v>67</v>
      </c>
      <c r="B71" s="9">
        <v>45</v>
      </c>
      <c r="C71" s="10">
        <v>46629</v>
      </c>
      <c r="D71" s="10">
        <v>46629</v>
      </c>
      <c r="E71" s="11">
        <v>748</v>
      </c>
      <c r="F71" s="8">
        <v>0</v>
      </c>
      <c r="G71" s="11">
        <f t="shared" si="2"/>
        <v>748</v>
      </c>
      <c r="H71" s="8">
        <f t="shared" si="3"/>
        <v>0</v>
      </c>
    </row>
    <row r="72" spans="1:8">
      <c r="A72" s="9" t="s">
        <v>67</v>
      </c>
      <c r="B72" s="9">
        <v>46</v>
      </c>
      <c r="C72" s="10">
        <v>46660</v>
      </c>
      <c r="D72" s="10">
        <v>46660</v>
      </c>
      <c r="E72" s="11">
        <v>748</v>
      </c>
      <c r="F72" s="8">
        <v>0</v>
      </c>
      <c r="G72" s="11">
        <f t="shared" si="2"/>
        <v>748</v>
      </c>
      <c r="H72" s="8">
        <f t="shared" si="3"/>
        <v>0</v>
      </c>
    </row>
    <row r="73" spans="1:8">
      <c r="A73" s="9" t="s">
        <v>67</v>
      </c>
      <c r="B73" s="9">
        <v>47</v>
      </c>
      <c r="C73" s="10">
        <v>46690</v>
      </c>
      <c r="D73" s="10">
        <v>46690</v>
      </c>
      <c r="E73" s="11">
        <v>748</v>
      </c>
      <c r="F73" s="8">
        <v>0</v>
      </c>
      <c r="G73" s="11">
        <f t="shared" si="2"/>
        <v>748</v>
      </c>
      <c r="H73" s="8">
        <f t="shared" si="3"/>
        <v>0</v>
      </c>
    </row>
    <row r="74" spans="1:8">
      <c r="A74" s="9" t="s">
        <v>67</v>
      </c>
      <c r="B74" s="9">
        <v>48</v>
      </c>
      <c r="C74" s="10">
        <v>46721</v>
      </c>
      <c r="D74" s="10">
        <v>46721</v>
      </c>
      <c r="E74" s="11">
        <v>748</v>
      </c>
      <c r="F74" s="8">
        <v>0</v>
      </c>
      <c r="G74" s="11">
        <f t="shared" si="2"/>
        <v>748</v>
      </c>
      <c r="H74" s="8">
        <f t="shared" si="3"/>
        <v>0</v>
      </c>
    </row>
    <row r="75" spans="1:8">
      <c r="A75" s="9" t="s">
        <v>68</v>
      </c>
      <c r="B75" s="9">
        <v>1</v>
      </c>
      <c r="C75" s="12">
        <v>44757</v>
      </c>
      <c r="D75" s="12">
        <v>44757</v>
      </c>
      <c r="E75" s="11">
        <v>1000</v>
      </c>
      <c r="F75" s="8">
        <v>0</v>
      </c>
      <c r="G75" s="11">
        <f t="shared" si="2"/>
        <v>1000</v>
      </c>
      <c r="H75" s="8">
        <f t="shared" si="3"/>
        <v>0</v>
      </c>
    </row>
    <row r="76" spans="1:8">
      <c r="A76" s="9" t="s">
        <v>68</v>
      </c>
      <c r="B76" s="9">
        <v>2</v>
      </c>
      <c r="C76" s="12">
        <v>44788</v>
      </c>
      <c r="D76" s="12">
        <v>44788</v>
      </c>
      <c r="E76" s="11">
        <v>1000</v>
      </c>
      <c r="F76" s="8">
        <v>0</v>
      </c>
      <c r="G76" s="11">
        <f t="shared" si="2"/>
        <v>1000</v>
      </c>
      <c r="H76" s="8">
        <f t="shared" si="3"/>
        <v>0</v>
      </c>
    </row>
    <row r="77" spans="1:8">
      <c r="A77" s="9" t="s">
        <v>68</v>
      </c>
      <c r="B77" s="9">
        <v>3</v>
      </c>
      <c r="C77" s="12">
        <v>44819</v>
      </c>
      <c r="D77" s="12">
        <v>44819</v>
      </c>
      <c r="E77" s="11">
        <v>1000</v>
      </c>
      <c r="F77" s="8">
        <v>0</v>
      </c>
      <c r="G77" s="11">
        <f t="shared" si="2"/>
        <v>1000</v>
      </c>
      <c r="H77" s="8">
        <f t="shared" si="3"/>
        <v>0</v>
      </c>
    </row>
    <row r="78" spans="1:8">
      <c r="A78" s="9" t="s">
        <v>68</v>
      </c>
      <c r="B78" s="9">
        <v>4</v>
      </c>
      <c r="C78" s="12">
        <v>44849</v>
      </c>
      <c r="D78" s="12">
        <v>44849</v>
      </c>
      <c r="E78" s="11">
        <v>1000</v>
      </c>
      <c r="F78" s="8">
        <v>0</v>
      </c>
      <c r="G78" s="11">
        <f t="shared" si="2"/>
        <v>1000</v>
      </c>
      <c r="H78" s="8">
        <f t="shared" si="3"/>
        <v>0</v>
      </c>
    </row>
    <row r="79" spans="1:8">
      <c r="A79" s="9" t="s">
        <v>68</v>
      </c>
      <c r="B79" s="9">
        <v>5</v>
      </c>
      <c r="C79" s="12">
        <v>44880</v>
      </c>
      <c r="D79" s="12">
        <v>44880</v>
      </c>
      <c r="E79" s="11">
        <v>1000</v>
      </c>
      <c r="F79" s="8">
        <v>0</v>
      </c>
      <c r="G79" s="11">
        <f t="shared" si="2"/>
        <v>1000</v>
      </c>
      <c r="H79" s="8">
        <f t="shared" si="3"/>
        <v>0</v>
      </c>
    </row>
    <row r="80" spans="1:8">
      <c r="A80" s="9" t="s">
        <v>68</v>
      </c>
      <c r="B80" s="9">
        <v>6</v>
      </c>
      <c r="C80" s="12">
        <v>44910</v>
      </c>
      <c r="D80" s="12">
        <v>44910</v>
      </c>
      <c r="E80" s="11">
        <v>1000</v>
      </c>
      <c r="F80" s="8">
        <v>0</v>
      </c>
      <c r="G80" s="11">
        <f t="shared" si="2"/>
        <v>1000</v>
      </c>
      <c r="H80" s="8">
        <f t="shared" si="3"/>
        <v>0</v>
      </c>
    </row>
    <row r="81" spans="1:8">
      <c r="A81" s="9" t="s">
        <v>68</v>
      </c>
      <c r="B81" s="9">
        <v>7</v>
      </c>
      <c r="C81" s="12">
        <v>44941</v>
      </c>
      <c r="D81" s="12">
        <v>44941</v>
      </c>
      <c r="E81" s="11">
        <v>1000</v>
      </c>
      <c r="F81" s="8">
        <v>0</v>
      </c>
      <c r="G81" s="11">
        <f t="shared" si="2"/>
        <v>1000</v>
      </c>
      <c r="H81" s="8">
        <f t="shared" si="3"/>
        <v>0</v>
      </c>
    </row>
    <row r="82" spans="1:8">
      <c r="A82" s="9" t="s">
        <v>68</v>
      </c>
      <c r="B82" s="9">
        <v>8</v>
      </c>
      <c r="C82" s="12">
        <v>44972</v>
      </c>
      <c r="D82" s="12">
        <v>44972</v>
      </c>
      <c r="E82" s="11">
        <v>1000</v>
      </c>
      <c r="F82" s="8">
        <v>0</v>
      </c>
      <c r="G82" s="11">
        <f t="shared" si="2"/>
        <v>1000</v>
      </c>
      <c r="H82" s="8">
        <f t="shared" si="3"/>
        <v>0</v>
      </c>
    </row>
    <row r="83" spans="1:8">
      <c r="A83" s="9" t="s">
        <v>68</v>
      </c>
      <c r="B83" s="9">
        <v>9</v>
      </c>
      <c r="C83" s="12">
        <v>45000</v>
      </c>
      <c r="D83" s="12">
        <v>45000</v>
      </c>
      <c r="E83" s="11">
        <v>1000</v>
      </c>
      <c r="F83" s="8">
        <v>0</v>
      </c>
      <c r="G83" s="11">
        <f t="shared" si="2"/>
        <v>1000</v>
      </c>
      <c r="H83" s="8">
        <f t="shared" si="3"/>
        <v>0</v>
      </c>
    </row>
    <row r="84" spans="1:8">
      <c r="A84" s="9" t="s">
        <v>68</v>
      </c>
      <c r="B84" s="9">
        <v>10</v>
      </c>
      <c r="C84" s="12">
        <v>45031</v>
      </c>
      <c r="D84" s="12">
        <v>45031</v>
      </c>
      <c r="E84" s="11">
        <v>1000</v>
      </c>
      <c r="F84" s="8">
        <v>0</v>
      </c>
      <c r="G84" s="11">
        <f t="shared" si="2"/>
        <v>1000</v>
      </c>
      <c r="H84" s="8">
        <f t="shared" si="3"/>
        <v>0</v>
      </c>
    </row>
    <row r="85" spans="1:8">
      <c r="A85" s="9" t="s">
        <v>68</v>
      </c>
      <c r="B85" s="9">
        <v>11</v>
      </c>
      <c r="C85" s="12">
        <v>45061</v>
      </c>
      <c r="D85" s="12">
        <v>45061</v>
      </c>
      <c r="E85" s="11">
        <v>1000</v>
      </c>
      <c r="F85" s="8">
        <v>0</v>
      </c>
      <c r="G85" s="11">
        <f t="shared" si="2"/>
        <v>1000</v>
      </c>
      <c r="H85" s="8">
        <f t="shared" si="3"/>
        <v>0</v>
      </c>
    </row>
    <row r="86" spans="1:8">
      <c r="A86" s="9" t="s">
        <v>68</v>
      </c>
      <c r="B86" s="9">
        <v>12</v>
      </c>
      <c r="C86" s="12">
        <v>45061</v>
      </c>
      <c r="D86" s="12">
        <v>45061</v>
      </c>
      <c r="E86" s="11">
        <v>1000</v>
      </c>
      <c r="F86" s="8">
        <v>0</v>
      </c>
      <c r="G86" s="11">
        <f t="shared" si="2"/>
        <v>1000</v>
      </c>
      <c r="H86" s="8">
        <f t="shared" si="3"/>
        <v>0</v>
      </c>
    </row>
    <row r="87" spans="1:8">
      <c r="A87" s="9" t="s">
        <v>69</v>
      </c>
      <c r="B87" s="9">
        <v>1</v>
      </c>
      <c r="C87" s="12">
        <v>44620</v>
      </c>
      <c r="D87" s="12">
        <v>44620</v>
      </c>
      <c r="E87" s="11">
        <v>100</v>
      </c>
      <c r="F87" s="8">
        <v>0</v>
      </c>
      <c r="G87" s="11">
        <f t="shared" si="2"/>
        <v>100</v>
      </c>
      <c r="H87" s="8">
        <f t="shared" si="3"/>
        <v>0</v>
      </c>
    </row>
    <row r="88" spans="1:8">
      <c r="A88" s="9" t="s">
        <v>69</v>
      </c>
      <c r="B88" s="9">
        <v>2</v>
      </c>
      <c r="C88" s="12">
        <v>44650</v>
      </c>
      <c r="D88" s="12">
        <v>44650</v>
      </c>
      <c r="E88" s="11">
        <v>100</v>
      </c>
      <c r="F88" s="8">
        <v>0</v>
      </c>
      <c r="G88" s="11">
        <f t="shared" si="2"/>
        <v>100</v>
      </c>
      <c r="H88" s="8">
        <f t="shared" si="3"/>
        <v>0</v>
      </c>
    </row>
    <row r="89" spans="1:8">
      <c r="A89" s="9" t="s">
        <v>69</v>
      </c>
      <c r="B89" s="9">
        <v>3</v>
      </c>
      <c r="C89" s="12">
        <v>44680</v>
      </c>
      <c r="D89" s="12">
        <v>44680</v>
      </c>
      <c r="E89" s="11">
        <v>100</v>
      </c>
      <c r="F89" s="8">
        <v>0</v>
      </c>
      <c r="G89" s="11">
        <f t="shared" si="2"/>
        <v>100</v>
      </c>
      <c r="H89" s="8">
        <f t="shared" si="3"/>
        <v>0</v>
      </c>
    </row>
    <row r="90" spans="1:8">
      <c r="A90" s="9" t="s">
        <v>69</v>
      </c>
      <c r="B90" s="9">
        <v>4</v>
      </c>
      <c r="C90" s="12">
        <v>44710</v>
      </c>
      <c r="D90" s="12">
        <v>44710</v>
      </c>
      <c r="E90" s="11">
        <v>100</v>
      </c>
      <c r="F90" s="8">
        <v>0</v>
      </c>
      <c r="G90" s="11">
        <f t="shared" si="2"/>
        <v>100</v>
      </c>
      <c r="H90" s="8">
        <f t="shared" si="3"/>
        <v>0</v>
      </c>
    </row>
    <row r="91" spans="1:8">
      <c r="A91" s="9" t="s">
        <v>69</v>
      </c>
      <c r="B91" s="9">
        <v>5</v>
      </c>
      <c r="C91" s="12">
        <v>44740</v>
      </c>
      <c r="D91" s="12">
        <v>44740</v>
      </c>
      <c r="E91" s="11">
        <v>100</v>
      </c>
      <c r="F91" s="8">
        <v>0</v>
      </c>
      <c r="G91" s="11">
        <f t="shared" si="2"/>
        <v>100</v>
      </c>
      <c r="H91" s="8">
        <f t="shared" si="3"/>
        <v>0</v>
      </c>
    </row>
    <row r="92" spans="1:8">
      <c r="A92" s="9" t="s">
        <v>69</v>
      </c>
      <c r="B92" s="9">
        <v>6</v>
      </c>
      <c r="C92" s="12">
        <v>44770</v>
      </c>
      <c r="D92" s="12">
        <v>44770</v>
      </c>
      <c r="E92" s="11">
        <v>100</v>
      </c>
      <c r="F92" s="8">
        <v>0</v>
      </c>
      <c r="G92" s="11">
        <f t="shared" si="2"/>
        <v>100</v>
      </c>
      <c r="H92" s="8">
        <f t="shared" si="3"/>
        <v>0</v>
      </c>
    </row>
    <row r="93" spans="1:8">
      <c r="A93" s="9" t="s">
        <v>69</v>
      </c>
      <c r="B93" s="9">
        <v>7</v>
      </c>
      <c r="C93" s="12">
        <v>44800</v>
      </c>
      <c r="D93" s="12">
        <v>44800</v>
      </c>
      <c r="E93" s="11">
        <v>100</v>
      </c>
      <c r="F93" s="8">
        <v>0</v>
      </c>
      <c r="G93" s="11">
        <f t="shared" si="2"/>
        <v>100</v>
      </c>
      <c r="H93" s="8">
        <f t="shared" si="3"/>
        <v>0</v>
      </c>
    </row>
    <row r="94" spans="1:8">
      <c r="A94" s="9" t="s">
        <v>69</v>
      </c>
      <c r="B94" s="9">
        <v>8</v>
      </c>
      <c r="C94" s="12">
        <v>44830</v>
      </c>
      <c r="D94" s="12">
        <v>44830</v>
      </c>
      <c r="E94" s="11">
        <v>100</v>
      </c>
      <c r="F94" s="8">
        <v>0</v>
      </c>
      <c r="G94" s="11">
        <f t="shared" si="2"/>
        <v>100</v>
      </c>
      <c r="H94" s="8">
        <f t="shared" si="3"/>
        <v>0</v>
      </c>
    </row>
    <row r="95" spans="1:8">
      <c r="A95" s="9" t="s">
        <v>69</v>
      </c>
      <c r="B95" s="9">
        <v>9</v>
      </c>
      <c r="C95" s="12">
        <v>44860</v>
      </c>
      <c r="D95" s="12">
        <v>44860</v>
      </c>
      <c r="E95" s="11">
        <v>100</v>
      </c>
      <c r="F95" s="8">
        <v>0</v>
      </c>
      <c r="G95" s="11">
        <f t="shared" si="2"/>
        <v>100</v>
      </c>
      <c r="H95" s="8">
        <f t="shared" si="3"/>
        <v>0</v>
      </c>
    </row>
    <row r="96" spans="1:8">
      <c r="A96" s="9" t="s">
        <v>69</v>
      </c>
      <c r="B96" s="9">
        <v>10</v>
      </c>
      <c r="C96" s="12">
        <v>44890</v>
      </c>
      <c r="D96" s="12">
        <v>44890</v>
      </c>
      <c r="E96" s="11">
        <v>100</v>
      </c>
      <c r="F96" s="8">
        <v>0</v>
      </c>
      <c r="G96" s="11">
        <f t="shared" si="2"/>
        <v>100</v>
      </c>
      <c r="H96" s="8">
        <f t="shared" si="3"/>
        <v>0</v>
      </c>
    </row>
    <row r="97" spans="1:8">
      <c r="A97" s="9" t="s">
        <v>69</v>
      </c>
      <c r="B97" s="9">
        <v>11</v>
      </c>
      <c r="C97" s="12">
        <v>44920</v>
      </c>
      <c r="D97" s="12">
        <v>44920</v>
      </c>
      <c r="E97" s="11">
        <v>100</v>
      </c>
      <c r="F97" s="8">
        <v>0</v>
      </c>
      <c r="G97" s="11">
        <f t="shared" si="2"/>
        <v>100</v>
      </c>
      <c r="H97" s="8">
        <f t="shared" si="3"/>
        <v>0</v>
      </c>
    </row>
    <row r="98" spans="1:8">
      <c r="A98" s="9" t="s">
        <v>69</v>
      </c>
      <c r="B98" s="9">
        <v>12</v>
      </c>
      <c r="C98" s="12">
        <v>44950</v>
      </c>
      <c r="D98" s="12">
        <v>44950</v>
      </c>
      <c r="E98" s="11">
        <v>100</v>
      </c>
      <c r="F98" s="8">
        <v>0</v>
      </c>
      <c r="G98" s="11">
        <f t="shared" si="2"/>
        <v>100</v>
      </c>
      <c r="H98" s="8">
        <f t="shared" si="3"/>
        <v>0</v>
      </c>
    </row>
    <row r="99" spans="1:8">
      <c r="A99" s="9" t="s">
        <v>69</v>
      </c>
      <c r="B99" s="9">
        <v>13</v>
      </c>
      <c r="C99" s="12">
        <v>44980</v>
      </c>
      <c r="D99" s="12">
        <v>44980</v>
      </c>
      <c r="E99" s="11">
        <v>100</v>
      </c>
      <c r="F99" s="8">
        <v>0</v>
      </c>
      <c r="G99" s="11">
        <f t="shared" si="2"/>
        <v>100</v>
      </c>
      <c r="H99" s="8">
        <f t="shared" si="3"/>
        <v>0</v>
      </c>
    </row>
    <row r="100" spans="1:8">
      <c r="A100" s="9" t="s">
        <v>69</v>
      </c>
      <c r="B100" s="9">
        <v>14</v>
      </c>
      <c r="C100" s="12">
        <v>45010</v>
      </c>
      <c r="D100" s="12">
        <v>45010</v>
      </c>
      <c r="E100" s="11">
        <v>100</v>
      </c>
      <c r="F100" s="8">
        <v>0</v>
      </c>
      <c r="G100" s="11">
        <f t="shared" si="2"/>
        <v>100</v>
      </c>
      <c r="H100" s="8">
        <f t="shared" si="3"/>
        <v>0</v>
      </c>
    </row>
    <row r="101" spans="1:8">
      <c r="A101" s="9" t="s">
        <v>69</v>
      </c>
      <c r="B101" s="9">
        <v>15</v>
      </c>
      <c r="C101" s="12">
        <v>45040</v>
      </c>
      <c r="D101" s="12">
        <v>45040</v>
      </c>
      <c r="E101" s="11">
        <v>100</v>
      </c>
      <c r="F101" s="8">
        <v>0</v>
      </c>
      <c r="G101" s="11">
        <f t="shared" si="2"/>
        <v>100</v>
      </c>
      <c r="H101" s="8">
        <f t="shared" si="3"/>
        <v>0</v>
      </c>
    </row>
    <row r="102" spans="1:8">
      <c r="A102" s="9" t="s">
        <v>69</v>
      </c>
      <c r="B102" s="9">
        <v>16</v>
      </c>
      <c r="C102" s="12">
        <v>45070</v>
      </c>
      <c r="D102" s="12">
        <v>45070</v>
      </c>
      <c r="E102" s="11">
        <v>100</v>
      </c>
      <c r="F102" s="8">
        <v>0</v>
      </c>
      <c r="G102" s="11">
        <f t="shared" si="2"/>
        <v>100</v>
      </c>
      <c r="H102" s="8">
        <f t="shared" si="3"/>
        <v>0</v>
      </c>
    </row>
    <row r="103" spans="1:8">
      <c r="A103" s="9" t="s">
        <v>69</v>
      </c>
      <c r="B103" s="9">
        <v>17</v>
      </c>
      <c r="C103" s="12">
        <v>45100</v>
      </c>
      <c r="D103" s="12">
        <v>45100</v>
      </c>
      <c r="E103" s="11">
        <v>100</v>
      </c>
      <c r="F103" s="8">
        <v>0</v>
      </c>
      <c r="G103" s="11">
        <f t="shared" si="2"/>
        <v>100</v>
      </c>
      <c r="H103" s="8">
        <f t="shared" si="3"/>
        <v>0</v>
      </c>
    </row>
    <row r="104" spans="1:8">
      <c r="A104" s="9" t="s">
        <v>69</v>
      </c>
      <c r="B104" s="9">
        <v>18</v>
      </c>
      <c r="C104" s="12">
        <v>45130</v>
      </c>
      <c r="D104" s="12">
        <v>45130</v>
      </c>
      <c r="E104" s="11">
        <v>100</v>
      </c>
      <c r="F104" s="8">
        <v>0</v>
      </c>
      <c r="G104" s="11">
        <f t="shared" si="2"/>
        <v>100</v>
      </c>
      <c r="H104" s="8">
        <f t="shared" si="3"/>
        <v>0</v>
      </c>
    </row>
    <row r="105" spans="1:8">
      <c r="A105" s="9" t="s">
        <v>69</v>
      </c>
      <c r="B105" s="9">
        <v>19</v>
      </c>
      <c r="C105" s="12">
        <v>45160</v>
      </c>
      <c r="D105" s="12">
        <v>45160</v>
      </c>
      <c r="E105" s="11">
        <v>2000</v>
      </c>
      <c r="F105" s="8">
        <v>0</v>
      </c>
      <c r="G105" s="11">
        <f t="shared" si="2"/>
        <v>2000</v>
      </c>
      <c r="H105" s="8">
        <f t="shared" si="3"/>
        <v>0</v>
      </c>
    </row>
    <row r="106" spans="1:8">
      <c r="A106" s="9" t="s">
        <v>69</v>
      </c>
      <c r="B106" s="9">
        <v>20</v>
      </c>
      <c r="C106" s="12">
        <v>45190</v>
      </c>
      <c r="D106" s="12">
        <v>45190</v>
      </c>
      <c r="E106" s="11">
        <v>100</v>
      </c>
      <c r="F106" s="8">
        <v>0</v>
      </c>
      <c r="G106" s="11">
        <f t="shared" si="2"/>
        <v>100</v>
      </c>
      <c r="H106" s="8">
        <f t="shared" si="3"/>
        <v>0</v>
      </c>
    </row>
    <row r="107" spans="1:8">
      <c r="A107" s="9" t="s">
        <v>69</v>
      </c>
      <c r="B107" s="9">
        <v>21</v>
      </c>
      <c r="C107" s="12">
        <v>45220</v>
      </c>
      <c r="D107" s="12">
        <v>45220</v>
      </c>
      <c r="E107" s="11">
        <v>500</v>
      </c>
      <c r="F107" s="8">
        <v>0</v>
      </c>
      <c r="G107" s="11">
        <f t="shared" si="2"/>
        <v>500</v>
      </c>
      <c r="H107" s="8">
        <f t="shared" si="3"/>
        <v>0</v>
      </c>
    </row>
    <row r="108" spans="1:8">
      <c r="A108" s="9" t="s">
        <v>69</v>
      </c>
      <c r="B108" s="9">
        <v>22</v>
      </c>
      <c r="C108" s="12">
        <v>45250</v>
      </c>
      <c r="D108" s="12">
        <v>45250</v>
      </c>
      <c r="E108" s="11">
        <v>500</v>
      </c>
      <c r="F108" s="8">
        <v>0</v>
      </c>
      <c r="G108" s="11">
        <f t="shared" si="2"/>
        <v>500</v>
      </c>
      <c r="H108" s="8">
        <f t="shared" si="3"/>
        <v>0</v>
      </c>
    </row>
    <row r="109" spans="1:8">
      <c r="A109" s="9" t="s">
        <v>69</v>
      </c>
      <c r="B109" s="9">
        <v>23</v>
      </c>
      <c r="C109" s="12">
        <v>45280</v>
      </c>
      <c r="D109" s="12">
        <v>45280</v>
      </c>
      <c r="E109" s="11">
        <v>500</v>
      </c>
      <c r="F109" s="8">
        <v>0</v>
      </c>
      <c r="G109" s="11">
        <f t="shared" si="2"/>
        <v>500</v>
      </c>
      <c r="H109" s="8">
        <f t="shared" si="3"/>
        <v>0</v>
      </c>
    </row>
    <row r="110" spans="1:8">
      <c r="A110" s="9" t="s">
        <v>69</v>
      </c>
      <c r="B110" s="9">
        <v>24</v>
      </c>
      <c r="C110" s="12">
        <v>45310</v>
      </c>
      <c r="D110" s="12">
        <v>45310</v>
      </c>
      <c r="E110" s="11">
        <v>500</v>
      </c>
      <c r="F110" s="8">
        <v>0</v>
      </c>
      <c r="G110" s="11">
        <f t="shared" si="2"/>
        <v>500</v>
      </c>
      <c r="H110" s="8">
        <f t="shared" si="3"/>
        <v>0</v>
      </c>
    </row>
    <row r="111" spans="1:8">
      <c r="A111" s="9" t="s">
        <v>69</v>
      </c>
      <c r="B111" s="9">
        <v>25</v>
      </c>
      <c r="C111" s="12">
        <v>45340</v>
      </c>
      <c r="D111" s="12">
        <v>45340</v>
      </c>
      <c r="E111" s="11">
        <v>500</v>
      </c>
      <c r="F111" s="8">
        <v>0</v>
      </c>
      <c r="G111" s="11">
        <f t="shared" si="2"/>
        <v>500</v>
      </c>
      <c r="H111" s="8">
        <f t="shared" si="3"/>
        <v>0</v>
      </c>
    </row>
    <row r="112" spans="1:8">
      <c r="A112" s="9" t="s">
        <v>69</v>
      </c>
      <c r="B112" s="9">
        <v>26</v>
      </c>
      <c r="C112" s="12">
        <v>45370</v>
      </c>
      <c r="D112" s="12">
        <v>45370</v>
      </c>
      <c r="E112" s="11">
        <v>500</v>
      </c>
      <c r="F112" s="8">
        <v>0</v>
      </c>
      <c r="G112" s="11">
        <f t="shared" si="2"/>
        <v>500</v>
      </c>
      <c r="H112" s="8">
        <f t="shared" si="3"/>
        <v>0</v>
      </c>
    </row>
    <row r="113" spans="1:8">
      <c r="A113" s="9" t="s">
        <v>69</v>
      </c>
      <c r="B113" s="9">
        <v>27</v>
      </c>
      <c r="C113" s="12">
        <v>45400</v>
      </c>
      <c r="D113" s="12">
        <v>45400</v>
      </c>
      <c r="E113" s="11">
        <v>500</v>
      </c>
      <c r="F113" s="8">
        <v>0</v>
      </c>
      <c r="G113" s="11">
        <f t="shared" si="2"/>
        <v>500</v>
      </c>
      <c r="H113" s="8">
        <f t="shared" si="3"/>
        <v>0</v>
      </c>
    </row>
    <row r="114" spans="1:8">
      <c r="A114" s="9" t="s">
        <v>69</v>
      </c>
      <c r="B114" s="9">
        <v>28</v>
      </c>
      <c r="C114" s="12">
        <v>45430</v>
      </c>
      <c r="D114" s="12">
        <v>45430</v>
      </c>
      <c r="E114" s="11">
        <v>500</v>
      </c>
      <c r="F114" s="8">
        <v>0</v>
      </c>
      <c r="G114" s="11">
        <f t="shared" si="2"/>
        <v>500</v>
      </c>
      <c r="H114" s="8">
        <f t="shared" si="3"/>
        <v>0</v>
      </c>
    </row>
    <row r="115" spans="1:8">
      <c r="A115" s="9" t="s">
        <v>69</v>
      </c>
      <c r="B115" s="9">
        <v>29</v>
      </c>
      <c r="C115" s="12">
        <v>45460</v>
      </c>
      <c r="D115" s="12">
        <v>45460</v>
      </c>
      <c r="E115" s="11">
        <v>500</v>
      </c>
      <c r="F115" s="8">
        <v>0</v>
      </c>
      <c r="G115" s="11">
        <f t="shared" si="2"/>
        <v>500</v>
      </c>
      <c r="H115" s="8">
        <f t="shared" si="3"/>
        <v>0</v>
      </c>
    </row>
    <row r="116" spans="1:8">
      <c r="A116" s="9" t="s">
        <v>69</v>
      </c>
      <c r="B116" s="9">
        <v>30</v>
      </c>
      <c r="C116" s="12">
        <v>45490</v>
      </c>
      <c r="D116" s="12">
        <v>45490</v>
      </c>
      <c r="E116" s="11">
        <v>500</v>
      </c>
      <c r="F116" s="8">
        <v>0</v>
      </c>
      <c r="G116" s="11">
        <f t="shared" si="2"/>
        <v>500</v>
      </c>
      <c r="H116" s="8">
        <f t="shared" si="3"/>
        <v>0</v>
      </c>
    </row>
    <row r="117" spans="1:8">
      <c r="A117" s="9" t="s">
        <v>69</v>
      </c>
      <c r="B117" s="9">
        <v>31</v>
      </c>
      <c r="C117" s="12">
        <v>45520</v>
      </c>
      <c r="D117" s="12">
        <v>45520</v>
      </c>
      <c r="E117" s="11">
        <v>500</v>
      </c>
      <c r="F117" s="8">
        <v>0</v>
      </c>
      <c r="G117" s="11">
        <f t="shared" si="2"/>
        <v>500</v>
      </c>
      <c r="H117" s="8">
        <f t="shared" si="3"/>
        <v>0</v>
      </c>
    </row>
    <row r="118" spans="1:8">
      <c r="A118" s="9" t="s">
        <v>69</v>
      </c>
      <c r="B118" s="9">
        <v>32</v>
      </c>
      <c r="C118" s="12">
        <v>45550</v>
      </c>
      <c r="D118" s="12">
        <v>45550</v>
      </c>
      <c r="E118" s="11">
        <v>500</v>
      </c>
      <c r="F118" s="8">
        <v>0</v>
      </c>
      <c r="G118" s="11">
        <f t="shared" si="2"/>
        <v>500</v>
      </c>
      <c r="H118" s="8">
        <f t="shared" si="3"/>
        <v>0</v>
      </c>
    </row>
    <row r="119" spans="1:8">
      <c r="A119" s="9" t="s">
        <v>69</v>
      </c>
      <c r="B119" s="9">
        <v>33</v>
      </c>
      <c r="C119" s="12">
        <v>45580</v>
      </c>
      <c r="D119" s="12">
        <v>45580</v>
      </c>
      <c r="E119" s="11">
        <v>500</v>
      </c>
      <c r="F119" s="8">
        <v>0</v>
      </c>
      <c r="G119" s="11">
        <f t="shared" si="2"/>
        <v>500</v>
      </c>
      <c r="H119" s="8">
        <f t="shared" si="3"/>
        <v>0</v>
      </c>
    </row>
    <row r="120" spans="1:8">
      <c r="A120" s="9" t="s">
        <v>69</v>
      </c>
      <c r="B120" s="9">
        <v>34</v>
      </c>
      <c r="C120" s="12">
        <v>45610</v>
      </c>
      <c r="D120" s="12">
        <v>45610</v>
      </c>
      <c r="E120" s="11">
        <v>500</v>
      </c>
      <c r="F120" s="8">
        <v>0</v>
      </c>
      <c r="G120" s="11">
        <f t="shared" si="2"/>
        <v>500</v>
      </c>
      <c r="H120" s="8">
        <f t="shared" si="3"/>
        <v>0</v>
      </c>
    </row>
    <row r="121" spans="1:8">
      <c r="A121" s="9" t="s">
        <v>69</v>
      </c>
      <c r="B121" s="9">
        <v>35</v>
      </c>
      <c r="C121" s="12">
        <v>45640</v>
      </c>
      <c r="D121" s="12">
        <v>45640</v>
      </c>
      <c r="E121" s="11">
        <v>17394.45</v>
      </c>
      <c r="F121" s="8">
        <v>0</v>
      </c>
      <c r="G121" s="11">
        <f t="shared" si="2"/>
        <v>17394.45</v>
      </c>
      <c r="H121" s="8">
        <f t="shared" si="3"/>
        <v>0</v>
      </c>
    </row>
    <row r="122" spans="1:8">
      <c r="A122" s="9" t="s">
        <v>70</v>
      </c>
      <c r="B122" s="13">
        <v>1</v>
      </c>
      <c r="C122" s="12">
        <v>44679</v>
      </c>
      <c r="D122" s="12">
        <v>44679</v>
      </c>
      <c r="E122" s="11">
        <v>300</v>
      </c>
      <c r="F122" s="8">
        <v>0</v>
      </c>
      <c r="G122" s="11">
        <f t="shared" si="2"/>
        <v>300</v>
      </c>
      <c r="H122" s="8">
        <f t="shared" si="3"/>
        <v>0</v>
      </c>
    </row>
    <row r="123" spans="1:8">
      <c r="A123" s="9" t="s">
        <v>70</v>
      </c>
      <c r="B123" s="13">
        <v>2</v>
      </c>
      <c r="C123" s="12">
        <v>44683</v>
      </c>
      <c r="D123" s="12">
        <v>44683</v>
      </c>
      <c r="E123" s="11">
        <v>4000</v>
      </c>
      <c r="F123" s="8">
        <v>0</v>
      </c>
      <c r="G123" s="11">
        <f t="shared" si="2"/>
        <v>4000</v>
      </c>
      <c r="H123" s="8">
        <f t="shared" si="3"/>
        <v>0</v>
      </c>
    </row>
    <row r="124" spans="1:8">
      <c r="A124" s="9" t="s">
        <v>70</v>
      </c>
      <c r="B124" s="13">
        <v>3</v>
      </c>
      <c r="C124" s="12">
        <v>44938</v>
      </c>
      <c r="D124" s="12">
        <v>44938</v>
      </c>
      <c r="E124" s="11">
        <v>130</v>
      </c>
      <c r="F124" s="8">
        <v>0</v>
      </c>
      <c r="G124" s="11">
        <f t="shared" si="2"/>
        <v>130</v>
      </c>
      <c r="H124" s="8">
        <f t="shared" si="3"/>
        <v>0</v>
      </c>
    </row>
    <row r="125" spans="1:8">
      <c r="A125" s="9" t="s">
        <v>70</v>
      </c>
      <c r="B125" s="13">
        <v>4</v>
      </c>
      <c r="C125" s="12">
        <v>44980</v>
      </c>
      <c r="D125" s="12">
        <v>44980</v>
      </c>
      <c r="E125" s="11">
        <v>300</v>
      </c>
      <c r="F125" s="8">
        <v>0</v>
      </c>
      <c r="G125" s="11">
        <f t="shared" si="2"/>
        <v>300</v>
      </c>
      <c r="H125" s="8">
        <f t="shared" si="3"/>
        <v>0</v>
      </c>
    </row>
    <row r="126" spans="1:8">
      <c r="A126" s="9" t="s">
        <v>70</v>
      </c>
      <c r="B126" s="13">
        <v>5</v>
      </c>
      <c r="C126" s="12">
        <v>45046</v>
      </c>
      <c r="D126" s="12">
        <v>45046</v>
      </c>
      <c r="E126" s="11">
        <v>200</v>
      </c>
      <c r="F126" s="8">
        <v>0</v>
      </c>
      <c r="G126" s="11">
        <f t="shared" si="2"/>
        <v>200</v>
      </c>
      <c r="H126" s="8">
        <f t="shared" si="3"/>
        <v>0</v>
      </c>
    </row>
    <row r="127" spans="1:8">
      <c r="A127" s="9" t="s">
        <v>70</v>
      </c>
      <c r="B127" s="13">
        <v>6</v>
      </c>
      <c r="C127" s="12">
        <v>45076</v>
      </c>
      <c r="D127" s="12">
        <v>45076</v>
      </c>
      <c r="E127" s="11">
        <v>200</v>
      </c>
      <c r="F127" s="8">
        <v>0</v>
      </c>
      <c r="G127" s="11">
        <f t="shared" si="2"/>
        <v>200</v>
      </c>
      <c r="H127" s="8">
        <f t="shared" si="3"/>
        <v>0</v>
      </c>
    </row>
    <row r="128" spans="1:8">
      <c r="A128" s="9" t="s">
        <v>70</v>
      </c>
      <c r="B128" s="13">
        <v>7</v>
      </c>
      <c r="C128" s="12">
        <v>45107</v>
      </c>
      <c r="D128" s="12">
        <v>45107</v>
      </c>
      <c r="E128" s="11">
        <v>200</v>
      </c>
      <c r="F128" s="8">
        <v>0</v>
      </c>
      <c r="G128" s="11">
        <f t="shared" si="2"/>
        <v>200</v>
      </c>
      <c r="H128" s="8">
        <f t="shared" si="3"/>
        <v>0</v>
      </c>
    </row>
    <row r="129" spans="1:8">
      <c r="A129" s="9" t="s">
        <v>70</v>
      </c>
      <c r="B129" s="13">
        <v>8</v>
      </c>
      <c r="C129" s="12">
        <v>45137</v>
      </c>
      <c r="D129" s="12">
        <v>45137</v>
      </c>
      <c r="E129" s="11">
        <v>200</v>
      </c>
      <c r="F129" s="8">
        <v>0</v>
      </c>
      <c r="G129" s="11">
        <f t="shared" si="2"/>
        <v>200</v>
      </c>
      <c r="H129" s="8">
        <f t="shared" si="3"/>
        <v>0</v>
      </c>
    </row>
    <row r="130" spans="1:8">
      <c r="A130" s="9" t="s">
        <v>70</v>
      </c>
      <c r="B130" s="13">
        <v>9</v>
      </c>
      <c r="C130" s="12">
        <v>45168</v>
      </c>
      <c r="D130" s="12">
        <v>45168</v>
      </c>
      <c r="E130" s="11">
        <v>200</v>
      </c>
      <c r="F130" s="8">
        <v>0</v>
      </c>
      <c r="G130" s="11">
        <f t="shared" si="2"/>
        <v>200</v>
      </c>
      <c r="H130" s="8">
        <f t="shared" si="3"/>
        <v>0</v>
      </c>
    </row>
    <row r="131" spans="1:8">
      <c r="A131" s="9" t="s">
        <v>70</v>
      </c>
      <c r="B131" s="13">
        <v>10</v>
      </c>
      <c r="C131" s="12">
        <v>45199</v>
      </c>
      <c r="D131" s="12">
        <v>45199</v>
      </c>
      <c r="E131" s="11">
        <v>200</v>
      </c>
      <c r="F131" s="8">
        <v>0</v>
      </c>
      <c r="G131" s="11">
        <f t="shared" si="2"/>
        <v>200</v>
      </c>
      <c r="H131" s="8">
        <f t="shared" si="3"/>
        <v>0</v>
      </c>
    </row>
    <row r="132" spans="1:8">
      <c r="A132" s="9" t="s">
        <v>70</v>
      </c>
      <c r="B132" s="13">
        <v>11</v>
      </c>
      <c r="C132" s="12">
        <v>45229</v>
      </c>
      <c r="D132" s="12">
        <v>45229</v>
      </c>
      <c r="E132" s="11">
        <v>200</v>
      </c>
      <c r="F132" s="8">
        <v>0</v>
      </c>
      <c r="G132" s="11">
        <f t="shared" ref="G132:G195" si="4">+E132</f>
        <v>200</v>
      </c>
      <c r="H132" s="8">
        <f t="shared" ref="H132:H195" si="5">+F132</f>
        <v>0</v>
      </c>
    </row>
    <row r="133" spans="1:8">
      <c r="A133" s="9" t="s">
        <v>70</v>
      </c>
      <c r="B133" s="13">
        <v>12</v>
      </c>
      <c r="C133" s="12">
        <v>45260</v>
      </c>
      <c r="D133" s="12">
        <v>45260</v>
      </c>
      <c r="E133" s="11">
        <v>200</v>
      </c>
      <c r="F133" s="8">
        <v>0</v>
      </c>
      <c r="G133" s="11">
        <f t="shared" si="4"/>
        <v>200</v>
      </c>
      <c r="H133" s="8">
        <f t="shared" si="5"/>
        <v>0</v>
      </c>
    </row>
    <row r="134" spans="1:8">
      <c r="A134" s="9" t="s">
        <v>70</v>
      </c>
      <c r="B134" s="13">
        <v>13</v>
      </c>
      <c r="C134" s="12">
        <v>45290</v>
      </c>
      <c r="D134" s="12">
        <v>45290</v>
      </c>
      <c r="E134" s="11">
        <v>200</v>
      </c>
      <c r="F134" s="8">
        <v>0</v>
      </c>
      <c r="G134" s="11">
        <f t="shared" si="4"/>
        <v>200</v>
      </c>
      <c r="H134" s="8">
        <f t="shared" si="5"/>
        <v>0</v>
      </c>
    </row>
    <row r="135" spans="1:8">
      <c r="A135" s="9" t="s">
        <v>70</v>
      </c>
      <c r="B135" s="13">
        <v>14</v>
      </c>
      <c r="C135" s="12">
        <v>45321</v>
      </c>
      <c r="D135" s="12">
        <v>45321</v>
      </c>
      <c r="E135" s="11">
        <v>400</v>
      </c>
      <c r="F135" s="8">
        <v>0</v>
      </c>
      <c r="G135" s="11">
        <f t="shared" si="4"/>
        <v>400</v>
      </c>
      <c r="H135" s="8">
        <f t="shared" si="5"/>
        <v>0</v>
      </c>
    </row>
    <row r="136" spans="1:8">
      <c r="A136" s="9" t="s">
        <v>70</v>
      </c>
      <c r="B136" s="13">
        <v>15</v>
      </c>
      <c r="C136" s="12">
        <v>45351</v>
      </c>
      <c r="D136" s="12">
        <v>45351</v>
      </c>
      <c r="E136" s="11">
        <v>400</v>
      </c>
      <c r="F136" s="8">
        <v>0</v>
      </c>
      <c r="G136" s="11">
        <f t="shared" si="4"/>
        <v>400</v>
      </c>
      <c r="H136" s="8">
        <f t="shared" si="5"/>
        <v>0</v>
      </c>
    </row>
    <row r="137" spans="1:8">
      <c r="A137" s="9" t="s">
        <v>70</v>
      </c>
      <c r="B137" s="13">
        <v>16</v>
      </c>
      <c r="C137" s="12">
        <v>45381</v>
      </c>
      <c r="D137" s="12">
        <v>45381</v>
      </c>
      <c r="E137" s="11">
        <v>400</v>
      </c>
      <c r="F137" s="8">
        <v>0</v>
      </c>
      <c r="G137" s="11">
        <f t="shared" si="4"/>
        <v>400</v>
      </c>
      <c r="H137" s="8">
        <f t="shared" si="5"/>
        <v>0</v>
      </c>
    </row>
    <row r="138" spans="1:8">
      <c r="A138" s="9" t="s">
        <v>70</v>
      </c>
      <c r="B138" s="13">
        <v>17</v>
      </c>
      <c r="C138" s="12">
        <v>45412</v>
      </c>
      <c r="D138" s="12">
        <v>45412</v>
      </c>
      <c r="E138" s="11">
        <v>400</v>
      </c>
      <c r="F138" s="8">
        <v>0</v>
      </c>
      <c r="G138" s="11">
        <f t="shared" si="4"/>
        <v>400</v>
      </c>
      <c r="H138" s="8">
        <f t="shared" si="5"/>
        <v>0</v>
      </c>
    </row>
    <row r="139" spans="1:8">
      <c r="A139" s="9" t="s">
        <v>70</v>
      </c>
      <c r="B139" s="13">
        <v>18</v>
      </c>
      <c r="C139" s="12">
        <v>45442</v>
      </c>
      <c r="D139" s="12">
        <v>45442</v>
      </c>
      <c r="E139" s="11">
        <v>400</v>
      </c>
      <c r="F139" s="8">
        <v>0</v>
      </c>
      <c r="G139" s="11">
        <f t="shared" si="4"/>
        <v>400</v>
      </c>
      <c r="H139" s="8">
        <f t="shared" si="5"/>
        <v>0</v>
      </c>
    </row>
    <row r="140" spans="1:8">
      <c r="A140" s="9" t="s">
        <v>70</v>
      </c>
      <c r="B140" s="13">
        <v>19</v>
      </c>
      <c r="C140" s="12">
        <v>45473</v>
      </c>
      <c r="D140" s="12">
        <v>45473</v>
      </c>
      <c r="E140" s="11">
        <v>400</v>
      </c>
      <c r="F140" s="8">
        <v>0</v>
      </c>
      <c r="G140" s="11">
        <f t="shared" si="4"/>
        <v>400</v>
      </c>
      <c r="H140" s="8">
        <f t="shared" si="5"/>
        <v>0</v>
      </c>
    </row>
    <row r="141" spans="1:8">
      <c r="A141" s="9" t="s">
        <v>70</v>
      </c>
      <c r="B141" s="13">
        <v>20</v>
      </c>
      <c r="C141" s="12">
        <v>45503</v>
      </c>
      <c r="D141" s="12">
        <v>45503</v>
      </c>
      <c r="E141" s="11">
        <v>400</v>
      </c>
      <c r="F141" s="8">
        <v>0</v>
      </c>
      <c r="G141" s="11">
        <f t="shared" si="4"/>
        <v>400</v>
      </c>
      <c r="H141" s="8">
        <f t="shared" si="5"/>
        <v>0</v>
      </c>
    </row>
    <row r="142" spans="1:8">
      <c r="A142" s="9" t="s">
        <v>70</v>
      </c>
      <c r="B142" s="13">
        <v>21</v>
      </c>
      <c r="C142" s="12">
        <v>45534</v>
      </c>
      <c r="D142" s="12">
        <v>45534</v>
      </c>
      <c r="E142" s="11">
        <v>400</v>
      </c>
      <c r="F142" s="8">
        <v>0</v>
      </c>
      <c r="G142" s="11">
        <f t="shared" si="4"/>
        <v>400</v>
      </c>
      <c r="H142" s="8">
        <f t="shared" si="5"/>
        <v>0</v>
      </c>
    </row>
    <row r="143" spans="1:8">
      <c r="A143" s="9" t="s">
        <v>70</v>
      </c>
      <c r="B143" s="13">
        <v>22</v>
      </c>
      <c r="C143" s="12">
        <v>45565</v>
      </c>
      <c r="D143" s="12">
        <v>45565</v>
      </c>
      <c r="E143" s="11">
        <v>400</v>
      </c>
      <c r="F143" s="8">
        <v>0</v>
      </c>
      <c r="G143" s="11">
        <f t="shared" si="4"/>
        <v>400</v>
      </c>
      <c r="H143" s="8">
        <f t="shared" si="5"/>
        <v>0</v>
      </c>
    </row>
    <row r="144" spans="1:8">
      <c r="A144" s="9" t="s">
        <v>70</v>
      </c>
      <c r="B144" s="13">
        <v>23</v>
      </c>
      <c r="C144" s="12">
        <v>45595</v>
      </c>
      <c r="D144" s="12">
        <v>45595</v>
      </c>
      <c r="E144" s="11">
        <v>400</v>
      </c>
      <c r="F144" s="8">
        <v>0</v>
      </c>
      <c r="G144" s="11">
        <f t="shared" si="4"/>
        <v>400</v>
      </c>
      <c r="H144" s="8">
        <f t="shared" si="5"/>
        <v>0</v>
      </c>
    </row>
    <row r="145" spans="1:8">
      <c r="A145" s="9" t="s">
        <v>70</v>
      </c>
      <c r="B145" s="13">
        <v>24</v>
      </c>
      <c r="C145" s="12">
        <v>45626</v>
      </c>
      <c r="D145" s="12">
        <v>45626</v>
      </c>
      <c r="E145" s="11">
        <v>400</v>
      </c>
      <c r="F145" s="8">
        <v>0</v>
      </c>
      <c r="G145" s="11">
        <f t="shared" si="4"/>
        <v>400</v>
      </c>
      <c r="H145" s="8">
        <f t="shared" si="5"/>
        <v>0</v>
      </c>
    </row>
    <row r="146" spans="1:8">
      <c r="A146" s="9" t="s">
        <v>70</v>
      </c>
      <c r="B146" s="13">
        <v>25</v>
      </c>
      <c r="C146" s="12">
        <v>45656</v>
      </c>
      <c r="D146" s="12">
        <v>45656</v>
      </c>
      <c r="E146" s="11">
        <v>400</v>
      </c>
      <c r="F146" s="8">
        <v>0</v>
      </c>
      <c r="G146" s="11">
        <f t="shared" si="4"/>
        <v>400</v>
      </c>
      <c r="H146" s="8">
        <f t="shared" si="5"/>
        <v>0</v>
      </c>
    </row>
    <row r="147" spans="1:8">
      <c r="A147" s="9" t="s">
        <v>70</v>
      </c>
      <c r="B147" s="13">
        <v>26</v>
      </c>
      <c r="C147" s="12">
        <v>45687</v>
      </c>
      <c r="D147" s="12">
        <v>45687</v>
      </c>
      <c r="E147" s="11">
        <v>700</v>
      </c>
      <c r="F147" s="8">
        <v>0</v>
      </c>
      <c r="G147" s="11">
        <f t="shared" si="4"/>
        <v>700</v>
      </c>
      <c r="H147" s="8">
        <f t="shared" si="5"/>
        <v>0</v>
      </c>
    </row>
    <row r="148" spans="1:8">
      <c r="A148" s="9" t="s">
        <v>70</v>
      </c>
      <c r="B148" s="13">
        <v>27</v>
      </c>
      <c r="C148" s="12">
        <v>45716</v>
      </c>
      <c r="D148" s="12">
        <v>45716</v>
      </c>
      <c r="E148" s="11">
        <v>700</v>
      </c>
      <c r="F148" s="8">
        <v>0</v>
      </c>
      <c r="G148" s="11">
        <f t="shared" si="4"/>
        <v>700</v>
      </c>
      <c r="H148" s="8">
        <f t="shared" si="5"/>
        <v>0</v>
      </c>
    </row>
    <row r="149" spans="1:8">
      <c r="A149" s="9" t="s">
        <v>70</v>
      </c>
      <c r="B149" s="13">
        <v>28</v>
      </c>
      <c r="C149" s="12">
        <v>45746</v>
      </c>
      <c r="D149" s="12">
        <v>45746</v>
      </c>
      <c r="E149" s="11">
        <v>700</v>
      </c>
      <c r="F149" s="8">
        <v>0</v>
      </c>
      <c r="G149" s="11">
        <f t="shared" si="4"/>
        <v>700</v>
      </c>
      <c r="H149" s="8">
        <f t="shared" si="5"/>
        <v>0</v>
      </c>
    </row>
    <row r="150" spans="1:8">
      <c r="A150" s="9" t="s">
        <v>70</v>
      </c>
      <c r="B150" s="13">
        <v>29</v>
      </c>
      <c r="C150" s="12">
        <v>45777</v>
      </c>
      <c r="D150" s="12">
        <v>45777</v>
      </c>
      <c r="E150" s="11">
        <v>700</v>
      </c>
      <c r="F150" s="8">
        <v>0</v>
      </c>
      <c r="G150" s="11">
        <f t="shared" si="4"/>
        <v>700</v>
      </c>
      <c r="H150" s="8">
        <f t="shared" si="5"/>
        <v>0</v>
      </c>
    </row>
    <row r="151" spans="1:8">
      <c r="A151" s="9" t="s">
        <v>70</v>
      </c>
      <c r="B151" s="13">
        <v>30</v>
      </c>
      <c r="C151" s="12">
        <v>45807</v>
      </c>
      <c r="D151" s="12">
        <v>45807</v>
      </c>
      <c r="E151" s="11">
        <v>700</v>
      </c>
      <c r="F151" s="8">
        <v>0</v>
      </c>
      <c r="G151" s="11">
        <f t="shared" si="4"/>
        <v>700</v>
      </c>
      <c r="H151" s="8">
        <f t="shared" si="5"/>
        <v>0</v>
      </c>
    </row>
    <row r="152" spans="1:8">
      <c r="A152" s="9" t="s">
        <v>70</v>
      </c>
      <c r="B152" s="13">
        <v>31</v>
      </c>
      <c r="C152" s="12">
        <v>45838</v>
      </c>
      <c r="D152" s="12">
        <v>45838</v>
      </c>
      <c r="E152" s="11">
        <v>700</v>
      </c>
      <c r="F152" s="8">
        <v>0</v>
      </c>
      <c r="G152" s="11">
        <f t="shared" si="4"/>
        <v>700</v>
      </c>
      <c r="H152" s="8">
        <f t="shared" si="5"/>
        <v>0</v>
      </c>
    </row>
    <row r="153" spans="1:8">
      <c r="A153" s="9" t="s">
        <v>70</v>
      </c>
      <c r="B153" s="13">
        <v>32</v>
      </c>
      <c r="C153" s="12">
        <v>45868</v>
      </c>
      <c r="D153" s="12">
        <v>45868</v>
      </c>
      <c r="E153" s="11">
        <v>700</v>
      </c>
      <c r="F153" s="8">
        <v>0</v>
      </c>
      <c r="G153" s="11">
        <f t="shared" si="4"/>
        <v>700</v>
      </c>
      <c r="H153" s="8">
        <f t="shared" si="5"/>
        <v>0</v>
      </c>
    </row>
    <row r="154" spans="1:8">
      <c r="A154" s="9" t="s">
        <v>70</v>
      </c>
      <c r="B154" s="13">
        <v>33</v>
      </c>
      <c r="C154" s="12">
        <v>45899</v>
      </c>
      <c r="D154" s="12">
        <v>45899</v>
      </c>
      <c r="E154" s="11">
        <v>700</v>
      </c>
      <c r="F154" s="8">
        <v>0</v>
      </c>
      <c r="G154" s="11">
        <f t="shared" si="4"/>
        <v>700</v>
      </c>
      <c r="H154" s="8">
        <f t="shared" si="5"/>
        <v>0</v>
      </c>
    </row>
    <row r="155" spans="1:8">
      <c r="A155" s="9" t="s">
        <v>70</v>
      </c>
      <c r="B155" s="13">
        <v>34</v>
      </c>
      <c r="C155" s="12">
        <v>45930</v>
      </c>
      <c r="D155" s="12">
        <v>45930</v>
      </c>
      <c r="E155" s="11">
        <v>700</v>
      </c>
      <c r="F155" s="8">
        <v>0</v>
      </c>
      <c r="G155" s="11">
        <f t="shared" si="4"/>
        <v>700</v>
      </c>
      <c r="H155" s="8">
        <f t="shared" si="5"/>
        <v>0</v>
      </c>
    </row>
    <row r="156" spans="1:8">
      <c r="A156" s="9" t="s">
        <v>70</v>
      </c>
      <c r="B156" s="13">
        <v>35</v>
      </c>
      <c r="C156" s="12">
        <v>45960</v>
      </c>
      <c r="D156" s="12">
        <v>45960</v>
      </c>
      <c r="E156" s="11">
        <v>700</v>
      </c>
      <c r="F156" s="8">
        <v>0</v>
      </c>
      <c r="G156" s="11">
        <f t="shared" si="4"/>
        <v>700</v>
      </c>
      <c r="H156" s="8">
        <f t="shared" si="5"/>
        <v>0</v>
      </c>
    </row>
    <row r="157" spans="1:8">
      <c r="A157" s="9" t="s">
        <v>70</v>
      </c>
      <c r="B157" s="13">
        <v>36</v>
      </c>
      <c r="C157" s="12">
        <v>45991</v>
      </c>
      <c r="D157" s="12">
        <v>45991</v>
      </c>
      <c r="E157" s="11">
        <v>700</v>
      </c>
      <c r="F157" s="8">
        <v>0</v>
      </c>
      <c r="G157" s="11">
        <f t="shared" si="4"/>
        <v>700</v>
      </c>
      <c r="H157" s="8">
        <f t="shared" si="5"/>
        <v>0</v>
      </c>
    </row>
    <row r="158" spans="1:8">
      <c r="A158" s="9" t="s">
        <v>70</v>
      </c>
      <c r="B158" s="13">
        <v>37</v>
      </c>
      <c r="C158" s="12">
        <v>46021</v>
      </c>
      <c r="D158" s="12">
        <v>46021</v>
      </c>
      <c r="E158" s="11">
        <v>700</v>
      </c>
      <c r="F158" s="8">
        <v>0</v>
      </c>
      <c r="G158" s="11">
        <f t="shared" si="4"/>
        <v>700</v>
      </c>
      <c r="H158" s="8">
        <f t="shared" si="5"/>
        <v>0</v>
      </c>
    </row>
    <row r="159" spans="1:8">
      <c r="A159" s="9" t="s">
        <v>70</v>
      </c>
      <c r="B159" s="13">
        <v>38</v>
      </c>
      <c r="C159" s="12">
        <v>46052</v>
      </c>
      <c r="D159" s="12">
        <v>46052</v>
      </c>
      <c r="E159" s="11">
        <v>1168.95</v>
      </c>
      <c r="F159" s="8">
        <v>0</v>
      </c>
      <c r="G159" s="11">
        <f t="shared" si="4"/>
        <v>1168.95</v>
      </c>
      <c r="H159" s="8">
        <f t="shared" si="5"/>
        <v>0</v>
      </c>
    </row>
    <row r="160" spans="1:8">
      <c r="A160" s="9" t="s">
        <v>70</v>
      </c>
      <c r="B160" s="13">
        <v>39</v>
      </c>
      <c r="C160" s="12">
        <v>46081</v>
      </c>
      <c r="D160" s="12">
        <v>46081</v>
      </c>
      <c r="E160" s="11">
        <v>1168.95</v>
      </c>
      <c r="F160" s="8">
        <v>0</v>
      </c>
      <c r="G160" s="11">
        <f t="shared" si="4"/>
        <v>1168.95</v>
      </c>
      <c r="H160" s="8">
        <f t="shared" si="5"/>
        <v>0</v>
      </c>
    </row>
    <row r="161" spans="1:8">
      <c r="A161" s="9" t="s">
        <v>70</v>
      </c>
      <c r="B161" s="13">
        <v>40</v>
      </c>
      <c r="C161" s="12">
        <v>46111</v>
      </c>
      <c r="D161" s="12">
        <v>46111</v>
      </c>
      <c r="E161" s="11">
        <v>1168.95</v>
      </c>
      <c r="F161" s="8">
        <v>0</v>
      </c>
      <c r="G161" s="11">
        <f t="shared" si="4"/>
        <v>1168.95</v>
      </c>
      <c r="H161" s="8">
        <f t="shared" si="5"/>
        <v>0</v>
      </c>
    </row>
    <row r="162" spans="1:8">
      <c r="A162" s="9" t="s">
        <v>70</v>
      </c>
      <c r="B162" s="13">
        <v>41</v>
      </c>
      <c r="C162" s="12">
        <v>46142</v>
      </c>
      <c r="D162" s="12">
        <v>46142</v>
      </c>
      <c r="E162" s="11">
        <v>1168.95</v>
      </c>
      <c r="F162" s="8">
        <v>0</v>
      </c>
      <c r="G162" s="11">
        <f t="shared" si="4"/>
        <v>1168.95</v>
      </c>
      <c r="H162" s="8">
        <f t="shared" si="5"/>
        <v>0</v>
      </c>
    </row>
    <row r="163" spans="1:8">
      <c r="A163" s="9" t="s">
        <v>70</v>
      </c>
      <c r="B163" s="13">
        <v>42</v>
      </c>
      <c r="C163" s="12">
        <v>46172</v>
      </c>
      <c r="D163" s="12">
        <v>46172</v>
      </c>
      <c r="E163" s="11">
        <v>1168.95</v>
      </c>
      <c r="F163" s="8">
        <v>0</v>
      </c>
      <c r="G163" s="11">
        <f t="shared" si="4"/>
        <v>1168.95</v>
      </c>
      <c r="H163" s="8">
        <f t="shared" si="5"/>
        <v>0</v>
      </c>
    </row>
    <row r="164" spans="1:8">
      <c r="A164" s="9" t="s">
        <v>70</v>
      </c>
      <c r="B164" s="13">
        <v>43</v>
      </c>
      <c r="C164" s="12">
        <v>46203</v>
      </c>
      <c r="D164" s="12">
        <v>46203</v>
      </c>
      <c r="E164" s="11">
        <v>1168.95</v>
      </c>
      <c r="F164" s="8">
        <v>0</v>
      </c>
      <c r="G164" s="11">
        <f t="shared" si="4"/>
        <v>1168.95</v>
      </c>
      <c r="H164" s="8">
        <f t="shared" si="5"/>
        <v>0</v>
      </c>
    </row>
    <row r="165" spans="1:8">
      <c r="A165" s="9" t="s">
        <v>70</v>
      </c>
      <c r="B165" s="13">
        <v>44</v>
      </c>
      <c r="C165" s="12">
        <v>46233</v>
      </c>
      <c r="D165" s="12">
        <v>46233</v>
      </c>
      <c r="E165" s="11">
        <v>1168.95</v>
      </c>
      <c r="F165" s="8">
        <v>0</v>
      </c>
      <c r="G165" s="11">
        <f t="shared" si="4"/>
        <v>1168.95</v>
      </c>
      <c r="H165" s="8">
        <f t="shared" si="5"/>
        <v>0</v>
      </c>
    </row>
    <row r="166" spans="1:8">
      <c r="A166" s="9" t="s">
        <v>70</v>
      </c>
      <c r="B166" s="13">
        <v>45</v>
      </c>
      <c r="C166" s="12">
        <v>46264</v>
      </c>
      <c r="D166" s="12">
        <v>46264</v>
      </c>
      <c r="E166" s="11">
        <v>1168.95</v>
      </c>
      <c r="F166" s="8">
        <v>0</v>
      </c>
      <c r="G166" s="11">
        <f t="shared" si="4"/>
        <v>1168.95</v>
      </c>
      <c r="H166" s="8">
        <f t="shared" si="5"/>
        <v>0</v>
      </c>
    </row>
    <row r="167" spans="1:8">
      <c r="A167" s="9" t="s">
        <v>70</v>
      </c>
      <c r="B167" s="13">
        <v>46</v>
      </c>
      <c r="C167" s="12">
        <v>46295</v>
      </c>
      <c r="D167" s="12">
        <v>46295</v>
      </c>
      <c r="E167" s="11">
        <v>1168.95</v>
      </c>
      <c r="F167" s="8">
        <v>0</v>
      </c>
      <c r="G167" s="11">
        <f t="shared" si="4"/>
        <v>1168.95</v>
      </c>
      <c r="H167" s="8">
        <f t="shared" si="5"/>
        <v>0</v>
      </c>
    </row>
    <row r="168" spans="1:8">
      <c r="A168" s="9" t="s">
        <v>70</v>
      </c>
      <c r="B168" s="13">
        <v>47</v>
      </c>
      <c r="C168" s="12">
        <v>46325</v>
      </c>
      <c r="D168" s="12">
        <v>46325</v>
      </c>
      <c r="E168" s="11">
        <v>1168.95</v>
      </c>
      <c r="F168" s="8">
        <v>0</v>
      </c>
      <c r="G168" s="11">
        <f t="shared" si="4"/>
        <v>1168.95</v>
      </c>
      <c r="H168" s="8">
        <f t="shared" si="5"/>
        <v>0</v>
      </c>
    </row>
    <row r="169" spans="1:8">
      <c r="A169" s="9" t="s">
        <v>70</v>
      </c>
      <c r="B169" s="13">
        <v>48</v>
      </c>
      <c r="C169" s="12">
        <v>46356</v>
      </c>
      <c r="D169" s="12">
        <v>46356</v>
      </c>
      <c r="E169" s="11">
        <v>1168.95</v>
      </c>
      <c r="F169" s="8">
        <v>0</v>
      </c>
      <c r="G169" s="11">
        <f t="shared" si="4"/>
        <v>1168.95</v>
      </c>
      <c r="H169" s="8">
        <f t="shared" si="5"/>
        <v>0</v>
      </c>
    </row>
    <row r="170" spans="1:8">
      <c r="A170" s="9" t="s">
        <v>70</v>
      </c>
      <c r="B170" s="13">
        <v>49</v>
      </c>
      <c r="C170" s="12">
        <v>46386</v>
      </c>
      <c r="D170" s="12">
        <v>46386</v>
      </c>
      <c r="E170" s="11">
        <v>1168.95</v>
      </c>
      <c r="F170" s="8">
        <v>0</v>
      </c>
      <c r="G170" s="11">
        <f t="shared" si="4"/>
        <v>1168.95</v>
      </c>
      <c r="H170" s="8">
        <f t="shared" si="5"/>
        <v>0</v>
      </c>
    </row>
    <row r="171" spans="1:8">
      <c r="A171" s="9" t="s">
        <v>70</v>
      </c>
      <c r="B171" s="13">
        <v>50</v>
      </c>
      <c r="C171" s="12">
        <v>46417</v>
      </c>
      <c r="D171" s="12">
        <v>46417</v>
      </c>
      <c r="E171" s="11">
        <v>1168.95</v>
      </c>
      <c r="F171" s="8">
        <v>0</v>
      </c>
      <c r="G171" s="11">
        <f t="shared" si="4"/>
        <v>1168.95</v>
      </c>
      <c r="H171" s="8">
        <f t="shared" si="5"/>
        <v>0</v>
      </c>
    </row>
    <row r="172" spans="1:8">
      <c r="A172" s="9" t="s">
        <v>70</v>
      </c>
      <c r="B172" s="13">
        <v>51</v>
      </c>
      <c r="C172" s="12">
        <v>46446</v>
      </c>
      <c r="D172" s="12">
        <v>46446</v>
      </c>
      <c r="E172" s="11">
        <v>1168.95</v>
      </c>
      <c r="F172" s="8">
        <v>0</v>
      </c>
      <c r="G172" s="11">
        <f t="shared" si="4"/>
        <v>1168.95</v>
      </c>
      <c r="H172" s="8">
        <f t="shared" si="5"/>
        <v>0</v>
      </c>
    </row>
    <row r="173" spans="1:8">
      <c r="A173" s="9" t="s">
        <v>70</v>
      </c>
      <c r="B173" s="13">
        <v>52</v>
      </c>
      <c r="C173" s="12">
        <v>46476</v>
      </c>
      <c r="D173" s="12">
        <v>46476</v>
      </c>
      <c r="E173" s="11">
        <v>1168.95</v>
      </c>
      <c r="F173" s="8">
        <v>0</v>
      </c>
      <c r="G173" s="11">
        <f t="shared" si="4"/>
        <v>1168.95</v>
      </c>
      <c r="H173" s="8">
        <f t="shared" si="5"/>
        <v>0</v>
      </c>
    </row>
    <row r="174" spans="1:8">
      <c r="A174" s="9" t="s">
        <v>70</v>
      </c>
      <c r="B174" s="13">
        <v>53</v>
      </c>
      <c r="C174" s="12">
        <v>46507</v>
      </c>
      <c r="D174" s="12">
        <v>46507</v>
      </c>
      <c r="E174" s="11">
        <v>1168.95</v>
      </c>
      <c r="F174" s="8">
        <v>0</v>
      </c>
      <c r="G174" s="11">
        <f t="shared" si="4"/>
        <v>1168.95</v>
      </c>
      <c r="H174" s="8">
        <f t="shared" si="5"/>
        <v>0</v>
      </c>
    </row>
    <row r="175" spans="1:8">
      <c r="A175" s="9" t="s">
        <v>70</v>
      </c>
      <c r="B175" s="13">
        <v>54</v>
      </c>
      <c r="C175" s="12">
        <v>46537</v>
      </c>
      <c r="D175" s="12">
        <v>46537</v>
      </c>
      <c r="E175" s="11">
        <v>1168.95</v>
      </c>
      <c r="F175" s="8">
        <v>0</v>
      </c>
      <c r="G175" s="11">
        <f t="shared" si="4"/>
        <v>1168.95</v>
      </c>
      <c r="H175" s="8">
        <f t="shared" si="5"/>
        <v>0</v>
      </c>
    </row>
    <row r="176" spans="1:8">
      <c r="A176" s="9" t="s">
        <v>70</v>
      </c>
      <c r="B176" s="13">
        <v>55</v>
      </c>
      <c r="C176" s="12">
        <v>46568</v>
      </c>
      <c r="D176" s="12">
        <v>46568</v>
      </c>
      <c r="E176" s="11">
        <v>1168.95</v>
      </c>
      <c r="F176" s="8">
        <v>0</v>
      </c>
      <c r="G176" s="11">
        <f t="shared" si="4"/>
        <v>1168.95</v>
      </c>
      <c r="H176" s="8">
        <f t="shared" si="5"/>
        <v>0</v>
      </c>
    </row>
    <row r="177" spans="1:8">
      <c r="A177" s="9" t="s">
        <v>70</v>
      </c>
      <c r="B177" s="13">
        <v>56</v>
      </c>
      <c r="C177" s="12">
        <v>46598</v>
      </c>
      <c r="D177" s="12">
        <v>46598</v>
      </c>
      <c r="E177" s="11">
        <v>1168.95</v>
      </c>
      <c r="F177" s="8">
        <v>0</v>
      </c>
      <c r="G177" s="11">
        <f t="shared" si="4"/>
        <v>1168.95</v>
      </c>
      <c r="H177" s="8">
        <f t="shared" si="5"/>
        <v>0</v>
      </c>
    </row>
    <row r="178" spans="1:8">
      <c r="A178" s="9" t="s">
        <v>70</v>
      </c>
      <c r="B178" s="13">
        <v>57</v>
      </c>
      <c r="C178" s="12">
        <v>46629</v>
      </c>
      <c r="D178" s="12">
        <v>46629</v>
      </c>
      <c r="E178" s="11">
        <v>1168.95</v>
      </c>
      <c r="F178" s="8">
        <v>0</v>
      </c>
      <c r="G178" s="11">
        <f t="shared" si="4"/>
        <v>1168.95</v>
      </c>
      <c r="H178" s="8">
        <f t="shared" si="5"/>
        <v>0</v>
      </c>
    </row>
    <row r="179" spans="1:8">
      <c r="A179" s="9" t="s">
        <v>70</v>
      </c>
      <c r="B179" s="13">
        <v>58</v>
      </c>
      <c r="C179" s="12">
        <v>46660</v>
      </c>
      <c r="D179" s="12">
        <v>46660</v>
      </c>
      <c r="E179" s="11">
        <v>1168.95</v>
      </c>
      <c r="F179" s="8">
        <v>0</v>
      </c>
      <c r="G179" s="11">
        <f t="shared" si="4"/>
        <v>1168.95</v>
      </c>
      <c r="H179" s="8">
        <f t="shared" si="5"/>
        <v>0</v>
      </c>
    </row>
    <row r="180" spans="1:8">
      <c r="A180" s="9" t="s">
        <v>70</v>
      </c>
      <c r="B180" s="13">
        <v>59</v>
      </c>
      <c r="C180" s="12">
        <v>46690</v>
      </c>
      <c r="D180" s="12">
        <v>46690</v>
      </c>
      <c r="E180" s="11">
        <v>1168.95</v>
      </c>
      <c r="F180" s="8">
        <v>0</v>
      </c>
      <c r="G180" s="11">
        <f t="shared" si="4"/>
        <v>1168.95</v>
      </c>
      <c r="H180" s="8">
        <f t="shared" si="5"/>
        <v>0</v>
      </c>
    </row>
    <row r="181" spans="1:8">
      <c r="A181" s="9" t="s">
        <v>70</v>
      </c>
      <c r="B181" s="13">
        <v>60</v>
      </c>
      <c r="C181" s="12">
        <v>46721</v>
      </c>
      <c r="D181" s="12">
        <v>46721</v>
      </c>
      <c r="E181" s="11">
        <v>1168.95</v>
      </c>
      <c r="F181" s="8">
        <v>0</v>
      </c>
      <c r="G181" s="11">
        <f t="shared" si="4"/>
        <v>1168.95</v>
      </c>
      <c r="H181" s="8">
        <f t="shared" si="5"/>
        <v>0</v>
      </c>
    </row>
    <row r="182" spans="1:8">
      <c r="A182" s="9" t="s">
        <v>70</v>
      </c>
      <c r="B182" s="13">
        <v>61</v>
      </c>
      <c r="C182" s="12">
        <v>46751</v>
      </c>
      <c r="D182" s="12">
        <v>46751</v>
      </c>
      <c r="E182" s="11">
        <v>1168.95</v>
      </c>
      <c r="F182" s="8">
        <v>0</v>
      </c>
      <c r="G182" s="11">
        <f t="shared" si="4"/>
        <v>1168.95</v>
      </c>
      <c r="H182" s="8">
        <f t="shared" si="5"/>
        <v>0</v>
      </c>
    </row>
    <row r="183" spans="1:8">
      <c r="A183" s="9" t="s">
        <v>70</v>
      </c>
      <c r="B183" s="13">
        <v>62</v>
      </c>
      <c r="C183" s="12">
        <v>46782</v>
      </c>
      <c r="D183" s="12">
        <v>46782</v>
      </c>
      <c r="E183" s="11">
        <v>1168.95</v>
      </c>
      <c r="F183" s="8">
        <v>0</v>
      </c>
      <c r="G183" s="11">
        <f t="shared" si="4"/>
        <v>1168.95</v>
      </c>
      <c r="H183" s="8">
        <f t="shared" si="5"/>
        <v>0</v>
      </c>
    </row>
    <row r="184" spans="1:8">
      <c r="A184" s="9" t="s">
        <v>70</v>
      </c>
      <c r="B184" s="13">
        <v>63</v>
      </c>
      <c r="C184" s="12">
        <v>46812</v>
      </c>
      <c r="D184" s="12">
        <v>46812</v>
      </c>
      <c r="E184" s="11">
        <v>1168.95</v>
      </c>
      <c r="F184" s="8">
        <v>0</v>
      </c>
      <c r="G184" s="11">
        <f t="shared" si="4"/>
        <v>1168.95</v>
      </c>
      <c r="H184" s="8">
        <f t="shared" si="5"/>
        <v>0</v>
      </c>
    </row>
    <row r="185" spans="1:8">
      <c r="A185" s="9" t="s">
        <v>70</v>
      </c>
      <c r="B185" s="13">
        <v>64</v>
      </c>
      <c r="C185" s="12">
        <v>46842</v>
      </c>
      <c r="D185" s="12">
        <v>46842</v>
      </c>
      <c r="E185" s="11">
        <v>1168.95</v>
      </c>
      <c r="F185" s="8">
        <v>0</v>
      </c>
      <c r="G185" s="11">
        <f t="shared" si="4"/>
        <v>1168.95</v>
      </c>
      <c r="H185" s="8">
        <f t="shared" si="5"/>
        <v>0</v>
      </c>
    </row>
    <row r="186" spans="1:8">
      <c r="A186" s="9" t="s">
        <v>70</v>
      </c>
      <c r="B186" s="13">
        <v>65</v>
      </c>
      <c r="C186" s="12">
        <v>46873</v>
      </c>
      <c r="D186" s="12">
        <v>46873</v>
      </c>
      <c r="E186" s="11">
        <v>1168.95</v>
      </c>
      <c r="F186" s="8">
        <v>0</v>
      </c>
      <c r="G186" s="11">
        <f t="shared" si="4"/>
        <v>1168.95</v>
      </c>
      <c r="H186" s="8">
        <f t="shared" si="5"/>
        <v>0</v>
      </c>
    </row>
    <row r="187" spans="1:8">
      <c r="A187" s="9" t="s">
        <v>70</v>
      </c>
      <c r="B187" s="13">
        <v>66</v>
      </c>
      <c r="C187" s="12">
        <v>46903</v>
      </c>
      <c r="D187" s="12">
        <v>46903</v>
      </c>
      <c r="E187" s="11">
        <v>1168.95</v>
      </c>
      <c r="F187" s="8">
        <v>0</v>
      </c>
      <c r="G187" s="11">
        <f t="shared" si="4"/>
        <v>1168.95</v>
      </c>
      <c r="H187" s="8">
        <f t="shared" si="5"/>
        <v>0</v>
      </c>
    </row>
    <row r="188" spans="1:8">
      <c r="A188" s="9" t="s">
        <v>70</v>
      </c>
      <c r="B188" s="13">
        <v>67</v>
      </c>
      <c r="C188" s="12">
        <v>46934</v>
      </c>
      <c r="D188" s="12">
        <v>46934</v>
      </c>
      <c r="E188" s="11">
        <v>1168.95</v>
      </c>
      <c r="F188" s="8">
        <v>0</v>
      </c>
      <c r="G188" s="11">
        <f t="shared" si="4"/>
        <v>1168.95</v>
      </c>
      <c r="H188" s="8">
        <f t="shared" si="5"/>
        <v>0</v>
      </c>
    </row>
    <row r="189" spans="1:8">
      <c r="A189" s="9" t="s">
        <v>70</v>
      </c>
      <c r="B189" s="13">
        <v>68</v>
      </c>
      <c r="C189" s="12">
        <v>46964</v>
      </c>
      <c r="D189" s="12">
        <v>46964</v>
      </c>
      <c r="E189" s="11">
        <v>1168.95</v>
      </c>
      <c r="F189" s="8">
        <v>0</v>
      </c>
      <c r="G189" s="11">
        <f t="shared" si="4"/>
        <v>1168.95</v>
      </c>
      <c r="H189" s="8">
        <f t="shared" si="5"/>
        <v>0</v>
      </c>
    </row>
    <row r="190" spans="1:8">
      <c r="A190" s="9" t="s">
        <v>70</v>
      </c>
      <c r="B190" s="13">
        <v>69</v>
      </c>
      <c r="C190" s="12">
        <v>46995</v>
      </c>
      <c r="D190" s="12">
        <v>46995</v>
      </c>
      <c r="E190" s="11">
        <v>1168.95</v>
      </c>
      <c r="F190" s="8">
        <v>0</v>
      </c>
      <c r="G190" s="11">
        <f t="shared" si="4"/>
        <v>1168.95</v>
      </c>
      <c r="H190" s="8">
        <f t="shared" si="5"/>
        <v>0</v>
      </c>
    </row>
    <row r="191" spans="1:8">
      <c r="A191" s="9" t="s">
        <v>70</v>
      </c>
      <c r="B191" s="13">
        <v>70</v>
      </c>
      <c r="C191" s="12">
        <v>47026</v>
      </c>
      <c r="D191" s="12">
        <v>47026</v>
      </c>
      <c r="E191" s="11">
        <v>1168.95</v>
      </c>
      <c r="F191" s="8">
        <v>0</v>
      </c>
      <c r="G191" s="11">
        <f t="shared" si="4"/>
        <v>1168.95</v>
      </c>
      <c r="H191" s="8">
        <f t="shared" si="5"/>
        <v>0</v>
      </c>
    </row>
    <row r="192" spans="1:8">
      <c r="A192" s="9" t="s">
        <v>70</v>
      </c>
      <c r="B192" s="13">
        <v>71</v>
      </c>
      <c r="C192" s="12">
        <v>47056</v>
      </c>
      <c r="D192" s="12">
        <v>47056</v>
      </c>
      <c r="E192" s="11">
        <v>1168.95</v>
      </c>
      <c r="F192" s="8">
        <v>0</v>
      </c>
      <c r="G192" s="11">
        <f t="shared" si="4"/>
        <v>1168.95</v>
      </c>
      <c r="H192" s="8">
        <f t="shared" si="5"/>
        <v>0</v>
      </c>
    </row>
    <row r="193" spans="1:8">
      <c r="A193" s="9" t="s">
        <v>70</v>
      </c>
      <c r="B193" s="13">
        <v>72</v>
      </c>
      <c r="C193" s="12">
        <v>47087</v>
      </c>
      <c r="D193" s="12">
        <v>47087</v>
      </c>
      <c r="E193" s="11">
        <v>1168.95</v>
      </c>
      <c r="F193" s="8">
        <v>0</v>
      </c>
      <c r="G193" s="11">
        <f t="shared" si="4"/>
        <v>1168.95</v>
      </c>
      <c r="H193" s="8">
        <f t="shared" si="5"/>
        <v>0</v>
      </c>
    </row>
    <row r="194" spans="1:8">
      <c r="A194" s="9" t="s">
        <v>70</v>
      </c>
      <c r="B194" s="13">
        <v>73</v>
      </c>
      <c r="C194" s="12">
        <v>47117</v>
      </c>
      <c r="D194" s="12">
        <v>47117</v>
      </c>
      <c r="E194" s="11">
        <v>1168.95</v>
      </c>
      <c r="F194" s="8">
        <v>0</v>
      </c>
      <c r="G194" s="11">
        <f t="shared" si="4"/>
        <v>1168.95</v>
      </c>
      <c r="H194" s="8">
        <f t="shared" si="5"/>
        <v>0</v>
      </c>
    </row>
    <row r="195" spans="1:8">
      <c r="A195" s="9" t="s">
        <v>70</v>
      </c>
      <c r="B195" s="13">
        <v>74</v>
      </c>
      <c r="C195" s="12">
        <v>47148</v>
      </c>
      <c r="D195" s="12">
        <v>47148</v>
      </c>
      <c r="E195" s="11">
        <v>1168.95</v>
      </c>
      <c r="F195" s="8">
        <v>0</v>
      </c>
      <c r="G195" s="11">
        <f t="shared" si="4"/>
        <v>1168.95</v>
      </c>
      <c r="H195" s="8">
        <f t="shared" si="5"/>
        <v>0</v>
      </c>
    </row>
    <row r="196" spans="1:8">
      <c r="A196" s="9" t="s">
        <v>70</v>
      </c>
      <c r="B196" s="13">
        <v>75</v>
      </c>
      <c r="C196" s="12">
        <v>47177</v>
      </c>
      <c r="D196" s="12">
        <v>47177</v>
      </c>
      <c r="E196" s="11">
        <v>1168.95</v>
      </c>
      <c r="F196" s="8">
        <v>0</v>
      </c>
      <c r="G196" s="11">
        <f t="shared" ref="G196:G259" si="6">+E196</f>
        <v>1168.95</v>
      </c>
      <c r="H196" s="8">
        <f t="shared" ref="H196:H259" si="7">+F196</f>
        <v>0</v>
      </c>
    </row>
    <row r="197" spans="1:8">
      <c r="A197" s="9" t="s">
        <v>71</v>
      </c>
      <c r="B197" s="13">
        <v>1</v>
      </c>
      <c r="C197" s="12">
        <v>44925</v>
      </c>
      <c r="D197" s="12">
        <v>44925</v>
      </c>
      <c r="E197" s="11">
        <v>840.8</v>
      </c>
      <c r="F197" s="8">
        <v>0</v>
      </c>
      <c r="G197" s="11">
        <f t="shared" si="6"/>
        <v>840.8</v>
      </c>
      <c r="H197" s="8">
        <f t="shared" si="7"/>
        <v>0</v>
      </c>
    </row>
    <row r="198" spans="1:8">
      <c r="A198" s="9" t="s">
        <v>71</v>
      </c>
      <c r="B198" s="13">
        <v>2</v>
      </c>
      <c r="C198" s="12">
        <v>44956</v>
      </c>
      <c r="D198" s="12">
        <v>44956</v>
      </c>
      <c r="E198" s="11">
        <v>888.89</v>
      </c>
      <c r="F198" s="8">
        <v>0</v>
      </c>
      <c r="G198" s="11">
        <f t="shared" si="6"/>
        <v>888.89</v>
      </c>
      <c r="H198" s="8">
        <f t="shared" si="7"/>
        <v>0</v>
      </c>
    </row>
    <row r="199" spans="1:8">
      <c r="A199" s="9" t="s">
        <v>71</v>
      </c>
      <c r="B199" s="13">
        <v>3</v>
      </c>
      <c r="C199" s="12">
        <v>44985</v>
      </c>
      <c r="D199" s="12">
        <v>44985</v>
      </c>
      <c r="E199" s="11">
        <v>888.89</v>
      </c>
      <c r="F199" s="8">
        <v>0</v>
      </c>
      <c r="G199" s="11">
        <f t="shared" si="6"/>
        <v>888.89</v>
      </c>
      <c r="H199" s="8">
        <f t="shared" si="7"/>
        <v>0</v>
      </c>
    </row>
    <row r="200" spans="1:8">
      <c r="A200" s="9" t="s">
        <v>71</v>
      </c>
      <c r="B200" s="13">
        <v>4</v>
      </c>
      <c r="C200" s="12">
        <v>45015</v>
      </c>
      <c r="D200" s="12">
        <v>45015</v>
      </c>
      <c r="E200" s="11">
        <v>888.89</v>
      </c>
      <c r="F200" s="8">
        <v>0</v>
      </c>
      <c r="G200" s="11">
        <f t="shared" si="6"/>
        <v>888.89</v>
      </c>
      <c r="H200" s="8">
        <f t="shared" si="7"/>
        <v>0</v>
      </c>
    </row>
    <row r="201" spans="1:8">
      <c r="A201" s="9" t="s">
        <v>71</v>
      </c>
      <c r="B201" s="13">
        <v>5</v>
      </c>
      <c r="C201" s="12">
        <v>45046</v>
      </c>
      <c r="D201" s="12">
        <v>45046</v>
      </c>
      <c r="E201" s="11">
        <v>888.89</v>
      </c>
      <c r="F201" s="8">
        <v>0</v>
      </c>
      <c r="G201" s="11">
        <f t="shared" si="6"/>
        <v>888.89</v>
      </c>
      <c r="H201" s="8">
        <f t="shared" si="7"/>
        <v>0</v>
      </c>
    </row>
    <row r="202" spans="1:8">
      <c r="A202" s="9" t="s">
        <v>71</v>
      </c>
      <c r="B202" s="13">
        <v>6</v>
      </c>
      <c r="C202" s="12">
        <v>45076</v>
      </c>
      <c r="D202" s="12">
        <v>45076</v>
      </c>
      <c r="E202" s="11">
        <v>888.89</v>
      </c>
      <c r="F202" s="8">
        <v>0</v>
      </c>
      <c r="G202" s="11">
        <f t="shared" si="6"/>
        <v>888.89</v>
      </c>
      <c r="H202" s="8">
        <f t="shared" si="7"/>
        <v>0</v>
      </c>
    </row>
    <row r="203" spans="1:8">
      <c r="A203" s="9" t="s">
        <v>71</v>
      </c>
      <c r="B203" s="13">
        <v>7</v>
      </c>
      <c r="C203" s="12">
        <v>45107</v>
      </c>
      <c r="D203" s="12">
        <v>45107</v>
      </c>
      <c r="E203" s="11">
        <v>888.89</v>
      </c>
      <c r="F203" s="8">
        <v>0</v>
      </c>
      <c r="G203" s="11">
        <f t="shared" si="6"/>
        <v>888.89</v>
      </c>
      <c r="H203" s="8">
        <f t="shared" si="7"/>
        <v>0</v>
      </c>
    </row>
    <row r="204" spans="1:8">
      <c r="A204" s="9" t="s">
        <v>71</v>
      </c>
      <c r="B204" s="13">
        <v>8</v>
      </c>
      <c r="C204" s="12">
        <v>45137</v>
      </c>
      <c r="D204" s="12">
        <v>45137</v>
      </c>
      <c r="E204" s="11">
        <v>888.89</v>
      </c>
      <c r="F204" s="8">
        <v>0</v>
      </c>
      <c r="G204" s="11">
        <f t="shared" si="6"/>
        <v>888.89</v>
      </c>
      <c r="H204" s="8">
        <f t="shared" si="7"/>
        <v>0</v>
      </c>
    </row>
    <row r="205" spans="1:8">
      <c r="A205" s="9" t="s">
        <v>71</v>
      </c>
      <c r="B205" s="13">
        <v>9</v>
      </c>
      <c r="C205" s="12">
        <v>45168</v>
      </c>
      <c r="D205" s="12">
        <v>45168</v>
      </c>
      <c r="E205" s="11">
        <v>778</v>
      </c>
      <c r="F205" s="8">
        <v>0</v>
      </c>
      <c r="G205" s="11">
        <f t="shared" si="6"/>
        <v>778</v>
      </c>
      <c r="H205" s="8">
        <f t="shared" si="7"/>
        <v>0</v>
      </c>
    </row>
    <row r="206" spans="1:8">
      <c r="A206" s="9" t="s">
        <v>71</v>
      </c>
      <c r="B206" s="13">
        <v>10</v>
      </c>
      <c r="C206" s="12">
        <v>45199</v>
      </c>
      <c r="D206" s="12">
        <v>45199</v>
      </c>
      <c r="E206" s="11">
        <v>778</v>
      </c>
      <c r="F206" s="8">
        <v>0</v>
      </c>
      <c r="G206" s="11">
        <f t="shared" si="6"/>
        <v>778</v>
      </c>
      <c r="H206" s="8">
        <f t="shared" si="7"/>
        <v>0</v>
      </c>
    </row>
    <row r="207" spans="1:8">
      <c r="A207" s="9" t="s">
        <v>71</v>
      </c>
      <c r="B207" s="13">
        <v>11</v>
      </c>
      <c r="C207" s="12">
        <v>45229</v>
      </c>
      <c r="D207" s="12">
        <v>45229</v>
      </c>
      <c r="E207" s="11">
        <v>778</v>
      </c>
      <c r="F207" s="8">
        <v>0</v>
      </c>
      <c r="G207" s="11">
        <f t="shared" si="6"/>
        <v>778</v>
      </c>
      <c r="H207" s="8">
        <f t="shared" si="7"/>
        <v>0</v>
      </c>
    </row>
    <row r="208" spans="1:8">
      <c r="A208" s="9" t="s">
        <v>71</v>
      </c>
      <c r="B208" s="13">
        <v>12</v>
      </c>
      <c r="C208" s="12">
        <v>45260</v>
      </c>
      <c r="D208" s="12">
        <v>45260</v>
      </c>
      <c r="E208" s="11">
        <v>778</v>
      </c>
      <c r="F208" s="8">
        <v>0</v>
      </c>
      <c r="G208" s="11">
        <f t="shared" si="6"/>
        <v>778</v>
      </c>
      <c r="H208" s="8">
        <f t="shared" si="7"/>
        <v>0</v>
      </c>
    </row>
    <row r="209" spans="1:8">
      <c r="A209" s="9" t="s">
        <v>71</v>
      </c>
      <c r="B209" s="13">
        <v>13</v>
      </c>
      <c r="C209" s="12">
        <v>45290</v>
      </c>
      <c r="D209" s="12">
        <v>45290</v>
      </c>
      <c r="E209" s="11">
        <v>778</v>
      </c>
      <c r="F209" s="8">
        <v>0</v>
      </c>
      <c r="G209" s="11">
        <f t="shared" si="6"/>
        <v>778</v>
      </c>
      <c r="H209" s="8">
        <f t="shared" si="7"/>
        <v>0</v>
      </c>
    </row>
    <row r="210" spans="1:8">
      <c r="A210" s="9" t="s">
        <v>71</v>
      </c>
      <c r="B210" s="13">
        <v>14</v>
      </c>
      <c r="C210" s="12">
        <v>45321</v>
      </c>
      <c r="D210" s="12">
        <v>45321</v>
      </c>
      <c r="E210" s="11">
        <v>778</v>
      </c>
      <c r="F210" s="8">
        <v>0</v>
      </c>
      <c r="G210" s="11">
        <f t="shared" si="6"/>
        <v>778</v>
      </c>
      <c r="H210" s="8">
        <f t="shared" si="7"/>
        <v>0</v>
      </c>
    </row>
    <row r="211" spans="1:8">
      <c r="A211" s="9" t="s">
        <v>71</v>
      </c>
      <c r="B211" s="13">
        <v>15</v>
      </c>
      <c r="C211" s="12">
        <v>45351</v>
      </c>
      <c r="D211" s="12">
        <v>45351</v>
      </c>
      <c r="E211" s="11">
        <v>778</v>
      </c>
      <c r="F211" s="8">
        <v>0</v>
      </c>
      <c r="G211" s="11">
        <f t="shared" si="6"/>
        <v>778</v>
      </c>
      <c r="H211" s="8">
        <f t="shared" si="7"/>
        <v>0</v>
      </c>
    </row>
    <row r="212" spans="1:8">
      <c r="A212" s="9" t="s">
        <v>71</v>
      </c>
      <c r="B212" s="13">
        <v>16</v>
      </c>
      <c r="C212" s="12">
        <v>45381</v>
      </c>
      <c r="D212" s="12">
        <v>45381</v>
      </c>
      <c r="E212" s="11">
        <v>778</v>
      </c>
      <c r="F212" s="8">
        <v>0</v>
      </c>
      <c r="G212" s="11">
        <f t="shared" si="6"/>
        <v>778</v>
      </c>
      <c r="H212" s="8">
        <f t="shared" si="7"/>
        <v>0</v>
      </c>
    </row>
    <row r="213" spans="1:8">
      <c r="A213" s="9" t="s">
        <v>71</v>
      </c>
      <c r="B213" s="13">
        <v>17</v>
      </c>
      <c r="C213" s="12">
        <v>45412</v>
      </c>
      <c r="D213" s="12">
        <v>45412</v>
      </c>
      <c r="E213" s="11">
        <v>778</v>
      </c>
      <c r="F213" s="8">
        <v>0</v>
      </c>
      <c r="G213" s="11">
        <f t="shared" si="6"/>
        <v>778</v>
      </c>
      <c r="H213" s="8">
        <f t="shared" si="7"/>
        <v>0</v>
      </c>
    </row>
    <row r="214" spans="1:8">
      <c r="A214" s="9" t="s">
        <v>71</v>
      </c>
      <c r="B214" s="13">
        <v>18</v>
      </c>
      <c r="C214" s="12">
        <v>45442</v>
      </c>
      <c r="D214" s="12">
        <v>45442</v>
      </c>
      <c r="E214" s="11">
        <v>778</v>
      </c>
      <c r="F214" s="8">
        <v>0</v>
      </c>
      <c r="G214" s="11">
        <f t="shared" si="6"/>
        <v>778</v>
      </c>
      <c r="H214" s="8">
        <f t="shared" si="7"/>
        <v>0</v>
      </c>
    </row>
    <row r="215" spans="1:8">
      <c r="A215" s="9" t="s">
        <v>71</v>
      </c>
      <c r="B215" s="13">
        <v>19</v>
      </c>
      <c r="C215" s="12">
        <v>45473</v>
      </c>
      <c r="D215" s="12">
        <v>45473</v>
      </c>
      <c r="E215" s="11">
        <v>778</v>
      </c>
      <c r="F215" s="8">
        <v>0</v>
      </c>
      <c r="G215" s="11">
        <f t="shared" si="6"/>
        <v>778</v>
      </c>
      <c r="H215" s="8">
        <f t="shared" si="7"/>
        <v>0</v>
      </c>
    </row>
    <row r="216" spans="1:8">
      <c r="A216" s="9" t="s">
        <v>71</v>
      </c>
      <c r="B216" s="13">
        <v>20</v>
      </c>
      <c r="C216" s="12">
        <v>45503</v>
      </c>
      <c r="D216" s="12">
        <v>45503</v>
      </c>
      <c r="E216" s="11">
        <v>778</v>
      </c>
      <c r="F216" s="8">
        <v>0</v>
      </c>
      <c r="G216" s="11">
        <f t="shared" si="6"/>
        <v>778</v>
      </c>
      <c r="H216" s="8">
        <f t="shared" si="7"/>
        <v>0</v>
      </c>
    </row>
    <row r="217" spans="1:8">
      <c r="A217" s="9" t="s">
        <v>71</v>
      </c>
      <c r="B217" s="13">
        <v>21</v>
      </c>
      <c r="C217" s="12">
        <v>45534</v>
      </c>
      <c r="D217" s="12">
        <v>45534</v>
      </c>
      <c r="E217" s="11">
        <v>778</v>
      </c>
      <c r="F217" s="8">
        <v>0</v>
      </c>
      <c r="G217" s="11">
        <f t="shared" si="6"/>
        <v>778</v>
      </c>
      <c r="H217" s="8">
        <f t="shared" si="7"/>
        <v>0</v>
      </c>
    </row>
    <row r="218" spans="1:8">
      <c r="A218" s="9" t="s">
        <v>71</v>
      </c>
      <c r="B218" s="13">
        <v>22</v>
      </c>
      <c r="C218" s="12">
        <v>45565</v>
      </c>
      <c r="D218" s="12">
        <v>45565</v>
      </c>
      <c r="E218" s="11">
        <v>778</v>
      </c>
      <c r="F218" s="8">
        <v>0</v>
      </c>
      <c r="G218" s="11">
        <f t="shared" si="6"/>
        <v>778</v>
      </c>
      <c r="H218" s="8">
        <f t="shared" si="7"/>
        <v>0</v>
      </c>
    </row>
    <row r="219" spans="1:8">
      <c r="A219" s="9" t="s">
        <v>71</v>
      </c>
      <c r="B219" s="13">
        <v>23</v>
      </c>
      <c r="C219" s="12">
        <v>45595</v>
      </c>
      <c r="D219" s="12">
        <v>45595</v>
      </c>
      <c r="E219" s="11">
        <v>778</v>
      </c>
      <c r="F219" s="8">
        <v>0</v>
      </c>
      <c r="G219" s="11">
        <f t="shared" si="6"/>
        <v>778</v>
      </c>
      <c r="H219" s="8">
        <f t="shared" si="7"/>
        <v>0</v>
      </c>
    </row>
    <row r="220" spans="1:8">
      <c r="A220" s="9" t="s">
        <v>71</v>
      </c>
      <c r="B220" s="13">
        <v>24</v>
      </c>
      <c r="C220" s="12">
        <v>45626</v>
      </c>
      <c r="D220" s="12">
        <v>45626</v>
      </c>
      <c r="E220" s="11">
        <v>778</v>
      </c>
      <c r="F220" s="8">
        <v>0</v>
      </c>
      <c r="G220" s="11">
        <f t="shared" si="6"/>
        <v>778</v>
      </c>
      <c r="H220" s="8">
        <f t="shared" si="7"/>
        <v>0</v>
      </c>
    </row>
    <row r="221" spans="1:8">
      <c r="A221" s="9" t="s">
        <v>71</v>
      </c>
      <c r="B221" s="13">
        <v>25</v>
      </c>
      <c r="C221" s="12">
        <v>45656</v>
      </c>
      <c r="D221" s="12">
        <v>45656</v>
      </c>
      <c r="E221" s="11">
        <v>778</v>
      </c>
      <c r="F221" s="8">
        <v>0</v>
      </c>
      <c r="G221" s="11">
        <f t="shared" si="6"/>
        <v>778</v>
      </c>
      <c r="H221" s="8">
        <f t="shared" si="7"/>
        <v>0</v>
      </c>
    </row>
    <row r="222" spans="1:8">
      <c r="A222" s="9" t="s">
        <v>71</v>
      </c>
      <c r="B222" s="13">
        <v>26</v>
      </c>
      <c r="C222" s="12">
        <v>45687</v>
      </c>
      <c r="D222" s="12">
        <v>45687</v>
      </c>
      <c r="E222" s="11">
        <v>778</v>
      </c>
      <c r="F222" s="8">
        <v>0</v>
      </c>
      <c r="G222" s="11">
        <f t="shared" si="6"/>
        <v>778</v>
      </c>
      <c r="H222" s="8">
        <f t="shared" si="7"/>
        <v>0</v>
      </c>
    </row>
    <row r="223" spans="1:8">
      <c r="A223" s="9" t="s">
        <v>71</v>
      </c>
      <c r="B223" s="13">
        <v>27</v>
      </c>
      <c r="C223" s="12">
        <v>45716</v>
      </c>
      <c r="D223" s="12">
        <v>45716</v>
      </c>
      <c r="E223" s="11">
        <v>778</v>
      </c>
      <c r="F223" s="8">
        <v>0</v>
      </c>
      <c r="G223" s="11">
        <f t="shared" si="6"/>
        <v>778</v>
      </c>
      <c r="H223" s="8">
        <f t="shared" si="7"/>
        <v>0</v>
      </c>
    </row>
    <row r="224" spans="1:8">
      <c r="A224" s="9" t="s">
        <v>71</v>
      </c>
      <c r="B224" s="13">
        <v>28</v>
      </c>
      <c r="C224" s="12">
        <v>45746</v>
      </c>
      <c r="D224" s="12">
        <v>45746</v>
      </c>
      <c r="E224" s="11">
        <v>778</v>
      </c>
      <c r="F224" s="8">
        <v>0</v>
      </c>
      <c r="G224" s="11">
        <f t="shared" si="6"/>
        <v>778</v>
      </c>
      <c r="H224" s="8">
        <f t="shared" si="7"/>
        <v>0</v>
      </c>
    </row>
    <row r="225" spans="1:8">
      <c r="A225" s="9" t="s">
        <v>71</v>
      </c>
      <c r="B225" s="13">
        <v>29</v>
      </c>
      <c r="C225" s="12">
        <v>45777</v>
      </c>
      <c r="D225" s="12">
        <v>45777</v>
      </c>
      <c r="E225" s="11">
        <v>778</v>
      </c>
      <c r="F225" s="8">
        <v>0</v>
      </c>
      <c r="G225" s="11">
        <f t="shared" si="6"/>
        <v>778</v>
      </c>
      <c r="H225" s="8">
        <f t="shared" si="7"/>
        <v>0</v>
      </c>
    </row>
    <row r="226" spans="1:8">
      <c r="A226" s="9" t="s">
        <v>71</v>
      </c>
      <c r="B226" s="13">
        <v>30</v>
      </c>
      <c r="C226" s="12">
        <v>45807</v>
      </c>
      <c r="D226" s="12">
        <v>45807</v>
      </c>
      <c r="E226" s="11">
        <v>778</v>
      </c>
      <c r="F226" s="8">
        <v>0</v>
      </c>
      <c r="G226" s="11">
        <f t="shared" si="6"/>
        <v>778</v>
      </c>
      <c r="H226" s="8">
        <f t="shared" si="7"/>
        <v>0</v>
      </c>
    </row>
    <row r="227" spans="1:8">
      <c r="A227" s="9" t="s">
        <v>71</v>
      </c>
      <c r="B227" s="13">
        <v>31</v>
      </c>
      <c r="C227" s="12">
        <v>45838</v>
      </c>
      <c r="D227" s="12">
        <v>45838</v>
      </c>
      <c r="E227" s="11">
        <v>778</v>
      </c>
      <c r="F227" s="8">
        <v>0</v>
      </c>
      <c r="G227" s="11">
        <f t="shared" si="6"/>
        <v>778</v>
      </c>
      <c r="H227" s="8">
        <f t="shared" si="7"/>
        <v>0</v>
      </c>
    </row>
    <row r="228" spans="1:8">
      <c r="A228" s="9" t="s">
        <v>71</v>
      </c>
      <c r="B228" s="13">
        <v>32</v>
      </c>
      <c r="C228" s="12">
        <v>45868</v>
      </c>
      <c r="D228" s="12">
        <v>45868</v>
      </c>
      <c r="E228" s="11">
        <v>778</v>
      </c>
      <c r="F228" s="8">
        <v>0</v>
      </c>
      <c r="G228" s="11">
        <f t="shared" si="6"/>
        <v>778</v>
      </c>
      <c r="H228" s="8">
        <f t="shared" si="7"/>
        <v>0</v>
      </c>
    </row>
    <row r="229" spans="1:8">
      <c r="A229" s="9" t="s">
        <v>71</v>
      </c>
      <c r="B229" s="13">
        <v>33</v>
      </c>
      <c r="C229" s="12">
        <v>45899</v>
      </c>
      <c r="D229" s="12">
        <v>45899</v>
      </c>
      <c r="E229" s="11">
        <v>778</v>
      </c>
      <c r="F229" s="8">
        <v>0</v>
      </c>
      <c r="G229" s="11">
        <f t="shared" si="6"/>
        <v>778</v>
      </c>
      <c r="H229" s="8">
        <f t="shared" si="7"/>
        <v>0</v>
      </c>
    </row>
    <row r="230" spans="1:8">
      <c r="A230" s="9" t="s">
        <v>71</v>
      </c>
      <c r="B230" s="13">
        <v>34</v>
      </c>
      <c r="C230" s="12">
        <v>45930</v>
      </c>
      <c r="D230" s="12">
        <v>45930</v>
      </c>
      <c r="E230" s="11">
        <v>778</v>
      </c>
      <c r="F230" s="8">
        <v>0</v>
      </c>
      <c r="G230" s="11">
        <f t="shared" si="6"/>
        <v>778</v>
      </c>
      <c r="H230" s="8">
        <f t="shared" si="7"/>
        <v>0</v>
      </c>
    </row>
    <row r="231" spans="1:8">
      <c r="A231" s="9" t="s">
        <v>71</v>
      </c>
      <c r="B231" s="13">
        <v>35</v>
      </c>
      <c r="C231" s="12">
        <v>45960</v>
      </c>
      <c r="D231" s="12">
        <v>45960</v>
      </c>
      <c r="E231" s="11">
        <v>778</v>
      </c>
      <c r="F231" s="8">
        <v>0</v>
      </c>
      <c r="G231" s="11">
        <f t="shared" si="6"/>
        <v>778</v>
      </c>
      <c r="H231" s="8">
        <f t="shared" si="7"/>
        <v>0</v>
      </c>
    </row>
    <row r="232" spans="1:8">
      <c r="A232" s="9" t="s">
        <v>71</v>
      </c>
      <c r="B232" s="13">
        <v>36</v>
      </c>
      <c r="C232" s="12">
        <v>45991</v>
      </c>
      <c r="D232" s="12">
        <v>45991</v>
      </c>
      <c r="E232" s="11">
        <v>778</v>
      </c>
      <c r="F232" s="8">
        <v>0</v>
      </c>
      <c r="G232" s="11">
        <f t="shared" si="6"/>
        <v>778</v>
      </c>
      <c r="H232" s="8">
        <f t="shared" si="7"/>
        <v>0</v>
      </c>
    </row>
    <row r="233" spans="1:8">
      <c r="A233" s="9" t="s">
        <v>71</v>
      </c>
      <c r="B233" s="13">
        <v>37</v>
      </c>
      <c r="C233" s="12">
        <v>46021</v>
      </c>
      <c r="D233" s="12">
        <v>46021</v>
      </c>
      <c r="E233" s="11">
        <v>778</v>
      </c>
      <c r="F233" s="8">
        <v>0</v>
      </c>
      <c r="G233" s="11">
        <f t="shared" si="6"/>
        <v>778</v>
      </c>
      <c r="H233" s="8">
        <f t="shared" si="7"/>
        <v>0</v>
      </c>
    </row>
    <row r="234" spans="1:8">
      <c r="A234" s="9" t="s">
        <v>71</v>
      </c>
      <c r="B234" s="13">
        <v>38</v>
      </c>
      <c r="C234" s="12">
        <v>46052</v>
      </c>
      <c r="D234" s="12">
        <v>46052</v>
      </c>
      <c r="E234" s="11">
        <v>778</v>
      </c>
      <c r="F234" s="8">
        <v>0</v>
      </c>
      <c r="G234" s="11">
        <f t="shared" si="6"/>
        <v>778</v>
      </c>
      <c r="H234" s="8">
        <f t="shared" si="7"/>
        <v>0</v>
      </c>
    </row>
    <row r="235" spans="1:8">
      <c r="A235" s="9" t="s">
        <v>71</v>
      </c>
      <c r="B235" s="13">
        <v>39</v>
      </c>
      <c r="C235" s="12">
        <v>46081</v>
      </c>
      <c r="D235" s="12">
        <v>46081</v>
      </c>
      <c r="E235" s="11">
        <v>778</v>
      </c>
      <c r="F235" s="8">
        <v>0</v>
      </c>
      <c r="G235" s="11">
        <f t="shared" si="6"/>
        <v>778</v>
      </c>
      <c r="H235" s="8">
        <f t="shared" si="7"/>
        <v>0</v>
      </c>
    </row>
    <row r="236" spans="1:8">
      <c r="A236" s="9" t="s">
        <v>71</v>
      </c>
      <c r="B236" s="13">
        <v>40</v>
      </c>
      <c r="C236" s="12">
        <v>46111</v>
      </c>
      <c r="D236" s="12">
        <v>46111</v>
      </c>
      <c r="E236" s="11">
        <v>770.97</v>
      </c>
      <c r="F236" s="8">
        <v>0</v>
      </c>
      <c r="G236" s="11">
        <f t="shared" si="6"/>
        <v>770.97</v>
      </c>
      <c r="H236" s="8">
        <f t="shared" si="7"/>
        <v>0</v>
      </c>
    </row>
    <row r="237" spans="1:8">
      <c r="A237" s="9" t="s">
        <v>72</v>
      </c>
      <c r="B237" s="13">
        <v>1</v>
      </c>
      <c r="C237" s="12">
        <v>44696</v>
      </c>
      <c r="D237" s="12">
        <v>44696</v>
      </c>
      <c r="E237" s="11">
        <v>500</v>
      </c>
      <c r="F237" s="8">
        <v>0</v>
      </c>
      <c r="G237" s="11">
        <f t="shared" si="6"/>
        <v>500</v>
      </c>
      <c r="H237" s="8">
        <f t="shared" si="7"/>
        <v>0</v>
      </c>
    </row>
    <row r="238" spans="1:8">
      <c r="A238" s="9" t="s">
        <v>72</v>
      </c>
      <c r="B238" s="13">
        <v>2</v>
      </c>
      <c r="C238" s="12">
        <v>44701</v>
      </c>
      <c r="D238" s="12">
        <v>44701</v>
      </c>
      <c r="E238" s="11">
        <v>18500</v>
      </c>
      <c r="F238" s="8">
        <v>0</v>
      </c>
      <c r="G238" s="11">
        <f t="shared" si="6"/>
        <v>18500</v>
      </c>
      <c r="H238" s="8">
        <f t="shared" si="7"/>
        <v>0</v>
      </c>
    </row>
    <row r="239" spans="1:8">
      <c r="A239" s="9" t="s">
        <v>72</v>
      </c>
      <c r="B239" s="13">
        <v>3</v>
      </c>
      <c r="C239" s="12">
        <v>44746</v>
      </c>
      <c r="D239" s="12">
        <v>44746</v>
      </c>
      <c r="E239" s="11">
        <v>1166.67</v>
      </c>
      <c r="F239" s="8">
        <v>0</v>
      </c>
      <c r="G239" s="11">
        <f t="shared" si="6"/>
        <v>1166.67</v>
      </c>
      <c r="H239" s="8">
        <f t="shared" si="7"/>
        <v>0</v>
      </c>
    </row>
    <row r="240" spans="1:8">
      <c r="A240" s="9" t="s">
        <v>72</v>
      </c>
      <c r="B240" s="13">
        <v>4</v>
      </c>
      <c r="C240" s="12">
        <v>44760</v>
      </c>
      <c r="D240" s="12">
        <v>44760</v>
      </c>
      <c r="E240" s="11">
        <v>1166.67</v>
      </c>
      <c r="F240" s="8">
        <v>0</v>
      </c>
      <c r="G240" s="11">
        <f t="shared" si="6"/>
        <v>1166.67</v>
      </c>
      <c r="H240" s="8">
        <f t="shared" si="7"/>
        <v>0</v>
      </c>
    </row>
    <row r="241" spans="1:8">
      <c r="A241" s="9" t="s">
        <v>72</v>
      </c>
      <c r="B241" s="13">
        <v>5</v>
      </c>
      <c r="C241" s="12">
        <v>44806</v>
      </c>
      <c r="D241" s="12">
        <v>44806</v>
      </c>
      <c r="E241" s="11">
        <v>1166.67</v>
      </c>
      <c r="F241" s="8">
        <v>0</v>
      </c>
      <c r="G241" s="11">
        <f t="shared" si="6"/>
        <v>1166.67</v>
      </c>
      <c r="H241" s="8">
        <f t="shared" si="7"/>
        <v>0</v>
      </c>
    </row>
    <row r="242" spans="1:8">
      <c r="A242" s="9" t="s">
        <v>72</v>
      </c>
      <c r="B242" s="13">
        <v>6</v>
      </c>
      <c r="C242" s="12">
        <v>44839</v>
      </c>
      <c r="D242" s="12">
        <v>44839</v>
      </c>
      <c r="E242" s="11">
        <v>1166.67</v>
      </c>
      <c r="F242" s="8">
        <v>0</v>
      </c>
      <c r="G242" s="11">
        <f t="shared" si="6"/>
        <v>1166.67</v>
      </c>
      <c r="H242" s="8">
        <f t="shared" si="7"/>
        <v>0</v>
      </c>
    </row>
    <row r="243" spans="1:8">
      <c r="A243" s="9" t="s">
        <v>72</v>
      </c>
      <c r="B243" s="13">
        <v>7</v>
      </c>
      <c r="C243" s="12">
        <v>44872</v>
      </c>
      <c r="D243" s="12">
        <v>44872</v>
      </c>
      <c r="E243" s="11">
        <v>1166.67</v>
      </c>
      <c r="F243" s="8">
        <v>0</v>
      </c>
      <c r="G243" s="11">
        <f t="shared" si="6"/>
        <v>1166.67</v>
      </c>
      <c r="H243" s="8">
        <f t="shared" si="7"/>
        <v>0</v>
      </c>
    </row>
    <row r="244" spans="1:8">
      <c r="A244" s="9" t="s">
        <v>72</v>
      </c>
      <c r="B244" s="13">
        <v>8</v>
      </c>
      <c r="C244" s="12">
        <v>44900</v>
      </c>
      <c r="D244" s="12">
        <v>44900</v>
      </c>
      <c r="E244" s="11">
        <v>1166.67</v>
      </c>
      <c r="F244" s="8">
        <v>0</v>
      </c>
      <c r="G244" s="11">
        <f t="shared" si="6"/>
        <v>1166.67</v>
      </c>
      <c r="H244" s="8">
        <f t="shared" si="7"/>
        <v>0</v>
      </c>
    </row>
    <row r="245" spans="1:8">
      <c r="A245" s="9" t="s">
        <v>72</v>
      </c>
      <c r="B245" s="13">
        <v>9</v>
      </c>
      <c r="C245" s="12">
        <v>44936</v>
      </c>
      <c r="D245" s="12">
        <v>44936</v>
      </c>
      <c r="E245" s="11">
        <v>1166.67</v>
      </c>
      <c r="F245" s="8">
        <v>0</v>
      </c>
      <c r="G245" s="11">
        <f t="shared" si="6"/>
        <v>1166.67</v>
      </c>
      <c r="H245" s="8">
        <f t="shared" si="7"/>
        <v>0</v>
      </c>
    </row>
    <row r="246" spans="1:8">
      <c r="A246" s="9" t="s">
        <v>72</v>
      </c>
      <c r="B246" s="13">
        <v>10</v>
      </c>
      <c r="C246" s="12">
        <v>44958</v>
      </c>
      <c r="D246" s="12">
        <v>44958</v>
      </c>
      <c r="E246" s="11">
        <v>1166.67</v>
      </c>
      <c r="F246" s="8">
        <v>0</v>
      </c>
      <c r="G246" s="11">
        <f t="shared" si="6"/>
        <v>1166.67</v>
      </c>
      <c r="H246" s="8">
        <f t="shared" si="7"/>
        <v>0</v>
      </c>
    </row>
    <row r="247" spans="1:8">
      <c r="A247" s="9" t="s">
        <v>72</v>
      </c>
      <c r="B247" s="13">
        <v>11</v>
      </c>
      <c r="C247" s="12">
        <v>44993</v>
      </c>
      <c r="D247" s="12">
        <v>44993</v>
      </c>
      <c r="E247" s="11">
        <v>1166.67</v>
      </c>
      <c r="F247" s="8">
        <v>0</v>
      </c>
      <c r="G247" s="11">
        <f t="shared" si="6"/>
        <v>1166.67</v>
      </c>
      <c r="H247" s="8">
        <f t="shared" si="7"/>
        <v>0</v>
      </c>
    </row>
    <row r="248" spans="1:8">
      <c r="A248" s="9" t="s">
        <v>72</v>
      </c>
      <c r="B248" s="13">
        <v>12</v>
      </c>
      <c r="C248" s="12">
        <v>45027</v>
      </c>
      <c r="D248" s="12">
        <v>45027</v>
      </c>
      <c r="E248" s="11">
        <v>1166.67</v>
      </c>
      <c r="F248" s="8">
        <v>0</v>
      </c>
      <c r="G248" s="11">
        <f t="shared" si="6"/>
        <v>1166.67</v>
      </c>
      <c r="H248" s="8">
        <f t="shared" si="7"/>
        <v>0</v>
      </c>
    </row>
    <row r="249" spans="1:8">
      <c r="A249" s="9" t="s">
        <v>72</v>
      </c>
      <c r="B249" s="13">
        <v>13</v>
      </c>
      <c r="C249" s="12">
        <v>45049</v>
      </c>
      <c r="D249" s="12">
        <v>45049</v>
      </c>
      <c r="E249" s="11">
        <v>1166.67</v>
      </c>
      <c r="F249" s="8">
        <v>0</v>
      </c>
      <c r="G249" s="11">
        <f t="shared" si="6"/>
        <v>1166.67</v>
      </c>
      <c r="H249" s="8">
        <f t="shared" si="7"/>
        <v>0</v>
      </c>
    </row>
    <row r="250" spans="1:8">
      <c r="A250" s="9" t="s">
        <v>72</v>
      </c>
      <c r="B250" s="13">
        <v>14</v>
      </c>
      <c r="C250" s="12">
        <v>45083</v>
      </c>
      <c r="D250" s="12">
        <v>45083</v>
      </c>
      <c r="E250" s="11">
        <v>1166.67</v>
      </c>
      <c r="F250" s="8">
        <v>0</v>
      </c>
      <c r="G250" s="11">
        <f t="shared" si="6"/>
        <v>1166.67</v>
      </c>
      <c r="H250" s="8">
        <f t="shared" si="7"/>
        <v>0</v>
      </c>
    </row>
    <row r="251" spans="1:8">
      <c r="A251" s="9" t="s">
        <v>73</v>
      </c>
      <c r="B251" s="13">
        <v>1</v>
      </c>
      <c r="C251" s="12">
        <v>44747</v>
      </c>
      <c r="D251" s="12">
        <v>44747</v>
      </c>
      <c r="E251" s="11">
        <v>1333.33</v>
      </c>
      <c r="F251" s="8">
        <v>0</v>
      </c>
      <c r="G251" s="11">
        <f t="shared" si="6"/>
        <v>1333.33</v>
      </c>
      <c r="H251" s="8">
        <f t="shared" si="7"/>
        <v>0</v>
      </c>
    </row>
    <row r="252" spans="1:8">
      <c r="A252" s="9" t="s">
        <v>73</v>
      </c>
      <c r="B252" s="13">
        <v>2</v>
      </c>
      <c r="C252" s="12">
        <v>44778</v>
      </c>
      <c r="D252" s="12">
        <v>44778</v>
      </c>
      <c r="E252" s="11">
        <v>1333.33</v>
      </c>
      <c r="F252" s="8">
        <v>0</v>
      </c>
      <c r="G252" s="11">
        <f t="shared" si="6"/>
        <v>1333.33</v>
      </c>
      <c r="H252" s="8">
        <f t="shared" si="7"/>
        <v>0</v>
      </c>
    </row>
    <row r="253" spans="1:8">
      <c r="A253" s="9" t="s">
        <v>73</v>
      </c>
      <c r="B253" s="13">
        <v>3</v>
      </c>
      <c r="C253" s="12">
        <v>44809</v>
      </c>
      <c r="D253" s="12">
        <v>44809</v>
      </c>
      <c r="E253" s="11">
        <v>1333.33</v>
      </c>
      <c r="F253" s="8">
        <v>0</v>
      </c>
      <c r="G253" s="11">
        <f t="shared" si="6"/>
        <v>1333.33</v>
      </c>
      <c r="H253" s="8">
        <f t="shared" si="7"/>
        <v>0</v>
      </c>
    </row>
    <row r="254" spans="1:8">
      <c r="A254" s="9" t="s">
        <v>73</v>
      </c>
      <c r="B254" s="13">
        <v>4</v>
      </c>
      <c r="C254" s="12">
        <v>44839</v>
      </c>
      <c r="D254" s="12">
        <v>44839</v>
      </c>
      <c r="E254" s="11">
        <v>1333.33</v>
      </c>
      <c r="F254" s="8">
        <v>0</v>
      </c>
      <c r="G254" s="11">
        <f t="shared" si="6"/>
        <v>1333.33</v>
      </c>
      <c r="H254" s="8">
        <f t="shared" si="7"/>
        <v>0</v>
      </c>
    </row>
    <row r="255" spans="1:8">
      <c r="A255" s="9" t="s">
        <v>73</v>
      </c>
      <c r="B255" s="13">
        <v>5</v>
      </c>
      <c r="C255" s="12">
        <v>44870</v>
      </c>
      <c r="D255" s="12">
        <v>44870</v>
      </c>
      <c r="E255" s="11">
        <v>1333.33</v>
      </c>
      <c r="F255" s="8">
        <v>0</v>
      </c>
      <c r="G255" s="11">
        <f t="shared" si="6"/>
        <v>1333.33</v>
      </c>
      <c r="H255" s="8">
        <f t="shared" si="7"/>
        <v>0</v>
      </c>
    </row>
    <row r="256" spans="1:8">
      <c r="A256" s="9" t="s">
        <v>73</v>
      </c>
      <c r="B256" s="13">
        <v>6</v>
      </c>
      <c r="C256" s="12">
        <v>44900</v>
      </c>
      <c r="D256" s="12">
        <v>44900</v>
      </c>
      <c r="E256" s="11">
        <v>1333.33</v>
      </c>
      <c r="F256" s="8">
        <v>0</v>
      </c>
      <c r="G256" s="11">
        <f t="shared" si="6"/>
        <v>1333.33</v>
      </c>
      <c r="H256" s="8">
        <f t="shared" si="7"/>
        <v>0</v>
      </c>
    </row>
    <row r="257" spans="1:8">
      <c r="A257" s="9" t="s">
        <v>73</v>
      </c>
      <c r="B257" s="13">
        <v>7</v>
      </c>
      <c r="C257" s="12">
        <v>44931</v>
      </c>
      <c r="D257" s="12">
        <v>44931</v>
      </c>
      <c r="E257" s="11">
        <v>1333.33</v>
      </c>
      <c r="F257" s="8">
        <v>0</v>
      </c>
      <c r="G257" s="11">
        <f t="shared" si="6"/>
        <v>1333.33</v>
      </c>
      <c r="H257" s="8">
        <f t="shared" si="7"/>
        <v>0</v>
      </c>
    </row>
    <row r="258" spans="1:8">
      <c r="A258" s="9" t="s">
        <v>73</v>
      </c>
      <c r="B258" s="13">
        <v>8</v>
      </c>
      <c r="C258" s="12">
        <v>44962</v>
      </c>
      <c r="D258" s="12">
        <v>44962</v>
      </c>
      <c r="E258" s="11">
        <v>1333.33</v>
      </c>
      <c r="F258" s="8">
        <v>0</v>
      </c>
      <c r="G258" s="11">
        <f t="shared" si="6"/>
        <v>1333.33</v>
      </c>
      <c r="H258" s="8">
        <f t="shared" si="7"/>
        <v>0</v>
      </c>
    </row>
    <row r="259" spans="1:8">
      <c r="A259" s="9" t="s">
        <v>73</v>
      </c>
      <c r="B259" s="13">
        <v>9</v>
      </c>
      <c r="C259" s="12">
        <v>44990</v>
      </c>
      <c r="D259" s="12">
        <v>44990</v>
      </c>
      <c r="E259" s="11">
        <v>1333.33</v>
      </c>
      <c r="F259" s="8">
        <v>0</v>
      </c>
      <c r="G259" s="11">
        <f t="shared" si="6"/>
        <v>1333.33</v>
      </c>
      <c r="H259" s="8">
        <f t="shared" si="7"/>
        <v>0</v>
      </c>
    </row>
    <row r="260" spans="1:8">
      <c r="A260" s="9" t="s">
        <v>73</v>
      </c>
      <c r="B260" s="13">
        <v>10</v>
      </c>
      <c r="C260" s="12">
        <v>45021</v>
      </c>
      <c r="D260" s="12">
        <v>45021</v>
      </c>
      <c r="E260" s="11">
        <v>1333.33</v>
      </c>
      <c r="F260" s="8">
        <v>0</v>
      </c>
      <c r="G260" s="11">
        <f t="shared" ref="G260:H323" si="8">+E260</f>
        <v>1333.33</v>
      </c>
      <c r="H260" s="8">
        <f t="shared" si="8"/>
        <v>0</v>
      </c>
    </row>
    <row r="261" spans="1:8">
      <c r="A261" s="9" t="s">
        <v>73</v>
      </c>
      <c r="B261" s="13">
        <v>11</v>
      </c>
      <c r="C261" s="12">
        <v>45051</v>
      </c>
      <c r="D261" s="12">
        <v>45051</v>
      </c>
      <c r="E261" s="11">
        <v>1333.33</v>
      </c>
      <c r="F261" s="8">
        <v>0</v>
      </c>
      <c r="G261" s="11">
        <f t="shared" si="8"/>
        <v>1333.33</v>
      </c>
      <c r="H261" s="8">
        <f t="shared" si="8"/>
        <v>0</v>
      </c>
    </row>
    <row r="262" spans="1:8">
      <c r="A262" s="9" t="s">
        <v>73</v>
      </c>
      <c r="B262" s="13">
        <v>12</v>
      </c>
      <c r="C262" s="12">
        <v>45082</v>
      </c>
      <c r="D262" s="12">
        <v>45082</v>
      </c>
      <c r="E262" s="11">
        <v>1333.33</v>
      </c>
      <c r="F262" s="8">
        <v>0</v>
      </c>
      <c r="G262" s="11">
        <f t="shared" si="8"/>
        <v>1333.33</v>
      </c>
      <c r="H262" s="8">
        <f t="shared" si="8"/>
        <v>0</v>
      </c>
    </row>
    <row r="263" spans="1:8">
      <c r="A263" s="9" t="s">
        <v>74</v>
      </c>
      <c r="B263" s="13">
        <v>1</v>
      </c>
      <c r="C263" s="12">
        <v>45031</v>
      </c>
      <c r="D263" s="12">
        <v>45031</v>
      </c>
      <c r="E263" s="11">
        <v>945</v>
      </c>
      <c r="F263" s="8">
        <v>0</v>
      </c>
      <c r="G263" s="11">
        <f t="shared" si="8"/>
        <v>945</v>
      </c>
      <c r="H263" s="8">
        <f t="shared" si="8"/>
        <v>0</v>
      </c>
    </row>
    <row r="264" spans="1:8">
      <c r="A264" s="9" t="s">
        <v>74</v>
      </c>
      <c r="B264" s="13">
        <v>2</v>
      </c>
      <c r="C264" s="12">
        <v>45061</v>
      </c>
      <c r="D264" s="12">
        <v>45061</v>
      </c>
      <c r="E264" s="11">
        <v>945</v>
      </c>
      <c r="F264" s="8">
        <v>0</v>
      </c>
      <c r="G264" s="11">
        <f t="shared" si="8"/>
        <v>945</v>
      </c>
      <c r="H264" s="8">
        <f t="shared" si="8"/>
        <v>0</v>
      </c>
    </row>
    <row r="265" spans="1:8">
      <c r="A265" s="9" t="s">
        <v>74</v>
      </c>
      <c r="B265" s="13">
        <v>3</v>
      </c>
      <c r="C265" s="12">
        <v>45092</v>
      </c>
      <c r="D265" s="12">
        <v>45092</v>
      </c>
      <c r="E265" s="11">
        <v>945</v>
      </c>
      <c r="F265" s="8">
        <v>0</v>
      </c>
      <c r="G265" s="11">
        <f t="shared" si="8"/>
        <v>945</v>
      </c>
      <c r="H265" s="8">
        <f t="shared" si="8"/>
        <v>0</v>
      </c>
    </row>
    <row r="266" spans="1:8">
      <c r="A266" s="9" t="s">
        <v>74</v>
      </c>
      <c r="B266" s="13">
        <v>4</v>
      </c>
      <c r="C266" s="12">
        <v>45122</v>
      </c>
      <c r="D266" s="12">
        <v>45122</v>
      </c>
      <c r="E266" s="11">
        <v>945</v>
      </c>
      <c r="F266" s="8">
        <v>0</v>
      </c>
      <c r="G266" s="11">
        <f t="shared" si="8"/>
        <v>945</v>
      </c>
      <c r="H266" s="8">
        <f t="shared" si="8"/>
        <v>0</v>
      </c>
    </row>
    <row r="267" spans="1:8">
      <c r="A267" s="9" t="s">
        <v>74</v>
      </c>
      <c r="B267" s="13">
        <v>5</v>
      </c>
      <c r="C267" s="12">
        <v>45153</v>
      </c>
      <c r="D267" s="12">
        <v>45153</v>
      </c>
      <c r="E267" s="11">
        <v>945</v>
      </c>
      <c r="F267" s="8">
        <v>0</v>
      </c>
      <c r="G267" s="11">
        <f t="shared" si="8"/>
        <v>945</v>
      </c>
      <c r="H267" s="8">
        <f t="shared" si="8"/>
        <v>0</v>
      </c>
    </row>
    <row r="268" spans="1:8">
      <c r="A268" s="9" t="s">
        <v>74</v>
      </c>
      <c r="B268" s="13">
        <v>6</v>
      </c>
      <c r="C268" s="12">
        <v>45184</v>
      </c>
      <c r="D268" s="12">
        <v>45184</v>
      </c>
      <c r="E268" s="11">
        <v>945</v>
      </c>
      <c r="F268" s="8">
        <v>0</v>
      </c>
      <c r="G268" s="11">
        <f t="shared" si="8"/>
        <v>945</v>
      </c>
      <c r="H268" s="8">
        <f t="shared" si="8"/>
        <v>0</v>
      </c>
    </row>
    <row r="269" spans="1:8">
      <c r="A269" s="9" t="s">
        <v>74</v>
      </c>
      <c r="B269" s="13">
        <v>7</v>
      </c>
      <c r="C269" s="12">
        <v>45214</v>
      </c>
      <c r="D269" s="12">
        <v>45214</v>
      </c>
      <c r="E269" s="11">
        <v>1000</v>
      </c>
      <c r="F269" s="8">
        <v>0</v>
      </c>
      <c r="G269" s="11">
        <f t="shared" si="8"/>
        <v>1000</v>
      </c>
      <c r="H269" s="8">
        <f t="shared" si="8"/>
        <v>0</v>
      </c>
    </row>
    <row r="270" spans="1:8">
      <c r="A270" s="9" t="s">
        <v>74</v>
      </c>
      <c r="B270" s="13">
        <v>8</v>
      </c>
      <c r="C270" s="12">
        <v>45245</v>
      </c>
      <c r="D270" s="12">
        <v>45245</v>
      </c>
      <c r="E270" s="11">
        <v>1000</v>
      </c>
      <c r="F270" s="8">
        <v>0</v>
      </c>
      <c r="G270" s="11">
        <f t="shared" si="8"/>
        <v>1000</v>
      </c>
      <c r="H270" s="8">
        <f t="shared" si="8"/>
        <v>0</v>
      </c>
    </row>
    <row r="271" spans="1:8">
      <c r="A271" s="9" t="s">
        <v>74</v>
      </c>
      <c r="B271" s="13">
        <v>9</v>
      </c>
      <c r="C271" s="12">
        <v>45275</v>
      </c>
      <c r="D271" s="12">
        <v>45275</v>
      </c>
      <c r="E271" s="11">
        <v>1000</v>
      </c>
      <c r="F271" s="8">
        <v>0</v>
      </c>
      <c r="G271" s="11">
        <f t="shared" si="8"/>
        <v>1000</v>
      </c>
      <c r="H271" s="8">
        <f t="shared" si="8"/>
        <v>0</v>
      </c>
    </row>
    <row r="272" spans="1:8">
      <c r="A272" s="9" t="s">
        <v>74</v>
      </c>
      <c r="B272" s="13">
        <v>10</v>
      </c>
      <c r="C272" s="12">
        <v>45306</v>
      </c>
      <c r="D272" s="12">
        <v>45306</v>
      </c>
      <c r="E272" s="11">
        <v>1000</v>
      </c>
      <c r="F272" s="8">
        <v>0</v>
      </c>
      <c r="G272" s="11">
        <f t="shared" si="8"/>
        <v>1000</v>
      </c>
      <c r="H272" s="8">
        <f t="shared" si="8"/>
        <v>0</v>
      </c>
    </row>
    <row r="273" spans="1:8">
      <c r="A273" s="9" t="s">
        <v>74</v>
      </c>
      <c r="B273" s="13">
        <v>11</v>
      </c>
      <c r="C273" s="12">
        <v>45337</v>
      </c>
      <c r="D273" s="12">
        <v>45337</v>
      </c>
      <c r="E273" s="11">
        <v>1000</v>
      </c>
      <c r="F273" s="8">
        <v>0</v>
      </c>
      <c r="G273" s="11">
        <f t="shared" si="8"/>
        <v>1000</v>
      </c>
      <c r="H273" s="8">
        <f t="shared" si="8"/>
        <v>0</v>
      </c>
    </row>
    <row r="274" spans="1:8">
      <c r="A274" s="9" t="s">
        <v>74</v>
      </c>
      <c r="B274" s="13">
        <v>12</v>
      </c>
      <c r="C274" s="12">
        <v>45366</v>
      </c>
      <c r="D274" s="12">
        <v>45366</v>
      </c>
      <c r="E274" s="11">
        <v>1000</v>
      </c>
      <c r="F274" s="8">
        <v>0</v>
      </c>
      <c r="G274" s="11">
        <f t="shared" si="8"/>
        <v>1000</v>
      </c>
      <c r="H274" s="8">
        <f t="shared" si="8"/>
        <v>0</v>
      </c>
    </row>
    <row r="275" spans="1:8">
      <c r="A275" s="9" t="s">
        <v>74</v>
      </c>
      <c r="B275" s="13">
        <v>13</v>
      </c>
      <c r="C275" s="12">
        <v>45397</v>
      </c>
      <c r="D275" s="12">
        <v>45397</v>
      </c>
      <c r="E275" s="11">
        <v>1000</v>
      </c>
      <c r="F275" s="8">
        <v>0</v>
      </c>
      <c r="G275" s="11">
        <f t="shared" si="8"/>
        <v>1000</v>
      </c>
      <c r="H275" s="8">
        <f t="shared" si="8"/>
        <v>0</v>
      </c>
    </row>
    <row r="276" spans="1:8">
      <c r="A276" s="9" t="s">
        <v>74</v>
      </c>
      <c r="B276" s="13">
        <v>14</v>
      </c>
      <c r="C276" s="12">
        <v>45427</v>
      </c>
      <c r="D276" s="12">
        <v>45427</v>
      </c>
      <c r="E276" s="11">
        <v>1000</v>
      </c>
      <c r="F276" s="8">
        <v>0</v>
      </c>
      <c r="G276" s="11">
        <f t="shared" si="8"/>
        <v>1000</v>
      </c>
      <c r="H276" s="8">
        <f t="shared" si="8"/>
        <v>0</v>
      </c>
    </row>
    <row r="277" spans="1:8">
      <c r="A277" s="9" t="s">
        <v>74</v>
      </c>
      <c r="B277" s="13">
        <v>15</v>
      </c>
      <c r="C277" s="12">
        <v>45458</v>
      </c>
      <c r="D277" s="12">
        <v>45458</v>
      </c>
      <c r="E277" s="11">
        <v>1000</v>
      </c>
      <c r="F277" s="8">
        <v>0</v>
      </c>
      <c r="G277" s="11">
        <f t="shared" si="8"/>
        <v>1000</v>
      </c>
      <c r="H277" s="8">
        <f t="shared" si="8"/>
        <v>0</v>
      </c>
    </row>
    <row r="278" spans="1:8">
      <c r="A278" s="9" t="s">
        <v>74</v>
      </c>
      <c r="B278" s="13">
        <v>16</v>
      </c>
      <c r="C278" s="12">
        <v>45488</v>
      </c>
      <c r="D278" s="12">
        <v>45488</v>
      </c>
      <c r="E278" s="11">
        <v>1000</v>
      </c>
      <c r="F278" s="8">
        <v>0</v>
      </c>
      <c r="G278" s="11">
        <f t="shared" si="8"/>
        <v>1000</v>
      </c>
      <c r="H278" s="8">
        <f t="shared" si="8"/>
        <v>0</v>
      </c>
    </row>
    <row r="279" spans="1:8">
      <c r="A279" s="9" t="s">
        <v>74</v>
      </c>
      <c r="B279" s="13">
        <v>17</v>
      </c>
      <c r="C279" s="12">
        <v>45519</v>
      </c>
      <c r="D279" s="12">
        <v>45519</v>
      </c>
      <c r="E279" s="11">
        <v>1000</v>
      </c>
      <c r="F279" s="8">
        <v>0</v>
      </c>
      <c r="G279" s="11">
        <f t="shared" si="8"/>
        <v>1000</v>
      </c>
      <c r="H279" s="8">
        <f t="shared" si="8"/>
        <v>0</v>
      </c>
    </row>
    <row r="280" spans="1:8">
      <c r="A280" s="9" t="s">
        <v>74</v>
      </c>
      <c r="B280" s="13">
        <v>18</v>
      </c>
      <c r="C280" s="12">
        <v>45550</v>
      </c>
      <c r="D280" s="12">
        <v>45550</v>
      </c>
      <c r="E280" s="11">
        <v>1000</v>
      </c>
      <c r="F280" s="8">
        <v>0</v>
      </c>
      <c r="G280" s="11">
        <f t="shared" si="8"/>
        <v>1000</v>
      </c>
      <c r="H280" s="8">
        <f t="shared" si="8"/>
        <v>0</v>
      </c>
    </row>
    <row r="281" spans="1:8">
      <c r="A281" s="9" t="s">
        <v>74</v>
      </c>
      <c r="B281" s="13">
        <v>19</v>
      </c>
      <c r="C281" s="12">
        <v>45580</v>
      </c>
      <c r="D281" s="12">
        <v>45580</v>
      </c>
      <c r="E281" s="11">
        <v>1000</v>
      </c>
      <c r="F281" s="8">
        <v>0</v>
      </c>
      <c r="G281" s="11">
        <f t="shared" si="8"/>
        <v>1000</v>
      </c>
      <c r="H281" s="8">
        <f t="shared" si="8"/>
        <v>0</v>
      </c>
    </row>
    <row r="282" spans="1:8">
      <c r="A282" s="9" t="s">
        <v>74</v>
      </c>
      <c r="B282" s="13">
        <v>20</v>
      </c>
      <c r="C282" s="12">
        <v>45611</v>
      </c>
      <c r="D282" s="12">
        <v>45611</v>
      </c>
      <c r="E282" s="11">
        <v>1000</v>
      </c>
      <c r="F282" s="8">
        <v>0</v>
      </c>
      <c r="G282" s="11">
        <f t="shared" si="8"/>
        <v>1000</v>
      </c>
      <c r="H282" s="8">
        <f t="shared" si="8"/>
        <v>0</v>
      </c>
    </row>
    <row r="283" spans="1:8">
      <c r="A283" s="9" t="s">
        <v>74</v>
      </c>
      <c r="B283" s="13">
        <v>21</v>
      </c>
      <c r="C283" s="12">
        <v>45641</v>
      </c>
      <c r="D283" s="12">
        <v>45641</v>
      </c>
      <c r="E283" s="11">
        <v>1000</v>
      </c>
      <c r="F283" s="8">
        <v>0</v>
      </c>
      <c r="G283" s="11">
        <f t="shared" si="8"/>
        <v>1000</v>
      </c>
      <c r="H283" s="8">
        <f t="shared" si="8"/>
        <v>0</v>
      </c>
    </row>
    <row r="284" spans="1:8">
      <c r="A284" s="9" t="s">
        <v>74</v>
      </c>
      <c r="B284" s="13">
        <v>22</v>
      </c>
      <c r="C284" s="12">
        <v>45672</v>
      </c>
      <c r="D284" s="12">
        <v>45672</v>
      </c>
      <c r="E284" s="11">
        <v>1000</v>
      </c>
      <c r="F284" s="8">
        <v>0</v>
      </c>
      <c r="G284" s="11">
        <f t="shared" si="8"/>
        <v>1000</v>
      </c>
      <c r="H284" s="8">
        <f t="shared" si="8"/>
        <v>0</v>
      </c>
    </row>
    <row r="285" spans="1:8">
      <c r="A285" s="9" t="s">
        <v>74</v>
      </c>
      <c r="B285" s="13">
        <v>23</v>
      </c>
      <c r="C285" s="12">
        <v>45703</v>
      </c>
      <c r="D285" s="12">
        <v>45703</v>
      </c>
      <c r="E285" s="11">
        <v>1000</v>
      </c>
      <c r="F285" s="8">
        <v>0</v>
      </c>
      <c r="G285" s="11">
        <f t="shared" si="8"/>
        <v>1000</v>
      </c>
      <c r="H285" s="8">
        <f t="shared" si="8"/>
        <v>0</v>
      </c>
    </row>
    <row r="286" spans="1:8">
      <c r="A286" s="9" t="s">
        <v>74</v>
      </c>
      <c r="B286" s="13">
        <v>24</v>
      </c>
      <c r="C286" s="12">
        <v>45731</v>
      </c>
      <c r="D286" s="12">
        <v>45731</v>
      </c>
      <c r="E286" s="11">
        <v>1000</v>
      </c>
      <c r="F286" s="8">
        <v>0</v>
      </c>
      <c r="G286" s="11">
        <f t="shared" si="8"/>
        <v>1000</v>
      </c>
      <c r="H286" s="8">
        <f t="shared" si="8"/>
        <v>0</v>
      </c>
    </row>
    <row r="287" spans="1:8">
      <c r="A287" s="9" t="s">
        <v>74</v>
      </c>
      <c r="B287" s="13">
        <v>25</v>
      </c>
      <c r="C287" s="12">
        <v>45762</v>
      </c>
      <c r="D287" s="12">
        <v>45762</v>
      </c>
      <c r="E287" s="11">
        <v>1000</v>
      </c>
      <c r="F287" s="8">
        <v>0</v>
      </c>
      <c r="G287" s="11">
        <f t="shared" si="8"/>
        <v>1000</v>
      </c>
      <c r="H287" s="8">
        <f t="shared" si="8"/>
        <v>0</v>
      </c>
    </row>
    <row r="288" spans="1:8">
      <c r="A288" s="9" t="s">
        <v>74</v>
      </c>
      <c r="B288" s="13">
        <v>26</v>
      </c>
      <c r="C288" s="12">
        <v>45792</v>
      </c>
      <c r="D288" s="12">
        <v>45792</v>
      </c>
      <c r="E288" s="11">
        <v>1000</v>
      </c>
      <c r="F288" s="8">
        <v>0</v>
      </c>
      <c r="G288" s="11">
        <f t="shared" si="8"/>
        <v>1000</v>
      </c>
      <c r="H288" s="8">
        <f t="shared" si="8"/>
        <v>0</v>
      </c>
    </row>
    <row r="289" spans="1:8">
      <c r="A289" s="9" t="s">
        <v>74</v>
      </c>
      <c r="B289" s="13">
        <v>27</v>
      </c>
      <c r="C289" s="12">
        <v>45823</v>
      </c>
      <c r="D289" s="12">
        <v>45823</v>
      </c>
      <c r="E289" s="11">
        <v>1000</v>
      </c>
      <c r="F289" s="8">
        <v>0</v>
      </c>
      <c r="G289" s="11">
        <f t="shared" si="8"/>
        <v>1000</v>
      </c>
      <c r="H289" s="8">
        <f t="shared" si="8"/>
        <v>0</v>
      </c>
    </row>
    <row r="290" spans="1:8">
      <c r="A290" s="9" t="s">
        <v>74</v>
      </c>
      <c r="B290" s="13">
        <v>28</v>
      </c>
      <c r="C290" s="12">
        <v>45853</v>
      </c>
      <c r="D290" s="12">
        <v>45853</v>
      </c>
      <c r="E290" s="11">
        <v>1000</v>
      </c>
      <c r="F290" s="8">
        <v>0</v>
      </c>
      <c r="G290" s="11">
        <f t="shared" si="8"/>
        <v>1000</v>
      </c>
      <c r="H290" s="8">
        <f t="shared" si="8"/>
        <v>0</v>
      </c>
    </row>
    <row r="291" spans="1:8">
      <c r="A291" s="9" t="s">
        <v>74</v>
      </c>
      <c r="B291" s="13">
        <v>29</v>
      </c>
      <c r="C291" s="12">
        <v>45884</v>
      </c>
      <c r="D291" s="12">
        <v>45884</v>
      </c>
      <c r="E291" s="11">
        <v>1000</v>
      </c>
      <c r="F291" s="8">
        <v>0</v>
      </c>
      <c r="G291" s="11">
        <f t="shared" si="8"/>
        <v>1000</v>
      </c>
      <c r="H291" s="8">
        <f t="shared" si="8"/>
        <v>0</v>
      </c>
    </row>
    <row r="292" spans="1:8">
      <c r="A292" s="9" t="s">
        <v>74</v>
      </c>
      <c r="B292" s="13">
        <v>30</v>
      </c>
      <c r="C292" s="12">
        <v>45915</v>
      </c>
      <c r="D292" s="12">
        <v>45915</v>
      </c>
      <c r="E292" s="11">
        <v>1000</v>
      </c>
      <c r="F292" s="8">
        <v>0</v>
      </c>
      <c r="G292" s="11">
        <f t="shared" si="8"/>
        <v>1000</v>
      </c>
      <c r="H292" s="8">
        <f t="shared" si="8"/>
        <v>0</v>
      </c>
    </row>
    <row r="293" spans="1:8">
      <c r="A293" s="9" t="s">
        <v>74</v>
      </c>
      <c r="B293" s="13">
        <v>31</v>
      </c>
      <c r="C293" s="12">
        <v>45945</v>
      </c>
      <c r="D293" s="12">
        <v>45945</v>
      </c>
      <c r="E293" s="11">
        <v>1000</v>
      </c>
      <c r="F293" s="8">
        <v>0</v>
      </c>
      <c r="G293" s="11">
        <f t="shared" si="8"/>
        <v>1000</v>
      </c>
      <c r="H293" s="8">
        <f t="shared" si="8"/>
        <v>0</v>
      </c>
    </row>
    <row r="294" spans="1:8">
      <c r="A294" s="9" t="s">
        <v>74</v>
      </c>
      <c r="B294" s="13">
        <v>32</v>
      </c>
      <c r="C294" s="12">
        <v>45976</v>
      </c>
      <c r="D294" s="12">
        <v>45976</v>
      </c>
      <c r="E294" s="11">
        <v>1000</v>
      </c>
      <c r="F294" s="8">
        <v>0</v>
      </c>
      <c r="G294" s="11">
        <f t="shared" si="8"/>
        <v>1000</v>
      </c>
      <c r="H294" s="8">
        <f t="shared" si="8"/>
        <v>0</v>
      </c>
    </row>
    <row r="295" spans="1:8">
      <c r="A295" s="9" t="s">
        <v>74</v>
      </c>
      <c r="B295" s="13">
        <v>33</v>
      </c>
      <c r="C295" s="12">
        <v>46006</v>
      </c>
      <c r="D295" s="12">
        <v>46006</v>
      </c>
      <c r="E295" s="11">
        <v>940.17</v>
      </c>
      <c r="F295" s="8">
        <v>0</v>
      </c>
      <c r="G295" s="11">
        <f t="shared" si="8"/>
        <v>940.17</v>
      </c>
      <c r="H295" s="8">
        <f t="shared" si="8"/>
        <v>0</v>
      </c>
    </row>
    <row r="296" spans="1:8">
      <c r="A296" s="9" t="s">
        <v>75</v>
      </c>
      <c r="B296" s="13">
        <v>1</v>
      </c>
      <c r="C296" s="12">
        <v>44639</v>
      </c>
      <c r="D296" s="12">
        <v>44639</v>
      </c>
      <c r="E296" s="11">
        <v>20000</v>
      </c>
      <c r="F296" s="8">
        <v>0</v>
      </c>
      <c r="G296" s="11">
        <f t="shared" si="8"/>
        <v>20000</v>
      </c>
      <c r="H296" s="8">
        <f t="shared" si="8"/>
        <v>0</v>
      </c>
    </row>
    <row r="297" spans="1:8">
      <c r="A297" s="9" t="s">
        <v>75</v>
      </c>
      <c r="B297" s="13">
        <v>2</v>
      </c>
      <c r="C297" s="12">
        <v>44681</v>
      </c>
      <c r="D297" s="12">
        <v>44681</v>
      </c>
      <c r="E297" s="11">
        <v>504</v>
      </c>
      <c r="F297" s="8">
        <v>0</v>
      </c>
      <c r="G297" s="11">
        <f t="shared" si="8"/>
        <v>504</v>
      </c>
      <c r="H297" s="8">
        <f t="shared" si="8"/>
        <v>0</v>
      </c>
    </row>
    <row r="298" spans="1:8">
      <c r="A298" s="9" t="s">
        <v>75</v>
      </c>
      <c r="B298" s="13">
        <v>3</v>
      </c>
      <c r="C298" s="12">
        <v>44720</v>
      </c>
      <c r="D298" s="12">
        <v>44720</v>
      </c>
      <c r="E298" s="11">
        <v>504</v>
      </c>
      <c r="F298" s="8">
        <v>0</v>
      </c>
      <c r="G298" s="11">
        <f t="shared" si="8"/>
        <v>504</v>
      </c>
      <c r="H298" s="8">
        <f t="shared" si="8"/>
        <v>0</v>
      </c>
    </row>
    <row r="299" spans="1:8">
      <c r="A299" s="9" t="s">
        <v>75</v>
      </c>
      <c r="B299" s="13">
        <v>4</v>
      </c>
      <c r="C299" s="12">
        <v>44743</v>
      </c>
      <c r="D299" s="12">
        <v>44743</v>
      </c>
      <c r="E299" s="11">
        <v>504</v>
      </c>
      <c r="F299" s="8">
        <v>0</v>
      </c>
      <c r="G299" s="11">
        <f t="shared" si="8"/>
        <v>504</v>
      </c>
      <c r="H299" s="8">
        <f t="shared" si="8"/>
        <v>0</v>
      </c>
    </row>
    <row r="300" spans="1:8">
      <c r="A300" s="9" t="s">
        <v>75</v>
      </c>
      <c r="B300" s="13">
        <v>5</v>
      </c>
      <c r="C300" s="12">
        <v>44774</v>
      </c>
      <c r="D300" s="12">
        <v>44774</v>
      </c>
      <c r="E300" s="11">
        <v>504</v>
      </c>
      <c r="F300" s="8">
        <v>0</v>
      </c>
      <c r="G300" s="11">
        <f t="shared" si="8"/>
        <v>504</v>
      </c>
      <c r="H300" s="8">
        <f t="shared" si="8"/>
        <v>0</v>
      </c>
    </row>
    <row r="301" spans="1:8">
      <c r="A301" s="9" t="s">
        <v>75</v>
      </c>
      <c r="B301" s="13">
        <v>6</v>
      </c>
      <c r="C301" s="12">
        <v>44813</v>
      </c>
      <c r="D301" s="12">
        <v>44813</v>
      </c>
      <c r="E301" s="11">
        <v>504</v>
      </c>
      <c r="F301" s="8">
        <v>0</v>
      </c>
      <c r="G301" s="11">
        <f t="shared" si="8"/>
        <v>504</v>
      </c>
      <c r="H301" s="8">
        <f t="shared" si="8"/>
        <v>0</v>
      </c>
    </row>
    <row r="302" spans="1:8">
      <c r="A302" s="9" t="s">
        <v>75</v>
      </c>
      <c r="B302" s="13">
        <v>7</v>
      </c>
      <c r="C302" s="12">
        <v>44925</v>
      </c>
      <c r="D302" s="12">
        <v>44925</v>
      </c>
      <c r="E302" s="11">
        <v>756.87</v>
      </c>
      <c r="F302" s="8">
        <v>0</v>
      </c>
      <c r="G302" s="11">
        <f t="shared" si="8"/>
        <v>756.87</v>
      </c>
      <c r="H302" s="8">
        <f t="shared" si="8"/>
        <v>0</v>
      </c>
    </row>
    <row r="303" spans="1:8">
      <c r="A303" s="9" t="s">
        <v>75</v>
      </c>
      <c r="B303" s="13">
        <v>8</v>
      </c>
      <c r="C303" s="12">
        <v>44959</v>
      </c>
      <c r="D303" s="12">
        <v>44959</v>
      </c>
      <c r="E303" s="11">
        <v>756.87</v>
      </c>
      <c r="F303" s="8">
        <v>0</v>
      </c>
      <c r="G303" s="11">
        <f t="shared" si="8"/>
        <v>756.87</v>
      </c>
      <c r="H303" s="8">
        <f t="shared" si="8"/>
        <v>0</v>
      </c>
    </row>
    <row r="304" spans="1:8">
      <c r="A304" s="9" t="s">
        <v>75</v>
      </c>
      <c r="B304" s="13">
        <v>9</v>
      </c>
      <c r="C304" s="12">
        <v>44989</v>
      </c>
      <c r="D304" s="12">
        <v>44989</v>
      </c>
      <c r="E304" s="11">
        <v>516.47</v>
      </c>
      <c r="F304" s="8">
        <v>0</v>
      </c>
      <c r="G304" s="11">
        <f t="shared" si="8"/>
        <v>516.47</v>
      </c>
      <c r="H304" s="8">
        <f t="shared" si="8"/>
        <v>0</v>
      </c>
    </row>
    <row r="305" spans="1:8">
      <c r="A305" s="9" t="s">
        <v>75</v>
      </c>
      <c r="B305" s="13">
        <v>10</v>
      </c>
      <c r="C305" s="12">
        <v>45022</v>
      </c>
      <c r="D305" s="12">
        <v>45022</v>
      </c>
      <c r="E305" s="11">
        <v>516</v>
      </c>
      <c r="F305" s="8">
        <v>0</v>
      </c>
      <c r="G305" s="11">
        <f t="shared" si="8"/>
        <v>516</v>
      </c>
      <c r="H305" s="8">
        <f t="shared" si="8"/>
        <v>0</v>
      </c>
    </row>
    <row r="306" spans="1:8">
      <c r="A306" s="9" t="s">
        <v>75</v>
      </c>
      <c r="B306" s="13">
        <v>11</v>
      </c>
      <c r="C306" s="12">
        <v>45050</v>
      </c>
      <c r="D306" s="12">
        <v>45050</v>
      </c>
      <c r="E306" s="11">
        <v>516</v>
      </c>
      <c r="F306" s="8">
        <v>0</v>
      </c>
      <c r="G306" s="11">
        <f t="shared" si="8"/>
        <v>516</v>
      </c>
      <c r="H306" s="8">
        <f t="shared" si="8"/>
        <v>0</v>
      </c>
    </row>
    <row r="307" spans="1:8">
      <c r="A307" s="9" t="s">
        <v>75</v>
      </c>
      <c r="B307" s="13">
        <v>12</v>
      </c>
      <c r="C307" s="12">
        <v>45083</v>
      </c>
      <c r="D307" s="12">
        <v>45083</v>
      </c>
      <c r="E307" s="11">
        <v>516.46</v>
      </c>
      <c r="F307" s="8">
        <v>0</v>
      </c>
      <c r="G307" s="11">
        <f t="shared" si="8"/>
        <v>516.46</v>
      </c>
      <c r="H307" s="8">
        <f t="shared" si="8"/>
        <v>0</v>
      </c>
    </row>
    <row r="308" spans="1:8">
      <c r="A308" s="9" t="s">
        <v>75</v>
      </c>
      <c r="B308" s="13">
        <v>13</v>
      </c>
      <c r="C308" s="12">
        <v>45113</v>
      </c>
      <c r="D308" s="12">
        <v>45113</v>
      </c>
      <c r="E308" s="11">
        <v>516.46</v>
      </c>
      <c r="F308" s="8">
        <v>0</v>
      </c>
      <c r="G308" s="11">
        <f t="shared" si="8"/>
        <v>516.46</v>
      </c>
      <c r="H308" s="8">
        <f t="shared" si="8"/>
        <v>0</v>
      </c>
    </row>
    <row r="309" spans="1:8">
      <c r="A309" s="9" t="s">
        <v>75</v>
      </c>
      <c r="B309" s="13">
        <v>14</v>
      </c>
      <c r="C309" s="12">
        <v>45187</v>
      </c>
      <c r="D309" s="12">
        <v>45187</v>
      </c>
      <c r="E309" s="11">
        <v>1034</v>
      </c>
      <c r="F309" s="8">
        <v>0</v>
      </c>
      <c r="G309" s="11">
        <f t="shared" si="8"/>
        <v>1034</v>
      </c>
      <c r="H309" s="8">
        <f t="shared" si="8"/>
        <v>0</v>
      </c>
    </row>
    <row r="310" spans="1:8">
      <c r="A310" s="9" t="s">
        <v>75</v>
      </c>
      <c r="B310" s="13">
        <v>15</v>
      </c>
      <c r="C310" s="12">
        <v>45204</v>
      </c>
      <c r="D310" s="12">
        <v>45204</v>
      </c>
      <c r="E310" s="11">
        <v>517</v>
      </c>
      <c r="F310" s="8">
        <v>0</v>
      </c>
      <c r="G310" s="11">
        <f t="shared" si="8"/>
        <v>517</v>
      </c>
      <c r="H310" s="8">
        <f t="shared" si="8"/>
        <v>0</v>
      </c>
    </row>
    <row r="311" spans="1:8">
      <c r="A311" s="9" t="s">
        <v>75</v>
      </c>
      <c r="B311" s="13">
        <v>16</v>
      </c>
      <c r="C311" s="12">
        <v>45232</v>
      </c>
      <c r="D311" s="12">
        <v>45232</v>
      </c>
      <c r="E311" s="11">
        <v>517</v>
      </c>
      <c r="F311" s="8">
        <v>0</v>
      </c>
      <c r="G311" s="11">
        <f t="shared" si="8"/>
        <v>517</v>
      </c>
      <c r="H311" s="8">
        <f t="shared" si="8"/>
        <v>0</v>
      </c>
    </row>
    <row r="312" spans="1:8">
      <c r="A312" s="9" t="s">
        <v>75</v>
      </c>
      <c r="B312" s="13">
        <v>17</v>
      </c>
      <c r="C312" s="12">
        <v>45290</v>
      </c>
      <c r="D312" s="12">
        <v>45290</v>
      </c>
      <c r="E312" s="11">
        <v>517</v>
      </c>
      <c r="F312" s="8">
        <v>0</v>
      </c>
      <c r="G312" s="11">
        <f t="shared" si="8"/>
        <v>517</v>
      </c>
      <c r="H312" s="8">
        <f t="shared" si="8"/>
        <v>0</v>
      </c>
    </row>
    <row r="313" spans="1:8">
      <c r="A313" s="9" t="s">
        <v>75</v>
      </c>
      <c r="B313" s="13">
        <v>18</v>
      </c>
      <c r="C313" s="12">
        <v>45369</v>
      </c>
      <c r="D313" s="12">
        <v>45369</v>
      </c>
      <c r="E313" s="11">
        <v>517</v>
      </c>
      <c r="F313" s="8">
        <v>0</v>
      </c>
      <c r="G313" s="11">
        <f t="shared" si="8"/>
        <v>517</v>
      </c>
      <c r="H313" s="8">
        <f t="shared" si="8"/>
        <v>0</v>
      </c>
    </row>
    <row r="314" spans="1:8">
      <c r="A314" s="9" t="s">
        <v>75</v>
      </c>
      <c r="B314" s="13">
        <v>19</v>
      </c>
      <c r="C314" s="12">
        <v>45404</v>
      </c>
      <c r="D314" s="12">
        <v>45404</v>
      </c>
      <c r="E314" s="11">
        <v>517</v>
      </c>
      <c r="F314" s="8">
        <v>0</v>
      </c>
      <c r="G314" s="11">
        <f t="shared" si="8"/>
        <v>517</v>
      </c>
      <c r="H314" s="8">
        <f t="shared" si="8"/>
        <v>0</v>
      </c>
    </row>
    <row r="315" spans="1:8">
      <c r="A315" s="9" t="s">
        <v>75</v>
      </c>
      <c r="B315" s="13">
        <v>20</v>
      </c>
      <c r="C315" s="12">
        <v>45475</v>
      </c>
      <c r="D315" s="12">
        <v>45475</v>
      </c>
      <c r="E315" s="11">
        <v>517</v>
      </c>
      <c r="F315" s="8">
        <v>0</v>
      </c>
      <c r="G315" s="11">
        <f t="shared" si="8"/>
        <v>517</v>
      </c>
      <c r="H315" s="8">
        <f t="shared" si="8"/>
        <v>0</v>
      </c>
    </row>
    <row r="316" spans="1:8">
      <c r="A316" s="9" t="s">
        <v>75</v>
      </c>
      <c r="B316" s="13">
        <v>21</v>
      </c>
      <c r="C316" s="12">
        <v>45565</v>
      </c>
      <c r="D316" s="12">
        <v>45565</v>
      </c>
      <c r="E316" s="11">
        <v>517</v>
      </c>
      <c r="F316" s="8">
        <v>0</v>
      </c>
      <c r="G316" s="11">
        <f t="shared" si="8"/>
        <v>517</v>
      </c>
      <c r="H316" s="8">
        <f t="shared" si="8"/>
        <v>0</v>
      </c>
    </row>
    <row r="317" spans="1:8">
      <c r="A317" s="9" t="s">
        <v>75</v>
      </c>
      <c r="B317" s="13">
        <v>22</v>
      </c>
      <c r="C317" s="12">
        <v>45567</v>
      </c>
      <c r="D317" s="12">
        <v>45567</v>
      </c>
      <c r="E317" s="11">
        <v>20000</v>
      </c>
      <c r="F317" s="8">
        <v>0</v>
      </c>
      <c r="G317" s="11">
        <f t="shared" si="8"/>
        <v>20000</v>
      </c>
      <c r="H317" s="8">
        <f t="shared" si="8"/>
        <v>0</v>
      </c>
    </row>
    <row r="318" spans="1:8">
      <c r="A318" s="9" t="s">
        <v>76</v>
      </c>
      <c r="B318" s="13">
        <v>1</v>
      </c>
      <c r="C318" s="12">
        <v>44639</v>
      </c>
      <c r="D318" s="12">
        <v>44639</v>
      </c>
      <c r="E318" s="11">
        <v>917.08</v>
      </c>
      <c r="F318" s="8">
        <v>0</v>
      </c>
      <c r="G318" s="11">
        <f t="shared" si="8"/>
        <v>917.08</v>
      </c>
      <c r="H318" s="8">
        <f t="shared" si="8"/>
        <v>0</v>
      </c>
    </row>
    <row r="319" spans="1:8">
      <c r="A319" s="9" t="s">
        <v>76</v>
      </c>
      <c r="B319" s="13">
        <v>2</v>
      </c>
      <c r="C319" s="12">
        <v>44681</v>
      </c>
      <c r="D319" s="12">
        <v>44681</v>
      </c>
      <c r="E319" s="11">
        <v>917.08</v>
      </c>
      <c r="F319" s="8">
        <v>0</v>
      </c>
      <c r="G319" s="11">
        <f t="shared" si="8"/>
        <v>917.08</v>
      </c>
      <c r="H319" s="8">
        <f t="shared" si="8"/>
        <v>0</v>
      </c>
    </row>
    <row r="320" spans="1:8">
      <c r="A320" s="9" t="s">
        <v>76</v>
      </c>
      <c r="B320" s="13">
        <v>3</v>
      </c>
      <c r="C320" s="12">
        <v>44720</v>
      </c>
      <c r="D320" s="12">
        <v>44720</v>
      </c>
      <c r="E320" s="11">
        <v>917.08</v>
      </c>
      <c r="F320" s="8">
        <v>0</v>
      </c>
      <c r="G320" s="11">
        <f t="shared" si="8"/>
        <v>917.08</v>
      </c>
      <c r="H320" s="8">
        <f t="shared" si="8"/>
        <v>0</v>
      </c>
    </row>
    <row r="321" spans="1:8">
      <c r="A321" s="9" t="s">
        <v>76</v>
      </c>
      <c r="B321" s="13">
        <v>4</v>
      </c>
      <c r="C321" s="12">
        <v>44743</v>
      </c>
      <c r="D321" s="12">
        <v>44743</v>
      </c>
      <c r="E321" s="11">
        <v>917.08</v>
      </c>
      <c r="F321" s="8">
        <v>0</v>
      </c>
      <c r="G321" s="11">
        <f t="shared" si="8"/>
        <v>917.08</v>
      </c>
      <c r="H321" s="8">
        <f t="shared" si="8"/>
        <v>0</v>
      </c>
    </row>
    <row r="322" spans="1:8">
      <c r="A322" s="9" t="s">
        <v>76</v>
      </c>
      <c r="B322" s="13">
        <v>5</v>
      </c>
      <c r="C322" s="12">
        <v>44774</v>
      </c>
      <c r="D322" s="12">
        <v>44774</v>
      </c>
      <c r="E322" s="11">
        <v>917.08</v>
      </c>
      <c r="F322" s="8">
        <v>0</v>
      </c>
      <c r="G322" s="11">
        <f t="shared" si="8"/>
        <v>917.08</v>
      </c>
      <c r="H322" s="8">
        <f t="shared" si="8"/>
        <v>0</v>
      </c>
    </row>
    <row r="323" spans="1:8">
      <c r="A323" s="9" t="s">
        <v>76</v>
      </c>
      <c r="B323" s="13">
        <v>6</v>
      </c>
      <c r="C323" s="12">
        <v>44813</v>
      </c>
      <c r="D323" s="12">
        <v>44813</v>
      </c>
      <c r="E323" s="11">
        <v>917.08</v>
      </c>
      <c r="F323" s="8">
        <v>0</v>
      </c>
      <c r="G323" s="11">
        <f t="shared" si="8"/>
        <v>917.08</v>
      </c>
      <c r="H323" s="8">
        <f t="shared" si="8"/>
        <v>0</v>
      </c>
    </row>
    <row r="324" spans="1:8">
      <c r="A324" s="9" t="s">
        <v>76</v>
      </c>
      <c r="B324" s="13">
        <v>7</v>
      </c>
      <c r="C324" s="12">
        <v>44925</v>
      </c>
      <c r="D324" s="12">
        <v>44925</v>
      </c>
      <c r="E324" s="11">
        <v>1375.62</v>
      </c>
      <c r="F324" s="8">
        <v>0</v>
      </c>
      <c r="G324" s="11">
        <f t="shared" ref="G324:H387" si="9">+E324</f>
        <v>1375.62</v>
      </c>
      <c r="H324" s="8">
        <f t="shared" si="9"/>
        <v>0</v>
      </c>
    </row>
    <row r="325" spans="1:8">
      <c r="A325" s="9" t="s">
        <v>76</v>
      </c>
      <c r="B325" s="13">
        <v>8</v>
      </c>
      <c r="C325" s="12">
        <v>44959</v>
      </c>
      <c r="D325" s="12">
        <v>44959</v>
      </c>
      <c r="E325" s="11">
        <v>1375.62</v>
      </c>
      <c r="F325" s="8">
        <v>0</v>
      </c>
      <c r="G325" s="11">
        <f t="shared" si="9"/>
        <v>1375.62</v>
      </c>
      <c r="H325" s="8">
        <f t="shared" si="9"/>
        <v>0</v>
      </c>
    </row>
    <row r="326" spans="1:8">
      <c r="A326" s="9" t="s">
        <v>76</v>
      </c>
      <c r="B326" s="13">
        <v>9</v>
      </c>
      <c r="C326" s="12">
        <v>44989</v>
      </c>
      <c r="D326" s="12">
        <v>44989</v>
      </c>
      <c r="E326" s="11">
        <v>985.84</v>
      </c>
      <c r="F326" s="8">
        <v>0</v>
      </c>
      <c r="G326" s="11">
        <f t="shared" si="9"/>
        <v>985.84</v>
      </c>
      <c r="H326" s="8">
        <f t="shared" si="9"/>
        <v>0</v>
      </c>
    </row>
    <row r="327" spans="1:8">
      <c r="A327" s="9" t="s">
        <v>76</v>
      </c>
      <c r="B327" s="13">
        <v>10</v>
      </c>
      <c r="C327" s="12">
        <v>45022</v>
      </c>
      <c r="D327" s="12">
        <v>45022</v>
      </c>
      <c r="E327" s="11">
        <v>985</v>
      </c>
      <c r="F327" s="8">
        <v>0</v>
      </c>
      <c r="G327" s="11">
        <f t="shared" si="9"/>
        <v>985</v>
      </c>
      <c r="H327" s="8">
        <f t="shared" si="9"/>
        <v>0</v>
      </c>
    </row>
    <row r="328" spans="1:8">
      <c r="A328" s="9" t="s">
        <v>76</v>
      </c>
      <c r="B328" s="13">
        <v>11</v>
      </c>
      <c r="C328" s="12">
        <v>45050</v>
      </c>
      <c r="D328" s="12">
        <v>45050</v>
      </c>
      <c r="E328" s="11">
        <v>965.2</v>
      </c>
      <c r="F328" s="8">
        <v>0</v>
      </c>
      <c r="G328" s="11">
        <f t="shared" si="9"/>
        <v>965.2</v>
      </c>
      <c r="H328" s="8">
        <f t="shared" si="9"/>
        <v>0</v>
      </c>
    </row>
    <row r="329" spans="1:8">
      <c r="A329" s="9" t="s">
        <v>76</v>
      </c>
      <c r="B329" s="13">
        <v>12</v>
      </c>
      <c r="C329" s="12">
        <v>45083</v>
      </c>
      <c r="D329" s="12">
        <v>45083</v>
      </c>
      <c r="E329" s="11">
        <v>917.08</v>
      </c>
      <c r="F329" s="8">
        <v>0</v>
      </c>
      <c r="G329" s="11">
        <f t="shared" si="9"/>
        <v>917.08</v>
      </c>
      <c r="H329" s="8">
        <f t="shared" si="9"/>
        <v>0</v>
      </c>
    </row>
    <row r="330" spans="1:8">
      <c r="A330" s="9" t="s">
        <v>76</v>
      </c>
      <c r="B330" s="13">
        <v>13</v>
      </c>
      <c r="C330" s="12">
        <v>45113</v>
      </c>
      <c r="D330" s="12">
        <v>45113</v>
      </c>
      <c r="E330" s="11">
        <v>1042.1199999999999</v>
      </c>
      <c r="F330" s="8">
        <v>0</v>
      </c>
      <c r="G330" s="11">
        <f t="shared" si="9"/>
        <v>1042.1199999999999</v>
      </c>
      <c r="H330" s="8">
        <f t="shared" si="9"/>
        <v>0</v>
      </c>
    </row>
    <row r="331" spans="1:8">
      <c r="A331" s="9" t="s">
        <v>76</v>
      </c>
      <c r="B331" s="13">
        <v>14</v>
      </c>
      <c r="C331" s="12">
        <v>45187</v>
      </c>
      <c r="D331" s="12">
        <v>45187</v>
      </c>
      <c r="E331" s="11">
        <v>1960</v>
      </c>
      <c r="F331" s="8">
        <v>0</v>
      </c>
      <c r="G331" s="11">
        <f t="shared" si="9"/>
        <v>1960</v>
      </c>
      <c r="H331" s="8">
        <f t="shared" si="9"/>
        <v>0</v>
      </c>
    </row>
    <row r="332" spans="1:8">
      <c r="A332" s="9" t="s">
        <v>76</v>
      </c>
      <c r="B332" s="13">
        <v>15</v>
      </c>
      <c r="C332" s="12">
        <v>45204</v>
      </c>
      <c r="D332" s="12">
        <v>45204</v>
      </c>
      <c r="E332" s="11">
        <v>980</v>
      </c>
      <c r="F332" s="8">
        <v>0</v>
      </c>
      <c r="G332" s="11">
        <f t="shared" si="9"/>
        <v>980</v>
      </c>
      <c r="H332" s="8">
        <f t="shared" si="9"/>
        <v>0</v>
      </c>
    </row>
    <row r="333" spans="1:8">
      <c r="A333" s="9" t="s">
        <v>76</v>
      </c>
      <c r="B333" s="13">
        <v>16</v>
      </c>
      <c r="C333" s="12">
        <v>45232</v>
      </c>
      <c r="D333" s="12">
        <v>45232</v>
      </c>
      <c r="E333" s="11">
        <v>980</v>
      </c>
      <c r="F333" s="8">
        <v>0</v>
      </c>
      <c r="G333" s="11">
        <f t="shared" si="9"/>
        <v>980</v>
      </c>
      <c r="H333" s="8">
        <f t="shared" si="9"/>
        <v>0</v>
      </c>
    </row>
    <row r="334" spans="1:8">
      <c r="A334" s="9" t="s">
        <v>76</v>
      </c>
      <c r="B334" s="13">
        <v>17</v>
      </c>
      <c r="C334" s="12">
        <v>45290</v>
      </c>
      <c r="D334" s="12">
        <v>45290</v>
      </c>
      <c r="E334" s="11">
        <v>980</v>
      </c>
      <c r="F334" s="8">
        <v>0</v>
      </c>
      <c r="G334" s="11">
        <f t="shared" si="9"/>
        <v>980</v>
      </c>
      <c r="H334" s="8">
        <f t="shared" si="9"/>
        <v>0</v>
      </c>
    </row>
    <row r="335" spans="1:8">
      <c r="A335" s="9" t="s">
        <v>76</v>
      </c>
      <c r="B335" s="13">
        <v>18</v>
      </c>
      <c r="C335" s="12">
        <v>45369</v>
      </c>
      <c r="D335" s="12">
        <v>45369</v>
      </c>
      <c r="E335" s="11">
        <v>980</v>
      </c>
      <c r="F335" s="8">
        <v>0</v>
      </c>
      <c r="G335" s="11">
        <f t="shared" si="9"/>
        <v>980</v>
      </c>
      <c r="H335" s="8">
        <f t="shared" si="9"/>
        <v>0</v>
      </c>
    </row>
    <row r="336" spans="1:8">
      <c r="A336" s="9" t="s">
        <v>76</v>
      </c>
      <c r="B336" s="13">
        <v>19</v>
      </c>
      <c r="C336" s="12">
        <v>45404</v>
      </c>
      <c r="D336" s="12">
        <v>45404</v>
      </c>
      <c r="E336" s="11">
        <v>980</v>
      </c>
      <c r="F336" s="8">
        <v>0</v>
      </c>
      <c r="G336" s="11">
        <f t="shared" si="9"/>
        <v>980</v>
      </c>
      <c r="H336" s="8">
        <f t="shared" si="9"/>
        <v>0</v>
      </c>
    </row>
    <row r="337" spans="1:8">
      <c r="A337" s="9" t="s">
        <v>76</v>
      </c>
      <c r="B337" s="13">
        <v>20</v>
      </c>
      <c r="C337" s="12">
        <v>45475</v>
      </c>
      <c r="D337" s="12">
        <v>45475</v>
      </c>
      <c r="E337" s="11">
        <v>980</v>
      </c>
      <c r="F337" s="8">
        <v>0</v>
      </c>
      <c r="G337" s="11">
        <f t="shared" si="9"/>
        <v>980</v>
      </c>
      <c r="H337" s="8">
        <f t="shared" si="9"/>
        <v>0</v>
      </c>
    </row>
    <row r="338" spans="1:8">
      <c r="A338" s="9" t="s">
        <v>76</v>
      </c>
      <c r="B338" s="13">
        <v>21</v>
      </c>
      <c r="C338" s="12">
        <v>45565</v>
      </c>
      <c r="D338" s="12">
        <v>45565</v>
      </c>
      <c r="E338" s="11">
        <v>980</v>
      </c>
      <c r="F338" s="8">
        <v>0</v>
      </c>
      <c r="G338" s="11">
        <f t="shared" si="9"/>
        <v>980</v>
      </c>
      <c r="H338" s="8">
        <f t="shared" si="9"/>
        <v>0</v>
      </c>
    </row>
    <row r="339" spans="1:8">
      <c r="A339" s="9" t="s">
        <v>76</v>
      </c>
      <c r="B339" s="13">
        <v>22</v>
      </c>
      <c r="C339" s="12">
        <v>45567</v>
      </c>
      <c r="D339" s="12">
        <v>45567</v>
      </c>
      <c r="E339" s="11">
        <v>1960</v>
      </c>
      <c r="F339" s="8">
        <v>0</v>
      </c>
      <c r="G339" s="11">
        <f t="shared" si="9"/>
        <v>1960</v>
      </c>
      <c r="H339" s="8">
        <f t="shared" si="9"/>
        <v>0</v>
      </c>
    </row>
    <row r="340" spans="1:8">
      <c r="A340" s="9" t="s">
        <v>77</v>
      </c>
      <c r="B340" s="13">
        <v>1</v>
      </c>
      <c r="C340" s="12">
        <v>45204</v>
      </c>
      <c r="D340" s="12">
        <v>45204</v>
      </c>
      <c r="E340" s="11">
        <v>456.6</v>
      </c>
      <c r="F340" s="8">
        <v>0</v>
      </c>
      <c r="G340" s="11">
        <f t="shared" si="9"/>
        <v>456.6</v>
      </c>
      <c r="H340" s="8">
        <f t="shared" si="9"/>
        <v>0</v>
      </c>
    </row>
    <row r="341" spans="1:8">
      <c r="A341" s="9" t="s">
        <v>77</v>
      </c>
      <c r="B341" s="13">
        <v>2</v>
      </c>
      <c r="C341" s="12">
        <v>45235</v>
      </c>
      <c r="D341" s="12">
        <v>45235</v>
      </c>
      <c r="E341" s="11">
        <v>456.6</v>
      </c>
      <c r="F341" s="8">
        <v>0</v>
      </c>
      <c r="G341" s="11">
        <f t="shared" si="9"/>
        <v>456.6</v>
      </c>
      <c r="H341" s="8">
        <f t="shared" si="9"/>
        <v>0</v>
      </c>
    </row>
    <row r="342" spans="1:8">
      <c r="A342" s="9" t="s">
        <v>77</v>
      </c>
      <c r="B342" s="13">
        <v>3</v>
      </c>
      <c r="C342" s="12">
        <v>45265</v>
      </c>
      <c r="D342" s="12">
        <v>45265</v>
      </c>
      <c r="E342" s="11">
        <v>456.6</v>
      </c>
      <c r="F342" s="8">
        <v>0</v>
      </c>
      <c r="G342" s="11">
        <f t="shared" si="9"/>
        <v>456.6</v>
      </c>
      <c r="H342" s="8">
        <f t="shared" si="9"/>
        <v>0</v>
      </c>
    </row>
    <row r="343" spans="1:8">
      <c r="A343" s="9" t="s">
        <v>77</v>
      </c>
      <c r="B343" s="13">
        <v>4</v>
      </c>
      <c r="C343" s="12">
        <v>45296</v>
      </c>
      <c r="D343" s="12">
        <v>45296</v>
      </c>
      <c r="E343" s="11">
        <v>456.6</v>
      </c>
      <c r="F343" s="8">
        <v>0</v>
      </c>
      <c r="G343" s="11">
        <f t="shared" si="9"/>
        <v>456.6</v>
      </c>
      <c r="H343" s="8">
        <f t="shared" si="9"/>
        <v>0</v>
      </c>
    </row>
    <row r="344" spans="1:8">
      <c r="A344" s="9" t="s">
        <v>77</v>
      </c>
      <c r="B344" s="13">
        <v>5</v>
      </c>
      <c r="C344" s="12">
        <v>45327</v>
      </c>
      <c r="D344" s="12">
        <v>45327</v>
      </c>
      <c r="E344" s="11">
        <v>456.6</v>
      </c>
      <c r="F344" s="8">
        <v>0</v>
      </c>
      <c r="G344" s="11">
        <f t="shared" si="9"/>
        <v>456.6</v>
      </c>
      <c r="H344" s="8">
        <f t="shared" si="9"/>
        <v>0</v>
      </c>
    </row>
    <row r="345" spans="1:8">
      <c r="A345" s="9" t="s">
        <v>77</v>
      </c>
      <c r="B345" s="13">
        <v>6</v>
      </c>
      <c r="C345" s="12">
        <v>45356</v>
      </c>
      <c r="D345" s="12">
        <v>45356</v>
      </c>
      <c r="E345" s="11">
        <v>456.6</v>
      </c>
      <c r="F345" s="8">
        <v>0</v>
      </c>
      <c r="G345" s="11">
        <f t="shared" si="9"/>
        <v>456.6</v>
      </c>
      <c r="H345" s="8">
        <f t="shared" si="9"/>
        <v>0</v>
      </c>
    </row>
    <row r="346" spans="1:8">
      <c r="A346" s="9" t="s">
        <v>77</v>
      </c>
      <c r="B346" s="13">
        <v>7</v>
      </c>
      <c r="C346" s="12">
        <v>45387</v>
      </c>
      <c r="D346" s="12">
        <v>45387</v>
      </c>
      <c r="E346" s="11">
        <v>456.6</v>
      </c>
      <c r="F346" s="8">
        <v>0</v>
      </c>
      <c r="G346" s="11">
        <f t="shared" si="9"/>
        <v>456.6</v>
      </c>
      <c r="H346" s="8">
        <f t="shared" si="9"/>
        <v>0</v>
      </c>
    </row>
    <row r="347" spans="1:8">
      <c r="A347" s="9" t="s">
        <v>77</v>
      </c>
      <c r="B347" s="13">
        <v>8</v>
      </c>
      <c r="C347" s="12">
        <v>45417</v>
      </c>
      <c r="D347" s="12">
        <v>45417</v>
      </c>
      <c r="E347" s="11">
        <v>456.6</v>
      </c>
      <c r="F347" s="8">
        <v>0</v>
      </c>
      <c r="G347" s="11">
        <f t="shared" si="9"/>
        <v>456.6</v>
      </c>
      <c r="H347" s="8">
        <f t="shared" si="9"/>
        <v>0</v>
      </c>
    </row>
    <row r="348" spans="1:8">
      <c r="A348" s="9" t="s">
        <v>77</v>
      </c>
      <c r="B348" s="13">
        <v>9</v>
      </c>
      <c r="C348" s="12">
        <v>45448</v>
      </c>
      <c r="D348" s="12">
        <v>45448</v>
      </c>
      <c r="E348" s="11">
        <v>456.6</v>
      </c>
      <c r="F348" s="8">
        <v>0</v>
      </c>
      <c r="G348" s="11">
        <f t="shared" si="9"/>
        <v>456.6</v>
      </c>
      <c r="H348" s="8">
        <f t="shared" si="9"/>
        <v>0</v>
      </c>
    </row>
    <row r="349" spans="1:8">
      <c r="A349" s="9" t="s">
        <v>77</v>
      </c>
      <c r="B349" s="13">
        <v>10</v>
      </c>
      <c r="C349" s="12">
        <v>45478</v>
      </c>
      <c r="D349" s="12">
        <v>45478</v>
      </c>
      <c r="E349" s="11">
        <v>456.6</v>
      </c>
      <c r="F349" s="8">
        <v>0</v>
      </c>
      <c r="G349" s="11">
        <f t="shared" si="9"/>
        <v>456.6</v>
      </c>
      <c r="H349" s="8">
        <f t="shared" si="9"/>
        <v>0</v>
      </c>
    </row>
    <row r="350" spans="1:8">
      <c r="A350" s="9" t="s">
        <v>77</v>
      </c>
      <c r="B350" s="13">
        <v>11</v>
      </c>
      <c r="C350" s="12">
        <v>45509</v>
      </c>
      <c r="D350" s="12">
        <v>45509</v>
      </c>
      <c r="E350" s="11">
        <v>456.6</v>
      </c>
      <c r="F350" s="8">
        <v>0</v>
      </c>
      <c r="G350" s="11">
        <f t="shared" si="9"/>
        <v>456.6</v>
      </c>
      <c r="H350" s="8">
        <f t="shared" si="9"/>
        <v>0</v>
      </c>
    </row>
    <row r="351" spans="1:8">
      <c r="A351" s="9" t="s">
        <v>77</v>
      </c>
      <c r="B351" s="13">
        <v>12</v>
      </c>
      <c r="C351" s="12">
        <v>45540</v>
      </c>
      <c r="D351" s="12">
        <v>45540</v>
      </c>
      <c r="E351" s="11">
        <v>456.6</v>
      </c>
      <c r="F351" s="8">
        <v>0</v>
      </c>
      <c r="G351" s="11">
        <f t="shared" si="9"/>
        <v>456.6</v>
      </c>
      <c r="H351" s="8">
        <f t="shared" si="9"/>
        <v>0</v>
      </c>
    </row>
    <row r="352" spans="1:8">
      <c r="A352" s="9" t="s">
        <v>77</v>
      </c>
      <c r="B352" s="13">
        <v>13</v>
      </c>
      <c r="C352" s="12">
        <v>45570</v>
      </c>
      <c r="D352" s="12">
        <v>45570</v>
      </c>
      <c r="E352" s="11">
        <v>456.6</v>
      </c>
      <c r="F352" s="8">
        <v>0</v>
      </c>
      <c r="G352" s="11">
        <f t="shared" si="9"/>
        <v>456.6</v>
      </c>
      <c r="H352" s="8">
        <f t="shared" si="9"/>
        <v>0</v>
      </c>
    </row>
    <row r="353" spans="1:8">
      <c r="A353" s="9" t="s">
        <v>77</v>
      </c>
      <c r="B353" s="13">
        <v>14</v>
      </c>
      <c r="C353" s="12">
        <v>45601</v>
      </c>
      <c r="D353" s="12">
        <v>45601</v>
      </c>
      <c r="E353" s="11">
        <v>456.6</v>
      </c>
      <c r="F353" s="8">
        <v>0</v>
      </c>
      <c r="G353" s="11">
        <f t="shared" si="9"/>
        <v>456.6</v>
      </c>
      <c r="H353" s="8">
        <f t="shared" si="9"/>
        <v>0</v>
      </c>
    </row>
    <row r="354" spans="1:8">
      <c r="A354" s="9" t="s">
        <v>77</v>
      </c>
      <c r="B354" s="13">
        <v>15</v>
      </c>
      <c r="C354" s="12">
        <v>45631</v>
      </c>
      <c r="D354" s="12">
        <v>45631</v>
      </c>
      <c r="E354" s="11">
        <v>456.6</v>
      </c>
      <c r="F354" s="8">
        <v>0</v>
      </c>
      <c r="G354" s="11">
        <f t="shared" si="9"/>
        <v>456.6</v>
      </c>
      <c r="H354" s="8">
        <f t="shared" si="9"/>
        <v>0</v>
      </c>
    </row>
    <row r="355" spans="1:8">
      <c r="A355" s="9" t="s">
        <v>77</v>
      </c>
      <c r="B355" s="13">
        <v>16</v>
      </c>
      <c r="C355" s="12">
        <v>45662</v>
      </c>
      <c r="D355" s="12">
        <v>45662</v>
      </c>
      <c r="E355" s="11">
        <v>456.6</v>
      </c>
      <c r="F355" s="8">
        <v>0</v>
      </c>
      <c r="G355" s="11">
        <f t="shared" si="9"/>
        <v>456.6</v>
      </c>
      <c r="H355" s="8">
        <f t="shared" si="9"/>
        <v>0</v>
      </c>
    </row>
    <row r="356" spans="1:8">
      <c r="A356" s="9" t="s">
        <v>77</v>
      </c>
      <c r="B356" s="13">
        <v>17</v>
      </c>
      <c r="C356" s="12">
        <v>45693</v>
      </c>
      <c r="D356" s="12">
        <v>45693</v>
      </c>
      <c r="E356" s="11">
        <v>456.6</v>
      </c>
      <c r="F356" s="8">
        <v>0</v>
      </c>
      <c r="G356" s="11">
        <f t="shared" si="9"/>
        <v>456.6</v>
      </c>
      <c r="H356" s="8">
        <f t="shared" si="9"/>
        <v>0</v>
      </c>
    </row>
    <row r="357" spans="1:8">
      <c r="A357" s="9" t="s">
        <v>77</v>
      </c>
      <c r="B357" s="13">
        <v>18</v>
      </c>
      <c r="C357" s="12">
        <v>45721</v>
      </c>
      <c r="D357" s="12">
        <v>45721</v>
      </c>
      <c r="E357" s="11">
        <v>456.6</v>
      </c>
      <c r="F357" s="8">
        <v>0</v>
      </c>
      <c r="G357" s="11">
        <f t="shared" si="9"/>
        <v>456.6</v>
      </c>
      <c r="H357" s="8">
        <f t="shared" si="9"/>
        <v>0</v>
      </c>
    </row>
    <row r="358" spans="1:8">
      <c r="A358" s="9" t="s">
        <v>77</v>
      </c>
      <c r="B358" s="13">
        <v>19</v>
      </c>
      <c r="C358" s="12">
        <v>45752</v>
      </c>
      <c r="D358" s="12">
        <v>45752</v>
      </c>
      <c r="E358" s="11">
        <v>456.6</v>
      </c>
      <c r="F358" s="8">
        <v>0</v>
      </c>
      <c r="G358" s="11">
        <f t="shared" si="9"/>
        <v>456.6</v>
      </c>
      <c r="H358" s="8">
        <f t="shared" si="9"/>
        <v>0</v>
      </c>
    </row>
    <row r="359" spans="1:8">
      <c r="A359" s="9" t="s">
        <v>77</v>
      </c>
      <c r="B359" s="13">
        <v>20</v>
      </c>
      <c r="C359" s="12">
        <v>45782</v>
      </c>
      <c r="D359" s="12">
        <v>45782</v>
      </c>
      <c r="E359" s="11">
        <v>456.6</v>
      </c>
      <c r="F359" s="8">
        <v>0</v>
      </c>
      <c r="G359" s="11">
        <f t="shared" si="9"/>
        <v>456.6</v>
      </c>
      <c r="H359" s="8">
        <f t="shared" si="9"/>
        <v>0</v>
      </c>
    </row>
    <row r="360" spans="1:8">
      <c r="A360" s="9" t="s">
        <v>77</v>
      </c>
      <c r="B360" s="13">
        <v>21</v>
      </c>
      <c r="C360" s="12">
        <v>45813</v>
      </c>
      <c r="D360" s="12">
        <v>45813</v>
      </c>
      <c r="E360" s="11">
        <v>456.6</v>
      </c>
      <c r="F360" s="8">
        <v>0</v>
      </c>
      <c r="G360" s="11">
        <f t="shared" si="9"/>
        <v>456.6</v>
      </c>
      <c r="H360" s="8">
        <f t="shared" si="9"/>
        <v>0</v>
      </c>
    </row>
    <row r="361" spans="1:8">
      <c r="A361" s="9" t="s">
        <v>77</v>
      </c>
      <c r="B361" s="13">
        <v>22</v>
      </c>
      <c r="C361" s="12">
        <v>45843</v>
      </c>
      <c r="D361" s="12">
        <v>45843</v>
      </c>
      <c r="E361" s="11">
        <v>456.6</v>
      </c>
      <c r="F361" s="8">
        <v>0</v>
      </c>
      <c r="G361" s="11">
        <f t="shared" si="9"/>
        <v>456.6</v>
      </c>
      <c r="H361" s="8">
        <f t="shared" si="9"/>
        <v>0</v>
      </c>
    </row>
    <row r="362" spans="1:8">
      <c r="A362" s="9" t="s">
        <v>77</v>
      </c>
      <c r="B362" s="13">
        <v>23</v>
      </c>
      <c r="C362" s="12">
        <v>45874</v>
      </c>
      <c r="D362" s="12">
        <v>45874</v>
      </c>
      <c r="E362" s="11">
        <v>456.6</v>
      </c>
      <c r="F362" s="8">
        <v>0</v>
      </c>
      <c r="G362" s="11">
        <f t="shared" si="9"/>
        <v>456.6</v>
      </c>
      <c r="H362" s="8">
        <f t="shared" si="9"/>
        <v>0</v>
      </c>
    </row>
    <row r="363" spans="1:8">
      <c r="A363" s="9" t="s">
        <v>77</v>
      </c>
      <c r="B363" s="13">
        <v>24</v>
      </c>
      <c r="C363" s="12">
        <v>45905</v>
      </c>
      <c r="D363" s="12">
        <v>45905</v>
      </c>
      <c r="E363" s="11">
        <v>456.6</v>
      </c>
      <c r="F363" s="8">
        <v>0</v>
      </c>
      <c r="G363" s="11">
        <f t="shared" si="9"/>
        <v>456.6</v>
      </c>
      <c r="H363" s="8">
        <f t="shared" si="9"/>
        <v>0</v>
      </c>
    </row>
    <row r="364" spans="1:8">
      <c r="A364" s="9" t="s">
        <v>77</v>
      </c>
      <c r="B364" s="13">
        <v>25</v>
      </c>
      <c r="C364" s="12">
        <v>45935</v>
      </c>
      <c r="D364" s="12">
        <v>45935</v>
      </c>
      <c r="E364" s="11">
        <v>456.6</v>
      </c>
      <c r="F364" s="8">
        <v>0</v>
      </c>
      <c r="G364" s="11">
        <f t="shared" si="9"/>
        <v>456.6</v>
      </c>
      <c r="H364" s="8">
        <f t="shared" si="9"/>
        <v>0</v>
      </c>
    </row>
    <row r="365" spans="1:8">
      <c r="A365" s="9" t="s">
        <v>77</v>
      </c>
      <c r="B365" s="13">
        <v>26</v>
      </c>
      <c r="C365" s="12">
        <v>45966</v>
      </c>
      <c r="D365" s="12">
        <v>45966</v>
      </c>
      <c r="E365" s="11">
        <v>456.6</v>
      </c>
      <c r="F365" s="8">
        <v>0</v>
      </c>
      <c r="G365" s="11">
        <f t="shared" si="9"/>
        <v>456.6</v>
      </c>
      <c r="H365" s="8">
        <f t="shared" si="9"/>
        <v>0</v>
      </c>
    </row>
    <row r="366" spans="1:8">
      <c r="A366" s="9" t="s">
        <v>77</v>
      </c>
      <c r="B366" s="13">
        <v>27</v>
      </c>
      <c r="C366" s="12">
        <v>45996</v>
      </c>
      <c r="D366" s="12">
        <v>45996</v>
      </c>
      <c r="E366" s="11">
        <v>456.6</v>
      </c>
      <c r="F366" s="8">
        <v>0</v>
      </c>
      <c r="G366" s="11">
        <f t="shared" si="9"/>
        <v>456.6</v>
      </c>
      <c r="H366" s="8">
        <f t="shared" si="9"/>
        <v>0</v>
      </c>
    </row>
    <row r="367" spans="1:8">
      <c r="A367" s="9" t="s">
        <v>77</v>
      </c>
      <c r="B367" s="13">
        <v>28</v>
      </c>
      <c r="C367" s="12">
        <v>46027</v>
      </c>
      <c r="D367" s="12">
        <v>46027</v>
      </c>
      <c r="E367" s="11">
        <v>456.6</v>
      </c>
      <c r="F367" s="8">
        <v>0</v>
      </c>
      <c r="G367" s="11">
        <f t="shared" si="9"/>
        <v>456.6</v>
      </c>
      <c r="H367" s="8">
        <f t="shared" si="9"/>
        <v>0</v>
      </c>
    </row>
    <row r="368" spans="1:8">
      <c r="A368" s="9" t="s">
        <v>77</v>
      </c>
      <c r="B368" s="13">
        <v>29</v>
      </c>
      <c r="C368" s="12">
        <v>46058</v>
      </c>
      <c r="D368" s="12">
        <v>46058</v>
      </c>
      <c r="E368" s="11">
        <v>456.6</v>
      </c>
      <c r="F368" s="8">
        <v>0</v>
      </c>
      <c r="G368" s="11">
        <f t="shared" si="9"/>
        <v>456.6</v>
      </c>
      <c r="H368" s="8">
        <f t="shared" si="9"/>
        <v>0</v>
      </c>
    </row>
    <row r="369" spans="1:8">
      <c r="A369" s="9" t="s">
        <v>77</v>
      </c>
      <c r="B369" s="13">
        <v>30</v>
      </c>
      <c r="C369" s="12">
        <v>46086</v>
      </c>
      <c r="D369" s="12">
        <v>46086</v>
      </c>
      <c r="E369" s="11">
        <v>456.6</v>
      </c>
      <c r="F369" s="8">
        <v>0</v>
      </c>
      <c r="G369" s="11">
        <f t="shared" si="9"/>
        <v>456.6</v>
      </c>
      <c r="H369" s="8">
        <f t="shared" si="9"/>
        <v>0</v>
      </c>
    </row>
    <row r="370" spans="1:8">
      <c r="A370" s="9" t="s">
        <v>77</v>
      </c>
      <c r="B370" s="13">
        <v>31</v>
      </c>
      <c r="C370" s="12">
        <v>46117</v>
      </c>
      <c r="D370" s="12">
        <v>46117</v>
      </c>
      <c r="E370" s="11">
        <v>456.6</v>
      </c>
      <c r="F370" s="8">
        <v>0</v>
      </c>
      <c r="G370" s="11">
        <f t="shared" si="9"/>
        <v>456.6</v>
      </c>
      <c r="H370" s="8">
        <f t="shared" si="9"/>
        <v>0</v>
      </c>
    </row>
    <row r="371" spans="1:8">
      <c r="A371" s="9" t="s">
        <v>77</v>
      </c>
      <c r="B371" s="13">
        <v>32</v>
      </c>
      <c r="C371" s="12">
        <v>46147</v>
      </c>
      <c r="D371" s="12">
        <v>46147</v>
      </c>
      <c r="E371" s="11">
        <v>456.6</v>
      </c>
      <c r="F371" s="8">
        <v>0</v>
      </c>
      <c r="G371" s="11">
        <f t="shared" si="9"/>
        <v>456.6</v>
      </c>
      <c r="H371" s="8">
        <f t="shared" si="9"/>
        <v>0</v>
      </c>
    </row>
    <row r="372" spans="1:8">
      <c r="A372" s="9" t="s">
        <v>77</v>
      </c>
      <c r="B372" s="13">
        <v>33</v>
      </c>
      <c r="C372" s="12">
        <v>46178</v>
      </c>
      <c r="D372" s="12">
        <v>46178</v>
      </c>
      <c r="E372" s="11">
        <v>456.6</v>
      </c>
      <c r="F372" s="8">
        <v>0</v>
      </c>
      <c r="G372" s="11">
        <f t="shared" si="9"/>
        <v>456.6</v>
      </c>
      <c r="H372" s="8">
        <f t="shared" si="9"/>
        <v>0</v>
      </c>
    </row>
    <row r="373" spans="1:8">
      <c r="A373" s="9" t="s">
        <v>77</v>
      </c>
      <c r="B373" s="13">
        <v>34</v>
      </c>
      <c r="C373" s="12">
        <v>46208</v>
      </c>
      <c r="D373" s="12">
        <v>46208</v>
      </c>
      <c r="E373" s="11">
        <v>456.6</v>
      </c>
      <c r="F373" s="8">
        <v>0</v>
      </c>
      <c r="G373" s="11">
        <f t="shared" si="9"/>
        <v>456.6</v>
      </c>
      <c r="H373" s="8">
        <f t="shared" si="9"/>
        <v>0</v>
      </c>
    </row>
    <row r="374" spans="1:8">
      <c r="A374" s="9" t="s">
        <v>77</v>
      </c>
      <c r="B374" s="13">
        <v>35</v>
      </c>
      <c r="C374" s="12">
        <v>46239</v>
      </c>
      <c r="D374" s="12">
        <v>46239</v>
      </c>
      <c r="E374" s="11">
        <v>456.6</v>
      </c>
      <c r="F374" s="8">
        <v>0</v>
      </c>
      <c r="G374" s="11">
        <f t="shared" si="9"/>
        <v>456.6</v>
      </c>
      <c r="H374" s="8">
        <f t="shared" si="9"/>
        <v>0</v>
      </c>
    </row>
    <row r="375" spans="1:8">
      <c r="A375" s="9" t="s">
        <v>77</v>
      </c>
      <c r="B375" s="13">
        <v>36</v>
      </c>
      <c r="C375" s="12">
        <v>46270</v>
      </c>
      <c r="D375" s="12">
        <v>46270</v>
      </c>
      <c r="E375" s="11">
        <v>456.6</v>
      </c>
      <c r="F375" s="8">
        <v>0</v>
      </c>
      <c r="G375" s="11">
        <f t="shared" si="9"/>
        <v>456.6</v>
      </c>
      <c r="H375" s="8">
        <f t="shared" si="9"/>
        <v>0</v>
      </c>
    </row>
    <row r="376" spans="1:8">
      <c r="A376" s="9" t="s">
        <v>77</v>
      </c>
      <c r="B376" s="13">
        <v>37</v>
      </c>
      <c r="C376" s="12">
        <v>46300</v>
      </c>
      <c r="D376" s="12">
        <v>46300</v>
      </c>
      <c r="E376" s="11">
        <v>456.6</v>
      </c>
      <c r="F376" s="8">
        <v>0</v>
      </c>
      <c r="G376" s="11">
        <f t="shared" si="9"/>
        <v>456.6</v>
      </c>
      <c r="H376" s="8">
        <f t="shared" si="9"/>
        <v>0</v>
      </c>
    </row>
    <row r="377" spans="1:8">
      <c r="A377" s="9" t="s">
        <v>77</v>
      </c>
      <c r="B377" s="13">
        <v>38</v>
      </c>
      <c r="C377" s="12">
        <v>46331</v>
      </c>
      <c r="D377" s="12">
        <v>46331</v>
      </c>
      <c r="E377" s="11">
        <v>456.6</v>
      </c>
      <c r="F377" s="8">
        <v>0</v>
      </c>
      <c r="G377" s="11">
        <f t="shared" si="9"/>
        <v>456.6</v>
      </c>
      <c r="H377" s="8">
        <f t="shared" si="9"/>
        <v>0</v>
      </c>
    </row>
    <row r="378" spans="1:8">
      <c r="A378" s="9" t="s">
        <v>77</v>
      </c>
      <c r="B378" s="13">
        <v>39</v>
      </c>
      <c r="C378" s="12">
        <v>46361</v>
      </c>
      <c r="D378" s="12">
        <v>46361</v>
      </c>
      <c r="E378" s="11">
        <v>456.6</v>
      </c>
      <c r="F378" s="8">
        <v>0</v>
      </c>
      <c r="G378" s="11">
        <f t="shared" si="9"/>
        <v>456.6</v>
      </c>
      <c r="H378" s="8">
        <f t="shared" si="9"/>
        <v>0</v>
      </c>
    </row>
    <row r="379" spans="1:8">
      <c r="A379" s="9" t="s">
        <v>77</v>
      </c>
      <c r="B379" s="13">
        <v>40</v>
      </c>
      <c r="C379" s="12">
        <v>46392</v>
      </c>
      <c r="D379" s="12">
        <v>46392</v>
      </c>
      <c r="E379" s="11">
        <v>456.6</v>
      </c>
      <c r="F379" s="8">
        <v>0</v>
      </c>
      <c r="G379" s="11">
        <f t="shared" si="9"/>
        <v>456.6</v>
      </c>
      <c r="H379" s="8">
        <f t="shared" si="9"/>
        <v>0</v>
      </c>
    </row>
    <row r="380" spans="1:8">
      <c r="A380" s="9" t="s">
        <v>77</v>
      </c>
      <c r="B380" s="13">
        <v>41</v>
      </c>
      <c r="C380" s="12">
        <v>46423</v>
      </c>
      <c r="D380" s="12">
        <v>46423</v>
      </c>
      <c r="E380" s="11">
        <v>456.6</v>
      </c>
      <c r="F380" s="8">
        <v>0</v>
      </c>
      <c r="G380" s="11">
        <f t="shared" si="9"/>
        <v>456.6</v>
      </c>
      <c r="H380" s="8">
        <f t="shared" si="9"/>
        <v>0</v>
      </c>
    </row>
    <row r="381" spans="1:8">
      <c r="A381" s="9" t="s">
        <v>77</v>
      </c>
      <c r="B381" s="13">
        <v>42</v>
      </c>
      <c r="C381" s="12">
        <v>46451</v>
      </c>
      <c r="D381" s="12">
        <v>46451</v>
      </c>
      <c r="E381" s="11">
        <v>456.6</v>
      </c>
      <c r="F381" s="8">
        <v>0</v>
      </c>
      <c r="G381" s="11">
        <f t="shared" si="9"/>
        <v>456.6</v>
      </c>
      <c r="H381" s="8">
        <f t="shared" si="9"/>
        <v>0</v>
      </c>
    </row>
    <row r="382" spans="1:8">
      <c r="A382" s="9" t="s">
        <v>77</v>
      </c>
      <c r="B382" s="13">
        <v>43</v>
      </c>
      <c r="C382" s="12">
        <v>46482</v>
      </c>
      <c r="D382" s="12">
        <v>46482</v>
      </c>
      <c r="E382" s="11">
        <v>456.6</v>
      </c>
      <c r="F382" s="8">
        <v>0</v>
      </c>
      <c r="G382" s="11">
        <f t="shared" si="9"/>
        <v>456.6</v>
      </c>
      <c r="H382" s="8">
        <f t="shared" si="9"/>
        <v>0</v>
      </c>
    </row>
    <row r="383" spans="1:8">
      <c r="A383" s="9" t="s">
        <v>77</v>
      </c>
      <c r="B383" s="13">
        <v>44</v>
      </c>
      <c r="C383" s="12">
        <v>46512</v>
      </c>
      <c r="D383" s="12">
        <v>46512</v>
      </c>
      <c r="E383" s="11">
        <v>456.6</v>
      </c>
      <c r="F383" s="8">
        <v>0</v>
      </c>
      <c r="G383" s="11">
        <f t="shared" si="9"/>
        <v>456.6</v>
      </c>
      <c r="H383" s="8">
        <f t="shared" si="9"/>
        <v>0</v>
      </c>
    </row>
    <row r="384" spans="1:8">
      <c r="A384" s="9" t="s">
        <v>77</v>
      </c>
      <c r="B384" s="13">
        <v>45</v>
      </c>
      <c r="C384" s="12">
        <v>46543</v>
      </c>
      <c r="D384" s="12">
        <v>46543</v>
      </c>
      <c r="E384" s="11">
        <v>456.6</v>
      </c>
      <c r="F384" s="8">
        <v>0</v>
      </c>
      <c r="G384" s="11">
        <f t="shared" si="9"/>
        <v>456.6</v>
      </c>
      <c r="H384" s="8">
        <f t="shared" si="9"/>
        <v>0</v>
      </c>
    </row>
    <row r="385" spans="1:8">
      <c r="A385" s="9" t="s">
        <v>77</v>
      </c>
      <c r="B385" s="13">
        <v>46</v>
      </c>
      <c r="C385" s="12">
        <v>46573</v>
      </c>
      <c r="D385" s="12">
        <v>46573</v>
      </c>
      <c r="E385" s="11">
        <v>456.6</v>
      </c>
      <c r="F385" s="8">
        <v>0</v>
      </c>
      <c r="G385" s="11">
        <f t="shared" si="9"/>
        <v>456.6</v>
      </c>
      <c r="H385" s="8">
        <f t="shared" si="9"/>
        <v>0</v>
      </c>
    </row>
    <row r="386" spans="1:8">
      <c r="A386" s="9" t="s">
        <v>77</v>
      </c>
      <c r="B386" s="13">
        <v>47</v>
      </c>
      <c r="C386" s="12">
        <v>46604</v>
      </c>
      <c r="D386" s="12">
        <v>46604</v>
      </c>
      <c r="E386" s="11">
        <v>456.6</v>
      </c>
      <c r="F386" s="8">
        <v>0</v>
      </c>
      <c r="G386" s="11">
        <f t="shared" si="9"/>
        <v>456.6</v>
      </c>
      <c r="H386" s="8">
        <f t="shared" si="9"/>
        <v>0</v>
      </c>
    </row>
    <row r="387" spans="1:8">
      <c r="A387" s="9" t="s">
        <v>77</v>
      </c>
      <c r="B387" s="13">
        <v>48</v>
      </c>
      <c r="C387" s="12">
        <v>46635</v>
      </c>
      <c r="D387" s="12">
        <v>46635</v>
      </c>
      <c r="E387" s="11">
        <v>456.6</v>
      </c>
      <c r="F387" s="8">
        <v>0</v>
      </c>
      <c r="G387" s="11">
        <f t="shared" si="9"/>
        <v>456.6</v>
      </c>
      <c r="H387" s="8">
        <f t="shared" si="9"/>
        <v>0</v>
      </c>
    </row>
    <row r="388" spans="1:8">
      <c r="A388" s="9" t="s">
        <v>77</v>
      </c>
      <c r="B388" s="13">
        <v>49</v>
      </c>
      <c r="C388" s="12">
        <v>46665</v>
      </c>
      <c r="D388" s="12">
        <v>46665</v>
      </c>
      <c r="E388" s="11">
        <v>456.6</v>
      </c>
      <c r="F388" s="8">
        <v>0</v>
      </c>
      <c r="G388" s="11">
        <f t="shared" ref="G388:H451" si="10">+E388</f>
        <v>456.6</v>
      </c>
      <c r="H388" s="8">
        <f t="shared" si="10"/>
        <v>0</v>
      </c>
    </row>
    <row r="389" spans="1:8">
      <c r="A389" s="9" t="s">
        <v>77</v>
      </c>
      <c r="B389" s="13">
        <v>50</v>
      </c>
      <c r="C389" s="12">
        <v>46696</v>
      </c>
      <c r="D389" s="12">
        <v>46696</v>
      </c>
      <c r="E389" s="11">
        <v>456.6</v>
      </c>
      <c r="F389" s="8">
        <v>0</v>
      </c>
      <c r="G389" s="11">
        <f t="shared" si="10"/>
        <v>456.6</v>
      </c>
      <c r="H389" s="8">
        <f t="shared" si="10"/>
        <v>0</v>
      </c>
    </row>
    <row r="390" spans="1:8">
      <c r="A390" s="9" t="s">
        <v>77</v>
      </c>
      <c r="B390" s="13">
        <v>51</v>
      </c>
      <c r="C390" s="12">
        <v>46726</v>
      </c>
      <c r="D390" s="12">
        <v>46726</v>
      </c>
      <c r="E390" s="11">
        <v>456.6</v>
      </c>
      <c r="F390" s="8">
        <v>0</v>
      </c>
      <c r="G390" s="11">
        <f t="shared" si="10"/>
        <v>456.6</v>
      </c>
      <c r="H390" s="8">
        <f t="shared" si="10"/>
        <v>0</v>
      </c>
    </row>
    <row r="391" spans="1:8">
      <c r="A391" s="9" t="s">
        <v>77</v>
      </c>
      <c r="B391" s="13">
        <v>52</v>
      </c>
      <c r="C391" s="12">
        <v>46757</v>
      </c>
      <c r="D391" s="12">
        <v>46757</v>
      </c>
      <c r="E391" s="11">
        <v>456.6</v>
      </c>
      <c r="F391" s="8">
        <v>0</v>
      </c>
      <c r="G391" s="11">
        <f t="shared" si="10"/>
        <v>456.6</v>
      </c>
      <c r="H391" s="8">
        <f t="shared" si="10"/>
        <v>0</v>
      </c>
    </row>
    <row r="392" spans="1:8">
      <c r="A392" s="9" t="s">
        <v>77</v>
      </c>
      <c r="B392" s="13">
        <v>53</v>
      </c>
      <c r="C392" s="12">
        <v>46788</v>
      </c>
      <c r="D392" s="12">
        <v>46788</v>
      </c>
      <c r="E392" s="11">
        <v>456.6</v>
      </c>
      <c r="F392" s="8">
        <v>0</v>
      </c>
      <c r="G392" s="11">
        <f t="shared" si="10"/>
        <v>456.6</v>
      </c>
      <c r="H392" s="8">
        <f t="shared" si="10"/>
        <v>0</v>
      </c>
    </row>
    <row r="393" spans="1:8">
      <c r="A393" s="9" t="s">
        <v>77</v>
      </c>
      <c r="B393" s="13">
        <v>54</v>
      </c>
      <c r="C393" s="12">
        <v>46817</v>
      </c>
      <c r="D393" s="12">
        <v>46817</v>
      </c>
      <c r="E393" s="11">
        <v>456.6</v>
      </c>
      <c r="F393" s="8">
        <v>0</v>
      </c>
      <c r="G393" s="11">
        <f t="shared" si="10"/>
        <v>456.6</v>
      </c>
      <c r="H393" s="8">
        <f t="shared" si="10"/>
        <v>0</v>
      </c>
    </row>
    <row r="394" spans="1:8">
      <c r="A394" s="9" t="s">
        <v>77</v>
      </c>
      <c r="B394" s="13">
        <v>55</v>
      </c>
      <c r="C394" s="12">
        <v>46848</v>
      </c>
      <c r="D394" s="12">
        <v>46848</v>
      </c>
      <c r="E394" s="11">
        <v>456.6</v>
      </c>
      <c r="F394" s="8">
        <v>0</v>
      </c>
      <c r="G394" s="11">
        <f t="shared" si="10"/>
        <v>456.6</v>
      </c>
      <c r="H394" s="8">
        <f t="shared" si="10"/>
        <v>0</v>
      </c>
    </row>
    <row r="395" spans="1:8">
      <c r="A395" s="9" t="s">
        <v>77</v>
      </c>
      <c r="B395" s="13">
        <v>56</v>
      </c>
      <c r="C395" s="12">
        <v>46878</v>
      </c>
      <c r="D395" s="12">
        <v>46878</v>
      </c>
      <c r="E395" s="11">
        <v>456.6</v>
      </c>
      <c r="F395" s="8">
        <v>0</v>
      </c>
      <c r="G395" s="11">
        <f t="shared" si="10"/>
        <v>456.6</v>
      </c>
      <c r="H395" s="8">
        <f t="shared" si="10"/>
        <v>0</v>
      </c>
    </row>
    <row r="396" spans="1:8">
      <c r="A396" s="9" t="s">
        <v>77</v>
      </c>
      <c r="B396" s="13">
        <v>57</v>
      </c>
      <c r="C396" s="12">
        <v>46909</v>
      </c>
      <c r="D396" s="12">
        <v>46909</v>
      </c>
      <c r="E396" s="11">
        <v>456.6</v>
      </c>
      <c r="F396" s="8">
        <v>0</v>
      </c>
      <c r="G396" s="11">
        <f t="shared" si="10"/>
        <v>456.6</v>
      </c>
      <c r="H396" s="8">
        <f t="shared" si="10"/>
        <v>0</v>
      </c>
    </row>
    <row r="397" spans="1:8">
      <c r="A397" s="9" t="s">
        <v>77</v>
      </c>
      <c r="B397" s="13">
        <v>58</v>
      </c>
      <c r="C397" s="12">
        <v>46939</v>
      </c>
      <c r="D397" s="12">
        <v>46939</v>
      </c>
      <c r="E397" s="11">
        <v>456.6</v>
      </c>
      <c r="F397" s="8">
        <v>0</v>
      </c>
      <c r="G397" s="11">
        <f t="shared" si="10"/>
        <v>456.6</v>
      </c>
      <c r="H397" s="8">
        <f t="shared" si="10"/>
        <v>0</v>
      </c>
    </row>
    <row r="398" spans="1:8">
      <c r="A398" s="9" t="s">
        <v>77</v>
      </c>
      <c r="B398" s="13">
        <v>59</v>
      </c>
      <c r="C398" s="12">
        <v>46970</v>
      </c>
      <c r="D398" s="12">
        <v>46970</v>
      </c>
      <c r="E398" s="11">
        <v>456.6</v>
      </c>
      <c r="F398" s="8">
        <v>0</v>
      </c>
      <c r="G398" s="11">
        <f t="shared" si="10"/>
        <v>456.6</v>
      </c>
      <c r="H398" s="8">
        <f t="shared" si="10"/>
        <v>0</v>
      </c>
    </row>
    <row r="399" spans="1:8">
      <c r="A399" s="9" t="s">
        <v>77</v>
      </c>
      <c r="B399" s="13">
        <v>60</v>
      </c>
      <c r="C399" s="12">
        <v>47001</v>
      </c>
      <c r="D399" s="12">
        <v>47001</v>
      </c>
      <c r="E399" s="11">
        <v>456.6</v>
      </c>
      <c r="F399" s="8">
        <v>0</v>
      </c>
      <c r="G399" s="11">
        <f t="shared" si="10"/>
        <v>456.6</v>
      </c>
      <c r="H399" s="8">
        <f t="shared" si="10"/>
        <v>0</v>
      </c>
    </row>
    <row r="400" spans="1:8">
      <c r="A400" s="9" t="s">
        <v>77</v>
      </c>
      <c r="B400" s="13">
        <v>61</v>
      </c>
      <c r="C400" s="12">
        <v>47031</v>
      </c>
      <c r="D400" s="12">
        <v>47031</v>
      </c>
      <c r="E400" s="11">
        <v>456.6</v>
      </c>
      <c r="F400" s="8">
        <v>0</v>
      </c>
      <c r="G400" s="11">
        <f t="shared" si="10"/>
        <v>456.6</v>
      </c>
      <c r="H400" s="8">
        <f t="shared" si="10"/>
        <v>0</v>
      </c>
    </row>
    <row r="401" spans="1:8">
      <c r="A401" s="9" t="s">
        <v>77</v>
      </c>
      <c r="B401" s="13">
        <v>62</v>
      </c>
      <c r="C401" s="12">
        <v>47062</v>
      </c>
      <c r="D401" s="12">
        <v>47062</v>
      </c>
      <c r="E401" s="11">
        <v>456.6</v>
      </c>
      <c r="F401" s="8">
        <v>0</v>
      </c>
      <c r="G401" s="11">
        <f t="shared" si="10"/>
        <v>456.6</v>
      </c>
      <c r="H401" s="8">
        <f t="shared" si="10"/>
        <v>0</v>
      </c>
    </row>
    <row r="402" spans="1:8">
      <c r="A402" s="9" t="s">
        <v>77</v>
      </c>
      <c r="B402" s="13">
        <v>63</v>
      </c>
      <c r="C402" s="12">
        <v>47092</v>
      </c>
      <c r="D402" s="12">
        <v>47092</v>
      </c>
      <c r="E402" s="11">
        <v>456.6</v>
      </c>
      <c r="F402" s="8">
        <v>0</v>
      </c>
      <c r="G402" s="11">
        <f t="shared" si="10"/>
        <v>456.6</v>
      </c>
      <c r="H402" s="8">
        <f t="shared" si="10"/>
        <v>0</v>
      </c>
    </row>
    <row r="403" spans="1:8">
      <c r="A403" s="9" t="s">
        <v>77</v>
      </c>
      <c r="B403" s="13">
        <v>64</v>
      </c>
      <c r="C403" s="12">
        <v>47123</v>
      </c>
      <c r="D403" s="12">
        <v>47123</v>
      </c>
      <c r="E403" s="11">
        <v>456.6</v>
      </c>
      <c r="F403" s="8">
        <v>0</v>
      </c>
      <c r="G403" s="11">
        <f t="shared" si="10"/>
        <v>456.6</v>
      </c>
      <c r="H403" s="8">
        <f t="shared" si="10"/>
        <v>0</v>
      </c>
    </row>
    <row r="404" spans="1:8">
      <c r="A404" s="9" t="s">
        <v>77</v>
      </c>
      <c r="B404" s="13">
        <v>65</v>
      </c>
      <c r="C404" s="12">
        <v>47154</v>
      </c>
      <c r="D404" s="12">
        <v>47154</v>
      </c>
      <c r="E404" s="11">
        <v>456.6</v>
      </c>
      <c r="F404" s="8">
        <v>0</v>
      </c>
      <c r="G404" s="11">
        <f t="shared" si="10"/>
        <v>456.6</v>
      </c>
      <c r="H404" s="8">
        <f t="shared" si="10"/>
        <v>0</v>
      </c>
    </row>
    <row r="405" spans="1:8">
      <c r="A405" s="9" t="s">
        <v>77</v>
      </c>
      <c r="B405" s="13">
        <v>66</v>
      </c>
      <c r="C405" s="12">
        <v>47182</v>
      </c>
      <c r="D405" s="12">
        <v>47182</v>
      </c>
      <c r="E405" s="11">
        <v>456.6</v>
      </c>
      <c r="F405" s="8">
        <v>0</v>
      </c>
      <c r="G405" s="11">
        <f t="shared" si="10"/>
        <v>456.6</v>
      </c>
      <c r="H405" s="8">
        <f t="shared" si="10"/>
        <v>0</v>
      </c>
    </row>
    <row r="406" spans="1:8">
      <c r="A406" s="9" t="s">
        <v>77</v>
      </c>
      <c r="B406" s="13">
        <v>67</v>
      </c>
      <c r="C406" s="12">
        <v>47213</v>
      </c>
      <c r="D406" s="12">
        <v>47213</v>
      </c>
      <c r="E406" s="11">
        <v>456.6</v>
      </c>
      <c r="F406" s="8">
        <v>0</v>
      </c>
      <c r="G406" s="11">
        <f t="shared" si="10"/>
        <v>456.6</v>
      </c>
      <c r="H406" s="8">
        <f t="shared" si="10"/>
        <v>0</v>
      </c>
    </row>
    <row r="407" spans="1:8">
      <c r="A407" s="9" t="s">
        <v>77</v>
      </c>
      <c r="B407" s="13">
        <v>68</v>
      </c>
      <c r="C407" s="12">
        <v>47243</v>
      </c>
      <c r="D407" s="12">
        <v>47243</v>
      </c>
      <c r="E407" s="11">
        <v>456.6</v>
      </c>
      <c r="F407" s="8">
        <v>0</v>
      </c>
      <c r="G407" s="11">
        <f t="shared" si="10"/>
        <v>456.6</v>
      </c>
      <c r="H407" s="8">
        <f t="shared" si="10"/>
        <v>0</v>
      </c>
    </row>
    <row r="408" spans="1:8">
      <c r="A408" s="9" t="s">
        <v>77</v>
      </c>
      <c r="B408" s="13">
        <v>69</v>
      </c>
      <c r="C408" s="12">
        <v>47274</v>
      </c>
      <c r="D408" s="12">
        <v>47274</v>
      </c>
      <c r="E408" s="11">
        <v>456.6</v>
      </c>
      <c r="F408" s="8">
        <v>0</v>
      </c>
      <c r="G408" s="11">
        <f t="shared" si="10"/>
        <v>456.6</v>
      </c>
      <c r="H408" s="8">
        <f t="shared" si="10"/>
        <v>0</v>
      </c>
    </row>
    <row r="409" spans="1:8">
      <c r="A409" s="9" t="s">
        <v>77</v>
      </c>
      <c r="B409" s="13">
        <v>70</v>
      </c>
      <c r="C409" s="12">
        <v>47304</v>
      </c>
      <c r="D409" s="12">
        <v>47304</v>
      </c>
      <c r="E409" s="11">
        <v>456.6</v>
      </c>
      <c r="F409" s="8">
        <v>0</v>
      </c>
      <c r="G409" s="11">
        <f t="shared" si="10"/>
        <v>456.6</v>
      </c>
      <c r="H409" s="8">
        <f t="shared" si="10"/>
        <v>0</v>
      </c>
    </row>
    <row r="410" spans="1:8">
      <c r="A410" s="9" t="s">
        <v>77</v>
      </c>
      <c r="B410" s="13">
        <v>71</v>
      </c>
      <c r="C410" s="12">
        <v>47335</v>
      </c>
      <c r="D410" s="12">
        <v>47335</v>
      </c>
      <c r="E410" s="11">
        <v>456.6</v>
      </c>
      <c r="F410" s="8">
        <v>0</v>
      </c>
      <c r="G410" s="11">
        <f t="shared" si="10"/>
        <v>456.6</v>
      </c>
      <c r="H410" s="8">
        <f t="shared" si="10"/>
        <v>0</v>
      </c>
    </row>
    <row r="411" spans="1:8">
      <c r="A411" s="9" t="s">
        <v>77</v>
      </c>
      <c r="B411" s="13">
        <v>72</v>
      </c>
      <c r="C411" s="12">
        <v>47366</v>
      </c>
      <c r="D411" s="12">
        <v>47366</v>
      </c>
      <c r="E411" s="11">
        <v>481.4</v>
      </c>
      <c r="F411" s="8">
        <v>0</v>
      </c>
      <c r="G411" s="11">
        <f t="shared" si="10"/>
        <v>481.4</v>
      </c>
      <c r="H411" s="8">
        <f t="shared" si="10"/>
        <v>0</v>
      </c>
    </row>
    <row r="412" spans="1:8">
      <c r="A412" s="9" t="s">
        <v>78</v>
      </c>
      <c r="B412" s="13">
        <v>1</v>
      </c>
      <c r="C412" s="12">
        <v>44629</v>
      </c>
      <c r="D412" s="12">
        <v>44629</v>
      </c>
      <c r="E412" s="11">
        <v>6000</v>
      </c>
      <c r="F412" s="8">
        <v>0</v>
      </c>
      <c r="G412" s="11">
        <f t="shared" si="10"/>
        <v>6000</v>
      </c>
      <c r="H412" s="8">
        <f t="shared" si="10"/>
        <v>0</v>
      </c>
    </row>
    <row r="413" spans="1:8">
      <c r="A413" s="9" t="s">
        <v>78</v>
      </c>
      <c r="B413" s="13">
        <v>2</v>
      </c>
      <c r="C413" s="12">
        <v>45015</v>
      </c>
      <c r="D413" s="12">
        <v>45015</v>
      </c>
      <c r="E413" s="11">
        <v>39000</v>
      </c>
      <c r="F413" s="8">
        <v>0</v>
      </c>
      <c r="G413" s="11">
        <f t="shared" si="10"/>
        <v>39000</v>
      </c>
      <c r="H413" s="8">
        <f t="shared" si="10"/>
        <v>0</v>
      </c>
    </row>
    <row r="414" spans="1:8">
      <c r="A414" s="9" t="s">
        <v>79</v>
      </c>
      <c r="B414" s="13">
        <v>1</v>
      </c>
      <c r="C414" s="12">
        <v>45290</v>
      </c>
      <c r="D414" s="12">
        <v>45290</v>
      </c>
      <c r="E414" s="11">
        <v>500</v>
      </c>
      <c r="F414" s="8">
        <v>0</v>
      </c>
      <c r="G414" s="11">
        <f t="shared" si="10"/>
        <v>500</v>
      </c>
      <c r="H414" s="8">
        <f t="shared" si="10"/>
        <v>0</v>
      </c>
    </row>
    <row r="415" spans="1:8">
      <c r="A415" s="9" t="s">
        <v>79</v>
      </c>
      <c r="B415" s="13">
        <v>2</v>
      </c>
      <c r="C415" s="12">
        <v>45321</v>
      </c>
      <c r="D415" s="12">
        <v>45321</v>
      </c>
      <c r="E415" s="11">
        <v>500</v>
      </c>
      <c r="F415" s="8">
        <v>0</v>
      </c>
      <c r="G415" s="11">
        <f t="shared" si="10"/>
        <v>500</v>
      </c>
      <c r="H415" s="8">
        <f t="shared" si="10"/>
        <v>0</v>
      </c>
    </row>
    <row r="416" spans="1:8">
      <c r="A416" s="9" t="s">
        <v>79</v>
      </c>
      <c r="B416" s="13">
        <v>3</v>
      </c>
      <c r="C416" s="12">
        <v>45351</v>
      </c>
      <c r="D416" s="12">
        <v>45351</v>
      </c>
      <c r="E416" s="11">
        <v>2838.46</v>
      </c>
      <c r="F416" s="8">
        <v>0</v>
      </c>
      <c r="G416" s="11">
        <f t="shared" si="10"/>
        <v>2838.46</v>
      </c>
      <c r="H416" s="8">
        <f t="shared" si="10"/>
        <v>0</v>
      </c>
    </row>
    <row r="417" spans="1:8">
      <c r="A417" s="9" t="s">
        <v>79</v>
      </c>
      <c r="B417" s="13">
        <v>4</v>
      </c>
      <c r="C417" s="12">
        <v>45381</v>
      </c>
      <c r="D417" s="12">
        <v>45381</v>
      </c>
      <c r="E417" s="11">
        <v>2838.46</v>
      </c>
      <c r="F417" s="8">
        <v>0</v>
      </c>
      <c r="G417" s="11">
        <f t="shared" si="10"/>
        <v>2838.46</v>
      </c>
      <c r="H417" s="8">
        <f t="shared" si="10"/>
        <v>0</v>
      </c>
    </row>
    <row r="418" spans="1:8">
      <c r="A418" s="9" t="s">
        <v>79</v>
      </c>
      <c r="B418" s="13">
        <v>5</v>
      </c>
      <c r="C418" s="12">
        <v>45412</v>
      </c>
      <c r="D418" s="12">
        <v>45412</v>
      </c>
      <c r="E418" s="11">
        <v>2838.46</v>
      </c>
      <c r="F418" s="8">
        <v>0</v>
      </c>
      <c r="G418" s="11">
        <f t="shared" si="10"/>
        <v>2838.46</v>
      </c>
      <c r="H418" s="8">
        <f t="shared" si="10"/>
        <v>0</v>
      </c>
    </row>
    <row r="419" spans="1:8">
      <c r="A419" s="9" t="s">
        <v>79</v>
      </c>
      <c r="B419" s="13">
        <v>6</v>
      </c>
      <c r="C419" s="12">
        <v>45442</v>
      </c>
      <c r="D419" s="12">
        <v>45442</v>
      </c>
      <c r="E419" s="11">
        <v>2838.46</v>
      </c>
      <c r="F419" s="8">
        <v>0</v>
      </c>
      <c r="G419" s="11">
        <f t="shared" si="10"/>
        <v>2838.46</v>
      </c>
      <c r="H419" s="8">
        <f t="shared" si="10"/>
        <v>0</v>
      </c>
    </row>
    <row r="420" spans="1:8">
      <c r="A420" s="9" t="s">
        <v>79</v>
      </c>
      <c r="B420" s="13">
        <v>7</v>
      </c>
      <c r="C420" s="12">
        <v>45473</v>
      </c>
      <c r="D420" s="12">
        <v>45473</v>
      </c>
      <c r="E420" s="11">
        <v>2838.46</v>
      </c>
      <c r="F420" s="8">
        <v>0</v>
      </c>
      <c r="G420" s="11">
        <f t="shared" si="10"/>
        <v>2838.46</v>
      </c>
      <c r="H420" s="8">
        <f t="shared" si="10"/>
        <v>0</v>
      </c>
    </row>
    <row r="421" spans="1:8">
      <c r="A421" s="9" t="s">
        <v>79</v>
      </c>
      <c r="B421" s="13">
        <v>8</v>
      </c>
      <c r="C421" s="12">
        <v>45503</v>
      </c>
      <c r="D421" s="12">
        <v>45503</v>
      </c>
      <c r="E421" s="11">
        <v>2838.46</v>
      </c>
      <c r="F421" s="8">
        <v>0</v>
      </c>
      <c r="G421" s="11">
        <f t="shared" si="10"/>
        <v>2838.46</v>
      </c>
      <c r="H421" s="8">
        <f t="shared" si="10"/>
        <v>0</v>
      </c>
    </row>
    <row r="422" spans="1:8">
      <c r="A422" s="9" t="s">
        <v>79</v>
      </c>
      <c r="B422" s="13">
        <v>9</v>
      </c>
      <c r="C422" s="12">
        <v>45534</v>
      </c>
      <c r="D422" s="12">
        <v>45534</v>
      </c>
      <c r="E422" s="11">
        <v>2838.46</v>
      </c>
      <c r="F422" s="8">
        <v>0</v>
      </c>
      <c r="G422" s="11">
        <f t="shared" si="10"/>
        <v>2838.46</v>
      </c>
      <c r="H422" s="8">
        <f t="shared" si="10"/>
        <v>0</v>
      </c>
    </row>
    <row r="423" spans="1:8">
      <c r="A423" s="9" t="s">
        <v>79</v>
      </c>
      <c r="B423" s="13">
        <v>10</v>
      </c>
      <c r="C423" s="12">
        <v>45565</v>
      </c>
      <c r="D423" s="12">
        <v>45565</v>
      </c>
      <c r="E423" s="11">
        <v>2838.46</v>
      </c>
      <c r="F423" s="8">
        <v>0</v>
      </c>
      <c r="G423" s="11">
        <f t="shared" si="10"/>
        <v>2838.46</v>
      </c>
      <c r="H423" s="8">
        <f t="shared" si="10"/>
        <v>0</v>
      </c>
    </row>
    <row r="424" spans="1:8">
      <c r="A424" s="9" t="s">
        <v>79</v>
      </c>
      <c r="B424" s="13">
        <v>11</v>
      </c>
      <c r="C424" s="12">
        <v>45595</v>
      </c>
      <c r="D424" s="12">
        <v>45595</v>
      </c>
      <c r="E424" s="11">
        <v>2838.46</v>
      </c>
      <c r="F424" s="8">
        <v>0</v>
      </c>
      <c r="G424" s="11">
        <f t="shared" si="10"/>
        <v>2838.46</v>
      </c>
      <c r="H424" s="8">
        <f t="shared" si="10"/>
        <v>0</v>
      </c>
    </row>
    <row r="425" spans="1:8">
      <c r="A425" s="9" t="s">
        <v>79</v>
      </c>
      <c r="B425" s="13">
        <v>12</v>
      </c>
      <c r="C425" s="12">
        <v>45626</v>
      </c>
      <c r="D425" s="12">
        <v>45626</v>
      </c>
      <c r="E425" s="11">
        <v>2838.46</v>
      </c>
      <c r="F425" s="8">
        <v>0</v>
      </c>
      <c r="G425" s="11">
        <f t="shared" si="10"/>
        <v>2838.46</v>
      </c>
      <c r="H425" s="8">
        <f t="shared" si="10"/>
        <v>0</v>
      </c>
    </row>
    <row r="426" spans="1:8">
      <c r="A426" s="9" t="s">
        <v>79</v>
      </c>
      <c r="B426" s="13">
        <v>13</v>
      </c>
      <c r="C426" s="12">
        <v>45656</v>
      </c>
      <c r="D426" s="12">
        <v>45656</v>
      </c>
      <c r="E426" s="11">
        <v>2838.46</v>
      </c>
      <c r="F426" s="8">
        <v>0</v>
      </c>
      <c r="G426" s="11">
        <f t="shared" si="10"/>
        <v>2838.46</v>
      </c>
      <c r="H426" s="8">
        <f t="shared" si="10"/>
        <v>0</v>
      </c>
    </row>
    <row r="427" spans="1:8">
      <c r="A427" s="9" t="s">
        <v>79</v>
      </c>
      <c r="B427" s="13">
        <v>14</v>
      </c>
      <c r="C427" s="12">
        <v>45687</v>
      </c>
      <c r="D427" s="12">
        <v>45687</v>
      </c>
      <c r="E427" s="11">
        <v>2838.46</v>
      </c>
      <c r="F427" s="8">
        <v>0</v>
      </c>
      <c r="G427" s="11">
        <f t="shared" si="10"/>
        <v>2838.46</v>
      </c>
      <c r="H427" s="8">
        <f t="shared" si="10"/>
        <v>0</v>
      </c>
    </row>
    <row r="428" spans="1:8">
      <c r="A428" s="9" t="s">
        <v>79</v>
      </c>
      <c r="B428" s="13">
        <v>15</v>
      </c>
      <c r="C428" s="12">
        <v>45716</v>
      </c>
      <c r="D428" s="12">
        <v>45716</v>
      </c>
      <c r="E428" s="11">
        <v>2838.46</v>
      </c>
      <c r="F428" s="8">
        <v>0</v>
      </c>
      <c r="G428" s="11">
        <f t="shared" si="10"/>
        <v>2838.46</v>
      </c>
      <c r="H428" s="8">
        <f t="shared" si="10"/>
        <v>0</v>
      </c>
    </row>
    <row r="429" spans="1:8">
      <c r="A429" s="9" t="s">
        <v>80</v>
      </c>
      <c r="B429" s="13">
        <v>1</v>
      </c>
      <c r="C429" s="12">
        <v>45442</v>
      </c>
      <c r="D429" s="12">
        <v>45442</v>
      </c>
      <c r="E429" s="11">
        <v>540</v>
      </c>
      <c r="F429" s="8">
        <v>0</v>
      </c>
      <c r="G429" s="11">
        <f t="shared" si="10"/>
        <v>540</v>
      </c>
      <c r="H429" s="8">
        <f t="shared" si="10"/>
        <v>0</v>
      </c>
    </row>
    <row r="430" spans="1:8">
      <c r="A430" s="9" t="s">
        <v>80</v>
      </c>
      <c r="B430" s="13">
        <v>2</v>
      </c>
      <c r="C430" s="12">
        <v>45473</v>
      </c>
      <c r="D430" s="12">
        <v>45473</v>
      </c>
      <c r="E430" s="11">
        <v>540</v>
      </c>
      <c r="F430" s="8">
        <v>0</v>
      </c>
      <c r="G430" s="11">
        <f t="shared" si="10"/>
        <v>540</v>
      </c>
      <c r="H430" s="8">
        <f t="shared" si="10"/>
        <v>0</v>
      </c>
    </row>
    <row r="431" spans="1:8">
      <c r="A431" s="9" t="s">
        <v>80</v>
      </c>
      <c r="B431" s="13">
        <v>3</v>
      </c>
      <c r="C431" s="12">
        <v>45503</v>
      </c>
      <c r="D431" s="12">
        <v>45503</v>
      </c>
      <c r="E431" s="11">
        <v>540</v>
      </c>
      <c r="F431" s="8">
        <v>0</v>
      </c>
      <c r="G431" s="11">
        <f t="shared" si="10"/>
        <v>540</v>
      </c>
      <c r="H431" s="8">
        <f t="shared" si="10"/>
        <v>0</v>
      </c>
    </row>
    <row r="432" spans="1:8">
      <c r="A432" s="9" t="s">
        <v>80</v>
      </c>
      <c r="B432" s="13">
        <v>4</v>
      </c>
      <c r="C432" s="12">
        <v>45534</v>
      </c>
      <c r="D432" s="12">
        <v>45534</v>
      </c>
      <c r="E432" s="11">
        <v>540</v>
      </c>
      <c r="F432" s="8">
        <v>0</v>
      </c>
      <c r="G432" s="11">
        <f t="shared" si="10"/>
        <v>540</v>
      </c>
      <c r="H432" s="8">
        <f t="shared" si="10"/>
        <v>0</v>
      </c>
    </row>
    <row r="433" spans="1:8">
      <c r="A433" s="9" t="s">
        <v>80</v>
      </c>
      <c r="B433" s="13">
        <v>5</v>
      </c>
      <c r="C433" s="12">
        <v>45565</v>
      </c>
      <c r="D433" s="12">
        <v>45565</v>
      </c>
      <c r="E433" s="11">
        <v>540</v>
      </c>
      <c r="F433" s="8">
        <v>0</v>
      </c>
      <c r="G433" s="11">
        <f t="shared" si="10"/>
        <v>540</v>
      </c>
      <c r="H433" s="8">
        <f t="shared" si="10"/>
        <v>0</v>
      </c>
    </row>
    <row r="434" spans="1:8">
      <c r="A434" s="9" t="s">
        <v>80</v>
      </c>
      <c r="B434" s="13">
        <v>6</v>
      </c>
      <c r="C434" s="12">
        <v>45595</v>
      </c>
      <c r="D434" s="12">
        <v>45595</v>
      </c>
      <c r="E434" s="11">
        <v>540</v>
      </c>
      <c r="F434" s="8">
        <v>0</v>
      </c>
      <c r="G434" s="11">
        <f t="shared" si="10"/>
        <v>540</v>
      </c>
      <c r="H434" s="8">
        <f t="shared" si="10"/>
        <v>0</v>
      </c>
    </row>
    <row r="435" spans="1:8">
      <c r="A435" s="9" t="s">
        <v>80</v>
      </c>
      <c r="B435" s="13">
        <v>7</v>
      </c>
      <c r="C435" s="12">
        <v>45626</v>
      </c>
      <c r="D435" s="12">
        <v>45626</v>
      </c>
      <c r="E435" s="11">
        <v>540</v>
      </c>
      <c r="F435" s="8">
        <v>0</v>
      </c>
      <c r="G435" s="11">
        <f t="shared" si="10"/>
        <v>540</v>
      </c>
      <c r="H435" s="8">
        <f t="shared" si="10"/>
        <v>0</v>
      </c>
    </row>
    <row r="436" spans="1:8">
      <c r="A436" s="9" t="s">
        <v>80</v>
      </c>
      <c r="B436" s="13">
        <v>8</v>
      </c>
      <c r="C436" s="12">
        <v>45656</v>
      </c>
      <c r="D436" s="12">
        <v>45656</v>
      </c>
      <c r="E436" s="11">
        <v>540</v>
      </c>
      <c r="F436" s="8">
        <v>0</v>
      </c>
      <c r="G436" s="11">
        <f t="shared" si="10"/>
        <v>540</v>
      </c>
      <c r="H436" s="8">
        <f t="shared" si="10"/>
        <v>0</v>
      </c>
    </row>
    <row r="437" spans="1:8">
      <c r="A437" s="9" t="s">
        <v>80</v>
      </c>
      <c r="B437" s="13">
        <v>9</v>
      </c>
      <c r="C437" s="12">
        <v>45687</v>
      </c>
      <c r="D437" s="12">
        <v>45687</v>
      </c>
      <c r="E437" s="11">
        <v>540</v>
      </c>
      <c r="F437" s="8">
        <v>0</v>
      </c>
      <c r="G437" s="11">
        <f t="shared" si="10"/>
        <v>540</v>
      </c>
      <c r="H437" s="8">
        <f t="shared" si="10"/>
        <v>0</v>
      </c>
    </row>
    <row r="438" spans="1:8">
      <c r="A438" s="9" t="s">
        <v>80</v>
      </c>
      <c r="B438" s="13">
        <v>10</v>
      </c>
      <c r="C438" s="12">
        <v>45716</v>
      </c>
      <c r="D438" s="12">
        <v>45716</v>
      </c>
      <c r="E438" s="11">
        <v>540</v>
      </c>
      <c r="F438" s="8">
        <v>0</v>
      </c>
      <c r="G438" s="11">
        <f t="shared" si="10"/>
        <v>540</v>
      </c>
      <c r="H438" s="8">
        <f t="shared" si="10"/>
        <v>0</v>
      </c>
    </row>
    <row r="439" spans="1:8">
      <c r="A439" s="9" t="s">
        <v>80</v>
      </c>
      <c r="B439" s="13">
        <v>11</v>
      </c>
      <c r="C439" s="12">
        <v>45746</v>
      </c>
      <c r="D439" s="12">
        <v>45746</v>
      </c>
      <c r="E439" s="11">
        <v>540</v>
      </c>
      <c r="F439" s="8">
        <v>0</v>
      </c>
      <c r="G439" s="11">
        <f t="shared" si="10"/>
        <v>540</v>
      </c>
      <c r="H439" s="8">
        <f t="shared" si="10"/>
        <v>0</v>
      </c>
    </row>
    <row r="440" spans="1:8">
      <c r="A440" s="9" t="s">
        <v>80</v>
      </c>
      <c r="B440" s="13">
        <v>12</v>
      </c>
      <c r="C440" s="12">
        <v>45777</v>
      </c>
      <c r="D440" s="12">
        <v>45777</v>
      </c>
      <c r="E440" s="11">
        <v>540</v>
      </c>
      <c r="F440" s="8">
        <v>0</v>
      </c>
      <c r="G440" s="11">
        <f t="shared" si="10"/>
        <v>540</v>
      </c>
      <c r="H440" s="8">
        <f t="shared" si="10"/>
        <v>0</v>
      </c>
    </row>
    <row r="441" spans="1:8">
      <c r="A441" s="9" t="s">
        <v>80</v>
      </c>
      <c r="B441" s="13">
        <v>13</v>
      </c>
      <c r="C441" s="12">
        <v>45807</v>
      </c>
      <c r="D441" s="12">
        <v>45807</v>
      </c>
      <c r="E441" s="11">
        <v>540</v>
      </c>
      <c r="F441" s="8">
        <v>0</v>
      </c>
      <c r="G441" s="11">
        <f t="shared" si="10"/>
        <v>540</v>
      </c>
      <c r="H441" s="8">
        <f t="shared" si="10"/>
        <v>0</v>
      </c>
    </row>
    <row r="442" spans="1:8">
      <c r="A442" s="9" t="s">
        <v>80</v>
      </c>
      <c r="B442" s="13">
        <v>14</v>
      </c>
      <c r="C442" s="12">
        <v>45838</v>
      </c>
      <c r="D442" s="12">
        <v>45838</v>
      </c>
      <c r="E442" s="11">
        <v>540</v>
      </c>
      <c r="F442" s="8">
        <v>0</v>
      </c>
      <c r="G442" s="11">
        <f t="shared" si="10"/>
        <v>540</v>
      </c>
      <c r="H442" s="8">
        <f t="shared" si="10"/>
        <v>0</v>
      </c>
    </row>
    <row r="443" spans="1:8">
      <c r="A443" s="9" t="s">
        <v>80</v>
      </c>
      <c r="B443" s="13">
        <v>15</v>
      </c>
      <c r="C443" s="12">
        <v>45868</v>
      </c>
      <c r="D443" s="12">
        <v>45868</v>
      </c>
      <c r="E443" s="11">
        <v>540</v>
      </c>
      <c r="F443" s="8">
        <v>0</v>
      </c>
      <c r="G443" s="11">
        <f t="shared" si="10"/>
        <v>540</v>
      </c>
      <c r="H443" s="8">
        <f t="shared" si="10"/>
        <v>0</v>
      </c>
    </row>
    <row r="444" spans="1:8">
      <c r="A444" s="9" t="s">
        <v>80</v>
      </c>
      <c r="B444" s="13">
        <v>16</v>
      </c>
      <c r="C444" s="12">
        <v>45899</v>
      </c>
      <c r="D444" s="12">
        <v>45899</v>
      </c>
      <c r="E444" s="11">
        <v>540</v>
      </c>
      <c r="F444" s="8">
        <v>0</v>
      </c>
      <c r="G444" s="11">
        <f t="shared" si="10"/>
        <v>540</v>
      </c>
      <c r="H444" s="8">
        <f t="shared" si="10"/>
        <v>0</v>
      </c>
    </row>
    <row r="445" spans="1:8">
      <c r="A445" s="9" t="s">
        <v>80</v>
      </c>
      <c r="B445" s="13">
        <v>17</v>
      </c>
      <c r="C445" s="12">
        <v>45930</v>
      </c>
      <c r="D445" s="12">
        <v>45930</v>
      </c>
      <c r="E445" s="11">
        <v>540</v>
      </c>
      <c r="F445" s="8">
        <v>0</v>
      </c>
      <c r="G445" s="11">
        <f t="shared" si="10"/>
        <v>540</v>
      </c>
      <c r="H445" s="8">
        <f t="shared" si="10"/>
        <v>0</v>
      </c>
    </row>
    <row r="446" spans="1:8">
      <c r="A446" s="9" t="s">
        <v>80</v>
      </c>
      <c r="B446" s="13">
        <v>18</v>
      </c>
      <c r="C446" s="12">
        <v>45960</v>
      </c>
      <c r="D446" s="12">
        <v>45960</v>
      </c>
      <c r="E446" s="11">
        <v>540</v>
      </c>
      <c r="F446" s="8">
        <v>0</v>
      </c>
      <c r="G446" s="11">
        <f t="shared" si="10"/>
        <v>540</v>
      </c>
      <c r="H446" s="8">
        <f t="shared" si="10"/>
        <v>0</v>
      </c>
    </row>
    <row r="447" spans="1:8">
      <c r="A447" s="9" t="s">
        <v>80</v>
      </c>
      <c r="B447" s="13">
        <v>19</v>
      </c>
      <c r="C447" s="12">
        <v>45991</v>
      </c>
      <c r="D447" s="12">
        <v>45991</v>
      </c>
      <c r="E447" s="11">
        <v>540</v>
      </c>
      <c r="F447" s="8">
        <v>0</v>
      </c>
      <c r="G447" s="11">
        <f t="shared" si="10"/>
        <v>540</v>
      </c>
      <c r="H447" s="8">
        <f t="shared" si="10"/>
        <v>0</v>
      </c>
    </row>
    <row r="448" spans="1:8">
      <c r="A448" s="9" t="s">
        <v>80</v>
      </c>
      <c r="B448" s="13">
        <v>20</v>
      </c>
      <c r="C448" s="12">
        <v>46021</v>
      </c>
      <c r="D448" s="12">
        <v>46021</v>
      </c>
      <c r="E448" s="11">
        <v>540</v>
      </c>
      <c r="F448" s="8">
        <v>0</v>
      </c>
      <c r="G448" s="11">
        <f t="shared" si="10"/>
        <v>540</v>
      </c>
      <c r="H448" s="8">
        <f t="shared" si="10"/>
        <v>0</v>
      </c>
    </row>
    <row r="449" spans="1:8">
      <c r="A449" s="9" t="s">
        <v>80</v>
      </c>
      <c r="B449" s="13">
        <v>21</v>
      </c>
      <c r="C449" s="12">
        <v>46052</v>
      </c>
      <c r="D449" s="12">
        <v>46052</v>
      </c>
      <c r="E449" s="11">
        <v>540</v>
      </c>
      <c r="F449" s="8">
        <v>0</v>
      </c>
      <c r="G449" s="11">
        <f t="shared" si="10"/>
        <v>540</v>
      </c>
      <c r="H449" s="8">
        <f t="shared" si="10"/>
        <v>0</v>
      </c>
    </row>
    <row r="450" spans="1:8">
      <c r="A450" s="9" t="s">
        <v>80</v>
      </c>
      <c r="B450" s="13">
        <v>22</v>
      </c>
      <c r="C450" s="12">
        <v>46081</v>
      </c>
      <c r="D450" s="12">
        <v>46081</v>
      </c>
      <c r="E450" s="11">
        <v>540</v>
      </c>
      <c r="F450" s="8">
        <v>0</v>
      </c>
      <c r="G450" s="11">
        <f t="shared" si="10"/>
        <v>540</v>
      </c>
      <c r="H450" s="8">
        <f t="shared" si="10"/>
        <v>0</v>
      </c>
    </row>
    <row r="451" spans="1:8">
      <c r="A451" s="9" t="s">
        <v>80</v>
      </c>
      <c r="B451" s="13">
        <v>23</v>
      </c>
      <c r="C451" s="12">
        <v>46111</v>
      </c>
      <c r="D451" s="12">
        <v>46111</v>
      </c>
      <c r="E451" s="11">
        <v>540</v>
      </c>
      <c r="F451" s="8">
        <v>0</v>
      </c>
      <c r="G451" s="11">
        <f t="shared" si="10"/>
        <v>540</v>
      </c>
      <c r="H451" s="8">
        <f t="shared" si="10"/>
        <v>0</v>
      </c>
    </row>
    <row r="452" spans="1:8">
      <c r="A452" s="9" t="s">
        <v>80</v>
      </c>
      <c r="B452" s="13">
        <v>24</v>
      </c>
      <c r="C452" s="12">
        <v>46142</v>
      </c>
      <c r="D452" s="12">
        <v>46142</v>
      </c>
      <c r="E452" s="11">
        <v>540</v>
      </c>
      <c r="F452" s="8">
        <v>0</v>
      </c>
      <c r="G452" s="11">
        <f t="shared" ref="G452:H515" si="11">+E452</f>
        <v>540</v>
      </c>
      <c r="H452" s="8">
        <f t="shared" si="11"/>
        <v>0</v>
      </c>
    </row>
    <row r="453" spans="1:8">
      <c r="A453" s="9" t="s">
        <v>80</v>
      </c>
      <c r="B453" s="13">
        <v>25</v>
      </c>
      <c r="C453" s="12">
        <v>46172</v>
      </c>
      <c r="D453" s="12">
        <v>46172</v>
      </c>
      <c r="E453" s="11">
        <v>540</v>
      </c>
      <c r="F453" s="8">
        <v>0</v>
      </c>
      <c r="G453" s="11">
        <f t="shared" si="11"/>
        <v>540</v>
      </c>
      <c r="H453" s="8">
        <f t="shared" si="11"/>
        <v>0</v>
      </c>
    </row>
    <row r="454" spans="1:8">
      <c r="A454" s="9" t="s">
        <v>80</v>
      </c>
      <c r="B454" s="13">
        <v>26</v>
      </c>
      <c r="C454" s="12">
        <v>46203</v>
      </c>
      <c r="D454" s="12">
        <v>46203</v>
      </c>
      <c r="E454" s="11">
        <v>540</v>
      </c>
      <c r="F454" s="8">
        <v>0</v>
      </c>
      <c r="G454" s="11">
        <f t="shared" si="11"/>
        <v>540</v>
      </c>
      <c r="H454" s="8">
        <f t="shared" si="11"/>
        <v>0</v>
      </c>
    </row>
    <row r="455" spans="1:8">
      <c r="A455" s="9" t="s">
        <v>80</v>
      </c>
      <c r="B455" s="13">
        <v>27</v>
      </c>
      <c r="C455" s="12">
        <v>46233</v>
      </c>
      <c r="D455" s="12">
        <v>46233</v>
      </c>
      <c r="E455" s="11">
        <v>540</v>
      </c>
      <c r="F455" s="8">
        <v>0</v>
      </c>
      <c r="G455" s="11">
        <f t="shared" si="11"/>
        <v>540</v>
      </c>
      <c r="H455" s="8">
        <f t="shared" si="11"/>
        <v>0</v>
      </c>
    </row>
    <row r="456" spans="1:8">
      <c r="A456" s="9" t="s">
        <v>80</v>
      </c>
      <c r="B456" s="13">
        <v>28</v>
      </c>
      <c r="C456" s="12">
        <v>46264</v>
      </c>
      <c r="D456" s="12">
        <v>46264</v>
      </c>
      <c r="E456" s="11">
        <v>540</v>
      </c>
      <c r="F456" s="8">
        <v>0</v>
      </c>
      <c r="G456" s="11">
        <f t="shared" si="11"/>
        <v>540</v>
      </c>
      <c r="H456" s="8">
        <f t="shared" si="11"/>
        <v>0</v>
      </c>
    </row>
    <row r="457" spans="1:8">
      <c r="A457" s="9" t="s">
        <v>80</v>
      </c>
      <c r="B457" s="13">
        <v>29</v>
      </c>
      <c r="C457" s="12">
        <v>46295</v>
      </c>
      <c r="D457" s="12">
        <v>46295</v>
      </c>
      <c r="E457" s="11">
        <v>540</v>
      </c>
      <c r="F457" s="8">
        <v>0</v>
      </c>
      <c r="G457" s="11">
        <f t="shared" si="11"/>
        <v>540</v>
      </c>
      <c r="H457" s="8">
        <f t="shared" si="11"/>
        <v>0</v>
      </c>
    </row>
    <row r="458" spans="1:8">
      <c r="A458" s="9" t="s">
        <v>80</v>
      </c>
      <c r="B458" s="13">
        <v>30</v>
      </c>
      <c r="C458" s="12">
        <v>46325</v>
      </c>
      <c r="D458" s="12">
        <v>46325</v>
      </c>
      <c r="E458" s="11">
        <v>540</v>
      </c>
      <c r="F458" s="8">
        <v>0</v>
      </c>
      <c r="G458" s="11">
        <f t="shared" si="11"/>
        <v>540</v>
      </c>
      <c r="H458" s="8">
        <f t="shared" si="11"/>
        <v>0</v>
      </c>
    </row>
    <row r="459" spans="1:8">
      <c r="A459" s="9" t="s">
        <v>80</v>
      </c>
      <c r="B459" s="13">
        <v>31</v>
      </c>
      <c r="C459" s="12">
        <v>46356</v>
      </c>
      <c r="D459" s="12">
        <v>46356</v>
      </c>
      <c r="E459" s="11">
        <v>540</v>
      </c>
      <c r="F459" s="8">
        <v>0</v>
      </c>
      <c r="G459" s="11">
        <f t="shared" si="11"/>
        <v>540</v>
      </c>
      <c r="H459" s="8">
        <f t="shared" si="11"/>
        <v>0</v>
      </c>
    </row>
    <row r="460" spans="1:8">
      <c r="A460" s="9" t="s">
        <v>80</v>
      </c>
      <c r="B460" s="13">
        <v>32</v>
      </c>
      <c r="C460" s="12">
        <v>46386</v>
      </c>
      <c r="D460" s="12">
        <v>46386</v>
      </c>
      <c r="E460" s="11">
        <v>540</v>
      </c>
      <c r="F460" s="8">
        <v>0</v>
      </c>
      <c r="G460" s="11">
        <f t="shared" si="11"/>
        <v>540</v>
      </c>
      <c r="H460" s="8">
        <f t="shared" si="11"/>
        <v>0</v>
      </c>
    </row>
    <row r="461" spans="1:8">
      <c r="A461" s="9" t="s">
        <v>80</v>
      </c>
      <c r="B461" s="13">
        <v>33</v>
      </c>
      <c r="C461" s="12">
        <v>46417</v>
      </c>
      <c r="D461" s="12">
        <v>46417</v>
      </c>
      <c r="E461" s="11">
        <v>540</v>
      </c>
      <c r="F461" s="8">
        <v>0</v>
      </c>
      <c r="G461" s="11">
        <f t="shared" si="11"/>
        <v>540</v>
      </c>
      <c r="H461" s="8">
        <f t="shared" si="11"/>
        <v>0</v>
      </c>
    </row>
    <row r="462" spans="1:8">
      <c r="A462" s="9" t="s">
        <v>80</v>
      </c>
      <c r="B462" s="13">
        <v>34</v>
      </c>
      <c r="C462" s="12">
        <v>46446</v>
      </c>
      <c r="D462" s="12">
        <v>46446</v>
      </c>
      <c r="E462" s="11">
        <v>540</v>
      </c>
      <c r="F462" s="8">
        <v>0</v>
      </c>
      <c r="G462" s="11">
        <f t="shared" si="11"/>
        <v>540</v>
      </c>
      <c r="H462" s="8">
        <f t="shared" si="11"/>
        <v>0</v>
      </c>
    </row>
    <row r="463" spans="1:8">
      <c r="A463" s="9" t="s">
        <v>80</v>
      </c>
      <c r="B463" s="13">
        <v>35</v>
      </c>
      <c r="C463" s="12">
        <v>46476</v>
      </c>
      <c r="D463" s="12">
        <v>46476</v>
      </c>
      <c r="E463" s="11">
        <v>540</v>
      </c>
      <c r="F463" s="8">
        <v>0</v>
      </c>
      <c r="G463" s="11">
        <f t="shared" si="11"/>
        <v>540</v>
      </c>
      <c r="H463" s="8">
        <f t="shared" si="11"/>
        <v>0</v>
      </c>
    </row>
    <row r="464" spans="1:8">
      <c r="A464" s="9" t="s">
        <v>80</v>
      </c>
      <c r="B464" s="13">
        <v>36</v>
      </c>
      <c r="C464" s="12">
        <v>46507</v>
      </c>
      <c r="D464" s="12">
        <v>46507</v>
      </c>
      <c r="E464" s="11">
        <v>540</v>
      </c>
      <c r="F464" s="8">
        <v>0</v>
      </c>
      <c r="G464" s="11">
        <f t="shared" si="11"/>
        <v>540</v>
      </c>
      <c r="H464" s="8">
        <f t="shared" si="11"/>
        <v>0</v>
      </c>
    </row>
    <row r="465" spans="1:8">
      <c r="A465" s="9" t="s">
        <v>80</v>
      </c>
      <c r="B465" s="13">
        <v>37</v>
      </c>
      <c r="C465" s="12">
        <v>46537</v>
      </c>
      <c r="D465" s="12">
        <v>46537</v>
      </c>
      <c r="E465" s="11">
        <v>540</v>
      </c>
      <c r="F465" s="8">
        <v>0</v>
      </c>
      <c r="G465" s="11">
        <f t="shared" si="11"/>
        <v>540</v>
      </c>
      <c r="H465" s="8">
        <f t="shared" si="11"/>
        <v>0</v>
      </c>
    </row>
    <row r="466" spans="1:8">
      <c r="A466" s="9" t="s">
        <v>80</v>
      </c>
      <c r="B466" s="13">
        <v>38</v>
      </c>
      <c r="C466" s="12">
        <v>46568</v>
      </c>
      <c r="D466" s="12">
        <v>46568</v>
      </c>
      <c r="E466" s="11">
        <v>540</v>
      </c>
      <c r="F466" s="8">
        <v>0</v>
      </c>
      <c r="G466" s="11">
        <f t="shared" si="11"/>
        <v>540</v>
      </c>
      <c r="H466" s="8">
        <f t="shared" si="11"/>
        <v>0</v>
      </c>
    </row>
    <row r="467" spans="1:8">
      <c r="A467" s="9" t="s">
        <v>80</v>
      </c>
      <c r="B467" s="13">
        <v>39</v>
      </c>
      <c r="C467" s="12">
        <v>46598</v>
      </c>
      <c r="D467" s="12">
        <v>46598</v>
      </c>
      <c r="E467" s="11">
        <v>540</v>
      </c>
      <c r="F467" s="8">
        <v>0</v>
      </c>
      <c r="G467" s="11">
        <f t="shared" si="11"/>
        <v>540</v>
      </c>
      <c r="H467" s="8">
        <f t="shared" si="11"/>
        <v>0</v>
      </c>
    </row>
    <row r="468" spans="1:8">
      <c r="A468" s="9" t="s">
        <v>80</v>
      </c>
      <c r="B468" s="13">
        <v>40</v>
      </c>
      <c r="C468" s="12">
        <v>46629</v>
      </c>
      <c r="D468" s="12">
        <v>46629</v>
      </c>
      <c r="E468" s="11">
        <v>540</v>
      </c>
      <c r="F468" s="8">
        <v>0</v>
      </c>
      <c r="G468" s="11">
        <f t="shared" si="11"/>
        <v>540</v>
      </c>
      <c r="H468" s="8">
        <f t="shared" si="11"/>
        <v>0</v>
      </c>
    </row>
    <row r="469" spans="1:8">
      <c r="A469" s="9" t="s">
        <v>80</v>
      </c>
      <c r="B469" s="13">
        <v>41</v>
      </c>
      <c r="C469" s="12">
        <v>46660</v>
      </c>
      <c r="D469" s="12">
        <v>46660</v>
      </c>
      <c r="E469" s="11">
        <v>540</v>
      </c>
      <c r="F469" s="8">
        <v>0</v>
      </c>
      <c r="G469" s="11">
        <f t="shared" si="11"/>
        <v>540</v>
      </c>
      <c r="H469" s="8">
        <f t="shared" si="11"/>
        <v>0</v>
      </c>
    </row>
    <row r="470" spans="1:8">
      <c r="A470" s="9" t="s">
        <v>80</v>
      </c>
      <c r="B470" s="13">
        <v>42</v>
      </c>
      <c r="C470" s="12">
        <v>46690</v>
      </c>
      <c r="D470" s="12">
        <v>46690</v>
      </c>
      <c r="E470" s="11">
        <v>540</v>
      </c>
      <c r="F470" s="8">
        <v>0</v>
      </c>
      <c r="G470" s="11">
        <f t="shared" si="11"/>
        <v>540</v>
      </c>
      <c r="H470" s="8">
        <f t="shared" si="11"/>
        <v>0</v>
      </c>
    </row>
    <row r="471" spans="1:8">
      <c r="A471" s="9" t="s">
        <v>80</v>
      </c>
      <c r="B471" s="13">
        <v>43</v>
      </c>
      <c r="C471" s="12">
        <v>46721</v>
      </c>
      <c r="D471" s="12">
        <v>46721</v>
      </c>
      <c r="E471" s="11">
        <v>540</v>
      </c>
      <c r="F471" s="8">
        <v>0</v>
      </c>
      <c r="G471" s="11">
        <f t="shared" si="11"/>
        <v>540</v>
      </c>
      <c r="H471" s="8">
        <f t="shared" si="11"/>
        <v>0</v>
      </c>
    </row>
    <row r="472" spans="1:8">
      <c r="A472" s="9" t="s">
        <v>80</v>
      </c>
      <c r="B472" s="13">
        <v>44</v>
      </c>
      <c r="C472" s="12">
        <v>46751</v>
      </c>
      <c r="D472" s="12">
        <v>46751</v>
      </c>
      <c r="E472" s="11">
        <v>540</v>
      </c>
      <c r="F472" s="8">
        <v>0</v>
      </c>
      <c r="G472" s="11">
        <f t="shared" si="11"/>
        <v>540</v>
      </c>
      <c r="H472" s="8">
        <f t="shared" si="11"/>
        <v>0</v>
      </c>
    </row>
    <row r="473" spans="1:8">
      <c r="A473" s="9" t="s">
        <v>80</v>
      </c>
      <c r="B473" s="13">
        <v>45</v>
      </c>
      <c r="C473" s="12">
        <v>46782</v>
      </c>
      <c r="D473" s="12">
        <v>46782</v>
      </c>
      <c r="E473" s="11">
        <v>540</v>
      </c>
      <c r="F473" s="8">
        <v>0</v>
      </c>
      <c r="G473" s="11">
        <f t="shared" si="11"/>
        <v>540</v>
      </c>
      <c r="H473" s="8">
        <f t="shared" si="11"/>
        <v>0</v>
      </c>
    </row>
    <row r="474" spans="1:8">
      <c r="A474" s="9" t="s">
        <v>80</v>
      </c>
      <c r="B474" s="13">
        <v>46</v>
      </c>
      <c r="C474" s="12">
        <v>46811</v>
      </c>
      <c r="D474" s="12">
        <v>46811</v>
      </c>
      <c r="E474" s="11">
        <v>540</v>
      </c>
      <c r="F474" s="8">
        <v>0</v>
      </c>
      <c r="G474" s="11">
        <f t="shared" si="11"/>
        <v>540</v>
      </c>
      <c r="H474" s="8">
        <f t="shared" si="11"/>
        <v>0</v>
      </c>
    </row>
    <row r="475" spans="1:8">
      <c r="A475" s="9" t="s">
        <v>80</v>
      </c>
      <c r="B475" s="13">
        <v>47</v>
      </c>
      <c r="C475" s="12">
        <v>46842</v>
      </c>
      <c r="D475" s="12">
        <v>46842</v>
      </c>
      <c r="E475" s="11">
        <v>540</v>
      </c>
      <c r="F475" s="8">
        <v>0</v>
      </c>
      <c r="G475" s="11">
        <f t="shared" si="11"/>
        <v>540</v>
      </c>
      <c r="H475" s="8">
        <f t="shared" si="11"/>
        <v>0</v>
      </c>
    </row>
    <row r="476" spans="1:8">
      <c r="A476" s="9" t="s">
        <v>80</v>
      </c>
      <c r="B476" s="13">
        <v>48</v>
      </c>
      <c r="C476" s="12">
        <v>46873</v>
      </c>
      <c r="D476" s="12">
        <v>46873</v>
      </c>
      <c r="E476" s="11">
        <v>540</v>
      </c>
      <c r="F476" s="8">
        <v>0</v>
      </c>
      <c r="G476" s="11">
        <f t="shared" si="11"/>
        <v>540</v>
      </c>
      <c r="H476" s="8">
        <f t="shared" si="11"/>
        <v>0</v>
      </c>
    </row>
    <row r="477" spans="1:8">
      <c r="A477" s="9" t="s">
        <v>80</v>
      </c>
      <c r="B477" s="13">
        <v>49</v>
      </c>
      <c r="C477" s="12">
        <v>46903</v>
      </c>
      <c r="D477" s="12">
        <v>46903</v>
      </c>
      <c r="E477" s="11">
        <v>455.54</v>
      </c>
      <c r="F477" s="8">
        <v>0</v>
      </c>
      <c r="G477" s="11">
        <f t="shared" si="11"/>
        <v>455.54</v>
      </c>
      <c r="H477" s="8">
        <f t="shared" si="11"/>
        <v>0</v>
      </c>
    </row>
    <row r="478" spans="1:8">
      <c r="A478" s="9" t="s">
        <v>81</v>
      </c>
      <c r="B478" s="13">
        <v>1</v>
      </c>
      <c r="C478" s="12">
        <v>44972</v>
      </c>
      <c r="D478" s="12">
        <v>44972</v>
      </c>
      <c r="E478" s="11">
        <v>1079.17</v>
      </c>
      <c r="F478" s="8">
        <v>0</v>
      </c>
      <c r="G478" s="11">
        <f t="shared" si="11"/>
        <v>1079.17</v>
      </c>
      <c r="H478" s="8">
        <f t="shared" si="11"/>
        <v>0</v>
      </c>
    </row>
    <row r="479" spans="1:8">
      <c r="A479" s="9" t="s">
        <v>81</v>
      </c>
      <c r="B479" s="13">
        <v>2</v>
      </c>
      <c r="C479" s="12">
        <v>45000</v>
      </c>
      <c r="D479" s="12">
        <v>45000</v>
      </c>
      <c r="E479" s="11">
        <v>1079.17</v>
      </c>
      <c r="F479" s="8">
        <v>0</v>
      </c>
      <c r="G479" s="11">
        <f t="shared" si="11"/>
        <v>1079.17</v>
      </c>
      <c r="H479" s="8">
        <f t="shared" si="11"/>
        <v>0</v>
      </c>
    </row>
    <row r="480" spans="1:8">
      <c r="A480" s="9" t="s">
        <v>81</v>
      </c>
      <c r="B480" s="13">
        <v>3</v>
      </c>
      <c r="C480" s="12">
        <v>45031</v>
      </c>
      <c r="D480" s="12">
        <v>45031</v>
      </c>
      <c r="E480" s="11">
        <v>1079.17</v>
      </c>
      <c r="F480" s="8">
        <v>0</v>
      </c>
      <c r="G480" s="11">
        <f t="shared" si="11"/>
        <v>1079.17</v>
      </c>
      <c r="H480" s="8">
        <f t="shared" si="11"/>
        <v>0</v>
      </c>
    </row>
    <row r="481" spans="1:8">
      <c r="A481" s="9" t="s">
        <v>81</v>
      </c>
      <c r="B481" s="13">
        <v>4</v>
      </c>
      <c r="C481" s="12">
        <v>45061</v>
      </c>
      <c r="D481" s="12">
        <v>45061</v>
      </c>
      <c r="E481" s="11">
        <v>1079.17</v>
      </c>
      <c r="F481" s="8">
        <v>0</v>
      </c>
      <c r="G481" s="11">
        <f t="shared" si="11"/>
        <v>1079.17</v>
      </c>
      <c r="H481" s="8">
        <f t="shared" si="11"/>
        <v>0</v>
      </c>
    </row>
    <row r="482" spans="1:8">
      <c r="A482" s="9" t="s">
        <v>81</v>
      </c>
      <c r="B482" s="13">
        <v>5</v>
      </c>
      <c r="C482" s="12">
        <v>45092</v>
      </c>
      <c r="D482" s="12">
        <v>45092</v>
      </c>
      <c r="E482" s="11">
        <v>1079.17</v>
      </c>
      <c r="F482" s="8">
        <v>0</v>
      </c>
      <c r="G482" s="11">
        <f t="shared" si="11"/>
        <v>1079.17</v>
      </c>
      <c r="H482" s="8">
        <f t="shared" si="11"/>
        <v>0</v>
      </c>
    </row>
    <row r="483" spans="1:8">
      <c r="A483" s="9" t="s">
        <v>81</v>
      </c>
      <c r="B483" s="13">
        <v>6</v>
      </c>
      <c r="C483" s="12">
        <v>45122</v>
      </c>
      <c r="D483" s="12">
        <v>45122</v>
      </c>
      <c r="E483" s="11">
        <v>1079.17</v>
      </c>
      <c r="F483" s="8">
        <v>0</v>
      </c>
      <c r="G483" s="11">
        <f t="shared" si="11"/>
        <v>1079.17</v>
      </c>
      <c r="H483" s="8">
        <f t="shared" si="11"/>
        <v>0</v>
      </c>
    </row>
    <row r="484" spans="1:8">
      <c r="A484" s="9" t="s">
        <v>81</v>
      </c>
      <c r="B484" s="13">
        <v>7</v>
      </c>
      <c r="C484" s="12">
        <v>45153</v>
      </c>
      <c r="D484" s="12">
        <v>45153</v>
      </c>
      <c r="E484" s="11">
        <v>1079.17</v>
      </c>
      <c r="F484" s="8">
        <v>0</v>
      </c>
      <c r="G484" s="11">
        <f t="shared" si="11"/>
        <v>1079.17</v>
      </c>
      <c r="H484" s="8">
        <f t="shared" si="11"/>
        <v>0</v>
      </c>
    </row>
    <row r="485" spans="1:8">
      <c r="A485" s="9" t="s">
        <v>81</v>
      </c>
      <c r="B485" s="13">
        <v>8</v>
      </c>
      <c r="C485" s="12">
        <v>45184</v>
      </c>
      <c r="D485" s="12">
        <v>45184</v>
      </c>
      <c r="E485" s="11">
        <v>1079.17</v>
      </c>
      <c r="F485" s="8">
        <v>0</v>
      </c>
      <c r="G485" s="11">
        <f t="shared" si="11"/>
        <v>1079.17</v>
      </c>
      <c r="H485" s="8">
        <f t="shared" si="11"/>
        <v>0</v>
      </c>
    </row>
    <row r="486" spans="1:8">
      <c r="A486" s="9" t="s">
        <v>81</v>
      </c>
      <c r="B486" s="13">
        <v>9</v>
      </c>
      <c r="C486" s="12">
        <v>45214</v>
      </c>
      <c r="D486" s="12">
        <v>45214</v>
      </c>
      <c r="E486" s="11">
        <v>1079.17</v>
      </c>
      <c r="F486" s="8">
        <v>0</v>
      </c>
      <c r="G486" s="11">
        <f t="shared" si="11"/>
        <v>1079.17</v>
      </c>
      <c r="H486" s="8">
        <f t="shared" si="11"/>
        <v>0</v>
      </c>
    </row>
    <row r="487" spans="1:8">
      <c r="A487" s="9" t="s">
        <v>81</v>
      </c>
      <c r="B487" s="13">
        <v>10</v>
      </c>
      <c r="C487" s="12">
        <v>45245</v>
      </c>
      <c r="D487" s="12">
        <v>45245</v>
      </c>
      <c r="E487" s="11">
        <v>1079.17</v>
      </c>
      <c r="F487" s="8">
        <v>0</v>
      </c>
      <c r="G487" s="11">
        <f t="shared" si="11"/>
        <v>1079.17</v>
      </c>
      <c r="H487" s="8">
        <f t="shared" si="11"/>
        <v>0</v>
      </c>
    </row>
    <row r="488" spans="1:8">
      <c r="A488" s="9" t="s">
        <v>81</v>
      </c>
      <c r="B488" s="13">
        <v>11</v>
      </c>
      <c r="C488" s="12">
        <v>45275</v>
      </c>
      <c r="D488" s="12">
        <v>45275</v>
      </c>
      <c r="E488" s="11">
        <v>1079.17</v>
      </c>
      <c r="F488" s="8">
        <v>0</v>
      </c>
      <c r="G488" s="11">
        <f t="shared" si="11"/>
        <v>1079.17</v>
      </c>
      <c r="H488" s="8">
        <f t="shared" si="11"/>
        <v>0</v>
      </c>
    </row>
    <row r="489" spans="1:8">
      <c r="A489" s="9" t="s">
        <v>81</v>
      </c>
      <c r="B489" s="13">
        <v>12</v>
      </c>
      <c r="C489" s="12">
        <v>45306</v>
      </c>
      <c r="D489" s="12">
        <v>45306</v>
      </c>
      <c r="E489" s="11">
        <v>1079.17</v>
      </c>
      <c r="F489" s="8">
        <v>0</v>
      </c>
      <c r="G489" s="11">
        <f t="shared" si="11"/>
        <v>1079.17</v>
      </c>
      <c r="H489" s="8">
        <f t="shared" si="11"/>
        <v>0</v>
      </c>
    </row>
    <row r="490" spans="1:8">
      <c r="A490" s="9" t="s">
        <v>81</v>
      </c>
      <c r="B490" s="13">
        <v>13</v>
      </c>
      <c r="C490" s="12">
        <v>45337</v>
      </c>
      <c r="D490" s="12">
        <v>45337</v>
      </c>
      <c r="E490" s="11">
        <v>1079.17</v>
      </c>
      <c r="F490" s="8">
        <v>0</v>
      </c>
      <c r="G490" s="11">
        <f t="shared" si="11"/>
        <v>1079.17</v>
      </c>
      <c r="H490" s="8">
        <f t="shared" si="11"/>
        <v>0</v>
      </c>
    </row>
    <row r="491" spans="1:8">
      <c r="A491" s="9" t="s">
        <v>81</v>
      </c>
      <c r="B491" s="13">
        <v>14</v>
      </c>
      <c r="C491" s="12">
        <v>45366</v>
      </c>
      <c r="D491" s="12">
        <v>45366</v>
      </c>
      <c r="E491" s="11">
        <v>1079.17</v>
      </c>
      <c r="F491" s="8">
        <v>0</v>
      </c>
      <c r="G491" s="11">
        <f t="shared" si="11"/>
        <v>1079.17</v>
      </c>
      <c r="H491" s="8">
        <f t="shared" si="11"/>
        <v>0</v>
      </c>
    </row>
    <row r="492" spans="1:8">
      <c r="A492" s="9" t="s">
        <v>81</v>
      </c>
      <c r="B492" s="13">
        <v>15</v>
      </c>
      <c r="C492" s="12">
        <v>45397</v>
      </c>
      <c r="D492" s="12">
        <v>45397</v>
      </c>
      <c r="E492" s="11">
        <v>1079.17</v>
      </c>
      <c r="F492" s="8">
        <v>0</v>
      </c>
      <c r="G492" s="11">
        <f t="shared" si="11"/>
        <v>1079.17</v>
      </c>
      <c r="H492" s="8">
        <f t="shared" si="11"/>
        <v>0</v>
      </c>
    </row>
    <row r="493" spans="1:8">
      <c r="A493" s="9" t="s">
        <v>81</v>
      </c>
      <c r="B493" s="13">
        <v>16</v>
      </c>
      <c r="C493" s="12">
        <v>45427</v>
      </c>
      <c r="D493" s="12">
        <v>45427</v>
      </c>
      <c r="E493" s="11">
        <v>1079.17</v>
      </c>
      <c r="F493" s="8">
        <v>0</v>
      </c>
      <c r="G493" s="11">
        <f t="shared" si="11"/>
        <v>1079.17</v>
      </c>
      <c r="H493" s="8">
        <f t="shared" si="11"/>
        <v>0</v>
      </c>
    </row>
    <row r="494" spans="1:8">
      <c r="A494" s="9" t="s">
        <v>81</v>
      </c>
      <c r="B494" s="13">
        <v>17</v>
      </c>
      <c r="C494" s="12">
        <v>45458</v>
      </c>
      <c r="D494" s="12">
        <v>45458</v>
      </c>
      <c r="E494" s="11">
        <v>1079.17</v>
      </c>
      <c r="F494" s="8">
        <v>0</v>
      </c>
      <c r="G494" s="11">
        <f t="shared" si="11"/>
        <v>1079.17</v>
      </c>
      <c r="H494" s="8">
        <f t="shared" si="11"/>
        <v>0</v>
      </c>
    </row>
    <row r="495" spans="1:8">
      <c r="A495" s="9" t="s">
        <v>81</v>
      </c>
      <c r="B495" s="13">
        <v>18</v>
      </c>
      <c r="C495" s="12">
        <v>45488</v>
      </c>
      <c r="D495" s="12">
        <v>45488</v>
      </c>
      <c r="E495" s="11">
        <v>1079.17</v>
      </c>
      <c r="F495" s="8">
        <v>0</v>
      </c>
      <c r="G495" s="11">
        <f t="shared" si="11"/>
        <v>1079.17</v>
      </c>
      <c r="H495" s="8">
        <f t="shared" si="11"/>
        <v>0</v>
      </c>
    </row>
    <row r="496" spans="1:8">
      <c r="A496" s="9" t="s">
        <v>81</v>
      </c>
      <c r="B496" s="13">
        <v>19</v>
      </c>
      <c r="C496" s="12">
        <v>45519</v>
      </c>
      <c r="D496" s="12">
        <v>45519</v>
      </c>
      <c r="E496" s="11">
        <v>1079.17</v>
      </c>
      <c r="F496" s="8">
        <v>0</v>
      </c>
      <c r="G496" s="11">
        <f t="shared" si="11"/>
        <v>1079.17</v>
      </c>
      <c r="H496" s="8">
        <f t="shared" si="11"/>
        <v>0</v>
      </c>
    </row>
    <row r="497" spans="1:8">
      <c r="A497" s="9" t="s">
        <v>81</v>
      </c>
      <c r="B497" s="13">
        <v>20</v>
      </c>
      <c r="C497" s="12">
        <v>45550</v>
      </c>
      <c r="D497" s="12">
        <v>45550</v>
      </c>
      <c r="E497" s="11">
        <v>1079.17</v>
      </c>
      <c r="F497" s="8">
        <v>0</v>
      </c>
      <c r="G497" s="11">
        <f t="shared" si="11"/>
        <v>1079.17</v>
      </c>
      <c r="H497" s="8">
        <f t="shared" si="11"/>
        <v>0</v>
      </c>
    </row>
    <row r="498" spans="1:8">
      <c r="A498" s="9" t="s">
        <v>81</v>
      </c>
      <c r="B498" s="13">
        <v>21</v>
      </c>
      <c r="C498" s="12">
        <v>45580</v>
      </c>
      <c r="D498" s="12">
        <v>45580</v>
      </c>
      <c r="E498" s="11">
        <v>1079.17</v>
      </c>
      <c r="F498" s="8">
        <v>0</v>
      </c>
      <c r="G498" s="11">
        <f t="shared" si="11"/>
        <v>1079.17</v>
      </c>
      <c r="H498" s="8">
        <f t="shared" si="11"/>
        <v>0</v>
      </c>
    </row>
    <row r="499" spans="1:8">
      <c r="A499" s="9" t="s">
        <v>81</v>
      </c>
      <c r="B499" s="13">
        <v>22</v>
      </c>
      <c r="C499" s="12">
        <v>45611</v>
      </c>
      <c r="D499" s="12">
        <v>45611</v>
      </c>
      <c r="E499" s="11">
        <v>1079.17</v>
      </c>
      <c r="F499" s="8">
        <v>0</v>
      </c>
      <c r="G499" s="11">
        <f t="shared" si="11"/>
        <v>1079.17</v>
      </c>
      <c r="H499" s="8">
        <f t="shared" si="11"/>
        <v>0</v>
      </c>
    </row>
    <row r="500" spans="1:8">
      <c r="A500" s="9" t="s">
        <v>81</v>
      </c>
      <c r="B500" s="13">
        <v>23</v>
      </c>
      <c r="C500" s="12">
        <v>45641</v>
      </c>
      <c r="D500" s="12">
        <v>45641</v>
      </c>
      <c r="E500" s="11">
        <v>1079.17</v>
      </c>
      <c r="F500" s="8">
        <v>0</v>
      </c>
      <c r="G500" s="11">
        <f t="shared" si="11"/>
        <v>1079.17</v>
      </c>
      <c r="H500" s="8">
        <f t="shared" si="11"/>
        <v>0</v>
      </c>
    </row>
    <row r="501" spans="1:8">
      <c r="A501" s="9" t="s">
        <v>81</v>
      </c>
      <c r="B501" s="13">
        <v>24</v>
      </c>
      <c r="C501" s="12">
        <v>45672</v>
      </c>
      <c r="D501" s="12">
        <v>45672</v>
      </c>
      <c r="E501" s="11">
        <v>1079.17</v>
      </c>
      <c r="F501" s="8">
        <v>0</v>
      </c>
      <c r="G501" s="11">
        <f t="shared" si="11"/>
        <v>1079.17</v>
      </c>
      <c r="H501" s="8">
        <f t="shared" si="11"/>
        <v>0</v>
      </c>
    </row>
    <row r="502" spans="1:8">
      <c r="A502" s="9" t="s">
        <v>82</v>
      </c>
      <c r="B502" s="13">
        <v>1</v>
      </c>
      <c r="C502" s="12">
        <v>45015</v>
      </c>
      <c r="D502" s="12">
        <v>45015</v>
      </c>
      <c r="E502" s="11">
        <v>772.5</v>
      </c>
      <c r="F502" s="8">
        <v>0</v>
      </c>
      <c r="G502" s="11">
        <f t="shared" si="11"/>
        <v>772.5</v>
      </c>
      <c r="H502" s="8">
        <f t="shared" si="11"/>
        <v>0</v>
      </c>
    </row>
    <row r="503" spans="1:8">
      <c r="A503" s="9" t="s">
        <v>82</v>
      </c>
      <c r="B503" s="13">
        <v>2</v>
      </c>
      <c r="C503" s="12">
        <v>45046</v>
      </c>
      <c r="D503" s="12">
        <v>45046</v>
      </c>
      <c r="E503" s="11">
        <v>772.5</v>
      </c>
      <c r="F503" s="8">
        <v>0</v>
      </c>
      <c r="G503" s="11">
        <f t="shared" si="11"/>
        <v>772.5</v>
      </c>
      <c r="H503" s="8">
        <f t="shared" si="11"/>
        <v>0</v>
      </c>
    </row>
    <row r="504" spans="1:8">
      <c r="A504" s="9" t="s">
        <v>82</v>
      </c>
      <c r="B504" s="13">
        <v>3</v>
      </c>
      <c r="C504" s="12">
        <v>45076</v>
      </c>
      <c r="D504" s="12">
        <v>45076</v>
      </c>
      <c r="E504" s="11">
        <v>772.5</v>
      </c>
      <c r="F504" s="8">
        <v>0</v>
      </c>
      <c r="G504" s="11">
        <f t="shared" si="11"/>
        <v>772.5</v>
      </c>
      <c r="H504" s="8">
        <f t="shared" si="11"/>
        <v>0</v>
      </c>
    </row>
    <row r="505" spans="1:8">
      <c r="A505" s="9" t="s">
        <v>82</v>
      </c>
      <c r="B505" s="13">
        <v>4</v>
      </c>
      <c r="C505" s="12">
        <v>45107</v>
      </c>
      <c r="D505" s="12">
        <v>45107</v>
      </c>
      <c r="E505" s="11">
        <v>772.5</v>
      </c>
      <c r="F505" s="8">
        <v>0</v>
      </c>
      <c r="G505" s="11">
        <f t="shared" si="11"/>
        <v>772.5</v>
      </c>
      <c r="H505" s="8">
        <f t="shared" si="11"/>
        <v>0</v>
      </c>
    </row>
    <row r="506" spans="1:8">
      <c r="A506" s="9" t="s">
        <v>82</v>
      </c>
      <c r="B506" s="13">
        <v>5</v>
      </c>
      <c r="C506" s="12">
        <v>45137</v>
      </c>
      <c r="D506" s="12">
        <v>45137</v>
      </c>
      <c r="E506" s="11">
        <v>772.5</v>
      </c>
      <c r="F506" s="8">
        <v>0</v>
      </c>
      <c r="G506" s="11">
        <f t="shared" si="11"/>
        <v>772.5</v>
      </c>
      <c r="H506" s="8">
        <f t="shared" si="11"/>
        <v>0</v>
      </c>
    </row>
    <row r="507" spans="1:8">
      <c r="A507" s="9" t="s">
        <v>82</v>
      </c>
      <c r="B507" s="13">
        <v>6</v>
      </c>
      <c r="C507" s="12">
        <v>45168</v>
      </c>
      <c r="D507" s="12">
        <v>45168</v>
      </c>
      <c r="E507" s="11">
        <v>772.5</v>
      </c>
      <c r="F507" s="8">
        <v>0</v>
      </c>
      <c r="G507" s="11">
        <f t="shared" si="11"/>
        <v>772.5</v>
      </c>
      <c r="H507" s="8">
        <f t="shared" si="11"/>
        <v>0</v>
      </c>
    </row>
    <row r="508" spans="1:8">
      <c r="A508" s="9" t="s">
        <v>82</v>
      </c>
      <c r="B508" s="13">
        <v>7</v>
      </c>
      <c r="C508" s="12">
        <v>45199</v>
      </c>
      <c r="D508" s="12">
        <v>45199</v>
      </c>
      <c r="E508" s="11">
        <v>772.5</v>
      </c>
      <c r="F508" s="8">
        <v>0</v>
      </c>
      <c r="G508" s="11">
        <f t="shared" si="11"/>
        <v>772.5</v>
      </c>
      <c r="H508" s="8">
        <f t="shared" si="11"/>
        <v>0</v>
      </c>
    </row>
    <row r="509" spans="1:8">
      <c r="A509" s="9" t="s">
        <v>82</v>
      </c>
      <c r="B509" s="13">
        <v>8</v>
      </c>
      <c r="C509" s="12">
        <v>45229</v>
      </c>
      <c r="D509" s="12">
        <v>45229</v>
      </c>
      <c r="E509" s="11">
        <v>772.5</v>
      </c>
      <c r="F509" s="8">
        <v>0</v>
      </c>
      <c r="G509" s="11">
        <f t="shared" si="11"/>
        <v>772.5</v>
      </c>
      <c r="H509" s="8">
        <f t="shared" si="11"/>
        <v>0</v>
      </c>
    </row>
    <row r="510" spans="1:8">
      <c r="A510" s="9" t="s">
        <v>82</v>
      </c>
      <c r="B510" s="13">
        <v>9</v>
      </c>
      <c r="C510" s="12">
        <v>45260</v>
      </c>
      <c r="D510" s="12">
        <v>45260</v>
      </c>
      <c r="E510" s="11">
        <v>772.5</v>
      </c>
      <c r="F510" s="8">
        <v>0</v>
      </c>
      <c r="G510" s="11">
        <f t="shared" si="11"/>
        <v>772.5</v>
      </c>
      <c r="H510" s="8">
        <f t="shared" si="11"/>
        <v>0</v>
      </c>
    </row>
    <row r="511" spans="1:8">
      <c r="A511" s="9" t="s">
        <v>82</v>
      </c>
      <c r="B511" s="13">
        <v>10</v>
      </c>
      <c r="C511" s="12">
        <v>45290</v>
      </c>
      <c r="D511" s="12">
        <v>45290</v>
      </c>
      <c r="E511" s="11">
        <v>772.5</v>
      </c>
      <c r="F511" s="8">
        <v>0</v>
      </c>
      <c r="G511" s="11">
        <f t="shared" si="11"/>
        <v>772.5</v>
      </c>
      <c r="H511" s="8">
        <f t="shared" si="11"/>
        <v>0</v>
      </c>
    </row>
    <row r="512" spans="1:8">
      <c r="A512" s="9" t="s">
        <v>82</v>
      </c>
      <c r="B512" s="13">
        <v>11</v>
      </c>
      <c r="C512" s="12">
        <v>45321</v>
      </c>
      <c r="D512" s="12">
        <v>45321</v>
      </c>
      <c r="E512" s="11">
        <v>772.5</v>
      </c>
      <c r="F512" s="8">
        <v>0</v>
      </c>
      <c r="G512" s="11">
        <f t="shared" si="11"/>
        <v>772.5</v>
      </c>
      <c r="H512" s="8">
        <f t="shared" si="11"/>
        <v>0</v>
      </c>
    </row>
    <row r="513" spans="1:8">
      <c r="A513" s="9" t="s">
        <v>82</v>
      </c>
      <c r="B513" s="13">
        <v>12</v>
      </c>
      <c r="C513" s="12">
        <v>45351</v>
      </c>
      <c r="D513" s="12">
        <v>45351</v>
      </c>
      <c r="E513" s="11">
        <v>772.5</v>
      </c>
      <c r="F513" s="8">
        <v>0</v>
      </c>
      <c r="G513" s="11">
        <f t="shared" si="11"/>
        <v>772.5</v>
      </c>
      <c r="H513" s="8">
        <f t="shared" si="11"/>
        <v>0</v>
      </c>
    </row>
    <row r="514" spans="1:8">
      <c r="A514" s="9" t="s">
        <v>82</v>
      </c>
      <c r="B514" s="13">
        <v>13</v>
      </c>
      <c r="C514" s="12">
        <v>45381</v>
      </c>
      <c r="D514" s="12">
        <v>45381</v>
      </c>
      <c r="E514" s="11">
        <v>772.5</v>
      </c>
      <c r="F514" s="8">
        <v>0</v>
      </c>
      <c r="G514" s="11">
        <f t="shared" si="11"/>
        <v>772.5</v>
      </c>
      <c r="H514" s="8">
        <f t="shared" si="11"/>
        <v>0</v>
      </c>
    </row>
    <row r="515" spans="1:8">
      <c r="A515" s="9" t="s">
        <v>82</v>
      </c>
      <c r="B515" s="13">
        <v>14</v>
      </c>
      <c r="C515" s="12">
        <v>45412</v>
      </c>
      <c r="D515" s="12">
        <v>45412</v>
      </c>
      <c r="E515" s="11">
        <v>772.5</v>
      </c>
      <c r="F515" s="8">
        <v>0</v>
      </c>
      <c r="G515" s="11">
        <f t="shared" si="11"/>
        <v>772.5</v>
      </c>
      <c r="H515" s="8">
        <f t="shared" si="11"/>
        <v>0</v>
      </c>
    </row>
    <row r="516" spans="1:8">
      <c r="A516" s="9" t="s">
        <v>82</v>
      </c>
      <c r="B516" s="13">
        <v>15</v>
      </c>
      <c r="C516" s="12">
        <v>45442</v>
      </c>
      <c r="D516" s="12">
        <v>45442</v>
      </c>
      <c r="E516" s="11">
        <v>772.5</v>
      </c>
      <c r="F516" s="8">
        <v>0</v>
      </c>
      <c r="G516" s="11">
        <f t="shared" ref="G516:H563" si="12">+E516</f>
        <v>772.5</v>
      </c>
      <c r="H516" s="8">
        <f t="shared" si="12"/>
        <v>0</v>
      </c>
    </row>
    <row r="517" spans="1:8">
      <c r="A517" s="9" t="s">
        <v>82</v>
      </c>
      <c r="B517" s="13">
        <v>16</v>
      </c>
      <c r="C517" s="12">
        <v>45473</v>
      </c>
      <c r="D517" s="12">
        <v>45473</v>
      </c>
      <c r="E517" s="11">
        <v>772.5</v>
      </c>
      <c r="F517" s="8">
        <v>0</v>
      </c>
      <c r="G517" s="11">
        <f t="shared" si="12"/>
        <v>772.5</v>
      </c>
      <c r="H517" s="8">
        <f t="shared" si="12"/>
        <v>0</v>
      </c>
    </row>
    <row r="518" spans="1:8">
      <c r="A518" s="9" t="s">
        <v>82</v>
      </c>
      <c r="B518" s="13">
        <v>17</v>
      </c>
      <c r="C518" s="12">
        <v>45503</v>
      </c>
      <c r="D518" s="12">
        <v>45503</v>
      </c>
      <c r="E518" s="11">
        <v>772.5</v>
      </c>
      <c r="F518" s="8">
        <v>0</v>
      </c>
      <c r="G518" s="11">
        <f t="shared" si="12"/>
        <v>772.5</v>
      </c>
      <c r="H518" s="8">
        <f t="shared" si="12"/>
        <v>0</v>
      </c>
    </row>
    <row r="519" spans="1:8">
      <c r="A519" s="9" t="s">
        <v>82</v>
      </c>
      <c r="B519" s="13">
        <v>18</v>
      </c>
      <c r="C519" s="12">
        <v>45534</v>
      </c>
      <c r="D519" s="12">
        <v>45534</v>
      </c>
      <c r="E519" s="11">
        <v>772.5</v>
      </c>
      <c r="F519" s="8">
        <v>0</v>
      </c>
      <c r="G519" s="11">
        <f t="shared" si="12"/>
        <v>772.5</v>
      </c>
      <c r="H519" s="8">
        <f t="shared" si="12"/>
        <v>0</v>
      </c>
    </row>
    <row r="520" spans="1:8">
      <c r="A520" s="9" t="s">
        <v>82</v>
      </c>
      <c r="B520" s="13">
        <v>19</v>
      </c>
      <c r="C520" s="12">
        <v>45565</v>
      </c>
      <c r="D520" s="12">
        <v>45565</v>
      </c>
      <c r="E520" s="11">
        <v>772.5</v>
      </c>
      <c r="F520" s="8">
        <v>0</v>
      </c>
      <c r="G520" s="11">
        <f t="shared" si="12"/>
        <v>772.5</v>
      </c>
      <c r="H520" s="8">
        <f t="shared" si="12"/>
        <v>0</v>
      </c>
    </row>
    <row r="521" spans="1:8">
      <c r="A521" s="9" t="s">
        <v>82</v>
      </c>
      <c r="B521" s="13">
        <v>20</v>
      </c>
      <c r="C521" s="12">
        <v>45595</v>
      </c>
      <c r="D521" s="12">
        <v>45595</v>
      </c>
      <c r="E521" s="11">
        <v>772.5</v>
      </c>
      <c r="F521" s="8">
        <v>0</v>
      </c>
      <c r="G521" s="11">
        <f t="shared" si="12"/>
        <v>772.5</v>
      </c>
      <c r="H521" s="8">
        <f t="shared" si="12"/>
        <v>0</v>
      </c>
    </row>
    <row r="522" spans="1:8">
      <c r="A522" s="9" t="s">
        <v>82</v>
      </c>
      <c r="B522" s="13">
        <v>21</v>
      </c>
      <c r="C522" s="12">
        <v>45626</v>
      </c>
      <c r="D522" s="12">
        <v>45626</v>
      </c>
      <c r="E522" s="11">
        <v>772.5</v>
      </c>
      <c r="F522" s="8">
        <v>0</v>
      </c>
      <c r="G522" s="11">
        <f t="shared" si="12"/>
        <v>772.5</v>
      </c>
      <c r="H522" s="8">
        <f t="shared" si="12"/>
        <v>0</v>
      </c>
    </row>
    <row r="523" spans="1:8">
      <c r="A523" s="9" t="s">
        <v>82</v>
      </c>
      <c r="B523" s="13">
        <v>22</v>
      </c>
      <c r="C523" s="12">
        <v>45656</v>
      </c>
      <c r="D523" s="12">
        <v>45656</v>
      </c>
      <c r="E523" s="11">
        <v>772.5</v>
      </c>
      <c r="F523" s="8">
        <v>0</v>
      </c>
      <c r="G523" s="11">
        <f t="shared" si="12"/>
        <v>772.5</v>
      </c>
      <c r="H523" s="8">
        <f t="shared" si="12"/>
        <v>0</v>
      </c>
    </row>
    <row r="524" spans="1:8">
      <c r="A524" s="9" t="s">
        <v>82</v>
      </c>
      <c r="B524" s="13">
        <v>23</v>
      </c>
      <c r="C524" s="12">
        <v>45687</v>
      </c>
      <c r="D524" s="12">
        <v>45687</v>
      </c>
      <c r="E524" s="11">
        <v>772.5</v>
      </c>
      <c r="F524" s="8">
        <v>0</v>
      </c>
      <c r="G524" s="11">
        <f t="shared" si="12"/>
        <v>772.5</v>
      </c>
      <c r="H524" s="8">
        <f t="shared" si="12"/>
        <v>0</v>
      </c>
    </row>
    <row r="525" spans="1:8">
      <c r="A525" s="9" t="s">
        <v>82</v>
      </c>
      <c r="B525" s="13">
        <v>24</v>
      </c>
      <c r="C525" s="12">
        <v>45716</v>
      </c>
      <c r="D525" s="12">
        <v>45716</v>
      </c>
      <c r="E525" s="11">
        <v>772.5</v>
      </c>
      <c r="F525" s="8">
        <v>0</v>
      </c>
      <c r="G525" s="11">
        <f t="shared" si="12"/>
        <v>772.5</v>
      </c>
      <c r="H525" s="8">
        <f t="shared" si="12"/>
        <v>0</v>
      </c>
    </row>
    <row r="526" spans="1:8">
      <c r="A526" s="9" t="s">
        <v>82</v>
      </c>
      <c r="B526" s="13">
        <v>25</v>
      </c>
      <c r="C526" s="12">
        <v>45746</v>
      </c>
      <c r="D526" s="12">
        <v>45746</v>
      </c>
      <c r="E526" s="11">
        <v>772.5</v>
      </c>
      <c r="F526" s="8">
        <v>0</v>
      </c>
      <c r="G526" s="11">
        <f t="shared" si="12"/>
        <v>772.5</v>
      </c>
      <c r="H526" s="8">
        <f t="shared" si="12"/>
        <v>0</v>
      </c>
    </row>
    <row r="527" spans="1:8">
      <c r="A527" s="9" t="s">
        <v>82</v>
      </c>
      <c r="B527" s="13">
        <v>26</v>
      </c>
      <c r="C527" s="12">
        <v>45777</v>
      </c>
      <c r="D527" s="12">
        <v>45777</v>
      </c>
      <c r="E527" s="11">
        <v>772.5</v>
      </c>
      <c r="F527" s="8">
        <v>0</v>
      </c>
      <c r="G527" s="11">
        <f t="shared" si="12"/>
        <v>772.5</v>
      </c>
      <c r="H527" s="8">
        <f t="shared" si="12"/>
        <v>0</v>
      </c>
    </row>
    <row r="528" spans="1:8">
      <c r="A528" s="9" t="s">
        <v>82</v>
      </c>
      <c r="B528" s="13">
        <v>27</v>
      </c>
      <c r="C528" s="12">
        <v>45807</v>
      </c>
      <c r="D528" s="12">
        <v>45807</v>
      </c>
      <c r="E528" s="11">
        <v>772.5</v>
      </c>
      <c r="F528" s="8">
        <v>0</v>
      </c>
      <c r="G528" s="11">
        <f t="shared" si="12"/>
        <v>772.5</v>
      </c>
      <c r="H528" s="8">
        <f t="shared" si="12"/>
        <v>0</v>
      </c>
    </row>
    <row r="529" spans="1:8">
      <c r="A529" s="9" t="s">
        <v>82</v>
      </c>
      <c r="B529" s="13">
        <v>28</v>
      </c>
      <c r="C529" s="12">
        <v>45838</v>
      </c>
      <c r="D529" s="12">
        <v>45838</v>
      </c>
      <c r="E529" s="11">
        <v>772.5</v>
      </c>
      <c r="F529" s="8">
        <v>0</v>
      </c>
      <c r="G529" s="11">
        <f t="shared" si="12"/>
        <v>772.5</v>
      </c>
      <c r="H529" s="8">
        <f t="shared" si="12"/>
        <v>0</v>
      </c>
    </row>
    <row r="530" spans="1:8">
      <c r="A530" s="9" t="s">
        <v>82</v>
      </c>
      <c r="B530" s="13">
        <v>29</v>
      </c>
      <c r="C530" s="12">
        <v>45868</v>
      </c>
      <c r="D530" s="12">
        <v>45868</v>
      </c>
      <c r="E530" s="11">
        <v>772.5</v>
      </c>
      <c r="F530" s="8">
        <v>0</v>
      </c>
      <c r="G530" s="11">
        <f t="shared" si="12"/>
        <v>772.5</v>
      </c>
      <c r="H530" s="8">
        <f t="shared" si="12"/>
        <v>0</v>
      </c>
    </row>
    <row r="531" spans="1:8">
      <c r="A531" s="9" t="s">
        <v>82</v>
      </c>
      <c r="B531" s="13">
        <v>30</v>
      </c>
      <c r="C531" s="12">
        <v>45899</v>
      </c>
      <c r="D531" s="12">
        <v>45899</v>
      </c>
      <c r="E531" s="11">
        <v>772.5</v>
      </c>
      <c r="F531" s="8">
        <v>0</v>
      </c>
      <c r="G531" s="11">
        <f t="shared" si="12"/>
        <v>772.5</v>
      </c>
      <c r="H531" s="8">
        <f t="shared" si="12"/>
        <v>0</v>
      </c>
    </row>
    <row r="532" spans="1:8">
      <c r="A532" s="9" t="s">
        <v>82</v>
      </c>
      <c r="B532" s="13">
        <v>31</v>
      </c>
      <c r="C532" s="12">
        <v>45930</v>
      </c>
      <c r="D532" s="12">
        <v>45930</v>
      </c>
      <c r="E532" s="11">
        <v>772.5</v>
      </c>
      <c r="F532" s="8">
        <v>0</v>
      </c>
      <c r="G532" s="11">
        <f t="shared" si="12"/>
        <v>772.5</v>
      </c>
      <c r="H532" s="8">
        <f t="shared" si="12"/>
        <v>0</v>
      </c>
    </row>
    <row r="533" spans="1:8">
      <c r="A533" s="9" t="s">
        <v>82</v>
      </c>
      <c r="B533" s="13">
        <v>32</v>
      </c>
      <c r="C533" s="12">
        <v>45960</v>
      </c>
      <c r="D533" s="12">
        <v>45960</v>
      </c>
      <c r="E533" s="11">
        <v>772.5</v>
      </c>
      <c r="F533" s="8">
        <v>0</v>
      </c>
      <c r="G533" s="11">
        <f t="shared" si="12"/>
        <v>772.5</v>
      </c>
      <c r="H533" s="8">
        <f t="shared" si="12"/>
        <v>0</v>
      </c>
    </row>
    <row r="534" spans="1:8">
      <c r="A534" s="9" t="s">
        <v>82</v>
      </c>
      <c r="B534" s="13">
        <v>33</v>
      </c>
      <c r="C534" s="12">
        <v>45991</v>
      </c>
      <c r="D534" s="12">
        <v>45991</v>
      </c>
      <c r="E534" s="11">
        <v>772.5</v>
      </c>
      <c r="F534" s="8">
        <v>0</v>
      </c>
      <c r="G534" s="11">
        <f t="shared" si="12"/>
        <v>772.5</v>
      </c>
      <c r="H534" s="8">
        <f t="shared" si="12"/>
        <v>0</v>
      </c>
    </row>
    <row r="535" spans="1:8">
      <c r="A535" s="9" t="s">
        <v>82</v>
      </c>
      <c r="B535" s="13">
        <v>34</v>
      </c>
      <c r="C535" s="12">
        <v>46021</v>
      </c>
      <c r="D535" s="12">
        <v>46021</v>
      </c>
      <c r="E535" s="11">
        <v>772.5</v>
      </c>
      <c r="F535" s="8">
        <v>0</v>
      </c>
      <c r="G535" s="11">
        <f t="shared" si="12"/>
        <v>772.5</v>
      </c>
      <c r="H535" s="8">
        <f t="shared" si="12"/>
        <v>0</v>
      </c>
    </row>
    <row r="536" spans="1:8">
      <c r="A536" s="9" t="s">
        <v>82</v>
      </c>
      <c r="B536" s="13">
        <v>35</v>
      </c>
      <c r="C536" s="12">
        <v>46052</v>
      </c>
      <c r="D536" s="12">
        <v>46052</v>
      </c>
      <c r="E536" s="11">
        <v>772.5</v>
      </c>
      <c r="F536" s="8">
        <v>0</v>
      </c>
      <c r="G536" s="11">
        <f t="shared" si="12"/>
        <v>772.5</v>
      </c>
      <c r="H536" s="8">
        <f t="shared" si="12"/>
        <v>0</v>
      </c>
    </row>
    <row r="537" spans="1:8">
      <c r="A537" s="9" t="s">
        <v>82</v>
      </c>
      <c r="B537" s="13">
        <v>36</v>
      </c>
      <c r="C537" s="12">
        <v>46081</v>
      </c>
      <c r="D537" s="12">
        <v>46081</v>
      </c>
      <c r="E537" s="11">
        <v>772.5</v>
      </c>
      <c r="F537" s="8">
        <v>0</v>
      </c>
      <c r="G537" s="11">
        <f t="shared" si="12"/>
        <v>772.5</v>
      </c>
      <c r="H537" s="8">
        <f t="shared" si="12"/>
        <v>0</v>
      </c>
    </row>
    <row r="538" spans="1:8">
      <c r="A538" s="9" t="s">
        <v>82</v>
      </c>
      <c r="B538" s="13">
        <v>37</v>
      </c>
      <c r="C538" s="12">
        <v>46111</v>
      </c>
      <c r="D538" s="12">
        <v>46111</v>
      </c>
      <c r="E538" s="11">
        <v>772.5</v>
      </c>
      <c r="F538" s="8">
        <v>0</v>
      </c>
      <c r="G538" s="11">
        <f t="shared" si="12"/>
        <v>772.5</v>
      </c>
      <c r="H538" s="8">
        <f t="shared" si="12"/>
        <v>0</v>
      </c>
    </row>
    <row r="539" spans="1:8">
      <c r="A539" s="9" t="s">
        <v>82</v>
      </c>
      <c r="B539" s="13">
        <v>38</v>
      </c>
      <c r="C539" s="12">
        <v>46142</v>
      </c>
      <c r="D539" s="12">
        <v>46142</v>
      </c>
      <c r="E539" s="11">
        <v>772.5</v>
      </c>
      <c r="F539" s="8">
        <v>0</v>
      </c>
      <c r="G539" s="11">
        <f t="shared" si="12"/>
        <v>772.5</v>
      </c>
      <c r="H539" s="8">
        <f t="shared" si="12"/>
        <v>0</v>
      </c>
    </row>
    <row r="540" spans="1:8">
      <c r="A540" s="9" t="s">
        <v>82</v>
      </c>
      <c r="B540" s="13">
        <v>39</v>
      </c>
      <c r="C540" s="12">
        <v>46172</v>
      </c>
      <c r="D540" s="12">
        <v>46172</v>
      </c>
      <c r="E540" s="11">
        <v>772.5</v>
      </c>
      <c r="F540" s="8">
        <v>0</v>
      </c>
      <c r="G540" s="11">
        <f t="shared" si="12"/>
        <v>772.5</v>
      </c>
      <c r="H540" s="8">
        <f t="shared" si="12"/>
        <v>0</v>
      </c>
    </row>
    <row r="541" spans="1:8">
      <c r="A541" s="9" t="s">
        <v>82</v>
      </c>
      <c r="B541" s="13">
        <v>40</v>
      </c>
      <c r="C541" s="12">
        <v>46203</v>
      </c>
      <c r="D541" s="12">
        <v>46203</v>
      </c>
      <c r="E541" s="11">
        <v>772.5</v>
      </c>
      <c r="F541" s="8">
        <v>0</v>
      </c>
      <c r="G541" s="11">
        <f t="shared" si="12"/>
        <v>772.5</v>
      </c>
      <c r="H541" s="8">
        <f t="shared" si="12"/>
        <v>0</v>
      </c>
    </row>
    <row r="542" spans="1:8">
      <c r="A542" s="9" t="s">
        <v>82</v>
      </c>
      <c r="B542" s="13">
        <v>41</v>
      </c>
      <c r="C542" s="12">
        <v>46233</v>
      </c>
      <c r="D542" s="12">
        <v>46233</v>
      </c>
      <c r="E542" s="11">
        <v>772.5</v>
      </c>
      <c r="F542" s="8">
        <v>0</v>
      </c>
      <c r="G542" s="11">
        <f t="shared" si="12"/>
        <v>772.5</v>
      </c>
      <c r="H542" s="8">
        <f t="shared" si="12"/>
        <v>0</v>
      </c>
    </row>
    <row r="543" spans="1:8">
      <c r="A543" s="9" t="s">
        <v>82</v>
      </c>
      <c r="B543" s="13">
        <v>42</v>
      </c>
      <c r="C543" s="12">
        <v>46264</v>
      </c>
      <c r="D543" s="12">
        <v>46264</v>
      </c>
      <c r="E543" s="11">
        <v>772.5</v>
      </c>
      <c r="F543" s="8">
        <v>0</v>
      </c>
      <c r="G543" s="11">
        <f t="shared" si="12"/>
        <v>772.5</v>
      </c>
      <c r="H543" s="8">
        <f t="shared" si="12"/>
        <v>0</v>
      </c>
    </row>
    <row r="544" spans="1:8">
      <c r="A544" s="9" t="s">
        <v>82</v>
      </c>
      <c r="B544" s="13">
        <v>43</v>
      </c>
      <c r="C544" s="12">
        <v>46295</v>
      </c>
      <c r="D544" s="12">
        <v>46295</v>
      </c>
      <c r="E544" s="11">
        <v>772.5</v>
      </c>
      <c r="F544" s="8">
        <v>0</v>
      </c>
      <c r="G544" s="11">
        <f t="shared" si="12"/>
        <v>772.5</v>
      </c>
      <c r="H544" s="8">
        <f t="shared" si="12"/>
        <v>0</v>
      </c>
    </row>
    <row r="545" spans="1:8">
      <c r="A545" s="9" t="s">
        <v>82</v>
      </c>
      <c r="B545" s="13">
        <v>44</v>
      </c>
      <c r="C545" s="12">
        <v>46325</v>
      </c>
      <c r="D545" s="12">
        <v>46325</v>
      </c>
      <c r="E545" s="11">
        <v>772.5</v>
      </c>
      <c r="F545" s="8">
        <v>0</v>
      </c>
      <c r="G545" s="11">
        <f t="shared" si="12"/>
        <v>772.5</v>
      </c>
      <c r="H545" s="8">
        <f t="shared" si="12"/>
        <v>0</v>
      </c>
    </row>
    <row r="546" spans="1:8">
      <c r="A546" s="9" t="s">
        <v>82</v>
      </c>
      <c r="B546" s="13">
        <v>45</v>
      </c>
      <c r="C546" s="12">
        <v>46356</v>
      </c>
      <c r="D546" s="12">
        <v>46356</v>
      </c>
      <c r="E546" s="11">
        <v>772.5</v>
      </c>
      <c r="F546" s="8">
        <v>0</v>
      </c>
      <c r="G546" s="11">
        <f t="shared" si="12"/>
        <v>772.5</v>
      </c>
      <c r="H546" s="8">
        <f t="shared" si="12"/>
        <v>0</v>
      </c>
    </row>
    <row r="547" spans="1:8">
      <c r="A547" s="9" t="s">
        <v>82</v>
      </c>
      <c r="B547" s="13">
        <v>46</v>
      </c>
      <c r="C547" s="12">
        <v>46386</v>
      </c>
      <c r="D547" s="12">
        <v>46386</v>
      </c>
      <c r="E547" s="11">
        <v>772.5</v>
      </c>
      <c r="F547" s="8">
        <v>0</v>
      </c>
      <c r="G547" s="11">
        <f t="shared" si="12"/>
        <v>772.5</v>
      </c>
      <c r="H547" s="8">
        <f t="shared" si="12"/>
        <v>0</v>
      </c>
    </row>
    <row r="548" spans="1:8">
      <c r="A548" s="9" t="s">
        <v>82</v>
      </c>
      <c r="B548" s="13">
        <v>47</v>
      </c>
      <c r="C548" s="12">
        <v>46417</v>
      </c>
      <c r="D548" s="12">
        <v>46417</v>
      </c>
      <c r="E548" s="11">
        <v>772.5</v>
      </c>
      <c r="F548" s="8">
        <v>0</v>
      </c>
      <c r="G548" s="11">
        <f t="shared" si="12"/>
        <v>772.5</v>
      </c>
      <c r="H548" s="8">
        <f t="shared" si="12"/>
        <v>0</v>
      </c>
    </row>
    <row r="549" spans="1:8">
      <c r="A549" s="9" t="s">
        <v>82</v>
      </c>
      <c r="B549" s="13">
        <v>48</v>
      </c>
      <c r="C549" s="12">
        <v>46446</v>
      </c>
      <c r="D549" s="12">
        <v>46446</v>
      </c>
      <c r="E549" s="11">
        <v>772.5</v>
      </c>
      <c r="F549" s="8">
        <v>0</v>
      </c>
      <c r="G549" s="11">
        <f t="shared" si="12"/>
        <v>772.5</v>
      </c>
      <c r="H549" s="8">
        <f t="shared" si="12"/>
        <v>0</v>
      </c>
    </row>
    <row r="550" spans="1:8">
      <c r="A550" s="9" t="s">
        <v>82</v>
      </c>
      <c r="B550" s="13">
        <v>49</v>
      </c>
      <c r="C550" s="12">
        <v>46476</v>
      </c>
      <c r="D550" s="12">
        <v>46476</v>
      </c>
      <c r="E550" s="11">
        <v>772.5</v>
      </c>
      <c r="F550" s="8">
        <v>0</v>
      </c>
      <c r="G550" s="11">
        <f t="shared" si="12"/>
        <v>772.5</v>
      </c>
      <c r="H550" s="8">
        <f t="shared" si="12"/>
        <v>0</v>
      </c>
    </row>
    <row r="551" spans="1:8">
      <c r="A551" s="9" t="s">
        <v>82</v>
      </c>
      <c r="B551" s="13">
        <v>50</v>
      </c>
      <c r="C551" s="12">
        <v>46507</v>
      </c>
      <c r="D551" s="12">
        <v>46507</v>
      </c>
      <c r="E551" s="11">
        <v>772.5</v>
      </c>
      <c r="F551" s="8">
        <v>0</v>
      </c>
      <c r="G551" s="11">
        <f t="shared" si="12"/>
        <v>772.5</v>
      </c>
      <c r="H551" s="8">
        <f t="shared" si="12"/>
        <v>0</v>
      </c>
    </row>
    <row r="552" spans="1:8">
      <c r="A552" s="9" t="s">
        <v>82</v>
      </c>
      <c r="B552" s="13">
        <v>51</v>
      </c>
      <c r="C552" s="12">
        <v>46537</v>
      </c>
      <c r="D552" s="12">
        <v>46537</v>
      </c>
      <c r="E552" s="11">
        <v>772.5</v>
      </c>
      <c r="F552" s="8">
        <v>0</v>
      </c>
      <c r="G552" s="11">
        <f t="shared" si="12"/>
        <v>772.5</v>
      </c>
      <c r="H552" s="8">
        <f t="shared" si="12"/>
        <v>0</v>
      </c>
    </row>
    <row r="553" spans="1:8">
      <c r="A553" s="9" t="s">
        <v>82</v>
      </c>
      <c r="B553" s="13">
        <v>52</v>
      </c>
      <c r="C553" s="12">
        <v>46568</v>
      </c>
      <c r="D553" s="12">
        <v>46568</v>
      </c>
      <c r="E553" s="11">
        <v>772.5</v>
      </c>
      <c r="F553" s="8">
        <v>0</v>
      </c>
      <c r="G553" s="11">
        <f t="shared" si="12"/>
        <v>772.5</v>
      </c>
      <c r="H553" s="8">
        <f t="shared" si="12"/>
        <v>0</v>
      </c>
    </row>
    <row r="554" spans="1:8">
      <c r="A554" s="9" t="s">
        <v>82</v>
      </c>
      <c r="B554" s="13">
        <v>53</v>
      </c>
      <c r="C554" s="12">
        <v>46598</v>
      </c>
      <c r="D554" s="12">
        <v>46598</v>
      </c>
      <c r="E554" s="11">
        <v>772.5</v>
      </c>
      <c r="F554" s="8">
        <v>0</v>
      </c>
      <c r="G554" s="11">
        <f t="shared" si="12"/>
        <v>772.5</v>
      </c>
      <c r="H554" s="8">
        <f t="shared" si="12"/>
        <v>0</v>
      </c>
    </row>
    <row r="555" spans="1:8">
      <c r="A555" s="9" t="s">
        <v>82</v>
      </c>
      <c r="B555" s="13">
        <v>54</v>
      </c>
      <c r="C555" s="12">
        <v>46629</v>
      </c>
      <c r="D555" s="12">
        <v>46629</v>
      </c>
      <c r="E555" s="11">
        <v>772.5</v>
      </c>
      <c r="F555" s="8">
        <v>0</v>
      </c>
      <c r="G555" s="11">
        <f t="shared" si="12"/>
        <v>772.5</v>
      </c>
      <c r="H555" s="8">
        <f t="shared" si="12"/>
        <v>0</v>
      </c>
    </row>
    <row r="556" spans="1:8">
      <c r="A556" s="9" t="s">
        <v>82</v>
      </c>
      <c r="B556" s="13">
        <v>55</v>
      </c>
      <c r="C556" s="12">
        <v>46660</v>
      </c>
      <c r="D556" s="12">
        <v>46660</v>
      </c>
      <c r="E556" s="11">
        <v>772.5</v>
      </c>
      <c r="F556" s="8">
        <v>0</v>
      </c>
      <c r="G556" s="11">
        <f t="shared" si="12"/>
        <v>772.5</v>
      </c>
      <c r="H556" s="8">
        <f t="shared" si="12"/>
        <v>0</v>
      </c>
    </row>
    <row r="557" spans="1:8">
      <c r="A557" s="9" t="s">
        <v>82</v>
      </c>
      <c r="B557" s="13">
        <v>56</v>
      </c>
      <c r="C557" s="12">
        <v>46690</v>
      </c>
      <c r="D557" s="12">
        <v>46690</v>
      </c>
      <c r="E557" s="11">
        <v>772.5</v>
      </c>
      <c r="F557" s="8">
        <v>0</v>
      </c>
      <c r="G557" s="11">
        <f t="shared" si="12"/>
        <v>772.5</v>
      </c>
      <c r="H557" s="8">
        <f t="shared" si="12"/>
        <v>0</v>
      </c>
    </row>
    <row r="558" spans="1:8">
      <c r="A558" s="9" t="s">
        <v>82</v>
      </c>
      <c r="B558" s="13">
        <v>57</v>
      </c>
      <c r="C558" s="12">
        <v>46721</v>
      </c>
      <c r="D558" s="12">
        <v>46721</v>
      </c>
      <c r="E558" s="11">
        <v>772.5</v>
      </c>
      <c r="F558" s="8">
        <v>0</v>
      </c>
      <c r="G558" s="11">
        <f t="shared" si="12"/>
        <v>772.5</v>
      </c>
      <c r="H558" s="8">
        <f t="shared" si="12"/>
        <v>0</v>
      </c>
    </row>
    <row r="559" spans="1:8">
      <c r="A559" s="9" t="s">
        <v>82</v>
      </c>
      <c r="B559" s="13">
        <v>58</v>
      </c>
      <c r="C559" s="12">
        <v>46751</v>
      </c>
      <c r="D559" s="12">
        <v>46751</v>
      </c>
      <c r="E559" s="11">
        <v>772.5</v>
      </c>
      <c r="F559" s="8">
        <v>0</v>
      </c>
      <c r="G559" s="11">
        <f t="shared" si="12"/>
        <v>772.5</v>
      </c>
      <c r="H559" s="8">
        <f t="shared" si="12"/>
        <v>0</v>
      </c>
    </row>
    <row r="560" spans="1:8">
      <c r="A560" s="9" t="s">
        <v>82</v>
      </c>
      <c r="B560" s="13">
        <v>59</v>
      </c>
      <c r="C560" s="12">
        <v>46782</v>
      </c>
      <c r="D560" s="12">
        <v>46782</v>
      </c>
      <c r="E560" s="11">
        <v>772.5</v>
      </c>
      <c r="F560" s="8">
        <v>0</v>
      </c>
      <c r="G560" s="11">
        <f t="shared" si="12"/>
        <v>772.5</v>
      </c>
      <c r="H560" s="8">
        <f t="shared" si="12"/>
        <v>0</v>
      </c>
    </row>
    <row r="561" spans="1:8">
      <c r="A561" s="9" t="s">
        <v>82</v>
      </c>
      <c r="B561" s="13">
        <v>60</v>
      </c>
      <c r="C561" s="12">
        <v>46812</v>
      </c>
      <c r="D561" s="12">
        <v>46812</v>
      </c>
      <c r="E561" s="11">
        <v>772.5</v>
      </c>
      <c r="F561" s="8">
        <v>0</v>
      </c>
      <c r="G561" s="11">
        <f t="shared" si="12"/>
        <v>772.5</v>
      </c>
      <c r="H561" s="8">
        <f t="shared" si="12"/>
        <v>0</v>
      </c>
    </row>
    <row r="562" spans="1:8">
      <c r="A562" s="9" t="s">
        <v>83</v>
      </c>
      <c r="B562" s="13">
        <v>1</v>
      </c>
      <c r="C562" s="12">
        <v>45076</v>
      </c>
      <c r="D562" s="12">
        <v>45076</v>
      </c>
      <c r="E562" s="11">
        <v>193.8</v>
      </c>
      <c r="F562" s="8">
        <v>0</v>
      </c>
      <c r="G562" s="11">
        <f t="shared" si="12"/>
        <v>193.8</v>
      </c>
      <c r="H562" s="8">
        <f t="shared" si="12"/>
        <v>0</v>
      </c>
    </row>
    <row r="563" spans="1:8">
      <c r="A563" s="9" t="s">
        <v>83</v>
      </c>
      <c r="B563" s="13">
        <v>2</v>
      </c>
      <c r="C563" s="12">
        <v>45107</v>
      </c>
      <c r="D563" s="12">
        <v>45107</v>
      </c>
      <c r="E563" s="11">
        <v>193.8</v>
      </c>
      <c r="F563" s="8">
        <v>0</v>
      </c>
      <c r="G563" s="11">
        <f t="shared" si="12"/>
        <v>193.8</v>
      </c>
      <c r="H563" s="8">
        <f t="shared" si="12"/>
        <v>0</v>
      </c>
    </row>
    <row r="564" spans="1:8">
      <c r="A564" s="9" t="s">
        <v>83</v>
      </c>
      <c r="B564" s="13">
        <v>3</v>
      </c>
      <c r="C564" s="12">
        <v>45137</v>
      </c>
      <c r="D564" s="12">
        <v>45137</v>
      </c>
      <c r="E564" s="11">
        <v>193.8</v>
      </c>
      <c r="F564" s="8">
        <v>0</v>
      </c>
      <c r="G564" s="11">
        <f t="shared" ref="G564:H627" si="13">+E564</f>
        <v>193.8</v>
      </c>
      <c r="H564" s="8">
        <f t="shared" si="13"/>
        <v>0</v>
      </c>
    </row>
    <row r="565" spans="1:8">
      <c r="A565" s="9" t="s">
        <v>83</v>
      </c>
      <c r="B565" s="13">
        <v>4</v>
      </c>
      <c r="C565" s="12">
        <v>45168</v>
      </c>
      <c r="D565" s="12">
        <v>45168</v>
      </c>
      <c r="E565" s="11">
        <v>193.8</v>
      </c>
      <c r="F565" s="8">
        <v>0</v>
      </c>
      <c r="G565" s="11">
        <f t="shared" si="13"/>
        <v>193.8</v>
      </c>
      <c r="H565" s="8">
        <f t="shared" si="13"/>
        <v>0</v>
      </c>
    </row>
    <row r="566" spans="1:8">
      <c r="A566" s="9" t="s">
        <v>83</v>
      </c>
      <c r="B566" s="13">
        <v>5</v>
      </c>
      <c r="C566" s="12">
        <v>45199</v>
      </c>
      <c r="D566" s="12">
        <v>45199</v>
      </c>
      <c r="E566" s="11">
        <v>193.8</v>
      </c>
      <c r="F566" s="8">
        <v>0</v>
      </c>
      <c r="G566" s="11">
        <f t="shared" si="13"/>
        <v>193.8</v>
      </c>
      <c r="H566" s="8">
        <f t="shared" si="13"/>
        <v>0</v>
      </c>
    </row>
    <row r="567" spans="1:8">
      <c r="A567" s="9" t="s">
        <v>83</v>
      </c>
      <c r="B567" s="13">
        <v>6</v>
      </c>
      <c r="C567" s="12">
        <v>45229</v>
      </c>
      <c r="D567" s="12">
        <v>45229</v>
      </c>
      <c r="E567" s="11">
        <v>193.8</v>
      </c>
      <c r="F567" s="8">
        <v>0</v>
      </c>
      <c r="G567" s="11">
        <f t="shared" si="13"/>
        <v>193.8</v>
      </c>
      <c r="H567" s="8">
        <f t="shared" si="13"/>
        <v>0</v>
      </c>
    </row>
    <row r="568" spans="1:8">
      <c r="A568" s="9" t="s">
        <v>83</v>
      </c>
      <c r="B568" s="13">
        <v>7</v>
      </c>
      <c r="C568" s="12">
        <v>45260</v>
      </c>
      <c r="D568" s="12">
        <v>45260</v>
      </c>
      <c r="E568" s="11">
        <v>193.8</v>
      </c>
      <c r="F568" s="8">
        <v>0</v>
      </c>
      <c r="G568" s="11">
        <f t="shared" si="13"/>
        <v>193.8</v>
      </c>
      <c r="H568" s="8">
        <f t="shared" si="13"/>
        <v>0</v>
      </c>
    </row>
    <row r="569" spans="1:8">
      <c r="A569" s="9" t="s">
        <v>83</v>
      </c>
      <c r="B569" s="13">
        <v>8</v>
      </c>
      <c r="C569" s="12">
        <v>45290</v>
      </c>
      <c r="D569" s="12">
        <v>45290</v>
      </c>
      <c r="E569" s="11">
        <v>193.8</v>
      </c>
      <c r="F569" s="8">
        <v>0</v>
      </c>
      <c r="G569" s="11">
        <f t="shared" si="13"/>
        <v>193.8</v>
      </c>
      <c r="H569" s="8">
        <f t="shared" si="13"/>
        <v>0</v>
      </c>
    </row>
    <row r="570" spans="1:8">
      <c r="A570" s="9" t="s">
        <v>83</v>
      </c>
      <c r="B570" s="13">
        <v>9</v>
      </c>
      <c r="C570" s="12">
        <v>45321</v>
      </c>
      <c r="D570" s="12">
        <v>45321</v>
      </c>
      <c r="E570" s="11">
        <v>193.8</v>
      </c>
      <c r="F570" s="8">
        <v>0</v>
      </c>
      <c r="G570" s="11">
        <f t="shared" si="13"/>
        <v>193.8</v>
      </c>
      <c r="H570" s="8">
        <f t="shared" si="13"/>
        <v>0</v>
      </c>
    </row>
    <row r="571" spans="1:8">
      <c r="A571" s="9" t="s">
        <v>83</v>
      </c>
      <c r="B571" s="13">
        <v>10</v>
      </c>
      <c r="C571" s="12">
        <v>45351</v>
      </c>
      <c r="D571" s="12">
        <v>45351</v>
      </c>
      <c r="E571" s="11">
        <v>193.8</v>
      </c>
      <c r="F571" s="8">
        <v>0</v>
      </c>
      <c r="G571" s="11">
        <f t="shared" si="13"/>
        <v>193.8</v>
      </c>
      <c r="H571" s="8">
        <f t="shared" si="13"/>
        <v>0</v>
      </c>
    </row>
    <row r="572" spans="1:8">
      <c r="A572" s="9" t="s">
        <v>83</v>
      </c>
      <c r="B572" s="13">
        <v>11</v>
      </c>
      <c r="C572" s="12">
        <v>45381</v>
      </c>
      <c r="D572" s="12">
        <v>45381</v>
      </c>
      <c r="E572" s="11">
        <v>193.8</v>
      </c>
      <c r="F572" s="8">
        <v>0</v>
      </c>
      <c r="G572" s="11">
        <f t="shared" si="13"/>
        <v>193.8</v>
      </c>
      <c r="H572" s="8">
        <f t="shared" si="13"/>
        <v>0</v>
      </c>
    </row>
    <row r="573" spans="1:8">
      <c r="A573" s="9" t="s">
        <v>83</v>
      </c>
      <c r="B573" s="13">
        <v>12</v>
      </c>
      <c r="C573" s="12">
        <v>45412</v>
      </c>
      <c r="D573" s="12">
        <v>45412</v>
      </c>
      <c r="E573" s="11">
        <v>10000</v>
      </c>
      <c r="F573" s="8">
        <v>0</v>
      </c>
      <c r="G573" s="11">
        <f t="shared" si="13"/>
        <v>10000</v>
      </c>
      <c r="H573" s="8">
        <f t="shared" si="13"/>
        <v>0</v>
      </c>
    </row>
    <row r="574" spans="1:8">
      <c r="A574" s="9" t="s">
        <v>83</v>
      </c>
      <c r="B574" s="13">
        <v>13</v>
      </c>
      <c r="C574" s="12">
        <v>45442</v>
      </c>
      <c r="D574" s="12">
        <v>45442</v>
      </c>
      <c r="E574" s="11">
        <v>193.8</v>
      </c>
      <c r="F574" s="8">
        <v>0</v>
      </c>
      <c r="G574" s="11">
        <f t="shared" si="13"/>
        <v>193.8</v>
      </c>
      <c r="H574" s="8">
        <f t="shared" si="13"/>
        <v>0</v>
      </c>
    </row>
    <row r="575" spans="1:8">
      <c r="A575" s="9" t="s">
        <v>83</v>
      </c>
      <c r="B575" s="13">
        <v>14</v>
      </c>
      <c r="C575" s="12">
        <v>45473</v>
      </c>
      <c r="D575" s="12">
        <v>45473</v>
      </c>
      <c r="E575" s="11">
        <v>193.8</v>
      </c>
      <c r="F575" s="8">
        <v>0</v>
      </c>
      <c r="G575" s="11">
        <f t="shared" si="13"/>
        <v>193.8</v>
      </c>
      <c r="H575" s="8">
        <f t="shared" si="13"/>
        <v>0</v>
      </c>
    </row>
    <row r="576" spans="1:8">
      <c r="A576" s="9" t="s">
        <v>83</v>
      </c>
      <c r="B576" s="13">
        <v>15</v>
      </c>
      <c r="C576" s="12">
        <v>45503</v>
      </c>
      <c r="D576" s="12">
        <v>45503</v>
      </c>
      <c r="E576" s="11">
        <v>193.8</v>
      </c>
      <c r="F576" s="8">
        <v>0</v>
      </c>
      <c r="G576" s="11">
        <f t="shared" si="13"/>
        <v>193.8</v>
      </c>
      <c r="H576" s="8">
        <f t="shared" si="13"/>
        <v>0</v>
      </c>
    </row>
    <row r="577" spans="1:8">
      <c r="A577" s="9" t="s">
        <v>83</v>
      </c>
      <c r="B577" s="13">
        <v>16</v>
      </c>
      <c r="C577" s="12">
        <v>45534</v>
      </c>
      <c r="D577" s="12">
        <v>45534</v>
      </c>
      <c r="E577" s="11">
        <v>193.8</v>
      </c>
      <c r="F577" s="8">
        <v>0</v>
      </c>
      <c r="G577" s="11">
        <f t="shared" si="13"/>
        <v>193.8</v>
      </c>
      <c r="H577" s="8">
        <f t="shared" si="13"/>
        <v>0</v>
      </c>
    </row>
    <row r="578" spans="1:8">
      <c r="A578" s="9" t="s">
        <v>83</v>
      </c>
      <c r="B578" s="13">
        <v>17</v>
      </c>
      <c r="C578" s="12">
        <v>45565</v>
      </c>
      <c r="D578" s="12">
        <v>45565</v>
      </c>
      <c r="E578" s="11">
        <v>193.8</v>
      </c>
      <c r="F578" s="8">
        <v>0</v>
      </c>
      <c r="G578" s="11">
        <f t="shared" si="13"/>
        <v>193.8</v>
      </c>
      <c r="H578" s="8">
        <f t="shared" si="13"/>
        <v>0</v>
      </c>
    </row>
    <row r="579" spans="1:8">
      <c r="A579" s="9" t="s">
        <v>83</v>
      </c>
      <c r="B579" s="13">
        <v>18</v>
      </c>
      <c r="C579" s="12">
        <v>45595</v>
      </c>
      <c r="D579" s="12">
        <v>45595</v>
      </c>
      <c r="E579" s="11">
        <v>193.8</v>
      </c>
      <c r="F579" s="8">
        <v>0</v>
      </c>
      <c r="G579" s="11">
        <f t="shared" si="13"/>
        <v>193.8</v>
      </c>
      <c r="H579" s="8">
        <f t="shared" si="13"/>
        <v>0</v>
      </c>
    </row>
    <row r="580" spans="1:8">
      <c r="A580" s="9" t="s">
        <v>83</v>
      </c>
      <c r="B580" s="13">
        <v>19</v>
      </c>
      <c r="C580" s="12">
        <v>45626</v>
      </c>
      <c r="D580" s="12">
        <v>45626</v>
      </c>
      <c r="E580" s="11">
        <v>193.8</v>
      </c>
      <c r="F580" s="8">
        <v>0</v>
      </c>
      <c r="G580" s="11">
        <f t="shared" si="13"/>
        <v>193.8</v>
      </c>
      <c r="H580" s="8">
        <f t="shared" si="13"/>
        <v>0</v>
      </c>
    </row>
    <row r="581" spans="1:8">
      <c r="A581" s="9" t="s">
        <v>83</v>
      </c>
      <c r="B581" s="13">
        <v>20</v>
      </c>
      <c r="C581" s="12">
        <v>45656</v>
      </c>
      <c r="D581" s="12">
        <v>45656</v>
      </c>
      <c r="E581" s="11">
        <v>193.8</v>
      </c>
      <c r="F581" s="8">
        <v>0</v>
      </c>
      <c r="G581" s="11">
        <f t="shared" si="13"/>
        <v>193.8</v>
      </c>
      <c r="H581" s="8">
        <f t="shared" si="13"/>
        <v>0</v>
      </c>
    </row>
    <row r="582" spans="1:8">
      <c r="A582" s="9" t="s">
        <v>83</v>
      </c>
      <c r="B582" s="13">
        <v>21</v>
      </c>
      <c r="C582" s="12">
        <v>45687</v>
      </c>
      <c r="D582" s="12">
        <v>45687</v>
      </c>
      <c r="E582" s="11">
        <v>193.8</v>
      </c>
      <c r="F582" s="8">
        <v>0</v>
      </c>
      <c r="G582" s="11">
        <f t="shared" si="13"/>
        <v>193.8</v>
      </c>
      <c r="H582" s="8">
        <f t="shared" si="13"/>
        <v>0</v>
      </c>
    </row>
    <row r="583" spans="1:8">
      <c r="A583" s="9" t="s">
        <v>83</v>
      </c>
      <c r="B583" s="13">
        <v>22</v>
      </c>
      <c r="C583" s="12">
        <v>45716</v>
      </c>
      <c r="D583" s="12">
        <v>45716</v>
      </c>
      <c r="E583" s="11">
        <v>193.8</v>
      </c>
      <c r="F583" s="8">
        <v>0</v>
      </c>
      <c r="G583" s="11">
        <f t="shared" si="13"/>
        <v>193.8</v>
      </c>
      <c r="H583" s="8">
        <f t="shared" si="13"/>
        <v>0</v>
      </c>
    </row>
    <row r="584" spans="1:8">
      <c r="A584" s="9" t="s">
        <v>83</v>
      </c>
      <c r="B584" s="13">
        <v>23</v>
      </c>
      <c r="C584" s="12">
        <v>45746</v>
      </c>
      <c r="D584" s="12">
        <v>45746</v>
      </c>
      <c r="E584" s="11">
        <v>193.8</v>
      </c>
      <c r="F584" s="8">
        <v>0</v>
      </c>
      <c r="G584" s="11">
        <f t="shared" si="13"/>
        <v>193.8</v>
      </c>
      <c r="H584" s="8">
        <f t="shared" si="13"/>
        <v>0</v>
      </c>
    </row>
    <row r="585" spans="1:8">
      <c r="A585" s="9" t="s">
        <v>83</v>
      </c>
      <c r="B585" s="13">
        <v>24</v>
      </c>
      <c r="C585" s="12">
        <v>45777</v>
      </c>
      <c r="D585" s="12">
        <v>45777</v>
      </c>
      <c r="E585" s="11">
        <v>10000</v>
      </c>
      <c r="F585" s="8">
        <v>0</v>
      </c>
      <c r="G585" s="11">
        <f t="shared" si="13"/>
        <v>10000</v>
      </c>
      <c r="H585" s="8">
        <f t="shared" si="13"/>
        <v>0</v>
      </c>
    </row>
    <row r="586" spans="1:8">
      <c r="A586" s="9" t="s">
        <v>83</v>
      </c>
      <c r="B586" s="13">
        <v>25</v>
      </c>
      <c r="C586" s="12">
        <v>45807</v>
      </c>
      <c r="D586" s="12">
        <v>45807</v>
      </c>
      <c r="E586" s="11">
        <v>193.8</v>
      </c>
      <c r="F586" s="8">
        <v>0</v>
      </c>
      <c r="G586" s="11">
        <f t="shared" si="13"/>
        <v>193.8</v>
      </c>
      <c r="H586" s="8">
        <f t="shared" si="13"/>
        <v>0</v>
      </c>
    </row>
    <row r="587" spans="1:8">
      <c r="A587" s="9" t="s">
        <v>83</v>
      </c>
      <c r="B587" s="13">
        <v>26</v>
      </c>
      <c r="C587" s="12">
        <v>45838</v>
      </c>
      <c r="D587" s="12">
        <v>45838</v>
      </c>
      <c r="E587" s="11">
        <v>193.8</v>
      </c>
      <c r="F587" s="8">
        <v>0</v>
      </c>
      <c r="G587" s="11">
        <f t="shared" si="13"/>
        <v>193.8</v>
      </c>
      <c r="H587" s="8">
        <f t="shared" si="13"/>
        <v>0</v>
      </c>
    </row>
    <row r="588" spans="1:8">
      <c r="A588" s="9" t="s">
        <v>83</v>
      </c>
      <c r="B588" s="13">
        <v>27</v>
      </c>
      <c r="C588" s="12">
        <v>45868</v>
      </c>
      <c r="D588" s="12">
        <v>45868</v>
      </c>
      <c r="E588" s="11">
        <v>193.8</v>
      </c>
      <c r="F588" s="8">
        <v>0</v>
      </c>
      <c r="G588" s="11">
        <f t="shared" si="13"/>
        <v>193.8</v>
      </c>
      <c r="H588" s="8">
        <f t="shared" si="13"/>
        <v>0</v>
      </c>
    </row>
    <row r="589" spans="1:8">
      <c r="A589" s="9" t="s">
        <v>83</v>
      </c>
      <c r="B589" s="13">
        <v>28</v>
      </c>
      <c r="C589" s="12">
        <v>45899</v>
      </c>
      <c r="D589" s="12">
        <v>45899</v>
      </c>
      <c r="E589" s="11">
        <v>193.8</v>
      </c>
      <c r="F589" s="8">
        <v>0</v>
      </c>
      <c r="G589" s="11">
        <f t="shared" si="13"/>
        <v>193.8</v>
      </c>
      <c r="H589" s="8">
        <f t="shared" si="13"/>
        <v>0</v>
      </c>
    </row>
    <row r="590" spans="1:8">
      <c r="A590" s="9" t="s">
        <v>83</v>
      </c>
      <c r="B590" s="13">
        <v>29</v>
      </c>
      <c r="C590" s="12">
        <v>45930</v>
      </c>
      <c r="D590" s="12">
        <v>45930</v>
      </c>
      <c r="E590" s="11">
        <v>193.8</v>
      </c>
      <c r="F590" s="8">
        <v>0</v>
      </c>
      <c r="G590" s="11">
        <f t="shared" si="13"/>
        <v>193.8</v>
      </c>
      <c r="H590" s="8">
        <f t="shared" si="13"/>
        <v>0</v>
      </c>
    </row>
    <row r="591" spans="1:8">
      <c r="A591" s="9" t="s">
        <v>83</v>
      </c>
      <c r="B591" s="13">
        <v>30</v>
      </c>
      <c r="C591" s="12">
        <v>45960</v>
      </c>
      <c r="D591" s="12">
        <v>45960</v>
      </c>
      <c r="E591" s="11">
        <v>193.8</v>
      </c>
      <c r="F591" s="8">
        <v>0</v>
      </c>
      <c r="G591" s="11">
        <f t="shared" si="13"/>
        <v>193.8</v>
      </c>
      <c r="H591" s="8">
        <f t="shared" si="13"/>
        <v>0</v>
      </c>
    </row>
    <row r="592" spans="1:8">
      <c r="A592" s="9" t="s">
        <v>83</v>
      </c>
      <c r="B592" s="13">
        <v>31</v>
      </c>
      <c r="C592" s="12">
        <v>45991</v>
      </c>
      <c r="D592" s="12">
        <v>45991</v>
      </c>
      <c r="E592" s="11">
        <v>193.8</v>
      </c>
      <c r="F592" s="8">
        <v>0</v>
      </c>
      <c r="G592" s="11">
        <f t="shared" si="13"/>
        <v>193.8</v>
      </c>
      <c r="H592" s="8">
        <f t="shared" si="13"/>
        <v>0</v>
      </c>
    </row>
    <row r="593" spans="1:8">
      <c r="A593" s="9" t="s">
        <v>83</v>
      </c>
      <c r="B593" s="13">
        <v>32</v>
      </c>
      <c r="C593" s="12">
        <v>46021</v>
      </c>
      <c r="D593" s="12">
        <v>46021</v>
      </c>
      <c r="E593" s="11">
        <v>193.8</v>
      </c>
      <c r="F593" s="8">
        <v>0</v>
      </c>
      <c r="G593" s="11">
        <f t="shared" si="13"/>
        <v>193.8</v>
      </c>
      <c r="H593" s="8">
        <f t="shared" si="13"/>
        <v>0</v>
      </c>
    </row>
    <row r="594" spans="1:8">
      <c r="A594" s="9" t="s">
        <v>83</v>
      </c>
      <c r="B594" s="13">
        <v>33</v>
      </c>
      <c r="C594" s="12">
        <v>46052</v>
      </c>
      <c r="D594" s="12">
        <v>46052</v>
      </c>
      <c r="E594" s="11">
        <v>193.8</v>
      </c>
      <c r="F594" s="8">
        <v>0</v>
      </c>
      <c r="G594" s="11">
        <f t="shared" si="13"/>
        <v>193.8</v>
      </c>
      <c r="H594" s="8">
        <f t="shared" si="13"/>
        <v>0</v>
      </c>
    </row>
    <row r="595" spans="1:8">
      <c r="A595" s="9" t="s">
        <v>83</v>
      </c>
      <c r="B595" s="13">
        <v>34</v>
      </c>
      <c r="C595" s="12">
        <v>46081</v>
      </c>
      <c r="D595" s="12">
        <v>46081</v>
      </c>
      <c r="E595" s="11">
        <v>193.8</v>
      </c>
      <c r="F595" s="8">
        <v>0</v>
      </c>
      <c r="G595" s="11">
        <f t="shared" si="13"/>
        <v>193.8</v>
      </c>
      <c r="H595" s="8">
        <f t="shared" si="13"/>
        <v>0</v>
      </c>
    </row>
    <row r="596" spans="1:8">
      <c r="A596" s="9" t="s">
        <v>83</v>
      </c>
      <c r="B596" s="13">
        <v>35</v>
      </c>
      <c r="C596" s="12">
        <v>46111</v>
      </c>
      <c r="D596" s="12">
        <v>46111</v>
      </c>
      <c r="E596" s="11">
        <v>193.8</v>
      </c>
      <c r="F596" s="8">
        <v>0</v>
      </c>
      <c r="G596" s="11">
        <f t="shared" si="13"/>
        <v>193.8</v>
      </c>
      <c r="H596" s="8">
        <f t="shared" si="13"/>
        <v>0</v>
      </c>
    </row>
    <row r="597" spans="1:8">
      <c r="A597" s="9" t="s">
        <v>83</v>
      </c>
      <c r="B597" s="13">
        <v>36</v>
      </c>
      <c r="C597" s="12">
        <v>46142</v>
      </c>
      <c r="D597" s="12">
        <v>46142</v>
      </c>
      <c r="E597" s="11">
        <v>10000</v>
      </c>
      <c r="F597" s="8">
        <v>0</v>
      </c>
      <c r="G597" s="11">
        <f t="shared" si="13"/>
        <v>10000</v>
      </c>
      <c r="H597" s="8">
        <f t="shared" si="13"/>
        <v>0</v>
      </c>
    </row>
    <row r="598" spans="1:8">
      <c r="A598" s="9" t="s">
        <v>84</v>
      </c>
      <c r="B598" s="13">
        <v>1</v>
      </c>
      <c r="C598" s="12">
        <v>44772</v>
      </c>
      <c r="D598" s="12">
        <v>44772</v>
      </c>
      <c r="E598" s="11">
        <v>1495.83</v>
      </c>
      <c r="F598" s="8">
        <v>0</v>
      </c>
      <c r="G598" s="11">
        <f t="shared" si="13"/>
        <v>1495.83</v>
      </c>
      <c r="H598" s="8">
        <f t="shared" si="13"/>
        <v>0</v>
      </c>
    </row>
    <row r="599" spans="1:8">
      <c r="A599" s="9" t="s">
        <v>84</v>
      </c>
      <c r="B599" s="13">
        <v>2</v>
      </c>
      <c r="C599" s="12">
        <v>44803</v>
      </c>
      <c r="D599" s="12">
        <v>44803</v>
      </c>
      <c r="E599" s="11">
        <v>1495.83</v>
      </c>
      <c r="F599" s="8">
        <v>0</v>
      </c>
      <c r="G599" s="11">
        <f t="shared" si="13"/>
        <v>1495.83</v>
      </c>
      <c r="H599" s="8">
        <f t="shared" si="13"/>
        <v>0</v>
      </c>
    </row>
    <row r="600" spans="1:8">
      <c r="A600" s="9" t="s">
        <v>84</v>
      </c>
      <c r="B600" s="13">
        <v>3</v>
      </c>
      <c r="C600" s="12">
        <v>44834</v>
      </c>
      <c r="D600" s="12">
        <v>44834</v>
      </c>
      <c r="E600" s="11">
        <v>1495.83</v>
      </c>
      <c r="F600" s="8">
        <v>0</v>
      </c>
      <c r="G600" s="11">
        <f t="shared" si="13"/>
        <v>1495.83</v>
      </c>
      <c r="H600" s="8">
        <f t="shared" si="13"/>
        <v>0</v>
      </c>
    </row>
    <row r="601" spans="1:8">
      <c r="A601" s="9" t="s">
        <v>84</v>
      </c>
      <c r="B601" s="13">
        <v>4</v>
      </c>
      <c r="C601" s="12">
        <v>44864</v>
      </c>
      <c r="D601" s="12">
        <v>44864</v>
      </c>
      <c r="E601" s="11">
        <v>1495.83</v>
      </c>
      <c r="F601" s="8">
        <v>0</v>
      </c>
      <c r="G601" s="11">
        <f t="shared" si="13"/>
        <v>1495.83</v>
      </c>
      <c r="H601" s="8">
        <f t="shared" si="13"/>
        <v>0</v>
      </c>
    </row>
    <row r="602" spans="1:8">
      <c r="A602" s="9" t="s">
        <v>84</v>
      </c>
      <c r="B602" s="13">
        <v>5</v>
      </c>
      <c r="C602" s="12">
        <v>44895</v>
      </c>
      <c r="D602" s="12">
        <v>44895</v>
      </c>
      <c r="E602" s="11">
        <v>1495.83</v>
      </c>
      <c r="F602" s="8">
        <v>0</v>
      </c>
      <c r="G602" s="11">
        <f t="shared" si="13"/>
        <v>1495.83</v>
      </c>
      <c r="H602" s="8">
        <f t="shared" si="13"/>
        <v>0</v>
      </c>
    </row>
    <row r="603" spans="1:8">
      <c r="A603" s="9" t="s">
        <v>84</v>
      </c>
      <c r="B603" s="13">
        <v>6</v>
      </c>
      <c r="C603" s="12">
        <v>44925</v>
      </c>
      <c r="D603" s="12">
        <v>44925</v>
      </c>
      <c r="E603" s="11">
        <v>1495.83</v>
      </c>
      <c r="F603" s="8">
        <v>0</v>
      </c>
      <c r="G603" s="11">
        <f t="shared" si="13"/>
        <v>1495.83</v>
      </c>
      <c r="H603" s="8">
        <f t="shared" si="13"/>
        <v>0</v>
      </c>
    </row>
    <row r="604" spans="1:8">
      <c r="A604" s="9" t="s">
        <v>84</v>
      </c>
      <c r="B604" s="13">
        <v>7</v>
      </c>
      <c r="C604" s="12">
        <v>44956</v>
      </c>
      <c r="D604" s="12">
        <v>44956</v>
      </c>
      <c r="E604" s="11">
        <v>1495.83</v>
      </c>
      <c r="F604" s="8">
        <v>0</v>
      </c>
      <c r="G604" s="11">
        <f t="shared" si="13"/>
        <v>1495.83</v>
      </c>
      <c r="H604" s="8">
        <f t="shared" si="13"/>
        <v>0</v>
      </c>
    </row>
    <row r="605" spans="1:8">
      <c r="A605" s="9" t="s">
        <v>84</v>
      </c>
      <c r="B605" s="13">
        <v>8</v>
      </c>
      <c r="C605" s="12">
        <v>44985</v>
      </c>
      <c r="D605" s="12">
        <v>44985</v>
      </c>
      <c r="E605" s="11">
        <v>1495.83</v>
      </c>
      <c r="F605" s="8">
        <v>0</v>
      </c>
      <c r="G605" s="11">
        <f t="shared" si="13"/>
        <v>1495.83</v>
      </c>
      <c r="H605" s="8">
        <f t="shared" si="13"/>
        <v>0</v>
      </c>
    </row>
    <row r="606" spans="1:8">
      <c r="A606" s="9" t="s">
        <v>84</v>
      </c>
      <c r="B606" s="13">
        <v>9</v>
      </c>
      <c r="C606" s="12">
        <v>45015</v>
      </c>
      <c r="D606" s="12">
        <v>45015</v>
      </c>
      <c r="E606" s="11">
        <v>1495.83</v>
      </c>
      <c r="F606" s="8">
        <v>0</v>
      </c>
      <c r="G606" s="11">
        <f t="shared" si="13"/>
        <v>1495.83</v>
      </c>
      <c r="H606" s="8">
        <f t="shared" si="13"/>
        <v>0</v>
      </c>
    </row>
    <row r="607" spans="1:8">
      <c r="A607" s="9" t="s">
        <v>84</v>
      </c>
      <c r="B607" s="13">
        <v>10</v>
      </c>
      <c r="C607" s="12">
        <v>45046</v>
      </c>
      <c r="D607" s="12">
        <v>45046</v>
      </c>
      <c r="E607" s="11">
        <v>1495.83</v>
      </c>
      <c r="F607" s="8">
        <v>0</v>
      </c>
      <c r="G607" s="11">
        <f t="shared" si="13"/>
        <v>1495.83</v>
      </c>
      <c r="H607" s="8">
        <f t="shared" si="13"/>
        <v>0</v>
      </c>
    </row>
    <row r="608" spans="1:8">
      <c r="A608" s="9" t="s">
        <v>84</v>
      </c>
      <c r="B608" s="13">
        <v>11</v>
      </c>
      <c r="C608" s="12">
        <v>45076</v>
      </c>
      <c r="D608" s="12">
        <v>45076</v>
      </c>
      <c r="E608" s="11">
        <v>1495.83</v>
      </c>
      <c r="F608" s="8">
        <v>0</v>
      </c>
      <c r="G608" s="11">
        <f t="shared" si="13"/>
        <v>1495.83</v>
      </c>
      <c r="H608" s="8">
        <f t="shared" si="13"/>
        <v>0</v>
      </c>
    </row>
    <row r="609" spans="1:8">
      <c r="A609" s="9" t="s">
        <v>84</v>
      </c>
      <c r="B609" s="13">
        <v>12</v>
      </c>
      <c r="C609" s="12">
        <v>45107</v>
      </c>
      <c r="D609" s="12">
        <v>45107</v>
      </c>
      <c r="E609" s="11">
        <v>1495.83</v>
      </c>
      <c r="F609" s="8">
        <v>0</v>
      </c>
      <c r="G609" s="11">
        <f t="shared" si="13"/>
        <v>1495.83</v>
      </c>
      <c r="H609" s="8">
        <f t="shared" si="13"/>
        <v>0</v>
      </c>
    </row>
    <row r="610" spans="1:8">
      <c r="A610" s="9" t="s">
        <v>84</v>
      </c>
      <c r="B610" s="13">
        <v>13</v>
      </c>
      <c r="C610" s="12">
        <v>45137</v>
      </c>
      <c r="D610" s="12">
        <v>45137</v>
      </c>
      <c r="E610" s="11">
        <v>1495.83</v>
      </c>
      <c r="F610" s="8">
        <v>0</v>
      </c>
      <c r="G610" s="11">
        <f t="shared" si="13"/>
        <v>1495.83</v>
      </c>
      <c r="H610" s="8">
        <f t="shared" si="13"/>
        <v>0</v>
      </c>
    </row>
    <row r="611" spans="1:8">
      <c r="A611" s="9" t="s">
        <v>84</v>
      </c>
      <c r="B611" s="13">
        <v>14</v>
      </c>
      <c r="C611" s="12">
        <v>45168</v>
      </c>
      <c r="D611" s="12">
        <v>45168</v>
      </c>
      <c r="E611" s="11">
        <v>1495.83</v>
      </c>
      <c r="F611" s="8">
        <v>0</v>
      </c>
      <c r="G611" s="11">
        <f t="shared" si="13"/>
        <v>1495.83</v>
      </c>
      <c r="H611" s="8">
        <f t="shared" si="13"/>
        <v>0</v>
      </c>
    </row>
    <row r="612" spans="1:8">
      <c r="A612" s="9" t="s">
        <v>84</v>
      </c>
      <c r="B612" s="13">
        <v>15</v>
      </c>
      <c r="C612" s="12">
        <v>45199</v>
      </c>
      <c r="D612" s="12">
        <v>45199</v>
      </c>
      <c r="E612" s="11">
        <v>1495.83</v>
      </c>
      <c r="F612" s="8">
        <v>0</v>
      </c>
      <c r="G612" s="11">
        <f t="shared" si="13"/>
        <v>1495.83</v>
      </c>
      <c r="H612" s="8">
        <f t="shared" si="13"/>
        <v>0</v>
      </c>
    </row>
    <row r="613" spans="1:8">
      <c r="A613" s="9" t="s">
        <v>84</v>
      </c>
      <c r="B613" s="13">
        <v>16</v>
      </c>
      <c r="C613" s="12">
        <v>45229</v>
      </c>
      <c r="D613" s="12">
        <v>45229</v>
      </c>
      <c r="E613" s="11">
        <v>1495.83</v>
      </c>
      <c r="F613" s="8">
        <v>0</v>
      </c>
      <c r="G613" s="11">
        <f t="shared" si="13"/>
        <v>1495.83</v>
      </c>
      <c r="H613" s="8">
        <f t="shared" si="13"/>
        <v>0</v>
      </c>
    </row>
    <row r="614" spans="1:8">
      <c r="A614" s="9" t="s">
        <v>84</v>
      </c>
      <c r="B614" s="13">
        <v>17</v>
      </c>
      <c r="C614" s="12">
        <v>45260</v>
      </c>
      <c r="D614" s="12">
        <v>45260</v>
      </c>
      <c r="E614" s="11">
        <v>1495.83</v>
      </c>
      <c r="F614" s="8">
        <v>0</v>
      </c>
      <c r="G614" s="11">
        <f t="shared" si="13"/>
        <v>1495.83</v>
      </c>
      <c r="H614" s="8">
        <f t="shared" si="13"/>
        <v>0</v>
      </c>
    </row>
    <row r="615" spans="1:8">
      <c r="A615" s="9" t="s">
        <v>84</v>
      </c>
      <c r="B615" s="13">
        <v>18</v>
      </c>
      <c r="C615" s="12">
        <v>45290</v>
      </c>
      <c r="D615" s="12">
        <v>45290</v>
      </c>
      <c r="E615" s="11">
        <v>1495.83</v>
      </c>
      <c r="F615" s="8">
        <v>0</v>
      </c>
      <c r="G615" s="11">
        <f t="shared" si="13"/>
        <v>1495.83</v>
      </c>
      <c r="H615" s="8">
        <f t="shared" si="13"/>
        <v>0</v>
      </c>
    </row>
    <row r="616" spans="1:8">
      <c r="A616" s="9" t="s">
        <v>84</v>
      </c>
      <c r="B616" s="13">
        <v>19</v>
      </c>
      <c r="C616" s="12">
        <v>45321</v>
      </c>
      <c r="D616" s="12">
        <v>45321</v>
      </c>
      <c r="E616" s="11">
        <v>1495.83</v>
      </c>
      <c r="F616" s="8">
        <v>0</v>
      </c>
      <c r="G616" s="11">
        <f t="shared" si="13"/>
        <v>1495.83</v>
      </c>
      <c r="H616" s="8">
        <f t="shared" si="13"/>
        <v>0</v>
      </c>
    </row>
    <row r="617" spans="1:8">
      <c r="A617" s="9" t="s">
        <v>84</v>
      </c>
      <c r="B617" s="13">
        <v>20</v>
      </c>
      <c r="C617" s="12">
        <v>45351</v>
      </c>
      <c r="D617" s="12">
        <v>45351</v>
      </c>
      <c r="E617" s="11">
        <v>1495.83</v>
      </c>
      <c r="F617" s="8">
        <v>0</v>
      </c>
      <c r="G617" s="11">
        <f t="shared" si="13"/>
        <v>1495.83</v>
      </c>
      <c r="H617" s="8">
        <f t="shared" si="13"/>
        <v>0</v>
      </c>
    </row>
    <row r="618" spans="1:8">
      <c r="A618" s="9" t="s">
        <v>84</v>
      </c>
      <c r="B618" s="13">
        <v>21</v>
      </c>
      <c r="C618" s="12">
        <v>45381</v>
      </c>
      <c r="D618" s="12">
        <v>45381</v>
      </c>
      <c r="E618" s="11">
        <v>1495.83</v>
      </c>
      <c r="F618" s="8">
        <v>0</v>
      </c>
      <c r="G618" s="11">
        <f t="shared" si="13"/>
        <v>1495.83</v>
      </c>
      <c r="H618" s="8">
        <f t="shared" si="13"/>
        <v>0</v>
      </c>
    </row>
    <row r="619" spans="1:8">
      <c r="A619" s="9" t="s">
        <v>84</v>
      </c>
      <c r="B619" s="13">
        <v>22</v>
      </c>
      <c r="C619" s="12">
        <v>45412</v>
      </c>
      <c r="D619" s="12">
        <v>45412</v>
      </c>
      <c r="E619" s="11">
        <v>1495.83</v>
      </c>
      <c r="F619" s="8">
        <v>0</v>
      </c>
      <c r="G619" s="11">
        <f t="shared" si="13"/>
        <v>1495.83</v>
      </c>
      <c r="H619" s="8">
        <f t="shared" si="13"/>
        <v>0</v>
      </c>
    </row>
    <row r="620" spans="1:8">
      <c r="A620" s="9" t="s">
        <v>84</v>
      </c>
      <c r="B620" s="13">
        <v>23</v>
      </c>
      <c r="C620" s="12">
        <v>45442</v>
      </c>
      <c r="D620" s="12">
        <v>45442</v>
      </c>
      <c r="E620" s="11">
        <v>1495.83</v>
      </c>
      <c r="F620" s="8">
        <v>0</v>
      </c>
      <c r="G620" s="11">
        <f t="shared" si="13"/>
        <v>1495.83</v>
      </c>
      <c r="H620" s="8">
        <f t="shared" si="13"/>
        <v>0</v>
      </c>
    </row>
    <row r="621" spans="1:8">
      <c r="A621" s="9" t="s">
        <v>84</v>
      </c>
      <c r="B621" s="13">
        <v>24</v>
      </c>
      <c r="C621" s="12">
        <v>45473</v>
      </c>
      <c r="D621" s="12">
        <v>45473</v>
      </c>
      <c r="E621" s="11">
        <v>1495.83</v>
      </c>
      <c r="F621" s="8">
        <v>0</v>
      </c>
      <c r="G621" s="11">
        <f t="shared" si="13"/>
        <v>1495.83</v>
      </c>
      <c r="H621" s="8">
        <f t="shared" si="13"/>
        <v>0</v>
      </c>
    </row>
    <row r="622" spans="1:8">
      <c r="A622" s="9" t="s">
        <v>85</v>
      </c>
      <c r="B622" s="13">
        <v>1</v>
      </c>
      <c r="C622" s="12">
        <v>44679</v>
      </c>
      <c r="D622" s="12">
        <v>44679</v>
      </c>
      <c r="E622" s="11">
        <v>500</v>
      </c>
      <c r="F622" s="8">
        <v>0</v>
      </c>
      <c r="G622" s="11">
        <f t="shared" si="13"/>
        <v>500</v>
      </c>
      <c r="H622" s="8">
        <f t="shared" si="13"/>
        <v>0</v>
      </c>
    </row>
    <row r="623" spans="1:8">
      <c r="A623" s="9" t="s">
        <v>85</v>
      </c>
      <c r="B623" s="13">
        <v>2</v>
      </c>
      <c r="C623" s="12">
        <v>44684</v>
      </c>
      <c r="D623" s="12">
        <v>44684</v>
      </c>
      <c r="E623" s="11">
        <v>9500</v>
      </c>
      <c r="F623" s="8">
        <v>0</v>
      </c>
      <c r="G623" s="11">
        <f t="shared" si="13"/>
        <v>9500</v>
      </c>
      <c r="H623" s="8">
        <f t="shared" si="13"/>
        <v>0</v>
      </c>
    </row>
    <row r="624" spans="1:8">
      <c r="A624" s="9" t="s">
        <v>85</v>
      </c>
      <c r="B624" s="13">
        <v>3</v>
      </c>
      <c r="C624" s="12">
        <v>44742</v>
      </c>
      <c r="D624" s="12">
        <v>44742</v>
      </c>
      <c r="E624" s="11">
        <v>4462</v>
      </c>
      <c r="F624" s="8">
        <v>0</v>
      </c>
      <c r="G624" s="11">
        <f t="shared" si="13"/>
        <v>4462</v>
      </c>
      <c r="H624" s="8">
        <f t="shared" si="13"/>
        <v>0</v>
      </c>
    </row>
    <row r="625" spans="1:8">
      <c r="A625" s="9" t="s">
        <v>85</v>
      </c>
      <c r="B625" s="13">
        <v>4</v>
      </c>
      <c r="C625" s="12">
        <v>44772</v>
      </c>
      <c r="D625" s="12">
        <v>44772</v>
      </c>
      <c r="E625" s="11">
        <v>4462</v>
      </c>
      <c r="F625" s="8">
        <v>0</v>
      </c>
      <c r="G625" s="11">
        <f t="shared" si="13"/>
        <v>4462</v>
      </c>
      <c r="H625" s="8">
        <f t="shared" si="13"/>
        <v>0</v>
      </c>
    </row>
    <row r="626" spans="1:8">
      <c r="A626" s="9" t="s">
        <v>85</v>
      </c>
      <c r="B626" s="13">
        <v>5</v>
      </c>
      <c r="C626" s="12">
        <v>44803</v>
      </c>
      <c r="D626" s="12">
        <v>44803</v>
      </c>
      <c r="E626" s="11">
        <v>4462</v>
      </c>
      <c r="F626" s="8">
        <v>0</v>
      </c>
      <c r="G626" s="11">
        <f t="shared" si="13"/>
        <v>4462</v>
      </c>
      <c r="H626" s="8">
        <f t="shared" si="13"/>
        <v>0</v>
      </c>
    </row>
    <row r="627" spans="1:8">
      <c r="A627" s="9" t="s">
        <v>85</v>
      </c>
      <c r="B627" s="13">
        <v>6</v>
      </c>
      <c r="C627" s="12">
        <v>44834</v>
      </c>
      <c r="D627" s="12">
        <v>44834</v>
      </c>
      <c r="E627" s="11">
        <v>4462</v>
      </c>
      <c r="F627" s="8">
        <v>0</v>
      </c>
      <c r="G627" s="11">
        <f t="shared" si="13"/>
        <v>4462</v>
      </c>
      <c r="H627" s="8">
        <f t="shared" si="13"/>
        <v>0</v>
      </c>
    </row>
    <row r="628" spans="1:8">
      <c r="A628" s="9" t="s">
        <v>85</v>
      </c>
      <c r="B628" s="13">
        <v>7</v>
      </c>
      <c r="C628" s="12">
        <v>44864</v>
      </c>
      <c r="D628" s="12">
        <v>44864</v>
      </c>
      <c r="E628" s="11">
        <v>4462</v>
      </c>
      <c r="F628" s="8">
        <v>0</v>
      </c>
      <c r="G628" s="11">
        <f t="shared" ref="G628:H691" si="14">+E628</f>
        <v>4462</v>
      </c>
      <c r="H628" s="8">
        <f t="shared" si="14"/>
        <v>0</v>
      </c>
    </row>
    <row r="629" spans="1:8">
      <c r="A629" s="9" t="s">
        <v>86</v>
      </c>
      <c r="B629" s="13">
        <v>1</v>
      </c>
      <c r="C629" s="12">
        <v>45059</v>
      </c>
      <c r="D629" s="12">
        <v>45059</v>
      </c>
      <c r="E629" s="11">
        <v>700</v>
      </c>
      <c r="F629" s="8">
        <v>0</v>
      </c>
      <c r="G629" s="11">
        <f>+E629</f>
        <v>700</v>
      </c>
      <c r="H629" s="8">
        <f t="shared" si="14"/>
        <v>0</v>
      </c>
    </row>
    <row r="630" spans="1:8">
      <c r="A630" s="9" t="s">
        <v>86</v>
      </c>
      <c r="B630" s="13">
        <v>2</v>
      </c>
      <c r="C630" s="12">
        <v>45066</v>
      </c>
      <c r="D630" s="12">
        <v>45066</v>
      </c>
      <c r="E630" s="11">
        <v>34300</v>
      </c>
      <c r="F630" s="8">
        <v>0</v>
      </c>
      <c r="G630" s="11">
        <f>+E630</f>
        <v>34300</v>
      </c>
      <c r="H630" s="8">
        <f t="shared" si="14"/>
        <v>0</v>
      </c>
    </row>
    <row r="631" spans="1:8">
      <c r="A631" s="9" t="s">
        <v>87</v>
      </c>
      <c r="B631" s="13">
        <v>1</v>
      </c>
      <c r="C631" s="12">
        <v>44607</v>
      </c>
      <c r="D631" s="12">
        <v>44607</v>
      </c>
      <c r="E631" s="11">
        <v>625</v>
      </c>
      <c r="F631" s="8">
        <v>0</v>
      </c>
      <c r="G631" s="11">
        <f t="shared" si="14"/>
        <v>625</v>
      </c>
      <c r="H631" s="8">
        <f t="shared" si="14"/>
        <v>0</v>
      </c>
    </row>
    <row r="632" spans="1:8">
      <c r="A632" s="9" t="s">
        <v>87</v>
      </c>
      <c r="B632" s="13">
        <v>2</v>
      </c>
      <c r="C632" s="12">
        <v>44635</v>
      </c>
      <c r="D632" s="12">
        <v>44635</v>
      </c>
      <c r="E632" s="11">
        <v>625</v>
      </c>
      <c r="F632" s="8">
        <v>0</v>
      </c>
      <c r="G632" s="11">
        <f t="shared" si="14"/>
        <v>625</v>
      </c>
      <c r="H632" s="8">
        <f t="shared" si="14"/>
        <v>0</v>
      </c>
    </row>
    <row r="633" spans="1:8">
      <c r="A633" s="9" t="s">
        <v>87</v>
      </c>
      <c r="B633" s="13">
        <v>3</v>
      </c>
      <c r="C633" s="12">
        <v>44666</v>
      </c>
      <c r="D633" s="12">
        <v>44666</v>
      </c>
      <c r="E633" s="11">
        <v>625</v>
      </c>
      <c r="F633" s="8">
        <v>0</v>
      </c>
      <c r="G633" s="11">
        <f t="shared" si="14"/>
        <v>625</v>
      </c>
      <c r="H633" s="8">
        <f t="shared" si="14"/>
        <v>0</v>
      </c>
    </row>
    <row r="634" spans="1:8">
      <c r="A634" s="9" t="s">
        <v>87</v>
      </c>
      <c r="B634" s="13">
        <v>4</v>
      </c>
      <c r="C634" s="12">
        <v>44696</v>
      </c>
      <c r="D634" s="12">
        <v>44696</v>
      </c>
      <c r="E634" s="11">
        <v>625</v>
      </c>
      <c r="F634" s="8">
        <v>0</v>
      </c>
      <c r="G634" s="11">
        <f t="shared" si="14"/>
        <v>625</v>
      </c>
      <c r="H634" s="8">
        <f t="shared" si="14"/>
        <v>0</v>
      </c>
    </row>
    <row r="635" spans="1:8">
      <c r="A635" s="9" t="s">
        <v>87</v>
      </c>
      <c r="B635" s="13">
        <v>5</v>
      </c>
      <c r="C635" s="12">
        <v>44727</v>
      </c>
      <c r="D635" s="12">
        <v>44727</v>
      </c>
      <c r="E635" s="11">
        <v>625</v>
      </c>
      <c r="F635" s="8">
        <v>0</v>
      </c>
      <c r="G635" s="11">
        <f t="shared" si="14"/>
        <v>625</v>
      </c>
      <c r="H635" s="8">
        <f t="shared" si="14"/>
        <v>0</v>
      </c>
    </row>
    <row r="636" spans="1:8">
      <c r="A636" s="9" t="s">
        <v>87</v>
      </c>
      <c r="B636" s="13">
        <v>6</v>
      </c>
      <c r="C636" s="12">
        <v>44757</v>
      </c>
      <c r="D636" s="12">
        <v>44757</v>
      </c>
      <c r="E636" s="11">
        <v>625</v>
      </c>
      <c r="F636" s="8">
        <v>0</v>
      </c>
      <c r="G636" s="11">
        <f t="shared" si="14"/>
        <v>625</v>
      </c>
      <c r="H636" s="8">
        <f t="shared" si="14"/>
        <v>0</v>
      </c>
    </row>
    <row r="637" spans="1:8">
      <c r="A637" s="9" t="s">
        <v>87</v>
      </c>
      <c r="B637" s="13">
        <v>7</v>
      </c>
      <c r="C637" s="12">
        <v>44788</v>
      </c>
      <c r="D637" s="12">
        <v>44788</v>
      </c>
      <c r="E637" s="11">
        <v>625</v>
      </c>
      <c r="F637" s="8">
        <v>0</v>
      </c>
      <c r="G637" s="11">
        <f t="shared" si="14"/>
        <v>625</v>
      </c>
      <c r="H637" s="8">
        <f t="shared" si="14"/>
        <v>0</v>
      </c>
    </row>
    <row r="638" spans="1:8">
      <c r="A638" s="9" t="s">
        <v>87</v>
      </c>
      <c r="B638" s="13">
        <v>8</v>
      </c>
      <c r="C638" s="12">
        <v>44819</v>
      </c>
      <c r="D638" s="12">
        <v>44819</v>
      </c>
      <c r="E638" s="11">
        <v>625</v>
      </c>
      <c r="F638" s="8">
        <v>0</v>
      </c>
      <c r="G638" s="11">
        <f t="shared" si="14"/>
        <v>625</v>
      </c>
      <c r="H638" s="8">
        <f t="shared" si="14"/>
        <v>0</v>
      </c>
    </row>
    <row r="639" spans="1:8">
      <c r="A639" s="9" t="s">
        <v>87</v>
      </c>
      <c r="B639" s="13">
        <v>9</v>
      </c>
      <c r="C639" s="12">
        <v>44849</v>
      </c>
      <c r="D639" s="12">
        <v>44849</v>
      </c>
      <c r="E639" s="11">
        <v>625</v>
      </c>
      <c r="F639" s="8">
        <v>0</v>
      </c>
      <c r="G639" s="11">
        <f t="shared" si="14"/>
        <v>625</v>
      </c>
      <c r="H639" s="8">
        <f t="shared" si="14"/>
        <v>0</v>
      </c>
    </row>
    <row r="640" spans="1:8">
      <c r="A640" s="9" t="s">
        <v>87</v>
      </c>
      <c r="B640" s="13">
        <v>10</v>
      </c>
      <c r="C640" s="12">
        <v>44880</v>
      </c>
      <c r="D640" s="12">
        <v>44880</v>
      </c>
      <c r="E640" s="11">
        <v>625</v>
      </c>
      <c r="F640" s="8">
        <v>0</v>
      </c>
      <c r="G640" s="11">
        <f t="shared" si="14"/>
        <v>625</v>
      </c>
      <c r="H640" s="8">
        <f t="shared" si="14"/>
        <v>0</v>
      </c>
    </row>
    <row r="641" spans="1:8">
      <c r="A641" s="9" t="s">
        <v>87</v>
      </c>
      <c r="B641" s="13">
        <v>11</v>
      </c>
      <c r="C641" s="12">
        <v>44910</v>
      </c>
      <c r="D641" s="12">
        <v>44910</v>
      </c>
      <c r="E641" s="11">
        <v>625</v>
      </c>
      <c r="F641" s="8">
        <v>0</v>
      </c>
      <c r="G641" s="11">
        <f t="shared" si="14"/>
        <v>625</v>
      </c>
      <c r="H641" s="8">
        <f t="shared" si="14"/>
        <v>0</v>
      </c>
    </row>
    <row r="642" spans="1:8">
      <c r="A642" s="9" t="s">
        <v>87</v>
      </c>
      <c r="B642" s="13">
        <v>12</v>
      </c>
      <c r="C642" s="12">
        <v>44941</v>
      </c>
      <c r="D642" s="12">
        <v>44941</v>
      </c>
      <c r="E642" s="11">
        <v>625</v>
      </c>
      <c r="F642" s="8">
        <v>0</v>
      </c>
      <c r="G642" s="11">
        <f t="shared" si="14"/>
        <v>625</v>
      </c>
      <c r="H642" s="8">
        <f t="shared" si="14"/>
        <v>0</v>
      </c>
    </row>
    <row r="643" spans="1:8">
      <c r="A643" s="9" t="s">
        <v>87</v>
      </c>
      <c r="B643" s="13">
        <v>13</v>
      </c>
      <c r="C643" s="12">
        <v>44972</v>
      </c>
      <c r="D643" s="12">
        <v>44972</v>
      </c>
      <c r="E643" s="11">
        <v>625</v>
      </c>
      <c r="F643" s="8">
        <v>0</v>
      </c>
      <c r="G643" s="11">
        <f t="shared" si="14"/>
        <v>625</v>
      </c>
      <c r="H643" s="8">
        <f t="shared" si="14"/>
        <v>0</v>
      </c>
    </row>
    <row r="644" spans="1:8">
      <c r="A644" s="9" t="s">
        <v>87</v>
      </c>
      <c r="B644" s="13">
        <v>14</v>
      </c>
      <c r="C644" s="12">
        <v>45000</v>
      </c>
      <c r="D644" s="12">
        <v>45000</v>
      </c>
      <c r="E644" s="11">
        <v>625</v>
      </c>
      <c r="F644" s="8">
        <v>0</v>
      </c>
      <c r="G644" s="11">
        <f t="shared" si="14"/>
        <v>625</v>
      </c>
      <c r="H644" s="8">
        <f t="shared" si="14"/>
        <v>0</v>
      </c>
    </row>
    <row r="645" spans="1:8">
      <c r="A645" s="9" t="s">
        <v>87</v>
      </c>
      <c r="B645" s="13">
        <v>15</v>
      </c>
      <c r="C645" s="12">
        <v>45031</v>
      </c>
      <c r="D645" s="12">
        <v>45031</v>
      </c>
      <c r="E645" s="11">
        <v>625</v>
      </c>
      <c r="F645" s="8">
        <v>0</v>
      </c>
      <c r="G645" s="11">
        <f t="shared" si="14"/>
        <v>625</v>
      </c>
      <c r="H645" s="8">
        <f t="shared" si="14"/>
        <v>0</v>
      </c>
    </row>
    <row r="646" spans="1:8">
      <c r="A646" s="9" t="s">
        <v>87</v>
      </c>
      <c r="B646" s="13">
        <v>16</v>
      </c>
      <c r="C646" s="12">
        <v>45061</v>
      </c>
      <c r="D646" s="12">
        <v>45061</v>
      </c>
      <c r="E646" s="11">
        <v>625</v>
      </c>
      <c r="F646" s="8">
        <v>0</v>
      </c>
      <c r="G646" s="11">
        <f t="shared" si="14"/>
        <v>625</v>
      </c>
      <c r="H646" s="8">
        <f t="shared" si="14"/>
        <v>0</v>
      </c>
    </row>
    <row r="647" spans="1:8">
      <c r="A647" s="9" t="s">
        <v>87</v>
      </c>
      <c r="B647" s="13">
        <v>17</v>
      </c>
      <c r="C647" s="12">
        <v>45092</v>
      </c>
      <c r="D647" s="12">
        <v>45092</v>
      </c>
      <c r="E647" s="11">
        <v>625</v>
      </c>
      <c r="F647" s="8">
        <v>0</v>
      </c>
      <c r="G647" s="11">
        <f t="shared" si="14"/>
        <v>625</v>
      </c>
      <c r="H647" s="8">
        <f t="shared" si="14"/>
        <v>0</v>
      </c>
    </row>
    <row r="648" spans="1:8">
      <c r="A648" s="9" t="s">
        <v>87</v>
      </c>
      <c r="B648" s="13">
        <v>18</v>
      </c>
      <c r="C648" s="12">
        <v>45122</v>
      </c>
      <c r="D648" s="12">
        <v>45122</v>
      </c>
      <c r="E648" s="11">
        <v>625</v>
      </c>
      <c r="F648" s="8">
        <v>0</v>
      </c>
      <c r="G648" s="11">
        <f t="shared" si="14"/>
        <v>625</v>
      </c>
      <c r="H648" s="8">
        <f t="shared" si="14"/>
        <v>0</v>
      </c>
    </row>
    <row r="649" spans="1:8">
      <c r="A649" s="9" t="s">
        <v>87</v>
      </c>
      <c r="B649" s="13">
        <v>19</v>
      </c>
      <c r="C649" s="12">
        <v>45153</v>
      </c>
      <c r="D649" s="12">
        <v>45153</v>
      </c>
      <c r="E649" s="11">
        <v>625</v>
      </c>
      <c r="F649" s="8">
        <v>0</v>
      </c>
      <c r="G649" s="11">
        <f t="shared" si="14"/>
        <v>625</v>
      </c>
      <c r="H649" s="8">
        <f t="shared" si="14"/>
        <v>0</v>
      </c>
    </row>
    <row r="650" spans="1:8">
      <c r="A650" s="9" t="s">
        <v>87</v>
      </c>
      <c r="B650" s="13">
        <v>20</v>
      </c>
      <c r="C650" s="12">
        <v>45184</v>
      </c>
      <c r="D650" s="12">
        <v>45184</v>
      </c>
      <c r="E650" s="11">
        <v>625</v>
      </c>
      <c r="F650" s="8">
        <v>0</v>
      </c>
      <c r="G650" s="11">
        <f t="shared" si="14"/>
        <v>625</v>
      </c>
      <c r="H650" s="8">
        <f t="shared" si="14"/>
        <v>0</v>
      </c>
    </row>
    <row r="651" spans="1:8">
      <c r="A651" s="9" t="s">
        <v>87</v>
      </c>
      <c r="B651" s="13">
        <v>21</v>
      </c>
      <c r="C651" s="12">
        <v>45214</v>
      </c>
      <c r="D651" s="12">
        <v>45214</v>
      </c>
      <c r="E651" s="11">
        <v>625</v>
      </c>
      <c r="F651" s="8">
        <v>0</v>
      </c>
      <c r="G651" s="11">
        <f t="shared" si="14"/>
        <v>625</v>
      </c>
      <c r="H651" s="8">
        <f t="shared" si="14"/>
        <v>0</v>
      </c>
    </row>
    <row r="652" spans="1:8">
      <c r="A652" s="9" t="s">
        <v>87</v>
      </c>
      <c r="B652" s="13">
        <v>22</v>
      </c>
      <c r="C652" s="12">
        <v>45245</v>
      </c>
      <c r="D652" s="12">
        <v>45245</v>
      </c>
      <c r="E652" s="11">
        <v>625</v>
      </c>
      <c r="F652" s="8">
        <v>0</v>
      </c>
      <c r="G652" s="11">
        <f t="shared" si="14"/>
        <v>625</v>
      </c>
      <c r="H652" s="8">
        <f t="shared" si="14"/>
        <v>0</v>
      </c>
    </row>
    <row r="653" spans="1:8">
      <c r="A653" s="9" t="s">
        <v>87</v>
      </c>
      <c r="B653" s="13">
        <v>23</v>
      </c>
      <c r="C653" s="12">
        <v>45275</v>
      </c>
      <c r="D653" s="12">
        <v>45275</v>
      </c>
      <c r="E653" s="11">
        <v>625</v>
      </c>
      <c r="F653" s="8">
        <v>0</v>
      </c>
      <c r="G653" s="11">
        <f t="shared" si="14"/>
        <v>625</v>
      </c>
      <c r="H653" s="8">
        <f t="shared" si="14"/>
        <v>0</v>
      </c>
    </row>
    <row r="654" spans="1:8">
      <c r="A654" s="9" t="s">
        <v>87</v>
      </c>
      <c r="B654" s="13">
        <v>24</v>
      </c>
      <c r="C654" s="12">
        <v>45306</v>
      </c>
      <c r="D654" s="12">
        <v>45306</v>
      </c>
      <c r="E654" s="11">
        <v>625</v>
      </c>
      <c r="F654" s="8">
        <v>0</v>
      </c>
      <c r="G654" s="11">
        <f t="shared" si="14"/>
        <v>625</v>
      </c>
      <c r="H654" s="8">
        <f t="shared" si="14"/>
        <v>0</v>
      </c>
    </row>
    <row r="655" spans="1:8">
      <c r="A655" s="9" t="s">
        <v>87</v>
      </c>
      <c r="B655" s="13">
        <v>25</v>
      </c>
      <c r="C655" s="12">
        <v>45337</v>
      </c>
      <c r="D655" s="12">
        <v>45337</v>
      </c>
      <c r="E655" s="11">
        <v>625</v>
      </c>
      <c r="F655" s="8">
        <v>0</v>
      </c>
      <c r="G655" s="11">
        <f t="shared" si="14"/>
        <v>625</v>
      </c>
      <c r="H655" s="8">
        <f t="shared" si="14"/>
        <v>0</v>
      </c>
    </row>
    <row r="656" spans="1:8">
      <c r="A656" s="9" t="s">
        <v>87</v>
      </c>
      <c r="B656" s="13">
        <v>26</v>
      </c>
      <c r="C656" s="12">
        <v>45366</v>
      </c>
      <c r="D656" s="12">
        <v>45366</v>
      </c>
      <c r="E656" s="11">
        <v>625</v>
      </c>
      <c r="F656" s="8">
        <v>0</v>
      </c>
      <c r="G656" s="11">
        <f t="shared" si="14"/>
        <v>625</v>
      </c>
      <c r="H656" s="8">
        <f t="shared" si="14"/>
        <v>0</v>
      </c>
    </row>
    <row r="657" spans="1:8">
      <c r="A657" s="9" t="s">
        <v>87</v>
      </c>
      <c r="B657" s="13">
        <v>27</v>
      </c>
      <c r="C657" s="12">
        <v>45397</v>
      </c>
      <c r="D657" s="12">
        <v>45397</v>
      </c>
      <c r="E657" s="11">
        <v>625</v>
      </c>
      <c r="F657" s="8">
        <v>0</v>
      </c>
      <c r="G657" s="11">
        <f t="shared" si="14"/>
        <v>625</v>
      </c>
      <c r="H657" s="8">
        <f t="shared" si="14"/>
        <v>0</v>
      </c>
    </row>
    <row r="658" spans="1:8">
      <c r="A658" s="9" t="s">
        <v>87</v>
      </c>
      <c r="B658" s="13">
        <v>28</v>
      </c>
      <c r="C658" s="12">
        <v>45427</v>
      </c>
      <c r="D658" s="12">
        <v>45427</v>
      </c>
      <c r="E658" s="11">
        <v>625</v>
      </c>
      <c r="F658" s="8">
        <v>0</v>
      </c>
      <c r="G658" s="11">
        <f t="shared" si="14"/>
        <v>625</v>
      </c>
      <c r="H658" s="8">
        <f t="shared" si="14"/>
        <v>0</v>
      </c>
    </row>
    <row r="659" spans="1:8">
      <c r="A659" s="9" t="s">
        <v>87</v>
      </c>
      <c r="B659" s="13">
        <v>29</v>
      </c>
      <c r="C659" s="12">
        <v>45458</v>
      </c>
      <c r="D659" s="12">
        <v>45458</v>
      </c>
      <c r="E659" s="11">
        <v>625</v>
      </c>
      <c r="F659" s="8">
        <v>0</v>
      </c>
      <c r="G659" s="11">
        <f t="shared" si="14"/>
        <v>625</v>
      </c>
      <c r="H659" s="8">
        <f t="shared" si="14"/>
        <v>0</v>
      </c>
    </row>
    <row r="660" spans="1:8">
      <c r="A660" s="9" t="s">
        <v>87</v>
      </c>
      <c r="B660" s="13">
        <v>30</v>
      </c>
      <c r="C660" s="12">
        <v>45488</v>
      </c>
      <c r="D660" s="12">
        <v>45488</v>
      </c>
      <c r="E660" s="11">
        <v>625</v>
      </c>
      <c r="F660" s="8">
        <v>0</v>
      </c>
      <c r="G660" s="11">
        <f t="shared" si="14"/>
        <v>625</v>
      </c>
      <c r="H660" s="8">
        <f t="shared" si="14"/>
        <v>0</v>
      </c>
    </row>
    <row r="661" spans="1:8">
      <c r="A661" s="9" t="s">
        <v>87</v>
      </c>
      <c r="B661" s="13">
        <v>31</v>
      </c>
      <c r="C661" s="12">
        <v>45519</v>
      </c>
      <c r="D661" s="12">
        <v>45519</v>
      </c>
      <c r="E661" s="11">
        <v>625</v>
      </c>
      <c r="F661" s="8">
        <v>0</v>
      </c>
      <c r="G661" s="11">
        <f t="shared" si="14"/>
        <v>625</v>
      </c>
      <c r="H661" s="8">
        <f t="shared" si="14"/>
        <v>0</v>
      </c>
    </row>
    <row r="662" spans="1:8">
      <c r="A662" s="9" t="s">
        <v>87</v>
      </c>
      <c r="B662" s="13">
        <v>32</v>
      </c>
      <c r="C662" s="12">
        <v>45550</v>
      </c>
      <c r="D662" s="12">
        <v>45550</v>
      </c>
      <c r="E662" s="11">
        <v>625</v>
      </c>
      <c r="F662" s="8">
        <v>0</v>
      </c>
      <c r="G662" s="11">
        <f t="shared" si="14"/>
        <v>625</v>
      </c>
      <c r="H662" s="8">
        <f t="shared" si="14"/>
        <v>0</v>
      </c>
    </row>
    <row r="663" spans="1:8">
      <c r="A663" s="9" t="s">
        <v>87</v>
      </c>
      <c r="B663" s="13">
        <v>33</v>
      </c>
      <c r="C663" s="12">
        <v>45580</v>
      </c>
      <c r="D663" s="12">
        <v>45580</v>
      </c>
      <c r="E663" s="11">
        <v>625</v>
      </c>
      <c r="F663" s="8">
        <v>0</v>
      </c>
      <c r="G663" s="11">
        <f t="shared" si="14"/>
        <v>625</v>
      </c>
      <c r="H663" s="8">
        <f t="shared" si="14"/>
        <v>0</v>
      </c>
    </row>
    <row r="664" spans="1:8">
      <c r="A664" s="9" t="s">
        <v>87</v>
      </c>
      <c r="B664" s="13">
        <v>34</v>
      </c>
      <c r="C664" s="12">
        <v>45611</v>
      </c>
      <c r="D664" s="12">
        <v>45611</v>
      </c>
      <c r="E664" s="11">
        <v>625</v>
      </c>
      <c r="F664" s="8">
        <v>0</v>
      </c>
      <c r="G664" s="11">
        <f t="shared" si="14"/>
        <v>625</v>
      </c>
      <c r="H664" s="8">
        <f t="shared" si="14"/>
        <v>0</v>
      </c>
    </row>
    <row r="665" spans="1:8">
      <c r="A665" s="9" t="s">
        <v>87</v>
      </c>
      <c r="B665" s="13">
        <v>35</v>
      </c>
      <c r="C665" s="12">
        <v>45641</v>
      </c>
      <c r="D665" s="12">
        <v>45641</v>
      </c>
      <c r="E665" s="11">
        <v>625</v>
      </c>
      <c r="F665" s="8">
        <v>0</v>
      </c>
      <c r="G665" s="11">
        <f t="shared" si="14"/>
        <v>625</v>
      </c>
      <c r="H665" s="8">
        <f t="shared" si="14"/>
        <v>0</v>
      </c>
    </row>
    <row r="666" spans="1:8">
      <c r="A666" s="9" t="s">
        <v>87</v>
      </c>
      <c r="B666" s="13">
        <v>36</v>
      </c>
      <c r="C666" s="12">
        <v>45672</v>
      </c>
      <c r="D666" s="12">
        <v>45672</v>
      </c>
      <c r="E666" s="11">
        <v>625</v>
      </c>
      <c r="F666" s="8">
        <v>0</v>
      </c>
      <c r="G666" s="11">
        <f t="shared" si="14"/>
        <v>625</v>
      </c>
      <c r="H666" s="8">
        <f t="shared" si="14"/>
        <v>0</v>
      </c>
    </row>
    <row r="667" spans="1:8">
      <c r="A667" s="9" t="s">
        <v>87</v>
      </c>
      <c r="B667" s="13">
        <v>37</v>
      </c>
      <c r="C667" s="12">
        <v>45703</v>
      </c>
      <c r="D667" s="12">
        <v>45703</v>
      </c>
      <c r="E667" s="11">
        <v>625</v>
      </c>
      <c r="F667" s="8">
        <v>0</v>
      </c>
      <c r="G667" s="11">
        <f t="shared" si="14"/>
        <v>625</v>
      </c>
      <c r="H667" s="8">
        <f t="shared" si="14"/>
        <v>0</v>
      </c>
    </row>
    <row r="668" spans="1:8">
      <c r="A668" s="9" t="s">
        <v>87</v>
      </c>
      <c r="B668" s="13">
        <v>38</v>
      </c>
      <c r="C668" s="12">
        <v>45731</v>
      </c>
      <c r="D668" s="12">
        <v>45731</v>
      </c>
      <c r="E668" s="11">
        <v>625</v>
      </c>
      <c r="F668" s="8">
        <v>0</v>
      </c>
      <c r="G668" s="11">
        <f t="shared" si="14"/>
        <v>625</v>
      </c>
      <c r="H668" s="8">
        <f t="shared" si="14"/>
        <v>0</v>
      </c>
    </row>
    <row r="669" spans="1:8">
      <c r="A669" s="9" t="s">
        <v>87</v>
      </c>
      <c r="B669" s="13">
        <v>39</v>
      </c>
      <c r="C669" s="12">
        <v>45762</v>
      </c>
      <c r="D669" s="12">
        <v>45762</v>
      </c>
      <c r="E669" s="11">
        <v>625</v>
      </c>
      <c r="F669" s="8">
        <v>0</v>
      </c>
      <c r="G669" s="11">
        <f t="shared" si="14"/>
        <v>625</v>
      </c>
      <c r="H669" s="8">
        <f t="shared" si="14"/>
        <v>0</v>
      </c>
    </row>
    <row r="670" spans="1:8">
      <c r="A670" s="9" t="s">
        <v>87</v>
      </c>
      <c r="B670" s="13">
        <v>40</v>
      </c>
      <c r="C670" s="12">
        <v>45792</v>
      </c>
      <c r="D670" s="12">
        <v>45792</v>
      </c>
      <c r="E670" s="11">
        <v>625</v>
      </c>
      <c r="F670" s="8">
        <v>0</v>
      </c>
      <c r="G670" s="11">
        <f t="shared" si="14"/>
        <v>625</v>
      </c>
      <c r="H670" s="8">
        <f t="shared" si="14"/>
        <v>0</v>
      </c>
    </row>
    <row r="671" spans="1:8">
      <c r="A671" s="9" t="s">
        <v>87</v>
      </c>
      <c r="B671" s="13">
        <v>41</v>
      </c>
      <c r="C671" s="12">
        <v>45823</v>
      </c>
      <c r="D671" s="12">
        <v>45823</v>
      </c>
      <c r="E671" s="11">
        <v>625</v>
      </c>
      <c r="F671" s="8">
        <v>0</v>
      </c>
      <c r="G671" s="11">
        <f t="shared" si="14"/>
        <v>625</v>
      </c>
      <c r="H671" s="8">
        <f t="shared" si="14"/>
        <v>0</v>
      </c>
    </row>
    <row r="672" spans="1:8">
      <c r="A672" s="9" t="s">
        <v>87</v>
      </c>
      <c r="B672" s="13">
        <v>42</v>
      </c>
      <c r="C672" s="12">
        <v>45853</v>
      </c>
      <c r="D672" s="12">
        <v>45853</v>
      </c>
      <c r="E672" s="11">
        <v>625</v>
      </c>
      <c r="F672" s="8">
        <v>0</v>
      </c>
      <c r="G672" s="11">
        <f t="shared" si="14"/>
        <v>625</v>
      </c>
      <c r="H672" s="8">
        <f t="shared" si="14"/>
        <v>0</v>
      </c>
    </row>
    <row r="673" spans="1:8">
      <c r="A673" s="9" t="s">
        <v>87</v>
      </c>
      <c r="B673" s="13">
        <v>43</v>
      </c>
      <c r="C673" s="12">
        <v>45884</v>
      </c>
      <c r="D673" s="12">
        <v>45884</v>
      </c>
      <c r="E673" s="11">
        <v>625</v>
      </c>
      <c r="F673" s="8">
        <v>0</v>
      </c>
      <c r="G673" s="11">
        <f t="shared" si="14"/>
        <v>625</v>
      </c>
      <c r="H673" s="8">
        <f t="shared" si="14"/>
        <v>0</v>
      </c>
    </row>
    <row r="674" spans="1:8">
      <c r="A674" s="9" t="s">
        <v>87</v>
      </c>
      <c r="B674" s="13">
        <v>44</v>
      </c>
      <c r="C674" s="12">
        <v>45915</v>
      </c>
      <c r="D674" s="12">
        <v>45915</v>
      </c>
      <c r="E674" s="11">
        <v>625</v>
      </c>
      <c r="F674" s="8">
        <v>0</v>
      </c>
      <c r="G674" s="11">
        <f t="shared" si="14"/>
        <v>625</v>
      </c>
      <c r="H674" s="8">
        <f t="shared" si="14"/>
        <v>0</v>
      </c>
    </row>
    <row r="675" spans="1:8">
      <c r="A675" s="9" t="s">
        <v>87</v>
      </c>
      <c r="B675" s="13">
        <v>45</v>
      </c>
      <c r="C675" s="12">
        <v>45945</v>
      </c>
      <c r="D675" s="12">
        <v>45945</v>
      </c>
      <c r="E675" s="11">
        <v>625</v>
      </c>
      <c r="F675" s="8">
        <v>0</v>
      </c>
      <c r="G675" s="11">
        <f t="shared" si="14"/>
        <v>625</v>
      </c>
      <c r="H675" s="8">
        <f t="shared" si="14"/>
        <v>0</v>
      </c>
    </row>
    <row r="676" spans="1:8">
      <c r="A676" s="9" t="s">
        <v>87</v>
      </c>
      <c r="B676" s="13">
        <v>46</v>
      </c>
      <c r="C676" s="12">
        <v>45976</v>
      </c>
      <c r="D676" s="12">
        <v>45976</v>
      </c>
      <c r="E676" s="11">
        <v>625</v>
      </c>
      <c r="F676" s="8">
        <v>0</v>
      </c>
      <c r="G676" s="11">
        <f t="shared" si="14"/>
        <v>625</v>
      </c>
      <c r="H676" s="8">
        <f t="shared" si="14"/>
        <v>0</v>
      </c>
    </row>
    <row r="677" spans="1:8">
      <c r="A677" s="9" t="s">
        <v>87</v>
      </c>
      <c r="B677" s="13">
        <v>47</v>
      </c>
      <c r="C677" s="12">
        <v>46006</v>
      </c>
      <c r="D677" s="12">
        <v>46006</v>
      </c>
      <c r="E677" s="11">
        <v>625</v>
      </c>
      <c r="F677" s="8">
        <v>0</v>
      </c>
      <c r="G677" s="11">
        <f t="shared" si="14"/>
        <v>625</v>
      </c>
      <c r="H677" s="8">
        <f t="shared" si="14"/>
        <v>0</v>
      </c>
    </row>
    <row r="678" spans="1:8">
      <c r="A678" s="9" t="s">
        <v>87</v>
      </c>
      <c r="B678" s="13">
        <v>48</v>
      </c>
      <c r="C678" s="12">
        <v>46037</v>
      </c>
      <c r="D678" s="12">
        <v>46037</v>
      </c>
      <c r="E678" s="11">
        <v>858.8</v>
      </c>
      <c r="F678" s="8">
        <v>0</v>
      </c>
      <c r="G678" s="11">
        <f t="shared" si="14"/>
        <v>858.8</v>
      </c>
      <c r="H678" s="8">
        <f t="shared" si="14"/>
        <v>0</v>
      </c>
    </row>
    <row r="679" spans="1:8">
      <c r="A679" s="9" t="s">
        <v>88</v>
      </c>
      <c r="B679" s="13">
        <v>1</v>
      </c>
      <c r="C679" s="12">
        <v>45137</v>
      </c>
      <c r="D679" s="12">
        <v>45137</v>
      </c>
      <c r="E679" s="11">
        <v>630</v>
      </c>
      <c r="F679" s="8">
        <v>0</v>
      </c>
      <c r="G679" s="11">
        <f t="shared" si="14"/>
        <v>630</v>
      </c>
      <c r="H679" s="8">
        <f t="shared" si="14"/>
        <v>0</v>
      </c>
    </row>
    <row r="680" spans="1:8">
      <c r="A680" s="9" t="s">
        <v>88</v>
      </c>
      <c r="B680" s="13">
        <v>2</v>
      </c>
      <c r="C680" s="12">
        <v>45168</v>
      </c>
      <c r="D680" s="12">
        <v>45168</v>
      </c>
      <c r="E680" s="11">
        <v>630</v>
      </c>
      <c r="F680" s="8">
        <v>0</v>
      </c>
      <c r="G680" s="11">
        <f t="shared" si="14"/>
        <v>630</v>
      </c>
      <c r="H680" s="8">
        <f t="shared" si="14"/>
        <v>0</v>
      </c>
    </row>
    <row r="681" spans="1:8">
      <c r="A681" s="9" t="s">
        <v>88</v>
      </c>
      <c r="B681" s="13">
        <v>3</v>
      </c>
      <c r="C681" s="12">
        <v>45199</v>
      </c>
      <c r="D681" s="12">
        <v>45199</v>
      </c>
      <c r="E681" s="11">
        <v>630</v>
      </c>
      <c r="F681" s="8">
        <v>0</v>
      </c>
      <c r="G681" s="11">
        <f t="shared" si="14"/>
        <v>630</v>
      </c>
      <c r="H681" s="8">
        <f t="shared" si="14"/>
        <v>0</v>
      </c>
    </row>
    <row r="682" spans="1:8">
      <c r="A682" s="9" t="s">
        <v>88</v>
      </c>
      <c r="B682" s="13">
        <v>4</v>
      </c>
      <c r="C682" s="12">
        <v>45229</v>
      </c>
      <c r="D682" s="12">
        <v>45229</v>
      </c>
      <c r="E682" s="11">
        <v>630</v>
      </c>
      <c r="F682" s="8">
        <v>0</v>
      </c>
      <c r="G682" s="11">
        <f t="shared" si="14"/>
        <v>630</v>
      </c>
      <c r="H682" s="8">
        <f t="shared" si="14"/>
        <v>0</v>
      </c>
    </row>
    <row r="683" spans="1:8">
      <c r="A683" s="9" t="s">
        <v>88</v>
      </c>
      <c r="B683" s="13">
        <v>5</v>
      </c>
      <c r="C683" s="12">
        <v>45260</v>
      </c>
      <c r="D683" s="12">
        <v>45260</v>
      </c>
      <c r="E683" s="11">
        <v>630</v>
      </c>
      <c r="F683" s="8">
        <v>0</v>
      </c>
      <c r="G683" s="11">
        <f t="shared" si="14"/>
        <v>630</v>
      </c>
      <c r="H683" s="8">
        <f t="shared" si="14"/>
        <v>0</v>
      </c>
    </row>
    <row r="684" spans="1:8">
      <c r="A684" s="9" t="s">
        <v>88</v>
      </c>
      <c r="B684" s="13">
        <v>6</v>
      </c>
      <c r="C684" s="12">
        <v>45290</v>
      </c>
      <c r="D684" s="12">
        <v>45290</v>
      </c>
      <c r="E684" s="11">
        <v>630</v>
      </c>
      <c r="F684" s="8">
        <v>0</v>
      </c>
      <c r="G684" s="11">
        <f t="shared" si="14"/>
        <v>630</v>
      </c>
      <c r="H684" s="8">
        <f t="shared" si="14"/>
        <v>0</v>
      </c>
    </row>
    <row r="685" spans="1:8">
      <c r="A685" s="9" t="s">
        <v>88</v>
      </c>
      <c r="B685" s="13">
        <v>7</v>
      </c>
      <c r="C685" s="12">
        <v>45321</v>
      </c>
      <c r="D685" s="12">
        <v>45321</v>
      </c>
      <c r="E685" s="11">
        <v>630</v>
      </c>
      <c r="F685" s="8">
        <v>0</v>
      </c>
      <c r="G685" s="11">
        <f t="shared" si="14"/>
        <v>630</v>
      </c>
      <c r="H685" s="8">
        <f t="shared" si="14"/>
        <v>0</v>
      </c>
    </row>
    <row r="686" spans="1:8">
      <c r="A686" s="9" t="s">
        <v>88</v>
      </c>
      <c r="B686" s="13">
        <v>8</v>
      </c>
      <c r="C686" s="12">
        <v>45351</v>
      </c>
      <c r="D686" s="12">
        <v>45351</v>
      </c>
      <c r="E686" s="11">
        <v>630</v>
      </c>
      <c r="F686" s="8">
        <v>0</v>
      </c>
      <c r="G686" s="11">
        <f t="shared" si="14"/>
        <v>630</v>
      </c>
      <c r="H686" s="8">
        <f t="shared" si="14"/>
        <v>0</v>
      </c>
    </row>
    <row r="687" spans="1:8">
      <c r="A687" s="9" t="s">
        <v>88</v>
      </c>
      <c r="B687" s="13">
        <v>9</v>
      </c>
      <c r="C687" s="12">
        <v>45381</v>
      </c>
      <c r="D687" s="12">
        <v>45381</v>
      </c>
      <c r="E687" s="11">
        <v>630</v>
      </c>
      <c r="F687" s="8">
        <v>0</v>
      </c>
      <c r="G687" s="11">
        <f t="shared" si="14"/>
        <v>630</v>
      </c>
      <c r="H687" s="8">
        <f t="shared" si="14"/>
        <v>0</v>
      </c>
    </row>
    <row r="688" spans="1:8">
      <c r="A688" s="9" t="s">
        <v>88</v>
      </c>
      <c r="B688" s="13">
        <v>10</v>
      </c>
      <c r="C688" s="12">
        <v>45412</v>
      </c>
      <c r="D688" s="12">
        <v>45412</v>
      </c>
      <c r="E688" s="11">
        <v>630</v>
      </c>
      <c r="F688" s="8">
        <v>0</v>
      </c>
      <c r="G688" s="11">
        <f t="shared" si="14"/>
        <v>630</v>
      </c>
      <c r="H688" s="8">
        <f t="shared" si="14"/>
        <v>0</v>
      </c>
    </row>
    <row r="689" spans="1:8">
      <c r="A689" s="9" t="s">
        <v>88</v>
      </c>
      <c r="B689" s="13">
        <v>11</v>
      </c>
      <c r="C689" s="12">
        <v>45442</v>
      </c>
      <c r="D689" s="12">
        <v>45442</v>
      </c>
      <c r="E689" s="11">
        <v>630</v>
      </c>
      <c r="F689" s="8">
        <v>0</v>
      </c>
      <c r="G689" s="11">
        <f t="shared" si="14"/>
        <v>630</v>
      </c>
      <c r="H689" s="8">
        <f t="shared" si="14"/>
        <v>0</v>
      </c>
    </row>
    <row r="690" spans="1:8">
      <c r="A690" s="9" t="s">
        <v>88</v>
      </c>
      <c r="B690" s="13">
        <v>12</v>
      </c>
      <c r="C690" s="12">
        <v>45473</v>
      </c>
      <c r="D690" s="12">
        <v>45473</v>
      </c>
      <c r="E690" s="11">
        <v>630</v>
      </c>
      <c r="F690" s="8">
        <v>0</v>
      </c>
      <c r="G690" s="11">
        <f t="shared" si="14"/>
        <v>630</v>
      </c>
      <c r="H690" s="8">
        <f t="shared" si="14"/>
        <v>0</v>
      </c>
    </row>
    <row r="691" spans="1:8">
      <c r="A691" s="9" t="s">
        <v>88</v>
      </c>
      <c r="B691" s="13">
        <v>13</v>
      </c>
      <c r="C691" s="12">
        <v>45503</v>
      </c>
      <c r="D691" s="12">
        <v>45503</v>
      </c>
      <c r="E691" s="11">
        <v>630</v>
      </c>
      <c r="F691" s="8">
        <v>0</v>
      </c>
      <c r="G691" s="11">
        <f t="shared" si="14"/>
        <v>630</v>
      </c>
      <c r="H691" s="8">
        <f t="shared" si="14"/>
        <v>0</v>
      </c>
    </row>
    <row r="692" spans="1:8">
      <c r="A692" s="9" t="s">
        <v>88</v>
      </c>
      <c r="B692" s="13">
        <v>14</v>
      </c>
      <c r="C692" s="12">
        <v>45534</v>
      </c>
      <c r="D692" s="12">
        <v>45534</v>
      </c>
      <c r="E692" s="11">
        <v>630</v>
      </c>
      <c r="F692" s="8">
        <v>0</v>
      </c>
      <c r="G692" s="11">
        <f t="shared" ref="G692:H755" si="15">+E692</f>
        <v>630</v>
      </c>
      <c r="H692" s="8">
        <f t="shared" si="15"/>
        <v>0</v>
      </c>
    </row>
    <row r="693" spans="1:8">
      <c r="A693" s="9" t="s">
        <v>88</v>
      </c>
      <c r="B693" s="13">
        <v>15</v>
      </c>
      <c r="C693" s="12">
        <v>45565</v>
      </c>
      <c r="D693" s="12">
        <v>45565</v>
      </c>
      <c r="E693" s="11">
        <v>630</v>
      </c>
      <c r="F693" s="8">
        <v>0</v>
      </c>
      <c r="G693" s="11">
        <f t="shared" si="15"/>
        <v>630</v>
      </c>
      <c r="H693" s="8">
        <f t="shared" si="15"/>
        <v>0</v>
      </c>
    </row>
    <row r="694" spans="1:8">
      <c r="A694" s="9" t="s">
        <v>88</v>
      </c>
      <c r="B694" s="13">
        <v>16</v>
      </c>
      <c r="C694" s="12">
        <v>45595</v>
      </c>
      <c r="D694" s="12">
        <v>45595</v>
      </c>
      <c r="E694" s="11">
        <v>630</v>
      </c>
      <c r="F694" s="8">
        <v>0</v>
      </c>
      <c r="G694" s="11">
        <f t="shared" si="15"/>
        <v>630</v>
      </c>
      <c r="H694" s="8">
        <f t="shared" si="15"/>
        <v>0</v>
      </c>
    </row>
    <row r="695" spans="1:8">
      <c r="A695" s="9" t="s">
        <v>88</v>
      </c>
      <c r="B695" s="13">
        <v>17</v>
      </c>
      <c r="C695" s="12">
        <v>45626</v>
      </c>
      <c r="D695" s="12">
        <v>45626</v>
      </c>
      <c r="E695" s="11">
        <v>630</v>
      </c>
      <c r="F695" s="8">
        <v>0</v>
      </c>
      <c r="G695" s="11">
        <f t="shared" si="15"/>
        <v>630</v>
      </c>
      <c r="H695" s="8">
        <f t="shared" si="15"/>
        <v>0</v>
      </c>
    </row>
    <row r="696" spans="1:8">
      <c r="A696" s="9" t="s">
        <v>88</v>
      </c>
      <c r="B696" s="13">
        <v>18</v>
      </c>
      <c r="C696" s="12">
        <v>45656</v>
      </c>
      <c r="D696" s="12">
        <v>45656</v>
      </c>
      <c r="E696" s="11">
        <v>630</v>
      </c>
      <c r="F696" s="8">
        <v>0</v>
      </c>
      <c r="G696" s="11">
        <f t="shared" si="15"/>
        <v>630</v>
      </c>
      <c r="H696" s="8">
        <f t="shared" si="15"/>
        <v>0</v>
      </c>
    </row>
    <row r="697" spans="1:8">
      <c r="A697" s="9" t="s">
        <v>88</v>
      </c>
      <c r="B697" s="13">
        <v>19</v>
      </c>
      <c r="C697" s="12">
        <v>45687</v>
      </c>
      <c r="D697" s="12">
        <v>45687</v>
      </c>
      <c r="E697" s="11">
        <v>630</v>
      </c>
      <c r="F697" s="8">
        <v>0</v>
      </c>
      <c r="G697" s="11">
        <f t="shared" si="15"/>
        <v>630</v>
      </c>
      <c r="H697" s="8">
        <f t="shared" si="15"/>
        <v>0</v>
      </c>
    </row>
    <row r="698" spans="1:8">
      <c r="A698" s="9" t="s">
        <v>88</v>
      </c>
      <c r="B698" s="13">
        <v>20</v>
      </c>
      <c r="C698" s="12">
        <v>45716</v>
      </c>
      <c r="D698" s="12">
        <v>45716</v>
      </c>
      <c r="E698" s="11">
        <v>630</v>
      </c>
      <c r="F698" s="8">
        <v>0</v>
      </c>
      <c r="G698" s="11">
        <f t="shared" si="15"/>
        <v>630</v>
      </c>
      <c r="H698" s="8">
        <f t="shared" si="15"/>
        <v>0</v>
      </c>
    </row>
    <row r="699" spans="1:8">
      <c r="A699" s="9" t="s">
        <v>88</v>
      </c>
      <c r="B699" s="13">
        <v>21</v>
      </c>
      <c r="C699" s="12">
        <v>45746</v>
      </c>
      <c r="D699" s="12">
        <v>45746</v>
      </c>
      <c r="E699" s="11">
        <v>630</v>
      </c>
      <c r="F699" s="8">
        <v>0</v>
      </c>
      <c r="G699" s="11">
        <f t="shared" si="15"/>
        <v>630</v>
      </c>
      <c r="H699" s="8">
        <f t="shared" si="15"/>
        <v>0</v>
      </c>
    </row>
    <row r="700" spans="1:8">
      <c r="A700" s="9" t="s">
        <v>88</v>
      </c>
      <c r="B700" s="13">
        <v>22</v>
      </c>
      <c r="C700" s="12">
        <v>45777</v>
      </c>
      <c r="D700" s="12">
        <v>45777</v>
      </c>
      <c r="E700" s="11">
        <v>630</v>
      </c>
      <c r="F700" s="8">
        <v>0</v>
      </c>
      <c r="G700" s="11">
        <f t="shared" si="15"/>
        <v>630</v>
      </c>
      <c r="H700" s="8">
        <f t="shared" si="15"/>
        <v>0</v>
      </c>
    </row>
    <row r="701" spans="1:8">
      <c r="A701" s="9" t="s">
        <v>88</v>
      </c>
      <c r="B701" s="13">
        <v>23</v>
      </c>
      <c r="C701" s="12">
        <v>45807</v>
      </c>
      <c r="D701" s="12">
        <v>45807</v>
      </c>
      <c r="E701" s="11">
        <v>630</v>
      </c>
      <c r="F701" s="8">
        <v>0</v>
      </c>
      <c r="G701" s="11">
        <f t="shared" si="15"/>
        <v>630</v>
      </c>
      <c r="H701" s="8">
        <f t="shared" si="15"/>
        <v>0</v>
      </c>
    </row>
    <row r="702" spans="1:8">
      <c r="A702" s="9" t="s">
        <v>88</v>
      </c>
      <c r="B702" s="13">
        <v>24</v>
      </c>
      <c r="C702" s="12">
        <v>45838</v>
      </c>
      <c r="D702" s="12">
        <v>45838</v>
      </c>
      <c r="E702" s="11">
        <v>630</v>
      </c>
      <c r="F702" s="8">
        <v>0</v>
      </c>
      <c r="G702" s="11">
        <f t="shared" si="15"/>
        <v>630</v>
      </c>
      <c r="H702" s="8">
        <f t="shared" si="15"/>
        <v>0</v>
      </c>
    </row>
    <row r="703" spans="1:8">
      <c r="A703" s="9" t="s">
        <v>88</v>
      </c>
      <c r="B703" s="13">
        <v>25</v>
      </c>
      <c r="C703" s="12">
        <v>45868</v>
      </c>
      <c r="D703" s="12">
        <v>45868</v>
      </c>
      <c r="E703" s="11">
        <v>630</v>
      </c>
      <c r="F703" s="8">
        <v>0</v>
      </c>
      <c r="G703" s="11">
        <f t="shared" si="15"/>
        <v>630</v>
      </c>
      <c r="H703" s="8">
        <f t="shared" si="15"/>
        <v>0</v>
      </c>
    </row>
    <row r="704" spans="1:8">
      <c r="A704" s="9" t="s">
        <v>88</v>
      </c>
      <c r="B704" s="13">
        <v>26</v>
      </c>
      <c r="C704" s="12">
        <v>45899</v>
      </c>
      <c r="D704" s="12">
        <v>45899</v>
      </c>
      <c r="E704" s="11">
        <v>630</v>
      </c>
      <c r="F704" s="8">
        <v>0</v>
      </c>
      <c r="G704" s="11">
        <f t="shared" si="15"/>
        <v>630</v>
      </c>
      <c r="H704" s="8">
        <f t="shared" si="15"/>
        <v>0</v>
      </c>
    </row>
    <row r="705" spans="1:8">
      <c r="A705" s="9" t="s">
        <v>88</v>
      </c>
      <c r="B705" s="13">
        <v>27</v>
      </c>
      <c r="C705" s="12">
        <v>45930</v>
      </c>
      <c r="D705" s="12">
        <v>45930</v>
      </c>
      <c r="E705" s="11">
        <v>630</v>
      </c>
      <c r="F705" s="8">
        <v>0</v>
      </c>
      <c r="G705" s="11">
        <f t="shared" si="15"/>
        <v>630</v>
      </c>
      <c r="H705" s="8">
        <f t="shared" si="15"/>
        <v>0</v>
      </c>
    </row>
    <row r="706" spans="1:8">
      <c r="A706" s="9" t="s">
        <v>88</v>
      </c>
      <c r="B706" s="13">
        <v>28</v>
      </c>
      <c r="C706" s="12">
        <v>45960</v>
      </c>
      <c r="D706" s="12">
        <v>45960</v>
      </c>
      <c r="E706" s="11">
        <v>630</v>
      </c>
      <c r="F706" s="8">
        <v>0</v>
      </c>
      <c r="G706" s="11">
        <f t="shared" si="15"/>
        <v>630</v>
      </c>
      <c r="H706" s="8">
        <f t="shared" si="15"/>
        <v>0</v>
      </c>
    </row>
    <row r="707" spans="1:8">
      <c r="A707" s="9" t="s">
        <v>88</v>
      </c>
      <c r="B707" s="13">
        <v>29</v>
      </c>
      <c r="C707" s="12">
        <v>45991</v>
      </c>
      <c r="D707" s="12">
        <v>45991</v>
      </c>
      <c r="E707" s="11">
        <v>630</v>
      </c>
      <c r="F707" s="8">
        <v>0</v>
      </c>
      <c r="G707" s="11">
        <f t="shared" si="15"/>
        <v>630</v>
      </c>
      <c r="H707" s="8">
        <f t="shared" si="15"/>
        <v>0</v>
      </c>
    </row>
    <row r="708" spans="1:8">
      <c r="A708" s="9" t="s">
        <v>88</v>
      </c>
      <c r="B708" s="13">
        <v>30</v>
      </c>
      <c r="C708" s="12">
        <v>46021</v>
      </c>
      <c r="D708" s="12">
        <v>46021</v>
      </c>
      <c r="E708" s="11">
        <v>630</v>
      </c>
      <c r="F708" s="8">
        <v>0</v>
      </c>
      <c r="G708" s="11">
        <f t="shared" si="15"/>
        <v>630</v>
      </c>
      <c r="H708" s="8">
        <f t="shared" si="15"/>
        <v>0</v>
      </c>
    </row>
    <row r="709" spans="1:8">
      <c r="A709" s="9" t="s">
        <v>88</v>
      </c>
      <c r="B709" s="13">
        <v>31</v>
      </c>
      <c r="C709" s="12">
        <v>46052</v>
      </c>
      <c r="D709" s="12">
        <v>46052</v>
      </c>
      <c r="E709" s="11">
        <v>630</v>
      </c>
      <c r="F709" s="8">
        <v>0</v>
      </c>
      <c r="G709" s="11">
        <f t="shared" si="15"/>
        <v>630</v>
      </c>
      <c r="H709" s="8">
        <f t="shared" si="15"/>
        <v>0</v>
      </c>
    </row>
    <row r="710" spans="1:8">
      <c r="A710" s="9" t="s">
        <v>88</v>
      </c>
      <c r="B710" s="13">
        <v>32</v>
      </c>
      <c r="C710" s="12">
        <v>46081</v>
      </c>
      <c r="D710" s="12">
        <v>46081</v>
      </c>
      <c r="E710" s="11">
        <v>630</v>
      </c>
      <c r="F710" s="8">
        <v>0</v>
      </c>
      <c r="G710" s="11">
        <f t="shared" si="15"/>
        <v>630</v>
      </c>
      <c r="H710" s="8">
        <f t="shared" si="15"/>
        <v>0</v>
      </c>
    </row>
    <row r="711" spans="1:8">
      <c r="A711" s="9" t="s">
        <v>88</v>
      </c>
      <c r="B711" s="13">
        <v>33</v>
      </c>
      <c r="C711" s="12">
        <v>46111</v>
      </c>
      <c r="D711" s="12">
        <v>46111</v>
      </c>
      <c r="E711" s="11">
        <v>630</v>
      </c>
      <c r="F711" s="8">
        <v>0</v>
      </c>
      <c r="G711" s="11">
        <f t="shared" si="15"/>
        <v>630</v>
      </c>
      <c r="H711" s="8">
        <f t="shared" si="15"/>
        <v>0</v>
      </c>
    </row>
    <row r="712" spans="1:8">
      <c r="A712" s="9" t="s">
        <v>88</v>
      </c>
      <c r="B712" s="13">
        <v>34</v>
      </c>
      <c r="C712" s="12">
        <v>46142</v>
      </c>
      <c r="D712" s="12">
        <v>46142</v>
      </c>
      <c r="E712" s="11">
        <v>630</v>
      </c>
      <c r="F712" s="8">
        <v>0</v>
      </c>
      <c r="G712" s="11">
        <f t="shared" si="15"/>
        <v>630</v>
      </c>
      <c r="H712" s="8">
        <f t="shared" si="15"/>
        <v>0</v>
      </c>
    </row>
    <row r="713" spans="1:8">
      <c r="A713" s="9" t="s">
        <v>88</v>
      </c>
      <c r="B713" s="13">
        <v>35</v>
      </c>
      <c r="C713" s="12">
        <v>46172</v>
      </c>
      <c r="D713" s="12">
        <v>46172</v>
      </c>
      <c r="E713" s="11">
        <v>630</v>
      </c>
      <c r="F713" s="8">
        <v>0</v>
      </c>
      <c r="G713" s="11">
        <f t="shared" si="15"/>
        <v>630</v>
      </c>
      <c r="H713" s="8">
        <f t="shared" si="15"/>
        <v>0</v>
      </c>
    </row>
    <row r="714" spans="1:8">
      <c r="A714" s="9" t="s">
        <v>88</v>
      </c>
      <c r="B714" s="13">
        <v>36</v>
      </c>
      <c r="C714" s="12">
        <v>46203</v>
      </c>
      <c r="D714" s="12">
        <v>46203</v>
      </c>
      <c r="E714" s="11">
        <v>630</v>
      </c>
      <c r="F714" s="8">
        <v>0</v>
      </c>
      <c r="G714" s="11">
        <f t="shared" si="15"/>
        <v>630</v>
      </c>
      <c r="H714" s="8">
        <f t="shared" si="15"/>
        <v>0</v>
      </c>
    </row>
    <row r="715" spans="1:8">
      <c r="A715" s="9" t="s">
        <v>88</v>
      </c>
      <c r="B715" s="13">
        <v>37</v>
      </c>
      <c r="C715" s="12">
        <v>46233</v>
      </c>
      <c r="D715" s="12">
        <v>46233</v>
      </c>
      <c r="E715" s="11">
        <v>630</v>
      </c>
      <c r="F715" s="8">
        <v>0</v>
      </c>
      <c r="G715" s="11">
        <f t="shared" si="15"/>
        <v>630</v>
      </c>
      <c r="H715" s="8">
        <f t="shared" si="15"/>
        <v>0</v>
      </c>
    </row>
    <row r="716" spans="1:8">
      <c r="A716" s="9" t="s">
        <v>88</v>
      </c>
      <c r="B716" s="13">
        <v>38</v>
      </c>
      <c r="C716" s="12">
        <v>46264</v>
      </c>
      <c r="D716" s="12">
        <v>46264</v>
      </c>
      <c r="E716" s="11">
        <v>630</v>
      </c>
      <c r="F716" s="8">
        <v>0</v>
      </c>
      <c r="G716" s="11">
        <f t="shared" si="15"/>
        <v>630</v>
      </c>
      <c r="H716" s="8">
        <f t="shared" si="15"/>
        <v>0</v>
      </c>
    </row>
    <row r="717" spans="1:8">
      <c r="A717" s="9" t="s">
        <v>88</v>
      </c>
      <c r="B717" s="13">
        <v>39</v>
      </c>
      <c r="C717" s="12">
        <v>46295</v>
      </c>
      <c r="D717" s="12">
        <v>46295</v>
      </c>
      <c r="E717" s="11">
        <v>630</v>
      </c>
      <c r="F717" s="8">
        <v>0</v>
      </c>
      <c r="G717" s="11">
        <f t="shared" si="15"/>
        <v>630</v>
      </c>
      <c r="H717" s="8">
        <f t="shared" si="15"/>
        <v>0</v>
      </c>
    </row>
    <row r="718" spans="1:8">
      <c r="A718" s="9" t="s">
        <v>88</v>
      </c>
      <c r="B718" s="13">
        <v>40</v>
      </c>
      <c r="C718" s="12">
        <v>46325</v>
      </c>
      <c r="D718" s="12">
        <v>46325</v>
      </c>
      <c r="E718" s="11">
        <v>630</v>
      </c>
      <c r="F718" s="8">
        <v>0</v>
      </c>
      <c r="G718" s="11">
        <f t="shared" si="15"/>
        <v>630</v>
      </c>
      <c r="H718" s="8">
        <f t="shared" si="15"/>
        <v>0</v>
      </c>
    </row>
    <row r="719" spans="1:8">
      <c r="A719" s="9" t="s">
        <v>88</v>
      </c>
      <c r="B719" s="13">
        <v>41</v>
      </c>
      <c r="C719" s="12">
        <v>45137</v>
      </c>
      <c r="D719" s="12">
        <v>45137</v>
      </c>
      <c r="E719" s="11">
        <v>630</v>
      </c>
      <c r="F719" s="8">
        <v>0</v>
      </c>
      <c r="G719" s="11">
        <f t="shared" si="15"/>
        <v>630</v>
      </c>
      <c r="H719" s="8">
        <f t="shared" si="15"/>
        <v>0</v>
      </c>
    </row>
    <row r="720" spans="1:8">
      <c r="A720" s="9" t="s">
        <v>88</v>
      </c>
      <c r="B720" s="13">
        <v>42</v>
      </c>
      <c r="C720" s="12">
        <v>45168</v>
      </c>
      <c r="D720" s="12">
        <v>45168</v>
      </c>
      <c r="E720" s="11">
        <v>630</v>
      </c>
      <c r="F720" s="8">
        <v>0</v>
      </c>
      <c r="G720" s="11">
        <f t="shared" si="15"/>
        <v>630</v>
      </c>
      <c r="H720" s="8">
        <f t="shared" si="15"/>
        <v>0</v>
      </c>
    </row>
    <row r="721" spans="1:8">
      <c r="A721" s="9" t="s">
        <v>88</v>
      </c>
      <c r="B721" s="13">
        <v>43</v>
      </c>
      <c r="C721" s="12">
        <v>45199</v>
      </c>
      <c r="D721" s="12">
        <v>45199</v>
      </c>
      <c r="E721" s="11">
        <v>630</v>
      </c>
      <c r="F721" s="8">
        <v>0</v>
      </c>
      <c r="G721" s="11">
        <f t="shared" si="15"/>
        <v>630</v>
      </c>
      <c r="H721" s="8">
        <f t="shared" si="15"/>
        <v>0</v>
      </c>
    </row>
    <row r="722" spans="1:8">
      <c r="A722" s="9" t="s">
        <v>88</v>
      </c>
      <c r="B722" s="13">
        <v>44</v>
      </c>
      <c r="C722" s="12">
        <v>45229</v>
      </c>
      <c r="D722" s="12">
        <v>45229</v>
      </c>
      <c r="E722" s="11">
        <v>630</v>
      </c>
      <c r="F722" s="8">
        <v>0</v>
      </c>
      <c r="G722" s="11">
        <f t="shared" si="15"/>
        <v>630</v>
      </c>
      <c r="H722" s="8">
        <f t="shared" si="15"/>
        <v>0</v>
      </c>
    </row>
    <row r="723" spans="1:8">
      <c r="A723" s="9" t="s">
        <v>88</v>
      </c>
      <c r="B723" s="13">
        <v>45</v>
      </c>
      <c r="C723" s="12">
        <v>45260</v>
      </c>
      <c r="D723" s="12">
        <v>45260</v>
      </c>
      <c r="E723" s="11">
        <v>630</v>
      </c>
      <c r="F723" s="8">
        <v>0</v>
      </c>
      <c r="G723" s="11">
        <f t="shared" si="15"/>
        <v>630</v>
      </c>
      <c r="H723" s="8">
        <f t="shared" si="15"/>
        <v>0</v>
      </c>
    </row>
    <row r="724" spans="1:8">
      <c r="A724" s="9" t="s">
        <v>88</v>
      </c>
      <c r="B724" s="13">
        <v>46</v>
      </c>
      <c r="C724" s="12">
        <v>45290</v>
      </c>
      <c r="D724" s="12">
        <v>45290</v>
      </c>
      <c r="E724" s="11">
        <v>630</v>
      </c>
      <c r="F724" s="8">
        <v>0</v>
      </c>
      <c r="G724" s="11">
        <f t="shared" si="15"/>
        <v>630</v>
      </c>
      <c r="H724" s="8">
        <f t="shared" si="15"/>
        <v>0</v>
      </c>
    </row>
    <row r="725" spans="1:8">
      <c r="A725" s="9" t="s">
        <v>88</v>
      </c>
      <c r="B725" s="13">
        <v>47</v>
      </c>
      <c r="C725" s="12">
        <v>45321</v>
      </c>
      <c r="D725" s="12">
        <v>45321</v>
      </c>
      <c r="E725" s="11">
        <v>630</v>
      </c>
      <c r="F725" s="8">
        <v>0</v>
      </c>
      <c r="G725" s="11">
        <f t="shared" si="15"/>
        <v>630</v>
      </c>
      <c r="H725" s="8">
        <f t="shared" si="15"/>
        <v>0</v>
      </c>
    </row>
    <row r="726" spans="1:8">
      <c r="A726" s="9" t="s">
        <v>88</v>
      </c>
      <c r="B726" s="13">
        <v>48</v>
      </c>
      <c r="C726" s="12">
        <v>45351</v>
      </c>
      <c r="D726" s="12">
        <v>45351</v>
      </c>
      <c r="E726" s="11">
        <v>630</v>
      </c>
      <c r="F726" s="8">
        <v>0</v>
      </c>
      <c r="G726" s="11">
        <f t="shared" si="15"/>
        <v>630</v>
      </c>
      <c r="H726" s="8">
        <f t="shared" si="15"/>
        <v>0</v>
      </c>
    </row>
    <row r="727" spans="1:8">
      <c r="A727" s="9" t="s">
        <v>88</v>
      </c>
      <c r="B727" s="13">
        <v>49</v>
      </c>
      <c r="C727" s="12">
        <v>45381</v>
      </c>
      <c r="D727" s="12">
        <v>45381</v>
      </c>
      <c r="E727" s="11">
        <v>630</v>
      </c>
      <c r="F727" s="8">
        <v>0</v>
      </c>
      <c r="G727" s="11">
        <f t="shared" si="15"/>
        <v>630</v>
      </c>
      <c r="H727" s="8">
        <f t="shared" si="15"/>
        <v>0</v>
      </c>
    </row>
    <row r="728" spans="1:8">
      <c r="A728" s="9" t="s">
        <v>88</v>
      </c>
      <c r="B728" s="13">
        <v>50</v>
      </c>
      <c r="C728" s="12">
        <v>45412</v>
      </c>
      <c r="D728" s="12">
        <v>45412</v>
      </c>
      <c r="E728" s="11">
        <v>630</v>
      </c>
      <c r="F728" s="8">
        <v>0</v>
      </c>
      <c r="G728" s="11">
        <f t="shared" si="15"/>
        <v>630</v>
      </c>
      <c r="H728" s="8">
        <f t="shared" si="15"/>
        <v>0</v>
      </c>
    </row>
    <row r="729" spans="1:8">
      <c r="A729" s="9" t="s">
        <v>88</v>
      </c>
      <c r="B729" s="13">
        <v>51</v>
      </c>
      <c r="C729" s="12">
        <v>45442</v>
      </c>
      <c r="D729" s="12">
        <v>45442</v>
      </c>
      <c r="E729" s="11">
        <v>630</v>
      </c>
      <c r="F729" s="8">
        <v>0</v>
      </c>
      <c r="G729" s="11">
        <f t="shared" si="15"/>
        <v>630</v>
      </c>
      <c r="H729" s="8">
        <f t="shared" si="15"/>
        <v>0</v>
      </c>
    </row>
    <row r="730" spans="1:8">
      <c r="A730" s="9" t="s">
        <v>88</v>
      </c>
      <c r="B730" s="13">
        <v>52</v>
      </c>
      <c r="C730" s="12">
        <v>45473</v>
      </c>
      <c r="D730" s="12">
        <v>45473</v>
      </c>
      <c r="E730" s="11">
        <v>630</v>
      </c>
      <c r="F730" s="8">
        <v>0</v>
      </c>
      <c r="G730" s="11">
        <f t="shared" si="15"/>
        <v>630</v>
      </c>
      <c r="H730" s="8">
        <f t="shared" si="15"/>
        <v>0</v>
      </c>
    </row>
    <row r="731" spans="1:8">
      <c r="A731" s="9" t="s">
        <v>88</v>
      </c>
      <c r="B731" s="13">
        <v>53</v>
      </c>
      <c r="C731" s="12">
        <v>45503</v>
      </c>
      <c r="D731" s="12">
        <v>45503</v>
      </c>
      <c r="E731" s="11">
        <v>630</v>
      </c>
      <c r="F731" s="8">
        <v>0</v>
      </c>
      <c r="G731" s="11">
        <f t="shared" si="15"/>
        <v>630</v>
      </c>
      <c r="H731" s="8">
        <f t="shared" si="15"/>
        <v>0</v>
      </c>
    </row>
    <row r="732" spans="1:8">
      <c r="A732" s="9" t="s">
        <v>88</v>
      </c>
      <c r="B732" s="13">
        <v>54</v>
      </c>
      <c r="C732" s="12">
        <v>45534</v>
      </c>
      <c r="D732" s="12">
        <v>45534</v>
      </c>
      <c r="E732" s="11">
        <v>630</v>
      </c>
      <c r="F732" s="8">
        <v>0</v>
      </c>
      <c r="G732" s="11">
        <f t="shared" si="15"/>
        <v>630</v>
      </c>
      <c r="H732" s="8">
        <f t="shared" si="15"/>
        <v>0</v>
      </c>
    </row>
    <row r="733" spans="1:8">
      <c r="A733" s="9" t="s">
        <v>88</v>
      </c>
      <c r="B733" s="13">
        <v>55</v>
      </c>
      <c r="C733" s="12">
        <v>45565</v>
      </c>
      <c r="D733" s="12">
        <v>45565</v>
      </c>
      <c r="E733" s="11">
        <v>630</v>
      </c>
      <c r="F733" s="8">
        <v>0</v>
      </c>
      <c r="G733" s="11">
        <f t="shared" si="15"/>
        <v>630</v>
      </c>
      <c r="H733" s="8">
        <f t="shared" si="15"/>
        <v>0</v>
      </c>
    </row>
    <row r="734" spans="1:8">
      <c r="A734" s="9" t="s">
        <v>88</v>
      </c>
      <c r="B734" s="13">
        <v>56</v>
      </c>
      <c r="C734" s="12">
        <v>45595</v>
      </c>
      <c r="D734" s="12">
        <v>45595</v>
      </c>
      <c r="E734" s="11">
        <v>630</v>
      </c>
      <c r="F734" s="8">
        <v>0</v>
      </c>
      <c r="G734" s="11">
        <f t="shared" si="15"/>
        <v>630</v>
      </c>
      <c r="H734" s="8">
        <f t="shared" si="15"/>
        <v>0</v>
      </c>
    </row>
    <row r="735" spans="1:8">
      <c r="A735" s="9" t="s">
        <v>88</v>
      </c>
      <c r="B735" s="13">
        <v>57</v>
      </c>
      <c r="C735" s="12">
        <v>45626</v>
      </c>
      <c r="D735" s="12">
        <v>45626</v>
      </c>
      <c r="E735" s="11">
        <v>630</v>
      </c>
      <c r="F735" s="8">
        <v>0</v>
      </c>
      <c r="G735" s="11">
        <f t="shared" si="15"/>
        <v>630</v>
      </c>
      <c r="H735" s="8">
        <f t="shared" si="15"/>
        <v>0</v>
      </c>
    </row>
    <row r="736" spans="1:8">
      <c r="A736" s="9" t="s">
        <v>88</v>
      </c>
      <c r="B736" s="13">
        <v>58</v>
      </c>
      <c r="C736" s="12">
        <v>45656</v>
      </c>
      <c r="D736" s="12">
        <v>45656</v>
      </c>
      <c r="E736" s="11">
        <v>630</v>
      </c>
      <c r="F736" s="8">
        <v>0</v>
      </c>
      <c r="G736" s="11">
        <f t="shared" si="15"/>
        <v>630</v>
      </c>
      <c r="H736" s="8">
        <f t="shared" si="15"/>
        <v>0</v>
      </c>
    </row>
    <row r="737" spans="1:8">
      <c r="A737" s="9" t="s">
        <v>88</v>
      </c>
      <c r="B737" s="13">
        <v>59</v>
      </c>
      <c r="C737" s="12">
        <v>45687</v>
      </c>
      <c r="D737" s="12">
        <v>45687</v>
      </c>
      <c r="E737" s="11">
        <v>630</v>
      </c>
      <c r="F737" s="8">
        <v>0</v>
      </c>
      <c r="G737" s="11">
        <f t="shared" si="15"/>
        <v>630</v>
      </c>
      <c r="H737" s="8">
        <f t="shared" si="15"/>
        <v>0</v>
      </c>
    </row>
    <row r="738" spans="1:8">
      <c r="A738" s="9" t="s">
        <v>88</v>
      </c>
      <c r="B738" s="13">
        <v>60</v>
      </c>
      <c r="C738" s="12">
        <v>45716</v>
      </c>
      <c r="D738" s="12">
        <v>45716</v>
      </c>
      <c r="E738" s="11">
        <v>630</v>
      </c>
      <c r="F738" s="8">
        <v>0</v>
      </c>
      <c r="G738" s="11">
        <f t="shared" si="15"/>
        <v>630</v>
      </c>
      <c r="H738" s="8">
        <f t="shared" si="15"/>
        <v>0</v>
      </c>
    </row>
    <row r="739" spans="1:8">
      <c r="A739" s="9" t="s">
        <v>88</v>
      </c>
      <c r="B739" s="13">
        <v>61</v>
      </c>
      <c r="C739" s="12">
        <v>45746</v>
      </c>
      <c r="D739" s="12">
        <v>45746</v>
      </c>
      <c r="E739" s="11">
        <v>630</v>
      </c>
      <c r="F739" s="8">
        <v>0</v>
      </c>
      <c r="G739" s="11">
        <f t="shared" si="15"/>
        <v>630</v>
      </c>
      <c r="H739" s="8">
        <f t="shared" si="15"/>
        <v>0</v>
      </c>
    </row>
    <row r="740" spans="1:8">
      <c r="A740" s="9" t="s">
        <v>88</v>
      </c>
      <c r="B740" s="13">
        <v>62</v>
      </c>
      <c r="C740" s="12">
        <v>45777</v>
      </c>
      <c r="D740" s="12">
        <v>45777</v>
      </c>
      <c r="E740" s="11">
        <v>630</v>
      </c>
      <c r="F740" s="8">
        <v>0</v>
      </c>
      <c r="G740" s="11">
        <f t="shared" si="15"/>
        <v>630</v>
      </c>
      <c r="H740" s="8">
        <f t="shared" si="15"/>
        <v>0</v>
      </c>
    </row>
    <row r="741" spans="1:8">
      <c r="A741" s="9" t="s">
        <v>88</v>
      </c>
      <c r="B741" s="13">
        <v>63</v>
      </c>
      <c r="C741" s="12">
        <v>45807</v>
      </c>
      <c r="D741" s="12">
        <v>45807</v>
      </c>
      <c r="E741" s="11">
        <v>630</v>
      </c>
      <c r="F741" s="8">
        <v>0</v>
      </c>
      <c r="G741" s="11">
        <f t="shared" si="15"/>
        <v>630</v>
      </c>
      <c r="H741" s="8">
        <f t="shared" si="15"/>
        <v>0</v>
      </c>
    </row>
    <row r="742" spans="1:8">
      <c r="A742" s="9" t="s">
        <v>88</v>
      </c>
      <c r="B742" s="13">
        <v>64</v>
      </c>
      <c r="C742" s="12">
        <v>45838</v>
      </c>
      <c r="D742" s="12">
        <v>45838</v>
      </c>
      <c r="E742" s="11">
        <v>630</v>
      </c>
      <c r="F742" s="8">
        <v>0</v>
      </c>
      <c r="G742" s="11">
        <f t="shared" si="15"/>
        <v>630</v>
      </c>
      <c r="H742" s="8">
        <f t="shared" si="15"/>
        <v>0</v>
      </c>
    </row>
    <row r="743" spans="1:8">
      <c r="A743" s="9" t="s">
        <v>88</v>
      </c>
      <c r="B743" s="13">
        <v>65</v>
      </c>
      <c r="C743" s="12">
        <v>45868</v>
      </c>
      <c r="D743" s="12">
        <v>45868</v>
      </c>
      <c r="E743" s="11">
        <v>630</v>
      </c>
      <c r="F743" s="8">
        <v>0</v>
      </c>
      <c r="G743" s="11">
        <f t="shared" si="15"/>
        <v>630</v>
      </c>
      <c r="H743" s="8">
        <f t="shared" si="15"/>
        <v>0</v>
      </c>
    </row>
    <row r="744" spans="1:8">
      <c r="A744" s="9" t="s">
        <v>89</v>
      </c>
      <c r="B744" s="13">
        <v>1</v>
      </c>
      <c r="C744" s="12">
        <v>44910</v>
      </c>
      <c r="D744" s="12">
        <v>44910</v>
      </c>
      <c r="E744" s="11">
        <v>200</v>
      </c>
      <c r="F744" s="8">
        <v>0</v>
      </c>
      <c r="G744" s="11">
        <f t="shared" si="15"/>
        <v>200</v>
      </c>
      <c r="H744" s="8">
        <f t="shared" si="15"/>
        <v>0</v>
      </c>
    </row>
    <row r="745" spans="1:8">
      <c r="A745" s="9" t="s">
        <v>89</v>
      </c>
      <c r="B745" s="13">
        <v>2</v>
      </c>
      <c r="C745" s="12">
        <v>44941</v>
      </c>
      <c r="D745" s="12">
        <v>44941</v>
      </c>
      <c r="E745" s="11">
        <v>200</v>
      </c>
      <c r="F745" s="8">
        <v>0</v>
      </c>
      <c r="G745" s="11">
        <f t="shared" si="15"/>
        <v>200</v>
      </c>
      <c r="H745" s="8">
        <f t="shared" si="15"/>
        <v>0</v>
      </c>
    </row>
    <row r="746" spans="1:8">
      <c r="A746" s="9" t="s">
        <v>89</v>
      </c>
      <c r="B746" s="13">
        <v>3</v>
      </c>
      <c r="C746" s="12">
        <v>44972</v>
      </c>
      <c r="D746" s="12">
        <v>44972</v>
      </c>
      <c r="E746" s="11">
        <v>200</v>
      </c>
      <c r="F746" s="8">
        <v>0</v>
      </c>
      <c r="G746" s="11">
        <f t="shared" si="15"/>
        <v>200</v>
      </c>
      <c r="H746" s="8">
        <f t="shared" si="15"/>
        <v>0</v>
      </c>
    </row>
    <row r="747" spans="1:8">
      <c r="A747" s="9" t="s">
        <v>89</v>
      </c>
      <c r="B747" s="13">
        <v>4</v>
      </c>
      <c r="C747" s="12">
        <v>45000</v>
      </c>
      <c r="D747" s="12">
        <v>45000</v>
      </c>
      <c r="E747" s="11">
        <v>200</v>
      </c>
      <c r="F747" s="8">
        <v>0</v>
      </c>
      <c r="G747" s="11">
        <f t="shared" si="15"/>
        <v>200</v>
      </c>
      <c r="H747" s="8">
        <f t="shared" si="15"/>
        <v>0</v>
      </c>
    </row>
    <row r="748" spans="1:8">
      <c r="A748" s="9" t="s">
        <v>89</v>
      </c>
      <c r="B748" s="13">
        <v>5</v>
      </c>
      <c r="C748" s="12">
        <v>45031</v>
      </c>
      <c r="D748" s="12">
        <v>45031</v>
      </c>
      <c r="E748" s="11">
        <v>200</v>
      </c>
      <c r="F748" s="8">
        <v>0</v>
      </c>
      <c r="G748" s="11">
        <f t="shared" si="15"/>
        <v>200</v>
      </c>
      <c r="H748" s="8">
        <f t="shared" si="15"/>
        <v>0</v>
      </c>
    </row>
    <row r="749" spans="1:8">
      <c r="A749" s="9" t="s">
        <v>89</v>
      </c>
      <c r="B749" s="13">
        <v>6</v>
      </c>
      <c r="C749" s="12">
        <v>45061</v>
      </c>
      <c r="D749" s="12">
        <v>45061</v>
      </c>
      <c r="E749" s="11">
        <v>200</v>
      </c>
      <c r="F749" s="8">
        <v>0</v>
      </c>
      <c r="G749" s="11">
        <f t="shared" si="15"/>
        <v>200</v>
      </c>
      <c r="H749" s="8">
        <f t="shared" si="15"/>
        <v>0</v>
      </c>
    </row>
    <row r="750" spans="1:8">
      <c r="A750" s="9" t="s">
        <v>89</v>
      </c>
      <c r="B750" s="13">
        <v>7</v>
      </c>
      <c r="C750" s="12">
        <v>45092</v>
      </c>
      <c r="D750" s="12">
        <v>45092</v>
      </c>
      <c r="E750" s="11">
        <v>200</v>
      </c>
      <c r="F750" s="8">
        <v>0</v>
      </c>
      <c r="G750" s="11">
        <f t="shared" si="15"/>
        <v>200</v>
      </c>
      <c r="H750" s="8">
        <f t="shared" si="15"/>
        <v>0</v>
      </c>
    </row>
    <row r="751" spans="1:8">
      <c r="A751" s="9" t="s">
        <v>89</v>
      </c>
      <c r="B751" s="13">
        <v>8</v>
      </c>
      <c r="C751" s="12">
        <v>45122</v>
      </c>
      <c r="D751" s="12">
        <v>45122</v>
      </c>
      <c r="E751" s="11">
        <v>200</v>
      </c>
      <c r="F751" s="8">
        <v>0</v>
      </c>
      <c r="G751" s="11">
        <f t="shared" si="15"/>
        <v>200</v>
      </c>
      <c r="H751" s="8">
        <f t="shared" si="15"/>
        <v>0</v>
      </c>
    </row>
    <row r="752" spans="1:8">
      <c r="A752" s="9" t="s">
        <v>89</v>
      </c>
      <c r="B752" s="13">
        <v>9</v>
      </c>
      <c r="C752" s="12">
        <v>45153</v>
      </c>
      <c r="D752" s="12">
        <v>45153</v>
      </c>
      <c r="E752" s="11">
        <v>200</v>
      </c>
      <c r="F752" s="8">
        <v>0</v>
      </c>
      <c r="G752" s="11">
        <f t="shared" si="15"/>
        <v>200</v>
      </c>
      <c r="H752" s="8">
        <f t="shared" si="15"/>
        <v>0</v>
      </c>
    </row>
    <row r="753" spans="1:8">
      <c r="A753" s="9" t="s">
        <v>89</v>
      </c>
      <c r="B753" s="13">
        <v>10</v>
      </c>
      <c r="C753" s="12">
        <v>45184</v>
      </c>
      <c r="D753" s="12">
        <v>45184</v>
      </c>
      <c r="E753" s="11">
        <v>200</v>
      </c>
      <c r="F753" s="8">
        <v>0</v>
      </c>
      <c r="G753" s="11">
        <f t="shared" si="15"/>
        <v>200</v>
      </c>
      <c r="H753" s="8">
        <f t="shared" si="15"/>
        <v>0</v>
      </c>
    </row>
    <row r="754" spans="1:8">
      <c r="A754" s="9" t="s">
        <v>89</v>
      </c>
      <c r="B754" s="13">
        <v>11</v>
      </c>
      <c r="C754" s="12">
        <v>45214</v>
      </c>
      <c r="D754" s="12">
        <v>45214</v>
      </c>
      <c r="E754" s="11">
        <v>200</v>
      </c>
      <c r="F754" s="8">
        <v>0</v>
      </c>
      <c r="G754" s="11">
        <f t="shared" si="15"/>
        <v>200</v>
      </c>
      <c r="H754" s="8">
        <f t="shared" si="15"/>
        <v>0</v>
      </c>
    </row>
    <row r="755" spans="1:8">
      <c r="A755" s="9" t="s">
        <v>89</v>
      </c>
      <c r="B755" s="13">
        <v>12</v>
      </c>
      <c r="C755" s="12">
        <v>45245</v>
      </c>
      <c r="D755" s="12">
        <v>45245</v>
      </c>
      <c r="E755" s="11">
        <v>200</v>
      </c>
      <c r="F755" s="8">
        <v>0</v>
      </c>
      <c r="G755" s="11">
        <f t="shared" si="15"/>
        <v>200</v>
      </c>
      <c r="H755" s="8">
        <f t="shared" si="15"/>
        <v>0</v>
      </c>
    </row>
    <row r="756" spans="1:8">
      <c r="A756" s="9" t="s">
        <v>89</v>
      </c>
      <c r="B756" s="13">
        <v>13</v>
      </c>
      <c r="C756" s="12">
        <v>45275</v>
      </c>
      <c r="D756" s="12">
        <v>45275</v>
      </c>
      <c r="E756" s="11">
        <v>200</v>
      </c>
      <c r="F756" s="8">
        <v>0</v>
      </c>
      <c r="G756" s="11">
        <f t="shared" ref="G756:H819" si="16">+E756</f>
        <v>200</v>
      </c>
      <c r="H756" s="8">
        <f t="shared" si="16"/>
        <v>0</v>
      </c>
    </row>
    <row r="757" spans="1:8">
      <c r="A757" s="9" t="s">
        <v>89</v>
      </c>
      <c r="B757" s="13">
        <v>14</v>
      </c>
      <c r="C757" s="12">
        <v>45306</v>
      </c>
      <c r="D757" s="12">
        <v>45306</v>
      </c>
      <c r="E757" s="11">
        <v>200</v>
      </c>
      <c r="F757" s="8">
        <v>0</v>
      </c>
      <c r="G757" s="11">
        <f t="shared" si="16"/>
        <v>200</v>
      </c>
      <c r="H757" s="8">
        <f t="shared" si="16"/>
        <v>0</v>
      </c>
    </row>
    <row r="758" spans="1:8">
      <c r="A758" s="9" t="s">
        <v>89</v>
      </c>
      <c r="B758" s="13">
        <v>15</v>
      </c>
      <c r="C758" s="12">
        <v>45337</v>
      </c>
      <c r="D758" s="12">
        <v>45337</v>
      </c>
      <c r="E758" s="11">
        <v>200</v>
      </c>
      <c r="F758" s="8">
        <v>0</v>
      </c>
      <c r="G758" s="11">
        <f t="shared" si="16"/>
        <v>200</v>
      </c>
      <c r="H758" s="8">
        <f t="shared" si="16"/>
        <v>0</v>
      </c>
    </row>
    <row r="759" spans="1:8">
      <c r="A759" s="9" t="s">
        <v>89</v>
      </c>
      <c r="B759" s="13">
        <v>16</v>
      </c>
      <c r="C759" s="12">
        <v>45366</v>
      </c>
      <c r="D759" s="12">
        <v>45366</v>
      </c>
      <c r="E759" s="11">
        <v>200</v>
      </c>
      <c r="F759" s="8">
        <v>0</v>
      </c>
      <c r="G759" s="11">
        <f t="shared" si="16"/>
        <v>200</v>
      </c>
      <c r="H759" s="8">
        <f t="shared" si="16"/>
        <v>0</v>
      </c>
    </row>
    <row r="760" spans="1:8">
      <c r="A760" s="9" t="s">
        <v>89</v>
      </c>
      <c r="B760" s="13">
        <v>17</v>
      </c>
      <c r="C760" s="12">
        <v>45397</v>
      </c>
      <c r="D760" s="12">
        <v>45397</v>
      </c>
      <c r="E760" s="11">
        <v>200</v>
      </c>
      <c r="F760" s="8">
        <v>0</v>
      </c>
      <c r="G760" s="11">
        <f t="shared" si="16"/>
        <v>200</v>
      </c>
      <c r="H760" s="8">
        <f t="shared" si="16"/>
        <v>0</v>
      </c>
    </row>
    <row r="761" spans="1:8">
      <c r="A761" s="9" t="s">
        <v>89</v>
      </c>
      <c r="B761" s="13">
        <v>18</v>
      </c>
      <c r="C761" s="12">
        <v>45427</v>
      </c>
      <c r="D761" s="12">
        <v>45427</v>
      </c>
      <c r="E761" s="11">
        <v>200</v>
      </c>
      <c r="F761" s="8">
        <v>0</v>
      </c>
      <c r="G761" s="11">
        <f t="shared" si="16"/>
        <v>200</v>
      </c>
      <c r="H761" s="8">
        <f t="shared" si="16"/>
        <v>0</v>
      </c>
    </row>
    <row r="762" spans="1:8">
      <c r="A762" s="9" t="s">
        <v>89</v>
      </c>
      <c r="B762" s="13">
        <v>19</v>
      </c>
      <c r="C762" s="12">
        <v>45458</v>
      </c>
      <c r="D762" s="12">
        <v>45458</v>
      </c>
      <c r="E762" s="11">
        <v>200</v>
      </c>
      <c r="F762" s="8">
        <v>0</v>
      </c>
      <c r="G762" s="11">
        <f t="shared" si="16"/>
        <v>200</v>
      </c>
      <c r="H762" s="8">
        <f t="shared" si="16"/>
        <v>0</v>
      </c>
    </row>
    <row r="763" spans="1:8">
      <c r="A763" s="9" t="s">
        <v>89</v>
      </c>
      <c r="B763" s="13">
        <v>20</v>
      </c>
      <c r="C763" s="12">
        <v>45488</v>
      </c>
      <c r="D763" s="12">
        <v>45488</v>
      </c>
      <c r="E763" s="11">
        <v>200</v>
      </c>
      <c r="F763" s="8">
        <v>0</v>
      </c>
      <c r="G763" s="11">
        <f t="shared" si="16"/>
        <v>200</v>
      </c>
      <c r="H763" s="8">
        <f t="shared" si="16"/>
        <v>0</v>
      </c>
    </row>
    <row r="764" spans="1:8">
      <c r="A764" s="9" t="s">
        <v>89</v>
      </c>
      <c r="B764" s="13">
        <v>21</v>
      </c>
      <c r="C764" s="12">
        <v>45519</v>
      </c>
      <c r="D764" s="12">
        <v>45519</v>
      </c>
      <c r="E764" s="11">
        <v>200</v>
      </c>
      <c r="F764" s="8">
        <v>0</v>
      </c>
      <c r="G764" s="11">
        <f t="shared" si="16"/>
        <v>200</v>
      </c>
      <c r="H764" s="8">
        <f t="shared" si="16"/>
        <v>0</v>
      </c>
    </row>
    <row r="765" spans="1:8">
      <c r="A765" s="9" t="s">
        <v>89</v>
      </c>
      <c r="B765" s="13">
        <v>22</v>
      </c>
      <c r="C765" s="12">
        <v>45550</v>
      </c>
      <c r="D765" s="12">
        <v>45550</v>
      </c>
      <c r="E765" s="11">
        <v>200</v>
      </c>
      <c r="F765" s="8">
        <v>0</v>
      </c>
      <c r="G765" s="11">
        <f t="shared" si="16"/>
        <v>200</v>
      </c>
      <c r="H765" s="8">
        <f t="shared" si="16"/>
        <v>0</v>
      </c>
    </row>
    <row r="766" spans="1:8">
      <c r="A766" s="9" t="s">
        <v>89</v>
      </c>
      <c r="B766" s="13">
        <v>23</v>
      </c>
      <c r="C766" s="12">
        <v>45580</v>
      </c>
      <c r="D766" s="12">
        <v>45580</v>
      </c>
      <c r="E766" s="11">
        <v>200</v>
      </c>
      <c r="F766" s="8">
        <v>0</v>
      </c>
      <c r="G766" s="11">
        <f t="shared" si="16"/>
        <v>200</v>
      </c>
      <c r="H766" s="8">
        <f t="shared" si="16"/>
        <v>0</v>
      </c>
    </row>
    <row r="767" spans="1:8">
      <c r="A767" s="9" t="s">
        <v>89</v>
      </c>
      <c r="B767" s="13">
        <v>24</v>
      </c>
      <c r="C767" s="12">
        <v>45611</v>
      </c>
      <c r="D767" s="12">
        <v>45611</v>
      </c>
      <c r="E767" s="11">
        <v>200</v>
      </c>
      <c r="F767" s="8">
        <v>0</v>
      </c>
      <c r="G767" s="11">
        <f t="shared" si="16"/>
        <v>200</v>
      </c>
      <c r="H767" s="8">
        <f t="shared" si="16"/>
        <v>0</v>
      </c>
    </row>
    <row r="768" spans="1:8">
      <c r="A768" s="9" t="s">
        <v>89</v>
      </c>
      <c r="B768" s="13">
        <v>25</v>
      </c>
      <c r="C768" s="12">
        <v>45641</v>
      </c>
      <c r="D768" s="12">
        <v>45641</v>
      </c>
      <c r="E768" s="11">
        <v>200</v>
      </c>
      <c r="F768" s="8">
        <v>0</v>
      </c>
      <c r="G768" s="11">
        <f t="shared" si="16"/>
        <v>200</v>
      </c>
      <c r="H768" s="8">
        <f t="shared" si="16"/>
        <v>0</v>
      </c>
    </row>
    <row r="769" spans="1:8">
      <c r="A769" s="9" t="s">
        <v>89</v>
      </c>
      <c r="B769" s="13">
        <v>26</v>
      </c>
      <c r="C769" s="12">
        <v>45672</v>
      </c>
      <c r="D769" s="12">
        <v>45672</v>
      </c>
      <c r="E769" s="11">
        <v>200</v>
      </c>
      <c r="F769" s="8">
        <v>0</v>
      </c>
      <c r="G769" s="11">
        <f t="shared" si="16"/>
        <v>200</v>
      </c>
      <c r="H769" s="8">
        <f t="shared" si="16"/>
        <v>0</v>
      </c>
    </row>
    <row r="770" spans="1:8">
      <c r="A770" s="9" t="s">
        <v>89</v>
      </c>
      <c r="B770" s="13">
        <v>27</v>
      </c>
      <c r="C770" s="12">
        <v>45703</v>
      </c>
      <c r="D770" s="12">
        <v>45703</v>
      </c>
      <c r="E770" s="11">
        <v>200</v>
      </c>
      <c r="F770" s="8">
        <v>0</v>
      </c>
      <c r="G770" s="11">
        <f t="shared" si="16"/>
        <v>200</v>
      </c>
      <c r="H770" s="8">
        <f t="shared" si="16"/>
        <v>0</v>
      </c>
    </row>
    <row r="771" spans="1:8">
      <c r="A771" s="9" t="s">
        <v>89</v>
      </c>
      <c r="B771" s="13">
        <v>28</v>
      </c>
      <c r="C771" s="12">
        <v>45731</v>
      </c>
      <c r="D771" s="12">
        <v>45731</v>
      </c>
      <c r="E771" s="11">
        <v>200</v>
      </c>
      <c r="F771" s="8">
        <v>0</v>
      </c>
      <c r="G771" s="11">
        <f t="shared" si="16"/>
        <v>200</v>
      </c>
      <c r="H771" s="8">
        <f t="shared" si="16"/>
        <v>0</v>
      </c>
    </row>
    <row r="772" spans="1:8">
      <c r="A772" s="9" t="s">
        <v>89</v>
      </c>
      <c r="B772" s="13">
        <v>29</v>
      </c>
      <c r="C772" s="12">
        <v>45762</v>
      </c>
      <c r="D772" s="12">
        <v>45762</v>
      </c>
      <c r="E772" s="11">
        <v>200</v>
      </c>
      <c r="F772" s="8">
        <v>0</v>
      </c>
      <c r="G772" s="11">
        <f t="shared" si="16"/>
        <v>200</v>
      </c>
      <c r="H772" s="8">
        <f t="shared" si="16"/>
        <v>0</v>
      </c>
    </row>
    <row r="773" spans="1:8">
      <c r="A773" s="9" t="s">
        <v>89</v>
      </c>
      <c r="B773" s="13">
        <v>30</v>
      </c>
      <c r="C773" s="12">
        <v>45792</v>
      </c>
      <c r="D773" s="12">
        <v>45792</v>
      </c>
      <c r="E773" s="11">
        <v>200</v>
      </c>
      <c r="F773" s="8">
        <v>0</v>
      </c>
      <c r="G773" s="11">
        <f t="shared" si="16"/>
        <v>200</v>
      </c>
      <c r="H773" s="8">
        <f t="shared" si="16"/>
        <v>0</v>
      </c>
    </row>
    <row r="774" spans="1:8">
      <c r="A774" s="9" t="s">
        <v>89</v>
      </c>
      <c r="B774" s="13">
        <v>31</v>
      </c>
      <c r="C774" s="12">
        <v>45823</v>
      </c>
      <c r="D774" s="12">
        <v>45823</v>
      </c>
      <c r="E774" s="11">
        <v>200</v>
      </c>
      <c r="F774" s="8">
        <v>0</v>
      </c>
      <c r="G774" s="11">
        <f t="shared" si="16"/>
        <v>200</v>
      </c>
      <c r="H774" s="8">
        <f t="shared" si="16"/>
        <v>0</v>
      </c>
    </row>
    <row r="775" spans="1:8">
      <c r="A775" s="9" t="s">
        <v>89</v>
      </c>
      <c r="B775" s="13">
        <v>32</v>
      </c>
      <c r="C775" s="12">
        <v>45853</v>
      </c>
      <c r="D775" s="12">
        <v>45853</v>
      </c>
      <c r="E775" s="11">
        <v>200</v>
      </c>
      <c r="F775" s="8">
        <v>0</v>
      </c>
      <c r="G775" s="11">
        <f t="shared" si="16"/>
        <v>200</v>
      </c>
      <c r="H775" s="8">
        <f t="shared" si="16"/>
        <v>0</v>
      </c>
    </row>
    <row r="776" spans="1:8">
      <c r="A776" s="9" t="s">
        <v>89</v>
      </c>
      <c r="B776" s="13">
        <v>33</v>
      </c>
      <c r="C776" s="12">
        <v>45884</v>
      </c>
      <c r="D776" s="12">
        <v>45884</v>
      </c>
      <c r="E776" s="11">
        <v>200</v>
      </c>
      <c r="F776" s="8">
        <v>0</v>
      </c>
      <c r="G776" s="11">
        <f t="shared" si="16"/>
        <v>200</v>
      </c>
      <c r="H776" s="8">
        <f t="shared" si="16"/>
        <v>0</v>
      </c>
    </row>
    <row r="777" spans="1:8">
      <c r="A777" s="9" t="s">
        <v>89</v>
      </c>
      <c r="B777" s="13">
        <v>34</v>
      </c>
      <c r="C777" s="12">
        <v>45915</v>
      </c>
      <c r="D777" s="12">
        <v>45915</v>
      </c>
      <c r="E777" s="11">
        <v>200</v>
      </c>
      <c r="F777" s="8">
        <v>0</v>
      </c>
      <c r="G777" s="11">
        <f t="shared" si="16"/>
        <v>200</v>
      </c>
      <c r="H777" s="8">
        <f t="shared" si="16"/>
        <v>0</v>
      </c>
    </row>
    <row r="778" spans="1:8">
      <c r="A778" s="9" t="s">
        <v>89</v>
      </c>
      <c r="B778" s="13">
        <v>35</v>
      </c>
      <c r="C778" s="12">
        <v>45945</v>
      </c>
      <c r="D778" s="12">
        <v>45945</v>
      </c>
      <c r="E778" s="11">
        <v>200</v>
      </c>
      <c r="F778" s="8">
        <v>0</v>
      </c>
      <c r="G778" s="11">
        <f t="shared" si="16"/>
        <v>200</v>
      </c>
      <c r="H778" s="8">
        <f t="shared" si="16"/>
        <v>0</v>
      </c>
    </row>
    <row r="779" spans="1:8">
      <c r="A779" s="9" t="s">
        <v>89</v>
      </c>
      <c r="B779" s="13">
        <v>36</v>
      </c>
      <c r="C779" s="12">
        <v>45976</v>
      </c>
      <c r="D779" s="12">
        <v>45976</v>
      </c>
      <c r="E779" s="11">
        <v>200</v>
      </c>
      <c r="F779" s="8">
        <v>0</v>
      </c>
      <c r="G779" s="11">
        <f t="shared" si="16"/>
        <v>200</v>
      </c>
      <c r="H779" s="8">
        <f t="shared" si="16"/>
        <v>0</v>
      </c>
    </row>
    <row r="780" spans="1:8">
      <c r="A780" s="9" t="s">
        <v>89</v>
      </c>
      <c r="B780" s="13">
        <v>37</v>
      </c>
      <c r="C780" s="12">
        <v>46006</v>
      </c>
      <c r="D780" s="12">
        <v>46006</v>
      </c>
      <c r="E780" s="11">
        <v>200</v>
      </c>
      <c r="F780" s="8">
        <v>0</v>
      </c>
      <c r="G780" s="11">
        <f t="shared" si="16"/>
        <v>200</v>
      </c>
      <c r="H780" s="8">
        <f t="shared" si="16"/>
        <v>0</v>
      </c>
    </row>
    <row r="781" spans="1:8">
      <c r="A781" s="9" t="s">
        <v>89</v>
      </c>
      <c r="B781" s="13">
        <v>38</v>
      </c>
      <c r="C781" s="12">
        <v>46037</v>
      </c>
      <c r="D781" s="12">
        <v>46037</v>
      </c>
      <c r="E781" s="11">
        <v>200</v>
      </c>
      <c r="F781" s="8">
        <v>0</v>
      </c>
      <c r="G781" s="11">
        <f t="shared" si="16"/>
        <v>200</v>
      </c>
      <c r="H781" s="8">
        <f t="shared" si="16"/>
        <v>0</v>
      </c>
    </row>
    <row r="782" spans="1:8">
      <c r="A782" s="9" t="s">
        <v>89</v>
      </c>
      <c r="B782" s="13">
        <v>39</v>
      </c>
      <c r="C782" s="12">
        <v>46068</v>
      </c>
      <c r="D782" s="12">
        <v>46068</v>
      </c>
      <c r="E782" s="11">
        <v>200</v>
      </c>
      <c r="F782" s="8">
        <v>0</v>
      </c>
      <c r="G782" s="11">
        <f t="shared" si="16"/>
        <v>200</v>
      </c>
      <c r="H782" s="8">
        <f t="shared" si="16"/>
        <v>0</v>
      </c>
    </row>
    <row r="783" spans="1:8">
      <c r="A783" s="9" t="s">
        <v>89</v>
      </c>
      <c r="B783" s="13">
        <v>40</v>
      </c>
      <c r="C783" s="12">
        <v>46096</v>
      </c>
      <c r="D783" s="12">
        <v>46096</v>
      </c>
      <c r="E783" s="11">
        <v>200</v>
      </c>
      <c r="F783" s="8">
        <v>0</v>
      </c>
      <c r="G783" s="11">
        <f t="shared" si="16"/>
        <v>200</v>
      </c>
      <c r="H783" s="8">
        <f t="shared" si="16"/>
        <v>0</v>
      </c>
    </row>
    <row r="784" spans="1:8">
      <c r="A784" s="9" t="s">
        <v>89</v>
      </c>
      <c r="B784" s="13">
        <v>41</v>
      </c>
      <c r="C784" s="12">
        <v>46127</v>
      </c>
      <c r="D784" s="12">
        <v>46127</v>
      </c>
      <c r="E784" s="11">
        <v>200</v>
      </c>
      <c r="F784" s="8">
        <v>0</v>
      </c>
      <c r="G784" s="11">
        <f t="shared" si="16"/>
        <v>200</v>
      </c>
      <c r="H784" s="8">
        <f t="shared" si="16"/>
        <v>0</v>
      </c>
    </row>
    <row r="785" spans="1:8">
      <c r="A785" s="9" t="s">
        <v>89</v>
      </c>
      <c r="B785" s="13">
        <v>42</v>
      </c>
      <c r="C785" s="12">
        <v>46157</v>
      </c>
      <c r="D785" s="12">
        <v>46157</v>
      </c>
      <c r="E785" s="11">
        <v>200</v>
      </c>
      <c r="F785" s="8">
        <v>0</v>
      </c>
      <c r="G785" s="11">
        <f t="shared" si="16"/>
        <v>200</v>
      </c>
      <c r="H785" s="8">
        <f t="shared" si="16"/>
        <v>0</v>
      </c>
    </row>
    <row r="786" spans="1:8">
      <c r="A786" s="9" t="s">
        <v>89</v>
      </c>
      <c r="B786" s="13">
        <v>43</v>
      </c>
      <c r="C786" s="12">
        <v>46188</v>
      </c>
      <c r="D786" s="12">
        <v>46188</v>
      </c>
      <c r="E786" s="11">
        <v>200</v>
      </c>
      <c r="F786" s="8">
        <v>0</v>
      </c>
      <c r="G786" s="11">
        <f t="shared" si="16"/>
        <v>200</v>
      </c>
      <c r="H786" s="8">
        <f t="shared" si="16"/>
        <v>0</v>
      </c>
    </row>
    <row r="787" spans="1:8">
      <c r="A787" s="9" t="s">
        <v>89</v>
      </c>
      <c r="B787" s="13">
        <v>44</v>
      </c>
      <c r="C787" s="12">
        <v>46218</v>
      </c>
      <c r="D787" s="12">
        <v>46218</v>
      </c>
      <c r="E787" s="11">
        <v>200</v>
      </c>
      <c r="F787" s="8">
        <v>0</v>
      </c>
      <c r="G787" s="11">
        <f t="shared" si="16"/>
        <v>200</v>
      </c>
      <c r="H787" s="8">
        <f t="shared" si="16"/>
        <v>0</v>
      </c>
    </row>
    <row r="788" spans="1:8">
      <c r="A788" s="9" t="s">
        <v>89</v>
      </c>
      <c r="B788" s="13">
        <v>45</v>
      </c>
      <c r="C788" s="12">
        <v>46249</v>
      </c>
      <c r="D788" s="12">
        <v>46249</v>
      </c>
      <c r="E788" s="11">
        <v>200</v>
      </c>
      <c r="F788" s="8">
        <v>0</v>
      </c>
      <c r="G788" s="11">
        <f t="shared" si="16"/>
        <v>200</v>
      </c>
      <c r="H788" s="8">
        <f t="shared" si="16"/>
        <v>0</v>
      </c>
    </row>
    <row r="789" spans="1:8">
      <c r="A789" s="9" t="s">
        <v>89</v>
      </c>
      <c r="B789" s="13">
        <v>46</v>
      </c>
      <c r="C789" s="12">
        <v>46280</v>
      </c>
      <c r="D789" s="12">
        <v>46280</v>
      </c>
      <c r="E789" s="11">
        <v>200</v>
      </c>
      <c r="F789" s="8">
        <v>0</v>
      </c>
      <c r="G789" s="11">
        <f t="shared" si="16"/>
        <v>200</v>
      </c>
      <c r="H789" s="8">
        <f t="shared" si="16"/>
        <v>0</v>
      </c>
    </row>
    <row r="790" spans="1:8">
      <c r="A790" s="9" t="s">
        <v>89</v>
      </c>
      <c r="B790" s="13">
        <v>47</v>
      </c>
      <c r="C790" s="12">
        <v>46310</v>
      </c>
      <c r="D790" s="12">
        <v>46310</v>
      </c>
      <c r="E790" s="11">
        <v>200</v>
      </c>
      <c r="F790" s="8">
        <v>0</v>
      </c>
      <c r="G790" s="11">
        <f t="shared" si="16"/>
        <v>200</v>
      </c>
      <c r="H790" s="8">
        <f t="shared" si="16"/>
        <v>0</v>
      </c>
    </row>
    <row r="791" spans="1:8">
      <c r="A791" s="9" t="s">
        <v>89</v>
      </c>
      <c r="B791" s="13">
        <v>48</v>
      </c>
      <c r="C791" s="12">
        <v>46341</v>
      </c>
      <c r="D791" s="12">
        <v>46341</v>
      </c>
      <c r="E791" s="11">
        <v>200</v>
      </c>
      <c r="F791" s="8">
        <v>0</v>
      </c>
      <c r="G791" s="11">
        <f t="shared" si="16"/>
        <v>200</v>
      </c>
      <c r="H791" s="8">
        <f t="shared" si="16"/>
        <v>0</v>
      </c>
    </row>
    <row r="792" spans="1:8">
      <c r="A792" s="9" t="s">
        <v>89</v>
      </c>
      <c r="B792" s="13">
        <v>49</v>
      </c>
      <c r="C792" s="12">
        <v>46371</v>
      </c>
      <c r="D792" s="12">
        <v>46371</v>
      </c>
      <c r="E792" s="11">
        <v>200</v>
      </c>
      <c r="F792" s="8">
        <v>0</v>
      </c>
      <c r="G792" s="11">
        <f t="shared" si="16"/>
        <v>200</v>
      </c>
      <c r="H792" s="8">
        <f t="shared" si="16"/>
        <v>0</v>
      </c>
    </row>
    <row r="793" spans="1:8">
      <c r="A793" s="9" t="s">
        <v>89</v>
      </c>
      <c r="B793" s="13">
        <v>50</v>
      </c>
      <c r="C793" s="12">
        <v>46402</v>
      </c>
      <c r="D793" s="12">
        <v>46402</v>
      </c>
      <c r="E793" s="11">
        <v>200</v>
      </c>
      <c r="F793" s="8">
        <v>0</v>
      </c>
      <c r="G793" s="11">
        <f t="shared" si="16"/>
        <v>200</v>
      </c>
      <c r="H793" s="8">
        <f t="shared" si="16"/>
        <v>0</v>
      </c>
    </row>
    <row r="794" spans="1:8">
      <c r="A794" s="9" t="s">
        <v>89</v>
      </c>
      <c r="B794" s="13">
        <v>51</v>
      </c>
      <c r="C794" s="12">
        <v>46433</v>
      </c>
      <c r="D794" s="12">
        <v>46433</v>
      </c>
      <c r="E794" s="11">
        <v>200</v>
      </c>
      <c r="F794" s="8">
        <v>0</v>
      </c>
      <c r="G794" s="11">
        <f t="shared" si="16"/>
        <v>200</v>
      </c>
      <c r="H794" s="8">
        <f t="shared" si="16"/>
        <v>0</v>
      </c>
    </row>
    <row r="795" spans="1:8">
      <c r="A795" s="9" t="s">
        <v>89</v>
      </c>
      <c r="B795" s="13">
        <v>52</v>
      </c>
      <c r="C795" s="12">
        <v>46461</v>
      </c>
      <c r="D795" s="12">
        <v>46461</v>
      </c>
      <c r="E795" s="11">
        <v>200</v>
      </c>
      <c r="F795" s="8">
        <v>0</v>
      </c>
      <c r="G795" s="11">
        <f t="shared" si="16"/>
        <v>200</v>
      </c>
      <c r="H795" s="8">
        <f t="shared" si="16"/>
        <v>0</v>
      </c>
    </row>
    <row r="796" spans="1:8">
      <c r="A796" s="9" t="s">
        <v>89</v>
      </c>
      <c r="B796" s="13">
        <v>53</v>
      </c>
      <c r="C796" s="12">
        <v>46492</v>
      </c>
      <c r="D796" s="12">
        <v>46492</v>
      </c>
      <c r="E796" s="11">
        <v>200</v>
      </c>
      <c r="F796" s="8">
        <v>0</v>
      </c>
      <c r="G796" s="11">
        <f t="shared" si="16"/>
        <v>200</v>
      </c>
      <c r="H796" s="8">
        <f t="shared" si="16"/>
        <v>0</v>
      </c>
    </row>
    <row r="797" spans="1:8">
      <c r="A797" s="9" t="s">
        <v>89</v>
      </c>
      <c r="B797" s="13">
        <v>54</v>
      </c>
      <c r="C797" s="12">
        <v>46522</v>
      </c>
      <c r="D797" s="12">
        <v>46522</v>
      </c>
      <c r="E797" s="11">
        <v>200</v>
      </c>
      <c r="F797" s="8">
        <v>0</v>
      </c>
      <c r="G797" s="11">
        <f t="shared" si="16"/>
        <v>200</v>
      </c>
      <c r="H797" s="8">
        <f t="shared" si="16"/>
        <v>0</v>
      </c>
    </row>
    <row r="798" spans="1:8">
      <c r="A798" s="9" t="s">
        <v>89</v>
      </c>
      <c r="B798" s="13">
        <v>55</v>
      </c>
      <c r="C798" s="12">
        <v>46553</v>
      </c>
      <c r="D798" s="12">
        <v>46553</v>
      </c>
      <c r="E798" s="11">
        <v>200</v>
      </c>
      <c r="F798" s="8">
        <v>0</v>
      </c>
      <c r="G798" s="11">
        <f t="shared" si="16"/>
        <v>200</v>
      </c>
      <c r="H798" s="8">
        <f t="shared" si="16"/>
        <v>0</v>
      </c>
    </row>
    <row r="799" spans="1:8">
      <c r="A799" s="9" t="s">
        <v>89</v>
      </c>
      <c r="B799" s="13">
        <v>56</v>
      </c>
      <c r="C799" s="12">
        <v>46583</v>
      </c>
      <c r="D799" s="12">
        <v>46583</v>
      </c>
      <c r="E799" s="11">
        <v>200</v>
      </c>
      <c r="F799" s="8">
        <v>0</v>
      </c>
      <c r="G799" s="11">
        <f t="shared" si="16"/>
        <v>200</v>
      </c>
      <c r="H799" s="8">
        <f t="shared" si="16"/>
        <v>0</v>
      </c>
    </row>
    <row r="800" spans="1:8">
      <c r="A800" s="9" t="s">
        <v>89</v>
      </c>
      <c r="B800" s="13">
        <v>57</v>
      </c>
      <c r="C800" s="12">
        <v>46614</v>
      </c>
      <c r="D800" s="12">
        <v>46614</v>
      </c>
      <c r="E800" s="11">
        <v>200</v>
      </c>
      <c r="F800" s="8">
        <v>0</v>
      </c>
      <c r="G800" s="11">
        <f t="shared" si="16"/>
        <v>200</v>
      </c>
      <c r="H800" s="8">
        <f t="shared" si="16"/>
        <v>0</v>
      </c>
    </row>
    <row r="801" spans="1:8">
      <c r="A801" s="9" t="s">
        <v>89</v>
      </c>
      <c r="B801" s="13">
        <v>58</v>
      </c>
      <c r="C801" s="12">
        <v>46645</v>
      </c>
      <c r="D801" s="12">
        <v>46645</v>
      </c>
      <c r="E801" s="11">
        <v>200</v>
      </c>
      <c r="F801" s="8">
        <v>0</v>
      </c>
      <c r="G801" s="11">
        <f t="shared" si="16"/>
        <v>200</v>
      </c>
      <c r="H801" s="8">
        <f t="shared" si="16"/>
        <v>0</v>
      </c>
    </row>
    <row r="802" spans="1:8">
      <c r="A802" s="9" t="s">
        <v>89</v>
      </c>
      <c r="B802" s="13">
        <v>59</v>
      </c>
      <c r="C802" s="12">
        <v>46675</v>
      </c>
      <c r="D802" s="12">
        <v>46675</v>
      </c>
      <c r="E802" s="11">
        <v>200</v>
      </c>
      <c r="F802" s="8">
        <v>0</v>
      </c>
      <c r="G802" s="11">
        <f t="shared" si="16"/>
        <v>200</v>
      </c>
      <c r="H802" s="8">
        <f t="shared" si="16"/>
        <v>0</v>
      </c>
    </row>
    <row r="803" spans="1:8">
      <c r="A803" s="9" t="s">
        <v>89</v>
      </c>
      <c r="B803" s="13">
        <v>60</v>
      </c>
      <c r="C803" s="12">
        <v>46706</v>
      </c>
      <c r="D803" s="12">
        <v>46706</v>
      </c>
      <c r="E803" s="11">
        <v>200</v>
      </c>
      <c r="F803" s="8">
        <v>0</v>
      </c>
      <c r="G803" s="11">
        <f t="shared" si="16"/>
        <v>200</v>
      </c>
      <c r="H803" s="8">
        <f t="shared" si="16"/>
        <v>0</v>
      </c>
    </row>
    <row r="804" spans="1:8">
      <c r="A804" s="9" t="s">
        <v>89</v>
      </c>
      <c r="B804" s="13">
        <v>61</v>
      </c>
      <c r="C804" s="12">
        <v>46736</v>
      </c>
      <c r="D804" s="12">
        <v>46736</v>
      </c>
      <c r="E804" s="11">
        <v>200</v>
      </c>
      <c r="F804" s="8">
        <v>0</v>
      </c>
      <c r="G804" s="11">
        <f t="shared" si="16"/>
        <v>200</v>
      </c>
      <c r="H804" s="8">
        <f t="shared" si="16"/>
        <v>0</v>
      </c>
    </row>
    <row r="805" spans="1:8">
      <c r="A805" s="9" t="s">
        <v>89</v>
      </c>
      <c r="B805" s="13">
        <v>62</v>
      </c>
      <c r="C805" s="12">
        <v>46767</v>
      </c>
      <c r="D805" s="12">
        <v>46767</v>
      </c>
      <c r="E805" s="11">
        <v>200</v>
      </c>
      <c r="F805" s="8">
        <v>0</v>
      </c>
      <c r="G805" s="11">
        <f t="shared" si="16"/>
        <v>200</v>
      </c>
      <c r="H805" s="8">
        <f t="shared" si="16"/>
        <v>0</v>
      </c>
    </row>
    <row r="806" spans="1:8">
      <c r="A806" s="9" t="s">
        <v>89</v>
      </c>
      <c r="B806" s="13">
        <v>63</v>
      </c>
      <c r="C806" s="12">
        <v>46798</v>
      </c>
      <c r="D806" s="12">
        <v>46798</v>
      </c>
      <c r="E806" s="11">
        <v>200</v>
      </c>
      <c r="F806" s="8">
        <v>0</v>
      </c>
      <c r="G806" s="11">
        <f t="shared" si="16"/>
        <v>200</v>
      </c>
      <c r="H806" s="8">
        <f t="shared" si="16"/>
        <v>0</v>
      </c>
    </row>
    <row r="807" spans="1:8">
      <c r="A807" s="9" t="s">
        <v>89</v>
      </c>
      <c r="B807" s="13">
        <v>64</v>
      </c>
      <c r="C807" s="12">
        <v>46827</v>
      </c>
      <c r="D807" s="12">
        <v>46827</v>
      </c>
      <c r="E807" s="11">
        <v>200</v>
      </c>
      <c r="F807" s="8">
        <v>0</v>
      </c>
      <c r="G807" s="11">
        <f t="shared" si="16"/>
        <v>200</v>
      </c>
      <c r="H807" s="8">
        <f t="shared" si="16"/>
        <v>0</v>
      </c>
    </row>
    <row r="808" spans="1:8">
      <c r="A808" s="9" t="s">
        <v>89</v>
      </c>
      <c r="B808" s="13">
        <v>65</v>
      </c>
      <c r="C808" s="12">
        <v>46858</v>
      </c>
      <c r="D808" s="12">
        <v>46858</v>
      </c>
      <c r="E808" s="11">
        <v>200</v>
      </c>
      <c r="F808" s="8">
        <v>0</v>
      </c>
      <c r="G808" s="11">
        <f t="shared" si="16"/>
        <v>200</v>
      </c>
      <c r="H808" s="8">
        <f t="shared" si="16"/>
        <v>0</v>
      </c>
    </row>
    <row r="809" spans="1:8">
      <c r="A809" s="9" t="s">
        <v>89</v>
      </c>
      <c r="B809" s="13">
        <v>66</v>
      </c>
      <c r="C809" s="12">
        <v>46888</v>
      </c>
      <c r="D809" s="12">
        <v>46888</v>
      </c>
      <c r="E809" s="11">
        <v>200</v>
      </c>
      <c r="F809" s="8">
        <v>0</v>
      </c>
      <c r="G809" s="11">
        <f t="shared" si="16"/>
        <v>200</v>
      </c>
      <c r="H809" s="8">
        <f t="shared" si="16"/>
        <v>0</v>
      </c>
    </row>
    <row r="810" spans="1:8">
      <c r="A810" s="9" t="s">
        <v>89</v>
      </c>
      <c r="B810" s="13">
        <v>67</v>
      </c>
      <c r="C810" s="12">
        <v>46919</v>
      </c>
      <c r="D810" s="12">
        <v>46919</v>
      </c>
      <c r="E810" s="11">
        <v>200</v>
      </c>
      <c r="F810" s="8">
        <v>0</v>
      </c>
      <c r="G810" s="11">
        <f t="shared" si="16"/>
        <v>200</v>
      </c>
      <c r="H810" s="8">
        <f t="shared" si="16"/>
        <v>0</v>
      </c>
    </row>
    <row r="811" spans="1:8">
      <c r="A811" s="9" t="s">
        <v>89</v>
      </c>
      <c r="B811" s="13">
        <v>68</v>
      </c>
      <c r="C811" s="12">
        <v>46949</v>
      </c>
      <c r="D811" s="12">
        <v>46949</v>
      </c>
      <c r="E811" s="11">
        <v>200</v>
      </c>
      <c r="F811" s="8">
        <v>0</v>
      </c>
      <c r="G811" s="11">
        <f t="shared" si="16"/>
        <v>200</v>
      </c>
      <c r="H811" s="8">
        <f t="shared" si="16"/>
        <v>0</v>
      </c>
    </row>
    <row r="812" spans="1:8">
      <c r="A812" s="9" t="s">
        <v>89</v>
      </c>
      <c r="B812" s="13">
        <v>69</v>
      </c>
      <c r="C812" s="12">
        <v>46980</v>
      </c>
      <c r="D812" s="12">
        <v>46980</v>
      </c>
      <c r="E812" s="11">
        <v>200</v>
      </c>
      <c r="F812" s="8">
        <v>0</v>
      </c>
      <c r="G812" s="11">
        <f t="shared" si="16"/>
        <v>200</v>
      </c>
      <c r="H812" s="8">
        <f t="shared" si="16"/>
        <v>0</v>
      </c>
    </row>
    <row r="813" spans="1:8">
      <c r="A813" s="9" t="s">
        <v>89</v>
      </c>
      <c r="B813" s="13">
        <v>70</v>
      </c>
      <c r="C813" s="12">
        <v>47011</v>
      </c>
      <c r="D813" s="12">
        <v>47011</v>
      </c>
      <c r="E813" s="11">
        <v>200</v>
      </c>
      <c r="F813" s="8">
        <v>0</v>
      </c>
      <c r="G813" s="11">
        <f t="shared" si="16"/>
        <v>200</v>
      </c>
      <c r="H813" s="8">
        <f t="shared" si="16"/>
        <v>0</v>
      </c>
    </row>
    <row r="814" spans="1:8">
      <c r="A814" s="9" t="s">
        <v>89</v>
      </c>
      <c r="B814" s="13">
        <v>71</v>
      </c>
      <c r="C814" s="12">
        <v>47041</v>
      </c>
      <c r="D814" s="12">
        <v>47041</v>
      </c>
      <c r="E814" s="11">
        <v>200</v>
      </c>
      <c r="F814" s="8">
        <v>0</v>
      </c>
      <c r="G814" s="11">
        <f t="shared" si="16"/>
        <v>200</v>
      </c>
      <c r="H814" s="8">
        <f t="shared" si="16"/>
        <v>0</v>
      </c>
    </row>
    <row r="815" spans="1:8">
      <c r="A815" s="9" t="s">
        <v>89</v>
      </c>
      <c r="B815" s="13">
        <v>72</v>
      </c>
      <c r="C815" s="12">
        <v>47072</v>
      </c>
      <c r="D815" s="12">
        <v>47072</v>
      </c>
      <c r="E815" s="11">
        <v>200</v>
      </c>
      <c r="F815" s="8">
        <v>0</v>
      </c>
      <c r="G815" s="11">
        <f t="shared" si="16"/>
        <v>200</v>
      </c>
      <c r="H815" s="8">
        <f t="shared" si="16"/>
        <v>0</v>
      </c>
    </row>
    <row r="816" spans="1:8">
      <c r="A816" s="9" t="s">
        <v>89</v>
      </c>
      <c r="B816" s="13">
        <v>73</v>
      </c>
      <c r="C816" s="12">
        <v>47102</v>
      </c>
      <c r="D816" s="12">
        <v>47102</v>
      </c>
      <c r="E816" s="11">
        <v>200</v>
      </c>
      <c r="F816" s="8">
        <v>0</v>
      </c>
      <c r="G816" s="11">
        <f t="shared" si="16"/>
        <v>200</v>
      </c>
      <c r="H816" s="8">
        <f t="shared" si="16"/>
        <v>0</v>
      </c>
    </row>
    <row r="817" spans="1:8">
      <c r="A817" s="9" t="s">
        <v>89</v>
      </c>
      <c r="B817" s="13">
        <v>74</v>
      </c>
      <c r="C817" s="12">
        <v>47133</v>
      </c>
      <c r="D817" s="12">
        <v>47133</v>
      </c>
      <c r="E817" s="11">
        <v>200</v>
      </c>
      <c r="F817" s="8">
        <v>0</v>
      </c>
      <c r="G817" s="11">
        <f t="shared" si="16"/>
        <v>200</v>
      </c>
      <c r="H817" s="8">
        <f t="shared" si="16"/>
        <v>0</v>
      </c>
    </row>
    <row r="818" spans="1:8">
      <c r="A818" s="9" t="s">
        <v>89</v>
      </c>
      <c r="B818" s="13">
        <v>75</v>
      </c>
      <c r="C818" s="12">
        <v>47164</v>
      </c>
      <c r="D818" s="12">
        <v>47164</v>
      </c>
      <c r="E818" s="11">
        <v>200</v>
      </c>
      <c r="F818" s="8">
        <v>0</v>
      </c>
      <c r="G818" s="11">
        <f t="shared" si="16"/>
        <v>200</v>
      </c>
      <c r="H818" s="8">
        <f t="shared" si="16"/>
        <v>0</v>
      </c>
    </row>
    <row r="819" spans="1:8">
      <c r="A819" s="9" t="s">
        <v>89</v>
      </c>
      <c r="B819" s="13">
        <v>76</v>
      </c>
      <c r="C819" s="12">
        <v>47192</v>
      </c>
      <c r="D819" s="12">
        <v>47192</v>
      </c>
      <c r="E819" s="11">
        <v>200</v>
      </c>
      <c r="F819" s="8">
        <v>0</v>
      </c>
      <c r="G819" s="11">
        <f t="shared" si="16"/>
        <v>200</v>
      </c>
      <c r="H819" s="8">
        <f t="shared" si="16"/>
        <v>0</v>
      </c>
    </row>
    <row r="820" spans="1:8">
      <c r="A820" s="9" t="s">
        <v>89</v>
      </c>
      <c r="B820" s="13">
        <v>77</v>
      </c>
      <c r="C820" s="12">
        <v>47223</v>
      </c>
      <c r="D820" s="12">
        <v>47223</v>
      </c>
      <c r="E820" s="11">
        <v>200</v>
      </c>
      <c r="F820" s="8">
        <v>0</v>
      </c>
      <c r="G820" s="11">
        <f t="shared" ref="G820:H883" si="17">+E820</f>
        <v>200</v>
      </c>
      <c r="H820" s="8">
        <f t="shared" si="17"/>
        <v>0</v>
      </c>
    </row>
    <row r="821" spans="1:8">
      <c r="A821" s="9" t="s">
        <v>89</v>
      </c>
      <c r="B821" s="13">
        <v>78</v>
      </c>
      <c r="C821" s="12">
        <v>47253</v>
      </c>
      <c r="D821" s="12">
        <v>47253</v>
      </c>
      <c r="E821" s="11">
        <v>200</v>
      </c>
      <c r="F821" s="8">
        <v>0</v>
      </c>
      <c r="G821" s="11">
        <f t="shared" si="17"/>
        <v>200</v>
      </c>
      <c r="H821" s="8">
        <f t="shared" si="17"/>
        <v>0</v>
      </c>
    </row>
    <row r="822" spans="1:8">
      <c r="A822" s="9" t="s">
        <v>89</v>
      </c>
      <c r="B822" s="13">
        <v>79</v>
      </c>
      <c r="C822" s="12">
        <v>47284</v>
      </c>
      <c r="D822" s="12">
        <v>47284</v>
      </c>
      <c r="E822" s="11">
        <v>200</v>
      </c>
      <c r="F822" s="8">
        <v>0</v>
      </c>
      <c r="G822" s="11">
        <f t="shared" si="17"/>
        <v>200</v>
      </c>
      <c r="H822" s="8">
        <f t="shared" si="17"/>
        <v>0</v>
      </c>
    </row>
    <row r="823" spans="1:8">
      <c r="A823" s="9" t="s">
        <v>89</v>
      </c>
      <c r="B823" s="13">
        <v>80</v>
      </c>
      <c r="C823" s="12">
        <v>47314</v>
      </c>
      <c r="D823" s="12">
        <v>47314</v>
      </c>
      <c r="E823" s="11">
        <v>200</v>
      </c>
      <c r="F823" s="8">
        <v>0</v>
      </c>
      <c r="G823" s="11">
        <f t="shared" si="17"/>
        <v>200</v>
      </c>
      <c r="H823" s="8">
        <f t="shared" si="17"/>
        <v>0</v>
      </c>
    </row>
    <row r="824" spans="1:8">
      <c r="A824" s="9" t="s">
        <v>89</v>
      </c>
      <c r="B824" s="13">
        <v>81</v>
      </c>
      <c r="C824" s="12">
        <v>47345</v>
      </c>
      <c r="D824" s="12">
        <v>47345</v>
      </c>
      <c r="E824" s="11">
        <v>200</v>
      </c>
      <c r="F824" s="8">
        <v>0</v>
      </c>
      <c r="G824" s="11">
        <f t="shared" si="17"/>
        <v>200</v>
      </c>
      <c r="H824" s="8">
        <f t="shared" si="17"/>
        <v>0</v>
      </c>
    </row>
    <row r="825" spans="1:8">
      <c r="A825" s="9" t="s">
        <v>89</v>
      </c>
      <c r="B825" s="13">
        <v>82</v>
      </c>
      <c r="C825" s="12">
        <v>47376</v>
      </c>
      <c r="D825" s="12">
        <v>47376</v>
      </c>
      <c r="E825" s="11">
        <v>200</v>
      </c>
      <c r="F825" s="8">
        <v>0</v>
      </c>
      <c r="G825" s="11">
        <f t="shared" si="17"/>
        <v>200</v>
      </c>
      <c r="H825" s="8">
        <f t="shared" si="17"/>
        <v>0</v>
      </c>
    </row>
    <row r="826" spans="1:8">
      <c r="A826" s="9" t="s">
        <v>89</v>
      </c>
      <c r="B826" s="13">
        <v>83</v>
      </c>
      <c r="C826" s="12">
        <v>47406</v>
      </c>
      <c r="D826" s="12">
        <v>47406</v>
      </c>
      <c r="E826" s="11">
        <v>200</v>
      </c>
      <c r="F826" s="8">
        <v>0</v>
      </c>
      <c r="G826" s="11">
        <f t="shared" si="17"/>
        <v>200</v>
      </c>
      <c r="H826" s="8">
        <f t="shared" si="17"/>
        <v>0</v>
      </c>
    </row>
    <row r="827" spans="1:8">
      <c r="A827" s="9" t="s">
        <v>89</v>
      </c>
      <c r="B827" s="13">
        <v>84</v>
      </c>
      <c r="C827" s="12">
        <v>47437</v>
      </c>
      <c r="D827" s="12">
        <v>47437</v>
      </c>
      <c r="E827" s="11">
        <v>200</v>
      </c>
      <c r="F827" s="8">
        <v>0</v>
      </c>
      <c r="G827" s="11">
        <f t="shared" si="17"/>
        <v>200</v>
      </c>
      <c r="H827" s="8">
        <f t="shared" si="17"/>
        <v>0</v>
      </c>
    </row>
    <row r="828" spans="1:8">
      <c r="A828" s="9" t="s">
        <v>89</v>
      </c>
      <c r="B828" s="13">
        <v>85</v>
      </c>
      <c r="C828" s="12">
        <v>47467</v>
      </c>
      <c r="D828" s="12">
        <v>47467</v>
      </c>
      <c r="E828" s="11">
        <v>200</v>
      </c>
      <c r="F828" s="8">
        <v>0</v>
      </c>
      <c r="G828" s="11">
        <f t="shared" si="17"/>
        <v>200</v>
      </c>
      <c r="H828" s="8">
        <f t="shared" si="17"/>
        <v>0</v>
      </c>
    </row>
    <row r="829" spans="1:8">
      <c r="A829" s="9" t="s">
        <v>89</v>
      </c>
      <c r="B829" s="13">
        <v>86</v>
      </c>
      <c r="C829" s="12">
        <v>47498</v>
      </c>
      <c r="D829" s="12">
        <v>47498</v>
      </c>
      <c r="E829" s="11">
        <v>200</v>
      </c>
      <c r="F829" s="8">
        <v>0</v>
      </c>
      <c r="G829" s="11">
        <f t="shared" si="17"/>
        <v>200</v>
      </c>
      <c r="H829" s="8">
        <f t="shared" si="17"/>
        <v>0</v>
      </c>
    </row>
    <row r="830" spans="1:8">
      <c r="A830" s="9" t="s">
        <v>89</v>
      </c>
      <c r="B830" s="13">
        <v>87</v>
      </c>
      <c r="C830" s="12">
        <v>47529</v>
      </c>
      <c r="D830" s="12">
        <v>47529</v>
      </c>
      <c r="E830" s="11">
        <v>200</v>
      </c>
      <c r="F830" s="8">
        <v>0</v>
      </c>
      <c r="G830" s="11">
        <f t="shared" si="17"/>
        <v>200</v>
      </c>
      <c r="H830" s="8">
        <f t="shared" si="17"/>
        <v>0</v>
      </c>
    </row>
    <row r="831" spans="1:8">
      <c r="A831" s="9" t="s">
        <v>89</v>
      </c>
      <c r="B831" s="13">
        <v>88</v>
      </c>
      <c r="C831" s="12">
        <v>47557</v>
      </c>
      <c r="D831" s="12">
        <v>47557</v>
      </c>
      <c r="E831" s="11">
        <v>200</v>
      </c>
      <c r="F831" s="8">
        <v>0</v>
      </c>
      <c r="G831" s="11">
        <f t="shared" si="17"/>
        <v>200</v>
      </c>
      <c r="H831" s="8">
        <f t="shared" si="17"/>
        <v>0</v>
      </c>
    </row>
    <row r="832" spans="1:8">
      <c r="A832" s="9" t="s">
        <v>89</v>
      </c>
      <c r="B832" s="13">
        <v>89</v>
      </c>
      <c r="C832" s="12">
        <v>47588</v>
      </c>
      <c r="D832" s="12">
        <v>47588</v>
      </c>
      <c r="E832" s="11">
        <v>200</v>
      </c>
      <c r="F832" s="8">
        <v>0</v>
      </c>
      <c r="G832" s="11">
        <f t="shared" si="17"/>
        <v>200</v>
      </c>
      <c r="H832" s="8">
        <f t="shared" si="17"/>
        <v>0</v>
      </c>
    </row>
    <row r="833" spans="1:8">
      <c r="A833" s="9" t="s">
        <v>89</v>
      </c>
      <c r="B833" s="13">
        <v>90</v>
      </c>
      <c r="C833" s="12">
        <v>47618</v>
      </c>
      <c r="D833" s="12">
        <v>47618</v>
      </c>
      <c r="E833" s="11">
        <v>200</v>
      </c>
      <c r="F833" s="8">
        <v>0</v>
      </c>
      <c r="G833" s="11">
        <f t="shared" si="17"/>
        <v>200</v>
      </c>
      <c r="H833" s="8">
        <f t="shared" si="17"/>
        <v>0</v>
      </c>
    </row>
    <row r="834" spans="1:8">
      <c r="A834" s="9" t="s">
        <v>89</v>
      </c>
      <c r="B834" s="13">
        <v>91</v>
      </c>
      <c r="C834" s="12">
        <v>47649</v>
      </c>
      <c r="D834" s="12">
        <v>47649</v>
      </c>
      <c r="E834" s="11">
        <v>200</v>
      </c>
      <c r="F834" s="8">
        <v>0</v>
      </c>
      <c r="G834" s="11">
        <f t="shared" si="17"/>
        <v>200</v>
      </c>
      <c r="H834" s="8">
        <f t="shared" si="17"/>
        <v>0</v>
      </c>
    </row>
    <row r="835" spans="1:8">
      <c r="A835" s="9" t="s">
        <v>89</v>
      </c>
      <c r="B835" s="13">
        <v>92</v>
      </c>
      <c r="C835" s="12">
        <v>47679</v>
      </c>
      <c r="D835" s="12">
        <v>47679</v>
      </c>
      <c r="E835" s="11">
        <v>200</v>
      </c>
      <c r="F835" s="8">
        <v>0</v>
      </c>
      <c r="G835" s="11">
        <f t="shared" si="17"/>
        <v>200</v>
      </c>
      <c r="H835" s="8">
        <f t="shared" si="17"/>
        <v>0</v>
      </c>
    </row>
    <row r="836" spans="1:8">
      <c r="A836" s="9" t="s">
        <v>89</v>
      </c>
      <c r="B836" s="13">
        <v>93</v>
      </c>
      <c r="C836" s="12">
        <v>47710</v>
      </c>
      <c r="D836" s="12">
        <v>47710</v>
      </c>
      <c r="E836" s="11">
        <v>200</v>
      </c>
      <c r="F836" s="8">
        <v>0</v>
      </c>
      <c r="G836" s="11">
        <f t="shared" si="17"/>
        <v>200</v>
      </c>
      <c r="H836" s="8">
        <f t="shared" si="17"/>
        <v>0</v>
      </c>
    </row>
    <row r="837" spans="1:8">
      <c r="A837" s="9" t="s">
        <v>89</v>
      </c>
      <c r="B837" s="13">
        <v>94</v>
      </c>
      <c r="C837" s="12">
        <v>47741</v>
      </c>
      <c r="D837" s="12">
        <v>47741</v>
      </c>
      <c r="E837" s="11">
        <v>200</v>
      </c>
      <c r="F837" s="8">
        <v>0</v>
      </c>
      <c r="G837" s="11">
        <f t="shared" si="17"/>
        <v>200</v>
      </c>
      <c r="H837" s="8">
        <f t="shared" si="17"/>
        <v>0</v>
      </c>
    </row>
    <row r="838" spans="1:8">
      <c r="A838" s="9" t="s">
        <v>89</v>
      </c>
      <c r="B838" s="13">
        <v>95</v>
      </c>
      <c r="C838" s="12">
        <v>47771</v>
      </c>
      <c r="D838" s="12">
        <v>47771</v>
      </c>
      <c r="E838" s="11">
        <v>200</v>
      </c>
      <c r="F838" s="8">
        <v>0</v>
      </c>
      <c r="G838" s="11">
        <f t="shared" si="17"/>
        <v>200</v>
      </c>
      <c r="H838" s="8">
        <f t="shared" si="17"/>
        <v>0</v>
      </c>
    </row>
    <row r="839" spans="1:8">
      <c r="A839" s="9" t="s">
        <v>89</v>
      </c>
      <c r="B839" s="13">
        <v>96</v>
      </c>
      <c r="C839" s="12">
        <v>47802</v>
      </c>
      <c r="D839" s="12">
        <v>47802</v>
      </c>
      <c r="E839" s="11">
        <v>200</v>
      </c>
      <c r="F839" s="8">
        <v>0</v>
      </c>
      <c r="G839" s="11">
        <f t="shared" si="17"/>
        <v>200</v>
      </c>
      <c r="H839" s="8">
        <f t="shared" si="17"/>
        <v>0</v>
      </c>
    </row>
    <row r="840" spans="1:8">
      <c r="A840" s="9" t="s">
        <v>90</v>
      </c>
      <c r="B840" s="13">
        <v>1</v>
      </c>
      <c r="C840" s="10">
        <v>44586</v>
      </c>
      <c r="D840" s="10">
        <v>44586</v>
      </c>
      <c r="E840" s="11">
        <v>6000</v>
      </c>
      <c r="F840" s="8">
        <v>0</v>
      </c>
      <c r="G840" s="11">
        <f t="shared" si="17"/>
        <v>6000</v>
      </c>
      <c r="H840" s="8">
        <f t="shared" si="17"/>
        <v>0</v>
      </c>
    </row>
    <row r="841" spans="1:8">
      <c r="A841" s="9" t="s">
        <v>90</v>
      </c>
      <c r="B841" s="13">
        <v>2</v>
      </c>
      <c r="C841" s="10">
        <v>44592</v>
      </c>
      <c r="D841" s="10">
        <v>44592</v>
      </c>
      <c r="E841" s="11">
        <v>7972.23</v>
      </c>
      <c r="F841" s="8">
        <v>0</v>
      </c>
      <c r="G841" s="11">
        <f t="shared" si="17"/>
        <v>7972.23</v>
      </c>
      <c r="H841" s="8">
        <f t="shared" si="17"/>
        <v>0</v>
      </c>
    </row>
    <row r="842" spans="1:8">
      <c r="A842" s="9" t="s">
        <v>90</v>
      </c>
      <c r="B842" s="13">
        <v>3</v>
      </c>
      <c r="C842" s="12">
        <v>44691</v>
      </c>
      <c r="D842" s="12">
        <v>44691</v>
      </c>
      <c r="E842" s="11">
        <v>19237.77</v>
      </c>
      <c r="F842" s="8">
        <v>0</v>
      </c>
      <c r="G842" s="11">
        <f t="shared" si="17"/>
        <v>19237.77</v>
      </c>
      <c r="H842" s="8">
        <f t="shared" si="17"/>
        <v>0</v>
      </c>
    </row>
    <row r="843" spans="1:8">
      <c r="A843" s="9" t="s">
        <v>91</v>
      </c>
      <c r="B843" s="13">
        <v>1</v>
      </c>
      <c r="C843" s="12">
        <v>44956</v>
      </c>
      <c r="D843" s="12">
        <v>44956</v>
      </c>
      <c r="E843" s="11">
        <v>278.75</v>
      </c>
      <c r="F843" s="8">
        <v>0</v>
      </c>
      <c r="G843" s="11">
        <f t="shared" si="17"/>
        <v>278.75</v>
      </c>
      <c r="H843" s="8">
        <f t="shared" si="17"/>
        <v>0</v>
      </c>
    </row>
    <row r="844" spans="1:8">
      <c r="A844" s="9" t="s">
        <v>91</v>
      </c>
      <c r="B844" s="13">
        <v>2</v>
      </c>
      <c r="C844" s="12">
        <v>44985</v>
      </c>
      <c r="D844" s="12">
        <v>44985</v>
      </c>
      <c r="E844" s="11">
        <v>278.75</v>
      </c>
      <c r="F844" s="8">
        <v>0</v>
      </c>
      <c r="G844" s="11">
        <f t="shared" si="17"/>
        <v>278.75</v>
      </c>
      <c r="H844" s="8">
        <f t="shared" si="17"/>
        <v>0</v>
      </c>
    </row>
    <row r="845" spans="1:8">
      <c r="A845" s="9" t="s">
        <v>91</v>
      </c>
      <c r="B845" s="13">
        <v>3</v>
      </c>
      <c r="C845" s="12">
        <v>45015</v>
      </c>
      <c r="D845" s="12">
        <v>45015</v>
      </c>
      <c r="E845" s="11">
        <v>278.75</v>
      </c>
      <c r="F845" s="8">
        <v>0</v>
      </c>
      <c r="G845" s="11">
        <f t="shared" si="17"/>
        <v>278.75</v>
      </c>
      <c r="H845" s="8">
        <f t="shared" si="17"/>
        <v>0</v>
      </c>
    </row>
    <row r="846" spans="1:8">
      <c r="A846" s="9" t="s">
        <v>91</v>
      </c>
      <c r="B846" s="13">
        <v>4</v>
      </c>
      <c r="C846" s="12">
        <v>45046</v>
      </c>
      <c r="D846" s="12">
        <v>45046</v>
      </c>
      <c r="E846" s="11">
        <v>278.75</v>
      </c>
      <c r="F846" s="8">
        <v>0</v>
      </c>
      <c r="G846" s="11">
        <f t="shared" si="17"/>
        <v>278.75</v>
      </c>
      <c r="H846" s="8">
        <f t="shared" si="17"/>
        <v>0</v>
      </c>
    </row>
    <row r="847" spans="1:8">
      <c r="A847" s="9" t="s">
        <v>91</v>
      </c>
      <c r="B847" s="13">
        <v>5</v>
      </c>
      <c r="C847" s="12">
        <v>45076</v>
      </c>
      <c r="D847" s="12">
        <v>45076</v>
      </c>
      <c r="E847" s="11">
        <v>278.75</v>
      </c>
      <c r="F847" s="8">
        <v>0</v>
      </c>
      <c r="G847" s="11">
        <f t="shared" si="17"/>
        <v>278.75</v>
      </c>
      <c r="H847" s="8">
        <f t="shared" si="17"/>
        <v>0</v>
      </c>
    </row>
    <row r="848" spans="1:8">
      <c r="A848" s="9" t="s">
        <v>91</v>
      </c>
      <c r="B848" s="13">
        <v>6</v>
      </c>
      <c r="C848" s="12">
        <v>45107</v>
      </c>
      <c r="D848" s="12">
        <v>45107</v>
      </c>
      <c r="E848" s="11">
        <v>278.75</v>
      </c>
      <c r="F848" s="8">
        <v>0</v>
      </c>
      <c r="G848" s="11">
        <f t="shared" si="17"/>
        <v>278.75</v>
      </c>
      <c r="H848" s="8">
        <f t="shared" si="17"/>
        <v>0</v>
      </c>
    </row>
    <row r="849" spans="1:8">
      <c r="A849" s="9" t="s">
        <v>91</v>
      </c>
      <c r="B849" s="13">
        <v>7</v>
      </c>
      <c r="C849" s="12">
        <v>45137</v>
      </c>
      <c r="D849" s="12">
        <v>45137</v>
      </c>
      <c r="E849" s="11">
        <v>278.75</v>
      </c>
      <c r="F849" s="8">
        <v>0</v>
      </c>
      <c r="G849" s="11">
        <f t="shared" si="17"/>
        <v>278.75</v>
      </c>
      <c r="H849" s="8">
        <f t="shared" si="17"/>
        <v>0</v>
      </c>
    </row>
    <row r="850" spans="1:8">
      <c r="A850" s="9" t="s">
        <v>91</v>
      </c>
      <c r="B850" s="13">
        <v>8</v>
      </c>
      <c r="C850" s="12">
        <v>45168</v>
      </c>
      <c r="D850" s="12">
        <v>45168</v>
      </c>
      <c r="E850" s="11">
        <v>278.75</v>
      </c>
      <c r="F850" s="8">
        <v>0</v>
      </c>
      <c r="G850" s="11">
        <f t="shared" si="17"/>
        <v>278.75</v>
      </c>
      <c r="H850" s="8">
        <f t="shared" si="17"/>
        <v>0</v>
      </c>
    </row>
    <row r="851" spans="1:8">
      <c r="A851" s="9" t="s">
        <v>91</v>
      </c>
      <c r="B851" s="13">
        <v>9</v>
      </c>
      <c r="C851" s="12">
        <v>45199</v>
      </c>
      <c r="D851" s="12">
        <v>45199</v>
      </c>
      <c r="E851" s="11">
        <v>278.75</v>
      </c>
      <c r="F851" s="8">
        <v>0</v>
      </c>
      <c r="G851" s="11">
        <f t="shared" si="17"/>
        <v>278.75</v>
      </c>
      <c r="H851" s="8">
        <f t="shared" si="17"/>
        <v>0</v>
      </c>
    </row>
    <row r="852" spans="1:8">
      <c r="A852" s="9" t="s">
        <v>91</v>
      </c>
      <c r="B852" s="13">
        <v>10</v>
      </c>
      <c r="C852" s="12">
        <v>45229</v>
      </c>
      <c r="D852" s="12">
        <v>45229</v>
      </c>
      <c r="E852" s="11">
        <v>278.75</v>
      </c>
      <c r="F852" s="8">
        <v>0</v>
      </c>
      <c r="G852" s="11">
        <f t="shared" si="17"/>
        <v>278.75</v>
      </c>
      <c r="H852" s="8">
        <f t="shared" si="17"/>
        <v>0</v>
      </c>
    </row>
    <row r="853" spans="1:8">
      <c r="A853" s="9" t="s">
        <v>91</v>
      </c>
      <c r="B853" s="13">
        <v>11</v>
      </c>
      <c r="C853" s="12">
        <v>45260</v>
      </c>
      <c r="D853" s="12">
        <v>45260</v>
      </c>
      <c r="E853" s="11">
        <v>278.75</v>
      </c>
      <c r="F853" s="8">
        <v>0</v>
      </c>
      <c r="G853" s="11">
        <f t="shared" si="17"/>
        <v>278.75</v>
      </c>
      <c r="H853" s="8">
        <f t="shared" si="17"/>
        <v>0</v>
      </c>
    </row>
    <row r="854" spans="1:8">
      <c r="A854" s="9" t="s">
        <v>91</v>
      </c>
      <c r="B854" s="13">
        <v>12</v>
      </c>
      <c r="C854" s="12">
        <v>45290</v>
      </c>
      <c r="D854" s="12">
        <v>45290</v>
      </c>
      <c r="E854" s="11">
        <v>278.75</v>
      </c>
      <c r="F854" s="8">
        <v>0</v>
      </c>
      <c r="G854" s="11">
        <f t="shared" si="17"/>
        <v>278.75</v>
      </c>
      <c r="H854" s="8">
        <f t="shared" si="17"/>
        <v>0</v>
      </c>
    </row>
    <row r="855" spans="1:8">
      <c r="A855" s="9" t="s">
        <v>91</v>
      </c>
      <c r="B855" s="13">
        <v>13</v>
      </c>
      <c r="C855" s="12">
        <v>45321</v>
      </c>
      <c r="D855" s="12">
        <v>45321</v>
      </c>
      <c r="E855" s="11">
        <v>278.75</v>
      </c>
      <c r="F855" s="8">
        <v>0</v>
      </c>
      <c r="G855" s="11">
        <f t="shared" si="17"/>
        <v>278.75</v>
      </c>
      <c r="H855" s="8">
        <f t="shared" si="17"/>
        <v>0</v>
      </c>
    </row>
    <row r="856" spans="1:8">
      <c r="A856" s="9" t="s">
        <v>91</v>
      </c>
      <c r="B856" s="13">
        <v>14</v>
      </c>
      <c r="C856" s="12">
        <v>45351</v>
      </c>
      <c r="D856" s="12">
        <v>45351</v>
      </c>
      <c r="E856" s="11">
        <v>278.75</v>
      </c>
      <c r="F856" s="8">
        <v>0</v>
      </c>
      <c r="G856" s="11">
        <f t="shared" si="17"/>
        <v>278.75</v>
      </c>
      <c r="H856" s="8">
        <f t="shared" si="17"/>
        <v>0</v>
      </c>
    </row>
    <row r="857" spans="1:8">
      <c r="A857" s="9" t="s">
        <v>91</v>
      </c>
      <c r="B857" s="13">
        <v>15</v>
      </c>
      <c r="C857" s="12">
        <v>45381</v>
      </c>
      <c r="D857" s="12">
        <v>45381</v>
      </c>
      <c r="E857" s="11">
        <v>278.75</v>
      </c>
      <c r="F857" s="8">
        <v>0</v>
      </c>
      <c r="G857" s="11">
        <f t="shared" si="17"/>
        <v>278.75</v>
      </c>
      <c r="H857" s="8">
        <f t="shared" si="17"/>
        <v>0</v>
      </c>
    </row>
    <row r="858" spans="1:8">
      <c r="A858" s="9" t="s">
        <v>91</v>
      </c>
      <c r="B858" s="13">
        <v>16</v>
      </c>
      <c r="C858" s="12">
        <v>45412</v>
      </c>
      <c r="D858" s="12">
        <v>45412</v>
      </c>
      <c r="E858" s="11">
        <v>278.75</v>
      </c>
      <c r="F858" s="8">
        <v>0</v>
      </c>
      <c r="G858" s="11">
        <f t="shared" si="17"/>
        <v>278.75</v>
      </c>
      <c r="H858" s="8">
        <f t="shared" si="17"/>
        <v>0</v>
      </c>
    </row>
    <row r="859" spans="1:8">
      <c r="A859" s="9" t="s">
        <v>91</v>
      </c>
      <c r="B859" s="13">
        <v>17</v>
      </c>
      <c r="C859" s="12">
        <v>45442</v>
      </c>
      <c r="D859" s="12">
        <v>45442</v>
      </c>
      <c r="E859" s="11">
        <v>278.75</v>
      </c>
      <c r="F859" s="8">
        <v>0</v>
      </c>
      <c r="G859" s="11">
        <f t="shared" si="17"/>
        <v>278.75</v>
      </c>
      <c r="H859" s="8">
        <f t="shared" si="17"/>
        <v>0</v>
      </c>
    </row>
    <row r="860" spans="1:8">
      <c r="A860" s="9" t="s">
        <v>91</v>
      </c>
      <c r="B860" s="13">
        <v>18</v>
      </c>
      <c r="C860" s="12">
        <v>45473</v>
      </c>
      <c r="D860" s="12">
        <v>45473</v>
      </c>
      <c r="E860" s="11">
        <v>278.75</v>
      </c>
      <c r="F860" s="8">
        <v>0</v>
      </c>
      <c r="G860" s="11">
        <f t="shared" si="17"/>
        <v>278.75</v>
      </c>
      <c r="H860" s="8">
        <f t="shared" si="17"/>
        <v>0</v>
      </c>
    </row>
    <row r="861" spans="1:8">
      <c r="A861" s="9" t="s">
        <v>91</v>
      </c>
      <c r="B861" s="13">
        <v>19</v>
      </c>
      <c r="C861" s="12">
        <v>45503</v>
      </c>
      <c r="D861" s="12">
        <v>45503</v>
      </c>
      <c r="E861" s="11">
        <v>278.75</v>
      </c>
      <c r="F861" s="8">
        <v>0</v>
      </c>
      <c r="G861" s="11">
        <f t="shared" si="17"/>
        <v>278.75</v>
      </c>
      <c r="H861" s="8">
        <f t="shared" si="17"/>
        <v>0</v>
      </c>
    </row>
    <row r="862" spans="1:8">
      <c r="A862" s="9" t="s">
        <v>91</v>
      </c>
      <c r="B862" s="13">
        <v>20</v>
      </c>
      <c r="C862" s="12">
        <v>45534</v>
      </c>
      <c r="D862" s="12">
        <v>45534</v>
      </c>
      <c r="E862" s="11">
        <v>278.75</v>
      </c>
      <c r="F862" s="8">
        <v>0</v>
      </c>
      <c r="G862" s="11">
        <f t="shared" si="17"/>
        <v>278.75</v>
      </c>
      <c r="H862" s="8">
        <f t="shared" si="17"/>
        <v>0</v>
      </c>
    </row>
    <row r="863" spans="1:8">
      <c r="A863" s="9" t="s">
        <v>91</v>
      </c>
      <c r="B863" s="13">
        <v>21</v>
      </c>
      <c r="C863" s="12">
        <v>45565</v>
      </c>
      <c r="D863" s="12">
        <v>45565</v>
      </c>
      <c r="E863" s="11">
        <v>278.75</v>
      </c>
      <c r="F863" s="8">
        <v>0</v>
      </c>
      <c r="G863" s="11">
        <f t="shared" si="17"/>
        <v>278.75</v>
      </c>
      <c r="H863" s="8">
        <f t="shared" si="17"/>
        <v>0</v>
      </c>
    </row>
    <row r="864" spans="1:8">
      <c r="A864" s="9" t="s">
        <v>91</v>
      </c>
      <c r="B864" s="13">
        <v>22</v>
      </c>
      <c r="C864" s="12">
        <v>45595</v>
      </c>
      <c r="D864" s="12">
        <v>45595</v>
      </c>
      <c r="E864" s="11">
        <v>278.75</v>
      </c>
      <c r="F864" s="8">
        <v>0</v>
      </c>
      <c r="G864" s="11">
        <f t="shared" si="17"/>
        <v>278.75</v>
      </c>
      <c r="H864" s="8">
        <f t="shared" si="17"/>
        <v>0</v>
      </c>
    </row>
    <row r="865" spans="1:8">
      <c r="A865" s="9" t="s">
        <v>91</v>
      </c>
      <c r="B865" s="13">
        <v>23</v>
      </c>
      <c r="C865" s="12">
        <v>45626</v>
      </c>
      <c r="D865" s="12">
        <v>45626</v>
      </c>
      <c r="E865" s="11">
        <v>278.75</v>
      </c>
      <c r="F865" s="8">
        <v>0</v>
      </c>
      <c r="G865" s="11">
        <f t="shared" si="17"/>
        <v>278.75</v>
      </c>
      <c r="H865" s="8">
        <f t="shared" si="17"/>
        <v>0</v>
      </c>
    </row>
    <row r="866" spans="1:8">
      <c r="A866" s="9" t="s">
        <v>91</v>
      </c>
      <c r="B866" s="13">
        <v>24</v>
      </c>
      <c r="C866" s="12">
        <v>45656</v>
      </c>
      <c r="D866" s="12">
        <v>45656</v>
      </c>
      <c r="E866" s="11">
        <v>278.75</v>
      </c>
      <c r="F866" s="8">
        <v>0</v>
      </c>
      <c r="G866" s="11">
        <f t="shared" si="17"/>
        <v>278.75</v>
      </c>
      <c r="H866" s="8">
        <f t="shared" si="17"/>
        <v>0</v>
      </c>
    </row>
    <row r="867" spans="1:8">
      <c r="A867" s="9" t="s">
        <v>91</v>
      </c>
      <c r="B867" s="13">
        <v>25</v>
      </c>
      <c r="C867" s="12">
        <v>45687</v>
      </c>
      <c r="D867" s="12">
        <v>45687</v>
      </c>
      <c r="E867" s="11">
        <v>278.75</v>
      </c>
      <c r="F867" s="8">
        <v>0</v>
      </c>
      <c r="G867" s="11">
        <f t="shared" si="17"/>
        <v>278.75</v>
      </c>
      <c r="H867" s="8">
        <f t="shared" si="17"/>
        <v>0</v>
      </c>
    </row>
    <row r="868" spans="1:8">
      <c r="A868" s="9" t="s">
        <v>91</v>
      </c>
      <c r="B868" s="13">
        <v>26</v>
      </c>
      <c r="C868" s="12">
        <v>45716</v>
      </c>
      <c r="D868" s="12">
        <v>45716</v>
      </c>
      <c r="E868" s="11">
        <v>278.75</v>
      </c>
      <c r="F868" s="8">
        <v>0</v>
      </c>
      <c r="G868" s="11">
        <f t="shared" si="17"/>
        <v>278.75</v>
      </c>
      <c r="H868" s="8">
        <f t="shared" si="17"/>
        <v>0</v>
      </c>
    </row>
    <row r="869" spans="1:8">
      <c r="A869" s="9" t="s">
        <v>91</v>
      </c>
      <c r="B869" s="13">
        <v>27</v>
      </c>
      <c r="C869" s="12">
        <v>45746</v>
      </c>
      <c r="D869" s="12">
        <v>45746</v>
      </c>
      <c r="E869" s="11">
        <v>278.75</v>
      </c>
      <c r="F869" s="8">
        <v>0</v>
      </c>
      <c r="G869" s="11">
        <f t="shared" si="17"/>
        <v>278.75</v>
      </c>
      <c r="H869" s="8">
        <f t="shared" si="17"/>
        <v>0</v>
      </c>
    </row>
    <row r="870" spans="1:8">
      <c r="A870" s="9" t="s">
        <v>91</v>
      </c>
      <c r="B870" s="13">
        <v>28</v>
      </c>
      <c r="C870" s="12">
        <v>45777</v>
      </c>
      <c r="D870" s="12">
        <v>45777</v>
      </c>
      <c r="E870" s="11">
        <v>278.75</v>
      </c>
      <c r="F870" s="8">
        <v>0</v>
      </c>
      <c r="G870" s="11">
        <f t="shared" si="17"/>
        <v>278.75</v>
      </c>
      <c r="H870" s="8">
        <f t="shared" si="17"/>
        <v>0</v>
      </c>
    </row>
    <row r="871" spans="1:8">
      <c r="A871" s="9" t="s">
        <v>91</v>
      </c>
      <c r="B871" s="13">
        <v>29</v>
      </c>
      <c r="C871" s="12">
        <v>45807</v>
      </c>
      <c r="D871" s="12">
        <v>45807</v>
      </c>
      <c r="E871" s="11">
        <v>278.75</v>
      </c>
      <c r="F871" s="8">
        <v>0</v>
      </c>
      <c r="G871" s="11">
        <f t="shared" si="17"/>
        <v>278.75</v>
      </c>
      <c r="H871" s="8">
        <f t="shared" si="17"/>
        <v>0</v>
      </c>
    </row>
    <row r="872" spans="1:8">
      <c r="A872" s="9" t="s">
        <v>91</v>
      </c>
      <c r="B872" s="13">
        <v>30</v>
      </c>
      <c r="C872" s="12">
        <v>45838</v>
      </c>
      <c r="D872" s="12">
        <v>45838</v>
      </c>
      <c r="E872" s="11">
        <v>278.75</v>
      </c>
      <c r="F872" s="8">
        <v>0</v>
      </c>
      <c r="G872" s="11">
        <f t="shared" si="17"/>
        <v>278.75</v>
      </c>
      <c r="H872" s="8">
        <f t="shared" si="17"/>
        <v>0</v>
      </c>
    </row>
    <row r="873" spans="1:8">
      <c r="A873" s="9" t="s">
        <v>91</v>
      </c>
      <c r="B873" s="13">
        <v>31</v>
      </c>
      <c r="C873" s="12">
        <v>45868</v>
      </c>
      <c r="D873" s="12">
        <v>45868</v>
      </c>
      <c r="E873" s="11">
        <v>278.75</v>
      </c>
      <c r="F873" s="8">
        <v>0</v>
      </c>
      <c r="G873" s="11">
        <f t="shared" si="17"/>
        <v>278.75</v>
      </c>
      <c r="H873" s="8">
        <f t="shared" si="17"/>
        <v>0</v>
      </c>
    </row>
    <row r="874" spans="1:8">
      <c r="A874" s="9" t="s">
        <v>91</v>
      </c>
      <c r="B874" s="13">
        <v>32</v>
      </c>
      <c r="C874" s="12">
        <v>45899</v>
      </c>
      <c r="D874" s="12">
        <v>45899</v>
      </c>
      <c r="E874" s="11">
        <v>278.75</v>
      </c>
      <c r="F874" s="8">
        <v>0</v>
      </c>
      <c r="G874" s="11">
        <f t="shared" si="17"/>
        <v>278.75</v>
      </c>
      <c r="H874" s="8">
        <f t="shared" si="17"/>
        <v>0</v>
      </c>
    </row>
    <row r="875" spans="1:8">
      <c r="A875" s="9" t="s">
        <v>91</v>
      </c>
      <c r="B875" s="13">
        <v>33</v>
      </c>
      <c r="C875" s="12">
        <v>45930</v>
      </c>
      <c r="D875" s="12">
        <v>45930</v>
      </c>
      <c r="E875" s="11">
        <v>278.75</v>
      </c>
      <c r="F875" s="8">
        <v>0</v>
      </c>
      <c r="G875" s="11">
        <f t="shared" si="17"/>
        <v>278.75</v>
      </c>
      <c r="H875" s="8">
        <f t="shared" si="17"/>
        <v>0</v>
      </c>
    </row>
    <row r="876" spans="1:8">
      <c r="A876" s="9" t="s">
        <v>91</v>
      </c>
      <c r="B876" s="13">
        <v>34</v>
      </c>
      <c r="C876" s="12">
        <v>45960</v>
      </c>
      <c r="D876" s="12">
        <v>45960</v>
      </c>
      <c r="E876" s="11">
        <v>278.75</v>
      </c>
      <c r="F876" s="8">
        <v>0</v>
      </c>
      <c r="G876" s="11">
        <f t="shared" si="17"/>
        <v>278.75</v>
      </c>
      <c r="H876" s="8">
        <f t="shared" si="17"/>
        <v>0</v>
      </c>
    </row>
    <row r="877" spans="1:8">
      <c r="A877" s="9" t="s">
        <v>91</v>
      </c>
      <c r="B877" s="13">
        <v>35</v>
      </c>
      <c r="C877" s="12">
        <v>45991</v>
      </c>
      <c r="D877" s="12">
        <v>45991</v>
      </c>
      <c r="E877" s="11">
        <v>278.75</v>
      </c>
      <c r="F877" s="8">
        <v>0</v>
      </c>
      <c r="G877" s="11">
        <f t="shared" si="17"/>
        <v>278.75</v>
      </c>
      <c r="H877" s="8">
        <f t="shared" si="17"/>
        <v>0</v>
      </c>
    </row>
    <row r="878" spans="1:8">
      <c r="A878" s="9" t="s">
        <v>91</v>
      </c>
      <c r="B878" s="13">
        <v>36</v>
      </c>
      <c r="C878" s="12">
        <v>46021</v>
      </c>
      <c r="D878" s="12">
        <v>46021</v>
      </c>
      <c r="E878" s="11">
        <v>278.75</v>
      </c>
      <c r="F878" s="8">
        <v>0</v>
      </c>
      <c r="G878" s="11">
        <f t="shared" si="17"/>
        <v>278.75</v>
      </c>
      <c r="H878" s="8">
        <f t="shared" si="17"/>
        <v>0</v>
      </c>
    </row>
    <row r="879" spans="1:8">
      <c r="A879" s="9" t="s">
        <v>91</v>
      </c>
      <c r="B879" s="13">
        <v>37</v>
      </c>
      <c r="C879" s="12">
        <v>46052</v>
      </c>
      <c r="D879" s="12">
        <v>46052</v>
      </c>
      <c r="E879" s="11">
        <v>278.75</v>
      </c>
      <c r="F879" s="8">
        <v>0</v>
      </c>
      <c r="G879" s="11">
        <f t="shared" si="17"/>
        <v>278.75</v>
      </c>
      <c r="H879" s="8">
        <f t="shared" si="17"/>
        <v>0</v>
      </c>
    </row>
    <row r="880" spans="1:8">
      <c r="A880" s="9" t="s">
        <v>91</v>
      </c>
      <c r="B880" s="13">
        <v>38</v>
      </c>
      <c r="C880" s="12">
        <v>46081</v>
      </c>
      <c r="D880" s="12">
        <v>46081</v>
      </c>
      <c r="E880" s="11">
        <v>278.75</v>
      </c>
      <c r="F880" s="8">
        <v>0</v>
      </c>
      <c r="G880" s="11">
        <f t="shared" si="17"/>
        <v>278.75</v>
      </c>
      <c r="H880" s="8">
        <f t="shared" si="17"/>
        <v>0</v>
      </c>
    </row>
    <row r="881" spans="1:8">
      <c r="A881" s="9" t="s">
        <v>91</v>
      </c>
      <c r="B881" s="13">
        <v>39</v>
      </c>
      <c r="C881" s="12">
        <v>46111</v>
      </c>
      <c r="D881" s="12">
        <v>46111</v>
      </c>
      <c r="E881" s="11">
        <v>278.75</v>
      </c>
      <c r="F881" s="8">
        <v>0</v>
      </c>
      <c r="G881" s="11">
        <f t="shared" si="17"/>
        <v>278.75</v>
      </c>
      <c r="H881" s="8">
        <f t="shared" si="17"/>
        <v>0</v>
      </c>
    </row>
    <row r="882" spans="1:8">
      <c r="A882" s="9" t="s">
        <v>91</v>
      </c>
      <c r="B882" s="13">
        <v>40</v>
      </c>
      <c r="C882" s="12">
        <v>46142</v>
      </c>
      <c r="D882" s="12">
        <v>46142</v>
      </c>
      <c r="E882" s="11">
        <v>278.75</v>
      </c>
      <c r="F882" s="8">
        <v>0</v>
      </c>
      <c r="G882" s="11">
        <f t="shared" si="17"/>
        <v>278.75</v>
      </c>
      <c r="H882" s="8">
        <f t="shared" si="17"/>
        <v>0</v>
      </c>
    </row>
    <row r="883" spans="1:8">
      <c r="A883" s="9" t="s">
        <v>91</v>
      </c>
      <c r="B883" s="13">
        <v>41</v>
      </c>
      <c r="C883" s="12">
        <v>46172</v>
      </c>
      <c r="D883" s="12">
        <v>46172</v>
      </c>
      <c r="E883" s="11">
        <v>278.75</v>
      </c>
      <c r="F883" s="8">
        <v>0</v>
      </c>
      <c r="G883" s="11">
        <f t="shared" si="17"/>
        <v>278.75</v>
      </c>
      <c r="H883" s="8">
        <f t="shared" si="17"/>
        <v>0</v>
      </c>
    </row>
    <row r="884" spans="1:8">
      <c r="A884" s="9" t="s">
        <v>91</v>
      </c>
      <c r="B884" s="13">
        <v>42</v>
      </c>
      <c r="C884" s="12">
        <v>46203</v>
      </c>
      <c r="D884" s="12">
        <v>46203</v>
      </c>
      <c r="E884" s="11">
        <v>278.75</v>
      </c>
      <c r="F884" s="8">
        <v>0</v>
      </c>
      <c r="G884" s="11">
        <f t="shared" ref="G884:H947" si="18">+E884</f>
        <v>278.75</v>
      </c>
      <c r="H884" s="8">
        <f t="shared" si="18"/>
        <v>0</v>
      </c>
    </row>
    <row r="885" spans="1:8">
      <c r="A885" s="9" t="s">
        <v>91</v>
      </c>
      <c r="B885" s="13">
        <v>43</v>
      </c>
      <c r="C885" s="12">
        <v>46233</v>
      </c>
      <c r="D885" s="12">
        <v>46233</v>
      </c>
      <c r="E885" s="11">
        <v>278.75</v>
      </c>
      <c r="F885" s="8">
        <v>0</v>
      </c>
      <c r="G885" s="11">
        <f t="shared" si="18"/>
        <v>278.75</v>
      </c>
      <c r="H885" s="8">
        <f t="shared" si="18"/>
        <v>0</v>
      </c>
    </row>
    <row r="886" spans="1:8">
      <c r="A886" s="9" t="s">
        <v>91</v>
      </c>
      <c r="B886" s="13">
        <v>44</v>
      </c>
      <c r="C886" s="12">
        <v>46264</v>
      </c>
      <c r="D886" s="12">
        <v>46264</v>
      </c>
      <c r="E886" s="11">
        <v>278.75</v>
      </c>
      <c r="F886" s="8">
        <v>0</v>
      </c>
      <c r="G886" s="11">
        <f t="shared" si="18"/>
        <v>278.75</v>
      </c>
      <c r="H886" s="8">
        <f t="shared" si="18"/>
        <v>0</v>
      </c>
    </row>
    <row r="887" spans="1:8">
      <c r="A887" s="9" t="s">
        <v>91</v>
      </c>
      <c r="B887" s="13">
        <v>45</v>
      </c>
      <c r="C887" s="12">
        <v>46295</v>
      </c>
      <c r="D887" s="12">
        <v>46295</v>
      </c>
      <c r="E887" s="11">
        <v>278.75</v>
      </c>
      <c r="F887" s="8">
        <v>0</v>
      </c>
      <c r="G887" s="11">
        <f t="shared" si="18"/>
        <v>278.75</v>
      </c>
      <c r="H887" s="8">
        <f t="shared" si="18"/>
        <v>0</v>
      </c>
    </row>
    <row r="888" spans="1:8">
      <c r="A888" s="9" t="s">
        <v>91</v>
      </c>
      <c r="B888" s="13">
        <v>46</v>
      </c>
      <c r="C888" s="12">
        <v>46325</v>
      </c>
      <c r="D888" s="12">
        <v>46325</v>
      </c>
      <c r="E888" s="11">
        <v>278.75</v>
      </c>
      <c r="F888" s="8">
        <v>0</v>
      </c>
      <c r="G888" s="11">
        <f t="shared" si="18"/>
        <v>278.75</v>
      </c>
      <c r="H888" s="8">
        <f t="shared" si="18"/>
        <v>0</v>
      </c>
    </row>
    <row r="889" spans="1:8">
      <c r="A889" s="9" t="s">
        <v>91</v>
      </c>
      <c r="B889" s="13">
        <v>47</v>
      </c>
      <c r="C889" s="12">
        <v>46356</v>
      </c>
      <c r="D889" s="12">
        <v>46356</v>
      </c>
      <c r="E889" s="11">
        <v>278.75</v>
      </c>
      <c r="F889" s="8">
        <v>0</v>
      </c>
      <c r="G889" s="11">
        <f t="shared" si="18"/>
        <v>278.75</v>
      </c>
      <c r="H889" s="8">
        <f t="shared" si="18"/>
        <v>0</v>
      </c>
    </row>
    <row r="890" spans="1:8">
      <c r="A890" s="9" t="s">
        <v>91</v>
      </c>
      <c r="B890" s="13">
        <v>48</v>
      </c>
      <c r="C890" s="12">
        <v>46386</v>
      </c>
      <c r="D890" s="12">
        <v>46386</v>
      </c>
      <c r="E890" s="11">
        <v>278.75</v>
      </c>
      <c r="F890" s="8">
        <v>0</v>
      </c>
      <c r="G890" s="11">
        <f t="shared" si="18"/>
        <v>278.75</v>
      </c>
      <c r="H890" s="8">
        <f t="shared" si="18"/>
        <v>0</v>
      </c>
    </row>
    <row r="891" spans="1:8">
      <c r="A891" s="9" t="s">
        <v>91</v>
      </c>
      <c r="B891" s="13">
        <v>49</v>
      </c>
      <c r="C891" s="12">
        <v>46417</v>
      </c>
      <c r="D891" s="12">
        <v>46417</v>
      </c>
      <c r="E891" s="11">
        <v>278.75</v>
      </c>
      <c r="F891" s="8">
        <v>0</v>
      </c>
      <c r="G891" s="11">
        <f t="shared" si="18"/>
        <v>278.75</v>
      </c>
      <c r="H891" s="8">
        <f t="shared" si="18"/>
        <v>0</v>
      </c>
    </row>
    <row r="892" spans="1:8">
      <c r="A892" s="9" t="s">
        <v>91</v>
      </c>
      <c r="B892" s="13">
        <v>50</v>
      </c>
      <c r="C892" s="12">
        <v>46446</v>
      </c>
      <c r="D892" s="12">
        <v>46446</v>
      </c>
      <c r="E892" s="11">
        <v>278.75</v>
      </c>
      <c r="F892" s="8">
        <v>0</v>
      </c>
      <c r="G892" s="11">
        <f t="shared" si="18"/>
        <v>278.75</v>
      </c>
      <c r="H892" s="8">
        <f t="shared" si="18"/>
        <v>0</v>
      </c>
    </row>
    <row r="893" spans="1:8">
      <c r="A893" s="9" t="s">
        <v>91</v>
      </c>
      <c r="B893" s="13">
        <v>51</v>
      </c>
      <c r="C893" s="12">
        <v>46476</v>
      </c>
      <c r="D893" s="12">
        <v>46476</v>
      </c>
      <c r="E893" s="11">
        <v>278.75</v>
      </c>
      <c r="F893" s="8">
        <v>0</v>
      </c>
      <c r="G893" s="11">
        <f t="shared" si="18"/>
        <v>278.75</v>
      </c>
      <c r="H893" s="8">
        <f t="shared" si="18"/>
        <v>0</v>
      </c>
    </row>
    <row r="894" spans="1:8">
      <c r="A894" s="9" t="s">
        <v>91</v>
      </c>
      <c r="B894" s="13">
        <v>52</v>
      </c>
      <c r="C894" s="12">
        <v>46507</v>
      </c>
      <c r="D894" s="12">
        <v>46507</v>
      </c>
      <c r="E894" s="11">
        <v>278.75</v>
      </c>
      <c r="F894" s="8">
        <v>0</v>
      </c>
      <c r="G894" s="11">
        <f t="shared" si="18"/>
        <v>278.75</v>
      </c>
      <c r="H894" s="8">
        <f t="shared" si="18"/>
        <v>0</v>
      </c>
    </row>
    <row r="895" spans="1:8">
      <c r="A895" s="9" t="s">
        <v>91</v>
      </c>
      <c r="B895" s="13">
        <v>53</v>
      </c>
      <c r="C895" s="12">
        <v>46537</v>
      </c>
      <c r="D895" s="12">
        <v>46537</v>
      </c>
      <c r="E895" s="11">
        <v>278.75</v>
      </c>
      <c r="F895" s="8">
        <v>0</v>
      </c>
      <c r="G895" s="11">
        <f t="shared" si="18"/>
        <v>278.75</v>
      </c>
      <c r="H895" s="8">
        <f t="shared" si="18"/>
        <v>0</v>
      </c>
    </row>
    <row r="896" spans="1:8">
      <c r="A896" s="9" t="s">
        <v>91</v>
      </c>
      <c r="B896" s="13">
        <v>54</v>
      </c>
      <c r="C896" s="12">
        <v>46568</v>
      </c>
      <c r="D896" s="12">
        <v>46568</v>
      </c>
      <c r="E896" s="11">
        <v>278.75</v>
      </c>
      <c r="F896" s="8">
        <v>0</v>
      </c>
      <c r="G896" s="11">
        <f t="shared" si="18"/>
        <v>278.75</v>
      </c>
      <c r="H896" s="8">
        <f t="shared" si="18"/>
        <v>0</v>
      </c>
    </row>
    <row r="897" spans="1:8">
      <c r="A897" s="9" t="s">
        <v>91</v>
      </c>
      <c r="B897" s="13">
        <v>55</v>
      </c>
      <c r="C897" s="12">
        <v>46598</v>
      </c>
      <c r="D897" s="12">
        <v>46598</v>
      </c>
      <c r="E897" s="11">
        <v>278.75</v>
      </c>
      <c r="F897" s="8">
        <v>0</v>
      </c>
      <c r="G897" s="11">
        <f t="shared" si="18"/>
        <v>278.75</v>
      </c>
      <c r="H897" s="8">
        <f t="shared" si="18"/>
        <v>0</v>
      </c>
    </row>
    <row r="898" spans="1:8">
      <c r="A898" s="9" t="s">
        <v>91</v>
      </c>
      <c r="B898" s="13">
        <v>56</v>
      </c>
      <c r="C898" s="12">
        <v>46629</v>
      </c>
      <c r="D898" s="12">
        <v>46629</v>
      </c>
      <c r="E898" s="11">
        <v>278.75</v>
      </c>
      <c r="F898" s="8">
        <v>0</v>
      </c>
      <c r="G898" s="11">
        <f t="shared" si="18"/>
        <v>278.75</v>
      </c>
      <c r="H898" s="8">
        <f t="shared" si="18"/>
        <v>0</v>
      </c>
    </row>
    <row r="899" spans="1:8">
      <c r="A899" s="9" t="s">
        <v>91</v>
      </c>
      <c r="B899" s="13">
        <v>57</v>
      </c>
      <c r="C899" s="12">
        <v>46660</v>
      </c>
      <c r="D899" s="12">
        <v>46660</v>
      </c>
      <c r="E899" s="11">
        <v>278.75</v>
      </c>
      <c r="F899" s="8">
        <v>0</v>
      </c>
      <c r="G899" s="11">
        <f t="shared" si="18"/>
        <v>278.75</v>
      </c>
      <c r="H899" s="8">
        <f t="shared" si="18"/>
        <v>0</v>
      </c>
    </row>
    <row r="900" spans="1:8">
      <c r="A900" s="9" t="s">
        <v>91</v>
      </c>
      <c r="B900" s="13">
        <v>58</v>
      </c>
      <c r="C900" s="12">
        <v>46690</v>
      </c>
      <c r="D900" s="12">
        <v>46690</v>
      </c>
      <c r="E900" s="11">
        <v>278.75</v>
      </c>
      <c r="F900" s="8">
        <v>0</v>
      </c>
      <c r="G900" s="11">
        <f t="shared" si="18"/>
        <v>278.75</v>
      </c>
      <c r="H900" s="8">
        <f t="shared" si="18"/>
        <v>0</v>
      </c>
    </row>
    <row r="901" spans="1:8">
      <c r="A901" s="9" t="s">
        <v>91</v>
      </c>
      <c r="B901" s="13">
        <v>59</v>
      </c>
      <c r="C901" s="12">
        <v>46721</v>
      </c>
      <c r="D901" s="12">
        <v>46721</v>
      </c>
      <c r="E901" s="11">
        <v>278.75</v>
      </c>
      <c r="F901" s="8">
        <v>0</v>
      </c>
      <c r="G901" s="11">
        <f t="shared" si="18"/>
        <v>278.75</v>
      </c>
      <c r="H901" s="8">
        <f t="shared" si="18"/>
        <v>0</v>
      </c>
    </row>
    <row r="902" spans="1:8">
      <c r="A902" s="9" t="s">
        <v>91</v>
      </c>
      <c r="B902" s="13">
        <v>60</v>
      </c>
      <c r="C902" s="12">
        <v>46751</v>
      </c>
      <c r="D902" s="12">
        <v>46751</v>
      </c>
      <c r="E902" s="11">
        <v>278.75</v>
      </c>
      <c r="F902" s="8">
        <v>0</v>
      </c>
      <c r="G902" s="11">
        <f t="shared" si="18"/>
        <v>278.75</v>
      </c>
      <c r="H902" s="8">
        <f t="shared" si="18"/>
        <v>0</v>
      </c>
    </row>
    <row r="903" spans="1:8">
      <c r="A903" s="9" t="s">
        <v>91</v>
      </c>
      <c r="B903" s="13">
        <v>61</v>
      </c>
      <c r="C903" s="12">
        <v>46782</v>
      </c>
      <c r="D903" s="12">
        <v>46782</v>
      </c>
      <c r="E903" s="11">
        <v>278.75</v>
      </c>
      <c r="F903" s="8">
        <v>0</v>
      </c>
      <c r="G903" s="11">
        <f t="shared" si="18"/>
        <v>278.75</v>
      </c>
      <c r="H903" s="8">
        <f t="shared" si="18"/>
        <v>0</v>
      </c>
    </row>
    <row r="904" spans="1:8">
      <c r="A904" s="9" t="s">
        <v>91</v>
      </c>
      <c r="B904" s="13">
        <v>62</v>
      </c>
      <c r="C904" s="12">
        <v>46812</v>
      </c>
      <c r="D904" s="12">
        <v>46812</v>
      </c>
      <c r="E904" s="11">
        <v>278.75</v>
      </c>
      <c r="F904" s="8">
        <v>0</v>
      </c>
      <c r="G904" s="11">
        <f t="shared" si="18"/>
        <v>278.75</v>
      </c>
      <c r="H904" s="8">
        <f t="shared" si="18"/>
        <v>0</v>
      </c>
    </row>
    <row r="905" spans="1:8">
      <c r="A905" s="9" t="s">
        <v>91</v>
      </c>
      <c r="B905" s="13">
        <v>63</v>
      </c>
      <c r="C905" s="12">
        <v>46842</v>
      </c>
      <c r="D905" s="12">
        <v>46842</v>
      </c>
      <c r="E905" s="11">
        <v>278.75</v>
      </c>
      <c r="F905" s="8">
        <v>0</v>
      </c>
      <c r="G905" s="11">
        <f t="shared" si="18"/>
        <v>278.75</v>
      </c>
      <c r="H905" s="8">
        <f t="shared" si="18"/>
        <v>0</v>
      </c>
    </row>
    <row r="906" spans="1:8">
      <c r="A906" s="9" t="s">
        <v>91</v>
      </c>
      <c r="B906" s="13">
        <v>64</v>
      </c>
      <c r="C906" s="12">
        <v>46873</v>
      </c>
      <c r="D906" s="12">
        <v>46873</v>
      </c>
      <c r="E906" s="11">
        <v>278.75</v>
      </c>
      <c r="F906" s="8">
        <v>0</v>
      </c>
      <c r="G906" s="11">
        <f t="shared" si="18"/>
        <v>278.75</v>
      </c>
      <c r="H906" s="8">
        <f t="shared" si="18"/>
        <v>0</v>
      </c>
    </row>
    <row r="907" spans="1:8">
      <c r="A907" s="9" t="s">
        <v>91</v>
      </c>
      <c r="B907" s="13">
        <v>65</v>
      </c>
      <c r="C907" s="12">
        <v>46903</v>
      </c>
      <c r="D907" s="12">
        <v>46903</v>
      </c>
      <c r="E907" s="11">
        <v>278.75</v>
      </c>
      <c r="F907" s="8">
        <v>0</v>
      </c>
      <c r="G907" s="11">
        <f t="shared" si="18"/>
        <v>278.75</v>
      </c>
      <c r="H907" s="8">
        <f t="shared" si="18"/>
        <v>0</v>
      </c>
    </row>
    <row r="908" spans="1:8">
      <c r="A908" s="9" t="s">
        <v>91</v>
      </c>
      <c r="B908" s="13">
        <v>66</v>
      </c>
      <c r="C908" s="12">
        <v>46934</v>
      </c>
      <c r="D908" s="12">
        <v>46934</v>
      </c>
      <c r="E908" s="11">
        <v>278.75</v>
      </c>
      <c r="F908" s="8">
        <v>0</v>
      </c>
      <c r="G908" s="11">
        <f t="shared" si="18"/>
        <v>278.75</v>
      </c>
      <c r="H908" s="8">
        <f t="shared" si="18"/>
        <v>0</v>
      </c>
    </row>
    <row r="909" spans="1:8">
      <c r="A909" s="9" t="s">
        <v>91</v>
      </c>
      <c r="B909" s="13">
        <v>67</v>
      </c>
      <c r="C909" s="12">
        <v>46964</v>
      </c>
      <c r="D909" s="12">
        <v>46964</v>
      </c>
      <c r="E909" s="11">
        <v>278.75</v>
      </c>
      <c r="F909" s="8">
        <v>0</v>
      </c>
      <c r="G909" s="11">
        <f t="shared" si="18"/>
        <v>278.75</v>
      </c>
      <c r="H909" s="8">
        <f t="shared" si="18"/>
        <v>0</v>
      </c>
    </row>
    <row r="910" spans="1:8">
      <c r="A910" s="9" t="s">
        <v>91</v>
      </c>
      <c r="B910" s="13">
        <v>68</v>
      </c>
      <c r="C910" s="12">
        <v>46995</v>
      </c>
      <c r="D910" s="12">
        <v>46995</v>
      </c>
      <c r="E910" s="11">
        <v>278.75</v>
      </c>
      <c r="F910" s="8">
        <v>0</v>
      </c>
      <c r="G910" s="11">
        <f t="shared" si="18"/>
        <v>278.75</v>
      </c>
      <c r="H910" s="8">
        <f t="shared" si="18"/>
        <v>0</v>
      </c>
    </row>
    <row r="911" spans="1:8">
      <c r="A911" s="9" t="s">
        <v>91</v>
      </c>
      <c r="B911" s="13">
        <v>69</v>
      </c>
      <c r="C911" s="12">
        <v>47026</v>
      </c>
      <c r="D911" s="12">
        <v>47026</v>
      </c>
      <c r="E911" s="11">
        <v>278.75</v>
      </c>
      <c r="F911" s="8">
        <v>0</v>
      </c>
      <c r="G911" s="11">
        <f t="shared" si="18"/>
        <v>278.75</v>
      </c>
      <c r="H911" s="8">
        <f t="shared" si="18"/>
        <v>0</v>
      </c>
    </row>
    <row r="912" spans="1:8">
      <c r="A912" s="9" t="s">
        <v>91</v>
      </c>
      <c r="B912" s="13">
        <v>70</v>
      </c>
      <c r="C912" s="12">
        <v>47056</v>
      </c>
      <c r="D912" s="12">
        <v>47056</v>
      </c>
      <c r="E912" s="11">
        <v>278.75</v>
      </c>
      <c r="F912" s="8">
        <v>0</v>
      </c>
      <c r="G912" s="11">
        <f t="shared" si="18"/>
        <v>278.75</v>
      </c>
      <c r="H912" s="8">
        <f t="shared" si="18"/>
        <v>0</v>
      </c>
    </row>
    <row r="913" spans="1:8">
      <c r="A913" s="9" t="s">
        <v>91</v>
      </c>
      <c r="B913" s="13">
        <v>71</v>
      </c>
      <c r="C913" s="12">
        <v>47087</v>
      </c>
      <c r="D913" s="12">
        <v>47087</v>
      </c>
      <c r="E913" s="11">
        <v>278.75</v>
      </c>
      <c r="F913" s="8">
        <v>0</v>
      </c>
      <c r="G913" s="11">
        <f t="shared" si="18"/>
        <v>278.75</v>
      </c>
      <c r="H913" s="8">
        <f t="shared" si="18"/>
        <v>0</v>
      </c>
    </row>
    <row r="914" spans="1:8">
      <c r="A914" s="9" t="s">
        <v>91</v>
      </c>
      <c r="B914" s="13">
        <v>72</v>
      </c>
      <c r="C914" s="12">
        <v>47117</v>
      </c>
      <c r="D914" s="12">
        <v>47117</v>
      </c>
      <c r="E914" s="11">
        <v>278.75</v>
      </c>
      <c r="F914" s="8">
        <v>0</v>
      </c>
      <c r="G914" s="11">
        <f t="shared" si="18"/>
        <v>278.75</v>
      </c>
      <c r="H914" s="8">
        <f t="shared" si="18"/>
        <v>0</v>
      </c>
    </row>
    <row r="915" spans="1:8">
      <c r="A915" s="9" t="s">
        <v>91</v>
      </c>
      <c r="B915" s="13">
        <v>73</v>
      </c>
      <c r="C915" s="12">
        <v>47148</v>
      </c>
      <c r="D915" s="12">
        <v>47148</v>
      </c>
      <c r="E915" s="11">
        <v>278.75</v>
      </c>
      <c r="F915" s="8">
        <v>0</v>
      </c>
      <c r="G915" s="11">
        <f t="shared" si="18"/>
        <v>278.75</v>
      </c>
      <c r="H915" s="8">
        <f t="shared" si="18"/>
        <v>0</v>
      </c>
    </row>
    <row r="916" spans="1:8">
      <c r="A916" s="9" t="s">
        <v>91</v>
      </c>
      <c r="B916" s="13">
        <v>74</v>
      </c>
      <c r="C916" s="12">
        <v>47177</v>
      </c>
      <c r="D916" s="12">
        <v>47177</v>
      </c>
      <c r="E916" s="11">
        <v>278.75</v>
      </c>
      <c r="F916" s="8">
        <v>0</v>
      </c>
      <c r="G916" s="11">
        <f t="shared" si="18"/>
        <v>278.75</v>
      </c>
      <c r="H916" s="8">
        <f t="shared" si="18"/>
        <v>0</v>
      </c>
    </row>
    <row r="917" spans="1:8">
      <c r="A917" s="9" t="s">
        <v>91</v>
      </c>
      <c r="B917" s="13">
        <v>75</v>
      </c>
      <c r="C917" s="12">
        <v>47207</v>
      </c>
      <c r="D917" s="12">
        <v>47207</v>
      </c>
      <c r="E917" s="11">
        <v>278.75</v>
      </c>
      <c r="F917" s="8">
        <v>0</v>
      </c>
      <c r="G917" s="11">
        <f t="shared" si="18"/>
        <v>278.75</v>
      </c>
      <c r="H917" s="8">
        <f t="shared" si="18"/>
        <v>0</v>
      </c>
    </row>
    <row r="918" spans="1:8">
      <c r="A918" s="9" t="s">
        <v>91</v>
      </c>
      <c r="B918" s="13">
        <v>76</v>
      </c>
      <c r="C918" s="12">
        <v>47238</v>
      </c>
      <c r="D918" s="12">
        <v>47238</v>
      </c>
      <c r="E918" s="11">
        <v>278.75</v>
      </c>
      <c r="F918" s="8">
        <v>0</v>
      </c>
      <c r="G918" s="11">
        <f t="shared" si="18"/>
        <v>278.75</v>
      </c>
      <c r="H918" s="8">
        <f t="shared" si="18"/>
        <v>0</v>
      </c>
    </row>
    <row r="919" spans="1:8">
      <c r="A919" s="9" t="s">
        <v>91</v>
      </c>
      <c r="B919" s="13">
        <v>77</v>
      </c>
      <c r="C919" s="12">
        <v>47268</v>
      </c>
      <c r="D919" s="12">
        <v>47268</v>
      </c>
      <c r="E919" s="11">
        <v>278.75</v>
      </c>
      <c r="F919" s="8">
        <v>0</v>
      </c>
      <c r="G919" s="11">
        <f t="shared" si="18"/>
        <v>278.75</v>
      </c>
      <c r="H919" s="8">
        <f t="shared" si="18"/>
        <v>0</v>
      </c>
    </row>
    <row r="920" spans="1:8">
      <c r="A920" s="9" t="s">
        <v>91</v>
      </c>
      <c r="B920" s="13">
        <v>78</v>
      </c>
      <c r="C920" s="12">
        <v>47299</v>
      </c>
      <c r="D920" s="12">
        <v>47299</v>
      </c>
      <c r="E920" s="11">
        <v>278.75</v>
      </c>
      <c r="F920" s="8">
        <v>0</v>
      </c>
      <c r="G920" s="11">
        <f t="shared" si="18"/>
        <v>278.75</v>
      </c>
      <c r="H920" s="8">
        <f t="shared" si="18"/>
        <v>0</v>
      </c>
    </row>
    <row r="921" spans="1:8">
      <c r="A921" s="9" t="s">
        <v>91</v>
      </c>
      <c r="B921" s="13">
        <v>79</v>
      </c>
      <c r="C921" s="12">
        <v>47329</v>
      </c>
      <c r="D921" s="12">
        <v>47329</v>
      </c>
      <c r="E921" s="11">
        <v>278.75</v>
      </c>
      <c r="F921" s="8">
        <v>0</v>
      </c>
      <c r="G921" s="11">
        <f t="shared" si="18"/>
        <v>278.75</v>
      </c>
      <c r="H921" s="8">
        <f t="shared" si="18"/>
        <v>0</v>
      </c>
    </row>
    <row r="922" spans="1:8">
      <c r="A922" s="9" t="s">
        <v>91</v>
      </c>
      <c r="B922" s="13">
        <v>80</v>
      </c>
      <c r="C922" s="12">
        <v>47360</v>
      </c>
      <c r="D922" s="12">
        <v>47360</v>
      </c>
      <c r="E922" s="11">
        <v>278.75</v>
      </c>
      <c r="F922" s="8">
        <v>0</v>
      </c>
      <c r="G922" s="11">
        <f t="shared" si="18"/>
        <v>278.75</v>
      </c>
      <c r="H922" s="8">
        <f t="shared" si="18"/>
        <v>0</v>
      </c>
    </row>
    <row r="923" spans="1:8">
      <c r="A923" s="9" t="s">
        <v>91</v>
      </c>
      <c r="B923" s="13">
        <v>81</v>
      </c>
      <c r="C923" s="12">
        <v>47391</v>
      </c>
      <c r="D923" s="12">
        <v>47391</v>
      </c>
      <c r="E923" s="11">
        <v>278.75</v>
      </c>
      <c r="F923" s="8">
        <v>0</v>
      </c>
      <c r="G923" s="11">
        <f t="shared" si="18"/>
        <v>278.75</v>
      </c>
      <c r="H923" s="8">
        <f t="shared" si="18"/>
        <v>0</v>
      </c>
    </row>
    <row r="924" spans="1:8">
      <c r="A924" s="9" t="s">
        <v>91</v>
      </c>
      <c r="B924" s="13">
        <v>82</v>
      </c>
      <c r="C924" s="12">
        <v>47421</v>
      </c>
      <c r="D924" s="12">
        <v>47421</v>
      </c>
      <c r="E924" s="11">
        <v>278.75</v>
      </c>
      <c r="F924" s="8">
        <v>0</v>
      </c>
      <c r="G924" s="11">
        <f t="shared" si="18"/>
        <v>278.75</v>
      </c>
      <c r="H924" s="8">
        <f t="shared" si="18"/>
        <v>0</v>
      </c>
    </row>
    <row r="925" spans="1:8">
      <c r="A925" s="9" t="s">
        <v>91</v>
      </c>
      <c r="B925" s="13">
        <v>83</v>
      </c>
      <c r="C925" s="12">
        <v>47452</v>
      </c>
      <c r="D925" s="12">
        <v>47452</v>
      </c>
      <c r="E925" s="11">
        <v>278.75</v>
      </c>
      <c r="F925" s="8">
        <v>0</v>
      </c>
      <c r="G925" s="11">
        <f t="shared" si="18"/>
        <v>278.75</v>
      </c>
      <c r="H925" s="8">
        <f t="shared" si="18"/>
        <v>0</v>
      </c>
    </row>
    <row r="926" spans="1:8">
      <c r="A926" s="9" t="s">
        <v>91</v>
      </c>
      <c r="B926" s="13">
        <v>84</v>
      </c>
      <c r="C926" s="12">
        <v>47482</v>
      </c>
      <c r="D926" s="12">
        <v>47482</v>
      </c>
      <c r="E926" s="11">
        <v>278.75</v>
      </c>
      <c r="F926" s="8">
        <v>0</v>
      </c>
      <c r="G926" s="11">
        <f t="shared" si="18"/>
        <v>278.75</v>
      </c>
      <c r="H926" s="8">
        <f t="shared" si="18"/>
        <v>0</v>
      </c>
    </row>
    <row r="927" spans="1:8">
      <c r="A927" s="9" t="s">
        <v>91</v>
      </c>
      <c r="B927" s="13">
        <v>85</v>
      </c>
      <c r="C927" s="12">
        <v>47513</v>
      </c>
      <c r="D927" s="12">
        <v>47513</v>
      </c>
      <c r="E927" s="11">
        <v>278.75</v>
      </c>
      <c r="F927" s="8">
        <v>0</v>
      </c>
      <c r="G927" s="11">
        <f t="shared" si="18"/>
        <v>278.75</v>
      </c>
      <c r="H927" s="8">
        <f t="shared" si="18"/>
        <v>0</v>
      </c>
    </row>
    <row r="928" spans="1:8">
      <c r="A928" s="9" t="s">
        <v>91</v>
      </c>
      <c r="B928" s="13">
        <v>86</v>
      </c>
      <c r="C928" s="12">
        <v>47542</v>
      </c>
      <c r="D928" s="12">
        <v>47542</v>
      </c>
      <c r="E928" s="11">
        <v>278.75</v>
      </c>
      <c r="F928" s="8">
        <v>0</v>
      </c>
      <c r="G928" s="11">
        <f t="shared" si="18"/>
        <v>278.75</v>
      </c>
      <c r="H928" s="8">
        <f t="shared" si="18"/>
        <v>0</v>
      </c>
    </row>
    <row r="929" spans="1:8">
      <c r="A929" s="9" t="s">
        <v>91</v>
      </c>
      <c r="B929" s="13">
        <v>87</v>
      </c>
      <c r="C929" s="12">
        <v>47572</v>
      </c>
      <c r="D929" s="12">
        <v>47572</v>
      </c>
      <c r="E929" s="11">
        <v>278.75</v>
      </c>
      <c r="F929" s="8">
        <v>0</v>
      </c>
      <c r="G929" s="11">
        <f t="shared" si="18"/>
        <v>278.75</v>
      </c>
      <c r="H929" s="8">
        <f t="shared" si="18"/>
        <v>0</v>
      </c>
    </row>
    <row r="930" spans="1:8">
      <c r="A930" s="9" t="s">
        <v>91</v>
      </c>
      <c r="B930" s="13">
        <v>88</v>
      </c>
      <c r="C930" s="12">
        <v>47603</v>
      </c>
      <c r="D930" s="12">
        <v>47603</v>
      </c>
      <c r="E930" s="11">
        <v>278.75</v>
      </c>
      <c r="F930" s="8">
        <v>0</v>
      </c>
      <c r="G930" s="11">
        <f t="shared" si="18"/>
        <v>278.75</v>
      </c>
      <c r="H930" s="8">
        <f t="shared" si="18"/>
        <v>0</v>
      </c>
    </row>
    <row r="931" spans="1:8">
      <c r="A931" s="9" t="s">
        <v>91</v>
      </c>
      <c r="B931" s="13">
        <v>89</v>
      </c>
      <c r="C931" s="12">
        <v>47633</v>
      </c>
      <c r="D931" s="12">
        <v>47633</v>
      </c>
      <c r="E931" s="11">
        <v>278.75</v>
      </c>
      <c r="F931" s="8">
        <v>0</v>
      </c>
      <c r="G931" s="11">
        <f t="shared" si="18"/>
        <v>278.75</v>
      </c>
      <c r="H931" s="8">
        <f t="shared" si="18"/>
        <v>0</v>
      </c>
    </row>
    <row r="932" spans="1:8">
      <c r="A932" s="9" t="s">
        <v>91</v>
      </c>
      <c r="B932" s="13">
        <v>90</v>
      </c>
      <c r="C932" s="12">
        <v>47664</v>
      </c>
      <c r="D932" s="12">
        <v>47664</v>
      </c>
      <c r="E932" s="11">
        <v>278.75</v>
      </c>
      <c r="F932" s="8">
        <v>0</v>
      </c>
      <c r="G932" s="11">
        <f t="shared" si="18"/>
        <v>278.75</v>
      </c>
      <c r="H932" s="8">
        <f t="shared" si="18"/>
        <v>0</v>
      </c>
    </row>
    <row r="933" spans="1:8">
      <c r="A933" s="9" t="s">
        <v>91</v>
      </c>
      <c r="B933" s="13">
        <v>91</v>
      </c>
      <c r="C933" s="12">
        <v>47694</v>
      </c>
      <c r="D933" s="12">
        <v>47694</v>
      </c>
      <c r="E933" s="11">
        <v>278.75</v>
      </c>
      <c r="F933" s="8">
        <v>0</v>
      </c>
      <c r="G933" s="11">
        <f t="shared" si="18"/>
        <v>278.75</v>
      </c>
      <c r="H933" s="8">
        <f t="shared" si="18"/>
        <v>0</v>
      </c>
    </row>
    <row r="934" spans="1:8">
      <c r="A934" s="9" t="s">
        <v>91</v>
      </c>
      <c r="B934" s="13">
        <v>92</v>
      </c>
      <c r="C934" s="12">
        <v>47725</v>
      </c>
      <c r="D934" s="12">
        <v>47725</v>
      </c>
      <c r="E934" s="11">
        <v>278.75</v>
      </c>
      <c r="F934" s="8">
        <v>0</v>
      </c>
      <c r="G934" s="11">
        <f t="shared" si="18"/>
        <v>278.75</v>
      </c>
      <c r="H934" s="8">
        <f t="shared" si="18"/>
        <v>0</v>
      </c>
    </row>
    <row r="935" spans="1:8">
      <c r="A935" s="9" t="s">
        <v>91</v>
      </c>
      <c r="B935" s="13">
        <v>93</v>
      </c>
      <c r="C935" s="12">
        <v>47756</v>
      </c>
      <c r="D935" s="12">
        <v>47756</v>
      </c>
      <c r="E935" s="11">
        <v>278.75</v>
      </c>
      <c r="F935" s="8">
        <v>0</v>
      </c>
      <c r="G935" s="11">
        <f t="shared" si="18"/>
        <v>278.75</v>
      </c>
      <c r="H935" s="8">
        <f t="shared" si="18"/>
        <v>0</v>
      </c>
    </row>
    <row r="936" spans="1:8">
      <c r="A936" s="9" t="s">
        <v>91</v>
      </c>
      <c r="B936" s="13">
        <v>94</v>
      </c>
      <c r="C936" s="12">
        <v>47786</v>
      </c>
      <c r="D936" s="12">
        <v>47786</v>
      </c>
      <c r="E936" s="11">
        <v>278.75</v>
      </c>
      <c r="F936" s="8">
        <v>0</v>
      </c>
      <c r="G936" s="11">
        <f t="shared" si="18"/>
        <v>278.75</v>
      </c>
      <c r="H936" s="8">
        <f t="shared" si="18"/>
        <v>0</v>
      </c>
    </row>
    <row r="937" spans="1:8">
      <c r="A937" s="9" t="s">
        <v>91</v>
      </c>
      <c r="B937" s="13">
        <v>95</v>
      </c>
      <c r="C937" s="12">
        <v>47817</v>
      </c>
      <c r="D937" s="12">
        <v>47817</v>
      </c>
      <c r="E937" s="11">
        <v>278.75</v>
      </c>
      <c r="F937" s="8">
        <v>0</v>
      </c>
      <c r="G937" s="11">
        <f t="shared" si="18"/>
        <v>278.75</v>
      </c>
      <c r="H937" s="8">
        <f t="shared" si="18"/>
        <v>0</v>
      </c>
    </row>
    <row r="938" spans="1:8">
      <c r="A938" s="9" t="s">
        <v>91</v>
      </c>
      <c r="B938" s="13">
        <v>96</v>
      </c>
      <c r="C938" s="12">
        <v>47847</v>
      </c>
      <c r="D938" s="12">
        <v>47847</v>
      </c>
      <c r="E938" s="11">
        <v>278.75</v>
      </c>
      <c r="F938" s="8">
        <v>0</v>
      </c>
      <c r="G938" s="11">
        <f t="shared" si="18"/>
        <v>278.75</v>
      </c>
      <c r="H938" s="8">
        <f t="shared" si="18"/>
        <v>0</v>
      </c>
    </row>
    <row r="939" spans="1:8">
      <c r="A939" s="9" t="s">
        <v>91</v>
      </c>
      <c r="B939" s="13">
        <v>97</v>
      </c>
      <c r="C939" s="12">
        <v>47878</v>
      </c>
      <c r="D939" s="12">
        <v>47878</v>
      </c>
      <c r="E939" s="11">
        <v>278.75</v>
      </c>
      <c r="F939" s="8">
        <v>0</v>
      </c>
      <c r="G939" s="11">
        <f t="shared" si="18"/>
        <v>278.75</v>
      </c>
      <c r="H939" s="8">
        <f t="shared" si="18"/>
        <v>0</v>
      </c>
    </row>
    <row r="940" spans="1:8">
      <c r="A940" s="9" t="s">
        <v>91</v>
      </c>
      <c r="B940" s="13">
        <v>98</v>
      </c>
      <c r="C940" s="12">
        <v>47907</v>
      </c>
      <c r="D940" s="12">
        <v>47907</v>
      </c>
      <c r="E940" s="11">
        <v>278.75</v>
      </c>
      <c r="F940" s="8">
        <v>0</v>
      </c>
      <c r="G940" s="11">
        <f t="shared" si="18"/>
        <v>278.75</v>
      </c>
      <c r="H940" s="8">
        <f t="shared" si="18"/>
        <v>0</v>
      </c>
    </row>
    <row r="941" spans="1:8">
      <c r="A941" s="9" t="s">
        <v>91</v>
      </c>
      <c r="B941" s="13">
        <v>99</v>
      </c>
      <c r="C941" s="12">
        <v>47937</v>
      </c>
      <c r="D941" s="12">
        <v>47937</v>
      </c>
      <c r="E941" s="11">
        <v>278.75</v>
      </c>
      <c r="F941" s="8">
        <v>0</v>
      </c>
      <c r="G941" s="11">
        <f t="shared" si="18"/>
        <v>278.75</v>
      </c>
      <c r="H941" s="8">
        <f t="shared" si="18"/>
        <v>0</v>
      </c>
    </row>
    <row r="942" spans="1:8">
      <c r="A942" s="9" t="s">
        <v>91</v>
      </c>
      <c r="B942" s="13">
        <v>100</v>
      </c>
      <c r="C942" s="12">
        <v>47968</v>
      </c>
      <c r="D942" s="12">
        <v>47968</v>
      </c>
      <c r="E942" s="11">
        <v>278.75</v>
      </c>
      <c r="F942" s="8">
        <v>0</v>
      </c>
      <c r="G942" s="11">
        <f t="shared" si="18"/>
        <v>278.75</v>
      </c>
      <c r="H942" s="8">
        <f t="shared" si="18"/>
        <v>0</v>
      </c>
    </row>
    <row r="943" spans="1:8">
      <c r="A943" s="9" t="s">
        <v>91</v>
      </c>
      <c r="B943" s="13">
        <v>101</v>
      </c>
      <c r="C943" s="12">
        <v>47998</v>
      </c>
      <c r="D943" s="12">
        <v>47998</v>
      </c>
      <c r="E943" s="11">
        <v>278.75</v>
      </c>
      <c r="F943" s="8">
        <v>0</v>
      </c>
      <c r="G943" s="11">
        <f t="shared" si="18"/>
        <v>278.75</v>
      </c>
      <c r="H943" s="8">
        <f t="shared" si="18"/>
        <v>0</v>
      </c>
    </row>
    <row r="944" spans="1:8">
      <c r="A944" s="9" t="s">
        <v>91</v>
      </c>
      <c r="B944" s="13">
        <v>102</v>
      </c>
      <c r="C944" s="12">
        <v>48029</v>
      </c>
      <c r="D944" s="12">
        <v>48029</v>
      </c>
      <c r="E944" s="11">
        <v>278.75</v>
      </c>
      <c r="F944" s="8">
        <v>0</v>
      </c>
      <c r="G944" s="11">
        <f t="shared" si="18"/>
        <v>278.75</v>
      </c>
      <c r="H944" s="8">
        <f t="shared" si="18"/>
        <v>0</v>
      </c>
    </row>
    <row r="945" spans="1:8">
      <c r="A945" s="9" t="s">
        <v>91</v>
      </c>
      <c r="B945" s="13">
        <v>103</v>
      </c>
      <c r="C945" s="12">
        <v>48059</v>
      </c>
      <c r="D945" s="12">
        <v>48059</v>
      </c>
      <c r="E945" s="11">
        <v>278.75</v>
      </c>
      <c r="F945" s="8">
        <v>0</v>
      </c>
      <c r="G945" s="11">
        <f t="shared" si="18"/>
        <v>278.75</v>
      </c>
      <c r="H945" s="8">
        <f t="shared" si="18"/>
        <v>0</v>
      </c>
    </row>
    <row r="946" spans="1:8">
      <c r="A946" s="9" t="s">
        <v>91</v>
      </c>
      <c r="B946" s="13">
        <v>104</v>
      </c>
      <c r="C946" s="12">
        <v>48090</v>
      </c>
      <c r="D946" s="12">
        <v>48090</v>
      </c>
      <c r="E946" s="11">
        <v>278.75</v>
      </c>
      <c r="F946" s="8">
        <v>0</v>
      </c>
      <c r="G946" s="11">
        <f t="shared" si="18"/>
        <v>278.75</v>
      </c>
      <c r="H946" s="8">
        <f t="shared" si="18"/>
        <v>0</v>
      </c>
    </row>
    <row r="947" spans="1:8">
      <c r="A947" s="9" t="s">
        <v>91</v>
      </c>
      <c r="B947" s="13">
        <v>105</v>
      </c>
      <c r="C947" s="12">
        <v>48121</v>
      </c>
      <c r="D947" s="12">
        <v>48121</v>
      </c>
      <c r="E947" s="11">
        <v>278.75</v>
      </c>
      <c r="F947" s="8">
        <v>0</v>
      </c>
      <c r="G947" s="11">
        <f t="shared" si="18"/>
        <v>278.75</v>
      </c>
      <c r="H947" s="8">
        <f t="shared" si="18"/>
        <v>0</v>
      </c>
    </row>
    <row r="948" spans="1:8">
      <c r="A948" s="9" t="s">
        <v>91</v>
      </c>
      <c r="B948" s="13">
        <v>106</v>
      </c>
      <c r="C948" s="12">
        <v>48151</v>
      </c>
      <c r="D948" s="12">
        <v>48151</v>
      </c>
      <c r="E948" s="11">
        <v>278.75</v>
      </c>
      <c r="F948" s="8">
        <v>0</v>
      </c>
      <c r="G948" s="11">
        <f t="shared" ref="G948:H1011" si="19">+E948</f>
        <v>278.75</v>
      </c>
      <c r="H948" s="8">
        <f t="shared" si="19"/>
        <v>0</v>
      </c>
    </row>
    <row r="949" spans="1:8">
      <c r="A949" s="9" t="s">
        <v>91</v>
      </c>
      <c r="B949" s="13">
        <v>107</v>
      </c>
      <c r="C949" s="12">
        <v>48182</v>
      </c>
      <c r="D949" s="12">
        <v>48182</v>
      </c>
      <c r="E949" s="11">
        <v>278.75</v>
      </c>
      <c r="F949" s="8">
        <v>0</v>
      </c>
      <c r="G949" s="11">
        <f t="shared" si="19"/>
        <v>278.75</v>
      </c>
      <c r="H949" s="8">
        <f t="shared" si="19"/>
        <v>0</v>
      </c>
    </row>
    <row r="950" spans="1:8">
      <c r="A950" s="9" t="s">
        <v>91</v>
      </c>
      <c r="B950" s="13">
        <v>108</v>
      </c>
      <c r="C950" s="12">
        <v>48212</v>
      </c>
      <c r="D950" s="12">
        <v>48212</v>
      </c>
      <c r="E950" s="11">
        <v>278.75</v>
      </c>
      <c r="F950" s="8">
        <v>0</v>
      </c>
      <c r="G950" s="11">
        <f t="shared" si="19"/>
        <v>278.75</v>
      </c>
      <c r="H950" s="8">
        <f t="shared" si="19"/>
        <v>0</v>
      </c>
    </row>
    <row r="951" spans="1:8">
      <c r="A951" s="9" t="s">
        <v>91</v>
      </c>
      <c r="B951" s="13">
        <v>109</v>
      </c>
      <c r="C951" s="12">
        <v>48243</v>
      </c>
      <c r="D951" s="12">
        <v>48243</v>
      </c>
      <c r="E951" s="11">
        <v>278.75</v>
      </c>
      <c r="F951" s="8">
        <v>0</v>
      </c>
      <c r="G951" s="11">
        <f t="shared" si="19"/>
        <v>278.75</v>
      </c>
      <c r="H951" s="8">
        <f t="shared" si="19"/>
        <v>0</v>
      </c>
    </row>
    <row r="952" spans="1:8">
      <c r="A952" s="9" t="s">
        <v>91</v>
      </c>
      <c r="B952" s="13">
        <v>110</v>
      </c>
      <c r="C952" s="12">
        <v>48273</v>
      </c>
      <c r="D952" s="12">
        <v>48273</v>
      </c>
      <c r="E952" s="11">
        <v>278.75</v>
      </c>
      <c r="F952" s="8">
        <v>0</v>
      </c>
      <c r="G952" s="11">
        <f t="shared" si="19"/>
        <v>278.75</v>
      </c>
      <c r="H952" s="8">
        <f t="shared" si="19"/>
        <v>0</v>
      </c>
    </row>
    <row r="953" spans="1:8">
      <c r="A953" s="9" t="s">
        <v>91</v>
      </c>
      <c r="B953" s="13">
        <v>111</v>
      </c>
      <c r="C953" s="12">
        <v>48303</v>
      </c>
      <c r="D953" s="12">
        <v>48303</v>
      </c>
      <c r="E953" s="11">
        <v>278.75</v>
      </c>
      <c r="F953" s="8">
        <v>0</v>
      </c>
      <c r="G953" s="11">
        <f t="shared" si="19"/>
        <v>278.75</v>
      </c>
      <c r="H953" s="8">
        <f t="shared" si="19"/>
        <v>0</v>
      </c>
    </row>
    <row r="954" spans="1:8">
      <c r="A954" s="9" t="s">
        <v>91</v>
      </c>
      <c r="B954" s="13">
        <v>112</v>
      </c>
      <c r="C954" s="12">
        <v>48334</v>
      </c>
      <c r="D954" s="12">
        <v>48334</v>
      </c>
      <c r="E954" s="11">
        <v>278.75</v>
      </c>
      <c r="F954" s="8">
        <v>0</v>
      </c>
      <c r="G954" s="11">
        <f t="shared" si="19"/>
        <v>278.75</v>
      </c>
      <c r="H954" s="8">
        <f t="shared" si="19"/>
        <v>0</v>
      </c>
    </row>
    <row r="955" spans="1:8">
      <c r="A955" s="9" t="s">
        <v>91</v>
      </c>
      <c r="B955" s="13">
        <v>113</v>
      </c>
      <c r="C955" s="12">
        <v>48364</v>
      </c>
      <c r="D955" s="12">
        <v>48364</v>
      </c>
      <c r="E955" s="11">
        <v>278.75</v>
      </c>
      <c r="F955" s="8">
        <v>0</v>
      </c>
      <c r="G955" s="11">
        <f t="shared" si="19"/>
        <v>278.75</v>
      </c>
      <c r="H955" s="8">
        <f t="shared" si="19"/>
        <v>0</v>
      </c>
    </row>
    <row r="956" spans="1:8">
      <c r="A956" s="9" t="s">
        <v>91</v>
      </c>
      <c r="B956" s="13">
        <v>114</v>
      </c>
      <c r="C956" s="12">
        <v>48395</v>
      </c>
      <c r="D956" s="12">
        <v>48395</v>
      </c>
      <c r="E956" s="11">
        <v>278.75</v>
      </c>
      <c r="F956" s="8">
        <v>0</v>
      </c>
      <c r="G956" s="11">
        <f t="shared" si="19"/>
        <v>278.75</v>
      </c>
      <c r="H956" s="8">
        <f t="shared" si="19"/>
        <v>0</v>
      </c>
    </row>
    <row r="957" spans="1:8">
      <c r="A957" s="9" t="s">
        <v>91</v>
      </c>
      <c r="B957" s="13">
        <v>115</v>
      </c>
      <c r="C957" s="12">
        <v>48425</v>
      </c>
      <c r="D957" s="12">
        <v>48425</v>
      </c>
      <c r="E957" s="11">
        <v>278.75</v>
      </c>
      <c r="F957" s="8">
        <v>0</v>
      </c>
      <c r="G957" s="11">
        <f t="shared" si="19"/>
        <v>278.75</v>
      </c>
      <c r="H957" s="8">
        <f t="shared" si="19"/>
        <v>0</v>
      </c>
    </row>
    <row r="958" spans="1:8">
      <c r="A958" s="9" t="s">
        <v>91</v>
      </c>
      <c r="B958" s="13">
        <v>116</v>
      </c>
      <c r="C958" s="12">
        <v>48456</v>
      </c>
      <c r="D958" s="12">
        <v>48456</v>
      </c>
      <c r="E958" s="11">
        <v>278.75</v>
      </c>
      <c r="F958" s="8">
        <v>0</v>
      </c>
      <c r="G958" s="11">
        <f t="shared" si="19"/>
        <v>278.75</v>
      </c>
      <c r="H958" s="8">
        <f t="shared" si="19"/>
        <v>0</v>
      </c>
    </row>
    <row r="959" spans="1:8">
      <c r="A959" s="9" t="s">
        <v>91</v>
      </c>
      <c r="B959" s="13">
        <v>117</v>
      </c>
      <c r="C959" s="12">
        <v>48487</v>
      </c>
      <c r="D959" s="12">
        <v>48487</v>
      </c>
      <c r="E959" s="11">
        <v>278.75</v>
      </c>
      <c r="F959" s="8">
        <v>0</v>
      </c>
      <c r="G959" s="11">
        <f t="shared" si="19"/>
        <v>278.75</v>
      </c>
      <c r="H959" s="8">
        <f t="shared" si="19"/>
        <v>0</v>
      </c>
    </row>
    <row r="960" spans="1:8">
      <c r="A960" s="9" t="s">
        <v>91</v>
      </c>
      <c r="B960" s="13">
        <v>118</v>
      </c>
      <c r="C960" s="12">
        <v>48517</v>
      </c>
      <c r="D960" s="12">
        <v>48517</v>
      </c>
      <c r="E960" s="11">
        <v>278.75</v>
      </c>
      <c r="F960" s="8">
        <v>0</v>
      </c>
      <c r="G960" s="11">
        <f t="shared" si="19"/>
        <v>278.75</v>
      </c>
      <c r="H960" s="8">
        <f t="shared" si="19"/>
        <v>0</v>
      </c>
    </row>
    <row r="961" spans="1:8">
      <c r="A961" s="9" t="s">
        <v>91</v>
      </c>
      <c r="B961" s="13">
        <v>119</v>
      </c>
      <c r="C961" s="12">
        <v>48548</v>
      </c>
      <c r="D961" s="12">
        <v>48548</v>
      </c>
      <c r="E961" s="11">
        <v>278.75</v>
      </c>
      <c r="F961" s="8">
        <v>0</v>
      </c>
      <c r="G961" s="11">
        <f t="shared" si="19"/>
        <v>278.75</v>
      </c>
      <c r="H961" s="8">
        <f t="shared" si="19"/>
        <v>0</v>
      </c>
    </row>
    <row r="962" spans="1:8">
      <c r="A962" s="9" t="s">
        <v>91</v>
      </c>
      <c r="B962" s="13">
        <v>120</v>
      </c>
      <c r="C962" s="12">
        <v>48578</v>
      </c>
      <c r="D962" s="12">
        <v>48578</v>
      </c>
      <c r="E962" s="11">
        <v>278.75</v>
      </c>
      <c r="F962" s="8">
        <v>0</v>
      </c>
      <c r="G962" s="11">
        <f t="shared" si="19"/>
        <v>278.75</v>
      </c>
      <c r="H962" s="8">
        <f t="shared" si="19"/>
        <v>0</v>
      </c>
    </row>
    <row r="963" spans="1:8">
      <c r="A963" s="9" t="s">
        <v>92</v>
      </c>
      <c r="B963" s="13">
        <v>1</v>
      </c>
      <c r="C963" s="12">
        <v>45082</v>
      </c>
      <c r="D963" s="12">
        <v>45082</v>
      </c>
      <c r="E963" s="14">
        <v>1600</v>
      </c>
      <c r="F963" s="8">
        <v>0</v>
      </c>
      <c r="G963" s="11">
        <f t="shared" si="19"/>
        <v>1600</v>
      </c>
      <c r="H963" s="8">
        <f t="shared" si="19"/>
        <v>0</v>
      </c>
    </row>
    <row r="964" spans="1:8">
      <c r="A964" s="9" t="s">
        <v>92</v>
      </c>
      <c r="B964" s="13">
        <v>2</v>
      </c>
      <c r="C964" s="12">
        <v>45112</v>
      </c>
      <c r="D964" s="12">
        <v>45112</v>
      </c>
      <c r="E964" s="14">
        <v>1600</v>
      </c>
      <c r="F964" s="8">
        <v>0</v>
      </c>
      <c r="G964" s="11">
        <f t="shared" si="19"/>
        <v>1600</v>
      </c>
      <c r="H964" s="8">
        <f t="shared" si="19"/>
        <v>0</v>
      </c>
    </row>
    <row r="965" spans="1:8">
      <c r="A965" s="9" t="s">
        <v>92</v>
      </c>
      <c r="B965" s="13">
        <v>3</v>
      </c>
      <c r="C965" s="12">
        <v>45143</v>
      </c>
      <c r="D965" s="12">
        <v>45143</v>
      </c>
      <c r="E965" s="14">
        <v>1600</v>
      </c>
      <c r="F965" s="8">
        <v>0</v>
      </c>
      <c r="G965" s="11">
        <f t="shared" si="19"/>
        <v>1600</v>
      </c>
      <c r="H965" s="8">
        <f t="shared" si="19"/>
        <v>0</v>
      </c>
    </row>
    <row r="966" spans="1:8">
      <c r="A966" s="9" t="s">
        <v>92</v>
      </c>
      <c r="B966" s="13">
        <v>4</v>
      </c>
      <c r="C966" s="12">
        <v>45174</v>
      </c>
      <c r="D966" s="12">
        <v>45174</v>
      </c>
      <c r="E966" s="14">
        <v>1600</v>
      </c>
      <c r="F966" s="8">
        <v>0</v>
      </c>
      <c r="G966" s="11">
        <f t="shared" si="19"/>
        <v>1600</v>
      </c>
      <c r="H966" s="8">
        <f t="shared" si="19"/>
        <v>0</v>
      </c>
    </row>
    <row r="967" spans="1:8">
      <c r="A967" s="9" t="s">
        <v>92</v>
      </c>
      <c r="B967" s="13">
        <v>5</v>
      </c>
      <c r="C967" s="12">
        <v>45204</v>
      </c>
      <c r="D967" s="12">
        <v>45204</v>
      </c>
      <c r="E967" s="14">
        <v>1600</v>
      </c>
      <c r="F967" s="8">
        <v>0</v>
      </c>
      <c r="G967" s="11">
        <f t="shared" si="19"/>
        <v>1600</v>
      </c>
      <c r="H967" s="8">
        <f t="shared" si="19"/>
        <v>0</v>
      </c>
    </row>
    <row r="968" spans="1:8">
      <c r="A968" s="9" t="s">
        <v>92</v>
      </c>
      <c r="B968" s="13">
        <v>6</v>
      </c>
      <c r="C968" s="12">
        <v>45235</v>
      </c>
      <c r="D968" s="12">
        <v>45235</v>
      </c>
      <c r="E968" s="14">
        <v>1600</v>
      </c>
      <c r="F968" s="8">
        <v>0</v>
      </c>
      <c r="G968" s="11">
        <f t="shared" si="19"/>
        <v>1600</v>
      </c>
      <c r="H968" s="8">
        <f t="shared" si="19"/>
        <v>0</v>
      </c>
    </row>
    <row r="969" spans="1:8">
      <c r="A969" s="9" t="s">
        <v>92</v>
      </c>
      <c r="B969" s="13">
        <v>7</v>
      </c>
      <c r="C969" s="12">
        <v>45265</v>
      </c>
      <c r="D969" s="12">
        <v>45265</v>
      </c>
      <c r="E969" s="14">
        <v>1600</v>
      </c>
      <c r="F969" s="8">
        <v>0</v>
      </c>
      <c r="G969" s="11">
        <f t="shared" si="19"/>
        <v>1600</v>
      </c>
      <c r="H969" s="8">
        <f t="shared" si="19"/>
        <v>0</v>
      </c>
    </row>
    <row r="970" spans="1:8">
      <c r="A970" s="9" t="s">
        <v>92</v>
      </c>
      <c r="B970" s="13">
        <v>8</v>
      </c>
      <c r="C970" s="12">
        <v>45296</v>
      </c>
      <c r="D970" s="12">
        <v>45296</v>
      </c>
      <c r="E970" s="14">
        <v>1600</v>
      </c>
      <c r="F970" s="8">
        <v>0</v>
      </c>
      <c r="G970" s="11">
        <f t="shared" si="19"/>
        <v>1600</v>
      </c>
      <c r="H970" s="8">
        <f t="shared" si="19"/>
        <v>0</v>
      </c>
    </row>
    <row r="971" spans="1:8">
      <c r="A971" s="9" t="s">
        <v>92</v>
      </c>
      <c r="B971" s="13">
        <v>9</v>
      </c>
      <c r="C971" s="12">
        <v>45327</v>
      </c>
      <c r="D971" s="12">
        <v>45327</v>
      </c>
      <c r="E971" s="14">
        <v>1600</v>
      </c>
      <c r="F971" s="8">
        <v>0</v>
      </c>
      <c r="G971" s="11">
        <f t="shared" si="19"/>
        <v>1600</v>
      </c>
      <c r="H971" s="8">
        <f t="shared" si="19"/>
        <v>0</v>
      </c>
    </row>
    <row r="972" spans="1:8">
      <c r="A972" s="9" t="s">
        <v>92</v>
      </c>
      <c r="B972" s="13">
        <v>10</v>
      </c>
      <c r="C972" s="12">
        <v>45356</v>
      </c>
      <c r="D972" s="12">
        <v>45356</v>
      </c>
      <c r="E972" s="14">
        <v>1600</v>
      </c>
      <c r="F972" s="8">
        <v>0</v>
      </c>
      <c r="G972" s="11">
        <f t="shared" si="19"/>
        <v>1600</v>
      </c>
      <c r="H972" s="8">
        <f t="shared" si="19"/>
        <v>0</v>
      </c>
    </row>
    <row r="973" spans="1:8">
      <c r="A973" s="9" t="s">
        <v>92</v>
      </c>
      <c r="B973" s="13">
        <v>11</v>
      </c>
      <c r="C973" s="12">
        <v>45387</v>
      </c>
      <c r="D973" s="12">
        <v>45387</v>
      </c>
      <c r="E973" s="14">
        <v>1625</v>
      </c>
      <c r="F973" s="8">
        <v>0</v>
      </c>
      <c r="G973" s="11">
        <f t="shared" si="19"/>
        <v>1625</v>
      </c>
      <c r="H973" s="8">
        <f t="shared" si="19"/>
        <v>0</v>
      </c>
    </row>
    <row r="974" spans="1:8">
      <c r="A974" s="9" t="s">
        <v>92</v>
      </c>
      <c r="B974" s="13">
        <v>12</v>
      </c>
      <c r="C974" s="12">
        <v>45417</v>
      </c>
      <c r="D974" s="12">
        <v>45417</v>
      </c>
      <c r="E974" s="14">
        <v>1625</v>
      </c>
      <c r="F974" s="8">
        <v>0</v>
      </c>
      <c r="G974" s="11">
        <f t="shared" si="19"/>
        <v>1625</v>
      </c>
      <c r="H974" s="8">
        <f t="shared" si="19"/>
        <v>0</v>
      </c>
    </row>
    <row r="975" spans="1:8">
      <c r="A975" s="9" t="s">
        <v>92</v>
      </c>
      <c r="B975" s="13">
        <v>13</v>
      </c>
      <c r="C975" s="12">
        <v>45448</v>
      </c>
      <c r="D975" s="12">
        <v>45448</v>
      </c>
      <c r="E975" s="14">
        <v>1625</v>
      </c>
      <c r="F975" s="8">
        <v>0</v>
      </c>
      <c r="G975" s="11">
        <f t="shared" si="19"/>
        <v>1625</v>
      </c>
      <c r="H975" s="8">
        <f t="shared" si="19"/>
        <v>0</v>
      </c>
    </row>
    <row r="976" spans="1:8">
      <c r="A976" s="9" t="s">
        <v>92</v>
      </c>
      <c r="B976" s="13">
        <v>14</v>
      </c>
      <c r="C976" s="12">
        <v>45478</v>
      </c>
      <c r="D976" s="12">
        <v>45478</v>
      </c>
      <c r="E976" s="14">
        <v>1625</v>
      </c>
      <c r="F976" s="8">
        <v>0</v>
      </c>
      <c r="G976" s="11">
        <f t="shared" si="19"/>
        <v>1625</v>
      </c>
      <c r="H976" s="8">
        <f t="shared" si="19"/>
        <v>0</v>
      </c>
    </row>
    <row r="977" spans="1:8">
      <c r="A977" s="9" t="s">
        <v>92</v>
      </c>
      <c r="B977" s="13">
        <v>15</v>
      </c>
      <c r="C977" s="12">
        <v>45509</v>
      </c>
      <c r="D977" s="12">
        <v>45509</v>
      </c>
      <c r="E977" s="14">
        <v>1625</v>
      </c>
      <c r="F977" s="8">
        <v>0</v>
      </c>
      <c r="G977" s="11">
        <f t="shared" si="19"/>
        <v>1625</v>
      </c>
      <c r="H977" s="8">
        <f t="shared" si="19"/>
        <v>0</v>
      </c>
    </row>
    <row r="978" spans="1:8">
      <c r="A978" s="9" t="s">
        <v>92</v>
      </c>
      <c r="B978" s="13">
        <v>16</v>
      </c>
      <c r="C978" s="12">
        <v>45540</v>
      </c>
      <c r="D978" s="12">
        <v>45540</v>
      </c>
      <c r="E978" s="14">
        <v>1625</v>
      </c>
      <c r="F978" s="8">
        <v>0</v>
      </c>
      <c r="G978" s="11">
        <f t="shared" si="19"/>
        <v>1625</v>
      </c>
      <c r="H978" s="8">
        <f t="shared" si="19"/>
        <v>0</v>
      </c>
    </row>
    <row r="979" spans="1:8">
      <c r="A979" s="9" t="s">
        <v>92</v>
      </c>
      <c r="B979" s="13">
        <v>17</v>
      </c>
      <c r="C979" s="12">
        <v>45570</v>
      </c>
      <c r="D979" s="12">
        <v>45570</v>
      </c>
      <c r="E979" s="14">
        <v>1625</v>
      </c>
      <c r="F979" s="8">
        <v>0</v>
      </c>
      <c r="G979" s="11">
        <f t="shared" si="19"/>
        <v>1625</v>
      </c>
      <c r="H979" s="8">
        <f t="shared" si="19"/>
        <v>0</v>
      </c>
    </row>
    <row r="980" spans="1:8">
      <c r="A980" s="9" t="s">
        <v>92</v>
      </c>
      <c r="B980" s="13">
        <v>18</v>
      </c>
      <c r="C980" s="12">
        <v>45601</v>
      </c>
      <c r="D980" s="12">
        <v>45601</v>
      </c>
      <c r="E980" s="14">
        <v>1625</v>
      </c>
      <c r="F980" s="8">
        <v>0</v>
      </c>
      <c r="G980" s="11">
        <f t="shared" si="19"/>
        <v>1625</v>
      </c>
      <c r="H980" s="8">
        <f t="shared" si="19"/>
        <v>0</v>
      </c>
    </row>
    <row r="981" spans="1:8">
      <c r="A981" s="9" t="s">
        <v>93</v>
      </c>
      <c r="B981" s="13">
        <v>1</v>
      </c>
      <c r="C981" s="12">
        <v>45122</v>
      </c>
      <c r="D981" s="12">
        <v>45122</v>
      </c>
      <c r="E981" s="14">
        <v>1250</v>
      </c>
      <c r="F981" s="8">
        <v>0</v>
      </c>
      <c r="G981" s="11">
        <f t="shared" si="19"/>
        <v>1250</v>
      </c>
      <c r="H981" s="8">
        <f t="shared" si="19"/>
        <v>0</v>
      </c>
    </row>
    <row r="982" spans="1:8">
      <c r="A982" s="9" t="s">
        <v>93</v>
      </c>
      <c r="B982" s="13">
        <v>2</v>
      </c>
      <c r="C982" s="12">
        <v>45153</v>
      </c>
      <c r="D982" s="12">
        <v>45153</v>
      </c>
      <c r="E982" s="14">
        <v>1250</v>
      </c>
      <c r="F982" s="8">
        <v>0</v>
      </c>
      <c r="G982" s="11">
        <f t="shared" si="19"/>
        <v>1250</v>
      </c>
      <c r="H982" s="8">
        <f t="shared" si="19"/>
        <v>0</v>
      </c>
    </row>
    <row r="983" spans="1:8">
      <c r="A983" s="9" t="s">
        <v>93</v>
      </c>
      <c r="B983" s="13">
        <v>3</v>
      </c>
      <c r="C983" s="12">
        <v>45184</v>
      </c>
      <c r="D983" s="12">
        <v>45184</v>
      </c>
      <c r="E983" s="14">
        <v>1250</v>
      </c>
      <c r="F983" s="8">
        <v>0</v>
      </c>
      <c r="G983" s="11">
        <f t="shared" si="19"/>
        <v>1250</v>
      </c>
      <c r="H983" s="8">
        <f t="shared" si="19"/>
        <v>0</v>
      </c>
    </row>
    <row r="984" spans="1:8">
      <c r="A984" s="9" t="s">
        <v>93</v>
      </c>
      <c r="B984" s="13">
        <v>4</v>
      </c>
      <c r="C984" s="12">
        <v>45214</v>
      </c>
      <c r="D984" s="12">
        <v>45214</v>
      </c>
      <c r="E984" s="14">
        <v>1250</v>
      </c>
      <c r="F984" s="8">
        <v>0</v>
      </c>
      <c r="G984" s="11">
        <f t="shared" si="19"/>
        <v>1250</v>
      </c>
      <c r="H984" s="8">
        <f t="shared" si="19"/>
        <v>0</v>
      </c>
    </row>
    <row r="985" spans="1:8">
      <c r="A985" s="9" t="s">
        <v>93</v>
      </c>
      <c r="B985" s="13">
        <v>5</v>
      </c>
      <c r="C985" s="12">
        <v>45245</v>
      </c>
      <c r="D985" s="12">
        <v>45245</v>
      </c>
      <c r="E985" s="14">
        <v>1250</v>
      </c>
      <c r="F985" s="8">
        <v>0</v>
      </c>
      <c r="G985" s="11">
        <f t="shared" si="19"/>
        <v>1250</v>
      </c>
      <c r="H985" s="8">
        <f t="shared" si="19"/>
        <v>0</v>
      </c>
    </row>
    <row r="986" spans="1:8">
      <c r="A986" s="9" t="s">
        <v>93</v>
      </c>
      <c r="B986" s="13">
        <v>6</v>
      </c>
      <c r="C986" s="12">
        <v>45275</v>
      </c>
      <c r="D986" s="12">
        <v>45275</v>
      </c>
      <c r="E986" s="14">
        <v>1250</v>
      </c>
      <c r="F986" s="8">
        <v>0</v>
      </c>
      <c r="G986" s="11">
        <f t="shared" si="19"/>
        <v>1250</v>
      </c>
      <c r="H986" s="8">
        <f t="shared" si="19"/>
        <v>0</v>
      </c>
    </row>
    <row r="987" spans="1:8">
      <c r="A987" s="9" t="s">
        <v>93</v>
      </c>
      <c r="B987" s="13">
        <v>7</v>
      </c>
      <c r="C987" s="12">
        <v>45306</v>
      </c>
      <c r="D987" s="12">
        <v>45306</v>
      </c>
      <c r="E987" s="14">
        <v>1250</v>
      </c>
      <c r="F987" s="8">
        <v>0</v>
      </c>
      <c r="G987" s="11">
        <f t="shared" si="19"/>
        <v>1250</v>
      </c>
      <c r="H987" s="8">
        <f t="shared" si="19"/>
        <v>0</v>
      </c>
    </row>
    <row r="988" spans="1:8">
      <c r="A988" s="9" t="s">
        <v>93</v>
      </c>
      <c r="B988" s="13">
        <v>8</v>
      </c>
      <c r="C988" s="12">
        <v>45337</v>
      </c>
      <c r="D988" s="12">
        <v>45337</v>
      </c>
      <c r="E988" s="14">
        <v>1250</v>
      </c>
      <c r="F988" s="8">
        <v>0</v>
      </c>
      <c r="G988" s="11">
        <f t="shared" si="19"/>
        <v>1250</v>
      </c>
      <c r="H988" s="8">
        <f t="shared" si="19"/>
        <v>0</v>
      </c>
    </row>
    <row r="989" spans="1:8">
      <c r="A989" s="9" t="s">
        <v>93</v>
      </c>
      <c r="B989" s="13">
        <v>9</v>
      </c>
      <c r="C989" s="12">
        <v>45366</v>
      </c>
      <c r="D989" s="12">
        <v>45366</v>
      </c>
      <c r="E989" s="14">
        <v>1250</v>
      </c>
      <c r="F989" s="8">
        <v>0</v>
      </c>
      <c r="G989" s="11">
        <f t="shared" si="19"/>
        <v>1250</v>
      </c>
      <c r="H989" s="8">
        <f t="shared" si="19"/>
        <v>0</v>
      </c>
    </row>
    <row r="990" spans="1:8">
      <c r="A990" s="9" t="s">
        <v>93</v>
      </c>
      <c r="B990" s="13">
        <v>10</v>
      </c>
      <c r="C990" s="12">
        <v>45397</v>
      </c>
      <c r="D990" s="12">
        <v>45397</v>
      </c>
      <c r="E990" s="14">
        <v>1250</v>
      </c>
      <c r="F990" s="8">
        <v>0</v>
      </c>
      <c r="G990" s="11">
        <f t="shared" si="19"/>
        <v>1250</v>
      </c>
      <c r="H990" s="8">
        <f t="shared" si="19"/>
        <v>0</v>
      </c>
    </row>
    <row r="991" spans="1:8">
      <c r="A991" s="9" t="s">
        <v>93</v>
      </c>
      <c r="B991" s="13">
        <v>11</v>
      </c>
      <c r="C991" s="12">
        <v>45427</v>
      </c>
      <c r="D991" s="12">
        <v>45427</v>
      </c>
      <c r="E991" s="14">
        <v>1250</v>
      </c>
      <c r="F991" s="8">
        <v>0</v>
      </c>
      <c r="G991" s="11">
        <f t="shared" si="19"/>
        <v>1250</v>
      </c>
      <c r="H991" s="8">
        <f t="shared" si="19"/>
        <v>0</v>
      </c>
    </row>
    <row r="992" spans="1:8">
      <c r="A992" s="9" t="s">
        <v>93</v>
      </c>
      <c r="B992" s="13">
        <v>12</v>
      </c>
      <c r="C992" s="12">
        <v>45458</v>
      </c>
      <c r="D992" s="12">
        <v>45458</v>
      </c>
      <c r="E992" s="14">
        <v>1250</v>
      </c>
      <c r="F992" s="8">
        <v>0</v>
      </c>
      <c r="G992" s="11">
        <f t="shared" si="19"/>
        <v>1250</v>
      </c>
      <c r="H992" s="8">
        <f t="shared" si="19"/>
        <v>0</v>
      </c>
    </row>
    <row r="993" spans="1:8">
      <c r="A993" s="9" t="s">
        <v>93</v>
      </c>
      <c r="B993" s="13">
        <v>13</v>
      </c>
      <c r="C993" s="12">
        <v>45488</v>
      </c>
      <c r="D993" s="12">
        <v>45488</v>
      </c>
      <c r="E993" s="14">
        <v>1250</v>
      </c>
      <c r="F993" s="8">
        <v>0</v>
      </c>
      <c r="G993" s="11">
        <f t="shared" si="19"/>
        <v>1250</v>
      </c>
      <c r="H993" s="8">
        <f t="shared" si="19"/>
        <v>0</v>
      </c>
    </row>
    <row r="994" spans="1:8">
      <c r="A994" s="9" t="s">
        <v>93</v>
      </c>
      <c r="B994" s="13">
        <v>14</v>
      </c>
      <c r="C994" s="12">
        <v>45519</v>
      </c>
      <c r="D994" s="12">
        <v>45519</v>
      </c>
      <c r="E994" s="14">
        <v>1250</v>
      </c>
      <c r="F994" s="8">
        <v>0</v>
      </c>
      <c r="G994" s="11">
        <f t="shared" si="19"/>
        <v>1250</v>
      </c>
      <c r="H994" s="8">
        <f t="shared" si="19"/>
        <v>0</v>
      </c>
    </row>
    <row r="995" spans="1:8">
      <c r="A995" s="9" t="s">
        <v>93</v>
      </c>
      <c r="B995" s="13">
        <v>15</v>
      </c>
      <c r="C995" s="12">
        <v>45550</v>
      </c>
      <c r="D995" s="12">
        <v>45550</v>
      </c>
      <c r="E995" s="14">
        <v>1250</v>
      </c>
      <c r="F995" s="8">
        <v>0</v>
      </c>
      <c r="G995" s="11">
        <f t="shared" si="19"/>
        <v>1250</v>
      </c>
      <c r="H995" s="8">
        <f t="shared" si="19"/>
        <v>0</v>
      </c>
    </row>
    <row r="996" spans="1:8">
      <c r="A996" s="9" t="s">
        <v>93</v>
      </c>
      <c r="B996" s="13">
        <v>16</v>
      </c>
      <c r="C996" s="12">
        <v>45580</v>
      </c>
      <c r="D996" s="12">
        <v>45580</v>
      </c>
      <c r="E996" s="14">
        <v>1250</v>
      </c>
      <c r="F996" s="8">
        <v>0</v>
      </c>
      <c r="G996" s="11">
        <f t="shared" si="19"/>
        <v>1250</v>
      </c>
      <c r="H996" s="8">
        <f t="shared" si="19"/>
        <v>0</v>
      </c>
    </row>
    <row r="997" spans="1:8">
      <c r="A997" s="9" t="s">
        <v>93</v>
      </c>
      <c r="B997" s="13">
        <v>17</v>
      </c>
      <c r="C997" s="12">
        <v>45611</v>
      </c>
      <c r="D997" s="12">
        <v>45611</v>
      </c>
      <c r="E997" s="14">
        <v>1250</v>
      </c>
      <c r="F997" s="8">
        <v>0</v>
      </c>
      <c r="G997" s="11">
        <f t="shared" si="19"/>
        <v>1250</v>
      </c>
      <c r="H997" s="8">
        <f t="shared" si="19"/>
        <v>0</v>
      </c>
    </row>
    <row r="998" spans="1:8">
      <c r="A998" s="9" t="s">
        <v>93</v>
      </c>
      <c r="B998" s="13">
        <v>18</v>
      </c>
      <c r="C998" s="12">
        <v>45641</v>
      </c>
      <c r="D998" s="12">
        <v>45641</v>
      </c>
      <c r="E998" s="14">
        <v>1250</v>
      </c>
      <c r="F998" s="8">
        <v>0</v>
      </c>
      <c r="G998" s="11">
        <f t="shared" si="19"/>
        <v>1250</v>
      </c>
      <c r="H998" s="8">
        <f t="shared" si="19"/>
        <v>0</v>
      </c>
    </row>
    <row r="999" spans="1:8">
      <c r="A999" s="9" t="s">
        <v>93</v>
      </c>
      <c r="B999" s="13">
        <v>19</v>
      </c>
      <c r="C999" s="12">
        <v>45672</v>
      </c>
      <c r="D999" s="12">
        <v>45672</v>
      </c>
      <c r="E999" s="14">
        <v>1250</v>
      </c>
      <c r="F999" s="8">
        <v>0</v>
      </c>
      <c r="G999" s="11">
        <f t="shared" si="19"/>
        <v>1250</v>
      </c>
      <c r="H999" s="8">
        <f t="shared" si="19"/>
        <v>0</v>
      </c>
    </row>
    <row r="1000" spans="1:8">
      <c r="A1000" s="9" t="s">
        <v>93</v>
      </c>
      <c r="B1000" s="13">
        <v>20</v>
      </c>
      <c r="C1000" s="12">
        <v>45703</v>
      </c>
      <c r="D1000" s="12">
        <v>45703</v>
      </c>
      <c r="E1000" s="14">
        <v>1250</v>
      </c>
      <c r="F1000" s="8">
        <v>0</v>
      </c>
      <c r="G1000" s="11">
        <f t="shared" si="19"/>
        <v>1250</v>
      </c>
      <c r="H1000" s="8">
        <f t="shared" si="19"/>
        <v>0</v>
      </c>
    </row>
    <row r="1001" spans="1:8">
      <c r="A1001" s="9" t="s">
        <v>93</v>
      </c>
      <c r="B1001" s="13">
        <v>21</v>
      </c>
      <c r="C1001" s="12">
        <v>45731</v>
      </c>
      <c r="D1001" s="12">
        <v>45731</v>
      </c>
      <c r="E1001" s="14">
        <v>1250</v>
      </c>
      <c r="F1001" s="8">
        <v>0</v>
      </c>
      <c r="G1001" s="11">
        <f t="shared" si="19"/>
        <v>1250</v>
      </c>
      <c r="H1001" s="8">
        <f t="shared" si="19"/>
        <v>0</v>
      </c>
    </row>
    <row r="1002" spans="1:8">
      <c r="A1002" s="9" t="s">
        <v>93</v>
      </c>
      <c r="B1002" s="13">
        <v>22</v>
      </c>
      <c r="C1002" s="12">
        <v>45762</v>
      </c>
      <c r="D1002" s="12">
        <v>45762</v>
      </c>
      <c r="E1002" s="14">
        <v>1250</v>
      </c>
      <c r="F1002" s="8">
        <v>0</v>
      </c>
      <c r="G1002" s="11">
        <f t="shared" si="19"/>
        <v>1250</v>
      </c>
      <c r="H1002" s="8">
        <f t="shared" si="19"/>
        <v>0</v>
      </c>
    </row>
    <row r="1003" spans="1:8">
      <c r="A1003" s="9" t="s">
        <v>93</v>
      </c>
      <c r="B1003" s="13">
        <v>23</v>
      </c>
      <c r="C1003" s="12">
        <v>45792</v>
      </c>
      <c r="D1003" s="12">
        <v>45792</v>
      </c>
      <c r="E1003" s="14">
        <v>1250</v>
      </c>
      <c r="F1003" s="8">
        <v>0</v>
      </c>
      <c r="G1003" s="11">
        <f t="shared" si="19"/>
        <v>1250</v>
      </c>
      <c r="H1003" s="8">
        <f t="shared" si="19"/>
        <v>0</v>
      </c>
    </row>
    <row r="1004" spans="1:8">
      <c r="A1004" s="9" t="s">
        <v>93</v>
      </c>
      <c r="B1004" s="13">
        <v>24</v>
      </c>
      <c r="C1004" s="12">
        <v>45823</v>
      </c>
      <c r="D1004" s="12">
        <v>45823</v>
      </c>
      <c r="E1004" s="14">
        <v>1250</v>
      </c>
      <c r="F1004" s="8">
        <v>0</v>
      </c>
      <c r="G1004" s="11">
        <f t="shared" si="19"/>
        <v>1250</v>
      </c>
      <c r="H1004" s="8">
        <f t="shared" si="19"/>
        <v>0</v>
      </c>
    </row>
    <row r="1005" spans="1:8">
      <c r="A1005" s="9" t="s">
        <v>94</v>
      </c>
      <c r="B1005" s="13">
        <v>1</v>
      </c>
      <c r="C1005" s="12">
        <v>44641</v>
      </c>
      <c r="D1005" s="12">
        <v>44641</v>
      </c>
      <c r="E1005" s="14">
        <v>6000</v>
      </c>
      <c r="F1005" s="8">
        <v>0</v>
      </c>
      <c r="G1005" s="11">
        <f t="shared" si="19"/>
        <v>6000</v>
      </c>
      <c r="H1005" s="8">
        <f t="shared" si="19"/>
        <v>0</v>
      </c>
    </row>
    <row r="1006" spans="1:8">
      <c r="A1006" s="9" t="s">
        <v>94</v>
      </c>
      <c r="B1006" s="13">
        <v>2</v>
      </c>
      <c r="C1006" s="12">
        <v>44686</v>
      </c>
      <c r="D1006" s="12">
        <v>44686</v>
      </c>
      <c r="E1006" s="15">
        <v>735</v>
      </c>
      <c r="F1006" s="8">
        <v>0</v>
      </c>
      <c r="G1006" s="11">
        <f t="shared" si="19"/>
        <v>735</v>
      </c>
      <c r="H1006" s="8">
        <f t="shared" si="19"/>
        <v>0</v>
      </c>
    </row>
    <row r="1007" spans="1:8">
      <c r="A1007" s="9" t="s">
        <v>94</v>
      </c>
      <c r="B1007" s="13">
        <v>3</v>
      </c>
      <c r="C1007" s="12">
        <v>44717</v>
      </c>
      <c r="D1007" s="12">
        <v>44717</v>
      </c>
      <c r="E1007" s="15">
        <v>735</v>
      </c>
      <c r="F1007" s="8">
        <v>0</v>
      </c>
      <c r="G1007" s="11">
        <f t="shared" si="19"/>
        <v>735</v>
      </c>
      <c r="H1007" s="8">
        <f t="shared" si="19"/>
        <v>0</v>
      </c>
    </row>
    <row r="1008" spans="1:8">
      <c r="A1008" s="9" t="s">
        <v>94</v>
      </c>
      <c r="B1008" s="13">
        <v>4</v>
      </c>
      <c r="C1008" s="12">
        <v>44953</v>
      </c>
      <c r="D1008" s="12">
        <v>44953</v>
      </c>
      <c r="E1008" s="15">
        <v>735</v>
      </c>
      <c r="F1008" s="8">
        <v>0</v>
      </c>
      <c r="G1008" s="11">
        <f t="shared" si="19"/>
        <v>735</v>
      </c>
      <c r="H1008" s="8">
        <f t="shared" si="19"/>
        <v>0</v>
      </c>
    </row>
    <row r="1009" spans="1:8">
      <c r="A1009" s="9" t="s">
        <v>94</v>
      </c>
      <c r="B1009" s="13">
        <v>5</v>
      </c>
      <c r="C1009" s="12">
        <v>45122</v>
      </c>
      <c r="D1009" s="12">
        <v>45122</v>
      </c>
      <c r="E1009" s="15">
        <v>808.5</v>
      </c>
      <c r="F1009" s="8">
        <v>0</v>
      </c>
      <c r="G1009" s="11">
        <f t="shared" si="19"/>
        <v>808.5</v>
      </c>
      <c r="H1009" s="8">
        <f t="shared" si="19"/>
        <v>0</v>
      </c>
    </row>
    <row r="1010" spans="1:8">
      <c r="A1010" s="9" t="s">
        <v>94</v>
      </c>
      <c r="B1010" s="13">
        <v>6</v>
      </c>
      <c r="C1010" s="12">
        <v>45153</v>
      </c>
      <c r="D1010" s="12">
        <v>45153</v>
      </c>
      <c r="E1010" s="15">
        <v>808.5</v>
      </c>
      <c r="F1010" s="8">
        <v>0</v>
      </c>
      <c r="G1010" s="11">
        <f t="shared" si="19"/>
        <v>808.5</v>
      </c>
      <c r="H1010" s="8">
        <f t="shared" si="19"/>
        <v>0</v>
      </c>
    </row>
    <row r="1011" spans="1:8">
      <c r="A1011" s="9" t="s">
        <v>94</v>
      </c>
      <c r="B1011" s="13">
        <v>7</v>
      </c>
      <c r="C1011" s="12">
        <v>45184</v>
      </c>
      <c r="D1011" s="12">
        <v>45184</v>
      </c>
      <c r="E1011" s="15">
        <v>808.5</v>
      </c>
      <c r="F1011" s="8">
        <v>0</v>
      </c>
      <c r="G1011" s="11">
        <f t="shared" si="19"/>
        <v>808.5</v>
      </c>
      <c r="H1011" s="8">
        <f t="shared" si="19"/>
        <v>0</v>
      </c>
    </row>
    <row r="1012" spans="1:8">
      <c r="A1012" s="9" t="s">
        <v>94</v>
      </c>
      <c r="B1012" s="13">
        <v>8</v>
      </c>
      <c r="C1012" s="12">
        <v>45214</v>
      </c>
      <c r="D1012" s="12">
        <v>45214</v>
      </c>
      <c r="E1012" s="15">
        <v>808.5</v>
      </c>
      <c r="F1012" s="8">
        <v>0</v>
      </c>
      <c r="G1012" s="11">
        <f t="shared" ref="G1012:H1052" si="20">+E1012</f>
        <v>808.5</v>
      </c>
      <c r="H1012" s="8">
        <f t="shared" si="20"/>
        <v>0</v>
      </c>
    </row>
    <row r="1013" spans="1:8">
      <c r="A1013" s="9" t="s">
        <v>94</v>
      </c>
      <c r="B1013" s="13">
        <v>9</v>
      </c>
      <c r="C1013" s="12">
        <v>45245</v>
      </c>
      <c r="D1013" s="12">
        <v>45245</v>
      </c>
      <c r="E1013" s="15">
        <v>808.5</v>
      </c>
      <c r="F1013" s="8">
        <v>0</v>
      </c>
      <c r="G1013" s="11">
        <f t="shared" si="20"/>
        <v>808.5</v>
      </c>
      <c r="H1013" s="8">
        <f t="shared" si="20"/>
        <v>0</v>
      </c>
    </row>
    <row r="1014" spans="1:8">
      <c r="A1014" s="9" t="s">
        <v>94</v>
      </c>
      <c r="B1014" s="13">
        <v>10</v>
      </c>
      <c r="C1014" s="12">
        <v>45275</v>
      </c>
      <c r="D1014" s="12">
        <v>45275</v>
      </c>
      <c r="E1014" s="15">
        <v>808.5</v>
      </c>
      <c r="F1014" s="8">
        <v>0</v>
      </c>
      <c r="G1014" s="11">
        <f t="shared" si="20"/>
        <v>808.5</v>
      </c>
      <c r="H1014" s="8">
        <f t="shared" si="20"/>
        <v>0</v>
      </c>
    </row>
    <row r="1015" spans="1:8">
      <c r="A1015" s="9" t="s">
        <v>94</v>
      </c>
      <c r="B1015" s="13">
        <v>11</v>
      </c>
      <c r="C1015" s="12">
        <v>45306</v>
      </c>
      <c r="D1015" s="12">
        <v>45306</v>
      </c>
      <c r="E1015" s="15">
        <v>808.5</v>
      </c>
      <c r="F1015" s="8">
        <v>0</v>
      </c>
      <c r="G1015" s="11">
        <f t="shared" si="20"/>
        <v>808.5</v>
      </c>
      <c r="H1015" s="8">
        <f t="shared" si="20"/>
        <v>0</v>
      </c>
    </row>
    <row r="1016" spans="1:8">
      <c r="A1016" s="9" t="s">
        <v>94</v>
      </c>
      <c r="B1016" s="13">
        <v>12</v>
      </c>
      <c r="C1016" s="12">
        <v>45337</v>
      </c>
      <c r="D1016" s="12">
        <v>45337</v>
      </c>
      <c r="E1016" s="15">
        <v>808.5</v>
      </c>
      <c r="F1016" s="8">
        <v>0</v>
      </c>
      <c r="G1016" s="11">
        <f t="shared" si="20"/>
        <v>808.5</v>
      </c>
      <c r="H1016" s="8">
        <f t="shared" si="20"/>
        <v>0</v>
      </c>
    </row>
    <row r="1017" spans="1:8">
      <c r="A1017" s="9" t="s">
        <v>94</v>
      </c>
      <c r="B1017" s="13">
        <v>13</v>
      </c>
      <c r="C1017" s="12">
        <v>45366</v>
      </c>
      <c r="D1017" s="12">
        <v>45366</v>
      </c>
      <c r="E1017" s="15">
        <v>808.5</v>
      </c>
      <c r="F1017" s="8">
        <v>0</v>
      </c>
      <c r="G1017" s="11">
        <f t="shared" si="20"/>
        <v>808.5</v>
      </c>
      <c r="H1017" s="8">
        <f t="shared" si="20"/>
        <v>0</v>
      </c>
    </row>
    <row r="1018" spans="1:8">
      <c r="A1018" s="9" t="s">
        <v>94</v>
      </c>
      <c r="B1018" s="13">
        <v>14</v>
      </c>
      <c r="C1018" s="12">
        <v>45397</v>
      </c>
      <c r="D1018" s="12">
        <v>45397</v>
      </c>
      <c r="E1018" s="15">
        <v>808.5</v>
      </c>
      <c r="F1018" s="8">
        <v>0</v>
      </c>
      <c r="G1018" s="11">
        <f t="shared" si="20"/>
        <v>808.5</v>
      </c>
      <c r="H1018" s="8">
        <f t="shared" si="20"/>
        <v>0</v>
      </c>
    </row>
    <row r="1019" spans="1:8">
      <c r="A1019" s="9" t="s">
        <v>94</v>
      </c>
      <c r="B1019" s="13">
        <v>15</v>
      </c>
      <c r="C1019" s="12">
        <v>45427</v>
      </c>
      <c r="D1019" s="12">
        <v>45427</v>
      </c>
      <c r="E1019" s="15">
        <v>808.5</v>
      </c>
      <c r="F1019" s="8">
        <v>0</v>
      </c>
      <c r="G1019" s="11">
        <f t="shared" si="20"/>
        <v>808.5</v>
      </c>
      <c r="H1019" s="8">
        <f t="shared" si="20"/>
        <v>0</v>
      </c>
    </row>
    <row r="1020" spans="1:8">
      <c r="A1020" s="9" t="s">
        <v>94</v>
      </c>
      <c r="B1020" s="13">
        <v>16</v>
      </c>
      <c r="C1020" s="12">
        <v>45458</v>
      </c>
      <c r="D1020" s="12">
        <v>45458</v>
      </c>
      <c r="E1020" s="15">
        <v>808.5</v>
      </c>
      <c r="F1020" s="8">
        <v>0</v>
      </c>
      <c r="G1020" s="11">
        <f t="shared" si="20"/>
        <v>808.5</v>
      </c>
      <c r="H1020" s="8">
        <f t="shared" si="20"/>
        <v>0</v>
      </c>
    </row>
    <row r="1021" spans="1:8">
      <c r="A1021" s="9" t="s">
        <v>94</v>
      </c>
      <c r="B1021" s="13">
        <v>17</v>
      </c>
      <c r="C1021" s="12">
        <v>45488</v>
      </c>
      <c r="D1021" s="12">
        <v>45488</v>
      </c>
      <c r="E1021" s="15">
        <v>808.5</v>
      </c>
      <c r="F1021" s="8">
        <v>0</v>
      </c>
      <c r="G1021" s="11">
        <f t="shared" si="20"/>
        <v>808.5</v>
      </c>
      <c r="H1021" s="8">
        <f t="shared" si="20"/>
        <v>0</v>
      </c>
    </row>
    <row r="1022" spans="1:8">
      <c r="A1022" s="9" t="s">
        <v>94</v>
      </c>
      <c r="B1022" s="13">
        <v>18</v>
      </c>
      <c r="C1022" s="12">
        <v>45519</v>
      </c>
      <c r="D1022" s="12">
        <v>45519</v>
      </c>
      <c r="E1022" s="15">
        <v>808.5</v>
      </c>
      <c r="F1022" s="8">
        <v>0</v>
      </c>
      <c r="G1022" s="11">
        <f t="shared" si="20"/>
        <v>808.5</v>
      </c>
      <c r="H1022" s="8">
        <f t="shared" si="20"/>
        <v>0</v>
      </c>
    </row>
    <row r="1023" spans="1:8">
      <c r="A1023" s="9" t="s">
        <v>94</v>
      </c>
      <c r="B1023" s="13">
        <v>19</v>
      </c>
      <c r="C1023" s="12">
        <v>45550</v>
      </c>
      <c r="D1023" s="12">
        <v>45550</v>
      </c>
      <c r="E1023" s="15">
        <v>808.5</v>
      </c>
      <c r="F1023" s="8">
        <v>0</v>
      </c>
      <c r="G1023" s="11">
        <f t="shared" si="20"/>
        <v>808.5</v>
      </c>
      <c r="H1023" s="8">
        <f t="shared" si="20"/>
        <v>0</v>
      </c>
    </row>
    <row r="1024" spans="1:8">
      <c r="A1024" s="9" t="s">
        <v>94</v>
      </c>
      <c r="B1024" s="13">
        <v>20</v>
      </c>
      <c r="C1024" s="12">
        <v>45580</v>
      </c>
      <c r="D1024" s="12">
        <v>45580</v>
      </c>
      <c r="E1024" s="15">
        <v>808.5</v>
      </c>
      <c r="F1024" s="8">
        <v>0</v>
      </c>
      <c r="G1024" s="11">
        <f t="shared" si="20"/>
        <v>808.5</v>
      </c>
      <c r="H1024" s="8">
        <f t="shared" si="20"/>
        <v>0</v>
      </c>
    </row>
    <row r="1025" spans="1:8">
      <c r="A1025" s="9" t="s">
        <v>94</v>
      </c>
      <c r="B1025" s="13">
        <v>21</v>
      </c>
      <c r="C1025" s="12">
        <v>45611</v>
      </c>
      <c r="D1025" s="12">
        <v>45611</v>
      </c>
      <c r="E1025" s="15">
        <v>808.5</v>
      </c>
      <c r="F1025" s="8">
        <v>0</v>
      </c>
      <c r="G1025" s="11">
        <f t="shared" si="20"/>
        <v>808.5</v>
      </c>
      <c r="H1025" s="8">
        <f t="shared" si="20"/>
        <v>0</v>
      </c>
    </row>
    <row r="1026" spans="1:8">
      <c r="A1026" s="9" t="s">
        <v>94</v>
      </c>
      <c r="B1026" s="13">
        <v>22</v>
      </c>
      <c r="C1026" s="12">
        <v>45641</v>
      </c>
      <c r="D1026" s="12">
        <v>45641</v>
      </c>
      <c r="E1026" s="15">
        <v>808.5</v>
      </c>
      <c r="F1026" s="8">
        <v>0</v>
      </c>
      <c r="G1026" s="11">
        <f t="shared" si="20"/>
        <v>808.5</v>
      </c>
      <c r="H1026" s="8">
        <f t="shared" si="20"/>
        <v>0</v>
      </c>
    </row>
    <row r="1027" spans="1:8">
      <c r="A1027" s="9" t="s">
        <v>94</v>
      </c>
      <c r="B1027" s="13">
        <v>23</v>
      </c>
      <c r="C1027" s="12">
        <v>45672</v>
      </c>
      <c r="D1027" s="12">
        <v>45672</v>
      </c>
      <c r="E1027" s="15">
        <v>808.5</v>
      </c>
      <c r="F1027" s="8">
        <v>0</v>
      </c>
      <c r="G1027" s="11">
        <f t="shared" si="20"/>
        <v>808.5</v>
      </c>
      <c r="H1027" s="8">
        <f t="shared" si="20"/>
        <v>0</v>
      </c>
    </row>
    <row r="1028" spans="1:8">
      <c r="A1028" s="9" t="s">
        <v>94</v>
      </c>
      <c r="B1028" s="13">
        <v>24</v>
      </c>
      <c r="C1028" s="12">
        <v>45703</v>
      </c>
      <c r="D1028" s="12">
        <v>45703</v>
      </c>
      <c r="E1028" s="15">
        <v>808.5</v>
      </c>
      <c r="F1028" s="8">
        <v>0</v>
      </c>
      <c r="G1028" s="11">
        <f t="shared" si="20"/>
        <v>808.5</v>
      </c>
      <c r="H1028" s="8">
        <f t="shared" si="20"/>
        <v>0</v>
      </c>
    </row>
    <row r="1029" spans="1:8">
      <c r="A1029" s="9" t="s">
        <v>94</v>
      </c>
      <c r="B1029" s="13">
        <v>25</v>
      </c>
      <c r="C1029" s="12">
        <v>45731</v>
      </c>
      <c r="D1029" s="12">
        <v>45731</v>
      </c>
      <c r="E1029" s="15">
        <v>808.5</v>
      </c>
      <c r="F1029" s="8">
        <v>0</v>
      </c>
      <c r="G1029" s="11">
        <f t="shared" si="20"/>
        <v>808.5</v>
      </c>
      <c r="H1029" s="8">
        <f t="shared" si="20"/>
        <v>0</v>
      </c>
    </row>
    <row r="1030" spans="1:8">
      <c r="A1030" s="9" t="s">
        <v>94</v>
      </c>
      <c r="B1030" s="13">
        <v>26</v>
      </c>
      <c r="C1030" s="12">
        <v>45762</v>
      </c>
      <c r="D1030" s="12">
        <v>45762</v>
      </c>
      <c r="E1030" s="15">
        <v>808.5</v>
      </c>
      <c r="F1030" s="8">
        <v>0</v>
      </c>
      <c r="G1030" s="11">
        <f t="shared" si="20"/>
        <v>808.5</v>
      </c>
      <c r="H1030" s="8">
        <f t="shared" si="20"/>
        <v>0</v>
      </c>
    </row>
    <row r="1031" spans="1:8">
      <c r="A1031" s="9" t="s">
        <v>94</v>
      </c>
      <c r="B1031" s="13">
        <v>27</v>
      </c>
      <c r="C1031" s="12">
        <v>45792</v>
      </c>
      <c r="D1031" s="12">
        <v>45792</v>
      </c>
      <c r="E1031" s="15">
        <v>808.5</v>
      </c>
      <c r="F1031" s="8">
        <v>0</v>
      </c>
      <c r="G1031" s="11">
        <f t="shared" si="20"/>
        <v>808.5</v>
      </c>
      <c r="H1031" s="8">
        <f t="shared" si="20"/>
        <v>0</v>
      </c>
    </row>
    <row r="1032" spans="1:8">
      <c r="A1032" s="9" t="s">
        <v>94</v>
      </c>
      <c r="B1032" s="13">
        <v>28</v>
      </c>
      <c r="C1032" s="12">
        <v>45823</v>
      </c>
      <c r="D1032" s="12">
        <v>45823</v>
      </c>
      <c r="E1032" s="15">
        <v>808.5</v>
      </c>
      <c r="F1032" s="8">
        <v>0</v>
      </c>
      <c r="G1032" s="11">
        <f t="shared" si="20"/>
        <v>808.5</v>
      </c>
      <c r="H1032" s="8">
        <f t="shared" si="20"/>
        <v>0</v>
      </c>
    </row>
    <row r="1033" spans="1:8">
      <c r="A1033" s="9" t="s">
        <v>94</v>
      </c>
      <c r="B1033" s="13">
        <v>29</v>
      </c>
      <c r="C1033" s="12">
        <v>45853</v>
      </c>
      <c r="D1033" s="12">
        <v>45853</v>
      </c>
      <c r="E1033" s="15">
        <v>808.5</v>
      </c>
      <c r="F1033" s="8">
        <v>0</v>
      </c>
      <c r="G1033" s="11">
        <f t="shared" si="20"/>
        <v>808.5</v>
      </c>
      <c r="H1033" s="8">
        <f t="shared" si="20"/>
        <v>0</v>
      </c>
    </row>
    <row r="1034" spans="1:8">
      <c r="A1034" s="9" t="s">
        <v>94</v>
      </c>
      <c r="B1034" s="13">
        <v>30</v>
      </c>
      <c r="C1034" s="12">
        <v>45884</v>
      </c>
      <c r="D1034" s="12">
        <v>45884</v>
      </c>
      <c r="E1034" s="15">
        <v>808.5</v>
      </c>
      <c r="F1034" s="8">
        <v>0</v>
      </c>
      <c r="G1034" s="11">
        <f t="shared" si="20"/>
        <v>808.5</v>
      </c>
      <c r="H1034" s="8">
        <f t="shared" si="20"/>
        <v>0</v>
      </c>
    </row>
    <row r="1035" spans="1:8">
      <c r="A1035" s="9" t="s">
        <v>94</v>
      </c>
      <c r="B1035" s="13">
        <v>31</v>
      </c>
      <c r="C1035" s="12">
        <v>45915</v>
      </c>
      <c r="D1035" s="12">
        <v>45915</v>
      </c>
      <c r="E1035" s="15">
        <v>808.5</v>
      </c>
      <c r="F1035" s="8">
        <v>0</v>
      </c>
      <c r="G1035" s="11">
        <f t="shared" si="20"/>
        <v>808.5</v>
      </c>
      <c r="H1035" s="8">
        <f t="shared" si="20"/>
        <v>0</v>
      </c>
    </row>
    <row r="1036" spans="1:8">
      <c r="A1036" s="9" t="s">
        <v>94</v>
      </c>
      <c r="B1036" s="13">
        <v>32</v>
      </c>
      <c r="C1036" s="12">
        <v>45945</v>
      </c>
      <c r="D1036" s="12">
        <v>45945</v>
      </c>
      <c r="E1036" s="15">
        <v>808.5</v>
      </c>
      <c r="F1036" s="8">
        <v>0</v>
      </c>
      <c r="G1036" s="11">
        <f t="shared" si="20"/>
        <v>808.5</v>
      </c>
      <c r="H1036" s="8">
        <f t="shared" si="20"/>
        <v>0</v>
      </c>
    </row>
    <row r="1037" spans="1:8">
      <c r="A1037" s="9" t="s">
        <v>94</v>
      </c>
      <c r="B1037" s="13">
        <v>33</v>
      </c>
      <c r="C1037" s="12">
        <v>45976</v>
      </c>
      <c r="D1037" s="12">
        <v>45976</v>
      </c>
      <c r="E1037" s="15">
        <v>808.5</v>
      </c>
      <c r="F1037" s="8">
        <v>0</v>
      </c>
      <c r="G1037" s="11">
        <f t="shared" si="20"/>
        <v>808.5</v>
      </c>
      <c r="H1037" s="8">
        <f t="shared" si="20"/>
        <v>0</v>
      </c>
    </row>
    <row r="1038" spans="1:8">
      <c r="A1038" s="9" t="s">
        <v>94</v>
      </c>
      <c r="B1038" s="13">
        <v>34</v>
      </c>
      <c r="C1038" s="12">
        <v>46006</v>
      </c>
      <c r="D1038" s="12">
        <v>46006</v>
      </c>
      <c r="E1038" s="15">
        <v>808.5</v>
      </c>
      <c r="F1038" s="8">
        <v>0</v>
      </c>
      <c r="G1038" s="11">
        <f t="shared" si="20"/>
        <v>808.5</v>
      </c>
      <c r="H1038" s="8">
        <f t="shared" si="20"/>
        <v>0</v>
      </c>
    </row>
    <row r="1039" spans="1:8">
      <c r="A1039" s="9" t="s">
        <v>94</v>
      </c>
      <c r="B1039" s="13">
        <v>35</v>
      </c>
      <c r="C1039" s="12">
        <v>46037</v>
      </c>
      <c r="D1039" s="12">
        <v>46037</v>
      </c>
      <c r="E1039" s="15">
        <v>808.5</v>
      </c>
      <c r="F1039" s="8">
        <v>0</v>
      </c>
      <c r="G1039" s="11">
        <f t="shared" si="20"/>
        <v>808.5</v>
      </c>
      <c r="H1039" s="8">
        <f t="shared" si="20"/>
        <v>0</v>
      </c>
    </row>
    <row r="1040" spans="1:8">
      <c r="A1040" s="9" t="s">
        <v>94</v>
      </c>
      <c r="B1040" s="13">
        <v>36</v>
      </c>
      <c r="C1040" s="12">
        <v>46068</v>
      </c>
      <c r="D1040" s="12">
        <v>46068</v>
      </c>
      <c r="E1040" s="15">
        <v>808.5</v>
      </c>
      <c r="F1040" s="8">
        <v>0</v>
      </c>
      <c r="G1040" s="11">
        <f t="shared" si="20"/>
        <v>808.5</v>
      </c>
      <c r="H1040" s="8">
        <f t="shared" si="20"/>
        <v>0</v>
      </c>
    </row>
    <row r="1041" spans="1:8">
      <c r="A1041" s="9" t="s">
        <v>94</v>
      </c>
      <c r="B1041" s="13">
        <v>37</v>
      </c>
      <c r="C1041" s="12">
        <v>46096</v>
      </c>
      <c r="D1041" s="12">
        <v>46096</v>
      </c>
      <c r="E1041" s="15">
        <v>808.5</v>
      </c>
      <c r="F1041" s="8">
        <v>0</v>
      </c>
      <c r="G1041" s="11">
        <f t="shared" si="20"/>
        <v>808.5</v>
      </c>
      <c r="H1041" s="8">
        <f t="shared" si="20"/>
        <v>0</v>
      </c>
    </row>
    <row r="1042" spans="1:8">
      <c r="A1042" s="9" t="s">
        <v>94</v>
      </c>
      <c r="B1042" s="13">
        <v>38</v>
      </c>
      <c r="C1042" s="12">
        <v>46127</v>
      </c>
      <c r="D1042" s="12">
        <v>46127</v>
      </c>
      <c r="E1042" s="15">
        <v>808.5</v>
      </c>
      <c r="F1042" s="8">
        <v>0</v>
      </c>
      <c r="G1042" s="11">
        <f t="shared" si="20"/>
        <v>808.5</v>
      </c>
      <c r="H1042" s="8">
        <f t="shared" si="20"/>
        <v>0</v>
      </c>
    </row>
    <row r="1043" spans="1:8">
      <c r="A1043" s="9" t="s">
        <v>94</v>
      </c>
      <c r="B1043" s="13">
        <v>39</v>
      </c>
      <c r="C1043" s="12">
        <v>46157</v>
      </c>
      <c r="D1043" s="12">
        <v>46157</v>
      </c>
      <c r="E1043" s="15">
        <v>808.5</v>
      </c>
      <c r="F1043" s="8">
        <v>0</v>
      </c>
      <c r="G1043" s="11">
        <f t="shared" si="20"/>
        <v>808.5</v>
      </c>
      <c r="H1043" s="8">
        <f t="shared" si="20"/>
        <v>0</v>
      </c>
    </row>
    <row r="1044" spans="1:8">
      <c r="A1044" s="9" t="s">
        <v>94</v>
      </c>
      <c r="B1044" s="13">
        <v>40</v>
      </c>
      <c r="C1044" s="12">
        <v>46188</v>
      </c>
      <c r="D1044" s="12">
        <v>46188</v>
      </c>
      <c r="E1044" s="15">
        <v>808.5</v>
      </c>
      <c r="F1044" s="8">
        <v>0</v>
      </c>
      <c r="G1044" s="11">
        <f t="shared" si="20"/>
        <v>808.5</v>
      </c>
      <c r="H1044" s="8">
        <f t="shared" si="20"/>
        <v>0</v>
      </c>
    </row>
    <row r="1045" spans="1:8">
      <c r="A1045" s="9" t="s">
        <v>94</v>
      </c>
      <c r="B1045" s="13">
        <v>41</v>
      </c>
      <c r="C1045" s="12">
        <v>46218</v>
      </c>
      <c r="D1045" s="12">
        <v>46218</v>
      </c>
      <c r="E1045" s="15">
        <v>808.5</v>
      </c>
      <c r="F1045" s="8">
        <v>0</v>
      </c>
      <c r="G1045" s="11">
        <f t="shared" si="20"/>
        <v>808.5</v>
      </c>
      <c r="H1045" s="8">
        <f t="shared" si="20"/>
        <v>0</v>
      </c>
    </row>
    <row r="1046" spans="1:8">
      <c r="A1046" s="9" t="s">
        <v>94</v>
      </c>
      <c r="B1046" s="13">
        <v>42</v>
      </c>
      <c r="C1046" s="12">
        <v>46249</v>
      </c>
      <c r="D1046" s="12">
        <v>46249</v>
      </c>
      <c r="E1046" s="15">
        <v>808.5</v>
      </c>
      <c r="F1046" s="8">
        <v>0</v>
      </c>
      <c r="G1046" s="11">
        <f t="shared" si="20"/>
        <v>808.5</v>
      </c>
      <c r="H1046" s="8">
        <f t="shared" si="20"/>
        <v>0</v>
      </c>
    </row>
    <row r="1047" spans="1:8">
      <c r="A1047" s="9" t="s">
        <v>94</v>
      </c>
      <c r="B1047" s="13">
        <v>43</v>
      </c>
      <c r="C1047" s="12">
        <v>46280</v>
      </c>
      <c r="D1047" s="12">
        <v>46280</v>
      </c>
      <c r="E1047" s="15">
        <v>808.5</v>
      </c>
      <c r="F1047" s="8">
        <v>0</v>
      </c>
      <c r="G1047" s="11">
        <f t="shared" si="20"/>
        <v>808.5</v>
      </c>
      <c r="H1047" s="8">
        <f t="shared" si="20"/>
        <v>0</v>
      </c>
    </row>
    <row r="1048" spans="1:8">
      <c r="A1048" s="9" t="s">
        <v>94</v>
      </c>
      <c r="B1048" s="13">
        <v>44</v>
      </c>
      <c r="C1048" s="12">
        <v>46310</v>
      </c>
      <c r="D1048" s="12">
        <v>46310</v>
      </c>
      <c r="E1048" s="15">
        <v>808.5</v>
      </c>
      <c r="F1048" s="8">
        <v>0</v>
      </c>
      <c r="G1048" s="11">
        <f t="shared" si="20"/>
        <v>808.5</v>
      </c>
      <c r="H1048" s="8">
        <f t="shared" si="20"/>
        <v>0</v>
      </c>
    </row>
    <row r="1049" spans="1:8">
      <c r="A1049" s="9" t="s">
        <v>94</v>
      </c>
      <c r="B1049" s="13">
        <v>45</v>
      </c>
      <c r="C1049" s="12">
        <v>46341</v>
      </c>
      <c r="D1049" s="12">
        <v>46341</v>
      </c>
      <c r="E1049" s="15">
        <v>808.5</v>
      </c>
      <c r="F1049" s="8">
        <v>0</v>
      </c>
      <c r="G1049" s="11">
        <f t="shared" si="20"/>
        <v>808.5</v>
      </c>
      <c r="H1049" s="8">
        <f t="shared" si="20"/>
        <v>0</v>
      </c>
    </row>
    <row r="1050" spans="1:8">
      <c r="A1050" s="9" t="s">
        <v>94</v>
      </c>
      <c r="B1050" s="13">
        <v>46</v>
      </c>
      <c r="C1050" s="12">
        <v>46371</v>
      </c>
      <c r="D1050" s="12">
        <v>46371</v>
      </c>
      <c r="E1050" s="15">
        <v>808.5</v>
      </c>
      <c r="F1050" s="8">
        <v>0</v>
      </c>
      <c r="G1050" s="11">
        <f t="shared" si="20"/>
        <v>808.5</v>
      </c>
      <c r="H1050" s="8">
        <f t="shared" si="20"/>
        <v>0</v>
      </c>
    </row>
    <row r="1051" spans="1:8">
      <c r="A1051" s="9" t="s">
        <v>94</v>
      </c>
      <c r="B1051" s="13">
        <v>47</v>
      </c>
      <c r="C1051" s="12">
        <v>46402</v>
      </c>
      <c r="D1051" s="12">
        <v>46402</v>
      </c>
      <c r="E1051" s="15">
        <v>808.5</v>
      </c>
      <c r="F1051" s="8">
        <v>0</v>
      </c>
      <c r="G1051" s="11">
        <f t="shared" si="20"/>
        <v>808.5</v>
      </c>
      <c r="H1051" s="8">
        <f t="shared" si="20"/>
        <v>0</v>
      </c>
    </row>
    <row r="1052" spans="1:8">
      <c r="A1052" s="9" t="s">
        <v>94</v>
      </c>
      <c r="B1052" s="13">
        <v>48</v>
      </c>
      <c r="C1052" s="12">
        <v>46433</v>
      </c>
      <c r="D1052" s="12">
        <v>46433</v>
      </c>
      <c r="E1052" s="15">
        <v>808.5</v>
      </c>
      <c r="F1052" s="8">
        <v>0</v>
      </c>
      <c r="G1052" s="11">
        <f t="shared" si="20"/>
        <v>808.5</v>
      </c>
      <c r="H1052" s="8">
        <f t="shared" ref="H1052:H1115" si="21">+F1052</f>
        <v>0</v>
      </c>
    </row>
    <row r="1053" spans="1:8">
      <c r="A1053" s="9" t="s">
        <v>94</v>
      </c>
      <c r="B1053" s="13">
        <v>49</v>
      </c>
      <c r="C1053" s="12">
        <v>46461</v>
      </c>
      <c r="D1053" s="12">
        <v>46461</v>
      </c>
      <c r="E1053" s="15">
        <v>808.5</v>
      </c>
      <c r="F1053" s="8">
        <v>0</v>
      </c>
      <c r="G1053" s="11">
        <f t="shared" ref="G1053:G1116" si="22">+E1053</f>
        <v>808.5</v>
      </c>
      <c r="H1053" s="8">
        <f t="shared" si="21"/>
        <v>0</v>
      </c>
    </row>
    <row r="1054" spans="1:8">
      <c r="A1054" s="9" t="s">
        <v>94</v>
      </c>
      <c r="B1054" s="13">
        <v>50</v>
      </c>
      <c r="C1054" s="12">
        <v>46492</v>
      </c>
      <c r="D1054" s="12">
        <v>46492</v>
      </c>
      <c r="E1054" s="15">
        <v>808.5</v>
      </c>
      <c r="F1054" s="8">
        <v>0</v>
      </c>
      <c r="G1054" s="11">
        <f t="shared" si="22"/>
        <v>808.5</v>
      </c>
      <c r="H1054" s="8">
        <f t="shared" si="21"/>
        <v>0</v>
      </c>
    </row>
    <row r="1055" spans="1:8">
      <c r="A1055" s="9" t="s">
        <v>94</v>
      </c>
      <c r="B1055" s="13">
        <v>51</v>
      </c>
      <c r="C1055" s="12">
        <v>46522</v>
      </c>
      <c r="D1055" s="12">
        <v>46522</v>
      </c>
      <c r="E1055" s="15">
        <v>808.5</v>
      </c>
      <c r="F1055" s="8">
        <v>0</v>
      </c>
      <c r="G1055" s="11">
        <f t="shared" si="22"/>
        <v>808.5</v>
      </c>
      <c r="H1055" s="8">
        <f t="shared" si="21"/>
        <v>0</v>
      </c>
    </row>
    <row r="1056" spans="1:8">
      <c r="A1056" s="9" t="s">
        <v>94</v>
      </c>
      <c r="B1056" s="13">
        <v>52</v>
      </c>
      <c r="C1056" s="12">
        <v>46553</v>
      </c>
      <c r="D1056" s="12">
        <v>46553</v>
      </c>
      <c r="E1056" s="15">
        <v>808.5</v>
      </c>
      <c r="F1056" s="8">
        <v>0</v>
      </c>
      <c r="G1056" s="11">
        <f t="shared" si="22"/>
        <v>808.5</v>
      </c>
      <c r="H1056" s="8">
        <f t="shared" si="21"/>
        <v>0</v>
      </c>
    </row>
    <row r="1057" spans="1:8">
      <c r="A1057" s="9" t="s">
        <v>94</v>
      </c>
      <c r="B1057" s="13">
        <v>53</v>
      </c>
      <c r="C1057" s="12">
        <v>46583</v>
      </c>
      <c r="D1057" s="12">
        <v>46583</v>
      </c>
      <c r="E1057" s="15">
        <v>808.5</v>
      </c>
      <c r="F1057" s="8">
        <v>0</v>
      </c>
      <c r="G1057" s="11">
        <f t="shared" si="22"/>
        <v>808.5</v>
      </c>
      <c r="H1057" s="8">
        <f t="shared" si="21"/>
        <v>0</v>
      </c>
    </row>
    <row r="1058" spans="1:8">
      <c r="A1058" s="9" t="s">
        <v>94</v>
      </c>
      <c r="B1058" s="13">
        <v>54</v>
      </c>
      <c r="C1058" s="12">
        <v>46614</v>
      </c>
      <c r="D1058" s="12">
        <v>46614</v>
      </c>
      <c r="E1058" s="15">
        <v>808.5</v>
      </c>
      <c r="F1058" s="8">
        <v>0</v>
      </c>
      <c r="G1058" s="11">
        <f t="shared" si="22"/>
        <v>808.5</v>
      </c>
      <c r="H1058" s="8">
        <f t="shared" si="21"/>
        <v>0</v>
      </c>
    </row>
    <row r="1059" spans="1:8">
      <c r="A1059" s="9" t="s">
        <v>94</v>
      </c>
      <c r="B1059" s="13">
        <v>55</v>
      </c>
      <c r="C1059" s="12">
        <v>46645</v>
      </c>
      <c r="D1059" s="12">
        <v>46645</v>
      </c>
      <c r="E1059" s="15">
        <v>808.5</v>
      </c>
      <c r="F1059" s="8">
        <v>0</v>
      </c>
      <c r="G1059" s="11">
        <f t="shared" si="22"/>
        <v>808.5</v>
      </c>
      <c r="H1059" s="8">
        <f t="shared" si="21"/>
        <v>0</v>
      </c>
    </row>
    <row r="1060" spans="1:8">
      <c r="A1060" s="9" t="s">
        <v>94</v>
      </c>
      <c r="B1060" s="13">
        <v>56</v>
      </c>
      <c r="C1060" s="12">
        <v>46675</v>
      </c>
      <c r="D1060" s="12">
        <v>46675</v>
      </c>
      <c r="E1060" s="15">
        <v>808.5</v>
      </c>
      <c r="F1060" s="8">
        <v>0</v>
      </c>
      <c r="G1060" s="11">
        <f t="shared" si="22"/>
        <v>808.5</v>
      </c>
      <c r="H1060" s="8">
        <f t="shared" si="21"/>
        <v>0</v>
      </c>
    </row>
    <row r="1061" spans="1:8">
      <c r="A1061" s="9" t="s">
        <v>94</v>
      </c>
      <c r="B1061" s="13">
        <v>57</v>
      </c>
      <c r="C1061" s="12">
        <v>46706</v>
      </c>
      <c r="D1061" s="12">
        <v>46706</v>
      </c>
      <c r="E1061" s="15">
        <v>808.5</v>
      </c>
      <c r="F1061" s="8">
        <v>0</v>
      </c>
      <c r="G1061" s="11">
        <f t="shared" si="22"/>
        <v>808.5</v>
      </c>
      <c r="H1061" s="8">
        <f t="shared" si="21"/>
        <v>0</v>
      </c>
    </row>
    <row r="1062" spans="1:8">
      <c r="A1062" s="9" t="s">
        <v>94</v>
      </c>
      <c r="B1062" s="13">
        <v>58</v>
      </c>
      <c r="C1062" s="12">
        <v>46736</v>
      </c>
      <c r="D1062" s="12">
        <v>46736</v>
      </c>
      <c r="E1062" s="15">
        <v>808.5</v>
      </c>
      <c r="F1062" s="8">
        <v>0</v>
      </c>
      <c r="G1062" s="11">
        <f t="shared" si="22"/>
        <v>808.5</v>
      </c>
      <c r="H1062" s="8">
        <f t="shared" si="21"/>
        <v>0</v>
      </c>
    </row>
    <row r="1063" spans="1:8">
      <c r="A1063" s="9" t="s">
        <v>94</v>
      </c>
      <c r="B1063" s="13">
        <v>59</v>
      </c>
      <c r="C1063" s="12">
        <v>46767</v>
      </c>
      <c r="D1063" s="12">
        <v>46767</v>
      </c>
      <c r="E1063" s="15">
        <v>808.5</v>
      </c>
      <c r="F1063" s="8">
        <v>0</v>
      </c>
      <c r="G1063" s="11">
        <f t="shared" si="22"/>
        <v>808.5</v>
      </c>
      <c r="H1063" s="8">
        <f t="shared" si="21"/>
        <v>0</v>
      </c>
    </row>
    <row r="1064" spans="1:8">
      <c r="A1064" s="9" t="s">
        <v>94</v>
      </c>
      <c r="B1064" s="13">
        <v>60</v>
      </c>
      <c r="C1064" s="12">
        <v>46798</v>
      </c>
      <c r="D1064" s="12">
        <v>46798</v>
      </c>
      <c r="E1064" s="15">
        <v>808.5</v>
      </c>
      <c r="F1064" s="8">
        <v>0</v>
      </c>
      <c r="G1064" s="11">
        <f t="shared" si="22"/>
        <v>808.5</v>
      </c>
      <c r="H1064" s="8">
        <f t="shared" si="21"/>
        <v>0</v>
      </c>
    </row>
    <row r="1065" spans="1:8">
      <c r="A1065" s="9" t="s">
        <v>95</v>
      </c>
      <c r="B1065" s="13">
        <v>1</v>
      </c>
      <c r="C1065" s="12">
        <v>44752</v>
      </c>
      <c r="D1065" s="12">
        <v>44752</v>
      </c>
      <c r="E1065" s="15">
        <v>384</v>
      </c>
      <c r="F1065" s="8">
        <v>0</v>
      </c>
      <c r="G1065" s="11">
        <f t="shared" si="22"/>
        <v>384</v>
      </c>
      <c r="H1065" s="8">
        <f t="shared" si="21"/>
        <v>0</v>
      </c>
    </row>
    <row r="1066" spans="1:8">
      <c r="A1066" s="9" t="s">
        <v>95</v>
      </c>
      <c r="B1066" s="13">
        <v>2</v>
      </c>
      <c r="C1066" s="12">
        <v>44754</v>
      </c>
      <c r="D1066" s="12">
        <v>44754</v>
      </c>
      <c r="E1066" s="14">
        <v>4616</v>
      </c>
      <c r="F1066" s="8">
        <v>0</v>
      </c>
      <c r="G1066" s="11">
        <f t="shared" si="22"/>
        <v>4616</v>
      </c>
      <c r="H1066" s="8">
        <f t="shared" si="21"/>
        <v>0</v>
      </c>
    </row>
    <row r="1067" spans="1:8">
      <c r="A1067" s="9" t="s">
        <v>95</v>
      </c>
      <c r="B1067" s="13">
        <v>3</v>
      </c>
      <c r="C1067" s="12">
        <v>44957</v>
      </c>
      <c r="D1067" s="12">
        <v>44957</v>
      </c>
      <c r="E1067" s="15">
        <v>320</v>
      </c>
      <c r="F1067" s="8">
        <v>0</v>
      </c>
      <c r="G1067" s="11">
        <f t="shared" si="22"/>
        <v>320</v>
      </c>
      <c r="H1067" s="8">
        <f t="shared" si="21"/>
        <v>0</v>
      </c>
    </row>
    <row r="1068" spans="1:8">
      <c r="A1068" s="9" t="s">
        <v>95</v>
      </c>
      <c r="B1068" s="13">
        <v>4</v>
      </c>
      <c r="C1068" s="12">
        <v>44985</v>
      </c>
      <c r="D1068" s="12">
        <v>44985</v>
      </c>
      <c r="E1068" s="15">
        <v>320</v>
      </c>
      <c r="F1068" s="8">
        <v>0</v>
      </c>
      <c r="G1068" s="11">
        <f t="shared" si="22"/>
        <v>320</v>
      </c>
      <c r="H1068" s="8">
        <f t="shared" si="21"/>
        <v>0</v>
      </c>
    </row>
    <row r="1069" spans="1:8">
      <c r="A1069" s="9" t="s">
        <v>95</v>
      </c>
      <c r="B1069" s="13">
        <v>5</v>
      </c>
      <c r="C1069" s="12">
        <v>45015</v>
      </c>
      <c r="D1069" s="12">
        <v>45015</v>
      </c>
      <c r="E1069" s="15">
        <v>320</v>
      </c>
      <c r="F1069" s="8">
        <v>0</v>
      </c>
      <c r="G1069" s="11">
        <f t="shared" si="22"/>
        <v>320</v>
      </c>
      <c r="H1069" s="8">
        <f t="shared" si="21"/>
        <v>0</v>
      </c>
    </row>
    <row r="1070" spans="1:8">
      <c r="A1070" s="9" t="s">
        <v>95</v>
      </c>
      <c r="B1070" s="13">
        <v>6</v>
      </c>
      <c r="C1070" s="12">
        <v>45049</v>
      </c>
      <c r="D1070" s="12">
        <v>45049</v>
      </c>
      <c r="E1070" s="15">
        <v>640</v>
      </c>
      <c r="F1070" s="8">
        <v>0</v>
      </c>
      <c r="G1070" s="11">
        <f t="shared" si="22"/>
        <v>640</v>
      </c>
      <c r="H1070" s="8">
        <f t="shared" si="21"/>
        <v>0</v>
      </c>
    </row>
    <row r="1071" spans="1:8">
      <c r="A1071" s="9" t="s">
        <v>95</v>
      </c>
      <c r="B1071" s="13">
        <v>7</v>
      </c>
      <c r="C1071" s="12">
        <v>45076</v>
      </c>
      <c r="D1071" s="12">
        <v>45076</v>
      </c>
      <c r="E1071" s="15">
        <v>640</v>
      </c>
      <c r="F1071" s="8">
        <v>0</v>
      </c>
      <c r="G1071" s="11">
        <f t="shared" si="22"/>
        <v>640</v>
      </c>
      <c r="H1071" s="8">
        <f t="shared" si="21"/>
        <v>0</v>
      </c>
    </row>
    <row r="1072" spans="1:8">
      <c r="A1072" s="9" t="s">
        <v>95</v>
      </c>
      <c r="B1072" s="13">
        <v>8</v>
      </c>
      <c r="C1072" s="12">
        <v>45107</v>
      </c>
      <c r="D1072" s="12">
        <v>45107</v>
      </c>
      <c r="E1072" s="15">
        <v>640</v>
      </c>
      <c r="F1072" s="8">
        <v>0</v>
      </c>
      <c r="G1072" s="11">
        <f t="shared" si="22"/>
        <v>640</v>
      </c>
      <c r="H1072" s="8">
        <f t="shared" si="21"/>
        <v>0</v>
      </c>
    </row>
    <row r="1073" spans="1:8">
      <c r="A1073" s="9" t="s">
        <v>95</v>
      </c>
      <c r="B1073" s="13">
        <v>9</v>
      </c>
      <c r="C1073" s="12">
        <v>45138</v>
      </c>
      <c r="D1073" s="12">
        <v>45138</v>
      </c>
      <c r="E1073" s="15">
        <v>640</v>
      </c>
      <c r="F1073" s="8">
        <v>0</v>
      </c>
      <c r="G1073" s="11">
        <f t="shared" si="22"/>
        <v>640</v>
      </c>
      <c r="H1073" s="8">
        <f t="shared" si="21"/>
        <v>0</v>
      </c>
    </row>
    <row r="1074" spans="1:8">
      <c r="A1074" s="9" t="s">
        <v>95</v>
      </c>
      <c r="B1074" s="13">
        <v>10</v>
      </c>
      <c r="C1074" s="12">
        <v>45170</v>
      </c>
      <c r="D1074" s="12">
        <v>45170</v>
      </c>
      <c r="E1074" s="15">
        <v>640</v>
      </c>
      <c r="F1074" s="8">
        <v>0</v>
      </c>
      <c r="G1074" s="11">
        <f t="shared" si="22"/>
        <v>640</v>
      </c>
      <c r="H1074" s="8">
        <f t="shared" si="21"/>
        <v>0</v>
      </c>
    </row>
    <row r="1075" spans="1:8">
      <c r="A1075" s="9" t="s">
        <v>95</v>
      </c>
      <c r="B1075" s="13">
        <v>11</v>
      </c>
      <c r="C1075" s="12">
        <v>45201</v>
      </c>
      <c r="D1075" s="12">
        <v>45201</v>
      </c>
      <c r="E1075" s="15">
        <v>640</v>
      </c>
      <c r="F1075" s="8">
        <v>0</v>
      </c>
      <c r="G1075" s="11">
        <f t="shared" si="22"/>
        <v>640</v>
      </c>
      <c r="H1075" s="8">
        <f t="shared" si="21"/>
        <v>0</v>
      </c>
    </row>
    <row r="1076" spans="1:8">
      <c r="A1076" s="9" t="s">
        <v>95</v>
      </c>
      <c r="B1076" s="13">
        <v>12</v>
      </c>
      <c r="C1076" s="12">
        <v>45289</v>
      </c>
      <c r="D1076" s="12">
        <v>45289</v>
      </c>
      <c r="E1076" s="14">
        <v>13267</v>
      </c>
      <c r="F1076" s="8">
        <v>0</v>
      </c>
      <c r="G1076" s="11">
        <f t="shared" si="22"/>
        <v>13267</v>
      </c>
      <c r="H1076" s="8">
        <f t="shared" si="21"/>
        <v>0</v>
      </c>
    </row>
    <row r="1077" spans="1:8">
      <c r="A1077" s="9" t="s">
        <v>95</v>
      </c>
      <c r="B1077" s="13">
        <v>13</v>
      </c>
      <c r="C1077" s="12">
        <v>45503</v>
      </c>
      <c r="D1077" s="12">
        <v>45503</v>
      </c>
      <c r="E1077" s="14">
        <v>17000</v>
      </c>
      <c r="F1077" s="8">
        <v>0</v>
      </c>
      <c r="G1077" s="11">
        <f t="shared" si="22"/>
        <v>17000</v>
      </c>
      <c r="H1077" s="8">
        <f t="shared" si="21"/>
        <v>0</v>
      </c>
    </row>
    <row r="1078" spans="1:8">
      <c r="A1078" s="9" t="s">
        <v>96</v>
      </c>
      <c r="B1078" s="13">
        <v>1</v>
      </c>
      <c r="C1078" s="12">
        <v>44687</v>
      </c>
      <c r="D1078" s="12">
        <v>44687</v>
      </c>
      <c r="E1078" s="14">
        <v>6000</v>
      </c>
      <c r="F1078" s="8">
        <v>0</v>
      </c>
      <c r="G1078" s="11">
        <f t="shared" si="22"/>
        <v>6000</v>
      </c>
      <c r="H1078" s="8">
        <f t="shared" si="21"/>
        <v>0</v>
      </c>
    </row>
    <row r="1079" spans="1:8">
      <c r="A1079" s="9" t="s">
        <v>96</v>
      </c>
      <c r="B1079" s="13">
        <v>2</v>
      </c>
      <c r="C1079" s="12">
        <v>44687</v>
      </c>
      <c r="D1079" s="12">
        <v>44687</v>
      </c>
      <c r="E1079" s="15">
        <v>275</v>
      </c>
      <c r="F1079" s="8">
        <v>0</v>
      </c>
      <c r="G1079" s="11">
        <f t="shared" si="22"/>
        <v>275</v>
      </c>
      <c r="H1079" s="8">
        <f t="shared" si="21"/>
        <v>0</v>
      </c>
    </row>
    <row r="1080" spans="1:8">
      <c r="A1080" s="9" t="s">
        <v>96</v>
      </c>
      <c r="B1080" s="13">
        <v>3</v>
      </c>
      <c r="C1080" s="12">
        <v>44687</v>
      </c>
      <c r="D1080" s="12">
        <v>44687</v>
      </c>
      <c r="E1080" s="15">
        <v>275</v>
      </c>
      <c r="F1080" s="8">
        <v>0</v>
      </c>
      <c r="G1080" s="11">
        <f t="shared" si="22"/>
        <v>275</v>
      </c>
      <c r="H1080" s="8">
        <f t="shared" si="21"/>
        <v>0</v>
      </c>
    </row>
    <row r="1081" spans="1:8">
      <c r="A1081" s="9" t="s">
        <v>96</v>
      </c>
      <c r="B1081" s="13">
        <v>4</v>
      </c>
      <c r="C1081" s="12">
        <v>44962</v>
      </c>
      <c r="D1081" s="12">
        <v>44962</v>
      </c>
      <c r="E1081" s="15">
        <v>275</v>
      </c>
      <c r="F1081" s="8">
        <v>0</v>
      </c>
      <c r="G1081" s="11">
        <f t="shared" si="22"/>
        <v>275</v>
      </c>
      <c r="H1081" s="8">
        <f t="shared" si="21"/>
        <v>0</v>
      </c>
    </row>
    <row r="1082" spans="1:8">
      <c r="A1082" s="9" t="s">
        <v>96</v>
      </c>
      <c r="B1082" s="13">
        <v>5</v>
      </c>
      <c r="C1082" s="12">
        <v>44990</v>
      </c>
      <c r="D1082" s="12">
        <v>44990</v>
      </c>
      <c r="E1082" s="15">
        <v>275</v>
      </c>
      <c r="F1082" s="8">
        <v>0</v>
      </c>
      <c r="G1082" s="11">
        <f t="shared" si="22"/>
        <v>275</v>
      </c>
      <c r="H1082" s="8">
        <f t="shared" si="21"/>
        <v>0</v>
      </c>
    </row>
    <row r="1083" spans="1:8">
      <c r="A1083" s="9" t="s">
        <v>96</v>
      </c>
      <c r="B1083" s="13">
        <v>6</v>
      </c>
      <c r="C1083" s="12">
        <v>45021</v>
      </c>
      <c r="D1083" s="12">
        <v>45021</v>
      </c>
      <c r="E1083" s="15">
        <v>275</v>
      </c>
      <c r="F1083" s="8">
        <v>0</v>
      </c>
      <c r="G1083" s="11">
        <f t="shared" si="22"/>
        <v>275</v>
      </c>
      <c r="H1083" s="8">
        <f t="shared" si="21"/>
        <v>0</v>
      </c>
    </row>
    <row r="1084" spans="1:8">
      <c r="A1084" s="9" t="s">
        <v>96</v>
      </c>
      <c r="B1084" s="13">
        <v>7</v>
      </c>
      <c r="C1084" s="12">
        <v>45051</v>
      </c>
      <c r="D1084" s="12">
        <v>45051</v>
      </c>
      <c r="E1084" s="15">
        <v>275</v>
      </c>
      <c r="F1084" s="8">
        <v>0</v>
      </c>
      <c r="G1084" s="11">
        <f t="shared" si="22"/>
        <v>275</v>
      </c>
      <c r="H1084" s="8">
        <f t="shared" si="21"/>
        <v>0</v>
      </c>
    </row>
    <row r="1085" spans="1:8">
      <c r="A1085" s="9" t="s">
        <v>96</v>
      </c>
      <c r="B1085" s="13">
        <v>8</v>
      </c>
      <c r="C1085" s="12">
        <v>45082</v>
      </c>
      <c r="D1085" s="12">
        <v>45082</v>
      </c>
      <c r="E1085" s="15">
        <v>275</v>
      </c>
      <c r="F1085" s="8">
        <v>0</v>
      </c>
      <c r="G1085" s="11">
        <f t="shared" si="22"/>
        <v>275</v>
      </c>
      <c r="H1085" s="8">
        <f t="shared" si="21"/>
        <v>0</v>
      </c>
    </row>
    <row r="1086" spans="1:8">
      <c r="A1086" s="9" t="s">
        <v>96</v>
      </c>
      <c r="B1086" s="13">
        <v>9</v>
      </c>
      <c r="C1086" s="12">
        <v>45112</v>
      </c>
      <c r="D1086" s="12">
        <v>45112</v>
      </c>
      <c r="E1086" s="15">
        <v>275</v>
      </c>
      <c r="F1086" s="8">
        <v>0</v>
      </c>
      <c r="G1086" s="11">
        <f t="shared" si="22"/>
        <v>275</v>
      </c>
      <c r="H1086" s="8">
        <f t="shared" si="21"/>
        <v>0</v>
      </c>
    </row>
    <row r="1087" spans="1:8">
      <c r="A1087" s="9" t="s">
        <v>96</v>
      </c>
      <c r="B1087" s="13">
        <v>10</v>
      </c>
      <c r="C1087" s="12">
        <v>45143</v>
      </c>
      <c r="D1087" s="12">
        <v>45143</v>
      </c>
      <c r="E1087" s="15">
        <v>275</v>
      </c>
      <c r="F1087" s="8">
        <v>0</v>
      </c>
      <c r="G1087" s="11">
        <f t="shared" si="22"/>
        <v>275</v>
      </c>
      <c r="H1087" s="8">
        <f t="shared" si="21"/>
        <v>0</v>
      </c>
    </row>
    <row r="1088" spans="1:8">
      <c r="A1088" s="9" t="s">
        <v>96</v>
      </c>
      <c r="B1088" s="13">
        <v>11</v>
      </c>
      <c r="C1088" s="12">
        <v>45174</v>
      </c>
      <c r="D1088" s="12">
        <v>45174</v>
      </c>
      <c r="E1088" s="15">
        <v>275</v>
      </c>
      <c r="F1088" s="8">
        <v>0</v>
      </c>
      <c r="G1088" s="11">
        <f t="shared" si="22"/>
        <v>275</v>
      </c>
      <c r="H1088" s="8">
        <f t="shared" si="21"/>
        <v>0</v>
      </c>
    </row>
    <row r="1089" spans="1:8">
      <c r="A1089" s="9" t="s">
        <v>96</v>
      </c>
      <c r="B1089" s="13">
        <v>12</v>
      </c>
      <c r="C1089" s="12">
        <v>45204</v>
      </c>
      <c r="D1089" s="12">
        <v>45204</v>
      </c>
      <c r="E1089" s="15">
        <v>275</v>
      </c>
      <c r="F1089" s="8">
        <v>0</v>
      </c>
      <c r="G1089" s="11">
        <f t="shared" si="22"/>
        <v>275</v>
      </c>
      <c r="H1089" s="8">
        <f t="shared" si="21"/>
        <v>0</v>
      </c>
    </row>
    <row r="1090" spans="1:8">
      <c r="A1090" s="9" t="s">
        <v>96</v>
      </c>
      <c r="B1090" s="13">
        <v>13</v>
      </c>
      <c r="C1090" s="12">
        <v>45235</v>
      </c>
      <c r="D1090" s="12">
        <v>45235</v>
      </c>
      <c r="E1090" s="15">
        <v>275</v>
      </c>
      <c r="F1090" s="8">
        <v>0</v>
      </c>
      <c r="G1090" s="11">
        <f t="shared" si="22"/>
        <v>275</v>
      </c>
      <c r="H1090" s="8">
        <f t="shared" si="21"/>
        <v>0</v>
      </c>
    </row>
    <row r="1091" spans="1:8">
      <c r="A1091" s="9" t="s">
        <v>96</v>
      </c>
      <c r="B1091" s="13">
        <v>14</v>
      </c>
      <c r="C1091" s="12">
        <v>45265</v>
      </c>
      <c r="D1091" s="12">
        <v>45265</v>
      </c>
      <c r="E1091" s="15">
        <v>275</v>
      </c>
      <c r="F1091" s="8">
        <v>0</v>
      </c>
      <c r="G1091" s="11">
        <f t="shared" si="22"/>
        <v>275</v>
      </c>
      <c r="H1091" s="8">
        <f t="shared" si="21"/>
        <v>0</v>
      </c>
    </row>
    <row r="1092" spans="1:8">
      <c r="A1092" s="9" t="s">
        <v>96</v>
      </c>
      <c r="B1092" s="13">
        <v>15</v>
      </c>
      <c r="C1092" s="12">
        <v>45296</v>
      </c>
      <c r="D1092" s="12">
        <v>45296</v>
      </c>
      <c r="E1092" s="15">
        <v>275</v>
      </c>
      <c r="F1092" s="8">
        <v>0</v>
      </c>
      <c r="G1092" s="11">
        <f t="shared" si="22"/>
        <v>275</v>
      </c>
      <c r="H1092" s="8">
        <f t="shared" si="21"/>
        <v>0</v>
      </c>
    </row>
    <row r="1093" spans="1:8">
      <c r="A1093" s="9" t="s">
        <v>96</v>
      </c>
      <c r="B1093" s="13">
        <v>16</v>
      </c>
      <c r="C1093" s="12">
        <v>45327</v>
      </c>
      <c r="D1093" s="12">
        <v>45327</v>
      </c>
      <c r="E1093" s="15">
        <v>275</v>
      </c>
      <c r="F1093" s="8">
        <v>0</v>
      </c>
      <c r="G1093" s="11">
        <f t="shared" si="22"/>
        <v>275</v>
      </c>
      <c r="H1093" s="8">
        <f t="shared" si="21"/>
        <v>0</v>
      </c>
    </row>
    <row r="1094" spans="1:8">
      <c r="A1094" s="9" t="s">
        <v>96</v>
      </c>
      <c r="B1094" s="13">
        <v>17</v>
      </c>
      <c r="C1094" s="12">
        <v>45356</v>
      </c>
      <c r="D1094" s="12">
        <v>45356</v>
      </c>
      <c r="E1094" s="15">
        <v>275</v>
      </c>
      <c r="F1094" s="8">
        <v>0</v>
      </c>
      <c r="G1094" s="11">
        <f t="shared" si="22"/>
        <v>275</v>
      </c>
      <c r="H1094" s="8">
        <f t="shared" si="21"/>
        <v>0</v>
      </c>
    </row>
    <row r="1095" spans="1:8">
      <c r="A1095" s="9" t="s">
        <v>96</v>
      </c>
      <c r="B1095" s="13">
        <v>18</v>
      </c>
      <c r="C1095" s="12">
        <v>45387</v>
      </c>
      <c r="D1095" s="12">
        <v>45387</v>
      </c>
      <c r="E1095" s="15">
        <v>275</v>
      </c>
      <c r="F1095" s="8">
        <v>0</v>
      </c>
      <c r="G1095" s="11">
        <f t="shared" si="22"/>
        <v>275</v>
      </c>
      <c r="H1095" s="8">
        <f t="shared" si="21"/>
        <v>0</v>
      </c>
    </row>
    <row r="1096" spans="1:8">
      <c r="A1096" s="9" t="s">
        <v>96</v>
      </c>
      <c r="B1096" s="13">
        <v>19</v>
      </c>
      <c r="C1096" s="12">
        <v>45417</v>
      </c>
      <c r="D1096" s="12">
        <v>45417</v>
      </c>
      <c r="E1096" s="15">
        <v>275</v>
      </c>
      <c r="F1096" s="8">
        <v>0</v>
      </c>
      <c r="G1096" s="11">
        <f t="shared" si="22"/>
        <v>275</v>
      </c>
      <c r="H1096" s="8">
        <f t="shared" si="21"/>
        <v>0</v>
      </c>
    </row>
    <row r="1097" spans="1:8">
      <c r="A1097" s="9" t="s">
        <v>96</v>
      </c>
      <c r="B1097" s="13">
        <v>20</v>
      </c>
      <c r="C1097" s="12">
        <v>45448</v>
      </c>
      <c r="D1097" s="12">
        <v>45448</v>
      </c>
      <c r="E1097" s="15">
        <v>275</v>
      </c>
      <c r="F1097" s="8">
        <v>0</v>
      </c>
      <c r="G1097" s="11">
        <f t="shared" si="22"/>
        <v>275</v>
      </c>
      <c r="H1097" s="8">
        <f t="shared" si="21"/>
        <v>0</v>
      </c>
    </row>
    <row r="1098" spans="1:8">
      <c r="A1098" s="9" t="s">
        <v>96</v>
      </c>
      <c r="B1098" s="13">
        <v>21</v>
      </c>
      <c r="C1098" s="12">
        <v>45478</v>
      </c>
      <c r="D1098" s="12">
        <v>45478</v>
      </c>
      <c r="E1098" s="15">
        <v>275</v>
      </c>
      <c r="F1098" s="8">
        <v>0</v>
      </c>
      <c r="G1098" s="11">
        <f t="shared" si="22"/>
        <v>275</v>
      </c>
      <c r="H1098" s="8">
        <f t="shared" si="21"/>
        <v>0</v>
      </c>
    </row>
    <row r="1099" spans="1:8">
      <c r="A1099" s="9" t="s">
        <v>96</v>
      </c>
      <c r="B1099" s="13">
        <v>22</v>
      </c>
      <c r="C1099" s="12">
        <v>45509</v>
      </c>
      <c r="D1099" s="12">
        <v>45509</v>
      </c>
      <c r="E1099" s="15">
        <v>275</v>
      </c>
      <c r="F1099" s="8">
        <v>0</v>
      </c>
      <c r="G1099" s="11">
        <f t="shared" si="22"/>
        <v>275</v>
      </c>
      <c r="H1099" s="8">
        <f t="shared" si="21"/>
        <v>0</v>
      </c>
    </row>
    <row r="1100" spans="1:8">
      <c r="A1100" s="9" t="s">
        <v>96</v>
      </c>
      <c r="B1100" s="13">
        <v>23</v>
      </c>
      <c r="C1100" s="12">
        <v>45540</v>
      </c>
      <c r="D1100" s="12">
        <v>45540</v>
      </c>
      <c r="E1100" s="15">
        <v>275</v>
      </c>
      <c r="F1100" s="8">
        <v>0</v>
      </c>
      <c r="G1100" s="11">
        <f t="shared" si="22"/>
        <v>275</v>
      </c>
      <c r="H1100" s="8">
        <f t="shared" si="21"/>
        <v>0</v>
      </c>
    </row>
    <row r="1101" spans="1:8">
      <c r="A1101" s="9" t="s">
        <v>96</v>
      </c>
      <c r="B1101" s="13">
        <v>24</v>
      </c>
      <c r="C1101" s="12">
        <v>45570</v>
      </c>
      <c r="D1101" s="12">
        <v>45570</v>
      </c>
      <c r="E1101" s="15">
        <v>275</v>
      </c>
      <c r="F1101" s="8">
        <v>0</v>
      </c>
      <c r="G1101" s="11">
        <f t="shared" si="22"/>
        <v>275</v>
      </c>
      <c r="H1101" s="8">
        <f t="shared" si="21"/>
        <v>0</v>
      </c>
    </row>
    <row r="1102" spans="1:8">
      <c r="A1102" s="9" t="s">
        <v>96</v>
      </c>
      <c r="B1102" s="13">
        <v>25</v>
      </c>
      <c r="C1102" s="12">
        <v>45601</v>
      </c>
      <c r="D1102" s="12">
        <v>45601</v>
      </c>
      <c r="E1102" s="14">
        <v>18675</v>
      </c>
      <c r="F1102" s="8">
        <v>0</v>
      </c>
      <c r="G1102" s="11">
        <f t="shared" si="22"/>
        <v>18675</v>
      </c>
      <c r="H1102" s="8">
        <f t="shared" si="21"/>
        <v>0</v>
      </c>
    </row>
    <row r="1103" spans="1:8">
      <c r="A1103" s="9" t="s">
        <v>97</v>
      </c>
      <c r="B1103" s="13">
        <v>1</v>
      </c>
      <c r="C1103" s="12">
        <v>44850</v>
      </c>
      <c r="D1103" s="12">
        <v>44850</v>
      </c>
      <c r="E1103" s="15">
        <v>1000</v>
      </c>
      <c r="F1103" s="8">
        <v>0</v>
      </c>
      <c r="G1103" s="11">
        <f t="shared" si="22"/>
        <v>1000</v>
      </c>
      <c r="H1103" s="8">
        <f t="shared" si="21"/>
        <v>0</v>
      </c>
    </row>
    <row r="1104" spans="1:8">
      <c r="A1104" s="9" t="s">
        <v>97</v>
      </c>
      <c r="B1104" s="13">
        <v>2</v>
      </c>
      <c r="C1104" s="12">
        <v>44854</v>
      </c>
      <c r="D1104" s="12">
        <v>44854</v>
      </c>
      <c r="E1104" s="15">
        <v>4000</v>
      </c>
      <c r="F1104" s="8">
        <v>0</v>
      </c>
      <c r="G1104" s="11">
        <f t="shared" si="22"/>
        <v>4000</v>
      </c>
      <c r="H1104" s="8">
        <f t="shared" si="21"/>
        <v>0</v>
      </c>
    </row>
    <row r="1105" spans="1:8">
      <c r="A1105" s="9" t="s">
        <v>97</v>
      </c>
      <c r="B1105" s="13">
        <v>3</v>
      </c>
      <c r="C1105" s="12">
        <v>44885</v>
      </c>
      <c r="D1105" s="12">
        <v>44885</v>
      </c>
      <c r="E1105" s="15">
        <v>19000</v>
      </c>
      <c r="F1105" s="8">
        <v>0</v>
      </c>
      <c r="G1105" s="11">
        <f t="shared" si="22"/>
        <v>19000</v>
      </c>
      <c r="H1105" s="8">
        <f t="shared" si="21"/>
        <v>0</v>
      </c>
    </row>
    <row r="1106" spans="1:8">
      <c r="A1106" s="9" t="s">
        <v>98</v>
      </c>
      <c r="B1106" s="13">
        <v>1</v>
      </c>
      <c r="C1106" s="12">
        <v>44640</v>
      </c>
      <c r="D1106" s="12">
        <v>44640</v>
      </c>
      <c r="E1106" s="14">
        <v>2207.14</v>
      </c>
      <c r="F1106" s="8">
        <v>0</v>
      </c>
      <c r="G1106" s="11">
        <f t="shared" si="22"/>
        <v>2207.14</v>
      </c>
      <c r="H1106" s="8">
        <f t="shared" si="21"/>
        <v>0</v>
      </c>
    </row>
    <row r="1107" spans="1:8">
      <c r="A1107" s="9" t="s">
        <v>98</v>
      </c>
      <c r="B1107" s="13">
        <v>2</v>
      </c>
      <c r="C1107" s="12">
        <v>44671</v>
      </c>
      <c r="D1107" s="12">
        <v>44671</v>
      </c>
      <c r="E1107" s="14">
        <v>2207.14</v>
      </c>
      <c r="F1107" s="8">
        <v>0</v>
      </c>
      <c r="G1107" s="11">
        <f t="shared" si="22"/>
        <v>2207.14</v>
      </c>
      <c r="H1107" s="8">
        <f t="shared" si="21"/>
        <v>0</v>
      </c>
    </row>
    <row r="1108" spans="1:8">
      <c r="A1108" s="9" t="s">
        <v>98</v>
      </c>
      <c r="B1108" s="13">
        <v>3</v>
      </c>
      <c r="C1108" s="12">
        <v>44701</v>
      </c>
      <c r="D1108" s="12">
        <v>44701</v>
      </c>
      <c r="E1108" s="14">
        <v>2207.14</v>
      </c>
      <c r="F1108" s="8">
        <v>0</v>
      </c>
      <c r="G1108" s="11">
        <f t="shared" si="22"/>
        <v>2207.14</v>
      </c>
      <c r="H1108" s="8">
        <f t="shared" si="21"/>
        <v>0</v>
      </c>
    </row>
    <row r="1109" spans="1:8">
      <c r="A1109" s="9" t="s">
        <v>98</v>
      </c>
      <c r="B1109" s="13">
        <v>4</v>
      </c>
      <c r="C1109" s="12">
        <v>44732</v>
      </c>
      <c r="D1109" s="12">
        <v>44732</v>
      </c>
      <c r="E1109" s="14">
        <v>2207.14</v>
      </c>
      <c r="F1109" s="8">
        <v>0</v>
      </c>
      <c r="G1109" s="11">
        <f t="shared" si="22"/>
        <v>2207.14</v>
      </c>
      <c r="H1109" s="8">
        <f t="shared" si="21"/>
        <v>0</v>
      </c>
    </row>
    <row r="1110" spans="1:8">
      <c r="A1110" s="9" t="s">
        <v>98</v>
      </c>
      <c r="B1110" s="13">
        <v>5</v>
      </c>
      <c r="C1110" s="12">
        <v>44762</v>
      </c>
      <c r="D1110" s="12">
        <v>44762</v>
      </c>
      <c r="E1110" s="14">
        <v>2207.14</v>
      </c>
      <c r="F1110" s="8">
        <v>0</v>
      </c>
      <c r="G1110" s="11">
        <f t="shared" si="22"/>
        <v>2207.14</v>
      </c>
      <c r="H1110" s="8">
        <f t="shared" si="21"/>
        <v>0</v>
      </c>
    </row>
    <row r="1111" spans="1:8">
      <c r="A1111" s="9" t="s">
        <v>98</v>
      </c>
      <c r="B1111" s="13">
        <v>6</v>
      </c>
      <c r="C1111" s="12">
        <v>44793</v>
      </c>
      <c r="D1111" s="12">
        <v>44793</v>
      </c>
      <c r="E1111" s="14">
        <v>2207.14</v>
      </c>
      <c r="F1111" s="8">
        <v>0</v>
      </c>
      <c r="G1111" s="11">
        <f t="shared" si="22"/>
        <v>2207.14</v>
      </c>
      <c r="H1111" s="8">
        <f t="shared" si="21"/>
        <v>0</v>
      </c>
    </row>
    <row r="1112" spans="1:8">
      <c r="A1112" s="9" t="s">
        <v>98</v>
      </c>
      <c r="B1112" s="13">
        <v>7</v>
      </c>
      <c r="C1112" s="12">
        <v>44824</v>
      </c>
      <c r="D1112" s="12">
        <v>44824</v>
      </c>
      <c r="E1112" s="14">
        <v>2207.14</v>
      </c>
      <c r="F1112" s="8">
        <v>0</v>
      </c>
      <c r="G1112" s="11">
        <f t="shared" si="22"/>
        <v>2207.14</v>
      </c>
      <c r="H1112" s="8">
        <f t="shared" si="21"/>
        <v>0</v>
      </c>
    </row>
    <row r="1113" spans="1:8">
      <c r="A1113" s="9" t="s">
        <v>98</v>
      </c>
      <c r="B1113" s="13">
        <v>8</v>
      </c>
      <c r="C1113" s="12">
        <v>44854</v>
      </c>
      <c r="D1113" s="12">
        <v>44854</v>
      </c>
      <c r="E1113" s="14">
        <v>2207.14</v>
      </c>
      <c r="F1113" s="8">
        <v>0</v>
      </c>
      <c r="G1113" s="11">
        <f t="shared" si="22"/>
        <v>2207.14</v>
      </c>
      <c r="H1113" s="8">
        <f t="shared" si="21"/>
        <v>0</v>
      </c>
    </row>
    <row r="1114" spans="1:8">
      <c r="A1114" s="9" t="s">
        <v>98</v>
      </c>
      <c r="B1114" s="13">
        <v>9</v>
      </c>
      <c r="C1114" s="12">
        <v>44885</v>
      </c>
      <c r="D1114" s="12">
        <v>44885</v>
      </c>
      <c r="E1114" s="14">
        <v>2207.14</v>
      </c>
      <c r="F1114" s="8">
        <v>0</v>
      </c>
      <c r="G1114" s="11">
        <f t="shared" si="22"/>
        <v>2207.14</v>
      </c>
      <c r="H1114" s="8">
        <f t="shared" si="21"/>
        <v>0</v>
      </c>
    </row>
    <row r="1115" spans="1:8">
      <c r="A1115" s="9" t="s">
        <v>98</v>
      </c>
      <c r="B1115" s="13">
        <v>10</v>
      </c>
      <c r="C1115" s="12">
        <v>44915</v>
      </c>
      <c r="D1115" s="12">
        <v>44915</v>
      </c>
      <c r="E1115" s="14">
        <v>2207.14</v>
      </c>
      <c r="F1115" s="8">
        <v>0</v>
      </c>
      <c r="G1115" s="11">
        <f t="shared" si="22"/>
        <v>2207.14</v>
      </c>
      <c r="H1115" s="8">
        <f t="shared" si="21"/>
        <v>0</v>
      </c>
    </row>
    <row r="1116" spans="1:8">
      <c r="A1116" s="9" t="s">
        <v>98</v>
      </c>
      <c r="B1116" s="13">
        <v>11</v>
      </c>
      <c r="C1116" s="12">
        <v>44946</v>
      </c>
      <c r="D1116" s="12">
        <v>44946</v>
      </c>
      <c r="E1116" s="14">
        <v>2207.14</v>
      </c>
      <c r="F1116" s="8">
        <v>0</v>
      </c>
      <c r="G1116" s="11">
        <f t="shared" si="22"/>
        <v>2207.14</v>
      </c>
      <c r="H1116" s="8">
        <f t="shared" ref="H1116:H1179" si="23">+F1116</f>
        <v>0</v>
      </c>
    </row>
    <row r="1117" spans="1:8">
      <c r="A1117" s="9" t="s">
        <v>98</v>
      </c>
      <c r="B1117" s="13">
        <v>12</v>
      </c>
      <c r="C1117" s="12">
        <v>44977</v>
      </c>
      <c r="D1117" s="12">
        <v>44977</v>
      </c>
      <c r="E1117" s="14">
        <v>2207.14</v>
      </c>
      <c r="F1117" s="8">
        <v>0</v>
      </c>
      <c r="G1117" s="11">
        <f t="shared" ref="G1117:G1180" si="24">+E1117</f>
        <v>2207.14</v>
      </c>
      <c r="H1117" s="8">
        <f t="shared" si="23"/>
        <v>0</v>
      </c>
    </row>
    <row r="1118" spans="1:8">
      <c r="A1118" s="9" t="s">
        <v>98</v>
      </c>
      <c r="B1118" s="13">
        <v>13</v>
      </c>
      <c r="C1118" s="12">
        <v>45005</v>
      </c>
      <c r="D1118" s="12">
        <v>45005</v>
      </c>
      <c r="E1118" s="14">
        <v>2207.14</v>
      </c>
      <c r="F1118" s="8">
        <v>0</v>
      </c>
      <c r="G1118" s="11">
        <f t="shared" si="24"/>
        <v>2207.14</v>
      </c>
      <c r="H1118" s="8">
        <f t="shared" si="23"/>
        <v>0</v>
      </c>
    </row>
    <row r="1119" spans="1:8">
      <c r="A1119" s="9" t="s">
        <v>98</v>
      </c>
      <c r="B1119" s="13">
        <v>14</v>
      </c>
      <c r="C1119" s="12">
        <v>45036</v>
      </c>
      <c r="D1119" s="12">
        <v>45036</v>
      </c>
      <c r="E1119" s="14">
        <v>2207.14</v>
      </c>
      <c r="F1119" s="8">
        <v>0</v>
      </c>
      <c r="G1119" s="11">
        <f t="shared" si="24"/>
        <v>2207.14</v>
      </c>
      <c r="H1119" s="8">
        <f t="shared" si="23"/>
        <v>0</v>
      </c>
    </row>
    <row r="1120" spans="1:8">
      <c r="A1120" s="9" t="s">
        <v>99</v>
      </c>
      <c r="B1120" s="13">
        <v>1</v>
      </c>
      <c r="C1120" s="12">
        <v>44620</v>
      </c>
      <c r="D1120" s="12">
        <v>44620</v>
      </c>
      <c r="E1120" s="15">
        <v>625</v>
      </c>
      <c r="F1120" s="8">
        <v>0</v>
      </c>
      <c r="G1120" s="11">
        <f t="shared" si="24"/>
        <v>625</v>
      </c>
      <c r="H1120" s="8">
        <f t="shared" si="23"/>
        <v>0</v>
      </c>
    </row>
    <row r="1121" spans="1:8">
      <c r="A1121" s="9" t="s">
        <v>99</v>
      </c>
      <c r="B1121" s="13">
        <v>2</v>
      </c>
      <c r="C1121" s="12">
        <v>44650</v>
      </c>
      <c r="D1121" s="12">
        <v>44650</v>
      </c>
      <c r="E1121" s="15">
        <v>625</v>
      </c>
      <c r="F1121" s="8">
        <v>0</v>
      </c>
      <c r="G1121" s="11">
        <f t="shared" si="24"/>
        <v>625</v>
      </c>
      <c r="H1121" s="8">
        <f t="shared" si="23"/>
        <v>0</v>
      </c>
    </row>
    <row r="1122" spans="1:8">
      <c r="A1122" s="9" t="s">
        <v>99</v>
      </c>
      <c r="B1122" s="13">
        <v>3</v>
      </c>
      <c r="C1122" s="12">
        <v>44681</v>
      </c>
      <c r="D1122" s="12">
        <v>44681</v>
      </c>
      <c r="E1122" s="15">
        <v>625</v>
      </c>
      <c r="F1122" s="8">
        <v>0</v>
      </c>
      <c r="G1122" s="11">
        <f t="shared" si="24"/>
        <v>625</v>
      </c>
      <c r="H1122" s="8">
        <f t="shared" si="23"/>
        <v>0</v>
      </c>
    </row>
    <row r="1123" spans="1:8">
      <c r="A1123" s="9" t="s">
        <v>99</v>
      </c>
      <c r="B1123" s="13">
        <v>4</v>
      </c>
      <c r="C1123" s="12">
        <v>44711</v>
      </c>
      <c r="D1123" s="12">
        <v>44711</v>
      </c>
      <c r="E1123" s="15">
        <v>625</v>
      </c>
      <c r="F1123" s="8">
        <v>0</v>
      </c>
      <c r="G1123" s="11">
        <f t="shared" si="24"/>
        <v>625</v>
      </c>
      <c r="H1123" s="8">
        <f t="shared" si="23"/>
        <v>0</v>
      </c>
    </row>
    <row r="1124" spans="1:8">
      <c r="A1124" s="9" t="s">
        <v>99</v>
      </c>
      <c r="B1124" s="13">
        <v>5</v>
      </c>
      <c r="C1124" s="12">
        <v>44742</v>
      </c>
      <c r="D1124" s="12">
        <v>44742</v>
      </c>
      <c r="E1124" s="15">
        <v>625</v>
      </c>
      <c r="F1124" s="8">
        <v>0</v>
      </c>
      <c r="G1124" s="11">
        <f t="shared" si="24"/>
        <v>625</v>
      </c>
      <c r="H1124" s="8">
        <f t="shared" si="23"/>
        <v>0</v>
      </c>
    </row>
    <row r="1125" spans="1:8">
      <c r="A1125" s="9" t="s">
        <v>99</v>
      </c>
      <c r="B1125" s="13">
        <v>6</v>
      </c>
      <c r="C1125" s="12">
        <v>44772</v>
      </c>
      <c r="D1125" s="12">
        <v>44772</v>
      </c>
      <c r="E1125" s="15">
        <v>625</v>
      </c>
      <c r="F1125" s="8">
        <v>0</v>
      </c>
      <c r="G1125" s="11">
        <f t="shared" si="24"/>
        <v>625</v>
      </c>
      <c r="H1125" s="8">
        <f t="shared" si="23"/>
        <v>0</v>
      </c>
    </row>
    <row r="1126" spans="1:8">
      <c r="A1126" s="9" t="s">
        <v>99</v>
      </c>
      <c r="B1126" s="13">
        <v>7</v>
      </c>
      <c r="C1126" s="12">
        <v>44803</v>
      </c>
      <c r="D1126" s="12">
        <v>44803</v>
      </c>
      <c r="E1126" s="15">
        <v>625</v>
      </c>
      <c r="F1126" s="8">
        <v>0</v>
      </c>
      <c r="G1126" s="11">
        <f t="shared" si="24"/>
        <v>625</v>
      </c>
      <c r="H1126" s="8">
        <f t="shared" si="23"/>
        <v>0</v>
      </c>
    </row>
    <row r="1127" spans="1:8">
      <c r="A1127" s="9" t="s">
        <v>99</v>
      </c>
      <c r="B1127" s="13">
        <v>8</v>
      </c>
      <c r="C1127" s="12">
        <v>44834</v>
      </c>
      <c r="D1127" s="12">
        <v>44834</v>
      </c>
      <c r="E1127" s="15">
        <v>625</v>
      </c>
      <c r="F1127" s="8">
        <v>0</v>
      </c>
      <c r="G1127" s="11">
        <f t="shared" si="24"/>
        <v>625</v>
      </c>
      <c r="H1127" s="8">
        <f t="shared" si="23"/>
        <v>0</v>
      </c>
    </row>
    <row r="1128" spans="1:8">
      <c r="A1128" s="9" t="s">
        <v>99</v>
      </c>
      <c r="B1128" s="13">
        <v>9</v>
      </c>
      <c r="C1128" s="12">
        <v>44956</v>
      </c>
      <c r="D1128" s="12">
        <v>44956</v>
      </c>
      <c r="E1128" s="15">
        <v>625</v>
      </c>
      <c r="F1128" s="8">
        <v>0</v>
      </c>
      <c r="G1128" s="11">
        <f t="shared" si="24"/>
        <v>625</v>
      </c>
      <c r="H1128" s="8">
        <f t="shared" si="23"/>
        <v>0</v>
      </c>
    </row>
    <row r="1129" spans="1:8">
      <c r="A1129" s="9" t="s">
        <v>99</v>
      </c>
      <c r="B1129" s="13">
        <v>10</v>
      </c>
      <c r="C1129" s="12">
        <v>44985</v>
      </c>
      <c r="D1129" s="12">
        <v>44985</v>
      </c>
      <c r="E1129" s="15">
        <v>625</v>
      </c>
      <c r="F1129" s="8">
        <v>0</v>
      </c>
      <c r="G1129" s="11">
        <f t="shared" si="24"/>
        <v>625</v>
      </c>
      <c r="H1129" s="8">
        <f t="shared" si="23"/>
        <v>0</v>
      </c>
    </row>
    <row r="1130" spans="1:8">
      <c r="A1130" s="9" t="s">
        <v>99</v>
      </c>
      <c r="B1130" s="13">
        <v>11</v>
      </c>
      <c r="C1130" s="12">
        <v>45015</v>
      </c>
      <c r="D1130" s="12">
        <v>45015</v>
      </c>
      <c r="E1130" s="15">
        <v>625</v>
      </c>
      <c r="F1130" s="8">
        <v>0</v>
      </c>
      <c r="G1130" s="11">
        <f t="shared" si="24"/>
        <v>625</v>
      </c>
      <c r="H1130" s="8">
        <f t="shared" si="23"/>
        <v>0</v>
      </c>
    </row>
    <row r="1131" spans="1:8">
      <c r="A1131" s="9" t="s">
        <v>99</v>
      </c>
      <c r="B1131" s="13">
        <v>12</v>
      </c>
      <c r="C1131" s="12">
        <v>45046</v>
      </c>
      <c r="D1131" s="12">
        <v>45046</v>
      </c>
      <c r="E1131" s="14">
        <v>1250</v>
      </c>
      <c r="F1131" s="8">
        <v>0</v>
      </c>
      <c r="G1131" s="11">
        <f t="shared" si="24"/>
        <v>1250</v>
      </c>
      <c r="H1131" s="8">
        <f t="shared" si="23"/>
        <v>0</v>
      </c>
    </row>
    <row r="1132" spans="1:8">
      <c r="A1132" s="9" t="s">
        <v>99</v>
      </c>
      <c r="B1132" s="13">
        <v>13</v>
      </c>
      <c r="C1132" s="12">
        <v>45076</v>
      </c>
      <c r="D1132" s="12">
        <v>45076</v>
      </c>
      <c r="E1132" s="15">
        <v>625</v>
      </c>
      <c r="F1132" s="8">
        <v>0</v>
      </c>
      <c r="G1132" s="11">
        <f t="shared" si="24"/>
        <v>625</v>
      </c>
      <c r="H1132" s="8">
        <f t="shared" si="23"/>
        <v>0</v>
      </c>
    </row>
    <row r="1133" spans="1:8">
      <c r="A1133" s="9" t="s">
        <v>99</v>
      </c>
      <c r="B1133" s="13">
        <v>14</v>
      </c>
      <c r="C1133" s="12">
        <v>45107</v>
      </c>
      <c r="D1133" s="12">
        <v>45107</v>
      </c>
      <c r="E1133" s="15">
        <v>625</v>
      </c>
      <c r="F1133" s="8">
        <v>0</v>
      </c>
      <c r="G1133" s="11">
        <f t="shared" si="24"/>
        <v>625</v>
      </c>
      <c r="H1133" s="8">
        <f t="shared" si="23"/>
        <v>0</v>
      </c>
    </row>
    <row r="1134" spans="1:8">
      <c r="A1134" s="9" t="s">
        <v>99</v>
      </c>
      <c r="B1134" s="13">
        <v>15</v>
      </c>
      <c r="C1134" s="12">
        <v>45137</v>
      </c>
      <c r="D1134" s="12">
        <v>45137</v>
      </c>
      <c r="E1134" s="15">
        <v>625</v>
      </c>
      <c r="F1134" s="8">
        <v>0</v>
      </c>
      <c r="G1134" s="11">
        <f t="shared" si="24"/>
        <v>625</v>
      </c>
      <c r="H1134" s="8">
        <f t="shared" si="23"/>
        <v>0</v>
      </c>
    </row>
    <row r="1135" spans="1:8">
      <c r="A1135" s="9" t="s">
        <v>99</v>
      </c>
      <c r="B1135" s="13">
        <v>16</v>
      </c>
      <c r="C1135" s="12">
        <v>45168</v>
      </c>
      <c r="D1135" s="12">
        <v>45168</v>
      </c>
      <c r="E1135" s="15">
        <v>625</v>
      </c>
      <c r="F1135" s="8">
        <v>0</v>
      </c>
      <c r="G1135" s="11">
        <f t="shared" si="24"/>
        <v>625</v>
      </c>
      <c r="H1135" s="8">
        <f t="shared" si="23"/>
        <v>0</v>
      </c>
    </row>
    <row r="1136" spans="1:8">
      <c r="A1136" s="9" t="s">
        <v>99</v>
      </c>
      <c r="B1136" s="13">
        <v>17</v>
      </c>
      <c r="C1136" s="12">
        <v>45199</v>
      </c>
      <c r="D1136" s="12">
        <v>45199</v>
      </c>
      <c r="E1136" s="15">
        <v>625</v>
      </c>
      <c r="F1136" s="8">
        <v>0</v>
      </c>
      <c r="G1136" s="11">
        <f t="shared" si="24"/>
        <v>625</v>
      </c>
      <c r="H1136" s="8">
        <f t="shared" si="23"/>
        <v>0</v>
      </c>
    </row>
    <row r="1137" spans="1:8">
      <c r="A1137" s="9" t="s">
        <v>99</v>
      </c>
      <c r="B1137" s="13">
        <v>18</v>
      </c>
      <c r="C1137" s="12">
        <v>45229</v>
      </c>
      <c r="D1137" s="12">
        <v>45229</v>
      </c>
      <c r="E1137" s="15">
        <v>625</v>
      </c>
      <c r="F1137" s="8">
        <v>0</v>
      </c>
      <c r="G1137" s="11">
        <f t="shared" si="24"/>
        <v>625</v>
      </c>
      <c r="H1137" s="8">
        <f t="shared" si="23"/>
        <v>0</v>
      </c>
    </row>
    <row r="1138" spans="1:8">
      <c r="A1138" s="9" t="s">
        <v>99</v>
      </c>
      <c r="B1138" s="13">
        <v>19</v>
      </c>
      <c r="C1138" s="12">
        <v>45260</v>
      </c>
      <c r="D1138" s="12">
        <v>45260</v>
      </c>
      <c r="E1138" s="15">
        <v>625</v>
      </c>
      <c r="F1138" s="8">
        <v>0</v>
      </c>
      <c r="G1138" s="11">
        <f t="shared" si="24"/>
        <v>625</v>
      </c>
      <c r="H1138" s="8">
        <f t="shared" si="23"/>
        <v>0</v>
      </c>
    </row>
    <row r="1139" spans="1:8">
      <c r="A1139" s="9" t="s">
        <v>99</v>
      </c>
      <c r="B1139" s="13">
        <v>20</v>
      </c>
      <c r="C1139" s="12">
        <v>45290</v>
      </c>
      <c r="D1139" s="12">
        <v>45290</v>
      </c>
      <c r="E1139" s="15">
        <v>625</v>
      </c>
      <c r="F1139" s="8">
        <v>0</v>
      </c>
      <c r="G1139" s="11">
        <f t="shared" si="24"/>
        <v>625</v>
      </c>
      <c r="H1139" s="8">
        <f t="shared" si="23"/>
        <v>0</v>
      </c>
    </row>
    <row r="1140" spans="1:8">
      <c r="A1140" s="9" t="s">
        <v>99</v>
      </c>
      <c r="B1140" s="13">
        <v>21</v>
      </c>
      <c r="C1140" s="12">
        <v>45321</v>
      </c>
      <c r="D1140" s="12">
        <v>45321</v>
      </c>
      <c r="E1140" s="15">
        <v>625</v>
      </c>
      <c r="F1140" s="8">
        <v>0</v>
      </c>
      <c r="G1140" s="11">
        <f t="shared" si="24"/>
        <v>625</v>
      </c>
      <c r="H1140" s="8">
        <f t="shared" si="23"/>
        <v>0</v>
      </c>
    </row>
    <row r="1141" spans="1:8">
      <c r="A1141" s="9" t="s">
        <v>99</v>
      </c>
      <c r="B1141" s="13">
        <v>22</v>
      </c>
      <c r="C1141" s="12">
        <v>45351</v>
      </c>
      <c r="D1141" s="12">
        <v>45351</v>
      </c>
      <c r="E1141" s="15">
        <v>625</v>
      </c>
      <c r="F1141" s="8">
        <v>0</v>
      </c>
      <c r="G1141" s="11">
        <f t="shared" si="24"/>
        <v>625</v>
      </c>
      <c r="H1141" s="8">
        <f t="shared" si="23"/>
        <v>0</v>
      </c>
    </row>
    <row r="1142" spans="1:8">
      <c r="A1142" s="9" t="s">
        <v>99</v>
      </c>
      <c r="B1142" s="13">
        <v>23</v>
      </c>
      <c r="C1142" s="12">
        <v>45381</v>
      </c>
      <c r="D1142" s="12">
        <v>45381</v>
      </c>
      <c r="E1142" s="15">
        <v>625</v>
      </c>
      <c r="F1142" s="8">
        <v>0</v>
      </c>
      <c r="G1142" s="11">
        <f t="shared" si="24"/>
        <v>625</v>
      </c>
      <c r="H1142" s="8">
        <f t="shared" si="23"/>
        <v>0</v>
      </c>
    </row>
    <row r="1143" spans="1:8">
      <c r="A1143" s="9" t="s">
        <v>99</v>
      </c>
      <c r="B1143" s="13">
        <v>24</v>
      </c>
      <c r="C1143" s="12">
        <v>45412</v>
      </c>
      <c r="D1143" s="12">
        <v>45412</v>
      </c>
      <c r="E1143" s="15">
        <v>625</v>
      </c>
      <c r="F1143" s="8">
        <v>0</v>
      </c>
      <c r="G1143" s="11">
        <f t="shared" si="24"/>
        <v>625</v>
      </c>
      <c r="H1143" s="8">
        <f t="shared" si="23"/>
        <v>0</v>
      </c>
    </row>
    <row r="1144" spans="1:8">
      <c r="A1144" s="9" t="s">
        <v>99</v>
      </c>
      <c r="B1144" s="13">
        <v>25</v>
      </c>
      <c r="C1144" s="12">
        <v>45442</v>
      </c>
      <c r="D1144" s="12">
        <v>45442</v>
      </c>
      <c r="E1144" s="15">
        <v>625</v>
      </c>
      <c r="F1144" s="8">
        <v>0</v>
      </c>
      <c r="G1144" s="11">
        <f t="shared" si="24"/>
        <v>625</v>
      </c>
      <c r="H1144" s="8">
        <f t="shared" si="23"/>
        <v>0</v>
      </c>
    </row>
    <row r="1145" spans="1:8">
      <c r="A1145" s="9" t="s">
        <v>99</v>
      </c>
      <c r="B1145" s="13">
        <v>26</v>
      </c>
      <c r="C1145" s="12">
        <v>45473</v>
      </c>
      <c r="D1145" s="12">
        <v>45473</v>
      </c>
      <c r="E1145" s="15">
        <v>625</v>
      </c>
      <c r="F1145" s="8">
        <v>0</v>
      </c>
      <c r="G1145" s="11">
        <f t="shared" si="24"/>
        <v>625</v>
      </c>
      <c r="H1145" s="8">
        <f t="shared" si="23"/>
        <v>0</v>
      </c>
    </row>
    <row r="1146" spans="1:8">
      <c r="A1146" s="9" t="s">
        <v>99</v>
      </c>
      <c r="B1146" s="13">
        <v>27</v>
      </c>
      <c r="C1146" s="12">
        <v>45503</v>
      </c>
      <c r="D1146" s="12">
        <v>45503</v>
      </c>
      <c r="E1146" s="15">
        <v>625</v>
      </c>
      <c r="F1146" s="8">
        <v>0</v>
      </c>
      <c r="G1146" s="11">
        <f t="shared" si="24"/>
        <v>625</v>
      </c>
      <c r="H1146" s="8">
        <f t="shared" si="23"/>
        <v>0</v>
      </c>
    </row>
    <row r="1147" spans="1:8">
      <c r="A1147" s="9" t="s">
        <v>99</v>
      </c>
      <c r="B1147" s="13">
        <v>28</v>
      </c>
      <c r="C1147" s="12">
        <v>45534</v>
      </c>
      <c r="D1147" s="12">
        <v>45534</v>
      </c>
      <c r="E1147" s="15">
        <v>625</v>
      </c>
      <c r="F1147" s="8">
        <v>0</v>
      </c>
      <c r="G1147" s="11">
        <f t="shared" si="24"/>
        <v>625</v>
      </c>
      <c r="H1147" s="8">
        <f t="shared" si="23"/>
        <v>0</v>
      </c>
    </row>
    <row r="1148" spans="1:8">
      <c r="A1148" s="9" t="s">
        <v>99</v>
      </c>
      <c r="B1148" s="13">
        <v>29</v>
      </c>
      <c r="C1148" s="12">
        <v>45565</v>
      </c>
      <c r="D1148" s="12">
        <v>45565</v>
      </c>
      <c r="E1148" s="15">
        <v>625</v>
      </c>
      <c r="F1148" s="8">
        <v>0</v>
      </c>
      <c r="G1148" s="11">
        <f t="shared" si="24"/>
        <v>625</v>
      </c>
      <c r="H1148" s="8">
        <f t="shared" si="23"/>
        <v>0</v>
      </c>
    </row>
    <row r="1149" spans="1:8">
      <c r="A1149" s="9" t="s">
        <v>99</v>
      </c>
      <c r="B1149" s="13">
        <v>30</v>
      </c>
      <c r="C1149" s="12">
        <v>45595</v>
      </c>
      <c r="D1149" s="12">
        <v>45595</v>
      </c>
      <c r="E1149" s="15">
        <v>625</v>
      </c>
      <c r="F1149" s="8">
        <v>0</v>
      </c>
      <c r="G1149" s="11">
        <f t="shared" si="24"/>
        <v>625</v>
      </c>
      <c r="H1149" s="8">
        <f t="shared" si="23"/>
        <v>0</v>
      </c>
    </row>
    <row r="1150" spans="1:8">
      <c r="A1150" s="9" t="s">
        <v>99</v>
      </c>
      <c r="B1150" s="13">
        <v>31</v>
      </c>
      <c r="C1150" s="12">
        <v>45626</v>
      </c>
      <c r="D1150" s="12">
        <v>45626</v>
      </c>
      <c r="E1150" s="15">
        <v>625</v>
      </c>
      <c r="F1150" s="8">
        <v>0</v>
      </c>
      <c r="G1150" s="11">
        <f t="shared" si="24"/>
        <v>625</v>
      </c>
      <c r="H1150" s="8">
        <f t="shared" si="23"/>
        <v>0</v>
      </c>
    </row>
    <row r="1151" spans="1:8">
      <c r="A1151" s="9" t="s">
        <v>99</v>
      </c>
      <c r="B1151" s="13">
        <v>32</v>
      </c>
      <c r="C1151" s="12">
        <v>45656</v>
      </c>
      <c r="D1151" s="12">
        <v>45656</v>
      </c>
      <c r="E1151" s="15">
        <v>625</v>
      </c>
      <c r="F1151" s="8">
        <v>0</v>
      </c>
      <c r="G1151" s="11">
        <f t="shared" si="24"/>
        <v>625</v>
      </c>
      <c r="H1151" s="8">
        <f t="shared" si="23"/>
        <v>0</v>
      </c>
    </row>
    <row r="1152" spans="1:8">
      <c r="A1152" s="9" t="s">
        <v>99</v>
      </c>
      <c r="B1152" s="13">
        <v>33</v>
      </c>
      <c r="C1152" s="12">
        <v>45687</v>
      </c>
      <c r="D1152" s="12">
        <v>45687</v>
      </c>
      <c r="E1152" s="15">
        <v>625</v>
      </c>
      <c r="F1152" s="8">
        <v>0</v>
      </c>
      <c r="G1152" s="11">
        <f t="shared" si="24"/>
        <v>625</v>
      </c>
      <c r="H1152" s="8">
        <f t="shared" si="23"/>
        <v>0</v>
      </c>
    </row>
    <row r="1153" spans="1:8">
      <c r="A1153" s="9" t="s">
        <v>99</v>
      </c>
      <c r="B1153" s="13">
        <v>34</v>
      </c>
      <c r="C1153" s="12">
        <v>45716</v>
      </c>
      <c r="D1153" s="12">
        <v>45716</v>
      </c>
      <c r="E1153" s="15">
        <v>625</v>
      </c>
      <c r="F1153" s="8">
        <v>0</v>
      </c>
      <c r="G1153" s="11">
        <f t="shared" si="24"/>
        <v>625</v>
      </c>
      <c r="H1153" s="8">
        <f t="shared" si="23"/>
        <v>0</v>
      </c>
    </row>
    <row r="1154" spans="1:8">
      <c r="A1154" s="9" t="s">
        <v>99</v>
      </c>
      <c r="B1154" s="13">
        <v>35</v>
      </c>
      <c r="C1154" s="12">
        <v>45746</v>
      </c>
      <c r="D1154" s="12">
        <v>45746</v>
      </c>
      <c r="E1154" s="15">
        <v>625</v>
      </c>
      <c r="F1154" s="8">
        <v>0</v>
      </c>
      <c r="G1154" s="11">
        <f t="shared" si="24"/>
        <v>625</v>
      </c>
      <c r="H1154" s="8">
        <f t="shared" si="23"/>
        <v>0</v>
      </c>
    </row>
    <row r="1155" spans="1:8">
      <c r="A1155" s="9" t="s">
        <v>99</v>
      </c>
      <c r="B1155" s="13">
        <v>36</v>
      </c>
      <c r="C1155" s="12">
        <v>45777</v>
      </c>
      <c r="D1155" s="12">
        <v>45777</v>
      </c>
      <c r="E1155" s="15">
        <v>625</v>
      </c>
      <c r="F1155" s="8">
        <v>0</v>
      </c>
      <c r="G1155" s="11">
        <f t="shared" si="24"/>
        <v>625</v>
      </c>
      <c r="H1155" s="8">
        <f t="shared" si="23"/>
        <v>0</v>
      </c>
    </row>
    <row r="1156" spans="1:8">
      <c r="A1156" s="9" t="s">
        <v>99</v>
      </c>
      <c r="B1156" s="13">
        <v>37</v>
      </c>
      <c r="C1156" s="12">
        <v>45807</v>
      </c>
      <c r="D1156" s="12">
        <v>45807</v>
      </c>
      <c r="E1156" s="15">
        <v>625</v>
      </c>
      <c r="F1156" s="8">
        <v>0</v>
      </c>
      <c r="G1156" s="11">
        <f t="shared" si="24"/>
        <v>625</v>
      </c>
      <c r="H1156" s="8">
        <f t="shared" si="23"/>
        <v>0</v>
      </c>
    </row>
    <row r="1157" spans="1:8">
      <c r="A1157" s="9" t="s">
        <v>99</v>
      </c>
      <c r="B1157" s="13">
        <v>38</v>
      </c>
      <c r="C1157" s="12">
        <v>45838</v>
      </c>
      <c r="D1157" s="12">
        <v>45838</v>
      </c>
      <c r="E1157" s="15">
        <v>625</v>
      </c>
      <c r="F1157" s="8">
        <v>0</v>
      </c>
      <c r="G1157" s="11">
        <f t="shared" si="24"/>
        <v>625</v>
      </c>
      <c r="H1157" s="8">
        <f t="shared" si="23"/>
        <v>0</v>
      </c>
    </row>
    <row r="1158" spans="1:8">
      <c r="A1158" s="9" t="s">
        <v>99</v>
      </c>
      <c r="B1158" s="13">
        <v>39</v>
      </c>
      <c r="C1158" s="12">
        <v>45868</v>
      </c>
      <c r="D1158" s="12">
        <v>45868</v>
      </c>
      <c r="E1158" s="15">
        <v>625</v>
      </c>
      <c r="F1158" s="8">
        <v>0</v>
      </c>
      <c r="G1158" s="11">
        <f t="shared" si="24"/>
        <v>625</v>
      </c>
      <c r="H1158" s="8">
        <f t="shared" si="23"/>
        <v>0</v>
      </c>
    </row>
    <row r="1159" spans="1:8">
      <c r="A1159" s="9" t="s">
        <v>99</v>
      </c>
      <c r="B1159" s="13">
        <v>40</v>
      </c>
      <c r="C1159" s="12">
        <v>45899</v>
      </c>
      <c r="D1159" s="12">
        <v>45899</v>
      </c>
      <c r="E1159" s="15">
        <v>625</v>
      </c>
      <c r="F1159" s="8">
        <v>0</v>
      </c>
      <c r="G1159" s="11">
        <f t="shared" si="24"/>
        <v>625</v>
      </c>
      <c r="H1159" s="8">
        <f t="shared" si="23"/>
        <v>0</v>
      </c>
    </row>
    <row r="1160" spans="1:8">
      <c r="A1160" s="9" t="s">
        <v>99</v>
      </c>
      <c r="B1160" s="13">
        <v>41</v>
      </c>
      <c r="C1160" s="12">
        <v>45930</v>
      </c>
      <c r="D1160" s="12">
        <v>45930</v>
      </c>
      <c r="E1160" s="15">
        <v>625</v>
      </c>
      <c r="F1160" s="8">
        <v>0</v>
      </c>
      <c r="G1160" s="11">
        <f t="shared" si="24"/>
        <v>625</v>
      </c>
      <c r="H1160" s="8">
        <f t="shared" si="23"/>
        <v>0</v>
      </c>
    </row>
    <row r="1161" spans="1:8">
      <c r="A1161" s="9" t="s">
        <v>99</v>
      </c>
      <c r="B1161" s="13">
        <v>42</v>
      </c>
      <c r="C1161" s="12">
        <v>45960</v>
      </c>
      <c r="D1161" s="12">
        <v>45960</v>
      </c>
      <c r="E1161" s="15">
        <v>625</v>
      </c>
      <c r="F1161" s="8">
        <v>0</v>
      </c>
      <c r="G1161" s="11">
        <f t="shared" si="24"/>
        <v>625</v>
      </c>
      <c r="H1161" s="8">
        <f t="shared" si="23"/>
        <v>0</v>
      </c>
    </row>
    <row r="1162" spans="1:8">
      <c r="A1162" s="9" t="s">
        <v>99</v>
      </c>
      <c r="B1162" s="13">
        <v>43</v>
      </c>
      <c r="C1162" s="12">
        <v>45991</v>
      </c>
      <c r="D1162" s="12">
        <v>45991</v>
      </c>
      <c r="E1162" s="15">
        <v>625</v>
      </c>
      <c r="F1162" s="8">
        <v>0</v>
      </c>
      <c r="G1162" s="11">
        <f t="shared" si="24"/>
        <v>625</v>
      </c>
      <c r="H1162" s="8">
        <f t="shared" si="23"/>
        <v>0</v>
      </c>
    </row>
    <row r="1163" spans="1:8">
      <c r="A1163" s="9" t="s">
        <v>99</v>
      </c>
      <c r="B1163" s="13">
        <v>44</v>
      </c>
      <c r="C1163" s="12">
        <v>46021</v>
      </c>
      <c r="D1163" s="12">
        <v>46021</v>
      </c>
      <c r="E1163" s="15">
        <v>625</v>
      </c>
      <c r="F1163" s="8">
        <v>0</v>
      </c>
      <c r="G1163" s="11">
        <f t="shared" si="24"/>
        <v>625</v>
      </c>
      <c r="H1163" s="8">
        <f t="shared" si="23"/>
        <v>0</v>
      </c>
    </row>
    <row r="1164" spans="1:8">
      <c r="A1164" s="9" t="s">
        <v>99</v>
      </c>
      <c r="B1164" s="13">
        <v>45</v>
      </c>
      <c r="C1164" s="12">
        <v>46052</v>
      </c>
      <c r="D1164" s="12">
        <v>46052</v>
      </c>
      <c r="E1164" s="15">
        <v>625</v>
      </c>
      <c r="F1164" s="8">
        <v>0</v>
      </c>
      <c r="G1164" s="11">
        <f t="shared" si="24"/>
        <v>625</v>
      </c>
      <c r="H1164" s="8">
        <f t="shared" si="23"/>
        <v>0</v>
      </c>
    </row>
    <row r="1165" spans="1:8">
      <c r="A1165" s="9" t="s">
        <v>99</v>
      </c>
      <c r="B1165" s="13">
        <v>46</v>
      </c>
      <c r="C1165" s="12">
        <v>46081</v>
      </c>
      <c r="D1165" s="12">
        <v>46081</v>
      </c>
      <c r="E1165" s="15">
        <v>625</v>
      </c>
      <c r="F1165" s="8">
        <v>0</v>
      </c>
      <c r="G1165" s="11">
        <f t="shared" si="24"/>
        <v>625</v>
      </c>
      <c r="H1165" s="8">
        <f t="shared" si="23"/>
        <v>0</v>
      </c>
    </row>
    <row r="1166" spans="1:8">
      <c r="A1166" s="9" t="s">
        <v>99</v>
      </c>
      <c r="B1166" s="13">
        <v>47</v>
      </c>
      <c r="C1166" s="12">
        <v>46111</v>
      </c>
      <c r="D1166" s="12">
        <v>46111</v>
      </c>
      <c r="E1166" s="15">
        <v>625</v>
      </c>
      <c r="F1166" s="8">
        <v>0</v>
      </c>
      <c r="G1166" s="11">
        <f t="shared" si="24"/>
        <v>625</v>
      </c>
      <c r="H1166" s="8">
        <f t="shared" si="23"/>
        <v>0</v>
      </c>
    </row>
    <row r="1167" spans="1:8">
      <c r="A1167" s="9" t="s">
        <v>99</v>
      </c>
      <c r="B1167" s="13">
        <v>48</v>
      </c>
      <c r="C1167" s="12">
        <v>46142</v>
      </c>
      <c r="D1167" s="12">
        <v>46142</v>
      </c>
      <c r="E1167" s="15">
        <v>858.8</v>
      </c>
      <c r="F1167" s="8">
        <v>0</v>
      </c>
      <c r="G1167" s="11">
        <f t="shared" si="24"/>
        <v>858.8</v>
      </c>
      <c r="H1167" s="8">
        <f t="shared" si="23"/>
        <v>0</v>
      </c>
    </row>
    <row r="1168" spans="1:8">
      <c r="A1168" s="9" t="s">
        <v>100</v>
      </c>
      <c r="B1168" s="13">
        <v>1</v>
      </c>
      <c r="C1168" s="12">
        <v>44585</v>
      </c>
      <c r="D1168" s="12">
        <v>44585</v>
      </c>
      <c r="E1168" s="14">
        <v>8000</v>
      </c>
      <c r="F1168" s="8">
        <v>0</v>
      </c>
      <c r="G1168" s="11">
        <f t="shared" si="24"/>
        <v>8000</v>
      </c>
      <c r="H1168" s="8">
        <f t="shared" si="23"/>
        <v>0</v>
      </c>
    </row>
    <row r="1169" spans="1:8">
      <c r="A1169" s="9" t="s">
        <v>100</v>
      </c>
      <c r="B1169" s="13">
        <v>2</v>
      </c>
      <c r="C1169" s="12">
        <v>44620</v>
      </c>
      <c r="D1169" s="12">
        <v>44620</v>
      </c>
      <c r="E1169" s="15">
        <v>48.38</v>
      </c>
      <c r="F1169" s="8">
        <v>0</v>
      </c>
      <c r="G1169" s="11">
        <f t="shared" si="24"/>
        <v>48.38</v>
      </c>
      <c r="H1169" s="8">
        <f t="shared" si="23"/>
        <v>0</v>
      </c>
    </row>
    <row r="1170" spans="1:8">
      <c r="A1170" s="9" t="s">
        <v>100</v>
      </c>
      <c r="B1170" s="13">
        <v>3</v>
      </c>
      <c r="C1170" s="12">
        <v>44650</v>
      </c>
      <c r="D1170" s="12">
        <v>44650</v>
      </c>
      <c r="E1170" s="15">
        <v>100</v>
      </c>
      <c r="F1170" s="8">
        <v>0</v>
      </c>
      <c r="G1170" s="11">
        <f t="shared" si="24"/>
        <v>100</v>
      </c>
      <c r="H1170" s="8">
        <f t="shared" si="23"/>
        <v>0</v>
      </c>
    </row>
    <row r="1171" spans="1:8">
      <c r="A1171" s="9" t="s">
        <v>100</v>
      </c>
      <c r="B1171" s="13">
        <v>4</v>
      </c>
      <c r="C1171" s="12">
        <v>44681</v>
      </c>
      <c r="D1171" s="12">
        <v>44681</v>
      </c>
      <c r="E1171" s="15">
        <v>100</v>
      </c>
      <c r="F1171" s="8">
        <v>0</v>
      </c>
      <c r="G1171" s="11">
        <f t="shared" si="24"/>
        <v>100</v>
      </c>
      <c r="H1171" s="8">
        <f t="shared" si="23"/>
        <v>0</v>
      </c>
    </row>
    <row r="1172" spans="1:8">
      <c r="A1172" s="9" t="s">
        <v>100</v>
      </c>
      <c r="B1172" s="13">
        <v>5</v>
      </c>
      <c r="C1172" s="12">
        <v>44711</v>
      </c>
      <c r="D1172" s="12">
        <v>44711</v>
      </c>
      <c r="E1172" s="15">
        <v>100</v>
      </c>
      <c r="F1172" s="8">
        <v>0</v>
      </c>
      <c r="G1172" s="11">
        <f t="shared" si="24"/>
        <v>100</v>
      </c>
      <c r="H1172" s="8">
        <f t="shared" si="23"/>
        <v>0</v>
      </c>
    </row>
    <row r="1173" spans="1:8">
      <c r="A1173" s="9" t="s">
        <v>100</v>
      </c>
      <c r="B1173" s="13">
        <v>6</v>
      </c>
      <c r="C1173" s="12">
        <v>44742</v>
      </c>
      <c r="D1173" s="12">
        <v>44742</v>
      </c>
      <c r="E1173" s="15">
        <v>100</v>
      </c>
      <c r="F1173" s="8">
        <v>0</v>
      </c>
      <c r="G1173" s="11">
        <f t="shared" si="24"/>
        <v>100</v>
      </c>
      <c r="H1173" s="8">
        <f t="shared" si="23"/>
        <v>0</v>
      </c>
    </row>
    <row r="1174" spans="1:8">
      <c r="A1174" s="9" t="s">
        <v>100</v>
      </c>
      <c r="B1174" s="13">
        <v>7</v>
      </c>
      <c r="C1174" s="12">
        <v>44772</v>
      </c>
      <c r="D1174" s="12">
        <v>44772</v>
      </c>
      <c r="E1174" s="15">
        <v>100</v>
      </c>
      <c r="F1174" s="8">
        <v>0</v>
      </c>
      <c r="G1174" s="11">
        <f t="shared" si="24"/>
        <v>100</v>
      </c>
      <c r="H1174" s="8">
        <f t="shared" si="23"/>
        <v>0</v>
      </c>
    </row>
    <row r="1175" spans="1:8">
      <c r="A1175" s="9" t="s">
        <v>100</v>
      </c>
      <c r="B1175" s="13">
        <v>8</v>
      </c>
      <c r="C1175" s="12">
        <v>44803</v>
      </c>
      <c r="D1175" s="12">
        <v>44803</v>
      </c>
      <c r="E1175" s="15">
        <v>100</v>
      </c>
      <c r="F1175" s="8">
        <v>0</v>
      </c>
      <c r="G1175" s="11">
        <f t="shared" si="24"/>
        <v>100</v>
      </c>
      <c r="H1175" s="8">
        <f t="shared" si="23"/>
        <v>0</v>
      </c>
    </row>
    <row r="1176" spans="1:8">
      <c r="A1176" s="9" t="s">
        <v>100</v>
      </c>
      <c r="B1176" s="13">
        <v>9</v>
      </c>
      <c r="C1176" s="12">
        <v>44834</v>
      </c>
      <c r="D1176" s="12">
        <v>44834</v>
      </c>
      <c r="E1176" s="15">
        <v>100</v>
      </c>
      <c r="F1176" s="8">
        <v>0</v>
      </c>
      <c r="G1176" s="11">
        <f t="shared" si="24"/>
        <v>100</v>
      </c>
      <c r="H1176" s="8">
        <f t="shared" si="23"/>
        <v>0</v>
      </c>
    </row>
    <row r="1177" spans="1:8">
      <c r="A1177" s="9" t="s">
        <v>100</v>
      </c>
      <c r="B1177" s="13">
        <v>10</v>
      </c>
      <c r="C1177" s="12">
        <v>44864</v>
      </c>
      <c r="D1177" s="12">
        <v>44864</v>
      </c>
      <c r="E1177" s="15">
        <v>100</v>
      </c>
      <c r="F1177" s="8">
        <v>0</v>
      </c>
      <c r="G1177" s="11">
        <f t="shared" si="24"/>
        <v>100</v>
      </c>
      <c r="H1177" s="8">
        <f t="shared" si="23"/>
        <v>0</v>
      </c>
    </row>
    <row r="1178" spans="1:8">
      <c r="A1178" s="9" t="s">
        <v>100</v>
      </c>
      <c r="B1178" s="13">
        <v>11</v>
      </c>
      <c r="C1178" s="12">
        <v>44895</v>
      </c>
      <c r="D1178" s="12">
        <v>44895</v>
      </c>
      <c r="E1178" s="15">
        <v>100</v>
      </c>
      <c r="F1178" s="8">
        <v>0</v>
      </c>
      <c r="G1178" s="11">
        <f t="shared" si="24"/>
        <v>100</v>
      </c>
      <c r="H1178" s="8">
        <f t="shared" si="23"/>
        <v>0</v>
      </c>
    </row>
    <row r="1179" spans="1:8">
      <c r="A1179" s="9" t="s">
        <v>100</v>
      </c>
      <c r="B1179" s="13">
        <v>12</v>
      </c>
      <c r="C1179" s="12">
        <v>44925</v>
      </c>
      <c r="D1179" s="12">
        <v>44925</v>
      </c>
      <c r="E1179" s="15">
        <v>100</v>
      </c>
      <c r="F1179" s="8">
        <v>0</v>
      </c>
      <c r="G1179" s="11">
        <f t="shared" si="24"/>
        <v>100</v>
      </c>
      <c r="H1179" s="8">
        <f t="shared" si="23"/>
        <v>0</v>
      </c>
    </row>
    <row r="1180" spans="1:8">
      <c r="A1180" s="9" t="s">
        <v>100</v>
      </c>
      <c r="B1180" s="13">
        <v>13</v>
      </c>
      <c r="C1180" s="12">
        <v>44956</v>
      </c>
      <c r="D1180" s="12">
        <v>44956</v>
      </c>
      <c r="E1180" s="15">
        <v>100</v>
      </c>
      <c r="F1180" s="8">
        <v>0</v>
      </c>
      <c r="G1180" s="11">
        <f t="shared" si="24"/>
        <v>100</v>
      </c>
      <c r="H1180" s="8">
        <f t="shared" ref="H1180:H1243" si="25">+F1180</f>
        <v>0</v>
      </c>
    </row>
    <row r="1181" spans="1:8">
      <c r="A1181" s="9" t="s">
        <v>100</v>
      </c>
      <c r="B1181" s="13">
        <v>14</v>
      </c>
      <c r="C1181" s="12">
        <v>44985</v>
      </c>
      <c r="D1181" s="12">
        <v>44985</v>
      </c>
      <c r="E1181" s="15">
        <v>100</v>
      </c>
      <c r="F1181" s="8">
        <v>0</v>
      </c>
      <c r="G1181" s="11">
        <f t="shared" ref="G1181:G1244" si="26">+E1181</f>
        <v>100</v>
      </c>
      <c r="H1181" s="8">
        <f t="shared" si="25"/>
        <v>0</v>
      </c>
    </row>
    <row r="1182" spans="1:8">
      <c r="A1182" s="9" t="s">
        <v>100</v>
      </c>
      <c r="B1182" s="13">
        <v>15</v>
      </c>
      <c r="C1182" s="12">
        <v>45015</v>
      </c>
      <c r="D1182" s="12">
        <v>45015</v>
      </c>
      <c r="E1182" s="15">
        <v>100</v>
      </c>
      <c r="F1182" s="8">
        <v>0</v>
      </c>
      <c r="G1182" s="11">
        <f t="shared" si="26"/>
        <v>100</v>
      </c>
      <c r="H1182" s="8">
        <f t="shared" si="25"/>
        <v>0</v>
      </c>
    </row>
    <row r="1183" spans="1:8">
      <c r="A1183" s="9" t="s">
        <v>100</v>
      </c>
      <c r="B1183" s="13">
        <v>16</v>
      </c>
      <c r="C1183" s="12">
        <v>45046</v>
      </c>
      <c r="D1183" s="12">
        <v>45046</v>
      </c>
      <c r="E1183" s="15">
        <v>100</v>
      </c>
      <c r="F1183" s="8">
        <v>0</v>
      </c>
      <c r="G1183" s="11">
        <f t="shared" si="26"/>
        <v>100</v>
      </c>
      <c r="H1183" s="8">
        <f t="shared" si="25"/>
        <v>0</v>
      </c>
    </row>
    <row r="1184" spans="1:8">
      <c r="A1184" s="9" t="s">
        <v>100</v>
      </c>
      <c r="B1184" s="13">
        <v>17</v>
      </c>
      <c r="C1184" s="12">
        <v>45076</v>
      </c>
      <c r="D1184" s="12">
        <v>45076</v>
      </c>
      <c r="E1184" s="15">
        <v>100</v>
      </c>
      <c r="F1184" s="8">
        <v>0</v>
      </c>
      <c r="G1184" s="11">
        <f t="shared" si="26"/>
        <v>100</v>
      </c>
      <c r="H1184" s="8">
        <f t="shared" si="25"/>
        <v>0</v>
      </c>
    </row>
    <row r="1185" spans="1:8">
      <c r="A1185" s="9" t="s">
        <v>100</v>
      </c>
      <c r="B1185" s="13">
        <v>18</v>
      </c>
      <c r="C1185" s="12">
        <v>45107</v>
      </c>
      <c r="D1185" s="12">
        <v>45107</v>
      </c>
      <c r="E1185" s="15">
        <v>100</v>
      </c>
      <c r="F1185" s="8">
        <v>0</v>
      </c>
      <c r="G1185" s="11">
        <f t="shared" si="26"/>
        <v>100</v>
      </c>
      <c r="H1185" s="8">
        <f t="shared" si="25"/>
        <v>0</v>
      </c>
    </row>
    <row r="1186" spans="1:8">
      <c r="A1186" s="9" t="s">
        <v>100</v>
      </c>
      <c r="B1186" s="13">
        <v>19</v>
      </c>
      <c r="C1186" s="12">
        <v>45137</v>
      </c>
      <c r="D1186" s="12">
        <v>45137</v>
      </c>
      <c r="E1186" s="15">
        <v>100</v>
      </c>
      <c r="F1186" s="8">
        <v>0</v>
      </c>
      <c r="G1186" s="11">
        <f t="shared" si="26"/>
        <v>100</v>
      </c>
      <c r="H1186" s="8">
        <f t="shared" si="25"/>
        <v>0</v>
      </c>
    </row>
    <row r="1187" spans="1:8">
      <c r="A1187" s="9" t="s">
        <v>100</v>
      </c>
      <c r="B1187" s="13">
        <v>20</v>
      </c>
      <c r="C1187" s="12">
        <v>45168</v>
      </c>
      <c r="D1187" s="12">
        <v>45168</v>
      </c>
      <c r="E1187" s="15">
        <v>100</v>
      </c>
      <c r="F1187" s="8">
        <v>0</v>
      </c>
      <c r="G1187" s="11">
        <f t="shared" si="26"/>
        <v>100</v>
      </c>
      <c r="H1187" s="8">
        <f t="shared" si="25"/>
        <v>0</v>
      </c>
    </row>
    <row r="1188" spans="1:8">
      <c r="A1188" s="9" t="s">
        <v>100</v>
      </c>
      <c r="B1188" s="13">
        <v>21</v>
      </c>
      <c r="C1188" s="12">
        <v>45199</v>
      </c>
      <c r="D1188" s="12">
        <v>45199</v>
      </c>
      <c r="E1188" s="15">
        <v>100</v>
      </c>
      <c r="F1188" s="8">
        <v>0</v>
      </c>
      <c r="G1188" s="11">
        <f t="shared" si="26"/>
        <v>100</v>
      </c>
      <c r="H1188" s="8">
        <f t="shared" si="25"/>
        <v>0</v>
      </c>
    </row>
    <row r="1189" spans="1:8">
      <c r="A1189" s="9" t="s">
        <v>100</v>
      </c>
      <c r="B1189" s="13">
        <v>22</v>
      </c>
      <c r="C1189" s="12">
        <v>45229</v>
      </c>
      <c r="D1189" s="12">
        <v>45229</v>
      </c>
      <c r="E1189" s="15">
        <v>100</v>
      </c>
      <c r="F1189" s="8">
        <v>0</v>
      </c>
      <c r="G1189" s="11">
        <f t="shared" si="26"/>
        <v>100</v>
      </c>
      <c r="H1189" s="8">
        <f t="shared" si="25"/>
        <v>0</v>
      </c>
    </row>
    <row r="1190" spans="1:8">
      <c r="A1190" s="9" t="s">
        <v>100</v>
      </c>
      <c r="B1190" s="13">
        <v>23</v>
      </c>
      <c r="C1190" s="12">
        <v>45260</v>
      </c>
      <c r="D1190" s="12">
        <v>45260</v>
      </c>
      <c r="E1190" s="15">
        <v>100</v>
      </c>
      <c r="F1190" s="8">
        <v>0</v>
      </c>
      <c r="G1190" s="11">
        <f t="shared" si="26"/>
        <v>100</v>
      </c>
      <c r="H1190" s="8">
        <f t="shared" si="25"/>
        <v>0</v>
      </c>
    </row>
    <row r="1191" spans="1:8">
      <c r="A1191" s="9" t="s">
        <v>100</v>
      </c>
      <c r="B1191" s="13">
        <v>24</v>
      </c>
      <c r="C1191" s="12">
        <v>45290</v>
      </c>
      <c r="D1191" s="12">
        <v>45290</v>
      </c>
      <c r="E1191" s="15">
        <v>100</v>
      </c>
      <c r="F1191" s="8">
        <v>0</v>
      </c>
      <c r="G1191" s="11">
        <f t="shared" si="26"/>
        <v>100</v>
      </c>
      <c r="H1191" s="8">
        <f t="shared" si="25"/>
        <v>0</v>
      </c>
    </row>
    <row r="1192" spans="1:8">
      <c r="A1192" s="9" t="s">
        <v>100</v>
      </c>
      <c r="B1192" s="13">
        <v>25</v>
      </c>
      <c r="C1192" s="12">
        <v>45321</v>
      </c>
      <c r="D1192" s="12">
        <v>45321</v>
      </c>
      <c r="E1192" s="15">
        <v>100</v>
      </c>
      <c r="F1192" s="8">
        <v>0</v>
      </c>
      <c r="G1192" s="11">
        <f t="shared" si="26"/>
        <v>100</v>
      </c>
      <c r="H1192" s="8">
        <f t="shared" si="25"/>
        <v>0</v>
      </c>
    </row>
    <row r="1193" spans="1:8">
      <c r="A1193" s="9" t="s">
        <v>100</v>
      </c>
      <c r="B1193" s="13">
        <v>26</v>
      </c>
      <c r="C1193" s="12">
        <v>45351</v>
      </c>
      <c r="D1193" s="12">
        <v>45351</v>
      </c>
      <c r="E1193" s="14">
        <v>21109</v>
      </c>
      <c r="F1193" s="8">
        <v>0</v>
      </c>
      <c r="G1193" s="11">
        <f t="shared" si="26"/>
        <v>21109</v>
      </c>
      <c r="H1193" s="8">
        <f t="shared" si="25"/>
        <v>0</v>
      </c>
    </row>
    <row r="1194" spans="1:8">
      <c r="A1194" s="9" t="s">
        <v>101</v>
      </c>
      <c r="B1194" s="13">
        <v>1</v>
      </c>
      <c r="C1194" s="12">
        <v>45038</v>
      </c>
      <c r="D1194" s="12">
        <v>45038</v>
      </c>
      <c r="E1194" s="14">
        <v>3000</v>
      </c>
      <c r="F1194" s="8">
        <v>0</v>
      </c>
      <c r="G1194" s="11">
        <f t="shared" si="26"/>
        <v>3000</v>
      </c>
      <c r="H1194" s="8">
        <f t="shared" si="25"/>
        <v>0</v>
      </c>
    </row>
    <row r="1195" spans="1:8">
      <c r="A1195" s="9" t="s">
        <v>101</v>
      </c>
      <c r="B1195" s="13">
        <v>2</v>
      </c>
      <c r="C1195" s="12">
        <v>45112</v>
      </c>
      <c r="D1195" s="12">
        <v>45112</v>
      </c>
      <c r="E1195" s="15">
        <v>250</v>
      </c>
      <c r="F1195" s="8">
        <v>0</v>
      </c>
      <c r="G1195" s="11">
        <f t="shared" si="26"/>
        <v>250</v>
      </c>
      <c r="H1195" s="8">
        <f t="shared" si="25"/>
        <v>0</v>
      </c>
    </row>
    <row r="1196" spans="1:8">
      <c r="A1196" s="9" t="s">
        <v>101</v>
      </c>
      <c r="B1196" s="13">
        <v>3</v>
      </c>
      <c r="C1196" s="12">
        <v>45143</v>
      </c>
      <c r="D1196" s="12">
        <v>45143</v>
      </c>
      <c r="E1196" s="15">
        <v>250</v>
      </c>
      <c r="F1196" s="8">
        <v>0</v>
      </c>
      <c r="G1196" s="11">
        <f t="shared" si="26"/>
        <v>250</v>
      </c>
      <c r="H1196" s="8">
        <f t="shared" si="25"/>
        <v>0</v>
      </c>
    </row>
    <row r="1197" spans="1:8">
      <c r="A1197" s="9" t="s">
        <v>101</v>
      </c>
      <c r="B1197" s="13">
        <v>4</v>
      </c>
      <c r="C1197" s="12">
        <v>45174</v>
      </c>
      <c r="D1197" s="12">
        <v>45174</v>
      </c>
      <c r="E1197" s="15">
        <v>250</v>
      </c>
      <c r="F1197" s="8">
        <v>0</v>
      </c>
      <c r="G1197" s="11">
        <f t="shared" si="26"/>
        <v>250</v>
      </c>
      <c r="H1197" s="8">
        <f t="shared" si="25"/>
        <v>0</v>
      </c>
    </row>
    <row r="1198" spans="1:8">
      <c r="A1198" s="9" t="s">
        <v>101</v>
      </c>
      <c r="B1198" s="13">
        <v>5</v>
      </c>
      <c r="C1198" s="12">
        <v>45204</v>
      </c>
      <c r="D1198" s="12">
        <v>45204</v>
      </c>
      <c r="E1198" s="15">
        <v>250</v>
      </c>
      <c r="F1198" s="8">
        <v>0</v>
      </c>
      <c r="G1198" s="11">
        <f t="shared" si="26"/>
        <v>250</v>
      </c>
      <c r="H1198" s="8">
        <f t="shared" si="25"/>
        <v>0</v>
      </c>
    </row>
    <row r="1199" spans="1:8">
      <c r="A1199" s="9" t="s">
        <v>101</v>
      </c>
      <c r="B1199" s="13">
        <v>6</v>
      </c>
      <c r="C1199" s="12">
        <v>45235</v>
      </c>
      <c r="D1199" s="12">
        <v>45235</v>
      </c>
      <c r="E1199" s="15">
        <v>250</v>
      </c>
      <c r="F1199" s="8">
        <v>0</v>
      </c>
      <c r="G1199" s="11">
        <f t="shared" si="26"/>
        <v>250</v>
      </c>
      <c r="H1199" s="8">
        <f t="shared" si="25"/>
        <v>0</v>
      </c>
    </row>
    <row r="1200" spans="1:8">
      <c r="A1200" s="9" t="s">
        <v>101</v>
      </c>
      <c r="B1200" s="13">
        <v>7</v>
      </c>
      <c r="C1200" s="12">
        <v>45265</v>
      </c>
      <c r="D1200" s="12">
        <v>45265</v>
      </c>
      <c r="E1200" s="15">
        <v>250</v>
      </c>
      <c r="F1200" s="8">
        <v>0</v>
      </c>
      <c r="G1200" s="11">
        <f t="shared" si="26"/>
        <v>250</v>
      </c>
      <c r="H1200" s="8">
        <f t="shared" si="25"/>
        <v>0</v>
      </c>
    </row>
    <row r="1201" spans="1:8">
      <c r="A1201" s="9" t="s">
        <v>101</v>
      </c>
      <c r="B1201" s="13">
        <v>8</v>
      </c>
      <c r="C1201" s="12">
        <v>45296</v>
      </c>
      <c r="D1201" s="12">
        <v>45296</v>
      </c>
      <c r="E1201" s="15">
        <v>250</v>
      </c>
      <c r="F1201" s="8">
        <v>0</v>
      </c>
      <c r="G1201" s="11">
        <f t="shared" si="26"/>
        <v>250</v>
      </c>
      <c r="H1201" s="8">
        <f t="shared" si="25"/>
        <v>0</v>
      </c>
    </row>
    <row r="1202" spans="1:8">
      <c r="A1202" s="9" t="s">
        <v>101</v>
      </c>
      <c r="B1202" s="13">
        <v>9</v>
      </c>
      <c r="C1202" s="12">
        <v>45327</v>
      </c>
      <c r="D1202" s="12">
        <v>45327</v>
      </c>
      <c r="E1202" s="15">
        <v>250</v>
      </c>
      <c r="F1202" s="8">
        <v>0</v>
      </c>
      <c r="G1202" s="11">
        <f t="shared" si="26"/>
        <v>250</v>
      </c>
      <c r="H1202" s="8">
        <f t="shared" si="25"/>
        <v>0</v>
      </c>
    </row>
    <row r="1203" spans="1:8">
      <c r="A1203" s="9" t="s">
        <v>101</v>
      </c>
      <c r="B1203" s="13">
        <v>10</v>
      </c>
      <c r="C1203" s="12">
        <v>45356</v>
      </c>
      <c r="D1203" s="12">
        <v>45356</v>
      </c>
      <c r="E1203" s="15">
        <v>250</v>
      </c>
      <c r="F1203" s="8">
        <v>0</v>
      </c>
      <c r="G1203" s="11">
        <f t="shared" si="26"/>
        <v>250</v>
      </c>
      <c r="H1203" s="8">
        <f t="shared" si="25"/>
        <v>0</v>
      </c>
    </row>
    <row r="1204" spans="1:8">
      <c r="A1204" s="9" t="s">
        <v>101</v>
      </c>
      <c r="B1204" s="13">
        <v>11</v>
      </c>
      <c r="C1204" s="12">
        <v>45387</v>
      </c>
      <c r="D1204" s="12">
        <v>45387</v>
      </c>
      <c r="E1204" s="15">
        <v>250</v>
      </c>
      <c r="F1204" s="8">
        <v>0</v>
      </c>
      <c r="G1204" s="11">
        <f t="shared" si="26"/>
        <v>250</v>
      </c>
      <c r="H1204" s="8">
        <f t="shared" si="25"/>
        <v>0</v>
      </c>
    </row>
    <row r="1205" spans="1:8">
      <c r="A1205" s="9" t="s">
        <v>101</v>
      </c>
      <c r="B1205" s="13">
        <v>12</v>
      </c>
      <c r="C1205" s="12">
        <v>45417</v>
      </c>
      <c r="D1205" s="12">
        <v>45417</v>
      </c>
      <c r="E1205" s="15">
        <v>250</v>
      </c>
      <c r="F1205" s="8">
        <v>0</v>
      </c>
      <c r="G1205" s="11">
        <f t="shared" si="26"/>
        <v>250</v>
      </c>
      <c r="H1205" s="8">
        <f t="shared" si="25"/>
        <v>0</v>
      </c>
    </row>
    <row r="1206" spans="1:8">
      <c r="A1206" s="9" t="s">
        <v>101</v>
      </c>
      <c r="B1206" s="13">
        <v>13</v>
      </c>
      <c r="C1206" s="12">
        <v>45448</v>
      </c>
      <c r="D1206" s="12">
        <v>45448</v>
      </c>
      <c r="E1206" s="15">
        <v>250</v>
      </c>
      <c r="F1206" s="8">
        <v>0</v>
      </c>
      <c r="G1206" s="11">
        <f t="shared" si="26"/>
        <v>250</v>
      </c>
      <c r="H1206" s="8">
        <f t="shared" si="25"/>
        <v>0</v>
      </c>
    </row>
    <row r="1207" spans="1:8">
      <c r="A1207" s="9" t="s">
        <v>101</v>
      </c>
      <c r="B1207" s="13">
        <v>14</v>
      </c>
      <c r="C1207" s="12">
        <v>45478</v>
      </c>
      <c r="D1207" s="12">
        <v>45478</v>
      </c>
      <c r="E1207" s="15">
        <v>250</v>
      </c>
      <c r="F1207" s="8">
        <v>0</v>
      </c>
      <c r="G1207" s="11">
        <f t="shared" si="26"/>
        <v>250</v>
      </c>
      <c r="H1207" s="8">
        <f t="shared" si="25"/>
        <v>0</v>
      </c>
    </row>
    <row r="1208" spans="1:8">
      <c r="A1208" s="9" t="s">
        <v>101</v>
      </c>
      <c r="B1208" s="13">
        <v>15</v>
      </c>
      <c r="C1208" s="12">
        <v>45509</v>
      </c>
      <c r="D1208" s="12">
        <v>45509</v>
      </c>
      <c r="E1208" s="15">
        <v>250</v>
      </c>
      <c r="F1208" s="8">
        <v>0</v>
      </c>
      <c r="G1208" s="11">
        <f t="shared" si="26"/>
        <v>250</v>
      </c>
      <c r="H1208" s="8">
        <f t="shared" si="25"/>
        <v>0</v>
      </c>
    </row>
    <row r="1209" spans="1:8">
      <c r="A1209" s="9" t="s">
        <v>101</v>
      </c>
      <c r="B1209" s="13">
        <v>16</v>
      </c>
      <c r="C1209" s="12">
        <v>45540</v>
      </c>
      <c r="D1209" s="12">
        <v>45540</v>
      </c>
      <c r="E1209" s="15">
        <v>250</v>
      </c>
      <c r="F1209" s="8">
        <v>0</v>
      </c>
      <c r="G1209" s="11">
        <f t="shared" si="26"/>
        <v>250</v>
      </c>
      <c r="H1209" s="8">
        <f t="shared" si="25"/>
        <v>0</v>
      </c>
    </row>
    <row r="1210" spans="1:8">
      <c r="A1210" s="9" t="s">
        <v>101</v>
      </c>
      <c r="B1210" s="13">
        <v>17</v>
      </c>
      <c r="C1210" s="12">
        <v>45570</v>
      </c>
      <c r="D1210" s="12">
        <v>45570</v>
      </c>
      <c r="E1210" s="15">
        <v>250</v>
      </c>
      <c r="F1210" s="8">
        <v>0</v>
      </c>
      <c r="G1210" s="11">
        <f t="shared" si="26"/>
        <v>250</v>
      </c>
      <c r="H1210" s="8">
        <f t="shared" si="25"/>
        <v>0</v>
      </c>
    </row>
    <row r="1211" spans="1:8">
      <c r="A1211" s="9" t="s">
        <v>101</v>
      </c>
      <c r="B1211" s="13">
        <v>18</v>
      </c>
      <c r="C1211" s="12">
        <v>45601</v>
      </c>
      <c r="D1211" s="12">
        <v>45601</v>
      </c>
      <c r="E1211" s="15">
        <v>250</v>
      </c>
      <c r="F1211" s="8">
        <v>0</v>
      </c>
      <c r="G1211" s="11">
        <f t="shared" si="26"/>
        <v>250</v>
      </c>
      <c r="H1211" s="8">
        <f t="shared" si="25"/>
        <v>0</v>
      </c>
    </row>
    <row r="1212" spans="1:8">
      <c r="A1212" s="9" t="s">
        <v>101</v>
      </c>
      <c r="B1212" s="13">
        <v>19</v>
      </c>
      <c r="C1212" s="12">
        <v>45631</v>
      </c>
      <c r="D1212" s="12">
        <v>45631</v>
      </c>
      <c r="E1212" s="15">
        <v>250</v>
      </c>
      <c r="F1212" s="8">
        <v>0</v>
      </c>
      <c r="G1212" s="11">
        <f t="shared" si="26"/>
        <v>250</v>
      </c>
      <c r="H1212" s="8">
        <f t="shared" si="25"/>
        <v>0</v>
      </c>
    </row>
    <row r="1213" spans="1:8">
      <c r="A1213" s="9" t="s">
        <v>101</v>
      </c>
      <c r="B1213" s="13">
        <v>20</v>
      </c>
      <c r="C1213" s="12">
        <v>45662</v>
      </c>
      <c r="D1213" s="12">
        <v>45662</v>
      </c>
      <c r="E1213" s="15">
        <v>250</v>
      </c>
      <c r="F1213" s="8">
        <v>0</v>
      </c>
      <c r="G1213" s="11">
        <f t="shared" si="26"/>
        <v>250</v>
      </c>
      <c r="H1213" s="8">
        <f t="shared" si="25"/>
        <v>0</v>
      </c>
    </row>
    <row r="1214" spans="1:8">
      <c r="A1214" s="9" t="s">
        <v>101</v>
      </c>
      <c r="B1214" s="13">
        <v>21</v>
      </c>
      <c r="C1214" s="12">
        <v>45693</v>
      </c>
      <c r="D1214" s="12">
        <v>45693</v>
      </c>
      <c r="E1214" s="15">
        <v>250</v>
      </c>
      <c r="F1214" s="8">
        <v>0</v>
      </c>
      <c r="G1214" s="11">
        <f t="shared" si="26"/>
        <v>250</v>
      </c>
      <c r="H1214" s="8">
        <f t="shared" si="25"/>
        <v>0</v>
      </c>
    </row>
    <row r="1215" spans="1:8">
      <c r="A1215" s="9" t="s">
        <v>101</v>
      </c>
      <c r="B1215" s="13">
        <v>22</v>
      </c>
      <c r="C1215" s="12">
        <v>45721</v>
      </c>
      <c r="D1215" s="12">
        <v>45721</v>
      </c>
      <c r="E1215" s="15">
        <v>250</v>
      </c>
      <c r="F1215" s="8">
        <v>0</v>
      </c>
      <c r="G1215" s="11">
        <f t="shared" si="26"/>
        <v>250</v>
      </c>
      <c r="H1215" s="8">
        <f t="shared" si="25"/>
        <v>0</v>
      </c>
    </row>
    <row r="1216" spans="1:8">
      <c r="A1216" s="9" t="s">
        <v>101</v>
      </c>
      <c r="B1216" s="13">
        <v>23</v>
      </c>
      <c r="C1216" s="12">
        <v>45752</v>
      </c>
      <c r="D1216" s="12">
        <v>45752</v>
      </c>
      <c r="E1216" s="15">
        <v>250</v>
      </c>
      <c r="F1216" s="8">
        <v>0</v>
      </c>
      <c r="G1216" s="11">
        <f t="shared" si="26"/>
        <v>250</v>
      </c>
      <c r="H1216" s="8">
        <f t="shared" si="25"/>
        <v>0</v>
      </c>
    </row>
    <row r="1217" spans="1:8">
      <c r="A1217" s="9" t="s">
        <v>101</v>
      </c>
      <c r="B1217" s="13">
        <v>24</v>
      </c>
      <c r="C1217" s="12">
        <v>45782</v>
      </c>
      <c r="D1217" s="12">
        <v>45782</v>
      </c>
      <c r="E1217" s="15">
        <v>250</v>
      </c>
      <c r="F1217" s="8">
        <v>0</v>
      </c>
      <c r="G1217" s="11">
        <f t="shared" si="26"/>
        <v>250</v>
      </c>
      <c r="H1217" s="8">
        <f t="shared" si="25"/>
        <v>0</v>
      </c>
    </row>
    <row r="1218" spans="1:8">
      <c r="A1218" s="9" t="s">
        <v>101</v>
      </c>
      <c r="B1218" s="13">
        <v>25</v>
      </c>
      <c r="C1218" s="12">
        <v>45813</v>
      </c>
      <c r="D1218" s="12">
        <v>45813</v>
      </c>
      <c r="E1218" s="15">
        <v>250</v>
      </c>
      <c r="F1218" s="8">
        <v>0</v>
      </c>
      <c r="G1218" s="11">
        <f t="shared" si="26"/>
        <v>250</v>
      </c>
      <c r="H1218" s="8">
        <f t="shared" si="25"/>
        <v>0</v>
      </c>
    </row>
    <row r="1219" spans="1:8">
      <c r="A1219" s="9" t="s">
        <v>101</v>
      </c>
      <c r="B1219" s="13">
        <v>26</v>
      </c>
      <c r="C1219" s="12">
        <v>45843</v>
      </c>
      <c r="D1219" s="12">
        <v>45843</v>
      </c>
      <c r="E1219" s="15">
        <v>250</v>
      </c>
      <c r="F1219" s="8">
        <v>0</v>
      </c>
      <c r="G1219" s="11">
        <f t="shared" si="26"/>
        <v>250</v>
      </c>
      <c r="H1219" s="8">
        <f t="shared" si="25"/>
        <v>0</v>
      </c>
    </row>
    <row r="1220" spans="1:8">
      <c r="A1220" s="9" t="s">
        <v>101</v>
      </c>
      <c r="B1220" s="13">
        <v>27</v>
      </c>
      <c r="C1220" s="12">
        <v>45874</v>
      </c>
      <c r="D1220" s="12">
        <v>45874</v>
      </c>
      <c r="E1220" s="15">
        <v>250</v>
      </c>
      <c r="F1220" s="8">
        <v>0</v>
      </c>
      <c r="G1220" s="11">
        <f t="shared" si="26"/>
        <v>250</v>
      </c>
      <c r="H1220" s="8">
        <f t="shared" si="25"/>
        <v>0</v>
      </c>
    </row>
    <row r="1221" spans="1:8">
      <c r="A1221" s="9" t="s">
        <v>101</v>
      </c>
      <c r="B1221" s="13">
        <v>28</v>
      </c>
      <c r="C1221" s="12">
        <v>45905</v>
      </c>
      <c r="D1221" s="12">
        <v>45905</v>
      </c>
      <c r="E1221" s="15">
        <v>250</v>
      </c>
      <c r="F1221" s="8">
        <v>0</v>
      </c>
      <c r="G1221" s="11">
        <f t="shared" si="26"/>
        <v>250</v>
      </c>
      <c r="H1221" s="8">
        <f t="shared" si="25"/>
        <v>0</v>
      </c>
    </row>
    <row r="1222" spans="1:8">
      <c r="A1222" s="9" t="s">
        <v>101</v>
      </c>
      <c r="B1222" s="13">
        <v>29</v>
      </c>
      <c r="C1222" s="12">
        <v>45935</v>
      </c>
      <c r="D1222" s="12">
        <v>45935</v>
      </c>
      <c r="E1222" s="15">
        <v>250</v>
      </c>
      <c r="F1222" s="8">
        <v>0</v>
      </c>
      <c r="G1222" s="11">
        <f t="shared" si="26"/>
        <v>250</v>
      </c>
      <c r="H1222" s="8">
        <f t="shared" si="25"/>
        <v>0</v>
      </c>
    </row>
    <row r="1223" spans="1:8">
      <c r="A1223" s="9" t="s">
        <v>101</v>
      </c>
      <c r="B1223" s="13">
        <v>30</v>
      </c>
      <c r="C1223" s="12">
        <v>45966</v>
      </c>
      <c r="D1223" s="12">
        <v>45966</v>
      </c>
      <c r="E1223" s="15">
        <v>250</v>
      </c>
      <c r="F1223" s="8">
        <v>0</v>
      </c>
      <c r="G1223" s="11">
        <f t="shared" si="26"/>
        <v>250</v>
      </c>
      <c r="H1223" s="8">
        <f t="shared" si="25"/>
        <v>0</v>
      </c>
    </row>
    <row r="1224" spans="1:8">
      <c r="A1224" s="9" t="s">
        <v>101</v>
      </c>
      <c r="B1224" s="13">
        <v>31</v>
      </c>
      <c r="C1224" s="12">
        <v>45996</v>
      </c>
      <c r="D1224" s="12">
        <v>45996</v>
      </c>
      <c r="E1224" s="15">
        <v>250</v>
      </c>
      <c r="F1224" s="8">
        <v>0</v>
      </c>
      <c r="G1224" s="11">
        <f t="shared" si="26"/>
        <v>250</v>
      </c>
      <c r="H1224" s="8">
        <f t="shared" si="25"/>
        <v>0</v>
      </c>
    </row>
    <row r="1225" spans="1:8">
      <c r="A1225" s="9" t="s">
        <v>101</v>
      </c>
      <c r="B1225" s="13">
        <v>32</v>
      </c>
      <c r="C1225" s="12">
        <v>46027</v>
      </c>
      <c r="D1225" s="12">
        <v>46027</v>
      </c>
      <c r="E1225" s="15">
        <v>250</v>
      </c>
      <c r="F1225" s="8">
        <v>0</v>
      </c>
      <c r="G1225" s="11">
        <f t="shared" si="26"/>
        <v>250</v>
      </c>
      <c r="H1225" s="8">
        <f t="shared" si="25"/>
        <v>0</v>
      </c>
    </row>
    <row r="1226" spans="1:8">
      <c r="A1226" s="9" t="s">
        <v>101</v>
      </c>
      <c r="B1226" s="13">
        <v>33</v>
      </c>
      <c r="C1226" s="12">
        <v>46058</v>
      </c>
      <c r="D1226" s="12">
        <v>46058</v>
      </c>
      <c r="E1226" s="15">
        <v>250</v>
      </c>
      <c r="F1226" s="8">
        <v>0</v>
      </c>
      <c r="G1226" s="11">
        <f t="shared" si="26"/>
        <v>250</v>
      </c>
      <c r="H1226" s="8">
        <f t="shared" si="25"/>
        <v>0</v>
      </c>
    </row>
    <row r="1227" spans="1:8">
      <c r="A1227" s="9" t="s">
        <v>101</v>
      </c>
      <c r="B1227" s="13">
        <v>34</v>
      </c>
      <c r="C1227" s="12">
        <v>46086</v>
      </c>
      <c r="D1227" s="12">
        <v>46086</v>
      </c>
      <c r="E1227" s="15">
        <v>250</v>
      </c>
      <c r="F1227" s="8">
        <v>0</v>
      </c>
      <c r="G1227" s="11">
        <f t="shared" si="26"/>
        <v>250</v>
      </c>
      <c r="H1227" s="8">
        <f t="shared" si="25"/>
        <v>0</v>
      </c>
    </row>
    <row r="1228" spans="1:8">
      <c r="A1228" s="9" t="s">
        <v>101</v>
      </c>
      <c r="B1228" s="13">
        <v>35</v>
      </c>
      <c r="C1228" s="12">
        <v>46117</v>
      </c>
      <c r="D1228" s="12">
        <v>46117</v>
      </c>
      <c r="E1228" s="15">
        <v>250</v>
      </c>
      <c r="F1228" s="8">
        <v>0</v>
      </c>
      <c r="G1228" s="11">
        <f t="shared" si="26"/>
        <v>250</v>
      </c>
      <c r="H1228" s="8">
        <f t="shared" si="25"/>
        <v>0</v>
      </c>
    </row>
    <row r="1229" spans="1:8">
      <c r="A1229" s="9" t="s">
        <v>101</v>
      </c>
      <c r="B1229" s="13">
        <v>36</v>
      </c>
      <c r="C1229" s="12">
        <v>46147</v>
      </c>
      <c r="D1229" s="12">
        <v>46147</v>
      </c>
      <c r="E1229" s="15">
        <v>250</v>
      </c>
      <c r="F1229" s="8">
        <v>0</v>
      </c>
      <c r="G1229" s="11">
        <f t="shared" si="26"/>
        <v>250</v>
      </c>
      <c r="H1229" s="8">
        <f t="shared" si="25"/>
        <v>0</v>
      </c>
    </row>
    <row r="1230" spans="1:8">
      <c r="A1230" s="9" t="s">
        <v>101</v>
      </c>
      <c r="B1230" s="13">
        <v>37</v>
      </c>
      <c r="C1230" s="12">
        <v>46178</v>
      </c>
      <c r="D1230" s="12">
        <v>46178</v>
      </c>
      <c r="E1230" s="15">
        <v>250</v>
      </c>
      <c r="F1230" s="8">
        <v>0</v>
      </c>
      <c r="G1230" s="11">
        <f t="shared" si="26"/>
        <v>250</v>
      </c>
      <c r="H1230" s="8">
        <f t="shared" si="25"/>
        <v>0</v>
      </c>
    </row>
    <row r="1231" spans="1:8">
      <c r="A1231" s="9" t="s">
        <v>101</v>
      </c>
      <c r="B1231" s="13">
        <v>38</v>
      </c>
      <c r="C1231" s="12">
        <v>46208</v>
      </c>
      <c r="D1231" s="12">
        <v>46208</v>
      </c>
      <c r="E1231" s="15">
        <v>250</v>
      </c>
      <c r="F1231" s="8">
        <v>0</v>
      </c>
      <c r="G1231" s="11">
        <f t="shared" si="26"/>
        <v>250</v>
      </c>
      <c r="H1231" s="8">
        <f t="shared" si="25"/>
        <v>0</v>
      </c>
    </row>
    <row r="1232" spans="1:8">
      <c r="A1232" s="9" t="s">
        <v>101</v>
      </c>
      <c r="B1232" s="13">
        <v>39</v>
      </c>
      <c r="C1232" s="12">
        <v>46239</v>
      </c>
      <c r="D1232" s="12">
        <v>46239</v>
      </c>
      <c r="E1232" s="15">
        <v>250</v>
      </c>
      <c r="F1232" s="8">
        <v>0</v>
      </c>
      <c r="G1232" s="11">
        <f t="shared" si="26"/>
        <v>250</v>
      </c>
      <c r="H1232" s="8">
        <f t="shared" si="25"/>
        <v>0</v>
      </c>
    </row>
    <row r="1233" spans="1:8">
      <c r="A1233" s="9" t="s">
        <v>101</v>
      </c>
      <c r="B1233" s="13">
        <v>40</v>
      </c>
      <c r="C1233" s="12">
        <v>46270</v>
      </c>
      <c r="D1233" s="12">
        <v>46270</v>
      </c>
      <c r="E1233" s="15">
        <v>250</v>
      </c>
      <c r="F1233" s="8">
        <v>0</v>
      </c>
      <c r="G1233" s="11">
        <f t="shared" si="26"/>
        <v>250</v>
      </c>
      <c r="H1233" s="8">
        <f t="shared" si="25"/>
        <v>0</v>
      </c>
    </row>
    <row r="1234" spans="1:8">
      <c r="A1234" s="9" t="s">
        <v>101</v>
      </c>
      <c r="B1234" s="13">
        <v>41</v>
      </c>
      <c r="C1234" s="12">
        <v>46300</v>
      </c>
      <c r="D1234" s="12">
        <v>46300</v>
      </c>
      <c r="E1234" s="15">
        <v>250</v>
      </c>
      <c r="F1234" s="8">
        <v>0</v>
      </c>
      <c r="G1234" s="11">
        <f t="shared" si="26"/>
        <v>250</v>
      </c>
      <c r="H1234" s="8">
        <f t="shared" si="25"/>
        <v>0</v>
      </c>
    </row>
    <row r="1235" spans="1:8">
      <c r="A1235" s="9" t="s">
        <v>101</v>
      </c>
      <c r="B1235" s="13">
        <v>42</v>
      </c>
      <c r="C1235" s="12">
        <v>46331</v>
      </c>
      <c r="D1235" s="12">
        <v>46331</v>
      </c>
      <c r="E1235" s="15">
        <v>250</v>
      </c>
      <c r="F1235" s="8">
        <v>0</v>
      </c>
      <c r="G1235" s="11">
        <f t="shared" si="26"/>
        <v>250</v>
      </c>
      <c r="H1235" s="8">
        <f t="shared" si="25"/>
        <v>0</v>
      </c>
    </row>
    <row r="1236" spans="1:8">
      <c r="A1236" s="9" t="s">
        <v>101</v>
      </c>
      <c r="B1236" s="13">
        <v>43</v>
      </c>
      <c r="C1236" s="12">
        <v>46361</v>
      </c>
      <c r="D1236" s="12">
        <v>46361</v>
      </c>
      <c r="E1236" s="15">
        <v>250</v>
      </c>
      <c r="F1236" s="8">
        <v>0</v>
      </c>
      <c r="G1236" s="11">
        <f t="shared" si="26"/>
        <v>250</v>
      </c>
      <c r="H1236" s="8">
        <f t="shared" si="25"/>
        <v>0</v>
      </c>
    </row>
    <row r="1237" spans="1:8">
      <c r="A1237" s="9" t="s">
        <v>101</v>
      </c>
      <c r="B1237" s="13">
        <v>44</v>
      </c>
      <c r="C1237" s="12">
        <v>46392</v>
      </c>
      <c r="D1237" s="12">
        <v>46392</v>
      </c>
      <c r="E1237" s="15">
        <v>250</v>
      </c>
      <c r="F1237" s="8">
        <v>0</v>
      </c>
      <c r="G1237" s="11">
        <f t="shared" si="26"/>
        <v>250</v>
      </c>
      <c r="H1237" s="8">
        <f t="shared" si="25"/>
        <v>0</v>
      </c>
    </row>
    <row r="1238" spans="1:8">
      <c r="A1238" s="9" t="s">
        <v>101</v>
      </c>
      <c r="B1238" s="13">
        <v>45</v>
      </c>
      <c r="C1238" s="12">
        <v>46423</v>
      </c>
      <c r="D1238" s="12">
        <v>46423</v>
      </c>
      <c r="E1238" s="15">
        <v>250</v>
      </c>
      <c r="F1238" s="8">
        <v>0</v>
      </c>
      <c r="G1238" s="11">
        <f t="shared" si="26"/>
        <v>250</v>
      </c>
      <c r="H1238" s="8">
        <f t="shared" si="25"/>
        <v>0</v>
      </c>
    </row>
    <row r="1239" spans="1:8">
      <c r="A1239" s="9" t="s">
        <v>101</v>
      </c>
      <c r="B1239" s="13">
        <v>46</v>
      </c>
      <c r="C1239" s="12">
        <v>46451</v>
      </c>
      <c r="D1239" s="12">
        <v>46451</v>
      </c>
      <c r="E1239" s="15">
        <v>250</v>
      </c>
      <c r="F1239" s="8">
        <v>0</v>
      </c>
      <c r="G1239" s="11">
        <f t="shared" si="26"/>
        <v>250</v>
      </c>
      <c r="H1239" s="8">
        <f t="shared" si="25"/>
        <v>0</v>
      </c>
    </row>
    <row r="1240" spans="1:8">
      <c r="A1240" s="9" t="s">
        <v>101</v>
      </c>
      <c r="B1240" s="13">
        <v>47</v>
      </c>
      <c r="C1240" s="12">
        <v>46482</v>
      </c>
      <c r="D1240" s="12">
        <v>46482</v>
      </c>
      <c r="E1240" s="15">
        <v>250</v>
      </c>
      <c r="F1240" s="8">
        <v>0</v>
      </c>
      <c r="G1240" s="11">
        <f t="shared" si="26"/>
        <v>250</v>
      </c>
      <c r="H1240" s="8">
        <f t="shared" si="25"/>
        <v>0</v>
      </c>
    </row>
    <row r="1241" spans="1:8">
      <c r="A1241" s="9" t="s">
        <v>101</v>
      </c>
      <c r="B1241" s="13">
        <v>48</v>
      </c>
      <c r="C1241" s="12">
        <v>46512</v>
      </c>
      <c r="D1241" s="12">
        <v>46512</v>
      </c>
      <c r="E1241" s="15">
        <v>250</v>
      </c>
      <c r="F1241" s="8">
        <v>0</v>
      </c>
      <c r="G1241" s="11">
        <f t="shared" si="26"/>
        <v>250</v>
      </c>
      <c r="H1241" s="8">
        <f t="shared" si="25"/>
        <v>0</v>
      </c>
    </row>
    <row r="1242" spans="1:8">
      <c r="A1242" s="9" t="s">
        <v>101</v>
      </c>
      <c r="B1242" s="13">
        <v>49</v>
      </c>
      <c r="C1242" s="12">
        <v>46543</v>
      </c>
      <c r="D1242" s="12">
        <v>46543</v>
      </c>
      <c r="E1242" s="15">
        <v>250</v>
      </c>
      <c r="F1242" s="8">
        <v>0</v>
      </c>
      <c r="G1242" s="11">
        <f t="shared" si="26"/>
        <v>250</v>
      </c>
      <c r="H1242" s="8">
        <f t="shared" si="25"/>
        <v>0</v>
      </c>
    </row>
    <row r="1243" spans="1:8">
      <c r="A1243" s="9" t="s">
        <v>101</v>
      </c>
      <c r="B1243" s="13">
        <v>50</v>
      </c>
      <c r="C1243" s="12">
        <v>46573</v>
      </c>
      <c r="D1243" s="12">
        <v>46573</v>
      </c>
      <c r="E1243" s="15">
        <v>250</v>
      </c>
      <c r="F1243" s="8">
        <v>0</v>
      </c>
      <c r="G1243" s="11">
        <f t="shared" si="26"/>
        <v>250</v>
      </c>
      <c r="H1243" s="8">
        <f t="shared" si="25"/>
        <v>0</v>
      </c>
    </row>
    <row r="1244" spans="1:8">
      <c r="A1244" s="9" t="s">
        <v>101</v>
      </c>
      <c r="B1244" s="13">
        <v>51</v>
      </c>
      <c r="C1244" s="12">
        <v>46604</v>
      </c>
      <c r="D1244" s="12">
        <v>46604</v>
      </c>
      <c r="E1244" s="15">
        <v>250</v>
      </c>
      <c r="F1244" s="8">
        <v>0</v>
      </c>
      <c r="G1244" s="11">
        <f t="shared" si="26"/>
        <v>250</v>
      </c>
      <c r="H1244" s="8">
        <f t="shared" ref="H1244:H1307" si="27">+F1244</f>
        <v>0</v>
      </c>
    </row>
    <row r="1245" spans="1:8">
      <c r="A1245" s="9" t="s">
        <v>101</v>
      </c>
      <c r="B1245" s="13">
        <v>52</v>
      </c>
      <c r="C1245" s="12">
        <v>46635</v>
      </c>
      <c r="D1245" s="12">
        <v>46635</v>
      </c>
      <c r="E1245" s="15">
        <v>250</v>
      </c>
      <c r="F1245" s="8">
        <v>0</v>
      </c>
      <c r="G1245" s="11">
        <f t="shared" ref="G1245:G1308" si="28">+E1245</f>
        <v>250</v>
      </c>
      <c r="H1245" s="8">
        <f t="shared" si="27"/>
        <v>0</v>
      </c>
    </row>
    <row r="1246" spans="1:8">
      <c r="A1246" s="9" t="s">
        <v>101</v>
      </c>
      <c r="B1246" s="13">
        <v>53</v>
      </c>
      <c r="C1246" s="12">
        <v>46665</v>
      </c>
      <c r="D1246" s="12">
        <v>46665</v>
      </c>
      <c r="E1246" s="15">
        <v>250</v>
      </c>
      <c r="F1246" s="8">
        <v>0</v>
      </c>
      <c r="G1246" s="11">
        <f t="shared" si="28"/>
        <v>250</v>
      </c>
      <c r="H1246" s="8">
        <f t="shared" si="27"/>
        <v>0</v>
      </c>
    </row>
    <row r="1247" spans="1:8">
      <c r="A1247" s="9" t="s">
        <v>101</v>
      </c>
      <c r="B1247" s="13">
        <v>54</v>
      </c>
      <c r="C1247" s="12">
        <v>46696</v>
      </c>
      <c r="D1247" s="12">
        <v>46696</v>
      </c>
      <c r="E1247" s="15">
        <v>250</v>
      </c>
      <c r="F1247" s="8">
        <v>0</v>
      </c>
      <c r="G1247" s="11">
        <f t="shared" si="28"/>
        <v>250</v>
      </c>
      <c r="H1247" s="8">
        <f t="shared" si="27"/>
        <v>0</v>
      </c>
    </row>
    <row r="1248" spans="1:8">
      <c r="A1248" s="9" t="s">
        <v>101</v>
      </c>
      <c r="B1248" s="13">
        <v>55</v>
      </c>
      <c r="C1248" s="12">
        <v>46726</v>
      </c>
      <c r="D1248" s="12">
        <v>46726</v>
      </c>
      <c r="E1248" s="15">
        <v>250</v>
      </c>
      <c r="F1248" s="8">
        <v>0</v>
      </c>
      <c r="G1248" s="11">
        <f t="shared" si="28"/>
        <v>250</v>
      </c>
      <c r="H1248" s="8">
        <f t="shared" si="27"/>
        <v>0</v>
      </c>
    </row>
    <row r="1249" spans="1:8">
      <c r="A1249" s="9" t="s">
        <v>101</v>
      </c>
      <c r="B1249" s="13">
        <v>56</v>
      </c>
      <c r="C1249" s="12">
        <v>46757</v>
      </c>
      <c r="D1249" s="12">
        <v>46757</v>
      </c>
      <c r="E1249" s="15">
        <v>250</v>
      </c>
      <c r="F1249" s="8">
        <v>0</v>
      </c>
      <c r="G1249" s="11">
        <f t="shared" si="28"/>
        <v>250</v>
      </c>
      <c r="H1249" s="8">
        <f t="shared" si="27"/>
        <v>0</v>
      </c>
    </row>
    <row r="1250" spans="1:8">
      <c r="A1250" s="9" t="s">
        <v>101</v>
      </c>
      <c r="B1250" s="13">
        <v>57</v>
      </c>
      <c r="C1250" s="12">
        <v>46788</v>
      </c>
      <c r="D1250" s="12">
        <v>46788</v>
      </c>
      <c r="E1250" s="15">
        <v>250</v>
      </c>
      <c r="F1250" s="8">
        <v>0</v>
      </c>
      <c r="G1250" s="11">
        <f t="shared" si="28"/>
        <v>250</v>
      </c>
      <c r="H1250" s="8">
        <f t="shared" si="27"/>
        <v>0</v>
      </c>
    </row>
    <row r="1251" spans="1:8">
      <c r="A1251" s="9" t="s">
        <v>101</v>
      </c>
      <c r="B1251" s="13">
        <v>58</v>
      </c>
      <c r="C1251" s="12">
        <v>46817</v>
      </c>
      <c r="D1251" s="12">
        <v>46817</v>
      </c>
      <c r="E1251" s="15">
        <v>250</v>
      </c>
      <c r="F1251" s="8">
        <v>0</v>
      </c>
      <c r="G1251" s="11">
        <f t="shared" si="28"/>
        <v>250</v>
      </c>
      <c r="H1251" s="8">
        <f t="shared" si="27"/>
        <v>0</v>
      </c>
    </row>
    <row r="1252" spans="1:8">
      <c r="A1252" s="9" t="s">
        <v>101</v>
      </c>
      <c r="B1252" s="13">
        <v>59</v>
      </c>
      <c r="C1252" s="12">
        <v>46848</v>
      </c>
      <c r="D1252" s="12">
        <v>46848</v>
      </c>
      <c r="E1252" s="15">
        <v>250</v>
      </c>
      <c r="F1252" s="8">
        <v>0</v>
      </c>
      <c r="G1252" s="11">
        <f t="shared" si="28"/>
        <v>250</v>
      </c>
      <c r="H1252" s="8">
        <f t="shared" si="27"/>
        <v>0</v>
      </c>
    </row>
    <row r="1253" spans="1:8">
      <c r="A1253" s="9" t="s">
        <v>101</v>
      </c>
      <c r="B1253" s="13">
        <v>60</v>
      </c>
      <c r="C1253" s="12">
        <v>46878</v>
      </c>
      <c r="D1253" s="12">
        <v>46878</v>
      </c>
      <c r="E1253" s="15">
        <v>250</v>
      </c>
      <c r="F1253" s="8">
        <v>0</v>
      </c>
      <c r="G1253" s="11">
        <f t="shared" si="28"/>
        <v>250</v>
      </c>
      <c r="H1253" s="8">
        <f t="shared" si="27"/>
        <v>0</v>
      </c>
    </row>
    <row r="1254" spans="1:8">
      <c r="A1254" s="9" t="s">
        <v>101</v>
      </c>
      <c r="B1254" s="13">
        <v>61</v>
      </c>
      <c r="C1254" s="12">
        <v>46909</v>
      </c>
      <c r="D1254" s="12">
        <v>46909</v>
      </c>
      <c r="E1254" s="15">
        <v>250</v>
      </c>
      <c r="F1254" s="8">
        <v>0</v>
      </c>
      <c r="G1254" s="11">
        <f t="shared" si="28"/>
        <v>250</v>
      </c>
      <c r="H1254" s="8">
        <f t="shared" si="27"/>
        <v>0</v>
      </c>
    </row>
    <row r="1255" spans="1:8">
      <c r="A1255" s="9" t="s">
        <v>102</v>
      </c>
      <c r="B1255" s="13">
        <v>1</v>
      </c>
      <c r="C1255" s="12">
        <v>44960</v>
      </c>
      <c r="D1255" s="12">
        <v>44960</v>
      </c>
      <c r="E1255" s="14">
        <v>20000</v>
      </c>
      <c r="F1255" s="8">
        <v>0</v>
      </c>
      <c r="G1255" s="11">
        <f t="shared" si="28"/>
        <v>20000</v>
      </c>
      <c r="H1255" s="8">
        <f t="shared" si="27"/>
        <v>0</v>
      </c>
    </row>
    <row r="1256" spans="1:8">
      <c r="A1256" s="9" t="s">
        <v>102</v>
      </c>
      <c r="B1256" s="13">
        <v>2</v>
      </c>
      <c r="C1256" s="12">
        <v>44681</v>
      </c>
      <c r="D1256" s="12">
        <v>45015</v>
      </c>
      <c r="E1256" s="14">
        <v>1027.78</v>
      </c>
      <c r="F1256" s="8">
        <v>0</v>
      </c>
      <c r="G1256" s="11">
        <f t="shared" si="28"/>
        <v>1027.78</v>
      </c>
      <c r="H1256" s="8">
        <f t="shared" si="27"/>
        <v>0</v>
      </c>
    </row>
    <row r="1257" spans="1:8">
      <c r="A1257" s="9" t="s">
        <v>102</v>
      </c>
      <c r="B1257" s="13">
        <v>3</v>
      </c>
      <c r="C1257" s="12">
        <v>44711</v>
      </c>
      <c r="D1257" s="12">
        <v>45046</v>
      </c>
      <c r="E1257" s="14">
        <v>1027.78</v>
      </c>
      <c r="F1257" s="8">
        <v>0</v>
      </c>
      <c r="G1257" s="11">
        <f t="shared" si="28"/>
        <v>1027.78</v>
      </c>
      <c r="H1257" s="8">
        <f t="shared" si="27"/>
        <v>0</v>
      </c>
    </row>
    <row r="1258" spans="1:8">
      <c r="A1258" s="9" t="s">
        <v>102</v>
      </c>
      <c r="B1258" s="13">
        <v>4</v>
      </c>
      <c r="C1258" s="12">
        <v>44742</v>
      </c>
      <c r="D1258" s="12">
        <v>45076</v>
      </c>
      <c r="E1258" s="14">
        <v>1027.78</v>
      </c>
      <c r="F1258" s="8">
        <v>0</v>
      </c>
      <c r="G1258" s="11">
        <f t="shared" si="28"/>
        <v>1027.78</v>
      </c>
      <c r="H1258" s="8">
        <f t="shared" si="27"/>
        <v>0</v>
      </c>
    </row>
    <row r="1259" spans="1:8">
      <c r="A1259" s="9" t="s">
        <v>102</v>
      </c>
      <c r="B1259" s="13">
        <v>5</v>
      </c>
      <c r="C1259" s="12">
        <v>44772</v>
      </c>
      <c r="D1259" s="12">
        <v>45107</v>
      </c>
      <c r="E1259" s="14">
        <v>1027.78</v>
      </c>
      <c r="F1259" s="8">
        <v>0</v>
      </c>
      <c r="G1259" s="11">
        <f t="shared" si="28"/>
        <v>1027.78</v>
      </c>
      <c r="H1259" s="8">
        <f t="shared" si="27"/>
        <v>0</v>
      </c>
    </row>
    <row r="1260" spans="1:8">
      <c r="A1260" s="9" t="s">
        <v>102</v>
      </c>
      <c r="B1260" s="13">
        <v>6</v>
      </c>
      <c r="C1260" s="12">
        <v>44803</v>
      </c>
      <c r="D1260" s="12">
        <v>45137</v>
      </c>
      <c r="E1260" s="14">
        <v>1027.78</v>
      </c>
      <c r="F1260" s="8">
        <v>0</v>
      </c>
      <c r="G1260" s="11">
        <f t="shared" si="28"/>
        <v>1027.78</v>
      </c>
      <c r="H1260" s="8">
        <f t="shared" si="27"/>
        <v>0</v>
      </c>
    </row>
    <row r="1261" spans="1:8">
      <c r="A1261" s="9" t="s">
        <v>102</v>
      </c>
      <c r="B1261" s="13">
        <v>7</v>
      </c>
      <c r="C1261" s="12">
        <v>44834</v>
      </c>
      <c r="D1261" s="12">
        <v>45168</v>
      </c>
      <c r="E1261" s="14">
        <v>1027.78</v>
      </c>
      <c r="F1261" s="8">
        <v>0</v>
      </c>
      <c r="G1261" s="11">
        <f t="shared" si="28"/>
        <v>1027.78</v>
      </c>
      <c r="H1261" s="8">
        <f t="shared" si="27"/>
        <v>0</v>
      </c>
    </row>
    <row r="1262" spans="1:8">
      <c r="A1262" s="9" t="s">
        <v>102</v>
      </c>
      <c r="B1262" s="13">
        <v>8</v>
      </c>
      <c r="C1262" s="12">
        <v>44864</v>
      </c>
      <c r="D1262" s="12">
        <v>45199</v>
      </c>
      <c r="E1262" s="14">
        <v>1027.78</v>
      </c>
      <c r="F1262" s="8">
        <v>0</v>
      </c>
      <c r="G1262" s="11">
        <f t="shared" si="28"/>
        <v>1027.78</v>
      </c>
      <c r="H1262" s="8">
        <f t="shared" si="27"/>
        <v>0</v>
      </c>
    </row>
    <row r="1263" spans="1:8">
      <c r="A1263" s="9" t="s">
        <v>102</v>
      </c>
      <c r="B1263" s="13">
        <v>9</v>
      </c>
      <c r="C1263" s="12">
        <v>44895</v>
      </c>
      <c r="D1263" s="12">
        <v>45229</v>
      </c>
      <c r="E1263" s="14">
        <v>1027.78</v>
      </c>
      <c r="F1263" s="8">
        <v>0</v>
      </c>
      <c r="G1263" s="11">
        <f t="shared" si="28"/>
        <v>1027.78</v>
      </c>
      <c r="H1263" s="8">
        <f t="shared" si="27"/>
        <v>0</v>
      </c>
    </row>
    <row r="1264" spans="1:8">
      <c r="A1264" s="9" t="s">
        <v>102</v>
      </c>
      <c r="B1264" s="13">
        <v>10</v>
      </c>
      <c r="C1264" s="12">
        <v>44925</v>
      </c>
      <c r="D1264" s="12">
        <v>45260</v>
      </c>
      <c r="E1264" s="14">
        <v>1027.78</v>
      </c>
      <c r="F1264" s="8">
        <v>0</v>
      </c>
      <c r="G1264" s="11">
        <f t="shared" si="28"/>
        <v>1027.78</v>
      </c>
      <c r="H1264" s="8">
        <f t="shared" si="27"/>
        <v>0</v>
      </c>
    </row>
    <row r="1265" spans="1:8">
      <c r="A1265" s="9" t="s">
        <v>102</v>
      </c>
      <c r="B1265" s="13">
        <v>11</v>
      </c>
      <c r="C1265" s="12">
        <v>44956</v>
      </c>
      <c r="D1265" s="12">
        <v>45290</v>
      </c>
      <c r="E1265" s="14">
        <v>1027.78</v>
      </c>
      <c r="F1265" s="8">
        <v>0</v>
      </c>
      <c r="G1265" s="11">
        <f t="shared" si="28"/>
        <v>1027.78</v>
      </c>
      <c r="H1265" s="8">
        <f t="shared" si="27"/>
        <v>0</v>
      </c>
    </row>
    <row r="1266" spans="1:8">
      <c r="A1266" s="9" t="s">
        <v>102</v>
      </c>
      <c r="B1266" s="13">
        <v>12</v>
      </c>
      <c r="C1266" s="12">
        <v>44985</v>
      </c>
      <c r="D1266" s="12">
        <v>45321</v>
      </c>
      <c r="E1266" s="14">
        <v>1027.78</v>
      </c>
      <c r="F1266" s="8">
        <v>0</v>
      </c>
      <c r="G1266" s="11">
        <f t="shared" si="28"/>
        <v>1027.78</v>
      </c>
      <c r="H1266" s="8">
        <f t="shared" si="27"/>
        <v>0</v>
      </c>
    </row>
    <row r="1267" spans="1:8">
      <c r="A1267" s="9" t="s">
        <v>102</v>
      </c>
      <c r="B1267" s="13">
        <v>13</v>
      </c>
      <c r="C1267" s="12">
        <v>45015</v>
      </c>
      <c r="D1267" s="12">
        <v>45351</v>
      </c>
      <c r="E1267" s="14">
        <v>1027.78</v>
      </c>
      <c r="F1267" s="8">
        <v>0</v>
      </c>
      <c r="G1267" s="11">
        <f t="shared" si="28"/>
        <v>1027.78</v>
      </c>
      <c r="H1267" s="8">
        <f t="shared" si="27"/>
        <v>0</v>
      </c>
    </row>
    <row r="1268" spans="1:8">
      <c r="A1268" s="9" t="s">
        <v>102</v>
      </c>
      <c r="B1268" s="13">
        <v>14</v>
      </c>
      <c r="C1268" s="12">
        <v>45046</v>
      </c>
      <c r="D1268" s="12">
        <v>45381</v>
      </c>
      <c r="E1268" s="14">
        <v>1027.78</v>
      </c>
      <c r="F1268" s="8">
        <v>0</v>
      </c>
      <c r="G1268" s="11">
        <f t="shared" si="28"/>
        <v>1027.78</v>
      </c>
      <c r="H1268" s="8">
        <f t="shared" si="27"/>
        <v>0</v>
      </c>
    </row>
    <row r="1269" spans="1:8">
      <c r="A1269" s="9" t="s">
        <v>102</v>
      </c>
      <c r="B1269" s="13">
        <v>15</v>
      </c>
      <c r="C1269" s="12">
        <v>45076</v>
      </c>
      <c r="D1269" s="12">
        <v>45412</v>
      </c>
      <c r="E1269" s="14">
        <v>1027.78</v>
      </c>
      <c r="F1269" s="8">
        <v>0</v>
      </c>
      <c r="G1269" s="11">
        <f t="shared" si="28"/>
        <v>1027.78</v>
      </c>
      <c r="H1269" s="8">
        <f t="shared" si="27"/>
        <v>0</v>
      </c>
    </row>
    <row r="1270" spans="1:8">
      <c r="A1270" s="9" t="s">
        <v>102</v>
      </c>
      <c r="B1270" s="13">
        <v>16</v>
      </c>
      <c r="C1270" s="12">
        <v>45107</v>
      </c>
      <c r="D1270" s="12">
        <v>45442</v>
      </c>
      <c r="E1270" s="14">
        <v>1027.78</v>
      </c>
      <c r="F1270" s="8">
        <v>0</v>
      </c>
      <c r="G1270" s="11">
        <f t="shared" si="28"/>
        <v>1027.78</v>
      </c>
      <c r="H1270" s="8">
        <f t="shared" si="27"/>
        <v>0</v>
      </c>
    </row>
    <row r="1271" spans="1:8">
      <c r="A1271" s="9" t="s">
        <v>102</v>
      </c>
      <c r="B1271" s="13">
        <v>17</v>
      </c>
      <c r="C1271" s="12">
        <v>45137</v>
      </c>
      <c r="D1271" s="12">
        <v>45473</v>
      </c>
      <c r="E1271" s="14">
        <v>1027.78</v>
      </c>
      <c r="F1271" s="8">
        <v>0</v>
      </c>
      <c r="G1271" s="11">
        <f t="shared" si="28"/>
        <v>1027.78</v>
      </c>
      <c r="H1271" s="8">
        <f t="shared" si="27"/>
        <v>0</v>
      </c>
    </row>
    <row r="1272" spans="1:8">
      <c r="A1272" s="9" t="s">
        <v>102</v>
      </c>
      <c r="B1272" s="13">
        <v>18</v>
      </c>
      <c r="C1272" s="12">
        <v>45168</v>
      </c>
      <c r="D1272" s="12">
        <v>45503</v>
      </c>
      <c r="E1272" s="14">
        <v>1027.78</v>
      </c>
      <c r="F1272" s="8">
        <v>0</v>
      </c>
      <c r="G1272" s="11">
        <f t="shared" si="28"/>
        <v>1027.78</v>
      </c>
      <c r="H1272" s="8">
        <f t="shared" si="27"/>
        <v>0</v>
      </c>
    </row>
    <row r="1273" spans="1:8">
      <c r="A1273" s="9" t="s">
        <v>102</v>
      </c>
      <c r="B1273" s="13">
        <v>19</v>
      </c>
      <c r="C1273" s="12">
        <v>45199</v>
      </c>
      <c r="D1273" s="12">
        <v>45534</v>
      </c>
      <c r="E1273" s="14">
        <v>1027.78</v>
      </c>
      <c r="F1273" s="8">
        <v>0</v>
      </c>
      <c r="G1273" s="11">
        <f t="shared" si="28"/>
        <v>1027.78</v>
      </c>
      <c r="H1273" s="8">
        <f t="shared" si="27"/>
        <v>0</v>
      </c>
    </row>
    <row r="1274" spans="1:8">
      <c r="A1274" s="9" t="s">
        <v>103</v>
      </c>
      <c r="B1274" s="13">
        <v>1</v>
      </c>
      <c r="C1274" s="12">
        <v>44464</v>
      </c>
      <c r="D1274" s="12">
        <v>44464</v>
      </c>
      <c r="E1274" s="14">
        <v>4000</v>
      </c>
      <c r="F1274" s="8">
        <v>0</v>
      </c>
      <c r="G1274" s="11">
        <f t="shared" si="28"/>
        <v>4000</v>
      </c>
      <c r="H1274" s="8">
        <f t="shared" si="27"/>
        <v>0</v>
      </c>
    </row>
    <row r="1275" spans="1:8">
      <c r="A1275" s="9" t="s">
        <v>103</v>
      </c>
      <c r="B1275" s="13">
        <v>2</v>
      </c>
      <c r="C1275" s="12">
        <v>44588</v>
      </c>
      <c r="D1275" s="12">
        <v>44588</v>
      </c>
      <c r="E1275" s="14">
        <v>3833.33</v>
      </c>
      <c r="F1275" s="8">
        <v>0</v>
      </c>
      <c r="G1275" s="11">
        <f t="shared" si="28"/>
        <v>3833.33</v>
      </c>
      <c r="H1275" s="8">
        <f t="shared" si="27"/>
        <v>0</v>
      </c>
    </row>
    <row r="1276" spans="1:8">
      <c r="A1276" s="9" t="s">
        <v>103</v>
      </c>
      <c r="B1276" s="13">
        <v>3</v>
      </c>
      <c r="C1276" s="12">
        <v>44619</v>
      </c>
      <c r="D1276" s="12">
        <v>44619</v>
      </c>
      <c r="E1276" s="14">
        <v>3833.33</v>
      </c>
      <c r="F1276" s="8">
        <v>0</v>
      </c>
      <c r="G1276" s="11">
        <f t="shared" si="28"/>
        <v>3833.33</v>
      </c>
      <c r="H1276" s="8">
        <f t="shared" si="27"/>
        <v>0</v>
      </c>
    </row>
    <row r="1277" spans="1:8">
      <c r="A1277" s="9" t="s">
        <v>103</v>
      </c>
      <c r="B1277" s="13">
        <v>4</v>
      </c>
      <c r="C1277" s="12">
        <v>44647</v>
      </c>
      <c r="D1277" s="12">
        <v>44647</v>
      </c>
      <c r="E1277" s="14">
        <v>3833.33</v>
      </c>
      <c r="F1277" s="8">
        <v>0</v>
      </c>
      <c r="G1277" s="11">
        <f t="shared" si="28"/>
        <v>3833.33</v>
      </c>
      <c r="H1277" s="8">
        <f t="shared" si="27"/>
        <v>0</v>
      </c>
    </row>
    <row r="1278" spans="1:8">
      <c r="A1278" s="9" t="s">
        <v>103</v>
      </c>
      <c r="B1278" s="13">
        <v>5</v>
      </c>
      <c r="C1278" s="12">
        <v>44678</v>
      </c>
      <c r="D1278" s="12">
        <v>44678</v>
      </c>
      <c r="E1278" s="14">
        <v>3833.33</v>
      </c>
      <c r="F1278" s="8">
        <v>0</v>
      </c>
      <c r="G1278" s="11">
        <f t="shared" si="28"/>
        <v>3833.33</v>
      </c>
      <c r="H1278" s="8">
        <f t="shared" si="27"/>
        <v>0</v>
      </c>
    </row>
    <row r="1279" spans="1:8">
      <c r="A1279" s="9" t="s">
        <v>103</v>
      </c>
      <c r="B1279" s="13">
        <v>6</v>
      </c>
      <c r="C1279" s="12">
        <v>44708</v>
      </c>
      <c r="D1279" s="12">
        <v>44708</v>
      </c>
      <c r="E1279" s="14">
        <v>3833.33</v>
      </c>
      <c r="F1279" s="8">
        <v>0</v>
      </c>
      <c r="G1279" s="11">
        <f t="shared" si="28"/>
        <v>3833.33</v>
      </c>
      <c r="H1279" s="8">
        <f t="shared" si="27"/>
        <v>0</v>
      </c>
    </row>
    <row r="1280" spans="1:8">
      <c r="A1280" s="9" t="s">
        <v>103</v>
      </c>
      <c r="B1280" s="13">
        <v>7</v>
      </c>
      <c r="C1280" s="12">
        <v>44739</v>
      </c>
      <c r="D1280" s="12">
        <v>44739</v>
      </c>
      <c r="E1280" s="14">
        <v>3833.33</v>
      </c>
      <c r="F1280" s="8">
        <v>0</v>
      </c>
      <c r="G1280" s="11">
        <f t="shared" si="28"/>
        <v>3833.33</v>
      </c>
      <c r="H1280" s="8">
        <f t="shared" si="27"/>
        <v>0</v>
      </c>
    </row>
    <row r="1281" spans="1:8">
      <c r="A1281" s="9" t="s">
        <v>103</v>
      </c>
      <c r="B1281" s="13">
        <v>8</v>
      </c>
      <c r="C1281" s="12">
        <v>44769</v>
      </c>
      <c r="D1281" s="12">
        <v>44769</v>
      </c>
      <c r="E1281" s="14">
        <v>3833.33</v>
      </c>
      <c r="F1281" s="8">
        <v>0</v>
      </c>
      <c r="G1281" s="11">
        <f t="shared" si="28"/>
        <v>3833.33</v>
      </c>
      <c r="H1281" s="8">
        <f t="shared" si="27"/>
        <v>0</v>
      </c>
    </row>
    <row r="1282" spans="1:8">
      <c r="A1282" s="9" t="s">
        <v>103</v>
      </c>
      <c r="B1282" s="13">
        <v>9</v>
      </c>
      <c r="C1282" s="12">
        <v>44800</v>
      </c>
      <c r="D1282" s="12">
        <v>44800</v>
      </c>
      <c r="E1282" s="14">
        <v>3833.33</v>
      </c>
      <c r="F1282" s="8">
        <v>0</v>
      </c>
      <c r="G1282" s="11">
        <f t="shared" si="28"/>
        <v>3833.33</v>
      </c>
      <c r="H1282" s="8">
        <f t="shared" si="27"/>
        <v>0</v>
      </c>
    </row>
    <row r="1283" spans="1:8">
      <c r="A1283" s="9" t="s">
        <v>103</v>
      </c>
      <c r="B1283" s="13">
        <v>10</v>
      </c>
      <c r="C1283" s="12">
        <v>44805</v>
      </c>
      <c r="D1283" s="12">
        <v>44805</v>
      </c>
      <c r="E1283" s="14">
        <v>3833.33</v>
      </c>
      <c r="F1283" s="8">
        <v>0</v>
      </c>
      <c r="G1283" s="11">
        <f t="shared" si="28"/>
        <v>3833.33</v>
      </c>
      <c r="H1283" s="8">
        <f t="shared" si="27"/>
        <v>0</v>
      </c>
    </row>
    <row r="1284" spans="1:8">
      <c r="A1284" s="9" t="s">
        <v>103</v>
      </c>
      <c r="B1284" s="13">
        <v>11</v>
      </c>
      <c r="C1284" s="12">
        <v>44861</v>
      </c>
      <c r="D1284" s="12">
        <v>44861</v>
      </c>
      <c r="E1284" s="14">
        <v>3833.33</v>
      </c>
      <c r="F1284" s="8">
        <v>0</v>
      </c>
      <c r="G1284" s="11">
        <f t="shared" si="28"/>
        <v>3833.33</v>
      </c>
      <c r="H1284" s="8">
        <f t="shared" si="27"/>
        <v>0</v>
      </c>
    </row>
    <row r="1285" spans="1:8">
      <c r="A1285" s="9" t="s">
        <v>103</v>
      </c>
      <c r="B1285" s="13">
        <v>12</v>
      </c>
      <c r="C1285" s="12">
        <v>44892</v>
      </c>
      <c r="D1285" s="12">
        <v>44892</v>
      </c>
      <c r="E1285" s="14">
        <v>3833.33</v>
      </c>
      <c r="F1285" s="8">
        <v>0</v>
      </c>
      <c r="G1285" s="11">
        <f t="shared" si="28"/>
        <v>3833.33</v>
      </c>
      <c r="H1285" s="8">
        <f t="shared" si="27"/>
        <v>0</v>
      </c>
    </row>
    <row r="1286" spans="1:8">
      <c r="A1286" s="9" t="s">
        <v>103</v>
      </c>
      <c r="B1286" s="13">
        <v>13</v>
      </c>
      <c r="C1286" s="12">
        <v>44805</v>
      </c>
      <c r="D1286" s="12">
        <v>44805</v>
      </c>
      <c r="E1286" s="14">
        <v>2251.4</v>
      </c>
      <c r="F1286" s="8">
        <v>0</v>
      </c>
      <c r="G1286" s="11">
        <f t="shared" si="28"/>
        <v>2251.4</v>
      </c>
      <c r="H1286" s="8">
        <f t="shared" si="27"/>
        <v>0</v>
      </c>
    </row>
    <row r="1287" spans="1:8">
      <c r="A1287" s="9" t="s">
        <v>104</v>
      </c>
      <c r="B1287" s="13">
        <v>1</v>
      </c>
      <c r="C1287" s="12">
        <v>44656</v>
      </c>
      <c r="D1287" s="12">
        <v>44656</v>
      </c>
      <c r="E1287" s="14">
        <v>5000</v>
      </c>
      <c r="F1287" s="8">
        <v>0</v>
      </c>
      <c r="G1287" s="11">
        <f t="shared" si="28"/>
        <v>5000</v>
      </c>
      <c r="H1287" s="8">
        <f t="shared" si="27"/>
        <v>0</v>
      </c>
    </row>
    <row r="1288" spans="1:8">
      <c r="A1288" s="9" t="s">
        <v>104</v>
      </c>
      <c r="B1288" s="13">
        <v>2</v>
      </c>
      <c r="C1288" s="12">
        <v>44686</v>
      </c>
      <c r="D1288" s="12">
        <v>44686</v>
      </c>
      <c r="E1288" s="15">
        <v>725</v>
      </c>
      <c r="F1288" s="8">
        <v>0</v>
      </c>
      <c r="G1288" s="11">
        <f t="shared" si="28"/>
        <v>725</v>
      </c>
      <c r="H1288" s="8">
        <f t="shared" si="27"/>
        <v>0</v>
      </c>
    </row>
    <row r="1289" spans="1:8">
      <c r="A1289" s="9" t="s">
        <v>104</v>
      </c>
      <c r="B1289" s="13">
        <v>3</v>
      </c>
      <c r="C1289" s="12">
        <v>44717</v>
      </c>
      <c r="D1289" s="12">
        <v>44717</v>
      </c>
      <c r="E1289" s="15">
        <v>725</v>
      </c>
      <c r="F1289" s="8">
        <v>0</v>
      </c>
      <c r="G1289" s="11">
        <f t="shared" si="28"/>
        <v>725</v>
      </c>
      <c r="H1289" s="8">
        <f t="shared" si="27"/>
        <v>0</v>
      </c>
    </row>
    <row r="1290" spans="1:8">
      <c r="A1290" s="9" t="s">
        <v>104</v>
      </c>
      <c r="B1290" s="13">
        <v>4</v>
      </c>
      <c r="C1290" s="12">
        <v>44747</v>
      </c>
      <c r="D1290" s="12">
        <v>44747</v>
      </c>
      <c r="E1290" s="15">
        <v>725</v>
      </c>
      <c r="F1290" s="8">
        <v>0</v>
      </c>
      <c r="G1290" s="11">
        <f t="shared" si="28"/>
        <v>725</v>
      </c>
      <c r="H1290" s="8">
        <f t="shared" si="27"/>
        <v>0</v>
      </c>
    </row>
    <row r="1291" spans="1:8">
      <c r="A1291" s="9" t="s">
        <v>104</v>
      </c>
      <c r="B1291" s="13">
        <v>5</v>
      </c>
      <c r="C1291" s="12">
        <v>44778</v>
      </c>
      <c r="D1291" s="12">
        <v>44778</v>
      </c>
      <c r="E1291" s="15">
        <v>725</v>
      </c>
      <c r="F1291" s="8">
        <v>0</v>
      </c>
      <c r="G1291" s="11">
        <f t="shared" si="28"/>
        <v>725</v>
      </c>
      <c r="H1291" s="8">
        <f t="shared" si="27"/>
        <v>0</v>
      </c>
    </row>
    <row r="1292" spans="1:8">
      <c r="A1292" s="9" t="s">
        <v>104</v>
      </c>
      <c r="B1292" s="13">
        <v>6</v>
      </c>
      <c r="C1292" s="12">
        <v>44809</v>
      </c>
      <c r="D1292" s="12">
        <v>44809</v>
      </c>
      <c r="E1292" s="15">
        <v>725</v>
      </c>
      <c r="F1292" s="8">
        <v>0</v>
      </c>
      <c r="G1292" s="11">
        <f t="shared" si="28"/>
        <v>725</v>
      </c>
      <c r="H1292" s="8">
        <f t="shared" si="27"/>
        <v>0</v>
      </c>
    </row>
    <row r="1293" spans="1:8">
      <c r="A1293" s="9" t="s">
        <v>104</v>
      </c>
      <c r="B1293" s="13">
        <v>7</v>
      </c>
      <c r="C1293" s="12">
        <v>44839</v>
      </c>
      <c r="D1293" s="12">
        <v>44839</v>
      </c>
      <c r="E1293" s="15">
        <v>725</v>
      </c>
      <c r="F1293" s="8">
        <v>0</v>
      </c>
      <c r="G1293" s="11">
        <f t="shared" si="28"/>
        <v>725</v>
      </c>
      <c r="H1293" s="8">
        <f t="shared" si="27"/>
        <v>0</v>
      </c>
    </row>
    <row r="1294" spans="1:8">
      <c r="A1294" s="9" t="s">
        <v>104</v>
      </c>
      <c r="B1294" s="13">
        <v>8</v>
      </c>
      <c r="C1294" s="12">
        <v>44870</v>
      </c>
      <c r="D1294" s="12">
        <v>44870</v>
      </c>
      <c r="E1294" s="15">
        <v>725</v>
      </c>
      <c r="F1294" s="8">
        <v>0</v>
      </c>
      <c r="G1294" s="11">
        <f t="shared" si="28"/>
        <v>725</v>
      </c>
      <c r="H1294" s="8">
        <f t="shared" si="27"/>
        <v>0</v>
      </c>
    </row>
    <row r="1295" spans="1:8">
      <c r="A1295" s="9" t="s">
        <v>104</v>
      </c>
      <c r="B1295" s="13">
        <v>9</v>
      </c>
      <c r="C1295" s="12">
        <v>44900</v>
      </c>
      <c r="D1295" s="12">
        <v>44900</v>
      </c>
      <c r="E1295" s="15">
        <v>725</v>
      </c>
      <c r="F1295" s="8">
        <v>0</v>
      </c>
      <c r="G1295" s="11">
        <f t="shared" si="28"/>
        <v>725</v>
      </c>
      <c r="H1295" s="8">
        <f t="shared" si="27"/>
        <v>0</v>
      </c>
    </row>
    <row r="1296" spans="1:8">
      <c r="A1296" s="9" t="s">
        <v>104</v>
      </c>
      <c r="B1296" s="13">
        <v>10</v>
      </c>
      <c r="C1296" s="12">
        <v>44931</v>
      </c>
      <c r="D1296" s="12">
        <v>44931</v>
      </c>
      <c r="E1296" s="15">
        <v>725</v>
      </c>
      <c r="F1296" s="8">
        <v>0</v>
      </c>
      <c r="G1296" s="11">
        <f t="shared" si="28"/>
        <v>725</v>
      </c>
      <c r="H1296" s="8">
        <f t="shared" si="27"/>
        <v>0</v>
      </c>
    </row>
    <row r="1297" spans="1:8">
      <c r="A1297" s="9" t="s">
        <v>104</v>
      </c>
      <c r="B1297" s="13">
        <v>11</v>
      </c>
      <c r="C1297" s="12">
        <v>44962</v>
      </c>
      <c r="D1297" s="12">
        <v>44962</v>
      </c>
      <c r="E1297" s="15">
        <v>725</v>
      </c>
      <c r="F1297" s="8">
        <v>0</v>
      </c>
      <c r="G1297" s="11">
        <f t="shared" si="28"/>
        <v>725</v>
      </c>
      <c r="H1297" s="8">
        <f t="shared" si="27"/>
        <v>0</v>
      </c>
    </row>
    <row r="1298" spans="1:8">
      <c r="A1298" s="9" t="s">
        <v>104</v>
      </c>
      <c r="B1298" s="13">
        <v>12</v>
      </c>
      <c r="C1298" s="12">
        <v>44990</v>
      </c>
      <c r="D1298" s="12">
        <v>44990</v>
      </c>
      <c r="E1298" s="15">
        <v>725</v>
      </c>
      <c r="F1298" s="8">
        <v>0</v>
      </c>
      <c r="G1298" s="11">
        <f t="shared" si="28"/>
        <v>725</v>
      </c>
      <c r="H1298" s="8">
        <f t="shared" si="27"/>
        <v>0</v>
      </c>
    </row>
    <row r="1299" spans="1:8">
      <c r="A1299" s="9" t="s">
        <v>104</v>
      </c>
      <c r="B1299" s="13">
        <v>13</v>
      </c>
      <c r="C1299" s="12">
        <v>45021</v>
      </c>
      <c r="D1299" s="12">
        <v>45021</v>
      </c>
      <c r="E1299" s="15">
        <v>725</v>
      </c>
      <c r="F1299" s="8">
        <v>0</v>
      </c>
      <c r="G1299" s="11">
        <f t="shared" si="28"/>
        <v>725</v>
      </c>
      <c r="H1299" s="8">
        <f t="shared" si="27"/>
        <v>0</v>
      </c>
    </row>
    <row r="1300" spans="1:8">
      <c r="A1300" s="9" t="s">
        <v>104</v>
      </c>
      <c r="B1300" s="13">
        <v>14</v>
      </c>
      <c r="C1300" s="12">
        <v>45051</v>
      </c>
      <c r="D1300" s="12">
        <v>45051</v>
      </c>
      <c r="E1300" s="15">
        <v>725</v>
      </c>
      <c r="F1300" s="8">
        <v>0</v>
      </c>
      <c r="G1300" s="11">
        <f t="shared" si="28"/>
        <v>725</v>
      </c>
      <c r="H1300" s="8">
        <f t="shared" si="27"/>
        <v>0</v>
      </c>
    </row>
    <row r="1301" spans="1:8">
      <c r="A1301" s="9" t="s">
        <v>104</v>
      </c>
      <c r="B1301" s="13">
        <v>15</v>
      </c>
      <c r="C1301" s="12">
        <v>45082</v>
      </c>
      <c r="D1301" s="12">
        <v>45082</v>
      </c>
      <c r="E1301" s="15">
        <v>725</v>
      </c>
      <c r="F1301" s="8">
        <v>0</v>
      </c>
      <c r="G1301" s="11">
        <f t="shared" si="28"/>
        <v>725</v>
      </c>
      <c r="H1301" s="8">
        <f t="shared" si="27"/>
        <v>0</v>
      </c>
    </row>
    <row r="1302" spans="1:8">
      <c r="A1302" s="9" t="s">
        <v>104</v>
      </c>
      <c r="B1302" s="13">
        <v>16</v>
      </c>
      <c r="C1302" s="12">
        <v>45112</v>
      </c>
      <c r="D1302" s="12">
        <v>45112</v>
      </c>
      <c r="E1302" s="15">
        <v>725</v>
      </c>
      <c r="F1302" s="8">
        <v>0</v>
      </c>
      <c r="G1302" s="11">
        <f t="shared" si="28"/>
        <v>725</v>
      </c>
      <c r="H1302" s="8">
        <f t="shared" si="27"/>
        <v>0</v>
      </c>
    </row>
    <row r="1303" spans="1:8">
      <c r="A1303" s="9" t="s">
        <v>104</v>
      </c>
      <c r="B1303" s="13">
        <v>17</v>
      </c>
      <c r="C1303" s="12">
        <v>45143</v>
      </c>
      <c r="D1303" s="12">
        <v>45143</v>
      </c>
      <c r="E1303" s="15">
        <v>725</v>
      </c>
      <c r="F1303" s="8">
        <v>0</v>
      </c>
      <c r="G1303" s="11">
        <f t="shared" si="28"/>
        <v>725</v>
      </c>
      <c r="H1303" s="8">
        <f t="shared" si="27"/>
        <v>0</v>
      </c>
    </row>
    <row r="1304" spans="1:8">
      <c r="A1304" s="9" t="s">
        <v>104</v>
      </c>
      <c r="B1304" s="13">
        <v>18</v>
      </c>
      <c r="C1304" s="12">
        <v>45174</v>
      </c>
      <c r="D1304" s="12">
        <v>45174</v>
      </c>
      <c r="E1304" s="15">
        <v>725</v>
      </c>
      <c r="F1304" s="8">
        <v>0</v>
      </c>
      <c r="G1304" s="11">
        <f t="shared" si="28"/>
        <v>725</v>
      </c>
      <c r="H1304" s="8">
        <f t="shared" si="27"/>
        <v>0</v>
      </c>
    </row>
    <row r="1305" spans="1:8">
      <c r="A1305" s="9" t="s">
        <v>104</v>
      </c>
      <c r="B1305" s="13">
        <v>19</v>
      </c>
      <c r="C1305" s="12">
        <v>45204</v>
      </c>
      <c r="D1305" s="12">
        <v>45204</v>
      </c>
      <c r="E1305" s="15">
        <v>725</v>
      </c>
      <c r="F1305" s="8">
        <v>0</v>
      </c>
      <c r="G1305" s="11">
        <f t="shared" si="28"/>
        <v>725</v>
      </c>
      <c r="H1305" s="8">
        <f t="shared" si="27"/>
        <v>0</v>
      </c>
    </row>
    <row r="1306" spans="1:8">
      <c r="A1306" s="9" t="s">
        <v>104</v>
      </c>
      <c r="B1306" s="13">
        <v>20</v>
      </c>
      <c r="C1306" s="12">
        <v>45235</v>
      </c>
      <c r="D1306" s="12">
        <v>45235</v>
      </c>
      <c r="E1306" s="15">
        <v>725</v>
      </c>
      <c r="F1306" s="8">
        <v>0</v>
      </c>
      <c r="G1306" s="11">
        <f t="shared" si="28"/>
        <v>725</v>
      </c>
      <c r="H1306" s="8">
        <f t="shared" si="27"/>
        <v>0</v>
      </c>
    </row>
    <row r="1307" spans="1:8">
      <c r="A1307" s="9" t="s">
        <v>104</v>
      </c>
      <c r="B1307" s="13">
        <v>21</v>
      </c>
      <c r="C1307" s="12">
        <v>45265</v>
      </c>
      <c r="D1307" s="12">
        <v>45265</v>
      </c>
      <c r="E1307" s="15">
        <v>725</v>
      </c>
      <c r="F1307" s="8">
        <v>0</v>
      </c>
      <c r="G1307" s="11">
        <f t="shared" si="28"/>
        <v>725</v>
      </c>
      <c r="H1307" s="8">
        <f t="shared" si="27"/>
        <v>0</v>
      </c>
    </row>
    <row r="1308" spans="1:8">
      <c r="A1308" s="9" t="s">
        <v>104</v>
      </c>
      <c r="B1308" s="13">
        <v>22</v>
      </c>
      <c r="C1308" s="12">
        <v>45296</v>
      </c>
      <c r="D1308" s="12">
        <v>45296</v>
      </c>
      <c r="E1308" s="15">
        <v>725</v>
      </c>
      <c r="F1308" s="8">
        <v>0</v>
      </c>
      <c r="G1308" s="11">
        <f t="shared" si="28"/>
        <v>725</v>
      </c>
      <c r="H1308" s="8">
        <f t="shared" ref="H1308:H1371" si="29">+F1308</f>
        <v>0</v>
      </c>
    </row>
    <row r="1309" spans="1:8">
      <c r="A1309" s="9" t="s">
        <v>104</v>
      </c>
      <c r="B1309" s="13">
        <v>23</v>
      </c>
      <c r="C1309" s="12">
        <v>45327</v>
      </c>
      <c r="D1309" s="12">
        <v>45327</v>
      </c>
      <c r="E1309" s="15">
        <v>725</v>
      </c>
      <c r="F1309" s="8">
        <v>0</v>
      </c>
      <c r="G1309" s="11">
        <f t="shared" ref="G1309:G1372" si="30">+E1309</f>
        <v>725</v>
      </c>
      <c r="H1309" s="8">
        <f t="shared" si="29"/>
        <v>0</v>
      </c>
    </row>
    <row r="1310" spans="1:8">
      <c r="A1310" s="9" t="s">
        <v>104</v>
      </c>
      <c r="B1310" s="13">
        <v>24</v>
      </c>
      <c r="C1310" s="12">
        <v>45356</v>
      </c>
      <c r="D1310" s="12">
        <v>45356</v>
      </c>
      <c r="E1310" s="15">
        <v>725</v>
      </c>
      <c r="F1310" s="8">
        <v>0</v>
      </c>
      <c r="G1310" s="11">
        <f t="shared" si="30"/>
        <v>725</v>
      </c>
      <c r="H1310" s="8">
        <f t="shared" si="29"/>
        <v>0</v>
      </c>
    </row>
    <row r="1311" spans="1:8">
      <c r="A1311" s="9" t="s">
        <v>104</v>
      </c>
      <c r="B1311" s="13">
        <v>25</v>
      </c>
      <c r="C1311" s="12">
        <v>45387</v>
      </c>
      <c r="D1311" s="12">
        <v>45387</v>
      </c>
      <c r="E1311" s="15">
        <v>725</v>
      </c>
      <c r="F1311" s="8">
        <v>0</v>
      </c>
      <c r="G1311" s="11">
        <f t="shared" si="30"/>
        <v>725</v>
      </c>
      <c r="H1311" s="8">
        <f t="shared" si="29"/>
        <v>0</v>
      </c>
    </row>
    <row r="1312" spans="1:8">
      <c r="A1312" s="9" t="s">
        <v>104</v>
      </c>
      <c r="B1312" s="13">
        <v>26</v>
      </c>
      <c r="C1312" s="12">
        <v>45417</v>
      </c>
      <c r="D1312" s="12">
        <v>45417</v>
      </c>
      <c r="E1312" s="15">
        <v>725</v>
      </c>
      <c r="F1312" s="8">
        <v>0</v>
      </c>
      <c r="G1312" s="11">
        <f t="shared" si="30"/>
        <v>725</v>
      </c>
      <c r="H1312" s="8">
        <f t="shared" si="29"/>
        <v>0</v>
      </c>
    </row>
    <row r="1313" spans="1:8">
      <c r="A1313" s="9" t="s">
        <v>104</v>
      </c>
      <c r="B1313" s="13">
        <v>27</v>
      </c>
      <c r="C1313" s="12">
        <v>45448</v>
      </c>
      <c r="D1313" s="12">
        <v>45448</v>
      </c>
      <c r="E1313" s="15">
        <v>725</v>
      </c>
      <c r="F1313" s="8">
        <v>0</v>
      </c>
      <c r="G1313" s="11">
        <f t="shared" si="30"/>
        <v>725</v>
      </c>
      <c r="H1313" s="8">
        <f t="shared" si="29"/>
        <v>0</v>
      </c>
    </row>
    <row r="1314" spans="1:8">
      <c r="A1314" s="9" t="s">
        <v>104</v>
      </c>
      <c r="B1314" s="13">
        <v>28</v>
      </c>
      <c r="C1314" s="12">
        <v>45478</v>
      </c>
      <c r="D1314" s="12">
        <v>45478</v>
      </c>
      <c r="E1314" s="15">
        <v>725</v>
      </c>
      <c r="F1314" s="8">
        <v>0</v>
      </c>
      <c r="G1314" s="11">
        <f t="shared" si="30"/>
        <v>725</v>
      </c>
      <c r="H1314" s="8">
        <f t="shared" si="29"/>
        <v>0</v>
      </c>
    </row>
    <row r="1315" spans="1:8">
      <c r="A1315" s="9" t="s">
        <v>104</v>
      </c>
      <c r="B1315" s="13">
        <v>29</v>
      </c>
      <c r="C1315" s="12">
        <v>45509</v>
      </c>
      <c r="D1315" s="12">
        <v>45509</v>
      </c>
      <c r="E1315" s="15">
        <v>725</v>
      </c>
      <c r="F1315" s="8">
        <v>0</v>
      </c>
      <c r="G1315" s="11">
        <f t="shared" si="30"/>
        <v>725</v>
      </c>
      <c r="H1315" s="8">
        <f t="shared" si="29"/>
        <v>0</v>
      </c>
    </row>
    <row r="1316" spans="1:8">
      <c r="A1316" s="9" t="s">
        <v>104</v>
      </c>
      <c r="B1316" s="13">
        <v>30</v>
      </c>
      <c r="C1316" s="12">
        <v>45540</v>
      </c>
      <c r="D1316" s="12">
        <v>45540</v>
      </c>
      <c r="E1316" s="15">
        <v>725</v>
      </c>
      <c r="F1316" s="8">
        <v>0</v>
      </c>
      <c r="G1316" s="11">
        <f t="shared" si="30"/>
        <v>725</v>
      </c>
      <c r="H1316" s="8">
        <f t="shared" si="29"/>
        <v>0</v>
      </c>
    </row>
    <row r="1317" spans="1:8">
      <c r="A1317" s="9" t="s">
        <v>104</v>
      </c>
      <c r="B1317" s="13">
        <v>31</v>
      </c>
      <c r="C1317" s="12">
        <v>45570</v>
      </c>
      <c r="D1317" s="12">
        <v>45570</v>
      </c>
      <c r="E1317" s="15">
        <v>725</v>
      </c>
      <c r="F1317" s="8">
        <v>0</v>
      </c>
      <c r="G1317" s="11">
        <f t="shared" si="30"/>
        <v>725</v>
      </c>
      <c r="H1317" s="8">
        <f t="shared" si="29"/>
        <v>0</v>
      </c>
    </row>
    <row r="1318" spans="1:8">
      <c r="A1318" s="9" t="s">
        <v>104</v>
      </c>
      <c r="B1318" s="13">
        <v>32</v>
      </c>
      <c r="C1318" s="12">
        <v>45601</v>
      </c>
      <c r="D1318" s="12">
        <v>45601</v>
      </c>
      <c r="E1318" s="15">
        <v>725</v>
      </c>
      <c r="F1318" s="8">
        <v>0</v>
      </c>
      <c r="G1318" s="11">
        <f t="shared" si="30"/>
        <v>725</v>
      </c>
      <c r="H1318" s="8">
        <f t="shared" si="29"/>
        <v>0</v>
      </c>
    </row>
    <row r="1319" spans="1:8">
      <c r="A1319" s="9" t="s">
        <v>104</v>
      </c>
      <c r="B1319" s="13">
        <v>33</v>
      </c>
      <c r="C1319" s="12">
        <v>45631</v>
      </c>
      <c r="D1319" s="12">
        <v>45631</v>
      </c>
      <c r="E1319" s="15">
        <v>725</v>
      </c>
      <c r="F1319" s="8">
        <v>0</v>
      </c>
      <c r="G1319" s="11">
        <f t="shared" si="30"/>
        <v>725</v>
      </c>
      <c r="H1319" s="8">
        <f t="shared" si="29"/>
        <v>0</v>
      </c>
    </row>
    <row r="1320" spans="1:8">
      <c r="A1320" s="9" t="s">
        <v>104</v>
      </c>
      <c r="B1320" s="13">
        <v>34</v>
      </c>
      <c r="C1320" s="12">
        <v>45662</v>
      </c>
      <c r="D1320" s="12">
        <v>45662</v>
      </c>
      <c r="E1320" s="15">
        <v>725</v>
      </c>
      <c r="F1320" s="8">
        <v>0</v>
      </c>
      <c r="G1320" s="11">
        <f t="shared" si="30"/>
        <v>725</v>
      </c>
      <c r="H1320" s="8">
        <f t="shared" si="29"/>
        <v>0</v>
      </c>
    </row>
    <row r="1321" spans="1:8">
      <c r="A1321" s="9" t="s">
        <v>104</v>
      </c>
      <c r="B1321" s="13">
        <v>35</v>
      </c>
      <c r="C1321" s="12">
        <v>45693</v>
      </c>
      <c r="D1321" s="12">
        <v>45693</v>
      </c>
      <c r="E1321" s="15">
        <v>725</v>
      </c>
      <c r="F1321" s="8">
        <v>0</v>
      </c>
      <c r="G1321" s="11">
        <f t="shared" si="30"/>
        <v>725</v>
      </c>
      <c r="H1321" s="8">
        <f t="shared" si="29"/>
        <v>0</v>
      </c>
    </row>
    <row r="1322" spans="1:8">
      <c r="A1322" s="9" t="s">
        <v>104</v>
      </c>
      <c r="B1322" s="13">
        <v>36</v>
      </c>
      <c r="C1322" s="12">
        <v>45721</v>
      </c>
      <c r="D1322" s="12">
        <v>45721</v>
      </c>
      <c r="E1322" s="15">
        <v>725</v>
      </c>
      <c r="F1322" s="8">
        <v>0</v>
      </c>
      <c r="G1322" s="11">
        <f t="shared" si="30"/>
        <v>725</v>
      </c>
      <c r="H1322" s="8">
        <f t="shared" si="29"/>
        <v>0</v>
      </c>
    </row>
    <row r="1323" spans="1:8">
      <c r="A1323" s="9" t="s">
        <v>104</v>
      </c>
      <c r="B1323" s="13">
        <v>37</v>
      </c>
      <c r="C1323" s="12">
        <v>45813</v>
      </c>
      <c r="D1323" s="12">
        <v>45813</v>
      </c>
      <c r="E1323" s="15">
        <v>725</v>
      </c>
      <c r="F1323" s="8">
        <v>0</v>
      </c>
      <c r="G1323" s="11">
        <f t="shared" si="30"/>
        <v>725</v>
      </c>
      <c r="H1323" s="8">
        <f t="shared" si="29"/>
        <v>0</v>
      </c>
    </row>
    <row r="1324" spans="1:8">
      <c r="A1324" s="9" t="s">
        <v>104</v>
      </c>
      <c r="B1324" s="13">
        <v>38</v>
      </c>
      <c r="C1324" s="12">
        <v>45843</v>
      </c>
      <c r="D1324" s="12">
        <v>45843</v>
      </c>
      <c r="E1324" s="15">
        <v>725</v>
      </c>
      <c r="F1324" s="8">
        <v>0</v>
      </c>
      <c r="G1324" s="11">
        <f t="shared" si="30"/>
        <v>725</v>
      </c>
      <c r="H1324" s="8">
        <f t="shared" si="29"/>
        <v>0</v>
      </c>
    </row>
    <row r="1325" spans="1:8">
      <c r="A1325" s="9" t="s">
        <v>104</v>
      </c>
      <c r="B1325" s="13">
        <v>39</v>
      </c>
      <c r="C1325" s="12">
        <v>45874</v>
      </c>
      <c r="D1325" s="12">
        <v>45874</v>
      </c>
      <c r="E1325" s="15">
        <v>725</v>
      </c>
      <c r="F1325" s="8">
        <v>0</v>
      </c>
      <c r="G1325" s="11">
        <f t="shared" si="30"/>
        <v>725</v>
      </c>
      <c r="H1325" s="8">
        <f t="shared" si="29"/>
        <v>0</v>
      </c>
    </row>
    <row r="1326" spans="1:8">
      <c r="A1326" s="9" t="s">
        <v>104</v>
      </c>
      <c r="B1326" s="13">
        <v>40</v>
      </c>
      <c r="C1326" s="12">
        <v>45905</v>
      </c>
      <c r="D1326" s="12">
        <v>45905</v>
      </c>
      <c r="E1326" s="15">
        <v>725</v>
      </c>
      <c r="F1326" s="8">
        <v>0</v>
      </c>
      <c r="G1326" s="11">
        <f t="shared" si="30"/>
        <v>725</v>
      </c>
      <c r="H1326" s="8">
        <f t="shared" si="29"/>
        <v>0</v>
      </c>
    </row>
    <row r="1327" spans="1:8">
      <c r="A1327" s="9" t="s">
        <v>104</v>
      </c>
      <c r="B1327" s="13">
        <v>41</v>
      </c>
      <c r="C1327" s="12">
        <v>45935</v>
      </c>
      <c r="D1327" s="12">
        <v>45935</v>
      </c>
      <c r="E1327" s="15">
        <v>725</v>
      </c>
      <c r="F1327" s="8">
        <v>0</v>
      </c>
      <c r="G1327" s="11">
        <f t="shared" si="30"/>
        <v>725</v>
      </c>
      <c r="H1327" s="8">
        <f t="shared" si="29"/>
        <v>0</v>
      </c>
    </row>
    <row r="1328" spans="1:8">
      <c r="A1328" s="9" t="s">
        <v>104</v>
      </c>
      <c r="B1328" s="13">
        <v>42</v>
      </c>
      <c r="C1328" s="12">
        <v>45966</v>
      </c>
      <c r="D1328" s="12">
        <v>45966</v>
      </c>
      <c r="E1328" s="15">
        <v>725</v>
      </c>
      <c r="F1328" s="8">
        <v>0</v>
      </c>
      <c r="G1328" s="11">
        <f t="shared" si="30"/>
        <v>725</v>
      </c>
      <c r="H1328" s="8">
        <f t="shared" si="29"/>
        <v>0</v>
      </c>
    </row>
    <row r="1329" spans="1:8">
      <c r="A1329" s="9" t="s">
        <v>104</v>
      </c>
      <c r="B1329" s="13">
        <v>43</v>
      </c>
      <c r="C1329" s="12">
        <v>45996</v>
      </c>
      <c r="D1329" s="12">
        <v>45996</v>
      </c>
      <c r="E1329" s="15">
        <v>725</v>
      </c>
      <c r="F1329" s="8">
        <v>0</v>
      </c>
      <c r="G1329" s="11">
        <f t="shared" si="30"/>
        <v>725</v>
      </c>
      <c r="H1329" s="8">
        <f t="shared" si="29"/>
        <v>0</v>
      </c>
    </row>
    <row r="1330" spans="1:8">
      <c r="A1330" s="9" t="s">
        <v>104</v>
      </c>
      <c r="B1330" s="13">
        <v>44</v>
      </c>
      <c r="C1330" s="12">
        <v>46027</v>
      </c>
      <c r="D1330" s="12">
        <v>46027</v>
      </c>
      <c r="E1330" s="15">
        <v>725</v>
      </c>
      <c r="F1330" s="8">
        <v>0</v>
      </c>
      <c r="G1330" s="11">
        <f t="shared" si="30"/>
        <v>725</v>
      </c>
      <c r="H1330" s="8">
        <f t="shared" si="29"/>
        <v>0</v>
      </c>
    </row>
    <row r="1331" spans="1:8">
      <c r="A1331" s="9" t="s">
        <v>104</v>
      </c>
      <c r="B1331" s="13">
        <v>45</v>
      </c>
      <c r="C1331" s="12">
        <v>46058</v>
      </c>
      <c r="D1331" s="12">
        <v>46058</v>
      </c>
      <c r="E1331" s="15">
        <v>725</v>
      </c>
      <c r="F1331" s="8">
        <v>0</v>
      </c>
      <c r="G1331" s="11">
        <f t="shared" si="30"/>
        <v>725</v>
      </c>
      <c r="H1331" s="8">
        <f t="shared" si="29"/>
        <v>0</v>
      </c>
    </row>
    <row r="1332" spans="1:8">
      <c r="A1332" s="9" t="s">
        <v>104</v>
      </c>
      <c r="B1332" s="13">
        <v>46</v>
      </c>
      <c r="C1332" s="12">
        <v>46086</v>
      </c>
      <c r="D1332" s="12">
        <v>46086</v>
      </c>
      <c r="E1332" s="15">
        <v>725</v>
      </c>
      <c r="F1332" s="8">
        <v>0</v>
      </c>
      <c r="G1332" s="11">
        <f t="shared" si="30"/>
        <v>725</v>
      </c>
      <c r="H1332" s="8">
        <f t="shared" si="29"/>
        <v>0</v>
      </c>
    </row>
    <row r="1333" spans="1:8">
      <c r="A1333" s="9" t="s">
        <v>104</v>
      </c>
      <c r="B1333" s="13">
        <v>47</v>
      </c>
      <c r="C1333" s="12">
        <v>46117</v>
      </c>
      <c r="D1333" s="12">
        <v>46117</v>
      </c>
      <c r="E1333" s="15">
        <v>725</v>
      </c>
      <c r="F1333" s="8">
        <v>0</v>
      </c>
      <c r="G1333" s="11">
        <f t="shared" si="30"/>
        <v>725</v>
      </c>
      <c r="H1333" s="8">
        <f t="shared" si="29"/>
        <v>0</v>
      </c>
    </row>
    <row r="1334" spans="1:8">
      <c r="A1334" s="9" t="s">
        <v>104</v>
      </c>
      <c r="B1334" s="13">
        <v>48</v>
      </c>
      <c r="C1334" s="12">
        <v>46147</v>
      </c>
      <c r="D1334" s="12">
        <v>46147</v>
      </c>
      <c r="E1334" s="15">
        <v>725</v>
      </c>
      <c r="F1334" s="8">
        <v>0</v>
      </c>
      <c r="G1334" s="11">
        <f t="shared" si="30"/>
        <v>725</v>
      </c>
      <c r="H1334" s="8">
        <f t="shared" si="29"/>
        <v>0</v>
      </c>
    </row>
    <row r="1335" spans="1:8">
      <c r="A1335" s="9" t="s">
        <v>104</v>
      </c>
      <c r="B1335" s="13">
        <v>49</v>
      </c>
      <c r="C1335" s="12">
        <v>46178</v>
      </c>
      <c r="D1335" s="12">
        <v>46178</v>
      </c>
      <c r="E1335" s="15">
        <v>725</v>
      </c>
      <c r="F1335" s="8">
        <v>0</v>
      </c>
      <c r="G1335" s="11">
        <f t="shared" si="30"/>
        <v>725</v>
      </c>
      <c r="H1335" s="8">
        <f t="shared" si="29"/>
        <v>0</v>
      </c>
    </row>
    <row r="1336" spans="1:8">
      <c r="A1336" s="9" t="s">
        <v>104</v>
      </c>
      <c r="B1336" s="13">
        <v>50</v>
      </c>
      <c r="C1336" s="12">
        <v>46208</v>
      </c>
      <c r="D1336" s="12">
        <v>46208</v>
      </c>
      <c r="E1336" s="15">
        <v>725</v>
      </c>
      <c r="F1336" s="8">
        <v>0</v>
      </c>
      <c r="G1336" s="11">
        <f t="shared" si="30"/>
        <v>725</v>
      </c>
      <c r="H1336" s="8">
        <f t="shared" si="29"/>
        <v>0</v>
      </c>
    </row>
    <row r="1337" spans="1:8">
      <c r="A1337" s="9" t="s">
        <v>104</v>
      </c>
      <c r="B1337" s="13">
        <v>51</v>
      </c>
      <c r="C1337" s="12">
        <v>46239</v>
      </c>
      <c r="D1337" s="12">
        <v>46239</v>
      </c>
      <c r="E1337" s="15">
        <v>725</v>
      </c>
      <c r="F1337" s="8">
        <v>0</v>
      </c>
      <c r="G1337" s="11">
        <f t="shared" si="30"/>
        <v>725</v>
      </c>
      <c r="H1337" s="8">
        <f t="shared" si="29"/>
        <v>0</v>
      </c>
    </row>
    <row r="1338" spans="1:8">
      <c r="A1338" s="9" t="s">
        <v>104</v>
      </c>
      <c r="B1338" s="13">
        <v>52</v>
      </c>
      <c r="C1338" s="12">
        <v>46270</v>
      </c>
      <c r="D1338" s="12">
        <v>46270</v>
      </c>
      <c r="E1338" s="15">
        <v>725</v>
      </c>
      <c r="F1338" s="8">
        <v>0</v>
      </c>
      <c r="G1338" s="11">
        <f t="shared" si="30"/>
        <v>725</v>
      </c>
      <c r="H1338" s="8">
        <f t="shared" si="29"/>
        <v>0</v>
      </c>
    </row>
    <row r="1339" spans="1:8">
      <c r="A1339" s="9" t="s">
        <v>104</v>
      </c>
      <c r="B1339" s="13">
        <v>53</v>
      </c>
      <c r="C1339" s="12">
        <v>46300</v>
      </c>
      <c r="D1339" s="12">
        <v>46300</v>
      </c>
      <c r="E1339" s="15">
        <v>725</v>
      </c>
      <c r="F1339" s="8">
        <v>0</v>
      </c>
      <c r="G1339" s="11">
        <f t="shared" si="30"/>
        <v>725</v>
      </c>
      <c r="H1339" s="8">
        <f t="shared" si="29"/>
        <v>0</v>
      </c>
    </row>
    <row r="1340" spans="1:8">
      <c r="A1340" s="9" t="s">
        <v>104</v>
      </c>
      <c r="B1340" s="13">
        <v>54</v>
      </c>
      <c r="C1340" s="12">
        <v>46331</v>
      </c>
      <c r="D1340" s="12">
        <v>46331</v>
      </c>
      <c r="E1340" s="15">
        <v>725</v>
      </c>
      <c r="F1340" s="8">
        <v>0</v>
      </c>
      <c r="G1340" s="11">
        <f t="shared" si="30"/>
        <v>725</v>
      </c>
      <c r="H1340" s="8">
        <f t="shared" si="29"/>
        <v>0</v>
      </c>
    </row>
    <row r="1341" spans="1:8">
      <c r="A1341" s="9" t="s">
        <v>104</v>
      </c>
      <c r="B1341" s="13">
        <v>55</v>
      </c>
      <c r="C1341" s="12">
        <v>46361</v>
      </c>
      <c r="D1341" s="12">
        <v>46361</v>
      </c>
      <c r="E1341" s="15">
        <v>725</v>
      </c>
      <c r="F1341" s="8">
        <v>0</v>
      </c>
      <c r="G1341" s="11">
        <f t="shared" si="30"/>
        <v>725</v>
      </c>
      <c r="H1341" s="8">
        <f t="shared" si="29"/>
        <v>0</v>
      </c>
    </row>
    <row r="1342" spans="1:8">
      <c r="A1342" s="9" t="s">
        <v>104</v>
      </c>
      <c r="B1342" s="13">
        <v>56</v>
      </c>
      <c r="C1342" s="12">
        <v>46392</v>
      </c>
      <c r="D1342" s="12">
        <v>46392</v>
      </c>
      <c r="E1342" s="15">
        <v>725</v>
      </c>
      <c r="F1342" s="8">
        <v>0</v>
      </c>
      <c r="G1342" s="11">
        <f t="shared" si="30"/>
        <v>725</v>
      </c>
      <c r="H1342" s="8">
        <f t="shared" si="29"/>
        <v>0</v>
      </c>
    </row>
    <row r="1343" spans="1:8">
      <c r="A1343" s="9" t="s">
        <v>104</v>
      </c>
      <c r="B1343" s="13">
        <v>57</v>
      </c>
      <c r="C1343" s="12">
        <v>46423</v>
      </c>
      <c r="D1343" s="12">
        <v>46423</v>
      </c>
      <c r="E1343" s="15">
        <v>725</v>
      </c>
      <c r="F1343" s="8">
        <v>0</v>
      </c>
      <c r="G1343" s="11">
        <f t="shared" si="30"/>
        <v>725</v>
      </c>
      <c r="H1343" s="8">
        <f t="shared" si="29"/>
        <v>0</v>
      </c>
    </row>
    <row r="1344" spans="1:8">
      <c r="A1344" s="9" t="s">
        <v>104</v>
      </c>
      <c r="B1344" s="13">
        <v>58</v>
      </c>
      <c r="C1344" s="12">
        <v>46451</v>
      </c>
      <c r="D1344" s="12">
        <v>46451</v>
      </c>
      <c r="E1344" s="15">
        <v>725</v>
      </c>
      <c r="F1344" s="8">
        <v>0</v>
      </c>
      <c r="G1344" s="11">
        <f t="shared" si="30"/>
        <v>725</v>
      </c>
      <c r="H1344" s="8">
        <f t="shared" si="29"/>
        <v>0</v>
      </c>
    </row>
    <row r="1345" spans="1:8">
      <c r="A1345" s="9" t="s">
        <v>104</v>
      </c>
      <c r="B1345" s="13">
        <v>59</v>
      </c>
      <c r="C1345" s="12">
        <v>46482</v>
      </c>
      <c r="D1345" s="12">
        <v>46482</v>
      </c>
      <c r="E1345" s="15">
        <v>725</v>
      </c>
      <c r="F1345" s="8">
        <v>0</v>
      </c>
      <c r="G1345" s="11">
        <f t="shared" si="30"/>
        <v>725</v>
      </c>
      <c r="H1345" s="8">
        <f t="shared" si="29"/>
        <v>0</v>
      </c>
    </row>
    <row r="1346" spans="1:8">
      <c r="A1346" s="9" t="s">
        <v>104</v>
      </c>
      <c r="B1346" s="13">
        <v>60</v>
      </c>
      <c r="C1346" s="12">
        <v>46512</v>
      </c>
      <c r="D1346" s="12">
        <v>46512</v>
      </c>
      <c r="E1346" s="15">
        <v>725</v>
      </c>
      <c r="F1346" s="8">
        <v>0</v>
      </c>
      <c r="G1346" s="11">
        <f t="shared" si="30"/>
        <v>725</v>
      </c>
      <c r="H1346" s="8">
        <f t="shared" si="29"/>
        <v>0</v>
      </c>
    </row>
    <row r="1347" spans="1:8">
      <c r="A1347" s="9" t="s">
        <v>104</v>
      </c>
      <c r="B1347" s="13">
        <v>61</v>
      </c>
      <c r="C1347" s="12">
        <v>46543</v>
      </c>
      <c r="D1347" s="12">
        <v>46543</v>
      </c>
      <c r="E1347" s="15">
        <v>725</v>
      </c>
      <c r="F1347" s="8">
        <v>0</v>
      </c>
      <c r="G1347" s="11">
        <f t="shared" si="30"/>
        <v>725</v>
      </c>
      <c r="H1347" s="8">
        <f t="shared" si="29"/>
        <v>0</v>
      </c>
    </row>
    <row r="1348" spans="1:8">
      <c r="A1348" s="9" t="s">
        <v>105</v>
      </c>
      <c r="B1348" s="13">
        <v>1</v>
      </c>
      <c r="C1348" s="12">
        <v>44412</v>
      </c>
      <c r="D1348" s="12">
        <v>44412</v>
      </c>
      <c r="E1348" s="14">
        <v>7500</v>
      </c>
      <c r="F1348" s="8">
        <v>0</v>
      </c>
      <c r="G1348" s="11">
        <f t="shared" si="30"/>
        <v>7500</v>
      </c>
      <c r="H1348" s="8">
        <f t="shared" si="29"/>
        <v>0</v>
      </c>
    </row>
    <row r="1349" spans="1:8">
      <c r="A1349" s="9" t="s">
        <v>105</v>
      </c>
      <c r="B1349" s="13">
        <v>2</v>
      </c>
      <c r="C1349" s="12">
        <v>44443</v>
      </c>
      <c r="D1349" s="12">
        <v>44443</v>
      </c>
      <c r="E1349" s="15">
        <v>500</v>
      </c>
      <c r="F1349" s="8">
        <v>0</v>
      </c>
      <c r="G1349" s="11">
        <f t="shared" si="30"/>
        <v>500</v>
      </c>
      <c r="H1349" s="8">
        <f t="shared" si="29"/>
        <v>0</v>
      </c>
    </row>
    <row r="1350" spans="1:8">
      <c r="A1350" s="9" t="s">
        <v>105</v>
      </c>
      <c r="B1350" s="13">
        <v>3</v>
      </c>
      <c r="C1350" s="12">
        <v>44473</v>
      </c>
      <c r="D1350" s="12">
        <v>44473</v>
      </c>
      <c r="E1350" s="15">
        <v>500</v>
      </c>
      <c r="F1350" s="8">
        <v>0</v>
      </c>
      <c r="G1350" s="11">
        <f t="shared" si="30"/>
        <v>500</v>
      </c>
      <c r="H1350" s="8">
        <f t="shared" si="29"/>
        <v>0</v>
      </c>
    </row>
    <row r="1351" spans="1:8">
      <c r="A1351" s="9" t="s">
        <v>105</v>
      </c>
      <c r="B1351" s="13">
        <v>4</v>
      </c>
      <c r="C1351" s="12">
        <v>44504</v>
      </c>
      <c r="D1351" s="12">
        <v>44504</v>
      </c>
      <c r="E1351" s="15">
        <v>500</v>
      </c>
      <c r="F1351" s="8">
        <v>0</v>
      </c>
      <c r="G1351" s="11">
        <f t="shared" si="30"/>
        <v>500</v>
      </c>
      <c r="H1351" s="8">
        <f t="shared" si="29"/>
        <v>0</v>
      </c>
    </row>
    <row r="1352" spans="1:8">
      <c r="A1352" s="9" t="s">
        <v>105</v>
      </c>
      <c r="B1352" s="13">
        <v>5</v>
      </c>
      <c r="C1352" s="12">
        <v>44534</v>
      </c>
      <c r="D1352" s="12">
        <v>44534</v>
      </c>
      <c r="E1352" s="15">
        <v>500</v>
      </c>
      <c r="F1352" s="8">
        <v>0</v>
      </c>
      <c r="G1352" s="11">
        <f t="shared" si="30"/>
        <v>500</v>
      </c>
      <c r="H1352" s="8">
        <f t="shared" si="29"/>
        <v>0</v>
      </c>
    </row>
    <row r="1353" spans="1:8">
      <c r="A1353" s="9" t="s">
        <v>105</v>
      </c>
      <c r="B1353" s="13">
        <v>6</v>
      </c>
      <c r="C1353" s="12">
        <v>44565</v>
      </c>
      <c r="D1353" s="12">
        <v>44565</v>
      </c>
      <c r="E1353" s="15">
        <v>500</v>
      </c>
      <c r="F1353" s="8">
        <v>0</v>
      </c>
      <c r="G1353" s="11">
        <f t="shared" si="30"/>
        <v>500</v>
      </c>
      <c r="H1353" s="8">
        <f t="shared" si="29"/>
        <v>0</v>
      </c>
    </row>
    <row r="1354" spans="1:8">
      <c r="A1354" s="9" t="s">
        <v>105</v>
      </c>
      <c r="B1354" s="13">
        <v>7</v>
      </c>
      <c r="C1354" s="12">
        <v>44596</v>
      </c>
      <c r="D1354" s="12">
        <v>44596</v>
      </c>
      <c r="E1354" s="15">
        <v>500</v>
      </c>
      <c r="F1354" s="8">
        <v>0</v>
      </c>
      <c r="G1354" s="11">
        <f t="shared" si="30"/>
        <v>500</v>
      </c>
      <c r="H1354" s="8">
        <f t="shared" si="29"/>
        <v>0</v>
      </c>
    </row>
    <row r="1355" spans="1:8">
      <c r="A1355" s="9" t="s">
        <v>105</v>
      </c>
      <c r="B1355" s="13">
        <v>8</v>
      </c>
      <c r="C1355" s="12">
        <v>44624</v>
      </c>
      <c r="D1355" s="12">
        <v>44624</v>
      </c>
      <c r="E1355" s="15">
        <v>500</v>
      </c>
      <c r="F1355" s="8">
        <v>0</v>
      </c>
      <c r="G1355" s="11">
        <f t="shared" si="30"/>
        <v>500</v>
      </c>
      <c r="H1355" s="8">
        <f t="shared" si="29"/>
        <v>0</v>
      </c>
    </row>
    <row r="1356" spans="1:8">
      <c r="A1356" s="9" t="s">
        <v>105</v>
      </c>
      <c r="B1356" s="13">
        <v>9</v>
      </c>
      <c r="C1356" s="12">
        <v>44655</v>
      </c>
      <c r="D1356" s="12">
        <v>44655</v>
      </c>
      <c r="E1356" s="15">
        <v>500</v>
      </c>
      <c r="F1356" s="8">
        <v>0</v>
      </c>
      <c r="G1356" s="11">
        <f t="shared" si="30"/>
        <v>500</v>
      </c>
      <c r="H1356" s="8">
        <f t="shared" si="29"/>
        <v>0</v>
      </c>
    </row>
    <row r="1357" spans="1:8">
      <c r="A1357" s="9" t="s">
        <v>105</v>
      </c>
      <c r="B1357" s="13">
        <v>10</v>
      </c>
      <c r="C1357" s="12">
        <v>44685</v>
      </c>
      <c r="D1357" s="12">
        <v>44685</v>
      </c>
      <c r="E1357" s="15">
        <v>500</v>
      </c>
      <c r="F1357" s="8">
        <v>0</v>
      </c>
      <c r="G1357" s="11">
        <f t="shared" si="30"/>
        <v>500</v>
      </c>
      <c r="H1357" s="8">
        <f t="shared" si="29"/>
        <v>0</v>
      </c>
    </row>
    <row r="1358" spans="1:8">
      <c r="A1358" s="9" t="s">
        <v>105</v>
      </c>
      <c r="B1358" s="13">
        <v>11</v>
      </c>
      <c r="C1358" s="12">
        <v>44716</v>
      </c>
      <c r="D1358" s="12">
        <v>44716</v>
      </c>
      <c r="E1358" s="15">
        <v>500</v>
      </c>
      <c r="F1358" s="8">
        <v>0</v>
      </c>
      <c r="G1358" s="11">
        <f t="shared" si="30"/>
        <v>500</v>
      </c>
      <c r="H1358" s="8">
        <f t="shared" si="29"/>
        <v>0</v>
      </c>
    </row>
    <row r="1359" spans="1:8">
      <c r="A1359" s="9" t="s">
        <v>105</v>
      </c>
      <c r="B1359" s="13">
        <v>12</v>
      </c>
      <c r="C1359" s="12">
        <v>44746</v>
      </c>
      <c r="D1359" s="12">
        <v>44746</v>
      </c>
      <c r="E1359" s="15">
        <v>500</v>
      </c>
      <c r="F1359" s="8">
        <v>0</v>
      </c>
      <c r="G1359" s="11">
        <f t="shared" si="30"/>
        <v>500</v>
      </c>
      <c r="H1359" s="8">
        <f t="shared" si="29"/>
        <v>0</v>
      </c>
    </row>
    <row r="1360" spans="1:8">
      <c r="A1360" s="9" t="s">
        <v>105</v>
      </c>
      <c r="B1360" s="13">
        <v>13</v>
      </c>
      <c r="C1360" s="12">
        <v>44777</v>
      </c>
      <c r="D1360" s="12">
        <v>44777</v>
      </c>
      <c r="E1360" s="15">
        <v>500</v>
      </c>
      <c r="F1360" s="8">
        <v>0</v>
      </c>
      <c r="G1360" s="11">
        <f t="shared" si="30"/>
        <v>500</v>
      </c>
      <c r="H1360" s="8">
        <f t="shared" si="29"/>
        <v>0</v>
      </c>
    </row>
    <row r="1361" spans="1:8">
      <c r="A1361" s="9" t="s">
        <v>105</v>
      </c>
      <c r="B1361" s="13">
        <v>14</v>
      </c>
      <c r="C1361" s="12">
        <v>44808</v>
      </c>
      <c r="D1361" s="12">
        <v>44808</v>
      </c>
      <c r="E1361" s="15">
        <v>500</v>
      </c>
      <c r="F1361" s="8">
        <v>0</v>
      </c>
      <c r="G1361" s="11">
        <f t="shared" si="30"/>
        <v>500</v>
      </c>
      <c r="H1361" s="8">
        <f t="shared" si="29"/>
        <v>0</v>
      </c>
    </row>
    <row r="1362" spans="1:8">
      <c r="A1362" s="9" t="s">
        <v>105</v>
      </c>
      <c r="B1362" s="13">
        <v>15</v>
      </c>
      <c r="C1362" s="12">
        <v>44838</v>
      </c>
      <c r="D1362" s="12">
        <v>44838</v>
      </c>
      <c r="E1362" s="15">
        <v>500</v>
      </c>
      <c r="F1362" s="8">
        <v>0</v>
      </c>
      <c r="G1362" s="11">
        <f t="shared" si="30"/>
        <v>500</v>
      </c>
      <c r="H1362" s="8">
        <f t="shared" si="29"/>
        <v>0</v>
      </c>
    </row>
    <row r="1363" spans="1:8">
      <c r="A1363" s="9" t="s">
        <v>105</v>
      </c>
      <c r="B1363" s="13">
        <v>16</v>
      </c>
      <c r="C1363" s="12">
        <v>44869</v>
      </c>
      <c r="D1363" s="12">
        <v>44869</v>
      </c>
      <c r="E1363" s="15">
        <v>500</v>
      </c>
      <c r="F1363" s="8">
        <v>0</v>
      </c>
      <c r="G1363" s="11">
        <f t="shared" si="30"/>
        <v>500</v>
      </c>
      <c r="H1363" s="8">
        <f t="shared" si="29"/>
        <v>0</v>
      </c>
    </row>
    <row r="1364" spans="1:8">
      <c r="A1364" s="9" t="s">
        <v>105</v>
      </c>
      <c r="B1364" s="13">
        <v>17</v>
      </c>
      <c r="C1364" s="12">
        <v>44899</v>
      </c>
      <c r="D1364" s="12">
        <v>44899</v>
      </c>
      <c r="E1364" s="15">
        <v>500</v>
      </c>
      <c r="F1364" s="8">
        <v>0</v>
      </c>
      <c r="G1364" s="11">
        <f t="shared" si="30"/>
        <v>500</v>
      </c>
      <c r="H1364" s="8">
        <f t="shared" si="29"/>
        <v>0</v>
      </c>
    </row>
    <row r="1365" spans="1:8">
      <c r="A1365" s="9" t="s">
        <v>105</v>
      </c>
      <c r="B1365" s="13">
        <v>18</v>
      </c>
      <c r="C1365" s="12">
        <v>44930</v>
      </c>
      <c r="D1365" s="12">
        <v>44930</v>
      </c>
      <c r="E1365" s="15">
        <v>500</v>
      </c>
      <c r="F1365" s="8">
        <v>0</v>
      </c>
      <c r="G1365" s="11">
        <f t="shared" si="30"/>
        <v>500</v>
      </c>
      <c r="H1365" s="8">
        <f t="shared" si="29"/>
        <v>0</v>
      </c>
    </row>
    <row r="1366" spans="1:8">
      <c r="A1366" s="9" t="s">
        <v>105</v>
      </c>
      <c r="B1366" s="13">
        <v>19</v>
      </c>
      <c r="C1366" s="12">
        <v>44961</v>
      </c>
      <c r="D1366" s="12">
        <v>44961</v>
      </c>
      <c r="E1366" s="15">
        <v>500</v>
      </c>
      <c r="F1366" s="8">
        <v>0</v>
      </c>
      <c r="G1366" s="11">
        <f t="shared" si="30"/>
        <v>500</v>
      </c>
      <c r="H1366" s="8">
        <f t="shared" si="29"/>
        <v>0</v>
      </c>
    </row>
    <row r="1367" spans="1:8">
      <c r="A1367" s="9" t="s">
        <v>105</v>
      </c>
      <c r="B1367" s="13">
        <v>20</v>
      </c>
      <c r="C1367" s="12">
        <v>44989</v>
      </c>
      <c r="D1367" s="12">
        <v>44989</v>
      </c>
      <c r="E1367" s="15">
        <v>500</v>
      </c>
      <c r="F1367" s="8">
        <v>0</v>
      </c>
      <c r="G1367" s="11">
        <f t="shared" si="30"/>
        <v>500</v>
      </c>
      <c r="H1367" s="8">
        <f t="shared" si="29"/>
        <v>0</v>
      </c>
    </row>
    <row r="1368" spans="1:8">
      <c r="A1368" s="9" t="s">
        <v>105</v>
      </c>
      <c r="B1368" s="13">
        <v>21</v>
      </c>
      <c r="C1368" s="12">
        <v>45020</v>
      </c>
      <c r="D1368" s="12">
        <v>45020</v>
      </c>
      <c r="E1368" s="15">
        <v>500</v>
      </c>
      <c r="F1368" s="8">
        <v>0</v>
      </c>
      <c r="G1368" s="11">
        <f t="shared" si="30"/>
        <v>500</v>
      </c>
      <c r="H1368" s="8">
        <f t="shared" si="29"/>
        <v>0</v>
      </c>
    </row>
    <row r="1369" spans="1:8">
      <c r="A1369" s="9" t="s">
        <v>105</v>
      </c>
      <c r="B1369" s="13">
        <v>22</v>
      </c>
      <c r="C1369" s="12">
        <v>45050</v>
      </c>
      <c r="D1369" s="12">
        <v>45050</v>
      </c>
      <c r="E1369" s="15">
        <v>500</v>
      </c>
      <c r="F1369" s="8">
        <v>0</v>
      </c>
      <c r="G1369" s="11">
        <f t="shared" si="30"/>
        <v>500</v>
      </c>
      <c r="H1369" s="8">
        <f t="shared" si="29"/>
        <v>0</v>
      </c>
    </row>
    <row r="1370" spans="1:8">
      <c r="A1370" s="9" t="s">
        <v>105</v>
      </c>
      <c r="B1370" s="13">
        <v>23</v>
      </c>
      <c r="C1370" s="12">
        <v>45081</v>
      </c>
      <c r="D1370" s="12">
        <v>45081</v>
      </c>
      <c r="E1370" s="15">
        <v>500</v>
      </c>
      <c r="F1370" s="8">
        <v>0</v>
      </c>
      <c r="G1370" s="11">
        <f t="shared" si="30"/>
        <v>500</v>
      </c>
      <c r="H1370" s="8">
        <f t="shared" si="29"/>
        <v>0</v>
      </c>
    </row>
    <row r="1371" spans="1:8">
      <c r="A1371" s="9" t="s">
        <v>105</v>
      </c>
      <c r="B1371" s="13">
        <v>24</v>
      </c>
      <c r="C1371" s="12">
        <v>45111</v>
      </c>
      <c r="D1371" s="12">
        <v>45111</v>
      </c>
      <c r="E1371" s="15">
        <v>500</v>
      </c>
      <c r="F1371" s="8">
        <v>0</v>
      </c>
      <c r="G1371" s="11">
        <f t="shared" si="30"/>
        <v>500</v>
      </c>
      <c r="H1371" s="8">
        <f t="shared" si="29"/>
        <v>0</v>
      </c>
    </row>
    <row r="1372" spans="1:8">
      <c r="A1372" s="9" t="s">
        <v>105</v>
      </c>
      <c r="B1372" s="13">
        <v>25</v>
      </c>
      <c r="C1372" s="12">
        <v>45142</v>
      </c>
      <c r="D1372" s="12">
        <v>45142</v>
      </c>
      <c r="E1372" s="15">
        <v>500</v>
      </c>
      <c r="F1372" s="8">
        <v>0</v>
      </c>
      <c r="G1372" s="11">
        <f t="shared" si="30"/>
        <v>500</v>
      </c>
      <c r="H1372" s="8">
        <f t="shared" ref="H1372:H1435" si="31">+F1372</f>
        <v>0</v>
      </c>
    </row>
    <row r="1373" spans="1:8">
      <c r="A1373" s="9" t="s">
        <v>105</v>
      </c>
      <c r="B1373" s="13">
        <v>26</v>
      </c>
      <c r="C1373" s="12">
        <v>45173</v>
      </c>
      <c r="D1373" s="12">
        <v>45173</v>
      </c>
      <c r="E1373" s="15">
        <v>500</v>
      </c>
      <c r="F1373" s="8">
        <v>0</v>
      </c>
      <c r="G1373" s="11">
        <f t="shared" ref="G1373:G1436" si="32">+E1373</f>
        <v>500</v>
      </c>
      <c r="H1373" s="8">
        <f t="shared" si="31"/>
        <v>0</v>
      </c>
    </row>
    <row r="1374" spans="1:8">
      <c r="A1374" s="9" t="s">
        <v>105</v>
      </c>
      <c r="B1374" s="13">
        <v>27</v>
      </c>
      <c r="C1374" s="12">
        <v>45203</v>
      </c>
      <c r="D1374" s="12">
        <v>45203</v>
      </c>
      <c r="E1374" s="15">
        <v>500</v>
      </c>
      <c r="F1374" s="8">
        <v>0</v>
      </c>
      <c r="G1374" s="11">
        <f t="shared" si="32"/>
        <v>500</v>
      </c>
      <c r="H1374" s="8">
        <f t="shared" si="31"/>
        <v>0</v>
      </c>
    </row>
    <row r="1375" spans="1:8">
      <c r="A1375" s="9" t="s">
        <v>105</v>
      </c>
      <c r="B1375" s="13">
        <v>28</v>
      </c>
      <c r="C1375" s="12">
        <v>45234</v>
      </c>
      <c r="D1375" s="12">
        <v>45234</v>
      </c>
      <c r="E1375" s="15">
        <v>500</v>
      </c>
      <c r="F1375" s="8">
        <v>0</v>
      </c>
      <c r="G1375" s="11">
        <f t="shared" si="32"/>
        <v>500</v>
      </c>
      <c r="H1375" s="8">
        <f t="shared" si="31"/>
        <v>0</v>
      </c>
    </row>
    <row r="1376" spans="1:8">
      <c r="A1376" s="9" t="s">
        <v>105</v>
      </c>
      <c r="B1376" s="13">
        <v>29</v>
      </c>
      <c r="C1376" s="12">
        <v>45264</v>
      </c>
      <c r="D1376" s="12">
        <v>45264</v>
      </c>
      <c r="E1376" s="15">
        <v>500</v>
      </c>
      <c r="F1376" s="8">
        <v>0</v>
      </c>
      <c r="G1376" s="11">
        <f t="shared" si="32"/>
        <v>500</v>
      </c>
      <c r="H1376" s="8">
        <f t="shared" si="31"/>
        <v>0</v>
      </c>
    </row>
    <row r="1377" spans="1:8">
      <c r="A1377" s="9" t="s">
        <v>105</v>
      </c>
      <c r="B1377" s="13">
        <v>30</v>
      </c>
      <c r="C1377" s="12">
        <v>45295</v>
      </c>
      <c r="D1377" s="12">
        <v>45295</v>
      </c>
      <c r="E1377" s="15">
        <v>500</v>
      </c>
      <c r="F1377" s="8">
        <v>0</v>
      </c>
      <c r="G1377" s="11">
        <f t="shared" si="32"/>
        <v>500</v>
      </c>
      <c r="H1377" s="8">
        <f t="shared" si="31"/>
        <v>0</v>
      </c>
    </row>
    <row r="1378" spans="1:8">
      <c r="A1378" s="9" t="s">
        <v>105</v>
      </c>
      <c r="B1378" s="13">
        <v>31</v>
      </c>
      <c r="C1378" s="12">
        <v>45326</v>
      </c>
      <c r="D1378" s="12">
        <v>45326</v>
      </c>
      <c r="E1378" s="15">
        <v>500</v>
      </c>
      <c r="F1378" s="8">
        <v>0</v>
      </c>
      <c r="G1378" s="11">
        <f t="shared" si="32"/>
        <v>500</v>
      </c>
      <c r="H1378" s="8">
        <f t="shared" si="31"/>
        <v>0</v>
      </c>
    </row>
    <row r="1379" spans="1:8">
      <c r="A1379" s="9" t="s">
        <v>105</v>
      </c>
      <c r="B1379" s="13">
        <v>32</v>
      </c>
      <c r="C1379" s="12">
        <v>45355</v>
      </c>
      <c r="D1379" s="12">
        <v>45355</v>
      </c>
      <c r="E1379" s="15">
        <v>500</v>
      </c>
      <c r="F1379" s="8">
        <v>0</v>
      </c>
      <c r="G1379" s="11">
        <f t="shared" si="32"/>
        <v>500</v>
      </c>
      <c r="H1379" s="8">
        <f t="shared" si="31"/>
        <v>0</v>
      </c>
    </row>
    <row r="1380" spans="1:8">
      <c r="A1380" s="9" t="s">
        <v>105</v>
      </c>
      <c r="B1380" s="13">
        <v>33</v>
      </c>
      <c r="C1380" s="12">
        <v>45386</v>
      </c>
      <c r="D1380" s="12">
        <v>45386</v>
      </c>
      <c r="E1380" s="15">
        <v>500</v>
      </c>
      <c r="F1380" s="8">
        <v>0</v>
      </c>
      <c r="G1380" s="11">
        <f t="shared" si="32"/>
        <v>500</v>
      </c>
      <c r="H1380" s="8">
        <f t="shared" si="31"/>
        <v>0</v>
      </c>
    </row>
    <row r="1381" spans="1:8">
      <c r="A1381" s="9" t="s">
        <v>105</v>
      </c>
      <c r="B1381" s="13">
        <v>34</v>
      </c>
      <c r="C1381" s="12">
        <v>45416</v>
      </c>
      <c r="D1381" s="12">
        <v>45416</v>
      </c>
      <c r="E1381" s="15">
        <v>500</v>
      </c>
      <c r="F1381" s="8">
        <v>0</v>
      </c>
      <c r="G1381" s="11">
        <f t="shared" si="32"/>
        <v>500</v>
      </c>
      <c r="H1381" s="8">
        <f t="shared" si="31"/>
        <v>0</v>
      </c>
    </row>
    <row r="1382" spans="1:8">
      <c r="A1382" s="9" t="s">
        <v>105</v>
      </c>
      <c r="B1382" s="13">
        <v>35</v>
      </c>
      <c r="C1382" s="12">
        <v>45447</v>
      </c>
      <c r="D1382" s="12">
        <v>45447</v>
      </c>
      <c r="E1382" s="15">
        <v>500</v>
      </c>
      <c r="F1382" s="8">
        <v>0</v>
      </c>
      <c r="G1382" s="11">
        <f t="shared" si="32"/>
        <v>500</v>
      </c>
      <c r="H1382" s="8">
        <f t="shared" si="31"/>
        <v>0</v>
      </c>
    </row>
    <row r="1383" spans="1:8">
      <c r="A1383" s="9" t="s">
        <v>105</v>
      </c>
      <c r="B1383" s="13">
        <v>36</v>
      </c>
      <c r="C1383" s="12">
        <v>45477</v>
      </c>
      <c r="D1383" s="12">
        <v>45477</v>
      </c>
      <c r="E1383" s="15">
        <v>500</v>
      </c>
      <c r="F1383" s="8">
        <v>0</v>
      </c>
      <c r="G1383" s="11">
        <f t="shared" si="32"/>
        <v>500</v>
      </c>
      <c r="H1383" s="8">
        <f t="shared" si="31"/>
        <v>0</v>
      </c>
    </row>
    <row r="1384" spans="1:8">
      <c r="A1384" s="9" t="s">
        <v>105</v>
      </c>
      <c r="B1384" s="13">
        <v>37</v>
      </c>
      <c r="C1384" s="12">
        <v>45508</v>
      </c>
      <c r="D1384" s="12">
        <v>45508</v>
      </c>
      <c r="E1384" s="15">
        <v>500</v>
      </c>
      <c r="F1384" s="8">
        <v>0</v>
      </c>
      <c r="G1384" s="11">
        <f t="shared" si="32"/>
        <v>500</v>
      </c>
      <c r="H1384" s="8">
        <f t="shared" si="31"/>
        <v>0</v>
      </c>
    </row>
    <row r="1385" spans="1:8">
      <c r="A1385" s="9" t="s">
        <v>105</v>
      </c>
      <c r="B1385" s="13">
        <v>38</v>
      </c>
      <c r="C1385" s="12">
        <v>45539</v>
      </c>
      <c r="D1385" s="12">
        <v>45539</v>
      </c>
      <c r="E1385" s="15">
        <v>500</v>
      </c>
      <c r="F1385" s="8">
        <v>0</v>
      </c>
      <c r="G1385" s="11">
        <f t="shared" si="32"/>
        <v>500</v>
      </c>
      <c r="H1385" s="8">
        <f t="shared" si="31"/>
        <v>0</v>
      </c>
    </row>
    <row r="1386" spans="1:8">
      <c r="A1386" s="9" t="s">
        <v>105</v>
      </c>
      <c r="B1386" s="13">
        <v>39</v>
      </c>
      <c r="C1386" s="12">
        <v>45569</v>
      </c>
      <c r="D1386" s="12">
        <v>45569</v>
      </c>
      <c r="E1386" s="15">
        <v>500</v>
      </c>
      <c r="F1386" s="8">
        <v>0</v>
      </c>
      <c r="G1386" s="11">
        <f t="shared" si="32"/>
        <v>500</v>
      </c>
      <c r="H1386" s="8">
        <f t="shared" si="31"/>
        <v>0</v>
      </c>
    </row>
    <row r="1387" spans="1:8">
      <c r="A1387" s="9" t="s">
        <v>105</v>
      </c>
      <c r="B1387" s="13">
        <v>40</v>
      </c>
      <c r="C1387" s="12">
        <v>45600</v>
      </c>
      <c r="D1387" s="12">
        <v>45600</v>
      </c>
      <c r="E1387" s="15">
        <v>500</v>
      </c>
      <c r="F1387" s="8">
        <v>0</v>
      </c>
      <c r="G1387" s="11">
        <f t="shared" si="32"/>
        <v>500</v>
      </c>
      <c r="H1387" s="8">
        <f t="shared" si="31"/>
        <v>0</v>
      </c>
    </row>
    <row r="1388" spans="1:8">
      <c r="A1388" s="9" t="s">
        <v>105</v>
      </c>
      <c r="B1388" s="13">
        <v>41</v>
      </c>
      <c r="C1388" s="12">
        <v>45630</v>
      </c>
      <c r="D1388" s="12">
        <v>45630</v>
      </c>
      <c r="E1388" s="15">
        <v>500</v>
      </c>
      <c r="F1388" s="8">
        <v>0</v>
      </c>
      <c r="G1388" s="11">
        <f t="shared" si="32"/>
        <v>500</v>
      </c>
      <c r="H1388" s="8">
        <f t="shared" si="31"/>
        <v>0</v>
      </c>
    </row>
    <row r="1389" spans="1:8">
      <c r="A1389" s="9" t="s">
        <v>105</v>
      </c>
      <c r="B1389" s="13">
        <v>42</v>
      </c>
      <c r="C1389" s="12">
        <v>45661</v>
      </c>
      <c r="D1389" s="12">
        <v>45661</v>
      </c>
      <c r="E1389" s="15">
        <v>500</v>
      </c>
      <c r="F1389" s="8">
        <v>0</v>
      </c>
      <c r="G1389" s="11">
        <f t="shared" si="32"/>
        <v>500</v>
      </c>
      <c r="H1389" s="8">
        <f t="shared" si="31"/>
        <v>0</v>
      </c>
    </row>
    <row r="1390" spans="1:8">
      <c r="A1390" s="9" t="s">
        <v>105</v>
      </c>
      <c r="B1390" s="13">
        <v>43</v>
      </c>
      <c r="C1390" s="12">
        <v>45692</v>
      </c>
      <c r="D1390" s="12">
        <v>45692</v>
      </c>
      <c r="E1390" s="15">
        <v>500</v>
      </c>
      <c r="F1390" s="8">
        <v>0</v>
      </c>
      <c r="G1390" s="11">
        <f t="shared" si="32"/>
        <v>500</v>
      </c>
      <c r="H1390" s="8">
        <f t="shared" si="31"/>
        <v>0</v>
      </c>
    </row>
    <row r="1391" spans="1:8">
      <c r="A1391" s="9" t="s">
        <v>105</v>
      </c>
      <c r="B1391" s="13">
        <v>44</v>
      </c>
      <c r="C1391" s="12">
        <v>45720</v>
      </c>
      <c r="D1391" s="12">
        <v>45720</v>
      </c>
      <c r="E1391" s="15">
        <v>500</v>
      </c>
      <c r="F1391" s="8">
        <v>0</v>
      </c>
      <c r="G1391" s="11">
        <f t="shared" si="32"/>
        <v>500</v>
      </c>
      <c r="H1391" s="8">
        <f t="shared" si="31"/>
        <v>0</v>
      </c>
    </row>
    <row r="1392" spans="1:8">
      <c r="A1392" s="9" t="s">
        <v>105</v>
      </c>
      <c r="B1392" s="13">
        <v>45</v>
      </c>
      <c r="C1392" s="12">
        <v>45751</v>
      </c>
      <c r="D1392" s="12">
        <v>45751</v>
      </c>
      <c r="E1392" s="15">
        <v>500</v>
      </c>
      <c r="F1392" s="8">
        <v>0</v>
      </c>
      <c r="G1392" s="11">
        <f t="shared" si="32"/>
        <v>500</v>
      </c>
      <c r="H1392" s="8">
        <f t="shared" si="31"/>
        <v>0</v>
      </c>
    </row>
    <row r="1393" spans="1:8">
      <c r="A1393" s="9" t="s">
        <v>105</v>
      </c>
      <c r="B1393" s="13">
        <v>46</v>
      </c>
      <c r="C1393" s="12">
        <v>45781</v>
      </c>
      <c r="D1393" s="12">
        <v>45781</v>
      </c>
      <c r="E1393" s="15">
        <v>500</v>
      </c>
      <c r="F1393" s="8">
        <v>0</v>
      </c>
      <c r="G1393" s="11">
        <f t="shared" si="32"/>
        <v>500</v>
      </c>
      <c r="H1393" s="8">
        <f t="shared" si="31"/>
        <v>0</v>
      </c>
    </row>
    <row r="1394" spans="1:8">
      <c r="A1394" s="9" t="s">
        <v>105</v>
      </c>
      <c r="B1394" s="13">
        <v>47</v>
      </c>
      <c r="C1394" s="12">
        <v>45812</v>
      </c>
      <c r="D1394" s="12">
        <v>45812</v>
      </c>
      <c r="E1394" s="15">
        <v>500</v>
      </c>
      <c r="F1394" s="8">
        <v>0</v>
      </c>
      <c r="G1394" s="11">
        <f t="shared" si="32"/>
        <v>500</v>
      </c>
      <c r="H1394" s="8">
        <f t="shared" si="31"/>
        <v>0</v>
      </c>
    </row>
    <row r="1395" spans="1:8">
      <c r="A1395" s="9" t="s">
        <v>105</v>
      </c>
      <c r="B1395" s="13">
        <v>48</v>
      </c>
      <c r="C1395" s="12">
        <v>45842</v>
      </c>
      <c r="D1395" s="12">
        <v>45842</v>
      </c>
      <c r="E1395" s="15">
        <v>500</v>
      </c>
      <c r="F1395" s="8">
        <v>0</v>
      </c>
      <c r="G1395" s="11">
        <f t="shared" si="32"/>
        <v>500</v>
      </c>
      <c r="H1395" s="8">
        <f t="shared" si="31"/>
        <v>0</v>
      </c>
    </row>
    <row r="1396" spans="1:8">
      <c r="A1396" s="9" t="s">
        <v>105</v>
      </c>
      <c r="B1396" s="13">
        <v>49</v>
      </c>
      <c r="C1396" s="12">
        <v>45873</v>
      </c>
      <c r="D1396" s="12">
        <v>45873</v>
      </c>
      <c r="E1396" s="15">
        <v>500</v>
      </c>
      <c r="F1396" s="8">
        <v>0</v>
      </c>
      <c r="G1396" s="11">
        <f t="shared" si="32"/>
        <v>500</v>
      </c>
      <c r="H1396" s="8">
        <f t="shared" si="31"/>
        <v>0</v>
      </c>
    </row>
    <row r="1397" spans="1:8">
      <c r="A1397" s="9" t="s">
        <v>105</v>
      </c>
      <c r="B1397" s="13">
        <v>50</v>
      </c>
      <c r="C1397" s="12">
        <v>45904</v>
      </c>
      <c r="D1397" s="12">
        <v>45904</v>
      </c>
      <c r="E1397" s="15">
        <v>500</v>
      </c>
      <c r="F1397" s="8">
        <v>0</v>
      </c>
      <c r="G1397" s="11">
        <f t="shared" si="32"/>
        <v>500</v>
      </c>
      <c r="H1397" s="8">
        <f t="shared" si="31"/>
        <v>0</v>
      </c>
    </row>
    <row r="1398" spans="1:8">
      <c r="A1398" s="9" t="s">
        <v>105</v>
      </c>
      <c r="B1398" s="13">
        <v>51</v>
      </c>
      <c r="C1398" s="12">
        <v>45934</v>
      </c>
      <c r="D1398" s="12">
        <v>45934</v>
      </c>
      <c r="E1398" s="15">
        <v>500</v>
      </c>
      <c r="F1398" s="8">
        <v>0</v>
      </c>
      <c r="G1398" s="11">
        <f t="shared" si="32"/>
        <v>500</v>
      </c>
      <c r="H1398" s="8">
        <f t="shared" si="31"/>
        <v>0</v>
      </c>
    </row>
    <row r="1399" spans="1:8">
      <c r="A1399" s="9" t="s">
        <v>105</v>
      </c>
      <c r="B1399" s="13">
        <v>52</v>
      </c>
      <c r="C1399" s="12">
        <v>45965</v>
      </c>
      <c r="D1399" s="12">
        <v>45965</v>
      </c>
      <c r="E1399" s="15">
        <v>500</v>
      </c>
      <c r="F1399" s="8">
        <v>0</v>
      </c>
      <c r="G1399" s="11">
        <f t="shared" si="32"/>
        <v>500</v>
      </c>
      <c r="H1399" s="8">
        <f t="shared" si="31"/>
        <v>0</v>
      </c>
    </row>
    <row r="1400" spans="1:8">
      <c r="A1400" s="9" t="s">
        <v>105</v>
      </c>
      <c r="B1400" s="13">
        <v>53</v>
      </c>
      <c r="C1400" s="12">
        <v>45995</v>
      </c>
      <c r="D1400" s="12">
        <v>45995</v>
      </c>
      <c r="E1400" s="15">
        <v>500</v>
      </c>
      <c r="F1400" s="8">
        <v>0</v>
      </c>
      <c r="G1400" s="11">
        <f t="shared" si="32"/>
        <v>500</v>
      </c>
      <c r="H1400" s="8">
        <f t="shared" si="31"/>
        <v>0</v>
      </c>
    </row>
    <row r="1401" spans="1:8">
      <c r="A1401" s="9" t="s">
        <v>105</v>
      </c>
      <c r="B1401" s="13">
        <v>54</v>
      </c>
      <c r="C1401" s="12">
        <v>46026</v>
      </c>
      <c r="D1401" s="12">
        <v>46026</v>
      </c>
      <c r="E1401" s="15">
        <v>500</v>
      </c>
      <c r="F1401" s="8">
        <v>0</v>
      </c>
      <c r="G1401" s="11">
        <f t="shared" si="32"/>
        <v>500</v>
      </c>
      <c r="H1401" s="8">
        <f t="shared" si="31"/>
        <v>0</v>
      </c>
    </row>
    <row r="1402" spans="1:8">
      <c r="A1402" s="9" t="s">
        <v>105</v>
      </c>
      <c r="B1402" s="13">
        <v>55</v>
      </c>
      <c r="C1402" s="12">
        <v>46057</v>
      </c>
      <c r="D1402" s="12">
        <v>46057</v>
      </c>
      <c r="E1402" s="15">
        <v>500</v>
      </c>
      <c r="F1402" s="8">
        <v>0</v>
      </c>
      <c r="G1402" s="11">
        <f t="shared" si="32"/>
        <v>500</v>
      </c>
      <c r="H1402" s="8">
        <f t="shared" si="31"/>
        <v>0</v>
      </c>
    </row>
    <row r="1403" spans="1:8">
      <c r="A1403" s="9" t="s">
        <v>105</v>
      </c>
      <c r="B1403" s="13">
        <v>56</v>
      </c>
      <c r="C1403" s="12">
        <v>46085</v>
      </c>
      <c r="D1403" s="12">
        <v>46085</v>
      </c>
      <c r="E1403" s="15">
        <v>500</v>
      </c>
      <c r="F1403" s="8">
        <v>0</v>
      </c>
      <c r="G1403" s="11">
        <f t="shared" si="32"/>
        <v>500</v>
      </c>
      <c r="H1403" s="8">
        <f t="shared" si="31"/>
        <v>0</v>
      </c>
    </row>
    <row r="1404" spans="1:8">
      <c r="A1404" s="9" t="s">
        <v>105</v>
      </c>
      <c r="B1404" s="13">
        <v>57</v>
      </c>
      <c r="C1404" s="12">
        <v>46116</v>
      </c>
      <c r="D1404" s="12">
        <v>46116</v>
      </c>
      <c r="E1404" s="15">
        <v>500</v>
      </c>
      <c r="F1404" s="8">
        <v>0</v>
      </c>
      <c r="G1404" s="11">
        <f t="shared" si="32"/>
        <v>500</v>
      </c>
      <c r="H1404" s="8">
        <f t="shared" si="31"/>
        <v>0</v>
      </c>
    </row>
    <row r="1405" spans="1:8">
      <c r="A1405" s="9" t="s">
        <v>105</v>
      </c>
      <c r="B1405" s="13">
        <v>58</v>
      </c>
      <c r="C1405" s="12">
        <v>46146</v>
      </c>
      <c r="D1405" s="12">
        <v>46146</v>
      </c>
      <c r="E1405" s="15">
        <v>500</v>
      </c>
      <c r="F1405" s="8">
        <v>0</v>
      </c>
      <c r="G1405" s="11">
        <f t="shared" si="32"/>
        <v>500</v>
      </c>
      <c r="H1405" s="8">
        <f t="shared" si="31"/>
        <v>0</v>
      </c>
    </row>
    <row r="1406" spans="1:8">
      <c r="A1406" s="9" t="s">
        <v>105</v>
      </c>
      <c r="B1406" s="13">
        <v>59</v>
      </c>
      <c r="C1406" s="12">
        <v>46177</v>
      </c>
      <c r="D1406" s="12">
        <v>46177</v>
      </c>
      <c r="E1406" s="15">
        <v>500</v>
      </c>
      <c r="F1406" s="8">
        <v>0</v>
      </c>
      <c r="G1406" s="11">
        <f t="shared" si="32"/>
        <v>500</v>
      </c>
      <c r="H1406" s="8">
        <f t="shared" si="31"/>
        <v>0</v>
      </c>
    </row>
    <row r="1407" spans="1:8">
      <c r="A1407" s="9" t="s">
        <v>105</v>
      </c>
      <c r="B1407" s="13">
        <v>60</v>
      </c>
      <c r="C1407" s="12">
        <v>46207</v>
      </c>
      <c r="D1407" s="12">
        <v>46207</v>
      </c>
      <c r="E1407" s="15">
        <v>500</v>
      </c>
      <c r="F1407" s="8">
        <v>0</v>
      </c>
      <c r="G1407" s="11">
        <f t="shared" si="32"/>
        <v>500</v>
      </c>
      <c r="H1407" s="8">
        <f t="shared" si="31"/>
        <v>0</v>
      </c>
    </row>
    <row r="1408" spans="1:8">
      <c r="A1408" s="9" t="s">
        <v>105</v>
      </c>
      <c r="B1408" s="13">
        <v>61</v>
      </c>
      <c r="C1408" s="12">
        <v>46238</v>
      </c>
      <c r="D1408" s="12">
        <v>46238</v>
      </c>
      <c r="E1408" s="15">
        <v>500</v>
      </c>
      <c r="F1408" s="8">
        <v>0</v>
      </c>
      <c r="G1408" s="11">
        <f t="shared" si="32"/>
        <v>500</v>
      </c>
      <c r="H1408" s="8">
        <f t="shared" si="31"/>
        <v>0</v>
      </c>
    </row>
    <row r="1409" spans="1:8">
      <c r="A1409" s="9" t="s">
        <v>105</v>
      </c>
      <c r="B1409" s="13">
        <v>62</v>
      </c>
      <c r="C1409" s="12">
        <v>46269</v>
      </c>
      <c r="D1409" s="12">
        <v>46269</v>
      </c>
      <c r="E1409" s="15">
        <v>600</v>
      </c>
      <c r="F1409" s="8">
        <v>0</v>
      </c>
      <c r="G1409" s="11">
        <f t="shared" si="32"/>
        <v>600</v>
      </c>
      <c r="H1409" s="8">
        <f t="shared" si="31"/>
        <v>0</v>
      </c>
    </row>
    <row r="1410" spans="1:8">
      <c r="A1410" s="9" t="s">
        <v>105</v>
      </c>
      <c r="B1410" s="13">
        <v>63</v>
      </c>
      <c r="C1410" s="12">
        <v>46299</v>
      </c>
      <c r="D1410" s="12">
        <v>46299</v>
      </c>
      <c r="E1410" s="15">
        <v>600</v>
      </c>
      <c r="F1410" s="8">
        <v>0</v>
      </c>
      <c r="G1410" s="11">
        <f t="shared" si="32"/>
        <v>600</v>
      </c>
      <c r="H1410" s="8">
        <f t="shared" si="31"/>
        <v>0</v>
      </c>
    </row>
    <row r="1411" spans="1:8">
      <c r="A1411" s="9" t="s">
        <v>105</v>
      </c>
      <c r="B1411" s="13">
        <v>64</v>
      </c>
      <c r="C1411" s="12">
        <v>46330</v>
      </c>
      <c r="D1411" s="12">
        <v>46330</v>
      </c>
      <c r="E1411" s="15">
        <v>600</v>
      </c>
      <c r="F1411" s="8">
        <v>0</v>
      </c>
      <c r="G1411" s="11">
        <f t="shared" si="32"/>
        <v>600</v>
      </c>
      <c r="H1411" s="8">
        <f t="shared" si="31"/>
        <v>0</v>
      </c>
    </row>
    <row r="1412" spans="1:8">
      <c r="A1412" s="9" t="s">
        <v>105</v>
      </c>
      <c r="B1412" s="13">
        <v>65</v>
      </c>
      <c r="C1412" s="12">
        <v>46360</v>
      </c>
      <c r="D1412" s="12">
        <v>46360</v>
      </c>
      <c r="E1412" s="15">
        <v>600</v>
      </c>
      <c r="F1412" s="8">
        <v>0</v>
      </c>
      <c r="G1412" s="11">
        <f t="shared" si="32"/>
        <v>600</v>
      </c>
      <c r="H1412" s="8">
        <f t="shared" si="31"/>
        <v>0</v>
      </c>
    </row>
    <row r="1413" spans="1:8">
      <c r="A1413" s="9" t="s">
        <v>105</v>
      </c>
      <c r="B1413" s="13">
        <v>66</v>
      </c>
      <c r="C1413" s="12">
        <v>46391</v>
      </c>
      <c r="D1413" s="12">
        <v>46391</v>
      </c>
      <c r="E1413" s="15">
        <v>600</v>
      </c>
      <c r="F1413" s="8">
        <v>0</v>
      </c>
      <c r="G1413" s="11">
        <f t="shared" si="32"/>
        <v>600</v>
      </c>
      <c r="H1413" s="8">
        <f t="shared" si="31"/>
        <v>0</v>
      </c>
    </row>
    <row r="1414" spans="1:8">
      <c r="A1414" s="9" t="s">
        <v>105</v>
      </c>
      <c r="B1414" s="13">
        <v>67</v>
      </c>
      <c r="C1414" s="12">
        <v>46422</v>
      </c>
      <c r="D1414" s="12">
        <v>46422</v>
      </c>
      <c r="E1414" s="15">
        <v>600</v>
      </c>
      <c r="F1414" s="8">
        <v>0</v>
      </c>
      <c r="G1414" s="11">
        <f t="shared" si="32"/>
        <v>600</v>
      </c>
      <c r="H1414" s="8">
        <f t="shared" si="31"/>
        <v>0</v>
      </c>
    </row>
    <row r="1415" spans="1:8">
      <c r="A1415" s="9" t="s">
        <v>105</v>
      </c>
      <c r="B1415" s="13">
        <v>68</v>
      </c>
      <c r="C1415" s="12">
        <v>46450</v>
      </c>
      <c r="D1415" s="12">
        <v>46450</v>
      </c>
      <c r="E1415" s="15">
        <v>600</v>
      </c>
      <c r="F1415" s="8">
        <v>0</v>
      </c>
      <c r="G1415" s="11">
        <f t="shared" si="32"/>
        <v>600</v>
      </c>
      <c r="H1415" s="8">
        <f t="shared" si="31"/>
        <v>0</v>
      </c>
    </row>
    <row r="1416" spans="1:8">
      <c r="A1416" s="9" t="s">
        <v>105</v>
      </c>
      <c r="B1416" s="13">
        <v>69</v>
      </c>
      <c r="C1416" s="12">
        <v>46481</v>
      </c>
      <c r="D1416" s="12">
        <v>46481</v>
      </c>
      <c r="E1416" s="15">
        <v>600</v>
      </c>
      <c r="F1416" s="8">
        <v>0</v>
      </c>
      <c r="G1416" s="11">
        <f t="shared" si="32"/>
        <v>600</v>
      </c>
      <c r="H1416" s="8">
        <f t="shared" si="31"/>
        <v>0</v>
      </c>
    </row>
    <row r="1417" spans="1:8">
      <c r="A1417" s="9" t="s">
        <v>105</v>
      </c>
      <c r="B1417" s="13">
        <v>70</v>
      </c>
      <c r="C1417" s="12">
        <v>46511</v>
      </c>
      <c r="D1417" s="12">
        <v>46511</v>
      </c>
      <c r="E1417" s="15">
        <v>600</v>
      </c>
      <c r="F1417" s="8">
        <v>0</v>
      </c>
      <c r="G1417" s="11">
        <f t="shared" si="32"/>
        <v>600</v>
      </c>
      <c r="H1417" s="8">
        <f t="shared" si="31"/>
        <v>0</v>
      </c>
    </row>
    <row r="1418" spans="1:8">
      <c r="A1418" s="9" t="s">
        <v>105</v>
      </c>
      <c r="B1418" s="13">
        <v>71</v>
      </c>
      <c r="C1418" s="12">
        <v>46542</v>
      </c>
      <c r="D1418" s="12">
        <v>46542</v>
      </c>
      <c r="E1418" s="15">
        <v>600</v>
      </c>
      <c r="F1418" s="8">
        <v>0</v>
      </c>
      <c r="G1418" s="11">
        <f t="shared" si="32"/>
        <v>600</v>
      </c>
      <c r="H1418" s="8">
        <f t="shared" si="31"/>
        <v>0</v>
      </c>
    </row>
    <row r="1419" spans="1:8">
      <c r="A1419" s="9" t="s">
        <v>105</v>
      </c>
      <c r="B1419" s="13">
        <v>72</v>
      </c>
      <c r="C1419" s="12">
        <v>46572</v>
      </c>
      <c r="D1419" s="12">
        <v>46572</v>
      </c>
      <c r="E1419" s="15">
        <v>600</v>
      </c>
      <c r="F1419" s="8">
        <v>0</v>
      </c>
      <c r="G1419" s="11">
        <f t="shared" si="32"/>
        <v>600</v>
      </c>
      <c r="H1419" s="8">
        <f t="shared" si="31"/>
        <v>0</v>
      </c>
    </row>
    <row r="1420" spans="1:8">
      <c r="A1420" s="9" t="s">
        <v>105</v>
      </c>
      <c r="B1420" s="13">
        <v>73</v>
      </c>
      <c r="C1420" s="12">
        <v>46603</v>
      </c>
      <c r="D1420" s="12">
        <v>46603</v>
      </c>
      <c r="E1420" s="15">
        <v>632</v>
      </c>
      <c r="F1420" s="8">
        <v>0</v>
      </c>
      <c r="G1420" s="11">
        <f t="shared" si="32"/>
        <v>632</v>
      </c>
      <c r="H1420" s="8">
        <f t="shared" si="31"/>
        <v>0</v>
      </c>
    </row>
    <row r="1421" spans="1:8">
      <c r="A1421" s="9" t="s">
        <v>106</v>
      </c>
      <c r="B1421" s="13">
        <v>1</v>
      </c>
      <c r="C1421" s="12">
        <v>45076</v>
      </c>
      <c r="D1421" s="12">
        <v>45076</v>
      </c>
      <c r="E1421" s="15">
        <v>500</v>
      </c>
      <c r="F1421" s="8">
        <v>0</v>
      </c>
      <c r="G1421" s="11">
        <f t="shared" si="32"/>
        <v>500</v>
      </c>
      <c r="H1421" s="8">
        <f t="shared" si="31"/>
        <v>0</v>
      </c>
    </row>
    <row r="1422" spans="1:8">
      <c r="A1422" s="9" t="s">
        <v>106</v>
      </c>
      <c r="B1422" s="13">
        <v>2</v>
      </c>
      <c r="C1422" s="12">
        <v>45077</v>
      </c>
      <c r="D1422" s="12">
        <v>45077</v>
      </c>
      <c r="E1422" s="15">
        <v>500</v>
      </c>
      <c r="F1422" s="8">
        <v>0</v>
      </c>
      <c r="G1422" s="11">
        <f t="shared" si="32"/>
        <v>500</v>
      </c>
      <c r="H1422" s="8">
        <f t="shared" si="31"/>
        <v>0</v>
      </c>
    </row>
    <row r="1423" spans="1:8">
      <c r="A1423" s="9" t="s">
        <v>106</v>
      </c>
      <c r="B1423" s="13">
        <v>3</v>
      </c>
      <c r="C1423" s="12">
        <v>45080</v>
      </c>
      <c r="D1423" s="12">
        <v>45080</v>
      </c>
      <c r="E1423" s="14">
        <v>18000</v>
      </c>
      <c r="F1423" s="8">
        <v>0</v>
      </c>
      <c r="G1423" s="11">
        <f t="shared" si="32"/>
        <v>18000</v>
      </c>
      <c r="H1423" s="8">
        <f t="shared" si="31"/>
        <v>0</v>
      </c>
    </row>
    <row r="1424" spans="1:8">
      <c r="A1424" s="9" t="s">
        <v>106</v>
      </c>
      <c r="B1424" s="13">
        <v>4</v>
      </c>
      <c r="C1424" s="12">
        <v>45080</v>
      </c>
      <c r="D1424" s="12">
        <v>45080</v>
      </c>
      <c r="E1424" s="14">
        <v>9000</v>
      </c>
      <c r="F1424" s="8">
        <v>0</v>
      </c>
      <c r="G1424" s="11">
        <f t="shared" si="32"/>
        <v>9000</v>
      </c>
      <c r="H1424" s="8">
        <f t="shared" si="31"/>
        <v>0</v>
      </c>
    </row>
    <row r="1425" spans="1:8">
      <c r="A1425" s="9" t="s">
        <v>107</v>
      </c>
      <c r="B1425" s="13">
        <v>1</v>
      </c>
      <c r="C1425" s="12">
        <v>45321</v>
      </c>
      <c r="D1425" s="12">
        <v>45321</v>
      </c>
      <c r="E1425" s="14">
        <v>1460</v>
      </c>
      <c r="F1425" s="8">
        <v>0</v>
      </c>
      <c r="G1425" s="11">
        <f t="shared" si="32"/>
        <v>1460</v>
      </c>
      <c r="H1425" s="8">
        <f t="shared" si="31"/>
        <v>0</v>
      </c>
    </row>
    <row r="1426" spans="1:8">
      <c r="A1426" s="9" t="s">
        <v>107</v>
      </c>
      <c r="B1426" s="13">
        <v>2</v>
      </c>
      <c r="C1426" s="12">
        <v>45351</v>
      </c>
      <c r="D1426" s="12">
        <v>45351</v>
      </c>
      <c r="E1426" s="14">
        <v>1460</v>
      </c>
      <c r="F1426" s="8">
        <v>0</v>
      </c>
      <c r="G1426" s="11">
        <f t="shared" si="32"/>
        <v>1460</v>
      </c>
      <c r="H1426" s="8">
        <f t="shared" si="31"/>
        <v>0</v>
      </c>
    </row>
    <row r="1427" spans="1:8">
      <c r="A1427" s="9" t="s">
        <v>107</v>
      </c>
      <c r="B1427" s="13">
        <v>3</v>
      </c>
      <c r="C1427" s="12">
        <v>45381</v>
      </c>
      <c r="D1427" s="12">
        <v>45381</v>
      </c>
      <c r="E1427" s="14">
        <v>1460</v>
      </c>
      <c r="F1427" s="8">
        <v>0</v>
      </c>
      <c r="G1427" s="11">
        <f t="shared" si="32"/>
        <v>1460</v>
      </c>
      <c r="H1427" s="8">
        <f t="shared" si="31"/>
        <v>0</v>
      </c>
    </row>
    <row r="1428" spans="1:8">
      <c r="A1428" s="9" t="s">
        <v>107</v>
      </c>
      <c r="B1428" s="13">
        <v>4</v>
      </c>
      <c r="C1428" s="12">
        <v>45412</v>
      </c>
      <c r="D1428" s="12">
        <v>45412</v>
      </c>
      <c r="E1428" s="14">
        <v>1460</v>
      </c>
      <c r="F1428" s="8">
        <v>0</v>
      </c>
      <c r="G1428" s="11">
        <f t="shared" si="32"/>
        <v>1460</v>
      </c>
      <c r="H1428" s="8">
        <f t="shared" si="31"/>
        <v>0</v>
      </c>
    </row>
    <row r="1429" spans="1:8">
      <c r="A1429" s="9" t="s">
        <v>107</v>
      </c>
      <c r="B1429" s="13">
        <v>5</v>
      </c>
      <c r="C1429" s="12">
        <v>45442</v>
      </c>
      <c r="D1429" s="12">
        <v>45442</v>
      </c>
      <c r="E1429" s="14">
        <v>1460</v>
      </c>
      <c r="F1429" s="8">
        <v>0</v>
      </c>
      <c r="G1429" s="11">
        <f t="shared" si="32"/>
        <v>1460</v>
      </c>
      <c r="H1429" s="8">
        <f t="shared" si="31"/>
        <v>0</v>
      </c>
    </row>
    <row r="1430" spans="1:8">
      <c r="A1430" s="9" t="s">
        <v>107</v>
      </c>
      <c r="B1430" s="13">
        <v>6</v>
      </c>
      <c r="C1430" s="12">
        <v>45473</v>
      </c>
      <c r="D1430" s="12">
        <v>45473</v>
      </c>
      <c r="E1430" s="14">
        <v>1460</v>
      </c>
      <c r="F1430" s="8">
        <v>0</v>
      </c>
      <c r="G1430" s="11">
        <f t="shared" si="32"/>
        <v>1460</v>
      </c>
      <c r="H1430" s="8">
        <f t="shared" si="31"/>
        <v>0</v>
      </c>
    </row>
    <row r="1431" spans="1:8">
      <c r="A1431" s="9" t="s">
        <v>107</v>
      </c>
      <c r="B1431" s="13">
        <v>7</v>
      </c>
      <c r="C1431" s="12">
        <v>45503</v>
      </c>
      <c r="D1431" s="12">
        <v>45503</v>
      </c>
      <c r="E1431" s="14">
        <v>1460</v>
      </c>
      <c r="F1431" s="8">
        <v>0</v>
      </c>
      <c r="G1431" s="11">
        <f t="shared" si="32"/>
        <v>1460</v>
      </c>
      <c r="H1431" s="8">
        <f t="shared" si="31"/>
        <v>0</v>
      </c>
    </row>
    <row r="1432" spans="1:8">
      <c r="A1432" s="9" t="s">
        <v>107</v>
      </c>
      <c r="B1432" s="13">
        <v>8</v>
      </c>
      <c r="C1432" s="12">
        <v>45534</v>
      </c>
      <c r="D1432" s="12">
        <v>45534</v>
      </c>
      <c r="E1432" s="14">
        <v>1460</v>
      </c>
      <c r="F1432" s="8">
        <v>0</v>
      </c>
      <c r="G1432" s="11">
        <f t="shared" si="32"/>
        <v>1460</v>
      </c>
      <c r="H1432" s="8">
        <f t="shared" si="31"/>
        <v>0</v>
      </c>
    </row>
    <row r="1433" spans="1:8">
      <c r="A1433" s="9" t="s">
        <v>107</v>
      </c>
      <c r="B1433" s="13">
        <v>9</v>
      </c>
      <c r="C1433" s="12">
        <v>45565</v>
      </c>
      <c r="D1433" s="12">
        <v>45565</v>
      </c>
      <c r="E1433" s="14">
        <v>1460</v>
      </c>
      <c r="F1433" s="8">
        <v>0</v>
      </c>
      <c r="G1433" s="11">
        <f t="shared" si="32"/>
        <v>1460</v>
      </c>
      <c r="H1433" s="8">
        <f t="shared" si="31"/>
        <v>0</v>
      </c>
    </row>
    <row r="1434" spans="1:8">
      <c r="A1434" s="9" t="s">
        <v>107</v>
      </c>
      <c r="B1434" s="13">
        <v>10</v>
      </c>
      <c r="C1434" s="12">
        <v>45595</v>
      </c>
      <c r="D1434" s="12">
        <v>45595</v>
      </c>
      <c r="E1434" s="14">
        <v>1460</v>
      </c>
      <c r="F1434" s="8">
        <v>0</v>
      </c>
      <c r="G1434" s="11">
        <f t="shared" si="32"/>
        <v>1460</v>
      </c>
      <c r="H1434" s="8">
        <f t="shared" si="31"/>
        <v>0</v>
      </c>
    </row>
    <row r="1435" spans="1:8">
      <c r="A1435" s="9" t="s">
        <v>107</v>
      </c>
      <c r="B1435" s="13">
        <v>11</v>
      </c>
      <c r="C1435" s="12">
        <v>45626</v>
      </c>
      <c r="D1435" s="12">
        <v>45626</v>
      </c>
      <c r="E1435" s="14">
        <v>1460</v>
      </c>
      <c r="F1435" s="8">
        <v>0</v>
      </c>
      <c r="G1435" s="11">
        <f t="shared" si="32"/>
        <v>1460</v>
      </c>
      <c r="H1435" s="8">
        <f t="shared" si="31"/>
        <v>0</v>
      </c>
    </row>
    <row r="1436" spans="1:8">
      <c r="A1436" s="9" t="s">
        <v>107</v>
      </c>
      <c r="B1436" s="13">
        <v>12</v>
      </c>
      <c r="C1436" s="12">
        <v>45656</v>
      </c>
      <c r="D1436" s="12">
        <v>45656</v>
      </c>
      <c r="E1436" s="14">
        <v>1460</v>
      </c>
      <c r="F1436" s="8">
        <v>0</v>
      </c>
      <c r="G1436" s="11">
        <f t="shared" si="32"/>
        <v>1460</v>
      </c>
      <c r="H1436" s="8">
        <f t="shared" ref="H1436:H1499" si="33">+F1436</f>
        <v>0</v>
      </c>
    </row>
    <row r="1437" spans="1:8">
      <c r="A1437" s="9" t="s">
        <v>107</v>
      </c>
      <c r="B1437" s="13">
        <v>13</v>
      </c>
      <c r="C1437" s="12">
        <v>45687</v>
      </c>
      <c r="D1437" s="12">
        <v>45687</v>
      </c>
      <c r="E1437" s="14">
        <v>1460</v>
      </c>
      <c r="F1437" s="8">
        <v>0</v>
      </c>
      <c r="G1437" s="11">
        <f t="shared" ref="G1437:G1500" si="34">+E1437</f>
        <v>1460</v>
      </c>
      <c r="H1437" s="8">
        <f t="shared" si="33"/>
        <v>0</v>
      </c>
    </row>
    <row r="1438" spans="1:8">
      <c r="A1438" s="9" t="s">
        <v>107</v>
      </c>
      <c r="B1438" s="13">
        <v>14</v>
      </c>
      <c r="C1438" s="12">
        <v>45716</v>
      </c>
      <c r="D1438" s="12">
        <v>45716</v>
      </c>
      <c r="E1438" s="14">
        <v>1460</v>
      </c>
      <c r="F1438" s="8">
        <v>0</v>
      </c>
      <c r="G1438" s="11">
        <f t="shared" si="34"/>
        <v>1460</v>
      </c>
      <c r="H1438" s="8">
        <f t="shared" si="33"/>
        <v>0</v>
      </c>
    </row>
    <row r="1439" spans="1:8">
      <c r="A1439" s="9" t="s">
        <v>107</v>
      </c>
      <c r="B1439" s="13">
        <v>15</v>
      </c>
      <c r="C1439" s="12">
        <v>45746</v>
      </c>
      <c r="D1439" s="12">
        <v>45746</v>
      </c>
      <c r="E1439" s="14">
        <v>1460</v>
      </c>
      <c r="F1439" s="8">
        <v>0</v>
      </c>
      <c r="G1439" s="11">
        <f t="shared" si="34"/>
        <v>1460</v>
      </c>
      <c r="H1439" s="8">
        <f t="shared" si="33"/>
        <v>0</v>
      </c>
    </row>
    <row r="1440" spans="1:8">
      <c r="A1440" s="9" t="s">
        <v>107</v>
      </c>
      <c r="B1440" s="13">
        <v>16</v>
      </c>
      <c r="C1440" s="12">
        <v>45777</v>
      </c>
      <c r="D1440" s="12">
        <v>45777</v>
      </c>
      <c r="E1440" s="14">
        <v>1460</v>
      </c>
      <c r="F1440" s="8">
        <v>0</v>
      </c>
      <c r="G1440" s="11">
        <f t="shared" si="34"/>
        <v>1460</v>
      </c>
      <c r="H1440" s="8">
        <f t="shared" si="33"/>
        <v>0</v>
      </c>
    </row>
    <row r="1441" spans="1:8">
      <c r="A1441" s="9" t="s">
        <v>107</v>
      </c>
      <c r="B1441" s="13">
        <v>17</v>
      </c>
      <c r="C1441" s="12">
        <v>45807</v>
      </c>
      <c r="D1441" s="12">
        <v>45807</v>
      </c>
      <c r="E1441" s="14">
        <v>1460</v>
      </c>
      <c r="F1441" s="8">
        <v>0</v>
      </c>
      <c r="G1441" s="11">
        <f t="shared" si="34"/>
        <v>1460</v>
      </c>
      <c r="H1441" s="8">
        <f t="shared" si="33"/>
        <v>0</v>
      </c>
    </row>
    <row r="1442" spans="1:8">
      <c r="A1442" s="9" t="s">
        <v>107</v>
      </c>
      <c r="B1442" s="13">
        <v>18</v>
      </c>
      <c r="C1442" s="12">
        <v>45838</v>
      </c>
      <c r="D1442" s="12">
        <v>45838</v>
      </c>
      <c r="E1442" s="14">
        <v>1460</v>
      </c>
      <c r="F1442" s="8">
        <v>0</v>
      </c>
      <c r="G1442" s="11">
        <f t="shared" si="34"/>
        <v>1460</v>
      </c>
      <c r="H1442" s="8">
        <f t="shared" si="33"/>
        <v>0</v>
      </c>
    </row>
    <row r="1443" spans="1:8">
      <c r="A1443" s="9" t="s">
        <v>107</v>
      </c>
      <c r="B1443" s="13">
        <v>19</v>
      </c>
      <c r="C1443" s="12">
        <v>45868</v>
      </c>
      <c r="D1443" s="12">
        <v>45868</v>
      </c>
      <c r="E1443" s="14">
        <v>1460</v>
      </c>
      <c r="F1443" s="8">
        <v>0</v>
      </c>
      <c r="G1443" s="11">
        <f t="shared" si="34"/>
        <v>1460</v>
      </c>
      <c r="H1443" s="8">
        <f t="shared" si="33"/>
        <v>0</v>
      </c>
    </row>
    <row r="1444" spans="1:8">
      <c r="A1444" s="9" t="s">
        <v>107</v>
      </c>
      <c r="B1444" s="13">
        <v>20</v>
      </c>
      <c r="C1444" s="12">
        <v>45899</v>
      </c>
      <c r="D1444" s="12">
        <v>45899</v>
      </c>
      <c r="E1444" s="14">
        <v>1460</v>
      </c>
      <c r="F1444" s="8">
        <v>0</v>
      </c>
      <c r="G1444" s="11">
        <f t="shared" si="34"/>
        <v>1460</v>
      </c>
      <c r="H1444" s="8">
        <f t="shared" si="33"/>
        <v>0</v>
      </c>
    </row>
    <row r="1445" spans="1:8">
      <c r="A1445" s="9" t="s">
        <v>107</v>
      </c>
      <c r="B1445" s="13">
        <v>21</v>
      </c>
      <c r="C1445" s="12">
        <v>45930</v>
      </c>
      <c r="D1445" s="12">
        <v>45930</v>
      </c>
      <c r="E1445" s="14">
        <v>1460</v>
      </c>
      <c r="F1445" s="8">
        <v>0</v>
      </c>
      <c r="G1445" s="11">
        <f t="shared" si="34"/>
        <v>1460</v>
      </c>
      <c r="H1445" s="8">
        <f t="shared" si="33"/>
        <v>0</v>
      </c>
    </row>
    <row r="1446" spans="1:8">
      <c r="A1446" s="9" t="s">
        <v>107</v>
      </c>
      <c r="B1446" s="13">
        <v>22</v>
      </c>
      <c r="C1446" s="12">
        <v>45960</v>
      </c>
      <c r="D1446" s="12">
        <v>45960</v>
      </c>
      <c r="E1446" s="14">
        <v>1460</v>
      </c>
      <c r="F1446" s="8">
        <v>0</v>
      </c>
      <c r="G1446" s="11">
        <f t="shared" si="34"/>
        <v>1460</v>
      </c>
      <c r="H1446" s="8">
        <f t="shared" si="33"/>
        <v>0</v>
      </c>
    </row>
    <row r="1447" spans="1:8">
      <c r="A1447" s="9" t="s">
        <v>107</v>
      </c>
      <c r="B1447" s="13">
        <v>23</v>
      </c>
      <c r="C1447" s="12">
        <v>45991</v>
      </c>
      <c r="D1447" s="12">
        <v>45991</v>
      </c>
      <c r="E1447" s="14">
        <v>1460</v>
      </c>
      <c r="F1447" s="8">
        <v>0</v>
      </c>
      <c r="G1447" s="11">
        <f t="shared" si="34"/>
        <v>1460</v>
      </c>
      <c r="H1447" s="8">
        <f t="shared" si="33"/>
        <v>0</v>
      </c>
    </row>
    <row r="1448" spans="1:8">
      <c r="A1448" s="9" t="s">
        <v>107</v>
      </c>
      <c r="B1448" s="13">
        <v>24</v>
      </c>
      <c r="C1448" s="12">
        <v>46021</v>
      </c>
      <c r="D1448" s="12">
        <v>46021</v>
      </c>
      <c r="E1448" s="14">
        <v>1420</v>
      </c>
      <c r="F1448" s="8">
        <v>0</v>
      </c>
      <c r="G1448" s="11">
        <f t="shared" si="34"/>
        <v>1420</v>
      </c>
      <c r="H1448" s="8">
        <f t="shared" si="33"/>
        <v>0</v>
      </c>
    </row>
    <row r="1449" spans="1:8">
      <c r="A1449" s="9" t="s">
        <v>108</v>
      </c>
      <c r="B1449" s="13">
        <v>1</v>
      </c>
      <c r="C1449" s="12">
        <v>45340</v>
      </c>
      <c r="D1449" s="12">
        <v>45340</v>
      </c>
      <c r="E1449" s="14">
        <v>2597.4</v>
      </c>
      <c r="F1449" s="8">
        <v>0</v>
      </c>
      <c r="G1449" s="11">
        <f t="shared" si="34"/>
        <v>2597.4</v>
      </c>
      <c r="H1449" s="8">
        <f t="shared" si="33"/>
        <v>0</v>
      </c>
    </row>
    <row r="1450" spans="1:8">
      <c r="A1450" s="9" t="s">
        <v>108</v>
      </c>
      <c r="B1450" s="13">
        <v>2</v>
      </c>
      <c r="C1450" s="12">
        <v>45342</v>
      </c>
      <c r="D1450" s="12">
        <v>45342</v>
      </c>
      <c r="E1450" s="14">
        <v>22402.6</v>
      </c>
      <c r="F1450" s="8">
        <v>0</v>
      </c>
      <c r="G1450" s="11">
        <f t="shared" si="34"/>
        <v>22402.6</v>
      </c>
      <c r="H1450" s="8">
        <f t="shared" si="33"/>
        <v>0</v>
      </c>
    </row>
    <row r="1451" spans="1:8">
      <c r="A1451" s="9" t="s">
        <v>109</v>
      </c>
      <c r="B1451" s="13">
        <v>1</v>
      </c>
      <c r="C1451" s="12">
        <v>45384</v>
      </c>
      <c r="D1451" s="12">
        <v>45384</v>
      </c>
      <c r="E1451" s="14">
        <v>1000</v>
      </c>
      <c r="F1451" s="8">
        <v>0</v>
      </c>
      <c r="G1451" s="11">
        <f t="shared" si="34"/>
        <v>1000</v>
      </c>
      <c r="H1451" s="8">
        <f t="shared" si="33"/>
        <v>0</v>
      </c>
    </row>
    <row r="1452" spans="1:8">
      <c r="A1452" s="9" t="s">
        <v>109</v>
      </c>
      <c r="B1452" s="13">
        <v>2</v>
      </c>
      <c r="C1452" s="12">
        <v>45414</v>
      </c>
      <c r="D1452" s="12">
        <v>45414</v>
      </c>
      <c r="E1452" s="14">
        <v>1000</v>
      </c>
      <c r="F1452" s="8">
        <v>0</v>
      </c>
      <c r="G1452" s="11">
        <f t="shared" si="34"/>
        <v>1000</v>
      </c>
      <c r="H1452" s="8">
        <f t="shared" si="33"/>
        <v>0</v>
      </c>
    </row>
    <row r="1453" spans="1:8">
      <c r="A1453" s="9" t="s">
        <v>109</v>
      </c>
      <c r="B1453" s="13">
        <v>3</v>
      </c>
      <c r="C1453" s="12">
        <v>45445</v>
      </c>
      <c r="D1453" s="12">
        <v>45445</v>
      </c>
      <c r="E1453" s="14">
        <v>1000</v>
      </c>
      <c r="F1453" s="8">
        <v>0</v>
      </c>
      <c r="G1453" s="11">
        <f t="shared" si="34"/>
        <v>1000</v>
      </c>
      <c r="H1453" s="8">
        <f t="shared" si="33"/>
        <v>0</v>
      </c>
    </row>
    <row r="1454" spans="1:8">
      <c r="A1454" s="9" t="s">
        <v>109</v>
      </c>
      <c r="B1454" s="13">
        <v>4</v>
      </c>
      <c r="C1454" s="12">
        <v>45475</v>
      </c>
      <c r="D1454" s="12">
        <v>45475</v>
      </c>
      <c r="E1454" s="14">
        <v>1000</v>
      </c>
      <c r="F1454" s="8">
        <v>0</v>
      </c>
      <c r="G1454" s="11">
        <f t="shared" si="34"/>
        <v>1000</v>
      </c>
      <c r="H1454" s="8">
        <f t="shared" si="33"/>
        <v>0</v>
      </c>
    </row>
    <row r="1455" spans="1:8">
      <c r="A1455" s="9" t="s">
        <v>109</v>
      </c>
      <c r="B1455" s="13">
        <v>5</v>
      </c>
      <c r="C1455" s="12">
        <v>45506</v>
      </c>
      <c r="D1455" s="12">
        <v>45506</v>
      </c>
      <c r="E1455" s="14">
        <v>1000</v>
      </c>
      <c r="F1455" s="8">
        <v>0</v>
      </c>
      <c r="G1455" s="11">
        <f t="shared" si="34"/>
        <v>1000</v>
      </c>
      <c r="H1455" s="8">
        <f t="shared" si="33"/>
        <v>0</v>
      </c>
    </row>
    <row r="1456" spans="1:8">
      <c r="A1456" s="9" t="s">
        <v>109</v>
      </c>
      <c r="B1456" s="13">
        <v>6</v>
      </c>
      <c r="C1456" s="12">
        <v>45537</v>
      </c>
      <c r="D1456" s="12">
        <v>45537</v>
      </c>
      <c r="E1456" s="14">
        <v>1000</v>
      </c>
      <c r="F1456" s="8">
        <v>0</v>
      </c>
      <c r="G1456" s="11">
        <f t="shared" si="34"/>
        <v>1000</v>
      </c>
      <c r="H1456" s="8">
        <f t="shared" si="33"/>
        <v>0</v>
      </c>
    </row>
    <row r="1457" spans="1:8">
      <c r="A1457" s="9" t="s">
        <v>109</v>
      </c>
      <c r="B1457" s="13">
        <v>7</v>
      </c>
      <c r="C1457" s="12">
        <v>45567</v>
      </c>
      <c r="D1457" s="12">
        <v>45567</v>
      </c>
      <c r="E1457" s="14">
        <v>1000</v>
      </c>
      <c r="F1457" s="8">
        <v>0</v>
      </c>
      <c r="G1457" s="11">
        <f t="shared" si="34"/>
        <v>1000</v>
      </c>
      <c r="H1457" s="8">
        <f t="shared" si="33"/>
        <v>0</v>
      </c>
    </row>
    <row r="1458" spans="1:8">
      <c r="A1458" s="9" t="s">
        <v>109</v>
      </c>
      <c r="B1458" s="13">
        <v>8</v>
      </c>
      <c r="C1458" s="12">
        <v>45598</v>
      </c>
      <c r="D1458" s="12">
        <v>45598</v>
      </c>
      <c r="E1458" s="14">
        <v>1000</v>
      </c>
      <c r="F1458" s="8">
        <v>0</v>
      </c>
      <c r="G1458" s="11">
        <f t="shared" si="34"/>
        <v>1000</v>
      </c>
      <c r="H1458" s="8">
        <f t="shared" si="33"/>
        <v>0</v>
      </c>
    </row>
    <row r="1459" spans="1:8">
      <c r="A1459" s="9" t="s">
        <v>109</v>
      </c>
      <c r="B1459" s="13">
        <v>9</v>
      </c>
      <c r="C1459" s="12">
        <v>45628</v>
      </c>
      <c r="D1459" s="12">
        <v>45628</v>
      </c>
      <c r="E1459" s="14">
        <v>1000</v>
      </c>
      <c r="F1459" s="8">
        <v>0</v>
      </c>
      <c r="G1459" s="11">
        <f t="shared" si="34"/>
        <v>1000</v>
      </c>
      <c r="H1459" s="8">
        <f t="shared" si="33"/>
        <v>0</v>
      </c>
    </row>
    <row r="1460" spans="1:8">
      <c r="A1460" s="9" t="s">
        <v>109</v>
      </c>
      <c r="B1460" s="13">
        <v>10</v>
      </c>
      <c r="C1460" s="12">
        <v>45659</v>
      </c>
      <c r="D1460" s="12">
        <v>45659</v>
      </c>
      <c r="E1460" s="14">
        <v>1000</v>
      </c>
      <c r="F1460" s="8">
        <v>0</v>
      </c>
      <c r="G1460" s="11">
        <f t="shared" si="34"/>
        <v>1000</v>
      </c>
      <c r="H1460" s="8">
        <f t="shared" si="33"/>
        <v>0</v>
      </c>
    </row>
    <row r="1461" spans="1:8">
      <c r="A1461" s="9" t="s">
        <v>109</v>
      </c>
      <c r="B1461" s="13">
        <v>11</v>
      </c>
      <c r="C1461" s="12">
        <v>45690</v>
      </c>
      <c r="D1461" s="12">
        <v>45690</v>
      </c>
      <c r="E1461" s="14">
        <v>1000</v>
      </c>
      <c r="F1461" s="8">
        <v>0</v>
      </c>
      <c r="G1461" s="11">
        <f t="shared" si="34"/>
        <v>1000</v>
      </c>
      <c r="H1461" s="8">
        <f t="shared" si="33"/>
        <v>0</v>
      </c>
    </row>
    <row r="1462" spans="1:8">
      <c r="A1462" s="9" t="s">
        <v>109</v>
      </c>
      <c r="B1462" s="13">
        <v>12</v>
      </c>
      <c r="C1462" s="12">
        <v>45718</v>
      </c>
      <c r="D1462" s="12">
        <v>45718</v>
      </c>
      <c r="E1462" s="14">
        <v>1000</v>
      </c>
      <c r="F1462" s="8">
        <v>0</v>
      </c>
      <c r="G1462" s="11">
        <f t="shared" si="34"/>
        <v>1000</v>
      </c>
      <c r="H1462" s="8">
        <f t="shared" si="33"/>
        <v>0</v>
      </c>
    </row>
    <row r="1463" spans="1:8">
      <c r="A1463" s="9" t="s">
        <v>109</v>
      </c>
      <c r="B1463" s="13">
        <v>13</v>
      </c>
      <c r="C1463" s="12">
        <v>45749</v>
      </c>
      <c r="D1463" s="12">
        <v>45749</v>
      </c>
      <c r="E1463" s="14">
        <v>1000</v>
      </c>
      <c r="F1463" s="8">
        <v>0</v>
      </c>
      <c r="G1463" s="11">
        <f t="shared" si="34"/>
        <v>1000</v>
      </c>
      <c r="H1463" s="8">
        <f t="shared" si="33"/>
        <v>0</v>
      </c>
    </row>
    <row r="1464" spans="1:8">
      <c r="A1464" s="9" t="s">
        <v>109</v>
      </c>
      <c r="B1464" s="13">
        <v>14</v>
      </c>
      <c r="C1464" s="12">
        <v>45779</v>
      </c>
      <c r="D1464" s="12">
        <v>45779</v>
      </c>
      <c r="E1464" s="14">
        <v>1000</v>
      </c>
      <c r="F1464" s="8">
        <v>0</v>
      </c>
      <c r="G1464" s="11">
        <f t="shared" si="34"/>
        <v>1000</v>
      </c>
      <c r="H1464" s="8">
        <f t="shared" si="33"/>
        <v>0</v>
      </c>
    </row>
    <row r="1465" spans="1:8">
      <c r="A1465" s="9" t="s">
        <v>109</v>
      </c>
      <c r="B1465" s="13">
        <v>15</v>
      </c>
      <c r="C1465" s="12">
        <v>45810</v>
      </c>
      <c r="D1465" s="12">
        <v>45810</v>
      </c>
      <c r="E1465" s="14">
        <v>1000</v>
      </c>
      <c r="F1465" s="8">
        <v>0</v>
      </c>
      <c r="G1465" s="11">
        <f t="shared" si="34"/>
        <v>1000</v>
      </c>
      <c r="H1465" s="8">
        <f t="shared" si="33"/>
        <v>0</v>
      </c>
    </row>
    <row r="1466" spans="1:8">
      <c r="A1466" s="9" t="s">
        <v>109</v>
      </c>
      <c r="B1466" s="13">
        <v>16</v>
      </c>
      <c r="C1466" s="12">
        <v>45840</v>
      </c>
      <c r="D1466" s="12">
        <v>45840</v>
      </c>
      <c r="E1466" s="14">
        <v>1000</v>
      </c>
      <c r="F1466" s="8">
        <v>0</v>
      </c>
      <c r="G1466" s="11">
        <f t="shared" si="34"/>
        <v>1000</v>
      </c>
      <c r="H1466" s="8">
        <f t="shared" si="33"/>
        <v>0</v>
      </c>
    </row>
    <row r="1467" spans="1:8">
      <c r="A1467" s="9" t="s">
        <v>109</v>
      </c>
      <c r="B1467" s="13">
        <v>17</v>
      </c>
      <c r="C1467" s="12">
        <v>45871</v>
      </c>
      <c r="D1467" s="12">
        <v>45871</v>
      </c>
      <c r="E1467" s="14">
        <v>1000</v>
      </c>
      <c r="F1467" s="8">
        <v>0</v>
      </c>
      <c r="G1467" s="11">
        <f t="shared" si="34"/>
        <v>1000</v>
      </c>
      <c r="H1467" s="8">
        <f t="shared" si="33"/>
        <v>0</v>
      </c>
    </row>
    <row r="1468" spans="1:8">
      <c r="A1468" s="9" t="s">
        <v>109</v>
      </c>
      <c r="B1468" s="13">
        <v>18</v>
      </c>
      <c r="C1468" s="12">
        <v>45902</v>
      </c>
      <c r="D1468" s="12">
        <v>45902</v>
      </c>
      <c r="E1468" s="14">
        <v>1000</v>
      </c>
      <c r="F1468" s="8">
        <v>0</v>
      </c>
      <c r="G1468" s="11">
        <f t="shared" si="34"/>
        <v>1000</v>
      </c>
      <c r="H1468" s="8">
        <f t="shared" si="33"/>
        <v>0</v>
      </c>
    </row>
    <row r="1469" spans="1:8">
      <c r="A1469" s="9" t="s">
        <v>109</v>
      </c>
      <c r="B1469" s="13">
        <v>19</v>
      </c>
      <c r="C1469" s="12">
        <v>45932</v>
      </c>
      <c r="D1469" s="12">
        <v>45932</v>
      </c>
      <c r="E1469" s="14">
        <v>1000</v>
      </c>
      <c r="F1469" s="8">
        <v>0</v>
      </c>
      <c r="G1469" s="11">
        <f t="shared" si="34"/>
        <v>1000</v>
      </c>
      <c r="H1469" s="8">
        <f t="shared" si="33"/>
        <v>0</v>
      </c>
    </row>
    <row r="1470" spans="1:8">
      <c r="A1470" s="9" t="s">
        <v>109</v>
      </c>
      <c r="B1470" s="13">
        <v>20</v>
      </c>
      <c r="C1470" s="12">
        <v>45963</v>
      </c>
      <c r="D1470" s="12">
        <v>45963</v>
      </c>
      <c r="E1470" s="14">
        <v>1000</v>
      </c>
      <c r="F1470" s="8">
        <v>0</v>
      </c>
      <c r="G1470" s="11">
        <f t="shared" si="34"/>
        <v>1000</v>
      </c>
      <c r="H1470" s="8">
        <f t="shared" si="33"/>
        <v>0</v>
      </c>
    </row>
    <row r="1471" spans="1:8">
      <c r="A1471" s="9" t="s">
        <v>109</v>
      </c>
      <c r="B1471" s="13">
        <v>21</v>
      </c>
      <c r="C1471" s="12">
        <v>45993</v>
      </c>
      <c r="D1471" s="12">
        <v>45993</v>
      </c>
      <c r="E1471" s="14">
        <v>1000</v>
      </c>
      <c r="F1471" s="8">
        <v>0</v>
      </c>
      <c r="G1471" s="11">
        <f t="shared" si="34"/>
        <v>1000</v>
      </c>
      <c r="H1471" s="8">
        <f t="shared" si="33"/>
        <v>0</v>
      </c>
    </row>
    <row r="1472" spans="1:8">
      <c r="A1472" s="9" t="s">
        <v>109</v>
      </c>
      <c r="B1472" s="13">
        <v>22</v>
      </c>
      <c r="C1472" s="12">
        <v>46024</v>
      </c>
      <c r="D1472" s="12">
        <v>46024</v>
      </c>
      <c r="E1472" s="14">
        <v>1000</v>
      </c>
      <c r="F1472" s="8">
        <v>0</v>
      </c>
      <c r="G1472" s="11">
        <f t="shared" si="34"/>
        <v>1000</v>
      </c>
      <c r="H1472" s="8">
        <f t="shared" si="33"/>
        <v>0</v>
      </c>
    </row>
    <row r="1473" spans="1:8">
      <c r="A1473" s="9" t="s">
        <v>109</v>
      </c>
      <c r="B1473" s="13">
        <v>23</v>
      </c>
      <c r="C1473" s="12">
        <v>46055</v>
      </c>
      <c r="D1473" s="12">
        <v>46055</v>
      </c>
      <c r="E1473" s="14">
        <v>1000</v>
      </c>
      <c r="F1473" s="8">
        <v>0</v>
      </c>
      <c r="G1473" s="11">
        <f t="shared" si="34"/>
        <v>1000</v>
      </c>
      <c r="H1473" s="8">
        <f t="shared" si="33"/>
        <v>0</v>
      </c>
    </row>
    <row r="1474" spans="1:8">
      <c r="A1474" s="9" t="s">
        <v>109</v>
      </c>
      <c r="B1474" s="13">
        <v>24</v>
      </c>
      <c r="C1474" s="12">
        <v>46083</v>
      </c>
      <c r="D1474" s="12">
        <v>46083</v>
      </c>
      <c r="E1474" s="14">
        <v>1000</v>
      </c>
      <c r="F1474" s="8">
        <v>0</v>
      </c>
      <c r="G1474" s="11">
        <f t="shared" si="34"/>
        <v>1000</v>
      </c>
      <c r="H1474" s="8">
        <f t="shared" si="33"/>
        <v>0</v>
      </c>
    </row>
    <row r="1475" spans="1:8">
      <c r="A1475" s="9" t="s">
        <v>109</v>
      </c>
      <c r="B1475" s="13">
        <v>25</v>
      </c>
      <c r="C1475" s="12">
        <v>46114</v>
      </c>
      <c r="D1475" s="12">
        <v>46114</v>
      </c>
      <c r="E1475" s="14">
        <v>1000</v>
      </c>
      <c r="F1475" s="8">
        <v>0</v>
      </c>
      <c r="G1475" s="11">
        <f t="shared" si="34"/>
        <v>1000</v>
      </c>
      <c r="H1475" s="8">
        <f t="shared" si="33"/>
        <v>0</v>
      </c>
    </row>
    <row r="1476" spans="1:8">
      <c r="A1476" s="9" t="s">
        <v>109</v>
      </c>
      <c r="B1476" s="13">
        <v>26</v>
      </c>
      <c r="C1476" s="12">
        <v>46144</v>
      </c>
      <c r="D1476" s="12">
        <v>46144</v>
      </c>
      <c r="E1476" s="14">
        <v>1000</v>
      </c>
      <c r="F1476" s="8">
        <v>0</v>
      </c>
      <c r="G1476" s="11">
        <f t="shared" si="34"/>
        <v>1000</v>
      </c>
      <c r="H1476" s="8">
        <f t="shared" si="33"/>
        <v>0</v>
      </c>
    </row>
    <row r="1477" spans="1:8">
      <c r="A1477" s="9" t="s">
        <v>109</v>
      </c>
      <c r="B1477" s="13">
        <v>27</v>
      </c>
      <c r="C1477" s="12">
        <v>46175</v>
      </c>
      <c r="D1477" s="12">
        <v>46175</v>
      </c>
      <c r="E1477" s="14">
        <v>1000</v>
      </c>
      <c r="F1477" s="8">
        <v>0</v>
      </c>
      <c r="G1477" s="11">
        <f t="shared" si="34"/>
        <v>1000</v>
      </c>
      <c r="H1477" s="8">
        <f t="shared" si="33"/>
        <v>0</v>
      </c>
    </row>
    <row r="1478" spans="1:8">
      <c r="A1478" s="9" t="s">
        <v>109</v>
      </c>
      <c r="B1478" s="13">
        <v>28</v>
      </c>
      <c r="C1478" s="12">
        <v>46205</v>
      </c>
      <c r="D1478" s="12">
        <v>46205</v>
      </c>
      <c r="E1478" s="14">
        <v>1000</v>
      </c>
      <c r="F1478" s="8">
        <v>0</v>
      </c>
      <c r="G1478" s="11">
        <f t="shared" si="34"/>
        <v>1000</v>
      </c>
      <c r="H1478" s="8">
        <f t="shared" si="33"/>
        <v>0</v>
      </c>
    </row>
    <row r="1479" spans="1:8">
      <c r="A1479" s="9" t="s">
        <v>109</v>
      </c>
      <c r="B1479" s="13">
        <v>29</v>
      </c>
      <c r="C1479" s="12">
        <v>46236</v>
      </c>
      <c r="D1479" s="12">
        <v>46236</v>
      </c>
      <c r="E1479" s="14">
        <v>1000</v>
      </c>
      <c r="F1479" s="8">
        <v>0</v>
      </c>
      <c r="G1479" s="11">
        <f t="shared" si="34"/>
        <v>1000</v>
      </c>
      <c r="H1479" s="8">
        <f t="shared" si="33"/>
        <v>0</v>
      </c>
    </row>
    <row r="1480" spans="1:8">
      <c r="A1480" s="9" t="s">
        <v>109</v>
      </c>
      <c r="B1480" s="13">
        <v>30</v>
      </c>
      <c r="C1480" s="12">
        <v>46267</v>
      </c>
      <c r="D1480" s="12">
        <v>46267</v>
      </c>
      <c r="E1480" s="14">
        <v>1000</v>
      </c>
      <c r="F1480" s="8">
        <v>0</v>
      </c>
      <c r="G1480" s="11">
        <f t="shared" si="34"/>
        <v>1000</v>
      </c>
      <c r="H1480" s="8">
        <f t="shared" si="33"/>
        <v>0</v>
      </c>
    </row>
    <row r="1481" spans="1:8">
      <c r="A1481" s="9" t="s">
        <v>110</v>
      </c>
      <c r="B1481" s="13">
        <v>1</v>
      </c>
      <c r="C1481" s="12">
        <v>45384</v>
      </c>
      <c r="D1481" s="12">
        <v>45384</v>
      </c>
      <c r="E1481" s="14">
        <v>1000</v>
      </c>
      <c r="F1481" s="8">
        <v>0</v>
      </c>
      <c r="G1481" s="11">
        <f t="shared" si="34"/>
        <v>1000</v>
      </c>
      <c r="H1481" s="8">
        <f t="shared" si="33"/>
        <v>0</v>
      </c>
    </row>
    <row r="1482" spans="1:8">
      <c r="A1482" s="9" t="s">
        <v>110</v>
      </c>
      <c r="B1482" s="13">
        <v>2</v>
      </c>
      <c r="C1482" s="12">
        <v>45414</v>
      </c>
      <c r="D1482" s="12">
        <v>45414</v>
      </c>
      <c r="E1482" s="14">
        <v>1000</v>
      </c>
      <c r="F1482" s="8">
        <v>0</v>
      </c>
      <c r="G1482" s="11">
        <f t="shared" si="34"/>
        <v>1000</v>
      </c>
      <c r="H1482" s="8">
        <f t="shared" si="33"/>
        <v>0</v>
      </c>
    </row>
    <row r="1483" spans="1:8">
      <c r="A1483" s="9" t="s">
        <v>110</v>
      </c>
      <c r="B1483" s="13">
        <v>3</v>
      </c>
      <c r="C1483" s="12">
        <v>45445</v>
      </c>
      <c r="D1483" s="12">
        <v>45445</v>
      </c>
      <c r="E1483" s="14">
        <v>1000</v>
      </c>
      <c r="F1483" s="8">
        <v>0</v>
      </c>
      <c r="G1483" s="11">
        <f t="shared" si="34"/>
        <v>1000</v>
      </c>
      <c r="H1483" s="8">
        <f t="shared" si="33"/>
        <v>0</v>
      </c>
    </row>
    <row r="1484" spans="1:8">
      <c r="A1484" s="9" t="s">
        <v>110</v>
      </c>
      <c r="B1484" s="13">
        <v>4</v>
      </c>
      <c r="C1484" s="12">
        <v>45475</v>
      </c>
      <c r="D1484" s="12">
        <v>45475</v>
      </c>
      <c r="E1484" s="14">
        <v>1000</v>
      </c>
      <c r="F1484" s="8">
        <v>0</v>
      </c>
      <c r="G1484" s="11">
        <f t="shared" si="34"/>
        <v>1000</v>
      </c>
      <c r="H1484" s="8">
        <f t="shared" si="33"/>
        <v>0</v>
      </c>
    </row>
    <row r="1485" spans="1:8">
      <c r="A1485" s="9" t="s">
        <v>110</v>
      </c>
      <c r="B1485" s="13">
        <v>5</v>
      </c>
      <c r="C1485" s="12">
        <v>45506</v>
      </c>
      <c r="D1485" s="12">
        <v>45506</v>
      </c>
      <c r="E1485" s="14">
        <v>1000</v>
      </c>
      <c r="F1485" s="8">
        <v>0</v>
      </c>
      <c r="G1485" s="11">
        <f t="shared" si="34"/>
        <v>1000</v>
      </c>
      <c r="H1485" s="8">
        <f t="shared" si="33"/>
        <v>0</v>
      </c>
    </row>
    <row r="1486" spans="1:8">
      <c r="A1486" s="9" t="s">
        <v>110</v>
      </c>
      <c r="B1486" s="13">
        <v>6</v>
      </c>
      <c r="C1486" s="12">
        <v>45537</v>
      </c>
      <c r="D1486" s="12">
        <v>45537</v>
      </c>
      <c r="E1486" s="14">
        <v>1000</v>
      </c>
      <c r="F1486" s="8">
        <v>0</v>
      </c>
      <c r="G1486" s="11">
        <f t="shared" si="34"/>
        <v>1000</v>
      </c>
      <c r="H1486" s="8">
        <f t="shared" si="33"/>
        <v>0</v>
      </c>
    </row>
    <row r="1487" spans="1:8">
      <c r="A1487" s="9" t="s">
        <v>110</v>
      </c>
      <c r="B1487" s="13">
        <v>7</v>
      </c>
      <c r="C1487" s="12">
        <v>45567</v>
      </c>
      <c r="D1487" s="12">
        <v>45567</v>
      </c>
      <c r="E1487" s="14">
        <v>1000</v>
      </c>
      <c r="F1487" s="8">
        <v>0</v>
      </c>
      <c r="G1487" s="11">
        <f t="shared" si="34"/>
        <v>1000</v>
      </c>
      <c r="H1487" s="8">
        <f t="shared" si="33"/>
        <v>0</v>
      </c>
    </row>
    <row r="1488" spans="1:8">
      <c r="A1488" s="9" t="s">
        <v>110</v>
      </c>
      <c r="B1488" s="13">
        <v>8</v>
      </c>
      <c r="C1488" s="12">
        <v>45598</v>
      </c>
      <c r="D1488" s="12">
        <v>45598</v>
      </c>
      <c r="E1488" s="14">
        <v>1000</v>
      </c>
      <c r="F1488" s="8">
        <v>0</v>
      </c>
      <c r="G1488" s="11">
        <f t="shared" si="34"/>
        <v>1000</v>
      </c>
      <c r="H1488" s="8">
        <f t="shared" si="33"/>
        <v>0</v>
      </c>
    </row>
    <row r="1489" spans="1:8">
      <c r="A1489" s="9" t="s">
        <v>110</v>
      </c>
      <c r="B1489" s="13">
        <v>9</v>
      </c>
      <c r="C1489" s="12">
        <v>45628</v>
      </c>
      <c r="D1489" s="12">
        <v>45628</v>
      </c>
      <c r="E1489" s="14">
        <v>1000</v>
      </c>
      <c r="F1489" s="8">
        <v>0</v>
      </c>
      <c r="G1489" s="11">
        <f t="shared" si="34"/>
        <v>1000</v>
      </c>
      <c r="H1489" s="8">
        <f t="shared" si="33"/>
        <v>0</v>
      </c>
    </row>
    <row r="1490" spans="1:8">
      <c r="A1490" s="9" t="s">
        <v>110</v>
      </c>
      <c r="B1490" s="13">
        <v>10</v>
      </c>
      <c r="C1490" s="12">
        <v>45659</v>
      </c>
      <c r="D1490" s="12">
        <v>45659</v>
      </c>
      <c r="E1490" s="14">
        <v>1000</v>
      </c>
      <c r="F1490" s="8">
        <v>0</v>
      </c>
      <c r="G1490" s="11">
        <f t="shared" si="34"/>
        <v>1000</v>
      </c>
      <c r="H1490" s="8">
        <f t="shared" si="33"/>
        <v>0</v>
      </c>
    </row>
    <row r="1491" spans="1:8">
      <c r="A1491" s="9" t="s">
        <v>110</v>
      </c>
      <c r="B1491" s="13">
        <v>11</v>
      </c>
      <c r="C1491" s="12">
        <v>45690</v>
      </c>
      <c r="D1491" s="12">
        <v>45690</v>
      </c>
      <c r="E1491" s="14">
        <v>1000</v>
      </c>
      <c r="F1491" s="8">
        <v>0</v>
      </c>
      <c r="G1491" s="11">
        <f t="shared" si="34"/>
        <v>1000</v>
      </c>
      <c r="H1491" s="8">
        <f t="shared" si="33"/>
        <v>0</v>
      </c>
    </row>
    <row r="1492" spans="1:8">
      <c r="A1492" s="9" t="s">
        <v>110</v>
      </c>
      <c r="B1492" s="13">
        <v>12</v>
      </c>
      <c r="C1492" s="12">
        <v>45718</v>
      </c>
      <c r="D1492" s="12">
        <v>45718</v>
      </c>
      <c r="E1492" s="14">
        <v>1000</v>
      </c>
      <c r="F1492" s="8">
        <v>0</v>
      </c>
      <c r="G1492" s="11">
        <f t="shared" si="34"/>
        <v>1000</v>
      </c>
      <c r="H1492" s="8">
        <f t="shared" si="33"/>
        <v>0</v>
      </c>
    </row>
    <row r="1493" spans="1:8">
      <c r="A1493" s="9" t="s">
        <v>110</v>
      </c>
      <c r="B1493" s="13">
        <v>13</v>
      </c>
      <c r="C1493" s="12">
        <v>45749</v>
      </c>
      <c r="D1493" s="12">
        <v>45749</v>
      </c>
      <c r="E1493" s="14">
        <v>1000</v>
      </c>
      <c r="F1493" s="8">
        <v>0</v>
      </c>
      <c r="G1493" s="11">
        <f t="shared" si="34"/>
        <v>1000</v>
      </c>
      <c r="H1493" s="8">
        <f t="shared" si="33"/>
        <v>0</v>
      </c>
    </row>
    <row r="1494" spans="1:8">
      <c r="A1494" s="9" t="s">
        <v>110</v>
      </c>
      <c r="B1494" s="13">
        <v>14</v>
      </c>
      <c r="C1494" s="12">
        <v>45779</v>
      </c>
      <c r="D1494" s="12">
        <v>45779</v>
      </c>
      <c r="E1494" s="14">
        <v>1000</v>
      </c>
      <c r="F1494" s="8">
        <v>0</v>
      </c>
      <c r="G1494" s="11">
        <f t="shared" si="34"/>
        <v>1000</v>
      </c>
      <c r="H1494" s="8">
        <f t="shared" si="33"/>
        <v>0</v>
      </c>
    </row>
    <row r="1495" spans="1:8">
      <c r="A1495" s="9" t="s">
        <v>110</v>
      </c>
      <c r="B1495" s="13">
        <v>15</v>
      </c>
      <c r="C1495" s="12">
        <v>45810</v>
      </c>
      <c r="D1495" s="12">
        <v>45810</v>
      </c>
      <c r="E1495" s="14">
        <v>1000</v>
      </c>
      <c r="F1495" s="8">
        <v>0</v>
      </c>
      <c r="G1495" s="11">
        <f t="shared" si="34"/>
        <v>1000</v>
      </c>
      <c r="H1495" s="8">
        <f t="shared" si="33"/>
        <v>0</v>
      </c>
    </row>
    <row r="1496" spans="1:8">
      <c r="A1496" s="9" t="s">
        <v>110</v>
      </c>
      <c r="B1496" s="13">
        <v>16</v>
      </c>
      <c r="C1496" s="12">
        <v>45840</v>
      </c>
      <c r="D1496" s="12">
        <v>45840</v>
      </c>
      <c r="E1496" s="14">
        <v>1000</v>
      </c>
      <c r="F1496" s="8">
        <v>0</v>
      </c>
      <c r="G1496" s="11">
        <f t="shared" si="34"/>
        <v>1000</v>
      </c>
      <c r="H1496" s="8">
        <f t="shared" si="33"/>
        <v>0</v>
      </c>
    </row>
    <row r="1497" spans="1:8">
      <c r="A1497" s="9" t="s">
        <v>110</v>
      </c>
      <c r="B1497" s="13">
        <v>17</v>
      </c>
      <c r="C1497" s="12">
        <v>45871</v>
      </c>
      <c r="D1497" s="12">
        <v>45871</v>
      </c>
      <c r="E1497" s="14">
        <v>1000</v>
      </c>
      <c r="F1497" s="8">
        <v>0</v>
      </c>
      <c r="G1497" s="11">
        <f t="shared" si="34"/>
        <v>1000</v>
      </c>
      <c r="H1497" s="8">
        <f t="shared" si="33"/>
        <v>0</v>
      </c>
    </row>
    <row r="1498" spans="1:8">
      <c r="A1498" s="9" t="s">
        <v>110</v>
      </c>
      <c r="B1498" s="13">
        <v>18</v>
      </c>
      <c r="C1498" s="12">
        <v>45902</v>
      </c>
      <c r="D1498" s="12">
        <v>45902</v>
      </c>
      <c r="E1498" s="14">
        <v>1000</v>
      </c>
      <c r="F1498" s="8">
        <v>0</v>
      </c>
      <c r="G1498" s="11">
        <f t="shared" si="34"/>
        <v>1000</v>
      </c>
      <c r="H1498" s="8">
        <f t="shared" si="33"/>
        <v>0</v>
      </c>
    </row>
    <row r="1499" spans="1:8">
      <c r="A1499" s="9" t="s">
        <v>110</v>
      </c>
      <c r="B1499" s="13">
        <v>19</v>
      </c>
      <c r="C1499" s="12">
        <v>45932</v>
      </c>
      <c r="D1499" s="12">
        <v>45932</v>
      </c>
      <c r="E1499" s="14">
        <v>1000</v>
      </c>
      <c r="F1499" s="8">
        <v>0</v>
      </c>
      <c r="G1499" s="11">
        <f t="shared" si="34"/>
        <v>1000</v>
      </c>
      <c r="H1499" s="8">
        <f t="shared" si="33"/>
        <v>0</v>
      </c>
    </row>
    <row r="1500" spans="1:8">
      <c r="A1500" s="9" t="s">
        <v>110</v>
      </c>
      <c r="B1500" s="13">
        <v>20</v>
      </c>
      <c r="C1500" s="12">
        <v>45963</v>
      </c>
      <c r="D1500" s="12">
        <v>45963</v>
      </c>
      <c r="E1500" s="14">
        <v>1000</v>
      </c>
      <c r="F1500" s="8">
        <v>0</v>
      </c>
      <c r="G1500" s="11">
        <f t="shared" si="34"/>
        <v>1000</v>
      </c>
      <c r="H1500" s="8">
        <f t="shared" ref="H1500:H1563" si="35">+F1500</f>
        <v>0</v>
      </c>
    </row>
    <row r="1501" spans="1:8">
      <c r="A1501" s="9" t="s">
        <v>110</v>
      </c>
      <c r="B1501" s="13">
        <v>21</v>
      </c>
      <c r="C1501" s="12">
        <v>45993</v>
      </c>
      <c r="D1501" s="12">
        <v>45993</v>
      </c>
      <c r="E1501" s="14">
        <v>1000</v>
      </c>
      <c r="F1501" s="8">
        <v>0</v>
      </c>
      <c r="G1501" s="11">
        <f t="shared" ref="G1501:G1564" si="36">+E1501</f>
        <v>1000</v>
      </c>
      <c r="H1501" s="8">
        <f t="shared" si="35"/>
        <v>0</v>
      </c>
    </row>
    <row r="1502" spans="1:8">
      <c r="A1502" s="9" t="s">
        <v>110</v>
      </c>
      <c r="B1502" s="13">
        <v>22</v>
      </c>
      <c r="C1502" s="12">
        <v>46024</v>
      </c>
      <c r="D1502" s="12">
        <v>46024</v>
      </c>
      <c r="E1502" s="14">
        <v>1000</v>
      </c>
      <c r="F1502" s="8">
        <v>0</v>
      </c>
      <c r="G1502" s="11">
        <f t="shared" si="36"/>
        <v>1000</v>
      </c>
      <c r="H1502" s="8">
        <f t="shared" si="35"/>
        <v>0</v>
      </c>
    </row>
    <row r="1503" spans="1:8">
      <c r="A1503" s="9" t="s">
        <v>110</v>
      </c>
      <c r="B1503" s="13">
        <v>23</v>
      </c>
      <c r="C1503" s="12">
        <v>46055</v>
      </c>
      <c r="D1503" s="12">
        <v>46055</v>
      </c>
      <c r="E1503" s="14">
        <v>1000</v>
      </c>
      <c r="F1503" s="8">
        <v>0</v>
      </c>
      <c r="G1503" s="11">
        <f t="shared" si="36"/>
        <v>1000</v>
      </c>
      <c r="H1503" s="8">
        <f t="shared" si="35"/>
        <v>0</v>
      </c>
    </row>
    <row r="1504" spans="1:8">
      <c r="A1504" s="9" t="s">
        <v>110</v>
      </c>
      <c r="B1504" s="13">
        <v>24</v>
      </c>
      <c r="C1504" s="12">
        <v>46083</v>
      </c>
      <c r="D1504" s="12">
        <v>46083</v>
      </c>
      <c r="E1504" s="14">
        <v>1000</v>
      </c>
      <c r="F1504" s="8">
        <v>0</v>
      </c>
      <c r="G1504" s="11">
        <f t="shared" si="36"/>
        <v>1000</v>
      </c>
      <c r="H1504" s="8">
        <f t="shared" si="35"/>
        <v>0</v>
      </c>
    </row>
    <row r="1505" spans="1:8">
      <c r="A1505" s="9" t="s">
        <v>110</v>
      </c>
      <c r="B1505" s="13">
        <v>25</v>
      </c>
      <c r="C1505" s="12">
        <v>46114</v>
      </c>
      <c r="D1505" s="12">
        <v>46114</v>
      </c>
      <c r="E1505" s="14">
        <v>1000</v>
      </c>
      <c r="F1505" s="8">
        <v>0</v>
      </c>
      <c r="G1505" s="11">
        <f t="shared" si="36"/>
        <v>1000</v>
      </c>
      <c r="H1505" s="8">
        <f t="shared" si="35"/>
        <v>0</v>
      </c>
    </row>
    <row r="1506" spans="1:8">
      <c r="A1506" s="9" t="s">
        <v>110</v>
      </c>
      <c r="B1506" s="13">
        <v>26</v>
      </c>
      <c r="C1506" s="12">
        <v>46144</v>
      </c>
      <c r="D1506" s="12">
        <v>46144</v>
      </c>
      <c r="E1506" s="14">
        <v>1000</v>
      </c>
      <c r="F1506" s="8">
        <v>0</v>
      </c>
      <c r="G1506" s="11">
        <f t="shared" si="36"/>
        <v>1000</v>
      </c>
      <c r="H1506" s="8">
        <f t="shared" si="35"/>
        <v>0</v>
      </c>
    </row>
    <row r="1507" spans="1:8">
      <c r="A1507" s="9" t="s">
        <v>110</v>
      </c>
      <c r="B1507" s="13">
        <v>27</v>
      </c>
      <c r="C1507" s="12">
        <v>46175</v>
      </c>
      <c r="D1507" s="12">
        <v>46175</v>
      </c>
      <c r="E1507" s="14">
        <v>1000</v>
      </c>
      <c r="F1507" s="8">
        <v>0</v>
      </c>
      <c r="G1507" s="11">
        <f t="shared" si="36"/>
        <v>1000</v>
      </c>
      <c r="H1507" s="8">
        <f t="shared" si="35"/>
        <v>0</v>
      </c>
    </row>
    <row r="1508" spans="1:8">
      <c r="A1508" s="9" t="s">
        <v>110</v>
      </c>
      <c r="B1508" s="13">
        <v>28</v>
      </c>
      <c r="C1508" s="12">
        <v>46205</v>
      </c>
      <c r="D1508" s="12">
        <v>46205</v>
      </c>
      <c r="E1508" s="14">
        <v>1000</v>
      </c>
      <c r="F1508" s="8">
        <v>0</v>
      </c>
      <c r="G1508" s="11">
        <f t="shared" si="36"/>
        <v>1000</v>
      </c>
      <c r="H1508" s="8">
        <f t="shared" si="35"/>
        <v>0</v>
      </c>
    </row>
    <row r="1509" spans="1:8">
      <c r="A1509" s="9" t="s">
        <v>110</v>
      </c>
      <c r="B1509" s="13">
        <v>29</v>
      </c>
      <c r="C1509" s="12">
        <v>46236</v>
      </c>
      <c r="D1509" s="12">
        <v>46236</v>
      </c>
      <c r="E1509" s="14">
        <v>1000</v>
      </c>
      <c r="F1509" s="8">
        <v>0</v>
      </c>
      <c r="G1509" s="11">
        <f t="shared" si="36"/>
        <v>1000</v>
      </c>
      <c r="H1509" s="8">
        <f t="shared" si="35"/>
        <v>0</v>
      </c>
    </row>
    <row r="1510" spans="1:8">
      <c r="A1510" s="9" t="s">
        <v>110</v>
      </c>
      <c r="B1510" s="13">
        <v>30</v>
      </c>
      <c r="C1510" s="12">
        <v>46267</v>
      </c>
      <c r="D1510" s="12">
        <v>46267</v>
      </c>
      <c r="E1510" s="14">
        <v>1000</v>
      </c>
      <c r="F1510" s="8">
        <v>0</v>
      </c>
      <c r="G1510" s="11">
        <f t="shared" si="36"/>
        <v>1000</v>
      </c>
      <c r="H1510" s="8">
        <f t="shared" si="35"/>
        <v>0</v>
      </c>
    </row>
    <row r="1511" spans="1:8">
      <c r="A1511" s="9" t="s">
        <v>111</v>
      </c>
      <c r="B1511" s="13">
        <v>1</v>
      </c>
      <c r="C1511" s="12">
        <v>45473</v>
      </c>
      <c r="D1511" s="12">
        <v>45473</v>
      </c>
      <c r="E1511" s="15">
        <v>300</v>
      </c>
      <c r="F1511" s="8">
        <v>0</v>
      </c>
      <c r="G1511" s="11">
        <f t="shared" si="36"/>
        <v>300</v>
      </c>
      <c r="H1511" s="8">
        <f t="shared" si="35"/>
        <v>0</v>
      </c>
    </row>
    <row r="1512" spans="1:8">
      <c r="A1512" s="9" t="s">
        <v>111</v>
      </c>
      <c r="B1512" s="13">
        <v>2</v>
      </c>
      <c r="C1512" s="12">
        <v>45503</v>
      </c>
      <c r="D1512" s="12">
        <v>45503</v>
      </c>
      <c r="E1512" s="15">
        <v>300</v>
      </c>
      <c r="F1512" s="8">
        <v>0</v>
      </c>
      <c r="G1512" s="11">
        <f t="shared" si="36"/>
        <v>300</v>
      </c>
      <c r="H1512" s="8">
        <f t="shared" si="35"/>
        <v>0</v>
      </c>
    </row>
    <row r="1513" spans="1:8">
      <c r="A1513" s="9" t="s">
        <v>111</v>
      </c>
      <c r="B1513" s="13">
        <v>3</v>
      </c>
      <c r="C1513" s="12">
        <v>45534</v>
      </c>
      <c r="D1513" s="12">
        <v>45534</v>
      </c>
      <c r="E1513" s="15">
        <v>300</v>
      </c>
      <c r="F1513" s="8">
        <v>0</v>
      </c>
      <c r="G1513" s="11">
        <f t="shared" si="36"/>
        <v>300</v>
      </c>
      <c r="H1513" s="8">
        <f t="shared" si="35"/>
        <v>0</v>
      </c>
    </row>
    <row r="1514" spans="1:8">
      <c r="A1514" s="9" t="s">
        <v>111</v>
      </c>
      <c r="B1514" s="13">
        <v>4</v>
      </c>
      <c r="C1514" s="12">
        <v>45565</v>
      </c>
      <c r="D1514" s="12">
        <v>45565</v>
      </c>
      <c r="E1514" s="15">
        <v>300</v>
      </c>
      <c r="F1514" s="8">
        <v>0</v>
      </c>
      <c r="G1514" s="11">
        <f t="shared" si="36"/>
        <v>300</v>
      </c>
      <c r="H1514" s="8">
        <f t="shared" si="35"/>
        <v>0</v>
      </c>
    </row>
    <row r="1515" spans="1:8">
      <c r="A1515" s="9" t="s">
        <v>111</v>
      </c>
      <c r="B1515" s="13">
        <v>5</v>
      </c>
      <c r="C1515" s="12">
        <v>45595</v>
      </c>
      <c r="D1515" s="12">
        <v>45595</v>
      </c>
      <c r="E1515" s="15">
        <v>300</v>
      </c>
      <c r="F1515" s="8">
        <v>0</v>
      </c>
      <c r="G1515" s="11">
        <f t="shared" si="36"/>
        <v>300</v>
      </c>
      <c r="H1515" s="8">
        <f t="shared" si="35"/>
        <v>0</v>
      </c>
    </row>
    <row r="1516" spans="1:8">
      <c r="A1516" s="9" t="s">
        <v>111</v>
      </c>
      <c r="B1516" s="13">
        <v>6</v>
      </c>
      <c r="C1516" s="12">
        <v>45626</v>
      </c>
      <c r="D1516" s="12">
        <v>45626</v>
      </c>
      <c r="E1516" s="15">
        <v>300</v>
      </c>
      <c r="F1516" s="8">
        <v>0</v>
      </c>
      <c r="G1516" s="11">
        <f t="shared" si="36"/>
        <v>300</v>
      </c>
      <c r="H1516" s="8">
        <f t="shared" si="35"/>
        <v>0</v>
      </c>
    </row>
    <row r="1517" spans="1:8">
      <c r="A1517" s="9" t="s">
        <v>111</v>
      </c>
      <c r="B1517" s="13">
        <v>7</v>
      </c>
      <c r="C1517" s="12">
        <v>45656</v>
      </c>
      <c r="D1517" s="12">
        <v>45656</v>
      </c>
      <c r="E1517" s="15">
        <v>300</v>
      </c>
      <c r="F1517" s="8">
        <v>0</v>
      </c>
      <c r="G1517" s="11">
        <f t="shared" si="36"/>
        <v>300</v>
      </c>
      <c r="H1517" s="8">
        <f t="shared" si="35"/>
        <v>0</v>
      </c>
    </row>
    <row r="1518" spans="1:8">
      <c r="A1518" s="9" t="s">
        <v>111</v>
      </c>
      <c r="B1518" s="13">
        <v>8</v>
      </c>
      <c r="C1518" s="12">
        <v>45687</v>
      </c>
      <c r="D1518" s="12">
        <v>45687</v>
      </c>
      <c r="E1518" s="15">
        <v>300</v>
      </c>
      <c r="F1518" s="8">
        <v>0</v>
      </c>
      <c r="G1518" s="11">
        <f t="shared" si="36"/>
        <v>300</v>
      </c>
      <c r="H1518" s="8">
        <f t="shared" si="35"/>
        <v>0</v>
      </c>
    </row>
    <row r="1519" spans="1:8">
      <c r="A1519" s="9" t="s">
        <v>111</v>
      </c>
      <c r="B1519" s="13">
        <v>9</v>
      </c>
      <c r="C1519" s="12">
        <v>45716</v>
      </c>
      <c r="D1519" s="12">
        <v>45716</v>
      </c>
      <c r="E1519" s="15">
        <v>300</v>
      </c>
      <c r="F1519" s="8">
        <v>0</v>
      </c>
      <c r="G1519" s="11">
        <f t="shared" si="36"/>
        <v>300</v>
      </c>
      <c r="H1519" s="8">
        <f t="shared" si="35"/>
        <v>0</v>
      </c>
    </row>
    <row r="1520" spans="1:8">
      <c r="A1520" s="9" t="s">
        <v>111</v>
      </c>
      <c r="B1520" s="13">
        <v>10</v>
      </c>
      <c r="C1520" s="12">
        <v>45746</v>
      </c>
      <c r="D1520" s="12">
        <v>45746</v>
      </c>
      <c r="E1520" s="15">
        <v>300</v>
      </c>
      <c r="F1520" s="8">
        <v>0</v>
      </c>
      <c r="G1520" s="11">
        <f t="shared" si="36"/>
        <v>300</v>
      </c>
      <c r="H1520" s="8">
        <f t="shared" si="35"/>
        <v>0</v>
      </c>
    </row>
    <row r="1521" spans="1:8">
      <c r="A1521" s="9" t="s">
        <v>111</v>
      </c>
      <c r="B1521" s="13">
        <v>11</v>
      </c>
      <c r="C1521" s="12">
        <v>45777</v>
      </c>
      <c r="D1521" s="12">
        <v>45777</v>
      </c>
      <c r="E1521" s="15">
        <v>300</v>
      </c>
      <c r="F1521" s="8">
        <v>0</v>
      </c>
      <c r="G1521" s="11">
        <f t="shared" si="36"/>
        <v>300</v>
      </c>
      <c r="H1521" s="8">
        <f t="shared" si="35"/>
        <v>0</v>
      </c>
    </row>
    <row r="1522" spans="1:8">
      <c r="A1522" s="9" t="s">
        <v>111</v>
      </c>
      <c r="B1522" s="13">
        <v>12</v>
      </c>
      <c r="C1522" s="12">
        <v>45807</v>
      </c>
      <c r="D1522" s="12">
        <v>45807</v>
      </c>
      <c r="E1522" s="15">
        <v>300</v>
      </c>
      <c r="F1522" s="8">
        <v>0</v>
      </c>
      <c r="G1522" s="11">
        <f t="shared" si="36"/>
        <v>300</v>
      </c>
      <c r="H1522" s="8">
        <f t="shared" si="35"/>
        <v>0</v>
      </c>
    </row>
    <row r="1523" spans="1:8">
      <c r="A1523" s="9" t="s">
        <v>111</v>
      </c>
      <c r="B1523" s="13">
        <v>13</v>
      </c>
      <c r="C1523" s="12">
        <v>45838</v>
      </c>
      <c r="D1523" s="12">
        <v>45838</v>
      </c>
      <c r="E1523" s="15">
        <v>928</v>
      </c>
      <c r="F1523" s="8">
        <v>0</v>
      </c>
      <c r="G1523" s="11">
        <f t="shared" si="36"/>
        <v>928</v>
      </c>
      <c r="H1523" s="8">
        <f t="shared" si="35"/>
        <v>0</v>
      </c>
    </row>
    <row r="1524" spans="1:8">
      <c r="A1524" s="9" t="s">
        <v>111</v>
      </c>
      <c r="B1524" s="13">
        <v>14</v>
      </c>
      <c r="C1524" s="12">
        <v>45868</v>
      </c>
      <c r="D1524" s="12">
        <v>45868</v>
      </c>
      <c r="E1524" s="15">
        <v>928</v>
      </c>
      <c r="F1524" s="8">
        <v>0</v>
      </c>
      <c r="G1524" s="11">
        <f t="shared" si="36"/>
        <v>928</v>
      </c>
      <c r="H1524" s="8">
        <f t="shared" si="35"/>
        <v>0</v>
      </c>
    </row>
    <row r="1525" spans="1:8">
      <c r="A1525" s="9" t="s">
        <v>111</v>
      </c>
      <c r="B1525" s="13">
        <v>15</v>
      </c>
      <c r="C1525" s="12">
        <v>45899</v>
      </c>
      <c r="D1525" s="12">
        <v>45899</v>
      </c>
      <c r="E1525" s="15">
        <v>928</v>
      </c>
      <c r="F1525" s="8">
        <v>0</v>
      </c>
      <c r="G1525" s="11">
        <f t="shared" si="36"/>
        <v>928</v>
      </c>
      <c r="H1525" s="8">
        <f t="shared" si="35"/>
        <v>0</v>
      </c>
    </row>
    <row r="1526" spans="1:8">
      <c r="A1526" s="9" t="s">
        <v>111</v>
      </c>
      <c r="B1526" s="13">
        <v>16</v>
      </c>
      <c r="C1526" s="12">
        <v>45930</v>
      </c>
      <c r="D1526" s="12">
        <v>45930</v>
      </c>
      <c r="E1526" s="15">
        <v>928</v>
      </c>
      <c r="F1526" s="8">
        <v>0</v>
      </c>
      <c r="G1526" s="11">
        <f t="shared" si="36"/>
        <v>928</v>
      </c>
      <c r="H1526" s="8">
        <f t="shared" si="35"/>
        <v>0</v>
      </c>
    </row>
    <row r="1527" spans="1:8">
      <c r="A1527" s="9" t="s">
        <v>111</v>
      </c>
      <c r="B1527" s="13">
        <v>17</v>
      </c>
      <c r="C1527" s="12">
        <v>45960</v>
      </c>
      <c r="D1527" s="12">
        <v>45960</v>
      </c>
      <c r="E1527" s="15">
        <v>928</v>
      </c>
      <c r="F1527" s="8">
        <v>0</v>
      </c>
      <c r="G1527" s="11">
        <f t="shared" si="36"/>
        <v>928</v>
      </c>
      <c r="H1527" s="8">
        <f t="shared" si="35"/>
        <v>0</v>
      </c>
    </row>
    <row r="1528" spans="1:8">
      <c r="A1528" s="9" t="s">
        <v>111</v>
      </c>
      <c r="B1528" s="13">
        <v>18</v>
      </c>
      <c r="C1528" s="12">
        <v>45991</v>
      </c>
      <c r="D1528" s="12">
        <v>45991</v>
      </c>
      <c r="E1528" s="15">
        <v>928</v>
      </c>
      <c r="F1528" s="8">
        <v>0</v>
      </c>
      <c r="G1528" s="11">
        <f t="shared" si="36"/>
        <v>928</v>
      </c>
      <c r="H1528" s="8">
        <f t="shared" si="35"/>
        <v>0</v>
      </c>
    </row>
    <row r="1529" spans="1:8">
      <c r="A1529" s="9" t="s">
        <v>111</v>
      </c>
      <c r="B1529" s="13">
        <v>19</v>
      </c>
      <c r="C1529" s="12">
        <v>46021</v>
      </c>
      <c r="D1529" s="12">
        <v>46021</v>
      </c>
      <c r="E1529" s="15">
        <v>928</v>
      </c>
      <c r="F1529" s="8">
        <v>0</v>
      </c>
      <c r="G1529" s="11">
        <f t="shared" si="36"/>
        <v>928</v>
      </c>
      <c r="H1529" s="8">
        <f t="shared" si="35"/>
        <v>0</v>
      </c>
    </row>
    <row r="1530" spans="1:8">
      <c r="A1530" s="9" t="s">
        <v>111</v>
      </c>
      <c r="B1530" s="13">
        <v>20</v>
      </c>
      <c r="C1530" s="12">
        <v>46052</v>
      </c>
      <c r="D1530" s="12">
        <v>46052</v>
      </c>
      <c r="E1530" s="15">
        <v>928</v>
      </c>
      <c r="F1530" s="8">
        <v>0</v>
      </c>
      <c r="G1530" s="11">
        <f t="shared" si="36"/>
        <v>928</v>
      </c>
      <c r="H1530" s="8">
        <f t="shared" si="35"/>
        <v>0</v>
      </c>
    </row>
    <row r="1531" spans="1:8">
      <c r="A1531" s="9" t="s">
        <v>111</v>
      </c>
      <c r="B1531" s="13">
        <v>21</v>
      </c>
      <c r="C1531" s="12">
        <v>46081</v>
      </c>
      <c r="D1531" s="12">
        <v>46081</v>
      </c>
      <c r="E1531" s="15">
        <v>928</v>
      </c>
      <c r="F1531" s="8">
        <v>0</v>
      </c>
      <c r="G1531" s="11">
        <f t="shared" si="36"/>
        <v>928</v>
      </c>
      <c r="H1531" s="8">
        <f t="shared" si="35"/>
        <v>0</v>
      </c>
    </row>
    <row r="1532" spans="1:8">
      <c r="A1532" s="9" t="s">
        <v>111</v>
      </c>
      <c r="B1532" s="13">
        <v>22</v>
      </c>
      <c r="C1532" s="12">
        <v>46111</v>
      </c>
      <c r="D1532" s="12">
        <v>46111</v>
      </c>
      <c r="E1532" s="15">
        <v>928</v>
      </c>
      <c r="F1532" s="8">
        <v>0</v>
      </c>
      <c r="G1532" s="11">
        <f t="shared" si="36"/>
        <v>928</v>
      </c>
      <c r="H1532" s="8">
        <f t="shared" si="35"/>
        <v>0</v>
      </c>
    </row>
    <row r="1533" spans="1:8">
      <c r="A1533" s="9" t="s">
        <v>111</v>
      </c>
      <c r="B1533" s="13">
        <v>23</v>
      </c>
      <c r="C1533" s="12">
        <v>46142</v>
      </c>
      <c r="D1533" s="12">
        <v>46142</v>
      </c>
      <c r="E1533" s="15">
        <v>928</v>
      </c>
      <c r="F1533" s="8">
        <v>0</v>
      </c>
      <c r="G1533" s="11">
        <f t="shared" si="36"/>
        <v>928</v>
      </c>
      <c r="H1533" s="8">
        <f t="shared" si="35"/>
        <v>0</v>
      </c>
    </row>
    <row r="1534" spans="1:8">
      <c r="A1534" s="9" t="s">
        <v>111</v>
      </c>
      <c r="B1534" s="13">
        <v>24</v>
      </c>
      <c r="C1534" s="12">
        <v>45473</v>
      </c>
      <c r="D1534" s="12">
        <v>45473</v>
      </c>
      <c r="E1534" s="15">
        <v>928</v>
      </c>
      <c r="F1534" s="8">
        <v>0</v>
      </c>
      <c r="G1534" s="11">
        <f t="shared" si="36"/>
        <v>928</v>
      </c>
      <c r="H1534" s="8">
        <f t="shared" si="35"/>
        <v>0</v>
      </c>
    </row>
    <row r="1535" spans="1:8">
      <c r="A1535" s="9" t="s">
        <v>111</v>
      </c>
      <c r="B1535" s="13">
        <v>25</v>
      </c>
      <c r="C1535" s="12">
        <v>46233</v>
      </c>
      <c r="D1535" s="12">
        <v>46233</v>
      </c>
      <c r="E1535" s="15">
        <v>928</v>
      </c>
      <c r="F1535" s="8">
        <v>0</v>
      </c>
      <c r="G1535" s="11">
        <f t="shared" si="36"/>
        <v>928</v>
      </c>
      <c r="H1535" s="8">
        <f t="shared" si="35"/>
        <v>0</v>
      </c>
    </row>
    <row r="1536" spans="1:8">
      <c r="A1536" s="9" t="s">
        <v>111</v>
      </c>
      <c r="B1536" s="13">
        <v>26</v>
      </c>
      <c r="C1536" s="12">
        <v>46264</v>
      </c>
      <c r="D1536" s="12">
        <v>46264</v>
      </c>
      <c r="E1536" s="15">
        <v>928</v>
      </c>
      <c r="F1536" s="8">
        <v>0</v>
      </c>
      <c r="G1536" s="11">
        <f t="shared" si="36"/>
        <v>928</v>
      </c>
      <c r="H1536" s="8">
        <f t="shared" si="35"/>
        <v>0</v>
      </c>
    </row>
    <row r="1537" spans="1:8">
      <c r="A1537" s="9" t="s">
        <v>111</v>
      </c>
      <c r="B1537" s="13">
        <v>27</v>
      </c>
      <c r="C1537" s="12">
        <v>46295</v>
      </c>
      <c r="D1537" s="12">
        <v>46295</v>
      </c>
      <c r="E1537" s="15">
        <v>928</v>
      </c>
      <c r="F1537" s="8">
        <v>0</v>
      </c>
      <c r="G1537" s="11">
        <f t="shared" si="36"/>
        <v>928</v>
      </c>
      <c r="H1537" s="8">
        <f t="shared" si="35"/>
        <v>0</v>
      </c>
    </row>
    <row r="1538" spans="1:8">
      <c r="A1538" s="9" t="s">
        <v>111</v>
      </c>
      <c r="B1538" s="13">
        <v>28</v>
      </c>
      <c r="C1538" s="12">
        <v>46325</v>
      </c>
      <c r="D1538" s="12">
        <v>46325</v>
      </c>
      <c r="E1538" s="15">
        <v>928</v>
      </c>
      <c r="F1538" s="8">
        <v>0</v>
      </c>
      <c r="G1538" s="11">
        <f t="shared" si="36"/>
        <v>928</v>
      </c>
      <c r="H1538" s="8">
        <f t="shared" si="35"/>
        <v>0</v>
      </c>
    </row>
    <row r="1539" spans="1:8">
      <c r="A1539" s="9" t="s">
        <v>111</v>
      </c>
      <c r="B1539" s="13">
        <v>29</v>
      </c>
      <c r="C1539" s="12">
        <v>46356</v>
      </c>
      <c r="D1539" s="12">
        <v>46356</v>
      </c>
      <c r="E1539" s="15">
        <v>928</v>
      </c>
      <c r="F1539" s="8">
        <v>0</v>
      </c>
      <c r="G1539" s="11">
        <f t="shared" si="36"/>
        <v>928</v>
      </c>
      <c r="H1539" s="8">
        <f t="shared" si="35"/>
        <v>0</v>
      </c>
    </row>
    <row r="1540" spans="1:8">
      <c r="A1540" s="9" t="s">
        <v>111</v>
      </c>
      <c r="B1540" s="13">
        <v>30</v>
      </c>
      <c r="C1540" s="12">
        <v>46386</v>
      </c>
      <c r="D1540" s="12">
        <v>46386</v>
      </c>
      <c r="E1540" s="15">
        <v>928</v>
      </c>
      <c r="F1540" s="8">
        <v>0</v>
      </c>
      <c r="G1540" s="11">
        <f t="shared" si="36"/>
        <v>928</v>
      </c>
      <c r="H1540" s="8">
        <f t="shared" si="35"/>
        <v>0</v>
      </c>
    </row>
    <row r="1541" spans="1:8">
      <c r="A1541" s="9" t="s">
        <v>111</v>
      </c>
      <c r="B1541" s="13">
        <v>31</v>
      </c>
      <c r="C1541" s="12">
        <v>46417</v>
      </c>
      <c r="D1541" s="12">
        <v>46417</v>
      </c>
      <c r="E1541" s="15">
        <v>928</v>
      </c>
      <c r="F1541" s="8">
        <v>0</v>
      </c>
      <c r="G1541" s="11">
        <f t="shared" si="36"/>
        <v>928</v>
      </c>
      <c r="H1541" s="8">
        <f t="shared" si="35"/>
        <v>0</v>
      </c>
    </row>
    <row r="1542" spans="1:8">
      <c r="A1542" s="9" t="s">
        <v>111</v>
      </c>
      <c r="B1542" s="13">
        <v>32</v>
      </c>
      <c r="C1542" s="12">
        <v>46446</v>
      </c>
      <c r="D1542" s="12">
        <v>46446</v>
      </c>
      <c r="E1542" s="15">
        <v>928</v>
      </c>
      <c r="F1542" s="8">
        <v>0</v>
      </c>
      <c r="G1542" s="11">
        <f t="shared" si="36"/>
        <v>928</v>
      </c>
      <c r="H1542" s="8">
        <f t="shared" si="35"/>
        <v>0</v>
      </c>
    </row>
    <row r="1543" spans="1:8">
      <c r="A1543" s="9" t="s">
        <v>111</v>
      </c>
      <c r="B1543" s="13">
        <v>33</v>
      </c>
      <c r="C1543" s="12">
        <v>46476</v>
      </c>
      <c r="D1543" s="12">
        <v>46476</v>
      </c>
      <c r="E1543" s="15">
        <v>928</v>
      </c>
      <c r="F1543" s="8">
        <v>0</v>
      </c>
      <c r="G1543" s="11">
        <f t="shared" si="36"/>
        <v>928</v>
      </c>
      <c r="H1543" s="8">
        <f t="shared" si="35"/>
        <v>0</v>
      </c>
    </row>
    <row r="1544" spans="1:8">
      <c r="A1544" s="9" t="s">
        <v>111</v>
      </c>
      <c r="B1544" s="13">
        <v>34</v>
      </c>
      <c r="C1544" s="12">
        <v>46507</v>
      </c>
      <c r="D1544" s="12">
        <v>46507</v>
      </c>
      <c r="E1544" s="15">
        <v>928</v>
      </c>
      <c r="F1544" s="8">
        <v>0</v>
      </c>
      <c r="G1544" s="11">
        <f t="shared" si="36"/>
        <v>928</v>
      </c>
      <c r="H1544" s="8">
        <f t="shared" si="35"/>
        <v>0</v>
      </c>
    </row>
    <row r="1545" spans="1:8">
      <c r="A1545" s="9" t="s">
        <v>111</v>
      </c>
      <c r="B1545" s="13">
        <v>35</v>
      </c>
      <c r="C1545" s="12">
        <v>46568</v>
      </c>
      <c r="D1545" s="12">
        <v>46568</v>
      </c>
      <c r="E1545" s="15">
        <v>928</v>
      </c>
      <c r="F1545" s="8">
        <v>0</v>
      </c>
      <c r="G1545" s="11">
        <f t="shared" si="36"/>
        <v>928</v>
      </c>
      <c r="H1545" s="8">
        <f t="shared" si="35"/>
        <v>0</v>
      </c>
    </row>
    <row r="1546" spans="1:8">
      <c r="A1546" s="9" t="s">
        <v>111</v>
      </c>
      <c r="B1546" s="13">
        <v>36</v>
      </c>
      <c r="C1546" s="12">
        <v>46598</v>
      </c>
      <c r="D1546" s="12">
        <v>46598</v>
      </c>
      <c r="E1546" s="15">
        <v>928</v>
      </c>
      <c r="F1546" s="8">
        <v>0</v>
      </c>
      <c r="G1546" s="11">
        <f t="shared" si="36"/>
        <v>928</v>
      </c>
      <c r="H1546" s="8">
        <f t="shared" si="35"/>
        <v>0</v>
      </c>
    </row>
    <row r="1547" spans="1:8">
      <c r="A1547" s="9" t="s">
        <v>111</v>
      </c>
      <c r="B1547" s="13">
        <v>37</v>
      </c>
      <c r="C1547" s="12">
        <v>46629</v>
      </c>
      <c r="D1547" s="12">
        <v>46629</v>
      </c>
      <c r="E1547" s="15">
        <v>928</v>
      </c>
      <c r="F1547" s="8">
        <v>0</v>
      </c>
      <c r="G1547" s="11">
        <f t="shared" si="36"/>
        <v>928</v>
      </c>
      <c r="H1547" s="8">
        <f t="shared" si="35"/>
        <v>0</v>
      </c>
    </row>
    <row r="1548" spans="1:8">
      <c r="A1548" s="9" t="s">
        <v>111</v>
      </c>
      <c r="B1548" s="13">
        <v>38</v>
      </c>
      <c r="C1548" s="12">
        <v>46660</v>
      </c>
      <c r="D1548" s="12">
        <v>46660</v>
      </c>
      <c r="E1548" s="15">
        <v>928</v>
      </c>
      <c r="F1548" s="8">
        <v>0</v>
      </c>
      <c r="G1548" s="11">
        <f t="shared" si="36"/>
        <v>928</v>
      </c>
      <c r="H1548" s="8">
        <f t="shared" si="35"/>
        <v>0</v>
      </c>
    </row>
    <row r="1549" spans="1:8">
      <c r="A1549" s="9" t="s">
        <v>111</v>
      </c>
      <c r="B1549" s="13">
        <v>39</v>
      </c>
      <c r="C1549" s="12">
        <v>45595</v>
      </c>
      <c r="D1549" s="12">
        <v>45595</v>
      </c>
      <c r="E1549" s="15">
        <v>928</v>
      </c>
      <c r="F1549" s="8">
        <v>0</v>
      </c>
      <c r="G1549" s="11">
        <f t="shared" si="36"/>
        <v>928</v>
      </c>
      <c r="H1549" s="8">
        <f t="shared" si="35"/>
        <v>0</v>
      </c>
    </row>
    <row r="1550" spans="1:8">
      <c r="A1550" s="9" t="s">
        <v>111</v>
      </c>
      <c r="B1550" s="13">
        <v>40</v>
      </c>
      <c r="C1550" s="12">
        <v>46721</v>
      </c>
      <c r="D1550" s="12">
        <v>46721</v>
      </c>
      <c r="E1550" s="15">
        <v>928</v>
      </c>
      <c r="F1550" s="8">
        <v>0</v>
      </c>
      <c r="G1550" s="11">
        <f t="shared" si="36"/>
        <v>928</v>
      </c>
      <c r="H1550" s="8">
        <f t="shared" si="35"/>
        <v>0</v>
      </c>
    </row>
    <row r="1551" spans="1:8">
      <c r="A1551" s="9" t="s">
        <v>111</v>
      </c>
      <c r="B1551" s="13">
        <v>41</v>
      </c>
      <c r="C1551" s="12">
        <v>46751</v>
      </c>
      <c r="D1551" s="12">
        <v>46751</v>
      </c>
      <c r="E1551" s="15">
        <v>928</v>
      </c>
      <c r="F1551" s="8">
        <v>0</v>
      </c>
      <c r="G1551" s="11">
        <f t="shared" si="36"/>
        <v>928</v>
      </c>
      <c r="H1551" s="8">
        <f t="shared" si="35"/>
        <v>0</v>
      </c>
    </row>
    <row r="1552" spans="1:8">
      <c r="A1552" s="9" t="s">
        <v>111</v>
      </c>
      <c r="B1552" s="13">
        <v>42</v>
      </c>
      <c r="C1552" s="12">
        <v>46782</v>
      </c>
      <c r="D1552" s="12">
        <v>46782</v>
      </c>
      <c r="E1552" s="15">
        <v>928</v>
      </c>
      <c r="F1552" s="8">
        <v>0</v>
      </c>
      <c r="G1552" s="11">
        <f t="shared" si="36"/>
        <v>928</v>
      </c>
      <c r="H1552" s="8">
        <f t="shared" si="35"/>
        <v>0</v>
      </c>
    </row>
    <row r="1553" spans="1:8">
      <c r="A1553" s="9" t="s">
        <v>111</v>
      </c>
      <c r="B1553" s="13">
        <v>43</v>
      </c>
      <c r="C1553" s="12">
        <v>46812</v>
      </c>
      <c r="D1553" s="12">
        <v>46812</v>
      </c>
      <c r="E1553" s="15">
        <v>928</v>
      </c>
      <c r="F1553" s="8">
        <v>0</v>
      </c>
      <c r="G1553" s="11">
        <f t="shared" si="36"/>
        <v>928</v>
      </c>
      <c r="H1553" s="8">
        <f t="shared" si="35"/>
        <v>0</v>
      </c>
    </row>
    <row r="1554" spans="1:8">
      <c r="A1554" s="9" t="s">
        <v>111</v>
      </c>
      <c r="B1554" s="13">
        <v>44</v>
      </c>
      <c r="C1554" s="12">
        <v>46842</v>
      </c>
      <c r="D1554" s="12">
        <v>46842</v>
      </c>
      <c r="E1554" s="15">
        <v>928</v>
      </c>
      <c r="F1554" s="8">
        <v>0</v>
      </c>
      <c r="G1554" s="11">
        <f t="shared" si="36"/>
        <v>928</v>
      </c>
      <c r="H1554" s="8">
        <f t="shared" si="35"/>
        <v>0</v>
      </c>
    </row>
    <row r="1555" spans="1:8">
      <c r="A1555" s="9" t="s">
        <v>111</v>
      </c>
      <c r="B1555" s="13">
        <v>45</v>
      </c>
      <c r="C1555" s="12">
        <v>46873</v>
      </c>
      <c r="D1555" s="12">
        <v>46873</v>
      </c>
      <c r="E1555" s="15">
        <v>928</v>
      </c>
      <c r="F1555" s="8">
        <v>0</v>
      </c>
      <c r="G1555" s="11">
        <f t="shared" si="36"/>
        <v>928</v>
      </c>
      <c r="H1555" s="8">
        <f t="shared" si="35"/>
        <v>0</v>
      </c>
    </row>
    <row r="1556" spans="1:8">
      <c r="A1556" s="9" t="s">
        <v>111</v>
      </c>
      <c r="B1556" s="13">
        <v>46</v>
      </c>
      <c r="C1556" s="12">
        <v>46903</v>
      </c>
      <c r="D1556" s="12">
        <v>46903</v>
      </c>
      <c r="E1556" s="15">
        <v>928</v>
      </c>
      <c r="F1556" s="8">
        <v>0</v>
      </c>
      <c r="G1556" s="11">
        <f t="shared" si="36"/>
        <v>928</v>
      </c>
      <c r="H1556" s="8">
        <f t="shared" si="35"/>
        <v>0</v>
      </c>
    </row>
    <row r="1557" spans="1:8">
      <c r="A1557" s="9" t="s">
        <v>111</v>
      </c>
      <c r="B1557" s="13">
        <v>47</v>
      </c>
      <c r="C1557" s="12">
        <v>46934</v>
      </c>
      <c r="D1557" s="12">
        <v>46934</v>
      </c>
      <c r="E1557" s="15">
        <v>928</v>
      </c>
      <c r="F1557" s="8">
        <v>0</v>
      </c>
      <c r="G1557" s="11">
        <f t="shared" si="36"/>
        <v>928</v>
      </c>
      <c r="H1557" s="8">
        <f t="shared" si="35"/>
        <v>0</v>
      </c>
    </row>
    <row r="1558" spans="1:8">
      <c r="A1558" s="9" t="s">
        <v>111</v>
      </c>
      <c r="B1558" s="13">
        <v>48</v>
      </c>
      <c r="C1558" s="12">
        <v>46964</v>
      </c>
      <c r="D1558" s="12">
        <v>46964</v>
      </c>
      <c r="E1558" s="15">
        <v>920</v>
      </c>
      <c r="F1558" s="8">
        <v>0</v>
      </c>
      <c r="G1558" s="11">
        <f t="shared" si="36"/>
        <v>920</v>
      </c>
      <c r="H1558" s="8">
        <f t="shared" si="35"/>
        <v>0</v>
      </c>
    </row>
    <row r="1559" spans="1:8">
      <c r="A1559" s="9" t="s">
        <v>112</v>
      </c>
      <c r="B1559" s="13">
        <v>1</v>
      </c>
      <c r="C1559" s="12">
        <v>45597</v>
      </c>
      <c r="D1559" s="12">
        <v>45597</v>
      </c>
      <c r="E1559" s="14">
        <v>1300</v>
      </c>
      <c r="F1559" s="8">
        <v>0</v>
      </c>
      <c r="G1559" s="11">
        <f t="shared" si="36"/>
        <v>1300</v>
      </c>
      <c r="H1559" s="8">
        <f t="shared" si="35"/>
        <v>0</v>
      </c>
    </row>
    <row r="1560" spans="1:8">
      <c r="A1560" s="9" t="s">
        <v>112</v>
      </c>
      <c r="B1560" s="13">
        <v>2</v>
      </c>
      <c r="C1560" s="12">
        <v>45627</v>
      </c>
      <c r="D1560" s="12">
        <v>45627</v>
      </c>
      <c r="E1560" s="14">
        <v>1300</v>
      </c>
      <c r="F1560" s="8">
        <v>0</v>
      </c>
      <c r="G1560" s="11">
        <f t="shared" si="36"/>
        <v>1300</v>
      </c>
      <c r="H1560" s="8">
        <f t="shared" si="35"/>
        <v>0</v>
      </c>
    </row>
    <row r="1561" spans="1:8">
      <c r="A1561" s="9" t="s">
        <v>112</v>
      </c>
      <c r="B1561" s="13">
        <v>3</v>
      </c>
      <c r="C1561" s="12">
        <v>45658</v>
      </c>
      <c r="D1561" s="12">
        <v>45658</v>
      </c>
      <c r="E1561" s="14">
        <v>1300</v>
      </c>
      <c r="F1561" s="8">
        <v>0</v>
      </c>
      <c r="G1561" s="11">
        <f t="shared" si="36"/>
        <v>1300</v>
      </c>
      <c r="H1561" s="8">
        <f t="shared" si="35"/>
        <v>0</v>
      </c>
    </row>
    <row r="1562" spans="1:8">
      <c r="A1562" s="9" t="s">
        <v>112</v>
      </c>
      <c r="B1562" s="13">
        <v>4</v>
      </c>
      <c r="C1562" s="12">
        <v>45689</v>
      </c>
      <c r="D1562" s="12">
        <v>45689</v>
      </c>
      <c r="E1562" s="14">
        <v>1300</v>
      </c>
      <c r="F1562" s="8">
        <v>0</v>
      </c>
      <c r="G1562" s="11">
        <f t="shared" si="36"/>
        <v>1300</v>
      </c>
      <c r="H1562" s="8">
        <f t="shared" si="35"/>
        <v>0</v>
      </c>
    </row>
    <row r="1563" spans="1:8">
      <c r="A1563" s="9" t="s">
        <v>112</v>
      </c>
      <c r="B1563" s="13">
        <v>5</v>
      </c>
      <c r="C1563" s="12">
        <v>45717</v>
      </c>
      <c r="D1563" s="12">
        <v>45717</v>
      </c>
      <c r="E1563" s="14">
        <v>1300</v>
      </c>
      <c r="F1563" s="8">
        <v>0</v>
      </c>
      <c r="G1563" s="11">
        <f t="shared" si="36"/>
        <v>1300</v>
      </c>
      <c r="H1563" s="8">
        <f t="shared" si="35"/>
        <v>0</v>
      </c>
    </row>
    <row r="1564" spans="1:8">
      <c r="A1564" s="9" t="s">
        <v>112</v>
      </c>
      <c r="B1564" s="13">
        <v>6</v>
      </c>
      <c r="C1564" s="12">
        <v>45748</v>
      </c>
      <c r="D1564" s="12">
        <v>45748</v>
      </c>
      <c r="E1564" s="14">
        <v>1300</v>
      </c>
      <c r="F1564" s="8">
        <v>0</v>
      </c>
      <c r="G1564" s="11">
        <f t="shared" si="36"/>
        <v>1300</v>
      </c>
      <c r="H1564" s="8">
        <f t="shared" ref="H1564:H1611" si="37">+F1564</f>
        <v>0</v>
      </c>
    </row>
    <row r="1565" spans="1:8">
      <c r="A1565" s="9" t="s">
        <v>112</v>
      </c>
      <c r="B1565" s="13">
        <v>7</v>
      </c>
      <c r="C1565" s="12">
        <v>45778</v>
      </c>
      <c r="D1565" s="12">
        <v>45778</v>
      </c>
      <c r="E1565" s="14">
        <v>1300</v>
      </c>
      <c r="F1565" s="8">
        <v>0</v>
      </c>
      <c r="G1565" s="11">
        <f t="shared" ref="G1565:G1611" si="38">+E1565</f>
        <v>1300</v>
      </c>
      <c r="H1565" s="8">
        <f t="shared" si="37"/>
        <v>0</v>
      </c>
    </row>
    <row r="1566" spans="1:8">
      <c r="A1566" s="9" t="s">
        <v>112</v>
      </c>
      <c r="B1566" s="13">
        <v>8</v>
      </c>
      <c r="C1566" s="12">
        <v>45809</v>
      </c>
      <c r="D1566" s="12">
        <v>45809</v>
      </c>
      <c r="E1566" s="14">
        <v>1300</v>
      </c>
      <c r="F1566" s="8">
        <v>0</v>
      </c>
      <c r="G1566" s="11">
        <f t="shared" si="38"/>
        <v>1300</v>
      </c>
      <c r="H1566" s="8">
        <f t="shared" si="37"/>
        <v>0</v>
      </c>
    </row>
    <row r="1567" spans="1:8">
      <c r="A1567" s="9" t="s">
        <v>112</v>
      </c>
      <c r="B1567" s="13">
        <v>9</v>
      </c>
      <c r="C1567" s="12">
        <v>45839</v>
      </c>
      <c r="D1567" s="12">
        <v>45839</v>
      </c>
      <c r="E1567" s="14">
        <v>1300</v>
      </c>
      <c r="F1567" s="8">
        <v>0</v>
      </c>
      <c r="G1567" s="11">
        <f t="shared" si="38"/>
        <v>1300</v>
      </c>
      <c r="H1567" s="8">
        <f t="shared" si="37"/>
        <v>0</v>
      </c>
    </row>
    <row r="1568" spans="1:8">
      <c r="A1568" s="9" t="s">
        <v>112</v>
      </c>
      <c r="B1568" s="13">
        <v>10</v>
      </c>
      <c r="C1568" s="12">
        <v>45870</v>
      </c>
      <c r="D1568" s="12">
        <v>45870</v>
      </c>
      <c r="E1568" s="14">
        <v>1300</v>
      </c>
      <c r="F1568" s="8">
        <v>0</v>
      </c>
      <c r="G1568" s="11">
        <f t="shared" si="38"/>
        <v>1300</v>
      </c>
      <c r="H1568" s="8">
        <f t="shared" si="37"/>
        <v>0</v>
      </c>
    </row>
    <row r="1569" spans="1:8">
      <c r="A1569" s="9" t="s">
        <v>112</v>
      </c>
      <c r="B1569" s="13">
        <v>11</v>
      </c>
      <c r="C1569" s="12">
        <v>45901</v>
      </c>
      <c r="D1569" s="12">
        <v>45901</v>
      </c>
      <c r="E1569" s="14">
        <v>1300</v>
      </c>
      <c r="F1569" s="8">
        <v>0</v>
      </c>
      <c r="G1569" s="11">
        <f t="shared" si="38"/>
        <v>1300</v>
      </c>
      <c r="H1569" s="8">
        <f t="shared" si="37"/>
        <v>0</v>
      </c>
    </row>
    <row r="1570" spans="1:8">
      <c r="A1570" s="9" t="s">
        <v>112</v>
      </c>
      <c r="B1570" s="13">
        <v>12</v>
      </c>
      <c r="C1570" s="12">
        <v>45931</v>
      </c>
      <c r="D1570" s="12">
        <v>45931</v>
      </c>
      <c r="E1570" s="14">
        <v>1300</v>
      </c>
      <c r="F1570" s="8">
        <v>0</v>
      </c>
      <c r="G1570" s="11">
        <f t="shared" si="38"/>
        <v>1300</v>
      </c>
      <c r="H1570" s="8">
        <f t="shared" si="37"/>
        <v>0</v>
      </c>
    </row>
    <row r="1571" spans="1:8">
      <c r="A1571" s="9" t="s">
        <v>112</v>
      </c>
      <c r="B1571" s="13">
        <v>13</v>
      </c>
      <c r="C1571" s="12">
        <v>45962</v>
      </c>
      <c r="D1571" s="12">
        <v>45962</v>
      </c>
      <c r="E1571" s="14">
        <v>1300</v>
      </c>
      <c r="F1571" s="8">
        <v>0</v>
      </c>
      <c r="G1571" s="11">
        <f t="shared" si="38"/>
        <v>1300</v>
      </c>
      <c r="H1571" s="8">
        <f t="shared" si="37"/>
        <v>0</v>
      </c>
    </row>
    <row r="1572" spans="1:8">
      <c r="A1572" s="9" t="s">
        <v>112</v>
      </c>
      <c r="B1572" s="13">
        <v>14</v>
      </c>
      <c r="C1572" s="12">
        <v>45992</v>
      </c>
      <c r="D1572" s="12">
        <v>45992</v>
      </c>
      <c r="E1572" s="14">
        <v>1300</v>
      </c>
      <c r="F1572" s="8">
        <v>0</v>
      </c>
      <c r="G1572" s="11">
        <f t="shared" si="38"/>
        <v>1300</v>
      </c>
      <c r="H1572" s="8">
        <f t="shared" si="37"/>
        <v>0</v>
      </c>
    </row>
    <row r="1573" spans="1:8">
      <c r="A1573" s="9" t="s">
        <v>112</v>
      </c>
      <c r="B1573" s="13">
        <v>15</v>
      </c>
      <c r="C1573" s="12">
        <v>46023</v>
      </c>
      <c r="D1573" s="12">
        <v>46023</v>
      </c>
      <c r="E1573" s="14">
        <v>1300</v>
      </c>
      <c r="F1573" s="8">
        <v>0</v>
      </c>
      <c r="G1573" s="11">
        <f t="shared" si="38"/>
        <v>1300</v>
      </c>
      <c r="H1573" s="8">
        <f t="shared" si="37"/>
        <v>0</v>
      </c>
    </row>
    <row r="1574" spans="1:8">
      <c r="A1574" s="9" t="s">
        <v>112</v>
      </c>
      <c r="B1574" s="13">
        <v>16</v>
      </c>
      <c r="C1574" s="12">
        <v>46054</v>
      </c>
      <c r="D1574" s="12">
        <v>46054</v>
      </c>
      <c r="E1574" s="14">
        <v>1300</v>
      </c>
      <c r="F1574" s="8">
        <v>0</v>
      </c>
      <c r="G1574" s="11">
        <f t="shared" si="38"/>
        <v>1300</v>
      </c>
      <c r="H1574" s="8">
        <f t="shared" si="37"/>
        <v>0</v>
      </c>
    </row>
    <row r="1575" spans="1:8">
      <c r="A1575" s="9" t="s">
        <v>112</v>
      </c>
      <c r="B1575" s="13">
        <v>17</v>
      </c>
      <c r="C1575" s="12">
        <v>46082</v>
      </c>
      <c r="D1575" s="12">
        <v>46082</v>
      </c>
      <c r="E1575" s="14">
        <v>1300</v>
      </c>
      <c r="F1575" s="8">
        <v>0</v>
      </c>
      <c r="G1575" s="11">
        <f t="shared" si="38"/>
        <v>1300</v>
      </c>
      <c r="H1575" s="8">
        <f t="shared" si="37"/>
        <v>0</v>
      </c>
    </row>
    <row r="1576" spans="1:8">
      <c r="A1576" s="9" t="s">
        <v>112</v>
      </c>
      <c r="B1576" s="13">
        <v>18</v>
      </c>
      <c r="C1576" s="12">
        <v>46113</v>
      </c>
      <c r="D1576" s="12">
        <v>46113</v>
      </c>
      <c r="E1576" s="14">
        <v>1300</v>
      </c>
      <c r="F1576" s="8">
        <v>0</v>
      </c>
      <c r="G1576" s="11">
        <f t="shared" si="38"/>
        <v>1300</v>
      </c>
      <c r="H1576" s="8">
        <f t="shared" si="37"/>
        <v>0</v>
      </c>
    </row>
    <row r="1577" spans="1:8">
      <c r="A1577" s="9" t="s">
        <v>112</v>
      </c>
      <c r="B1577" s="13">
        <v>19</v>
      </c>
      <c r="C1577" s="12">
        <v>46143</v>
      </c>
      <c r="D1577" s="12">
        <v>46143</v>
      </c>
      <c r="E1577" s="14">
        <v>1300</v>
      </c>
      <c r="F1577" s="8">
        <v>0</v>
      </c>
      <c r="G1577" s="11">
        <f t="shared" si="38"/>
        <v>1300</v>
      </c>
      <c r="H1577" s="8">
        <f t="shared" si="37"/>
        <v>0</v>
      </c>
    </row>
    <row r="1578" spans="1:8">
      <c r="A1578" s="9" t="s">
        <v>112</v>
      </c>
      <c r="B1578" s="13">
        <v>20</v>
      </c>
      <c r="C1578" s="12">
        <v>46174</v>
      </c>
      <c r="D1578" s="12">
        <v>46174</v>
      </c>
      <c r="E1578" s="14">
        <v>1300</v>
      </c>
      <c r="F1578" s="8">
        <v>0</v>
      </c>
      <c r="G1578" s="11">
        <f t="shared" si="38"/>
        <v>1300</v>
      </c>
      <c r="H1578" s="8">
        <f t="shared" si="37"/>
        <v>0</v>
      </c>
    </row>
    <row r="1579" spans="1:8">
      <c r="A1579" s="9" t="s">
        <v>112</v>
      </c>
      <c r="B1579" s="13">
        <v>21</v>
      </c>
      <c r="C1579" s="12">
        <v>46204</v>
      </c>
      <c r="D1579" s="12">
        <v>46204</v>
      </c>
      <c r="E1579" s="14">
        <v>1300</v>
      </c>
      <c r="F1579" s="8">
        <v>0</v>
      </c>
      <c r="G1579" s="11">
        <f t="shared" si="38"/>
        <v>1300</v>
      </c>
      <c r="H1579" s="8">
        <f t="shared" si="37"/>
        <v>0</v>
      </c>
    </row>
    <row r="1580" spans="1:8">
      <c r="A1580" s="9" t="s">
        <v>112</v>
      </c>
      <c r="B1580" s="13">
        <v>22</v>
      </c>
      <c r="C1580" s="12">
        <v>46235</v>
      </c>
      <c r="D1580" s="12">
        <v>46235</v>
      </c>
      <c r="E1580" s="14">
        <v>1300</v>
      </c>
      <c r="F1580" s="8">
        <v>0</v>
      </c>
      <c r="G1580" s="11">
        <f t="shared" si="38"/>
        <v>1300</v>
      </c>
      <c r="H1580" s="8">
        <f t="shared" si="37"/>
        <v>0</v>
      </c>
    </row>
    <row r="1581" spans="1:8">
      <c r="A1581" s="9" t="s">
        <v>112</v>
      </c>
      <c r="B1581" s="13">
        <v>23</v>
      </c>
      <c r="C1581" s="12">
        <v>46266</v>
      </c>
      <c r="D1581" s="12">
        <v>46266</v>
      </c>
      <c r="E1581" s="14">
        <v>1300</v>
      </c>
      <c r="F1581" s="8">
        <v>0</v>
      </c>
      <c r="G1581" s="11">
        <f t="shared" si="38"/>
        <v>1300</v>
      </c>
      <c r="H1581" s="8">
        <f t="shared" si="37"/>
        <v>0</v>
      </c>
    </row>
    <row r="1582" spans="1:8">
      <c r="A1582" s="9" t="s">
        <v>112</v>
      </c>
      <c r="B1582" s="13">
        <v>24</v>
      </c>
      <c r="C1582" s="12">
        <v>46296</v>
      </c>
      <c r="D1582" s="12">
        <v>46296</v>
      </c>
      <c r="E1582" s="14">
        <v>1300</v>
      </c>
      <c r="F1582" s="8">
        <v>0</v>
      </c>
      <c r="G1582" s="11">
        <f t="shared" si="38"/>
        <v>1300</v>
      </c>
      <c r="H1582" s="8">
        <f t="shared" si="37"/>
        <v>0</v>
      </c>
    </row>
    <row r="1583" spans="1:8">
      <c r="A1583" s="9" t="s">
        <v>112</v>
      </c>
      <c r="B1583" s="13">
        <v>25</v>
      </c>
      <c r="C1583" s="12">
        <v>46327</v>
      </c>
      <c r="D1583" s="12">
        <v>46327</v>
      </c>
      <c r="E1583" s="14">
        <v>1300</v>
      </c>
      <c r="F1583" s="8">
        <v>0</v>
      </c>
      <c r="G1583" s="11">
        <f t="shared" si="38"/>
        <v>1300</v>
      </c>
      <c r="H1583" s="8">
        <f t="shared" si="37"/>
        <v>0</v>
      </c>
    </row>
    <row r="1584" spans="1:8">
      <c r="A1584" s="9" t="s">
        <v>112</v>
      </c>
      <c r="B1584" s="13">
        <v>26</v>
      </c>
      <c r="C1584" s="12">
        <v>46357</v>
      </c>
      <c r="D1584" s="12">
        <v>46357</v>
      </c>
      <c r="E1584" s="14">
        <v>1300</v>
      </c>
      <c r="F1584" s="8">
        <v>0</v>
      </c>
      <c r="G1584" s="11">
        <f t="shared" si="38"/>
        <v>1300</v>
      </c>
      <c r="H1584" s="8">
        <f t="shared" si="37"/>
        <v>0</v>
      </c>
    </row>
    <row r="1585" spans="1:8">
      <c r="A1585" s="9" t="s">
        <v>112</v>
      </c>
      <c r="B1585" s="13">
        <v>27</v>
      </c>
      <c r="C1585" s="12">
        <v>46388</v>
      </c>
      <c r="D1585" s="12">
        <v>46388</v>
      </c>
      <c r="E1585" s="14">
        <v>1300</v>
      </c>
      <c r="F1585" s="8">
        <v>0</v>
      </c>
      <c r="G1585" s="11">
        <f t="shared" si="38"/>
        <v>1300</v>
      </c>
      <c r="H1585" s="8">
        <f t="shared" si="37"/>
        <v>0</v>
      </c>
    </row>
    <row r="1586" spans="1:8">
      <c r="A1586" s="9" t="s">
        <v>112</v>
      </c>
      <c r="B1586" s="13">
        <v>28</v>
      </c>
      <c r="C1586" s="12">
        <v>46419</v>
      </c>
      <c r="D1586" s="12">
        <v>46419</v>
      </c>
      <c r="E1586" s="14">
        <v>1300</v>
      </c>
      <c r="F1586" s="8">
        <v>0</v>
      </c>
      <c r="G1586" s="11">
        <f t="shared" si="38"/>
        <v>1300</v>
      </c>
      <c r="H1586" s="8">
        <f t="shared" si="37"/>
        <v>0</v>
      </c>
    </row>
    <row r="1587" spans="1:8">
      <c r="A1587" s="9" t="s">
        <v>112</v>
      </c>
      <c r="B1587" s="13">
        <v>29</v>
      </c>
      <c r="C1587" s="12">
        <v>46447</v>
      </c>
      <c r="D1587" s="12">
        <v>46447</v>
      </c>
      <c r="E1587" s="14">
        <v>1300</v>
      </c>
      <c r="F1587" s="8">
        <v>0</v>
      </c>
      <c r="G1587" s="11">
        <f t="shared" si="38"/>
        <v>1300</v>
      </c>
      <c r="H1587" s="8">
        <f t="shared" si="37"/>
        <v>0</v>
      </c>
    </row>
    <row r="1588" spans="1:8">
      <c r="A1588" s="9" t="s">
        <v>112</v>
      </c>
      <c r="B1588" s="13">
        <v>30</v>
      </c>
      <c r="C1588" s="12">
        <v>46478</v>
      </c>
      <c r="D1588" s="12">
        <v>46478</v>
      </c>
      <c r="E1588" s="14">
        <v>1300</v>
      </c>
      <c r="F1588" s="8">
        <v>0</v>
      </c>
      <c r="G1588" s="11">
        <f t="shared" si="38"/>
        <v>1300</v>
      </c>
      <c r="H1588" s="8">
        <f t="shared" si="37"/>
        <v>0</v>
      </c>
    </row>
    <row r="1589" spans="1:8">
      <c r="A1589" s="9" t="s">
        <v>113</v>
      </c>
      <c r="B1589" s="13">
        <v>1</v>
      </c>
      <c r="C1589" s="12">
        <v>45444</v>
      </c>
      <c r="D1589" s="12">
        <v>45444</v>
      </c>
      <c r="E1589" s="14">
        <v>1000</v>
      </c>
      <c r="F1589" s="8">
        <v>0</v>
      </c>
      <c r="G1589" s="11">
        <f t="shared" si="38"/>
        <v>1000</v>
      </c>
      <c r="H1589" s="8">
        <f t="shared" si="37"/>
        <v>0</v>
      </c>
    </row>
    <row r="1590" spans="1:8">
      <c r="A1590" s="9" t="s">
        <v>113</v>
      </c>
      <c r="B1590" s="13">
        <v>2</v>
      </c>
      <c r="C1590" s="12">
        <v>45474</v>
      </c>
      <c r="D1590" s="12">
        <v>45474</v>
      </c>
      <c r="E1590" s="14">
        <v>1000</v>
      </c>
      <c r="F1590" s="8">
        <v>0</v>
      </c>
      <c r="G1590" s="11">
        <f t="shared" si="38"/>
        <v>1000</v>
      </c>
      <c r="H1590" s="8">
        <f t="shared" si="37"/>
        <v>0</v>
      </c>
    </row>
    <row r="1591" spans="1:8">
      <c r="A1591" s="9" t="s">
        <v>113</v>
      </c>
      <c r="B1591" s="13">
        <v>3</v>
      </c>
      <c r="C1591" s="12">
        <v>45505</v>
      </c>
      <c r="D1591" s="12">
        <v>45505</v>
      </c>
      <c r="E1591" s="14">
        <v>1000</v>
      </c>
      <c r="F1591" s="8">
        <v>0</v>
      </c>
      <c r="G1591" s="11">
        <f t="shared" si="38"/>
        <v>1000</v>
      </c>
      <c r="H1591" s="8">
        <f t="shared" si="37"/>
        <v>0</v>
      </c>
    </row>
    <row r="1592" spans="1:8">
      <c r="A1592" s="9" t="s">
        <v>113</v>
      </c>
      <c r="B1592" s="13">
        <v>4</v>
      </c>
      <c r="C1592" s="12">
        <v>45536</v>
      </c>
      <c r="D1592" s="12">
        <v>45536</v>
      </c>
      <c r="E1592" s="14">
        <v>1000</v>
      </c>
      <c r="F1592" s="8">
        <v>0</v>
      </c>
      <c r="G1592" s="11">
        <f t="shared" si="38"/>
        <v>1000</v>
      </c>
      <c r="H1592" s="8">
        <f t="shared" si="37"/>
        <v>0</v>
      </c>
    </row>
    <row r="1593" spans="1:8">
      <c r="A1593" s="9" t="s">
        <v>113</v>
      </c>
      <c r="B1593" s="13">
        <v>5</v>
      </c>
      <c r="C1593" s="12">
        <v>45566</v>
      </c>
      <c r="D1593" s="12">
        <v>45566</v>
      </c>
      <c r="E1593" s="14">
        <v>1000</v>
      </c>
      <c r="F1593" s="8">
        <v>0</v>
      </c>
      <c r="G1593" s="11">
        <f t="shared" si="38"/>
        <v>1000</v>
      </c>
      <c r="H1593" s="8">
        <f t="shared" si="37"/>
        <v>0</v>
      </c>
    </row>
    <row r="1594" spans="1:8">
      <c r="A1594" s="9" t="s">
        <v>113</v>
      </c>
      <c r="B1594" s="13">
        <v>6</v>
      </c>
      <c r="C1594" s="12">
        <v>45597</v>
      </c>
      <c r="D1594" s="12">
        <v>45597</v>
      </c>
      <c r="E1594" s="14">
        <v>1000</v>
      </c>
      <c r="F1594" s="8">
        <v>0</v>
      </c>
      <c r="G1594" s="11">
        <f t="shared" si="38"/>
        <v>1000</v>
      </c>
      <c r="H1594" s="8">
        <f t="shared" si="37"/>
        <v>0</v>
      </c>
    </row>
    <row r="1595" spans="1:8">
      <c r="A1595" s="9" t="s">
        <v>113</v>
      </c>
      <c r="B1595" s="13">
        <v>7</v>
      </c>
      <c r="C1595" s="12">
        <v>45627</v>
      </c>
      <c r="D1595" s="12">
        <v>45627</v>
      </c>
      <c r="E1595" s="14">
        <v>1000</v>
      </c>
      <c r="F1595" s="8">
        <v>0</v>
      </c>
      <c r="G1595" s="11">
        <f t="shared" si="38"/>
        <v>1000</v>
      </c>
      <c r="H1595" s="8">
        <f t="shared" si="37"/>
        <v>0</v>
      </c>
    </row>
    <row r="1596" spans="1:8">
      <c r="A1596" s="9" t="s">
        <v>113</v>
      </c>
      <c r="B1596" s="13">
        <v>8</v>
      </c>
      <c r="C1596" s="12">
        <v>45658</v>
      </c>
      <c r="D1596" s="12">
        <v>45658</v>
      </c>
      <c r="E1596" s="14">
        <v>1000</v>
      </c>
      <c r="F1596" s="8">
        <v>0</v>
      </c>
      <c r="G1596" s="11">
        <f t="shared" si="38"/>
        <v>1000</v>
      </c>
      <c r="H1596" s="8">
        <f t="shared" si="37"/>
        <v>0</v>
      </c>
    </row>
    <row r="1597" spans="1:8">
      <c r="A1597" s="9" t="s">
        <v>113</v>
      </c>
      <c r="B1597" s="13">
        <v>9</v>
      </c>
      <c r="C1597" s="12">
        <v>45689</v>
      </c>
      <c r="D1597" s="12">
        <v>45689</v>
      </c>
      <c r="E1597" s="14">
        <v>1000</v>
      </c>
      <c r="F1597" s="8">
        <v>0</v>
      </c>
      <c r="G1597" s="11">
        <f t="shared" si="38"/>
        <v>1000</v>
      </c>
      <c r="H1597" s="8">
        <f t="shared" si="37"/>
        <v>0</v>
      </c>
    </row>
    <row r="1598" spans="1:8">
      <c r="A1598" s="9" t="s">
        <v>113</v>
      </c>
      <c r="B1598" s="13">
        <v>10</v>
      </c>
      <c r="C1598" s="12">
        <v>45717</v>
      </c>
      <c r="D1598" s="12">
        <v>45717</v>
      </c>
      <c r="E1598" s="14">
        <v>1000</v>
      </c>
      <c r="F1598" s="8">
        <v>0</v>
      </c>
      <c r="G1598" s="11">
        <f t="shared" si="38"/>
        <v>1000</v>
      </c>
      <c r="H1598" s="8">
        <f t="shared" si="37"/>
        <v>0</v>
      </c>
    </row>
    <row r="1599" spans="1:8">
      <c r="A1599" s="9" t="s">
        <v>113</v>
      </c>
      <c r="B1599" s="13">
        <v>11</v>
      </c>
      <c r="C1599" s="12">
        <v>45748</v>
      </c>
      <c r="D1599" s="12">
        <v>45748</v>
      </c>
      <c r="E1599" s="14">
        <v>1000</v>
      </c>
      <c r="F1599" s="8">
        <v>0</v>
      </c>
      <c r="G1599" s="11">
        <f t="shared" si="38"/>
        <v>1000</v>
      </c>
      <c r="H1599" s="8">
        <f t="shared" si="37"/>
        <v>0</v>
      </c>
    </row>
    <row r="1600" spans="1:8">
      <c r="A1600" s="9" t="s">
        <v>113</v>
      </c>
      <c r="B1600" s="13">
        <v>12</v>
      </c>
      <c r="C1600" s="12">
        <v>45778</v>
      </c>
      <c r="D1600" s="12">
        <v>45778</v>
      </c>
      <c r="E1600" s="14">
        <v>1000</v>
      </c>
      <c r="F1600" s="8">
        <v>0</v>
      </c>
      <c r="G1600" s="11">
        <f t="shared" si="38"/>
        <v>1000</v>
      </c>
      <c r="H1600" s="8">
        <f t="shared" si="37"/>
        <v>0</v>
      </c>
    </row>
    <row r="1601" spans="1:8">
      <c r="A1601" s="9" t="s">
        <v>113</v>
      </c>
      <c r="B1601" s="13">
        <v>13</v>
      </c>
      <c r="C1601" s="12">
        <v>45809</v>
      </c>
      <c r="D1601" s="12">
        <v>45809</v>
      </c>
      <c r="E1601" s="14">
        <v>1000</v>
      </c>
      <c r="F1601" s="8">
        <v>0</v>
      </c>
      <c r="G1601" s="11">
        <f t="shared" si="38"/>
        <v>1000</v>
      </c>
      <c r="H1601" s="8">
        <f t="shared" si="37"/>
        <v>0</v>
      </c>
    </row>
    <row r="1602" spans="1:8">
      <c r="A1602" s="9" t="s">
        <v>113</v>
      </c>
      <c r="B1602" s="13">
        <v>14</v>
      </c>
      <c r="C1602" s="12">
        <v>45839</v>
      </c>
      <c r="D1602" s="12">
        <v>45839</v>
      </c>
      <c r="E1602" s="14">
        <v>1000</v>
      </c>
      <c r="F1602" s="8">
        <v>0</v>
      </c>
      <c r="G1602" s="11">
        <f t="shared" si="38"/>
        <v>1000</v>
      </c>
      <c r="H1602" s="8">
        <f t="shared" si="37"/>
        <v>0</v>
      </c>
    </row>
    <row r="1603" spans="1:8">
      <c r="A1603" s="9" t="s">
        <v>113</v>
      </c>
      <c r="B1603" s="13">
        <v>15</v>
      </c>
      <c r="C1603" s="12">
        <v>45870</v>
      </c>
      <c r="D1603" s="12">
        <v>45870</v>
      </c>
      <c r="E1603" s="14">
        <v>1000</v>
      </c>
      <c r="F1603" s="8">
        <v>0</v>
      </c>
      <c r="G1603" s="11">
        <f t="shared" si="38"/>
        <v>1000</v>
      </c>
      <c r="H1603" s="8">
        <f t="shared" si="37"/>
        <v>0</v>
      </c>
    </row>
    <row r="1604" spans="1:8">
      <c r="A1604" s="9" t="s">
        <v>113</v>
      </c>
      <c r="B1604" s="13">
        <v>16</v>
      </c>
      <c r="C1604" s="12">
        <v>45901</v>
      </c>
      <c r="D1604" s="12">
        <v>45901</v>
      </c>
      <c r="E1604" s="14">
        <v>1000</v>
      </c>
      <c r="F1604" s="8">
        <v>0</v>
      </c>
      <c r="G1604" s="11">
        <f t="shared" si="38"/>
        <v>1000</v>
      </c>
      <c r="H1604" s="8">
        <f t="shared" si="37"/>
        <v>0</v>
      </c>
    </row>
    <row r="1605" spans="1:8">
      <c r="A1605" s="9" t="s">
        <v>113</v>
      </c>
      <c r="B1605" s="13">
        <v>17</v>
      </c>
      <c r="C1605" s="12">
        <v>45931</v>
      </c>
      <c r="D1605" s="12">
        <v>45931</v>
      </c>
      <c r="E1605" s="14">
        <v>1000</v>
      </c>
      <c r="F1605" s="8">
        <v>0</v>
      </c>
      <c r="G1605" s="11">
        <f t="shared" si="38"/>
        <v>1000</v>
      </c>
      <c r="H1605" s="8">
        <f t="shared" si="37"/>
        <v>0</v>
      </c>
    </row>
    <row r="1606" spans="1:8">
      <c r="A1606" s="9" t="s">
        <v>113</v>
      </c>
      <c r="B1606" s="13">
        <v>18</v>
      </c>
      <c r="C1606" s="12">
        <v>45962</v>
      </c>
      <c r="D1606" s="12">
        <v>45962</v>
      </c>
      <c r="E1606" s="14">
        <v>1000</v>
      </c>
      <c r="F1606" s="8">
        <v>0</v>
      </c>
      <c r="G1606" s="11">
        <f t="shared" si="38"/>
        <v>1000</v>
      </c>
      <c r="H1606" s="8">
        <f t="shared" si="37"/>
        <v>0</v>
      </c>
    </row>
    <row r="1607" spans="1:8">
      <c r="A1607" s="9" t="s">
        <v>113</v>
      </c>
      <c r="B1607" s="13">
        <v>19</v>
      </c>
      <c r="C1607" s="12">
        <v>45992</v>
      </c>
      <c r="D1607" s="12">
        <v>45992</v>
      </c>
      <c r="E1607" s="14">
        <v>1000</v>
      </c>
      <c r="F1607" s="8">
        <v>0</v>
      </c>
      <c r="G1607" s="11">
        <f t="shared" si="38"/>
        <v>1000</v>
      </c>
      <c r="H1607" s="8">
        <f t="shared" si="37"/>
        <v>0</v>
      </c>
    </row>
    <row r="1608" spans="1:8">
      <c r="A1608" s="9" t="s">
        <v>113</v>
      </c>
      <c r="B1608" s="13">
        <v>20</v>
      </c>
      <c r="C1608" s="12">
        <v>46023</v>
      </c>
      <c r="D1608" s="12">
        <v>46023</v>
      </c>
      <c r="E1608" s="14">
        <v>1000</v>
      </c>
      <c r="F1608" s="8">
        <v>0</v>
      </c>
      <c r="G1608" s="11">
        <f t="shared" si="38"/>
        <v>1000</v>
      </c>
      <c r="H1608" s="8">
        <f t="shared" si="37"/>
        <v>0</v>
      </c>
    </row>
    <row r="1609" spans="1:8">
      <c r="A1609" s="9" t="s">
        <v>113</v>
      </c>
      <c r="B1609" s="13">
        <v>21</v>
      </c>
      <c r="C1609" s="12">
        <v>46054</v>
      </c>
      <c r="D1609" s="12">
        <v>46054</v>
      </c>
      <c r="E1609" s="14">
        <v>1000</v>
      </c>
      <c r="F1609" s="8">
        <v>0</v>
      </c>
      <c r="G1609" s="11">
        <f t="shared" si="38"/>
        <v>1000</v>
      </c>
      <c r="H1609" s="8">
        <f t="shared" si="37"/>
        <v>0</v>
      </c>
    </row>
    <row r="1610" spans="1:8">
      <c r="A1610" s="9" t="s">
        <v>113</v>
      </c>
      <c r="B1610" s="13">
        <v>22</v>
      </c>
      <c r="C1610" s="12">
        <v>46082</v>
      </c>
      <c r="D1610" s="12">
        <v>46082</v>
      </c>
      <c r="E1610" s="14">
        <v>1000</v>
      </c>
      <c r="F1610" s="8">
        <v>0</v>
      </c>
      <c r="G1610" s="11">
        <f t="shared" si="38"/>
        <v>1000</v>
      </c>
      <c r="H1610" s="8">
        <f t="shared" si="37"/>
        <v>0</v>
      </c>
    </row>
    <row r="1611" spans="1:8">
      <c r="A1611" s="9" t="s">
        <v>113</v>
      </c>
      <c r="B1611" s="13">
        <v>23</v>
      </c>
      <c r="C1611" s="12">
        <v>46113</v>
      </c>
      <c r="D1611" s="12">
        <v>46113</v>
      </c>
      <c r="E1611" s="14">
        <v>1000</v>
      </c>
      <c r="F1611" s="8">
        <v>0</v>
      </c>
      <c r="G1611" s="11">
        <f t="shared" si="38"/>
        <v>1000</v>
      </c>
      <c r="H1611" s="8">
        <f t="shared" si="37"/>
        <v>0</v>
      </c>
    </row>
    <row r="1612" spans="1:8">
      <c r="A1612" s="9" t="s">
        <v>113</v>
      </c>
      <c r="B1612" s="13">
        <v>24</v>
      </c>
      <c r="C1612" s="12">
        <v>46143</v>
      </c>
      <c r="D1612" s="12">
        <v>46143</v>
      </c>
      <c r="E1612" s="14">
        <v>1000</v>
      </c>
      <c r="F1612" s="8">
        <v>0</v>
      </c>
      <c r="G1612" s="11">
        <f t="shared" ref="G1612:G1619" si="39">+E1612</f>
        <v>1000</v>
      </c>
      <c r="H1612" s="8">
        <f t="shared" ref="H1612:H1619" si="40">+F1612</f>
        <v>0</v>
      </c>
    </row>
    <row r="1613" spans="1:8">
      <c r="A1613" s="9" t="s">
        <v>113</v>
      </c>
      <c r="B1613" s="13">
        <v>25</v>
      </c>
      <c r="C1613" s="12">
        <v>46174</v>
      </c>
      <c r="D1613" s="12">
        <v>46174</v>
      </c>
      <c r="E1613" s="14">
        <v>1000</v>
      </c>
      <c r="F1613" s="8">
        <v>0</v>
      </c>
      <c r="G1613" s="11">
        <f t="shared" si="39"/>
        <v>1000</v>
      </c>
      <c r="H1613" s="8">
        <f t="shared" si="40"/>
        <v>0</v>
      </c>
    </row>
    <row r="1614" spans="1:8">
      <c r="A1614" s="9" t="s">
        <v>113</v>
      </c>
      <c r="B1614" s="13">
        <v>26</v>
      </c>
      <c r="C1614" s="12">
        <v>46204</v>
      </c>
      <c r="D1614" s="12">
        <v>46204</v>
      </c>
      <c r="E1614" s="14">
        <v>1000</v>
      </c>
      <c r="F1614" s="8">
        <v>0</v>
      </c>
      <c r="G1614" s="11">
        <f t="shared" si="39"/>
        <v>1000</v>
      </c>
      <c r="H1614" s="8">
        <f t="shared" si="40"/>
        <v>0</v>
      </c>
    </row>
    <row r="1615" spans="1:8">
      <c r="A1615" s="9" t="s">
        <v>113</v>
      </c>
      <c r="B1615" s="13">
        <v>27</v>
      </c>
      <c r="C1615" s="12">
        <v>46235</v>
      </c>
      <c r="D1615" s="12">
        <v>46235</v>
      </c>
      <c r="E1615" s="14">
        <v>1000</v>
      </c>
      <c r="F1615" s="8">
        <v>0</v>
      </c>
      <c r="G1615" s="11">
        <f t="shared" si="39"/>
        <v>1000</v>
      </c>
      <c r="H1615" s="8">
        <f t="shared" si="40"/>
        <v>0</v>
      </c>
    </row>
    <row r="1616" spans="1:8">
      <c r="A1616" s="9" t="s">
        <v>113</v>
      </c>
      <c r="B1616" s="13">
        <v>28</v>
      </c>
      <c r="C1616" s="12">
        <v>46266</v>
      </c>
      <c r="D1616" s="12">
        <v>46266</v>
      </c>
      <c r="E1616" s="14">
        <v>1000</v>
      </c>
      <c r="F1616" s="8">
        <v>0</v>
      </c>
      <c r="G1616" s="11">
        <f t="shared" si="39"/>
        <v>1000</v>
      </c>
      <c r="H1616" s="8">
        <f t="shared" si="40"/>
        <v>0</v>
      </c>
    </row>
    <row r="1617" spans="1:8">
      <c r="A1617" s="9" t="s">
        <v>113</v>
      </c>
      <c r="B1617" s="13">
        <v>29</v>
      </c>
      <c r="C1617" s="12">
        <v>46296</v>
      </c>
      <c r="D1617" s="12">
        <v>46296</v>
      </c>
      <c r="E1617" s="14">
        <v>1000</v>
      </c>
      <c r="F1617" s="8">
        <v>0</v>
      </c>
      <c r="G1617" s="11">
        <f t="shared" si="39"/>
        <v>1000</v>
      </c>
      <c r="H1617" s="8">
        <f t="shared" si="40"/>
        <v>0</v>
      </c>
    </row>
    <row r="1618" spans="1:8">
      <c r="A1618" s="9" t="s">
        <v>113</v>
      </c>
      <c r="B1618" s="13">
        <v>30</v>
      </c>
      <c r="C1618" s="12">
        <v>46327</v>
      </c>
      <c r="D1618" s="12">
        <v>46327</v>
      </c>
      <c r="E1618" s="14">
        <v>1000</v>
      </c>
      <c r="F1618" s="8">
        <v>0</v>
      </c>
      <c r="G1618" s="11">
        <f t="shared" si="39"/>
        <v>1000</v>
      </c>
      <c r="H1618" s="8">
        <f t="shared" si="40"/>
        <v>0</v>
      </c>
    </row>
    <row r="1619" spans="1:8">
      <c r="A1619" s="9" t="s">
        <v>113</v>
      </c>
      <c r="B1619" s="13">
        <v>31</v>
      </c>
      <c r="C1619" s="12">
        <v>46357</v>
      </c>
      <c r="D1619" s="12">
        <v>46357</v>
      </c>
      <c r="E1619" s="14">
        <v>1000</v>
      </c>
      <c r="F1619" s="8">
        <v>0</v>
      </c>
      <c r="G1619" s="11">
        <f t="shared" si="39"/>
        <v>1000</v>
      </c>
      <c r="H1619" s="8">
        <f t="shared" si="40"/>
        <v>0</v>
      </c>
    </row>
    <row r="1620" spans="1:8">
      <c r="A1620" s="9" t="s">
        <v>113</v>
      </c>
      <c r="B1620" s="13">
        <v>32</v>
      </c>
      <c r="C1620" s="12">
        <v>46388</v>
      </c>
      <c r="D1620" s="12">
        <v>46388</v>
      </c>
      <c r="E1620" s="14">
        <v>1000</v>
      </c>
      <c r="F1620" s="8">
        <v>0</v>
      </c>
      <c r="G1620" s="11">
        <f t="shared" ref="G1620:G1683" si="41">+E1620</f>
        <v>1000</v>
      </c>
      <c r="H1620" s="8">
        <f t="shared" ref="H1620:H1683" si="42">+F1620</f>
        <v>0</v>
      </c>
    </row>
    <row r="1621" spans="1:8">
      <c r="A1621" s="9" t="s">
        <v>113</v>
      </c>
      <c r="B1621" s="13">
        <v>33</v>
      </c>
      <c r="C1621" s="12">
        <v>46419</v>
      </c>
      <c r="D1621" s="12">
        <v>46419</v>
      </c>
      <c r="E1621" s="14">
        <v>1000</v>
      </c>
      <c r="F1621" s="8">
        <v>0</v>
      </c>
      <c r="G1621" s="11">
        <f t="shared" si="41"/>
        <v>1000</v>
      </c>
      <c r="H1621" s="8">
        <f t="shared" si="42"/>
        <v>0</v>
      </c>
    </row>
    <row r="1622" spans="1:8">
      <c r="A1622" s="9" t="s">
        <v>113</v>
      </c>
      <c r="B1622" s="13">
        <v>34</v>
      </c>
      <c r="C1622" s="12">
        <v>46447</v>
      </c>
      <c r="D1622" s="12">
        <v>46447</v>
      </c>
      <c r="E1622" s="14">
        <v>1000</v>
      </c>
      <c r="F1622" s="8">
        <v>0</v>
      </c>
      <c r="G1622" s="11">
        <f t="shared" si="41"/>
        <v>1000</v>
      </c>
      <c r="H1622" s="8">
        <f t="shared" si="42"/>
        <v>0</v>
      </c>
    </row>
    <row r="1623" spans="1:8">
      <c r="A1623" s="9" t="s">
        <v>113</v>
      </c>
      <c r="B1623" s="13">
        <v>35</v>
      </c>
      <c r="C1623" s="12">
        <v>46478</v>
      </c>
      <c r="D1623" s="12">
        <v>46478</v>
      </c>
      <c r="E1623" s="14">
        <v>1000</v>
      </c>
      <c r="F1623" s="8">
        <v>0</v>
      </c>
      <c r="G1623" s="11">
        <f t="shared" si="41"/>
        <v>1000</v>
      </c>
      <c r="H1623" s="8">
        <f t="shared" si="42"/>
        <v>0</v>
      </c>
    </row>
    <row r="1624" spans="1:8">
      <c r="A1624" s="9" t="s">
        <v>113</v>
      </c>
      <c r="B1624" s="13">
        <v>36</v>
      </c>
      <c r="C1624" s="12">
        <v>46508</v>
      </c>
      <c r="D1624" s="12">
        <v>46508</v>
      </c>
      <c r="E1624" s="14">
        <v>1000</v>
      </c>
      <c r="F1624" s="8">
        <v>0</v>
      </c>
      <c r="G1624" s="11">
        <f t="shared" si="41"/>
        <v>1000</v>
      </c>
      <c r="H1624" s="8">
        <f t="shared" si="42"/>
        <v>0</v>
      </c>
    </row>
    <row r="1625" spans="1:8">
      <c r="A1625" s="9" t="s">
        <v>113</v>
      </c>
      <c r="B1625" s="13">
        <v>37</v>
      </c>
      <c r="C1625" s="12">
        <v>46539</v>
      </c>
      <c r="D1625" s="12">
        <v>46539</v>
      </c>
      <c r="E1625" s="14">
        <v>1000</v>
      </c>
      <c r="F1625" s="8">
        <v>0</v>
      </c>
      <c r="G1625" s="11">
        <f t="shared" si="41"/>
        <v>1000</v>
      </c>
      <c r="H1625" s="8">
        <f t="shared" si="42"/>
        <v>0</v>
      </c>
    </row>
    <row r="1626" spans="1:8">
      <c r="A1626" s="9" t="s">
        <v>113</v>
      </c>
      <c r="B1626" s="13">
        <v>38</v>
      </c>
      <c r="C1626" s="12">
        <v>46569</v>
      </c>
      <c r="D1626" s="12">
        <v>46569</v>
      </c>
      <c r="E1626" s="14">
        <v>1000</v>
      </c>
      <c r="F1626" s="8">
        <v>0</v>
      </c>
      <c r="G1626" s="11">
        <f t="shared" si="41"/>
        <v>1000</v>
      </c>
      <c r="H1626" s="8">
        <f t="shared" si="42"/>
        <v>0</v>
      </c>
    </row>
    <row r="1627" spans="1:8">
      <c r="A1627" s="9" t="s">
        <v>113</v>
      </c>
      <c r="B1627" s="13">
        <v>39</v>
      </c>
      <c r="C1627" s="12">
        <v>46600</v>
      </c>
      <c r="D1627" s="12">
        <v>46600</v>
      </c>
      <c r="E1627" s="14">
        <v>1000</v>
      </c>
      <c r="F1627" s="8">
        <v>0</v>
      </c>
      <c r="G1627" s="11">
        <f t="shared" si="41"/>
        <v>1000</v>
      </c>
      <c r="H1627" s="8">
        <f t="shared" si="42"/>
        <v>0</v>
      </c>
    </row>
    <row r="1628" spans="1:8">
      <c r="A1628" s="9" t="s">
        <v>113</v>
      </c>
      <c r="B1628" s="13">
        <v>40</v>
      </c>
      <c r="C1628" s="12">
        <v>46631</v>
      </c>
      <c r="D1628" s="12">
        <v>46631</v>
      </c>
      <c r="E1628" s="14">
        <v>1000</v>
      </c>
      <c r="F1628" s="8">
        <v>0</v>
      </c>
      <c r="G1628" s="11">
        <f t="shared" si="41"/>
        <v>1000</v>
      </c>
      <c r="H1628" s="8">
        <f t="shared" si="42"/>
        <v>0</v>
      </c>
    </row>
    <row r="1629" spans="1:8">
      <c r="A1629" s="9" t="s">
        <v>114</v>
      </c>
      <c r="B1629" s="13">
        <v>1</v>
      </c>
      <c r="C1629" s="12">
        <v>45703</v>
      </c>
      <c r="D1629" s="12">
        <v>45703</v>
      </c>
      <c r="E1629" s="14">
        <v>5800</v>
      </c>
      <c r="F1629" s="8">
        <v>0</v>
      </c>
      <c r="G1629" s="11">
        <f t="shared" si="41"/>
        <v>5800</v>
      </c>
      <c r="H1629" s="8">
        <f t="shared" si="42"/>
        <v>0</v>
      </c>
    </row>
    <row r="1630" spans="1:8">
      <c r="A1630" s="9" t="s">
        <v>114</v>
      </c>
      <c r="B1630" s="13">
        <v>2</v>
      </c>
      <c r="C1630" s="12">
        <v>45792</v>
      </c>
      <c r="D1630" s="12">
        <v>45792</v>
      </c>
      <c r="E1630" s="14">
        <v>5800</v>
      </c>
      <c r="F1630" s="8">
        <v>0</v>
      </c>
      <c r="G1630" s="11">
        <f t="shared" si="41"/>
        <v>5800</v>
      </c>
      <c r="H1630" s="8">
        <f t="shared" si="42"/>
        <v>0</v>
      </c>
    </row>
    <row r="1631" spans="1:8">
      <c r="A1631" s="9" t="s">
        <v>114</v>
      </c>
      <c r="B1631" s="13">
        <v>3</v>
      </c>
      <c r="C1631" s="12">
        <v>45884</v>
      </c>
      <c r="D1631" s="12">
        <v>45884</v>
      </c>
      <c r="E1631" s="14">
        <v>5800</v>
      </c>
      <c r="F1631" s="8">
        <v>0</v>
      </c>
      <c r="G1631" s="11">
        <f t="shared" si="41"/>
        <v>5800</v>
      </c>
      <c r="H1631" s="8">
        <f t="shared" si="42"/>
        <v>0</v>
      </c>
    </row>
    <row r="1632" spans="1:8">
      <c r="A1632" s="9" t="s">
        <v>114</v>
      </c>
      <c r="B1632" s="13">
        <v>4</v>
      </c>
      <c r="C1632" s="12">
        <v>45976</v>
      </c>
      <c r="D1632" s="12">
        <v>45976</v>
      </c>
      <c r="E1632" s="14">
        <v>5800</v>
      </c>
      <c r="F1632" s="8">
        <v>0</v>
      </c>
      <c r="G1632" s="11">
        <f t="shared" si="41"/>
        <v>5800</v>
      </c>
      <c r="H1632" s="8">
        <f t="shared" si="42"/>
        <v>0</v>
      </c>
    </row>
    <row r="1633" spans="1:8">
      <c r="A1633" s="9" t="s">
        <v>114</v>
      </c>
      <c r="B1633" s="13">
        <v>5</v>
      </c>
      <c r="C1633" s="12">
        <v>46068</v>
      </c>
      <c r="D1633" s="12">
        <v>46068</v>
      </c>
      <c r="E1633" s="14">
        <v>5800</v>
      </c>
      <c r="F1633" s="8">
        <v>0</v>
      </c>
      <c r="G1633" s="11">
        <f t="shared" si="41"/>
        <v>5800</v>
      </c>
      <c r="H1633" s="8">
        <f t="shared" si="42"/>
        <v>0</v>
      </c>
    </row>
    <row r="1634" spans="1:8">
      <c r="A1634" s="9" t="s">
        <v>114</v>
      </c>
      <c r="B1634" s="13">
        <v>1</v>
      </c>
      <c r="C1634" s="12">
        <v>45402</v>
      </c>
      <c r="D1634" s="12">
        <v>45402</v>
      </c>
      <c r="E1634" s="14">
        <v>6000</v>
      </c>
      <c r="F1634" s="8">
        <v>0</v>
      </c>
      <c r="G1634" s="11">
        <f t="shared" si="41"/>
        <v>6000</v>
      </c>
      <c r="H1634" s="8">
        <f t="shared" si="42"/>
        <v>0</v>
      </c>
    </row>
    <row r="1635" spans="1:8">
      <c r="A1635" s="9" t="s">
        <v>115</v>
      </c>
      <c r="B1635" s="13">
        <v>1</v>
      </c>
      <c r="C1635" s="12">
        <v>45413</v>
      </c>
      <c r="D1635" s="12">
        <v>45413</v>
      </c>
      <c r="E1635" s="15">
        <v>635.24</v>
      </c>
      <c r="F1635" s="8">
        <v>0</v>
      </c>
      <c r="G1635" s="11">
        <f t="shared" si="41"/>
        <v>635.24</v>
      </c>
      <c r="H1635" s="8">
        <f t="shared" si="42"/>
        <v>0</v>
      </c>
    </row>
    <row r="1636" spans="1:8">
      <c r="A1636" s="9" t="s">
        <v>115</v>
      </c>
      <c r="B1636" s="13">
        <v>2</v>
      </c>
      <c r="C1636" s="12">
        <v>45444</v>
      </c>
      <c r="D1636" s="12">
        <v>45444</v>
      </c>
      <c r="E1636" s="15">
        <v>635.24</v>
      </c>
      <c r="F1636" s="8">
        <v>0</v>
      </c>
      <c r="G1636" s="11">
        <f t="shared" si="41"/>
        <v>635.24</v>
      </c>
      <c r="H1636" s="8">
        <f t="shared" si="42"/>
        <v>0</v>
      </c>
    </row>
    <row r="1637" spans="1:8">
      <c r="A1637" s="9" t="s">
        <v>115</v>
      </c>
      <c r="B1637" s="13">
        <v>3</v>
      </c>
      <c r="C1637" s="12">
        <v>45474</v>
      </c>
      <c r="D1637" s="12">
        <v>45474</v>
      </c>
      <c r="E1637" s="15">
        <v>635.24</v>
      </c>
      <c r="F1637" s="8">
        <v>0</v>
      </c>
      <c r="G1637" s="11">
        <f t="shared" si="41"/>
        <v>635.24</v>
      </c>
      <c r="H1637" s="8">
        <f t="shared" si="42"/>
        <v>0</v>
      </c>
    </row>
    <row r="1638" spans="1:8">
      <c r="A1638" s="9" t="s">
        <v>115</v>
      </c>
      <c r="B1638" s="13">
        <v>4</v>
      </c>
      <c r="C1638" s="12">
        <v>45505</v>
      </c>
      <c r="D1638" s="12">
        <v>45505</v>
      </c>
      <c r="E1638" s="15">
        <v>635.24</v>
      </c>
      <c r="F1638" s="8">
        <v>0</v>
      </c>
      <c r="G1638" s="11">
        <f t="shared" si="41"/>
        <v>635.24</v>
      </c>
      <c r="H1638" s="8">
        <f t="shared" si="42"/>
        <v>0</v>
      </c>
    </row>
    <row r="1639" spans="1:8">
      <c r="A1639" s="9" t="s">
        <v>115</v>
      </c>
      <c r="B1639" s="13">
        <v>5</v>
      </c>
      <c r="C1639" s="12">
        <v>45536</v>
      </c>
      <c r="D1639" s="12">
        <v>45536</v>
      </c>
      <c r="E1639" s="15">
        <v>635.24</v>
      </c>
      <c r="F1639" s="8">
        <v>0</v>
      </c>
      <c r="G1639" s="11">
        <f t="shared" si="41"/>
        <v>635.24</v>
      </c>
      <c r="H1639" s="8">
        <f t="shared" si="42"/>
        <v>0</v>
      </c>
    </row>
    <row r="1640" spans="1:8">
      <c r="A1640" s="9" t="s">
        <v>115</v>
      </c>
      <c r="B1640" s="13">
        <v>6</v>
      </c>
      <c r="C1640" s="12">
        <v>45566</v>
      </c>
      <c r="D1640" s="12">
        <v>45566</v>
      </c>
      <c r="E1640" s="15">
        <v>635.24</v>
      </c>
      <c r="F1640" s="8">
        <v>0</v>
      </c>
      <c r="G1640" s="11">
        <f t="shared" si="41"/>
        <v>635.24</v>
      </c>
      <c r="H1640" s="8">
        <f t="shared" si="42"/>
        <v>0</v>
      </c>
    </row>
    <row r="1641" spans="1:8">
      <c r="A1641" s="9" t="s">
        <v>115</v>
      </c>
      <c r="B1641" s="13">
        <v>7</v>
      </c>
      <c r="C1641" s="12">
        <v>45597</v>
      </c>
      <c r="D1641" s="12">
        <v>45597</v>
      </c>
      <c r="E1641" s="15">
        <v>635.24</v>
      </c>
      <c r="F1641" s="8">
        <v>0</v>
      </c>
      <c r="G1641" s="11">
        <f t="shared" si="41"/>
        <v>635.24</v>
      </c>
      <c r="H1641" s="8">
        <f t="shared" si="42"/>
        <v>0</v>
      </c>
    </row>
    <row r="1642" spans="1:8">
      <c r="A1642" s="9" t="s">
        <v>115</v>
      </c>
      <c r="B1642" s="13">
        <v>8</v>
      </c>
      <c r="C1642" s="12">
        <v>45627</v>
      </c>
      <c r="D1642" s="12">
        <v>45627</v>
      </c>
      <c r="E1642" s="15">
        <v>635.24</v>
      </c>
      <c r="F1642" s="8">
        <v>0</v>
      </c>
      <c r="G1642" s="11">
        <f t="shared" si="41"/>
        <v>635.24</v>
      </c>
      <c r="H1642" s="8">
        <f t="shared" si="42"/>
        <v>0</v>
      </c>
    </row>
    <row r="1643" spans="1:8">
      <c r="A1643" s="9" t="s">
        <v>115</v>
      </c>
      <c r="B1643" s="13">
        <v>9</v>
      </c>
      <c r="C1643" s="12">
        <v>45658</v>
      </c>
      <c r="D1643" s="12">
        <v>45658</v>
      </c>
      <c r="E1643" s="15">
        <v>635.24</v>
      </c>
      <c r="F1643" s="8">
        <v>0</v>
      </c>
      <c r="G1643" s="11">
        <f t="shared" si="41"/>
        <v>635.24</v>
      </c>
      <c r="H1643" s="8">
        <f t="shared" si="42"/>
        <v>0</v>
      </c>
    </row>
    <row r="1644" spans="1:8">
      <c r="A1644" s="9" t="s">
        <v>115</v>
      </c>
      <c r="B1644" s="13">
        <v>10</v>
      </c>
      <c r="C1644" s="12">
        <v>45689</v>
      </c>
      <c r="D1644" s="12">
        <v>45689</v>
      </c>
      <c r="E1644" s="15">
        <v>635.24</v>
      </c>
      <c r="F1644" s="8">
        <v>0</v>
      </c>
      <c r="G1644" s="11">
        <f t="shared" si="41"/>
        <v>635.24</v>
      </c>
      <c r="H1644" s="8">
        <f t="shared" si="42"/>
        <v>0</v>
      </c>
    </row>
    <row r="1645" spans="1:8">
      <c r="A1645" s="9" t="s">
        <v>115</v>
      </c>
      <c r="B1645" s="13">
        <v>11</v>
      </c>
      <c r="C1645" s="12">
        <v>45717</v>
      </c>
      <c r="D1645" s="12">
        <v>45717</v>
      </c>
      <c r="E1645" s="15">
        <v>635.24</v>
      </c>
      <c r="F1645" s="8">
        <v>0</v>
      </c>
      <c r="G1645" s="11">
        <f t="shared" si="41"/>
        <v>635.24</v>
      </c>
      <c r="H1645" s="8">
        <f t="shared" si="42"/>
        <v>0</v>
      </c>
    </row>
    <row r="1646" spans="1:8">
      <c r="A1646" s="9" t="s">
        <v>115</v>
      </c>
      <c r="B1646" s="13">
        <v>12</v>
      </c>
      <c r="C1646" s="12">
        <v>45748</v>
      </c>
      <c r="D1646" s="12">
        <v>45748</v>
      </c>
      <c r="E1646" s="15">
        <v>635.24</v>
      </c>
      <c r="F1646" s="8">
        <v>0</v>
      </c>
      <c r="G1646" s="11">
        <f t="shared" si="41"/>
        <v>635.24</v>
      </c>
      <c r="H1646" s="8">
        <f t="shared" si="42"/>
        <v>0</v>
      </c>
    </row>
    <row r="1647" spans="1:8">
      <c r="A1647" s="9" t="s">
        <v>115</v>
      </c>
      <c r="B1647" s="13">
        <v>13</v>
      </c>
      <c r="C1647" s="12">
        <v>45778</v>
      </c>
      <c r="D1647" s="12">
        <v>45778</v>
      </c>
      <c r="E1647" s="15">
        <v>635.24</v>
      </c>
      <c r="F1647" s="8">
        <v>0</v>
      </c>
      <c r="G1647" s="11">
        <f t="shared" si="41"/>
        <v>635.24</v>
      </c>
      <c r="H1647" s="8">
        <f t="shared" si="42"/>
        <v>0</v>
      </c>
    </row>
    <row r="1648" spans="1:8">
      <c r="A1648" s="9" t="s">
        <v>115</v>
      </c>
      <c r="B1648" s="13">
        <v>14</v>
      </c>
      <c r="C1648" s="12">
        <v>45809</v>
      </c>
      <c r="D1648" s="12">
        <v>45809</v>
      </c>
      <c r="E1648" s="15">
        <v>635.24</v>
      </c>
      <c r="F1648" s="8">
        <v>0</v>
      </c>
      <c r="G1648" s="11">
        <f t="shared" si="41"/>
        <v>635.24</v>
      </c>
      <c r="H1648" s="8">
        <f t="shared" si="42"/>
        <v>0</v>
      </c>
    </row>
    <row r="1649" spans="1:8">
      <c r="A1649" s="9" t="s">
        <v>115</v>
      </c>
      <c r="B1649" s="13">
        <v>15</v>
      </c>
      <c r="C1649" s="12">
        <v>45839</v>
      </c>
      <c r="D1649" s="12">
        <v>45839</v>
      </c>
      <c r="E1649" s="15">
        <v>635.24</v>
      </c>
      <c r="F1649" s="8">
        <v>0</v>
      </c>
      <c r="G1649" s="11">
        <f t="shared" si="41"/>
        <v>635.24</v>
      </c>
      <c r="H1649" s="8">
        <f t="shared" si="42"/>
        <v>0</v>
      </c>
    </row>
    <row r="1650" spans="1:8">
      <c r="A1650" s="9" t="s">
        <v>115</v>
      </c>
      <c r="B1650" s="13">
        <v>16</v>
      </c>
      <c r="C1650" s="12">
        <v>45870</v>
      </c>
      <c r="D1650" s="12">
        <v>45870</v>
      </c>
      <c r="E1650" s="15">
        <v>635.24</v>
      </c>
      <c r="F1650" s="8">
        <v>0</v>
      </c>
      <c r="G1650" s="11">
        <f t="shared" si="41"/>
        <v>635.24</v>
      </c>
      <c r="H1650" s="8">
        <f t="shared" si="42"/>
        <v>0</v>
      </c>
    </row>
    <row r="1651" spans="1:8">
      <c r="A1651" s="9" t="s">
        <v>115</v>
      </c>
      <c r="B1651" s="13">
        <v>17</v>
      </c>
      <c r="C1651" s="12">
        <v>45901</v>
      </c>
      <c r="D1651" s="12">
        <v>45901</v>
      </c>
      <c r="E1651" s="15">
        <v>635.24</v>
      </c>
      <c r="F1651" s="8">
        <v>0</v>
      </c>
      <c r="G1651" s="11">
        <f t="shared" si="41"/>
        <v>635.24</v>
      </c>
      <c r="H1651" s="8">
        <f t="shared" si="42"/>
        <v>0</v>
      </c>
    </row>
    <row r="1652" spans="1:8">
      <c r="A1652" s="9" t="s">
        <v>115</v>
      </c>
      <c r="B1652" s="13">
        <v>18</v>
      </c>
      <c r="C1652" s="12">
        <v>45931</v>
      </c>
      <c r="D1652" s="12">
        <v>45931</v>
      </c>
      <c r="E1652" s="15">
        <v>635.24</v>
      </c>
      <c r="F1652" s="8">
        <v>0</v>
      </c>
      <c r="G1652" s="11">
        <f t="shared" si="41"/>
        <v>635.24</v>
      </c>
      <c r="H1652" s="8">
        <f t="shared" si="42"/>
        <v>0</v>
      </c>
    </row>
    <row r="1653" spans="1:8">
      <c r="A1653" s="9" t="s">
        <v>115</v>
      </c>
      <c r="B1653" s="13">
        <v>19</v>
      </c>
      <c r="C1653" s="12">
        <v>45962</v>
      </c>
      <c r="D1653" s="12">
        <v>45962</v>
      </c>
      <c r="E1653" s="15">
        <v>635.24</v>
      </c>
      <c r="F1653" s="8">
        <v>0</v>
      </c>
      <c r="G1653" s="11">
        <f t="shared" si="41"/>
        <v>635.24</v>
      </c>
      <c r="H1653" s="8">
        <f t="shared" si="42"/>
        <v>0</v>
      </c>
    </row>
    <row r="1654" spans="1:8">
      <c r="A1654" s="9" t="s">
        <v>115</v>
      </c>
      <c r="B1654" s="13">
        <v>20</v>
      </c>
      <c r="C1654" s="12">
        <v>45992</v>
      </c>
      <c r="D1654" s="12">
        <v>45992</v>
      </c>
      <c r="E1654" s="15">
        <v>635.24</v>
      </c>
      <c r="F1654" s="8">
        <v>0</v>
      </c>
      <c r="G1654" s="11">
        <f t="shared" si="41"/>
        <v>635.24</v>
      </c>
      <c r="H1654" s="8">
        <f t="shared" si="42"/>
        <v>0</v>
      </c>
    </row>
    <row r="1655" spans="1:8">
      <c r="A1655" s="9" t="s">
        <v>115</v>
      </c>
      <c r="B1655" s="13">
        <v>21</v>
      </c>
      <c r="C1655" s="12">
        <v>46023</v>
      </c>
      <c r="D1655" s="12">
        <v>46023</v>
      </c>
      <c r="E1655" s="15">
        <v>635.24</v>
      </c>
      <c r="F1655" s="8">
        <v>0</v>
      </c>
      <c r="G1655" s="11">
        <f t="shared" si="41"/>
        <v>635.24</v>
      </c>
      <c r="H1655" s="8">
        <f t="shared" si="42"/>
        <v>0</v>
      </c>
    </row>
    <row r="1656" spans="1:8">
      <c r="A1656" s="9" t="s">
        <v>115</v>
      </c>
      <c r="B1656" s="13">
        <v>22</v>
      </c>
      <c r="C1656" s="12">
        <v>46054</v>
      </c>
      <c r="D1656" s="12">
        <v>46054</v>
      </c>
      <c r="E1656" s="15">
        <v>635.24</v>
      </c>
      <c r="F1656" s="8">
        <v>0</v>
      </c>
      <c r="G1656" s="11">
        <f t="shared" si="41"/>
        <v>635.24</v>
      </c>
      <c r="H1656" s="8">
        <f t="shared" si="42"/>
        <v>0</v>
      </c>
    </row>
    <row r="1657" spans="1:8">
      <c r="A1657" s="9" t="s">
        <v>115</v>
      </c>
      <c r="B1657" s="13">
        <v>23</v>
      </c>
      <c r="C1657" s="12">
        <v>46082</v>
      </c>
      <c r="D1657" s="12">
        <v>46082</v>
      </c>
      <c r="E1657" s="15">
        <v>635.24</v>
      </c>
      <c r="F1657" s="8">
        <v>0</v>
      </c>
      <c r="G1657" s="11">
        <f t="shared" si="41"/>
        <v>635.24</v>
      </c>
      <c r="H1657" s="8">
        <f t="shared" si="42"/>
        <v>0</v>
      </c>
    </row>
    <row r="1658" spans="1:8">
      <c r="A1658" s="9" t="s">
        <v>115</v>
      </c>
      <c r="B1658" s="13">
        <v>24</v>
      </c>
      <c r="C1658" s="12">
        <v>46113</v>
      </c>
      <c r="D1658" s="12">
        <v>46113</v>
      </c>
      <c r="E1658" s="15">
        <v>635.24</v>
      </c>
      <c r="F1658" s="8">
        <v>0</v>
      </c>
      <c r="G1658" s="11">
        <f t="shared" si="41"/>
        <v>635.24</v>
      </c>
      <c r="H1658" s="8">
        <f t="shared" si="42"/>
        <v>0</v>
      </c>
    </row>
    <row r="1659" spans="1:8">
      <c r="A1659" s="9" t="s">
        <v>115</v>
      </c>
      <c r="B1659" s="13">
        <v>25</v>
      </c>
      <c r="C1659" s="12">
        <v>46143</v>
      </c>
      <c r="D1659" s="12">
        <v>46143</v>
      </c>
      <c r="E1659" s="15">
        <v>635.24</v>
      </c>
      <c r="F1659" s="8">
        <v>0</v>
      </c>
      <c r="G1659" s="11">
        <f t="shared" si="41"/>
        <v>635.24</v>
      </c>
      <c r="H1659" s="8">
        <f t="shared" si="42"/>
        <v>0</v>
      </c>
    </row>
    <row r="1660" spans="1:8">
      <c r="A1660" s="9" t="s">
        <v>115</v>
      </c>
      <c r="B1660" s="13">
        <v>26</v>
      </c>
      <c r="C1660" s="12">
        <v>46174</v>
      </c>
      <c r="D1660" s="12">
        <v>46174</v>
      </c>
      <c r="E1660" s="15">
        <v>635.24</v>
      </c>
      <c r="F1660" s="8">
        <v>0</v>
      </c>
      <c r="G1660" s="11">
        <f t="shared" si="41"/>
        <v>635.24</v>
      </c>
      <c r="H1660" s="8">
        <f t="shared" si="42"/>
        <v>0</v>
      </c>
    </row>
    <row r="1661" spans="1:8">
      <c r="A1661" s="9" t="s">
        <v>115</v>
      </c>
      <c r="B1661" s="13">
        <v>27</v>
      </c>
      <c r="C1661" s="12">
        <v>46204</v>
      </c>
      <c r="D1661" s="12">
        <v>46204</v>
      </c>
      <c r="E1661" s="15">
        <v>635.24</v>
      </c>
      <c r="F1661" s="8">
        <v>0</v>
      </c>
      <c r="G1661" s="11">
        <f t="shared" si="41"/>
        <v>635.24</v>
      </c>
      <c r="H1661" s="8">
        <f t="shared" si="42"/>
        <v>0</v>
      </c>
    </row>
    <row r="1662" spans="1:8">
      <c r="A1662" s="9" t="s">
        <v>115</v>
      </c>
      <c r="B1662" s="13">
        <v>28</v>
      </c>
      <c r="C1662" s="12">
        <v>46235</v>
      </c>
      <c r="D1662" s="12">
        <v>46235</v>
      </c>
      <c r="E1662" s="15">
        <v>635.24</v>
      </c>
      <c r="F1662" s="8">
        <v>0</v>
      </c>
      <c r="G1662" s="11">
        <f t="shared" si="41"/>
        <v>635.24</v>
      </c>
      <c r="H1662" s="8">
        <f t="shared" si="42"/>
        <v>0</v>
      </c>
    </row>
    <row r="1663" spans="1:8">
      <c r="A1663" s="9" t="s">
        <v>115</v>
      </c>
      <c r="B1663" s="13">
        <v>29</v>
      </c>
      <c r="C1663" s="12">
        <v>46266</v>
      </c>
      <c r="D1663" s="12">
        <v>46266</v>
      </c>
      <c r="E1663" s="15">
        <v>635.24</v>
      </c>
      <c r="F1663" s="8">
        <v>0</v>
      </c>
      <c r="G1663" s="11">
        <f t="shared" si="41"/>
        <v>635.24</v>
      </c>
      <c r="H1663" s="8">
        <f t="shared" si="42"/>
        <v>0</v>
      </c>
    </row>
    <row r="1664" spans="1:8">
      <c r="A1664" s="9" t="s">
        <v>115</v>
      </c>
      <c r="B1664" s="13">
        <v>30</v>
      </c>
      <c r="C1664" s="12">
        <v>46296</v>
      </c>
      <c r="D1664" s="12">
        <v>46296</v>
      </c>
      <c r="E1664" s="15">
        <v>635.24</v>
      </c>
      <c r="F1664" s="8">
        <v>0</v>
      </c>
      <c r="G1664" s="11">
        <f t="shared" si="41"/>
        <v>635.24</v>
      </c>
      <c r="H1664" s="8">
        <f t="shared" si="42"/>
        <v>0</v>
      </c>
    </row>
    <row r="1665" spans="1:8">
      <c r="A1665" s="9" t="s">
        <v>115</v>
      </c>
      <c r="B1665" s="13">
        <v>31</v>
      </c>
      <c r="C1665" s="12">
        <v>46327</v>
      </c>
      <c r="D1665" s="12">
        <v>46327</v>
      </c>
      <c r="E1665" s="15">
        <v>635.24</v>
      </c>
      <c r="F1665" s="8">
        <v>0</v>
      </c>
      <c r="G1665" s="11">
        <f t="shared" si="41"/>
        <v>635.24</v>
      </c>
      <c r="H1665" s="8">
        <f t="shared" si="42"/>
        <v>0</v>
      </c>
    </row>
    <row r="1666" spans="1:8">
      <c r="A1666" s="9" t="s">
        <v>115</v>
      </c>
      <c r="B1666" s="13">
        <v>32</v>
      </c>
      <c r="C1666" s="12">
        <v>46357</v>
      </c>
      <c r="D1666" s="12">
        <v>46357</v>
      </c>
      <c r="E1666" s="15">
        <v>635.24</v>
      </c>
      <c r="F1666" s="8">
        <v>0</v>
      </c>
      <c r="G1666" s="11">
        <f t="shared" si="41"/>
        <v>635.24</v>
      </c>
      <c r="H1666" s="8">
        <f t="shared" si="42"/>
        <v>0</v>
      </c>
    </row>
    <row r="1667" spans="1:8">
      <c r="A1667" s="9" t="s">
        <v>115</v>
      </c>
      <c r="B1667" s="13">
        <v>33</v>
      </c>
      <c r="C1667" s="12">
        <v>46388</v>
      </c>
      <c r="D1667" s="12">
        <v>46388</v>
      </c>
      <c r="E1667" s="15">
        <v>635.24</v>
      </c>
      <c r="F1667" s="8">
        <v>0</v>
      </c>
      <c r="G1667" s="11">
        <f t="shared" si="41"/>
        <v>635.24</v>
      </c>
      <c r="H1667" s="8">
        <f t="shared" si="42"/>
        <v>0</v>
      </c>
    </row>
    <row r="1668" spans="1:8">
      <c r="A1668" s="9" t="s">
        <v>115</v>
      </c>
      <c r="B1668" s="13">
        <v>34</v>
      </c>
      <c r="C1668" s="12">
        <v>46419</v>
      </c>
      <c r="D1668" s="12">
        <v>46419</v>
      </c>
      <c r="E1668" s="15">
        <v>635.24</v>
      </c>
      <c r="F1668" s="8">
        <v>0</v>
      </c>
      <c r="G1668" s="11">
        <f t="shared" si="41"/>
        <v>635.24</v>
      </c>
      <c r="H1668" s="8">
        <f t="shared" si="42"/>
        <v>0</v>
      </c>
    </row>
    <row r="1669" spans="1:8">
      <c r="A1669" s="9" t="s">
        <v>115</v>
      </c>
      <c r="B1669" s="13">
        <v>35</v>
      </c>
      <c r="C1669" s="12">
        <v>46447</v>
      </c>
      <c r="D1669" s="12">
        <v>46447</v>
      </c>
      <c r="E1669" s="15">
        <v>635.24</v>
      </c>
      <c r="F1669" s="8">
        <v>0</v>
      </c>
      <c r="G1669" s="11">
        <f t="shared" si="41"/>
        <v>635.24</v>
      </c>
      <c r="H1669" s="8">
        <f t="shared" si="42"/>
        <v>0</v>
      </c>
    </row>
    <row r="1670" spans="1:8">
      <c r="A1670" s="9" t="s">
        <v>115</v>
      </c>
      <c r="B1670" s="13">
        <v>36</v>
      </c>
      <c r="C1670" s="12">
        <v>46478</v>
      </c>
      <c r="D1670" s="12">
        <v>46478</v>
      </c>
      <c r="E1670" s="15">
        <v>635.24</v>
      </c>
      <c r="F1670" s="8">
        <v>0</v>
      </c>
      <c r="G1670" s="11">
        <f t="shared" si="41"/>
        <v>635.24</v>
      </c>
      <c r="H1670" s="8">
        <f t="shared" si="42"/>
        <v>0</v>
      </c>
    </row>
    <row r="1671" spans="1:8">
      <c r="A1671" s="9" t="s">
        <v>115</v>
      </c>
      <c r="B1671" s="13">
        <v>37</v>
      </c>
      <c r="C1671" s="12">
        <v>46508</v>
      </c>
      <c r="D1671" s="12">
        <v>46508</v>
      </c>
      <c r="E1671" s="15">
        <v>635.24</v>
      </c>
      <c r="F1671" s="8">
        <v>0</v>
      </c>
      <c r="G1671" s="11">
        <f t="shared" si="41"/>
        <v>635.24</v>
      </c>
      <c r="H1671" s="8">
        <f t="shared" si="42"/>
        <v>0</v>
      </c>
    </row>
    <row r="1672" spans="1:8">
      <c r="A1672" s="9" t="s">
        <v>115</v>
      </c>
      <c r="B1672" s="13">
        <v>38</v>
      </c>
      <c r="C1672" s="12">
        <v>46539</v>
      </c>
      <c r="D1672" s="12">
        <v>46539</v>
      </c>
      <c r="E1672" s="15">
        <v>635.24</v>
      </c>
      <c r="F1672" s="8">
        <v>0</v>
      </c>
      <c r="G1672" s="11">
        <f t="shared" si="41"/>
        <v>635.24</v>
      </c>
      <c r="H1672" s="8">
        <f t="shared" si="42"/>
        <v>0</v>
      </c>
    </row>
    <row r="1673" spans="1:8">
      <c r="A1673" s="9" t="s">
        <v>115</v>
      </c>
      <c r="B1673" s="13">
        <v>39</v>
      </c>
      <c r="C1673" s="12">
        <v>46569</v>
      </c>
      <c r="D1673" s="12">
        <v>46569</v>
      </c>
      <c r="E1673" s="15">
        <v>635.24</v>
      </c>
      <c r="F1673" s="8">
        <v>0</v>
      </c>
      <c r="G1673" s="11">
        <f t="shared" si="41"/>
        <v>635.24</v>
      </c>
      <c r="H1673" s="8">
        <f t="shared" si="42"/>
        <v>0</v>
      </c>
    </row>
    <row r="1674" spans="1:8">
      <c r="A1674" s="9" t="s">
        <v>115</v>
      </c>
      <c r="B1674" s="13">
        <v>40</v>
      </c>
      <c r="C1674" s="12">
        <v>46600</v>
      </c>
      <c r="D1674" s="12">
        <v>46600</v>
      </c>
      <c r="E1674" s="15">
        <v>635.24</v>
      </c>
      <c r="F1674" s="8">
        <v>0</v>
      </c>
      <c r="G1674" s="11">
        <f t="shared" si="41"/>
        <v>635.24</v>
      </c>
      <c r="H1674" s="8">
        <f t="shared" si="42"/>
        <v>0</v>
      </c>
    </row>
    <row r="1675" spans="1:8">
      <c r="A1675" s="9" t="s">
        <v>115</v>
      </c>
      <c r="B1675" s="13">
        <v>41</v>
      </c>
      <c r="C1675" s="12">
        <v>46631</v>
      </c>
      <c r="D1675" s="12">
        <v>46631</v>
      </c>
      <c r="E1675" s="15">
        <v>635.24</v>
      </c>
      <c r="F1675" s="8">
        <v>0</v>
      </c>
      <c r="G1675" s="11">
        <f t="shared" si="41"/>
        <v>635.24</v>
      </c>
      <c r="H1675" s="8">
        <f t="shared" si="42"/>
        <v>0</v>
      </c>
    </row>
    <row r="1676" spans="1:8">
      <c r="A1676" s="9" t="s">
        <v>115</v>
      </c>
      <c r="B1676" s="13">
        <v>42</v>
      </c>
      <c r="C1676" s="12">
        <v>46661</v>
      </c>
      <c r="D1676" s="12">
        <v>46661</v>
      </c>
      <c r="E1676" s="15">
        <v>635.24</v>
      </c>
      <c r="F1676" s="8">
        <v>0</v>
      </c>
      <c r="G1676" s="11">
        <f t="shared" si="41"/>
        <v>635.24</v>
      </c>
      <c r="H1676" s="8">
        <f t="shared" si="42"/>
        <v>0</v>
      </c>
    </row>
    <row r="1677" spans="1:8">
      <c r="A1677" s="9" t="s">
        <v>115</v>
      </c>
      <c r="B1677" s="13">
        <v>43</v>
      </c>
      <c r="C1677" s="12">
        <v>46692</v>
      </c>
      <c r="D1677" s="12">
        <v>46692</v>
      </c>
      <c r="E1677" s="15">
        <v>635.24</v>
      </c>
      <c r="F1677" s="8">
        <v>0</v>
      </c>
      <c r="G1677" s="11">
        <f t="shared" si="41"/>
        <v>635.24</v>
      </c>
      <c r="H1677" s="8">
        <f t="shared" si="42"/>
        <v>0</v>
      </c>
    </row>
    <row r="1678" spans="1:8">
      <c r="A1678" s="9" t="s">
        <v>115</v>
      </c>
      <c r="B1678" s="13">
        <v>44</v>
      </c>
      <c r="C1678" s="12">
        <v>46722</v>
      </c>
      <c r="D1678" s="12">
        <v>46722</v>
      </c>
      <c r="E1678" s="15">
        <v>635.24</v>
      </c>
      <c r="F1678" s="8">
        <v>0</v>
      </c>
      <c r="G1678" s="11">
        <f t="shared" si="41"/>
        <v>635.24</v>
      </c>
      <c r="H1678" s="8">
        <f t="shared" si="42"/>
        <v>0</v>
      </c>
    </row>
    <row r="1679" spans="1:8">
      <c r="A1679" s="9" t="s">
        <v>115</v>
      </c>
      <c r="B1679" s="13">
        <v>45</v>
      </c>
      <c r="C1679" s="12">
        <v>46753</v>
      </c>
      <c r="D1679" s="12">
        <v>46753</v>
      </c>
      <c r="E1679" s="15">
        <v>635.24</v>
      </c>
      <c r="F1679" s="8">
        <v>0</v>
      </c>
      <c r="G1679" s="11">
        <f t="shared" si="41"/>
        <v>635.24</v>
      </c>
      <c r="H1679" s="8">
        <f t="shared" si="42"/>
        <v>0</v>
      </c>
    </row>
    <row r="1680" spans="1:8">
      <c r="A1680" s="9" t="s">
        <v>115</v>
      </c>
      <c r="B1680" s="13">
        <v>46</v>
      </c>
      <c r="C1680" s="12">
        <v>46784</v>
      </c>
      <c r="D1680" s="12">
        <v>46784</v>
      </c>
      <c r="E1680" s="15">
        <v>635.24</v>
      </c>
      <c r="F1680" s="8">
        <v>0</v>
      </c>
      <c r="G1680" s="11">
        <f t="shared" si="41"/>
        <v>635.24</v>
      </c>
      <c r="H1680" s="8">
        <f t="shared" si="42"/>
        <v>0</v>
      </c>
    </row>
    <row r="1681" spans="1:8">
      <c r="A1681" s="9" t="s">
        <v>115</v>
      </c>
      <c r="B1681" s="13">
        <v>47</v>
      </c>
      <c r="C1681" s="12">
        <v>46813</v>
      </c>
      <c r="D1681" s="12">
        <v>46813</v>
      </c>
      <c r="E1681" s="15">
        <v>635.24</v>
      </c>
      <c r="F1681" s="8">
        <v>0</v>
      </c>
      <c r="G1681" s="11">
        <f t="shared" si="41"/>
        <v>635.24</v>
      </c>
      <c r="H1681" s="8">
        <f t="shared" si="42"/>
        <v>0</v>
      </c>
    </row>
    <row r="1682" spans="1:8">
      <c r="A1682" s="9" t="s">
        <v>115</v>
      </c>
      <c r="B1682" s="13">
        <v>48</v>
      </c>
      <c r="C1682" s="12">
        <v>46844</v>
      </c>
      <c r="D1682" s="12">
        <v>46844</v>
      </c>
      <c r="E1682" s="15">
        <v>635.24</v>
      </c>
      <c r="F1682" s="8">
        <v>0</v>
      </c>
      <c r="G1682" s="11">
        <f t="shared" si="41"/>
        <v>635.24</v>
      </c>
      <c r="H1682" s="8">
        <f t="shared" si="42"/>
        <v>0</v>
      </c>
    </row>
    <row r="1683" spans="1:8">
      <c r="A1683" s="9" t="s">
        <v>115</v>
      </c>
      <c r="B1683" s="13">
        <v>49</v>
      </c>
      <c r="C1683" s="12">
        <v>46874</v>
      </c>
      <c r="D1683" s="12">
        <v>46874</v>
      </c>
      <c r="E1683" s="15">
        <v>635.24</v>
      </c>
      <c r="F1683" s="8">
        <v>0</v>
      </c>
      <c r="G1683" s="11">
        <f t="shared" si="41"/>
        <v>635.24</v>
      </c>
      <c r="H1683" s="8">
        <f t="shared" si="42"/>
        <v>0</v>
      </c>
    </row>
    <row r="1684" spans="1:8">
      <c r="A1684" s="9" t="s">
        <v>115</v>
      </c>
      <c r="B1684" s="13">
        <v>50</v>
      </c>
      <c r="C1684" s="12">
        <v>46905</v>
      </c>
      <c r="D1684" s="12">
        <v>46905</v>
      </c>
      <c r="E1684" s="15">
        <v>635.24</v>
      </c>
      <c r="F1684" s="8">
        <v>0</v>
      </c>
      <c r="G1684" s="11">
        <f t="shared" ref="G1684:G1747" si="43">+E1684</f>
        <v>635.24</v>
      </c>
      <c r="H1684" s="8">
        <f t="shared" ref="H1684:H1747" si="44">+F1684</f>
        <v>0</v>
      </c>
    </row>
    <row r="1685" spans="1:8">
      <c r="A1685" s="9" t="s">
        <v>115</v>
      </c>
      <c r="B1685" s="13">
        <v>51</v>
      </c>
      <c r="C1685" s="12">
        <v>46935</v>
      </c>
      <c r="D1685" s="12">
        <v>46935</v>
      </c>
      <c r="E1685" s="15">
        <v>635.24</v>
      </c>
      <c r="F1685" s="8">
        <v>0</v>
      </c>
      <c r="G1685" s="11">
        <f t="shared" si="43"/>
        <v>635.24</v>
      </c>
      <c r="H1685" s="8">
        <f t="shared" si="44"/>
        <v>0</v>
      </c>
    </row>
    <row r="1686" spans="1:8">
      <c r="A1686" s="9" t="s">
        <v>115</v>
      </c>
      <c r="B1686" s="13">
        <v>52</v>
      </c>
      <c r="C1686" s="12">
        <v>46966</v>
      </c>
      <c r="D1686" s="12">
        <v>46966</v>
      </c>
      <c r="E1686" s="15">
        <v>635.24</v>
      </c>
      <c r="F1686" s="8">
        <v>0</v>
      </c>
      <c r="G1686" s="11">
        <f t="shared" si="43"/>
        <v>635.24</v>
      </c>
      <c r="H1686" s="8">
        <f t="shared" si="44"/>
        <v>0</v>
      </c>
    </row>
    <row r="1687" spans="1:8">
      <c r="A1687" s="9" t="s">
        <v>115</v>
      </c>
      <c r="B1687" s="13">
        <v>53</v>
      </c>
      <c r="C1687" s="12">
        <v>46997</v>
      </c>
      <c r="D1687" s="12">
        <v>46997</v>
      </c>
      <c r="E1687" s="15">
        <v>635.24</v>
      </c>
      <c r="F1687" s="8">
        <v>0</v>
      </c>
      <c r="G1687" s="11">
        <f t="shared" si="43"/>
        <v>635.24</v>
      </c>
      <c r="H1687" s="8">
        <f t="shared" si="44"/>
        <v>0</v>
      </c>
    </row>
    <row r="1688" spans="1:8">
      <c r="A1688" s="9" t="s">
        <v>115</v>
      </c>
      <c r="B1688" s="13">
        <v>54</v>
      </c>
      <c r="C1688" s="12">
        <v>47027</v>
      </c>
      <c r="D1688" s="12">
        <v>47027</v>
      </c>
      <c r="E1688" s="15">
        <v>635.24</v>
      </c>
      <c r="F1688" s="8">
        <v>0</v>
      </c>
      <c r="G1688" s="11">
        <f t="shared" si="43"/>
        <v>635.24</v>
      </c>
      <c r="H1688" s="8">
        <f t="shared" si="44"/>
        <v>0</v>
      </c>
    </row>
    <row r="1689" spans="1:8">
      <c r="A1689" s="9" t="s">
        <v>115</v>
      </c>
      <c r="B1689" s="13">
        <v>55</v>
      </c>
      <c r="C1689" s="12">
        <v>47058</v>
      </c>
      <c r="D1689" s="12">
        <v>47058</v>
      </c>
      <c r="E1689" s="15">
        <v>635.24</v>
      </c>
      <c r="F1689" s="8">
        <v>0</v>
      </c>
      <c r="G1689" s="11">
        <f t="shared" si="43"/>
        <v>635.24</v>
      </c>
      <c r="H1689" s="8">
        <f t="shared" si="44"/>
        <v>0</v>
      </c>
    </row>
    <row r="1690" spans="1:8">
      <c r="A1690" s="9" t="s">
        <v>115</v>
      </c>
      <c r="B1690" s="13">
        <v>56</v>
      </c>
      <c r="C1690" s="12">
        <v>47088</v>
      </c>
      <c r="D1690" s="12">
        <v>47088</v>
      </c>
      <c r="E1690" s="15">
        <v>635.24</v>
      </c>
      <c r="F1690" s="8">
        <v>0</v>
      </c>
      <c r="G1690" s="11">
        <f t="shared" si="43"/>
        <v>635.24</v>
      </c>
      <c r="H1690" s="8">
        <f t="shared" si="44"/>
        <v>0</v>
      </c>
    </row>
    <row r="1691" spans="1:8">
      <c r="A1691" s="9" t="s">
        <v>115</v>
      </c>
      <c r="B1691" s="13">
        <v>57</v>
      </c>
      <c r="C1691" s="12">
        <v>47119</v>
      </c>
      <c r="D1691" s="12">
        <v>47119</v>
      </c>
      <c r="E1691" s="15">
        <v>635.24</v>
      </c>
      <c r="F1691" s="8">
        <v>0</v>
      </c>
      <c r="G1691" s="11">
        <f t="shared" si="43"/>
        <v>635.24</v>
      </c>
      <c r="H1691" s="8">
        <f t="shared" si="44"/>
        <v>0</v>
      </c>
    </row>
    <row r="1692" spans="1:8">
      <c r="A1692" s="9" t="s">
        <v>115</v>
      </c>
      <c r="B1692" s="13">
        <v>58</v>
      </c>
      <c r="C1692" s="12">
        <v>47150</v>
      </c>
      <c r="D1692" s="12">
        <v>47150</v>
      </c>
      <c r="E1692" s="15">
        <v>635.24</v>
      </c>
      <c r="F1692" s="8">
        <v>0</v>
      </c>
      <c r="G1692" s="11">
        <f t="shared" si="43"/>
        <v>635.24</v>
      </c>
      <c r="H1692" s="8">
        <f t="shared" si="44"/>
        <v>0</v>
      </c>
    </row>
    <row r="1693" spans="1:8">
      <c r="A1693" s="9" t="s">
        <v>115</v>
      </c>
      <c r="B1693" s="13">
        <v>59</v>
      </c>
      <c r="C1693" s="12">
        <v>47178</v>
      </c>
      <c r="D1693" s="12">
        <v>47178</v>
      </c>
      <c r="E1693" s="15">
        <v>635.24</v>
      </c>
      <c r="F1693" s="8">
        <v>0</v>
      </c>
      <c r="G1693" s="11">
        <f t="shared" si="43"/>
        <v>635.24</v>
      </c>
      <c r="H1693" s="8">
        <f t="shared" si="44"/>
        <v>0</v>
      </c>
    </row>
    <row r="1694" spans="1:8">
      <c r="A1694" s="9" t="s">
        <v>115</v>
      </c>
      <c r="B1694" s="13">
        <v>60</v>
      </c>
      <c r="C1694" s="12">
        <v>47209</v>
      </c>
      <c r="D1694" s="12">
        <v>47209</v>
      </c>
      <c r="E1694" s="15">
        <v>635.24</v>
      </c>
      <c r="F1694" s="8">
        <v>0</v>
      </c>
      <c r="G1694" s="11">
        <f t="shared" si="43"/>
        <v>635.24</v>
      </c>
      <c r="H1694" s="8">
        <f t="shared" si="44"/>
        <v>0</v>
      </c>
    </row>
    <row r="1695" spans="1:8">
      <c r="A1695" s="9" t="s">
        <v>115</v>
      </c>
      <c r="B1695" s="13">
        <v>61</v>
      </c>
      <c r="C1695" s="12">
        <v>47239</v>
      </c>
      <c r="D1695" s="12">
        <v>47239</v>
      </c>
      <c r="E1695" s="15">
        <v>635.24</v>
      </c>
      <c r="F1695" s="8">
        <v>0</v>
      </c>
      <c r="G1695" s="11">
        <f t="shared" si="43"/>
        <v>635.24</v>
      </c>
      <c r="H1695" s="8">
        <f t="shared" si="44"/>
        <v>0</v>
      </c>
    </row>
    <row r="1696" spans="1:8">
      <c r="A1696" s="9" t="s">
        <v>115</v>
      </c>
      <c r="B1696" s="13">
        <v>62</v>
      </c>
      <c r="C1696" s="12">
        <v>47270</v>
      </c>
      <c r="D1696" s="12">
        <v>47270</v>
      </c>
      <c r="E1696" s="15">
        <v>635.24</v>
      </c>
      <c r="F1696" s="8">
        <v>0</v>
      </c>
      <c r="G1696" s="11">
        <f t="shared" si="43"/>
        <v>635.24</v>
      </c>
      <c r="H1696" s="8">
        <f t="shared" si="44"/>
        <v>0</v>
      </c>
    </row>
    <row r="1697" spans="1:8">
      <c r="A1697" s="9" t="s">
        <v>115</v>
      </c>
      <c r="B1697" s="13">
        <v>63</v>
      </c>
      <c r="C1697" s="12">
        <v>47300</v>
      </c>
      <c r="D1697" s="12">
        <v>47300</v>
      </c>
      <c r="E1697" s="15">
        <v>635.24</v>
      </c>
      <c r="F1697" s="8">
        <v>0</v>
      </c>
      <c r="G1697" s="11">
        <f t="shared" si="43"/>
        <v>635.24</v>
      </c>
      <c r="H1697" s="8">
        <f t="shared" si="44"/>
        <v>0</v>
      </c>
    </row>
    <row r="1698" spans="1:8">
      <c r="A1698" s="9" t="s">
        <v>115</v>
      </c>
      <c r="B1698" s="13">
        <v>64</v>
      </c>
      <c r="C1698" s="12">
        <v>47331</v>
      </c>
      <c r="D1698" s="12">
        <v>47331</v>
      </c>
      <c r="E1698" s="15">
        <v>635.24</v>
      </c>
      <c r="F1698" s="8">
        <v>0</v>
      </c>
      <c r="G1698" s="11">
        <f t="shared" si="43"/>
        <v>635.24</v>
      </c>
      <c r="H1698" s="8">
        <f t="shared" si="44"/>
        <v>0</v>
      </c>
    </row>
    <row r="1699" spans="1:8">
      <c r="A1699" s="9" t="s">
        <v>115</v>
      </c>
      <c r="B1699" s="13">
        <v>65</v>
      </c>
      <c r="C1699" s="12">
        <v>47362</v>
      </c>
      <c r="D1699" s="12">
        <v>47362</v>
      </c>
      <c r="E1699" s="15">
        <v>635.24</v>
      </c>
      <c r="F1699" s="8">
        <v>0</v>
      </c>
      <c r="G1699" s="11">
        <f t="shared" si="43"/>
        <v>635.24</v>
      </c>
      <c r="H1699" s="8">
        <f t="shared" si="44"/>
        <v>0</v>
      </c>
    </row>
    <row r="1700" spans="1:8">
      <c r="A1700" s="9" t="s">
        <v>115</v>
      </c>
      <c r="B1700" s="13">
        <v>66</v>
      </c>
      <c r="C1700" s="12">
        <v>47392</v>
      </c>
      <c r="D1700" s="12">
        <v>47392</v>
      </c>
      <c r="E1700" s="15">
        <v>635.24</v>
      </c>
      <c r="F1700" s="8">
        <v>0</v>
      </c>
      <c r="G1700" s="11">
        <f t="shared" si="43"/>
        <v>635.24</v>
      </c>
      <c r="H1700" s="8">
        <f t="shared" si="44"/>
        <v>0</v>
      </c>
    </row>
    <row r="1701" spans="1:8">
      <c r="A1701" s="9" t="s">
        <v>115</v>
      </c>
      <c r="B1701" s="13">
        <v>67</v>
      </c>
      <c r="C1701" s="12">
        <v>47423</v>
      </c>
      <c r="D1701" s="12">
        <v>47423</v>
      </c>
      <c r="E1701" s="15">
        <v>635.24</v>
      </c>
      <c r="F1701" s="8">
        <v>0</v>
      </c>
      <c r="G1701" s="11">
        <f t="shared" si="43"/>
        <v>635.24</v>
      </c>
      <c r="H1701" s="8">
        <f t="shared" si="44"/>
        <v>0</v>
      </c>
    </row>
    <row r="1702" spans="1:8">
      <c r="A1702" s="9" t="s">
        <v>115</v>
      </c>
      <c r="B1702" s="13">
        <v>68</v>
      </c>
      <c r="C1702" s="12">
        <v>47453</v>
      </c>
      <c r="D1702" s="12">
        <v>47453</v>
      </c>
      <c r="E1702" s="15">
        <v>635.24</v>
      </c>
      <c r="F1702" s="8">
        <v>0</v>
      </c>
      <c r="G1702" s="11">
        <f t="shared" si="43"/>
        <v>635.24</v>
      </c>
      <c r="H1702" s="8">
        <f t="shared" si="44"/>
        <v>0</v>
      </c>
    </row>
    <row r="1703" spans="1:8">
      <c r="A1703" s="9" t="s">
        <v>115</v>
      </c>
      <c r="B1703" s="13">
        <v>69</v>
      </c>
      <c r="C1703" s="12">
        <v>47484</v>
      </c>
      <c r="D1703" s="12">
        <v>47484</v>
      </c>
      <c r="E1703" s="15">
        <v>635.24</v>
      </c>
      <c r="F1703" s="8">
        <v>0</v>
      </c>
      <c r="G1703" s="11">
        <f t="shared" si="43"/>
        <v>635.24</v>
      </c>
      <c r="H1703" s="8">
        <f t="shared" si="44"/>
        <v>0</v>
      </c>
    </row>
    <row r="1704" spans="1:8">
      <c r="A1704" s="9" t="s">
        <v>115</v>
      </c>
      <c r="B1704" s="13">
        <v>70</v>
      </c>
      <c r="C1704" s="12">
        <v>47515</v>
      </c>
      <c r="D1704" s="12">
        <v>47515</v>
      </c>
      <c r="E1704" s="15">
        <v>635.24</v>
      </c>
      <c r="F1704" s="8">
        <v>0</v>
      </c>
      <c r="G1704" s="11">
        <f t="shared" si="43"/>
        <v>635.24</v>
      </c>
      <c r="H1704" s="8">
        <f t="shared" si="44"/>
        <v>0</v>
      </c>
    </row>
    <row r="1705" spans="1:8">
      <c r="A1705" s="9" t="s">
        <v>115</v>
      </c>
      <c r="B1705" s="13">
        <v>71</v>
      </c>
      <c r="C1705" s="12">
        <v>47543</v>
      </c>
      <c r="D1705" s="12">
        <v>47543</v>
      </c>
      <c r="E1705" s="15">
        <v>635.24</v>
      </c>
      <c r="F1705" s="8">
        <v>0</v>
      </c>
      <c r="G1705" s="11">
        <f t="shared" si="43"/>
        <v>635.24</v>
      </c>
      <c r="H1705" s="8">
        <f t="shared" si="44"/>
        <v>0</v>
      </c>
    </row>
    <row r="1706" spans="1:8">
      <c r="A1706" s="9" t="s">
        <v>115</v>
      </c>
      <c r="B1706" s="13">
        <v>72</v>
      </c>
      <c r="C1706" s="12">
        <v>47574</v>
      </c>
      <c r="D1706" s="12">
        <v>47574</v>
      </c>
      <c r="E1706" s="15">
        <v>635.24</v>
      </c>
      <c r="F1706" s="8">
        <v>0</v>
      </c>
      <c r="G1706" s="11">
        <f t="shared" si="43"/>
        <v>635.24</v>
      </c>
      <c r="H1706" s="8">
        <f t="shared" si="44"/>
        <v>0</v>
      </c>
    </row>
    <row r="1707" spans="1:8">
      <c r="A1707" s="9" t="s">
        <v>115</v>
      </c>
      <c r="B1707" s="13">
        <v>73</v>
      </c>
      <c r="C1707" s="12">
        <v>47604</v>
      </c>
      <c r="D1707" s="12">
        <v>47604</v>
      </c>
      <c r="E1707" s="15">
        <v>635.24</v>
      </c>
      <c r="F1707" s="8">
        <v>0</v>
      </c>
      <c r="G1707" s="11">
        <f t="shared" si="43"/>
        <v>635.24</v>
      </c>
      <c r="H1707" s="8">
        <f t="shared" si="44"/>
        <v>0</v>
      </c>
    </row>
    <row r="1708" spans="1:8">
      <c r="A1708" s="9" t="s">
        <v>115</v>
      </c>
      <c r="B1708" s="13">
        <v>74</v>
      </c>
      <c r="C1708" s="12">
        <v>47635</v>
      </c>
      <c r="D1708" s="12">
        <v>47635</v>
      </c>
      <c r="E1708" s="15">
        <v>635.24</v>
      </c>
      <c r="F1708" s="8">
        <v>0</v>
      </c>
      <c r="G1708" s="11">
        <f t="shared" si="43"/>
        <v>635.24</v>
      </c>
      <c r="H1708" s="8">
        <f t="shared" si="44"/>
        <v>0</v>
      </c>
    </row>
    <row r="1709" spans="1:8">
      <c r="A1709" s="9" t="s">
        <v>115</v>
      </c>
      <c r="B1709" s="13">
        <v>75</v>
      </c>
      <c r="C1709" s="12">
        <v>47665</v>
      </c>
      <c r="D1709" s="12">
        <v>47665</v>
      </c>
      <c r="E1709" s="15">
        <v>635.24</v>
      </c>
      <c r="F1709" s="8">
        <v>0</v>
      </c>
      <c r="G1709" s="11">
        <f t="shared" si="43"/>
        <v>635.24</v>
      </c>
      <c r="H1709" s="8">
        <f t="shared" si="44"/>
        <v>0</v>
      </c>
    </row>
    <row r="1710" spans="1:8">
      <c r="A1710" s="9" t="s">
        <v>115</v>
      </c>
      <c r="B1710" s="13">
        <v>76</v>
      </c>
      <c r="C1710" s="12">
        <v>47696</v>
      </c>
      <c r="D1710" s="12">
        <v>47696</v>
      </c>
      <c r="E1710" s="15">
        <v>635.24</v>
      </c>
      <c r="F1710" s="8">
        <v>0</v>
      </c>
      <c r="G1710" s="11">
        <f t="shared" si="43"/>
        <v>635.24</v>
      </c>
      <c r="H1710" s="8">
        <f t="shared" si="44"/>
        <v>0</v>
      </c>
    </row>
    <row r="1711" spans="1:8">
      <c r="A1711" s="9" t="s">
        <v>115</v>
      </c>
      <c r="B1711" s="13">
        <v>77</v>
      </c>
      <c r="C1711" s="12">
        <v>47727</v>
      </c>
      <c r="D1711" s="12">
        <v>47727</v>
      </c>
      <c r="E1711" s="15">
        <v>635.24</v>
      </c>
      <c r="F1711" s="8">
        <v>0</v>
      </c>
      <c r="G1711" s="11">
        <f t="shared" si="43"/>
        <v>635.24</v>
      </c>
      <c r="H1711" s="8">
        <f t="shared" si="44"/>
        <v>0</v>
      </c>
    </row>
    <row r="1712" spans="1:8">
      <c r="A1712" s="9" t="s">
        <v>115</v>
      </c>
      <c r="B1712" s="13">
        <v>78</v>
      </c>
      <c r="C1712" s="12">
        <v>47757</v>
      </c>
      <c r="D1712" s="12">
        <v>47757</v>
      </c>
      <c r="E1712" s="15">
        <v>635.24</v>
      </c>
      <c r="F1712" s="8">
        <v>0</v>
      </c>
      <c r="G1712" s="11">
        <f t="shared" si="43"/>
        <v>635.24</v>
      </c>
      <c r="H1712" s="8">
        <f t="shared" si="44"/>
        <v>0</v>
      </c>
    </row>
    <row r="1713" spans="1:8">
      <c r="A1713" s="9" t="s">
        <v>115</v>
      </c>
      <c r="B1713" s="13">
        <v>79</v>
      </c>
      <c r="C1713" s="12">
        <v>47788</v>
      </c>
      <c r="D1713" s="12">
        <v>47788</v>
      </c>
      <c r="E1713" s="15">
        <v>635.24</v>
      </c>
      <c r="F1713" s="8">
        <v>0</v>
      </c>
      <c r="G1713" s="11">
        <f t="shared" si="43"/>
        <v>635.24</v>
      </c>
      <c r="H1713" s="8">
        <f t="shared" si="44"/>
        <v>0</v>
      </c>
    </row>
    <row r="1714" spans="1:8">
      <c r="A1714" s="9" t="s">
        <v>115</v>
      </c>
      <c r="B1714" s="13">
        <v>80</v>
      </c>
      <c r="C1714" s="12">
        <v>47818</v>
      </c>
      <c r="D1714" s="12">
        <v>47818</v>
      </c>
      <c r="E1714" s="15">
        <v>635.24</v>
      </c>
      <c r="F1714" s="8">
        <v>0</v>
      </c>
      <c r="G1714" s="11">
        <f t="shared" si="43"/>
        <v>635.24</v>
      </c>
      <c r="H1714" s="8">
        <f t="shared" si="44"/>
        <v>0</v>
      </c>
    </row>
    <row r="1715" spans="1:8">
      <c r="A1715" s="9" t="s">
        <v>115</v>
      </c>
      <c r="B1715" s="13">
        <v>81</v>
      </c>
      <c r="C1715" s="12">
        <v>47849</v>
      </c>
      <c r="D1715" s="12">
        <v>47849</v>
      </c>
      <c r="E1715" s="15">
        <v>635.24</v>
      </c>
      <c r="F1715" s="8">
        <v>0</v>
      </c>
      <c r="G1715" s="11">
        <f t="shared" si="43"/>
        <v>635.24</v>
      </c>
      <c r="H1715" s="8">
        <f t="shared" si="44"/>
        <v>0</v>
      </c>
    </row>
    <row r="1716" spans="1:8">
      <c r="A1716" s="9" t="s">
        <v>115</v>
      </c>
      <c r="B1716" s="13">
        <v>82</v>
      </c>
      <c r="C1716" s="12">
        <v>47880</v>
      </c>
      <c r="D1716" s="12">
        <v>47880</v>
      </c>
      <c r="E1716" s="15">
        <v>635.24</v>
      </c>
      <c r="F1716" s="8">
        <v>0</v>
      </c>
      <c r="G1716" s="11">
        <f t="shared" si="43"/>
        <v>635.24</v>
      </c>
      <c r="H1716" s="8">
        <f t="shared" si="44"/>
        <v>0</v>
      </c>
    </row>
    <row r="1717" spans="1:8">
      <c r="A1717" s="9" t="s">
        <v>115</v>
      </c>
      <c r="B1717" s="13">
        <v>83</v>
      </c>
      <c r="C1717" s="12">
        <v>47908</v>
      </c>
      <c r="D1717" s="12">
        <v>47908</v>
      </c>
      <c r="E1717" s="15">
        <v>635.24</v>
      </c>
      <c r="F1717" s="8">
        <v>0</v>
      </c>
      <c r="G1717" s="11">
        <f t="shared" si="43"/>
        <v>635.24</v>
      </c>
      <c r="H1717" s="8">
        <f t="shared" si="44"/>
        <v>0</v>
      </c>
    </row>
    <row r="1718" spans="1:8">
      <c r="A1718" s="9" t="s">
        <v>115</v>
      </c>
      <c r="B1718" s="13">
        <v>84</v>
      </c>
      <c r="C1718" s="12">
        <v>47939</v>
      </c>
      <c r="D1718" s="12">
        <v>47939</v>
      </c>
      <c r="E1718" s="15">
        <v>635.24</v>
      </c>
      <c r="F1718" s="8">
        <v>0</v>
      </c>
      <c r="G1718" s="11">
        <f t="shared" si="43"/>
        <v>635.24</v>
      </c>
      <c r="H1718" s="8">
        <f t="shared" si="44"/>
        <v>0</v>
      </c>
    </row>
    <row r="1719" spans="1:8">
      <c r="A1719" s="9" t="s">
        <v>116</v>
      </c>
      <c r="B1719" s="13">
        <v>1</v>
      </c>
      <c r="C1719" s="12">
        <v>45505</v>
      </c>
      <c r="D1719" s="12">
        <v>45505</v>
      </c>
      <c r="E1719" s="15">
        <v>812.5</v>
      </c>
      <c r="F1719" s="8">
        <v>0</v>
      </c>
      <c r="G1719" s="11">
        <f t="shared" si="43"/>
        <v>812.5</v>
      </c>
      <c r="H1719" s="8">
        <f t="shared" si="44"/>
        <v>0</v>
      </c>
    </row>
    <row r="1720" spans="1:8">
      <c r="A1720" s="9" t="s">
        <v>116</v>
      </c>
      <c r="B1720" s="13">
        <v>2</v>
      </c>
      <c r="C1720" s="12">
        <v>45536</v>
      </c>
      <c r="D1720" s="12">
        <v>45536</v>
      </c>
      <c r="E1720" s="15">
        <v>812.5</v>
      </c>
      <c r="F1720" s="8">
        <v>0</v>
      </c>
      <c r="G1720" s="11">
        <f t="shared" si="43"/>
        <v>812.5</v>
      </c>
      <c r="H1720" s="8">
        <f t="shared" si="44"/>
        <v>0</v>
      </c>
    </row>
    <row r="1721" spans="1:8">
      <c r="A1721" s="9" t="s">
        <v>116</v>
      </c>
      <c r="B1721" s="13">
        <v>3</v>
      </c>
      <c r="C1721" s="12">
        <v>45566</v>
      </c>
      <c r="D1721" s="12">
        <v>45566</v>
      </c>
      <c r="E1721" s="15">
        <v>812.5</v>
      </c>
      <c r="F1721" s="8">
        <v>0</v>
      </c>
      <c r="G1721" s="11">
        <f t="shared" si="43"/>
        <v>812.5</v>
      </c>
      <c r="H1721" s="8">
        <f t="shared" si="44"/>
        <v>0</v>
      </c>
    </row>
    <row r="1722" spans="1:8">
      <c r="A1722" s="9" t="s">
        <v>116</v>
      </c>
      <c r="B1722" s="13">
        <v>4</v>
      </c>
      <c r="C1722" s="12">
        <v>45597</v>
      </c>
      <c r="D1722" s="12">
        <v>45597</v>
      </c>
      <c r="E1722" s="15">
        <v>812.5</v>
      </c>
      <c r="F1722" s="8">
        <v>0</v>
      </c>
      <c r="G1722" s="11">
        <f t="shared" si="43"/>
        <v>812.5</v>
      </c>
      <c r="H1722" s="8">
        <f t="shared" si="44"/>
        <v>0</v>
      </c>
    </row>
    <row r="1723" spans="1:8">
      <c r="A1723" s="9" t="s">
        <v>116</v>
      </c>
      <c r="B1723" s="13">
        <v>5</v>
      </c>
      <c r="C1723" s="12">
        <v>45627</v>
      </c>
      <c r="D1723" s="12">
        <v>45627</v>
      </c>
      <c r="E1723" s="15">
        <v>812.5</v>
      </c>
      <c r="F1723" s="8">
        <v>0</v>
      </c>
      <c r="G1723" s="11">
        <f t="shared" si="43"/>
        <v>812.5</v>
      </c>
      <c r="H1723" s="8">
        <f t="shared" si="44"/>
        <v>0</v>
      </c>
    </row>
    <row r="1724" spans="1:8">
      <c r="A1724" s="9" t="s">
        <v>116</v>
      </c>
      <c r="B1724" s="13">
        <v>6</v>
      </c>
      <c r="C1724" s="12">
        <v>45658</v>
      </c>
      <c r="D1724" s="12">
        <v>45658</v>
      </c>
      <c r="E1724" s="15">
        <v>812.5</v>
      </c>
      <c r="F1724" s="8">
        <v>0</v>
      </c>
      <c r="G1724" s="11">
        <f t="shared" si="43"/>
        <v>812.5</v>
      </c>
      <c r="H1724" s="8">
        <f t="shared" si="44"/>
        <v>0</v>
      </c>
    </row>
    <row r="1725" spans="1:8">
      <c r="A1725" s="9" t="s">
        <v>116</v>
      </c>
      <c r="B1725" s="13">
        <v>7</v>
      </c>
      <c r="C1725" s="12">
        <v>45689</v>
      </c>
      <c r="D1725" s="12">
        <v>45689</v>
      </c>
      <c r="E1725" s="15">
        <v>812.5</v>
      </c>
      <c r="F1725" s="8">
        <v>0</v>
      </c>
      <c r="G1725" s="11">
        <f t="shared" si="43"/>
        <v>812.5</v>
      </c>
      <c r="H1725" s="8">
        <f t="shared" si="44"/>
        <v>0</v>
      </c>
    </row>
    <row r="1726" spans="1:8">
      <c r="A1726" s="9" t="s">
        <v>116</v>
      </c>
      <c r="B1726" s="13">
        <v>8</v>
      </c>
      <c r="C1726" s="12">
        <v>45717</v>
      </c>
      <c r="D1726" s="12">
        <v>45717</v>
      </c>
      <c r="E1726" s="15">
        <v>812.5</v>
      </c>
      <c r="F1726" s="8">
        <v>0</v>
      </c>
      <c r="G1726" s="11">
        <f t="shared" si="43"/>
        <v>812.5</v>
      </c>
      <c r="H1726" s="8">
        <f t="shared" si="44"/>
        <v>0</v>
      </c>
    </row>
    <row r="1727" spans="1:8">
      <c r="A1727" s="9" t="s">
        <v>116</v>
      </c>
      <c r="B1727" s="13">
        <v>9</v>
      </c>
      <c r="C1727" s="12">
        <v>45748</v>
      </c>
      <c r="D1727" s="12">
        <v>45748</v>
      </c>
      <c r="E1727" s="15">
        <v>812.5</v>
      </c>
      <c r="F1727" s="8">
        <v>0</v>
      </c>
      <c r="G1727" s="11">
        <f t="shared" si="43"/>
        <v>812.5</v>
      </c>
      <c r="H1727" s="8">
        <f t="shared" si="44"/>
        <v>0</v>
      </c>
    </row>
    <row r="1728" spans="1:8">
      <c r="A1728" s="9" t="s">
        <v>116</v>
      </c>
      <c r="B1728" s="13">
        <v>10</v>
      </c>
      <c r="C1728" s="12">
        <v>45778</v>
      </c>
      <c r="D1728" s="12">
        <v>45778</v>
      </c>
      <c r="E1728" s="15">
        <v>812.5</v>
      </c>
      <c r="F1728" s="8">
        <v>0</v>
      </c>
      <c r="G1728" s="11">
        <f t="shared" si="43"/>
        <v>812.5</v>
      </c>
      <c r="H1728" s="8">
        <f t="shared" si="44"/>
        <v>0</v>
      </c>
    </row>
    <row r="1729" spans="1:8">
      <c r="A1729" s="9" t="s">
        <v>116</v>
      </c>
      <c r="B1729" s="13">
        <v>11</v>
      </c>
      <c r="C1729" s="12">
        <v>45809</v>
      </c>
      <c r="D1729" s="12">
        <v>45809</v>
      </c>
      <c r="E1729" s="15">
        <v>812.5</v>
      </c>
      <c r="F1729" s="8">
        <v>0</v>
      </c>
      <c r="G1729" s="11">
        <f t="shared" si="43"/>
        <v>812.5</v>
      </c>
      <c r="H1729" s="8">
        <f t="shared" si="44"/>
        <v>0</v>
      </c>
    </row>
    <row r="1730" spans="1:8">
      <c r="A1730" s="9" t="s">
        <v>116</v>
      </c>
      <c r="B1730" s="13">
        <v>12</v>
      </c>
      <c r="C1730" s="12">
        <v>45839</v>
      </c>
      <c r="D1730" s="12">
        <v>45839</v>
      </c>
      <c r="E1730" s="15">
        <v>812.5</v>
      </c>
      <c r="F1730" s="8">
        <v>0</v>
      </c>
      <c r="G1730" s="11">
        <f t="shared" si="43"/>
        <v>812.5</v>
      </c>
      <c r="H1730" s="8">
        <f t="shared" si="44"/>
        <v>0</v>
      </c>
    </row>
    <row r="1731" spans="1:8">
      <c r="A1731" s="9" t="s">
        <v>116</v>
      </c>
      <c r="B1731" s="13">
        <v>13</v>
      </c>
      <c r="C1731" s="12">
        <v>45870</v>
      </c>
      <c r="D1731" s="12">
        <v>45870</v>
      </c>
      <c r="E1731" s="15">
        <v>812.5</v>
      </c>
      <c r="F1731" s="8">
        <v>0</v>
      </c>
      <c r="G1731" s="11">
        <f t="shared" si="43"/>
        <v>812.5</v>
      </c>
      <c r="H1731" s="8">
        <f t="shared" si="44"/>
        <v>0</v>
      </c>
    </row>
    <row r="1732" spans="1:8">
      <c r="A1732" s="9" t="s">
        <v>116</v>
      </c>
      <c r="B1732" s="13">
        <v>14</v>
      </c>
      <c r="C1732" s="12">
        <v>45901</v>
      </c>
      <c r="D1732" s="12">
        <v>45901</v>
      </c>
      <c r="E1732" s="15">
        <v>812.5</v>
      </c>
      <c r="F1732" s="8">
        <v>0</v>
      </c>
      <c r="G1732" s="11">
        <f t="shared" si="43"/>
        <v>812.5</v>
      </c>
      <c r="H1732" s="8">
        <f t="shared" si="44"/>
        <v>0</v>
      </c>
    </row>
    <row r="1733" spans="1:8">
      <c r="A1733" s="9" t="s">
        <v>116</v>
      </c>
      <c r="B1733" s="13">
        <v>15</v>
      </c>
      <c r="C1733" s="12">
        <v>45931</v>
      </c>
      <c r="D1733" s="12">
        <v>45931</v>
      </c>
      <c r="E1733" s="15">
        <v>812.5</v>
      </c>
      <c r="F1733" s="8">
        <v>0</v>
      </c>
      <c r="G1733" s="11">
        <f t="shared" si="43"/>
        <v>812.5</v>
      </c>
      <c r="H1733" s="8">
        <f t="shared" si="44"/>
        <v>0</v>
      </c>
    </row>
    <row r="1734" spans="1:8">
      <c r="A1734" s="9" t="s">
        <v>116</v>
      </c>
      <c r="B1734" s="13">
        <v>16</v>
      </c>
      <c r="C1734" s="12">
        <v>45962</v>
      </c>
      <c r="D1734" s="12">
        <v>45962</v>
      </c>
      <c r="E1734" s="15">
        <v>812.5</v>
      </c>
      <c r="F1734" s="8">
        <v>0</v>
      </c>
      <c r="G1734" s="11">
        <f t="shared" si="43"/>
        <v>812.5</v>
      </c>
      <c r="H1734" s="8">
        <f t="shared" si="44"/>
        <v>0</v>
      </c>
    </row>
    <row r="1735" spans="1:8">
      <c r="A1735" s="9" t="s">
        <v>116</v>
      </c>
      <c r="B1735" s="13">
        <v>17</v>
      </c>
      <c r="C1735" s="12">
        <v>45992</v>
      </c>
      <c r="D1735" s="12">
        <v>45992</v>
      </c>
      <c r="E1735" s="15">
        <v>812.5</v>
      </c>
      <c r="F1735" s="8">
        <v>0</v>
      </c>
      <c r="G1735" s="11">
        <f t="shared" si="43"/>
        <v>812.5</v>
      </c>
      <c r="H1735" s="8">
        <f t="shared" si="44"/>
        <v>0</v>
      </c>
    </row>
    <row r="1736" spans="1:8">
      <c r="A1736" s="9" t="s">
        <v>116</v>
      </c>
      <c r="B1736" s="13">
        <v>18</v>
      </c>
      <c r="C1736" s="12">
        <v>46023</v>
      </c>
      <c r="D1736" s="12">
        <v>46023</v>
      </c>
      <c r="E1736" s="15">
        <v>812.5</v>
      </c>
      <c r="F1736" s="8">
        <v>0</v>
      </c>
      <c r="G1736" s="11">
        <f t="shared" si="43"/>
        <v>812.5</v>
      </c>
      <c r="H1736" s="8">
        <f t="shared" si="44"/>
        <v>0</v>
      </c>
    </row>
    <row r="1737" spans="1:8">
      <c r="A1737" s="9" t="s">
        <v>116</v>
      </c>
      <c r="B1737" s="13">
        <v>19</v>
      </c>
      <c r="C1737" s="12">
        <v>46054</v>
      </c>
      <c r="D1737" s="12">
        <v>46054</v>
      </c>
      <c r="E1737" s="15">
        <v>812.5</v>
      </c>
      <c r="F1737" s="8">
        <v>0</v>
      </c>
      <c r="G1737" s="11">
        <f t="shared" si="43"/>
        <v>812.5</v>
      </c>
      <c r="H1737" s="8">
        <f t="shared" si="44"/>
        <v>0</v>
      </c>
    </row>
    <row r="1738" spans="1:8">
      <c r="A1738" s="9" t="s">
        <v>116</v>
      </c>
      <c r="B1738" s="13">
        <v>20</v>
      </c>
      <c r="C1738" s="12">
        <v>46082</v>
      </c>
      <c r="D1738" s="12">
        <v>46082</v>
      </c>
      <c r="E1738" s="15">
        <v>812.5</v>
      </c>
      <c r="F1738" s="8">
        <v>0</v>
      </c>
      <c r="G1738" s="11">
        <f t="shared" si="43"/>
        <v>812.5</v>
      </c>
      <c r="H1738" s="8">
        <f t="shared" si="44"/>
        <v>0</v>
      </c>
    </row>
    <row r="1739" spans="1:8">
      <c r="A1739" s="9" t="s">
        <v>116</v>
      </c>
      <c r="B1739" s="13">
        <v>21</v>
      </c>
      <c r="C1739" s="12">
        <v>46113</v>
      </c>
      <c r="D1739" s="12">
        <v>46113</v>
      </c>
      <c r="E1739" s="15">
        <v>812.5</v>
      </c>
      <c r="F1739" s="8">
        <v>0</v>
      </c>
      <c r="G1739" s="11">
        <f t="shared" si="43"/>
        <v>812.5</v>
      </c>
      <c r="H1739" s="8">
        <f t="shared" si="44"/>
        <v>0</v>
      </c>
    </row>
    <row r="1740" spans="1:8">
      <c r="A1740" s="9" t="s">
        <v>116</v>
      </c>
      <c r="B1740" s="13">
        <v>22</v>
      </c>
      <c r="C1740" s="12">
        <v>46143</v>
      </c>
      <c r="D1740" s="12">
        <v>46143</v>
      </c>
      <c r="E1740" s="15">
        <v>812.5</v>
      </c>
      <c r="F1740" s="8">
        <v>0</v>
      </c>
      <c r="G1740" s="11">
        <f t="shared" si="43"/>
        <v>812.5</v>
      </c>
      <c r="H1740" s="8">
        <f t="shared" si="44"/>
        <v>0</v>
      </c>
    </row>
    <row r="1741" spans="1:8">
      <c r="A1741" s="9" t="s">
        <v>116</v>
      </c>
      <c r="B1741" s="13">
        <v>23</v>
      </c>
      <c r="C1741" s="12">
        <v>46174</v>
      </c>
      <c r="D1741" s="12">
        <v>46174</v>
      </c>
      <c r="E1741" s="15">
        <v>812.5</v>
      </c>
      <c r="F1741" s="8">
        <v>0</v>
      </c>
      <c r="G1741" s="11">
        <f t="shared" si="43"/>
        <v>812.5</v>
      </c>
      <c r="H1741" s="8">
        <f t="shared" si="44"/>
        <v>0</v>
      </c>
    </row>
    <row r="1742" spans="1:8">
      <c r="A1742" s="9" t="s">
        <v>116</v>
      </c>
      <c r="B1742" s="13">
        <v>24</v>
      </c>
      <c r="C1742" s="12">
        <v>46204</v>
      </c>
      <c r="D1742" s="12">
        <v>46204</v>
      </c>
      <c r="E1742" s="15">
        <v>812.5</v>
      </c>
      <c r="F1742" s="8">
        <v>0</v>
      </c>
      <c r="G1742" s="11">
        <f t="shared" si="43"/>
        <v>812.5</v>
      </c>
      <c r="H1742" s="8">
        <f t="shared" si="44"/>
        <v>0</v>
      </c>
    </row>
    <row r="1743" spans="1:8">
      <c r="A1743" s="9" t="s">
        <v>117</v>
      </c>
      <c r="B1743" s="13">
        <v>1</v>
      </c>
      <c r="C1743" s="12">
        <v>45553</v>
      </c>
      <c r="D1743" s="12">
        <v>45553</v>
      </c>
      <c r="E1743" s="15">
        <v>500</v>
      </c>
      <c r="F1743" s="8">
        <v>0</v>
      </c>
      <c r="G1743" s="11">
        <f t="shared" si="43"/>
        <v>500</v>
      </c>
      <c r="H1743" s="8">
        <f t="shared" si="44"/>
        <v>0</v>
      </c>
    </row>
    <row r="1744" spans="1:8">
      <c r="A1744" s="9" t="s">
        <v>117</v>
      </c>
      <c r="B1744" s="13">
        <v>2</v>
      </c>
      <c r="C1744" s="12">
        <v>45583</v>
      </c>
      <c r="D1744" s="12">
        <v>45583</v>
      </c>
      <c r="E1744" s="15">
        <v>500</v>
      </c>
      <c r="F1744" s="8">
        <v>0</v>
      </c>
      <c r="G1744" s="11">
        <f t="shared" si="43"/>
        <v>500</v>
      </c>
      <c r="H1744" s="8">
        <f t="shared" si="44"/>
        <v>0</v>
      </c>
    </row>
    <row r="1745" spans="1:8">
      <c r="A1745" s="9" t="s">
        <v>117</v>
      </c>
      <c r="B1745" s="13">
        <v>3</v>
      </c>
      <c r="C1745" s="12">
        <v>45614</v>
      </c>
      <c r="D1745" s="12">
        <v>45614</v>
      </c>
      <c r="E1745" s="15">
        <v>500</v>
      </c>
      <c r="F1745" s="8">
        <v>0</v>
      </c>
      <c r="G1745" s="11">
        <f t="shared" si="43"/>
        <v>500</v>
      </c>
      <c r="H1745" s="8">
        <f t="shared" si="44"/>
        <v>0</v>
      </c>
    </row>
    <row r="1746" spans="1:8">
      <c r="A1746" s="9" t="s">
        <v>117</v>
      </c>
      <c r="B1746" s="13">
        <v>4</v>
      </c>
      <c r="C1746" s="12">
        <v>45644</v>
      </c>
      <c r="D1746" s="12">
        <v>45644</v>
      </c>
      <c r="E1746" s="15">
        <v>500</v>
      </c>
      <c r="F1746" s="8">
        <v>0</v>
      </c>
      <c r="G1746" s="11">
        <f t="shared" si="43"/>
        <v>500</v>
      </c>
      <c r="H1746" s="8">
        <f t="shared" si="44"/>
        <v>0</v>
      </c>
    </row>
    <row r="1747" spans="1:8">
      <c r="A1747" s="9" t="s">
        <v>117</v>
      </c>
      <c r="B1747" s="13">
        <v>5</v>
      </c>
      <c r="C1747" s="12">
        <v>45675</v>
      </c>
      <c r="D1747" s="12">
        <v>45675</v>
      </c>
      <c r="E1747" s="15">
        <v>500</v>
      </c>
      <c r="F1747" s="8">
        <v>0</v>
      </c>
      <c r="G1747" s="11">
        <f t="shared" si="43"/>
        <v>500</v>
      </c>
      <c r="H1747" s="8">
        <f t="shared" si="44"/>
        <v>0</v>
      </c>
    </row>
    <row r="1748" spans="1:8">
      <c r="A1748" s="9" t="s">
        <v>117</v>
      </c>
      <c r="B1748" s="13">
        <v>6</v>
      </c>
      <c r="C1748" s="12">
        <v>45706</v>
      </c>
      <c r="D1748" s="12">
        <v>45706</v>
      </c>
      <c r="E1748" s="15">
        <v>500</v>
      </c>
      <c r="F1748" s="8">
        <v>0</v>
      </c>
      <c r="G1748" s="11">
        <f t="shared" ref="G1748:G1811" si="45">+E1748</f>
        <v>500</v>
      </c>
      <c r="H1748" s="8">
        <f t="shared" ref="H1748:H1811" si="46">+F1748</f>
        <v>0</v>
      </c>
    </row>
    <row r="1749" spans="1:8">
      <c r="A1749" s="9" t="s">
        <v>117</v>
      </c>
      <c r="B1749" s="13">
        <v>7</v>
      </c>
      <c r="C1749" s="12">
        <v>45734</v>
      </c>
      <c r="D1749" s="12">
        <v>45734</v>
      </c>
      <c r="E1749" s="15">
        <v>500</v>
      </c>
      <c r="F1749" s="8">
        <v>0</v>
      </c>
      <c r="G1749" s="11">
        <f t="shared" si="45"/>
        <v>500</v>
      </c>
      <c r="H1749" s="8">
        <f t="shared" si="46"/>
        <v>0</v>
      </c>
    </row>
    <row r="1750" spans="1:8">
      <c r="A1750" s="9" t="s">
        <v>117</v>
      </c>
      <c r="B1750" s="13">
        <v>8</v>
      </c>
      <c r="C1750" s="12">
        <v>45765</v>
      </c>
      <c r="D1750" s="12">
        <v>45765</v>
      </c>
      <c r="E1750" s="15">
        <v>500</v>
      </c>
      <c r="F1750" s="8">
        <v>0</v>
      </c>
      <c r="G1750" s="11">
        <f t="shared" si="45"/>
        <v>500</v>
      </c>
      <c r="H1750" s="8">
        <f t="shared" si="46"/>
        <v>0</v>
      </c>
    </row>
    <row r="1751" spans="1:8">
      <c r="A1751" s="9" t="s">
        <v>117</v>
      </c>
      <c r="B1751" s="13">
        <v>9</v>
      </c>
      <c r="C1751" s="12">
        <v>45795</v>
      </c>
      <c r="D1751" s="12">
        <v>45795</v>
      </c>
      <c r="E1751" s="15">
        <v>500</v>
      </c>
      <c r="F1751" s="8">
        <v>0</v>
      </c>
      <c r="G1751" s="11">
        <f t="shared" si="45"/>
        <v>500</v>
      </c>
      <c r="H1751" s="8">
        <f t="shared" si="46"/>
        <v>0</v>
      </c>
    </row>
    <row r="1752" spans="1:8">
      <c r="A1752" s="9" t="s">
        <v>117</v>
      </c>
      <c r="B1752" s="13">
        <v>10</v>
      </c>
      <c r="C1752" s="12">
        <v>45826</v>
      </c>
      <c r="D1752" s="12">
        <v>45826</v>
      </c>
      <c r="E1752" s="15">
        <v>500</v>
      </c>
      <c r="F1752" s="8">
        <v>0</v>
      </c>
      <c r="G1752" s="11">
        <f t="shared" si="45"/>
        <v>500</v>
      </c>
      <c r="H1752" s="8">
        <f t="shared" si="46"/>
        <v>0</v>
      </c>
    </row>
    <row r="1753" spans="1:8">
      <c r="A1753" s="9" t="s">
        <v>117</v>
      </c>
      <c r="B1753" s="13">
        <v>11</v>
      </c>
      <c r="C1753" s="12">
        <v>45856</v>
      </c>
      <c r="D1753" s="12">
        <v>45856</v>
      </c>
      <c r="E1753" s="15">
        <v>500</v>
      </c>
      <c r="F1753" s="8">
        <v>0</v>
      </c>
      <c r="G1753" s="11">
        <f t="shared" si="45"/>
        <v>500</v>
      </c>
      <c r="H1753" s="8">
        <f t="shared" si="46"/>
        <v>0</v>
      </c>
    </row>
    <row r="1754" spans="1:8">
      <c r="A1754" s="9" t="s">
        <v>117</v>
      </c>
      <c r="B1754" s="13">
        <v>12</v>
      </c>
      <c r="C1754" s="12">
        <v>45887</v>
      </c>
      <c r="D1754" s="12">
        <v>45887</v>
      </c>
      <c r="E1754" s="15">
        <v>500</v>
      </c>
      <c r="F1754" s="8">
        <v>0</v>
      </c>
      <c r="G1754" s="11">
        <f t="shared" si="45"/>
        <v>500</v>
      </c>
      <c r="H1754" s="8">
        <f t="shared" si="46"/>
        <v>0</v>
      </c>
    </row>
    <row r="1755" spans="1:8">
      <c r="A1755" s="9" t="s">
        <v>117</v>
      </c>
      <c r="B1755" s="13">
        <v>13</v>
      </c>
      <c r="C1755" s="12">
        <v>45918</v>
      </c>
      <c r="D1755" s="12">
        <v>45918</v>
      </c>
      <c r="E1755" s="15">
        <v>500</v>
      </c>
      <c r="F1755" s="8">
        <v>0</v>
      </c>
      <c r="G1755" s="11">
        <f t="shared" si="45"/>
        <v>500</v>
      </c>
      <c r="H1755" s="8">
        <f t="shared" si="46"/>
        <v>0</v>
      </c>
    </row>
    <row r="1756" spans="1:8">
      <c r="A1756" s="9" t="s">
        <v>117</v>
      </c>
      <c r="B1756" s="13">
        <v>14</v>
      </c>
      <c r="C1756" s="12">
        <v>45948</v>
      </c>
      <c r="D1756" s="12">
        <v>45948</v>
      </c>
      <c r="E1756" s="15">
        <v>500</v>
      </c>
      <c r="F1756" s="8">
        <v>0</v>
      </c>
      <c r="G1756" s="11">
        <f t="shared" si="45"/>
        <v>500</v>
      </c>
      <c r="H1756" s="8">
        <f t="shared" si="46"/>
        <v>0</v>
      </c>
    </row>
    <row r="1757" spans="1:8">
      <c r="A1757" s="9" t="s">
        <v>117</v>
      </c>
      <c r="B1757" s="13">
        <v>15</v>
      </c>
      <c r="C1757" s="12">
        <v>45979</v>
      </c>
      <c r="D1757" s="12">
        <v>45979</v>
      </c>
      <c r="E1757" s="15">
        <v>500</v>
      </c>
      <c r="F1757" s="8">
        <v>0</v>
      </c>
      <c r="G1757" s="11">
        <f t="shared" si="45"/>
        <v>500</v>
      </c>
      <c r="H1757" s="8">
        <f t="shared" si="46"/>
        <v>0</v>
      </c>
    </row>
    <row r="1758" spans="1:8">
      <c r="A1758" s="9" t="s">
        <v>117</v>
      </c>
      <c r="B1758" s="13">
        <v>16</v>
      </c>
      <c r="C1758" s="12">
        <v>46009</v>
      </c>
      <c r="D1758" s="12">
        <v>46009</v>
      </c>
      <c r="E1758" s="15">
        <v>500</v>
      </c>
      <c r="F1758" s="8">
        <v>0</v>
      </c>
      <c r="G1758" s="11">
        <f t="shared" si="45"/>
        <v>500</v>
      </c>
      <c r="H1758" s="8">
        <f t="shared" si="46"/>
        <v>0</v>
      </c>
    </row>
    <row r="1759" spans="1:8">
      <c r="A1759" s="9" t="s">
        <v>117</v>
      </c>
      <c r="B1759" s="13">
        <v>17</v>
      </c>
      <c r="C1759" s="12">
        <v>46040</v>
      </c>
      <c r="D1759" s="12">
        <v>46040</v>
      </c>
      <c r="E1759" s="15">
        <v>500</v>
      </c>
      <c r="F1759" s="8">
        <v>0</v>
      </c>
      <c r="G1759" s="11">
        <f t="shared" si="45"/>
        <v>500</v>
      </c>
      <c r="H1759" s="8">
        <f t="shared" si="46"/>
        <v>0</v>
      </c>
    </row>
    <row r="1760" spans="1:8">
      <c r="A1760" s="9" t="s">
        <v>117</v>
      </c>
      <c r="B1760" s="13">
        <v>18</v>
      </c>
      <c r="C1760" s="12">
        <v>46071</v>
      </c>
      <c r="D1760" s="12">
        <v>46071</v>
      </c>
      <c r="E1760" s="15">
        <v>500</v>
      </c>
      <c r="F1760" s="8">
        <v>0</v>
      </c>
      <c r="G1760" s="11">
        <f t="shared" si="45"/>
        <v>500</v>
      </c>
      <c r="H1760" s="8">
        <f t="shared" si="46"/>
        <v>0</v>
      </c>
    </row>
    <row r="1761" spans="1:8">
      <c r="A1761" s="9" t="s">
        <v>117</v>
      </c>
      <c r="B1761" s="13">
        <v>19</v>
      </c>
      <c r="C1761" s="12">
        <v>46099</v>
      </c>
      <c r="D1761" s="12">
        <v>46099</v>
      </c>
      <c r="E1761" s="15">
        <v>500</v>
      </c>
      <c r="F1761" s="8">
        <v>0</v>
      </c>
      <c r="G1761" s="11">
        <f t="shared" si="45"/>
        <v>500</v>
      </c>
      <c r="H1761" s="8">
        <f t="shared" si="46"/>
        <v>0</v>
      </c>
    </row>
    <row r="1762" spans="1:8">
      <c r="A1762" s="9" t="s">
        <v>117</v>
      </c>
      <c r="B1762" s="13">
        <v>20</v>
      </c>
      <c r="C1762" s="12">
        <v>46130</v>
      </c>
      <c r="D1762" s="12">
        <v>46130</v>
      </c>
      <c r="E1762" s="15">
        <v>500</v>
      </c>
      <c r="F1762" s="8">
        <v>0</v>
      </c>
      <c r="G1762" s="11">
        <f t="shared" si="45"/>
        <v>500</v>
      </c>
      <c r="H1762" s="8">
        <f t="shared" si="46"/>
        <v>0</v>
      </c>
    </row>
    <row r="1763" spans="1:8">
      <c r="A1763" s="9" t="s">
        <v>117</v>
      </c>
      <c r="B1763" s="13">
        <v>21</v>
      </c>
      <c r="C1763" s="12">
        <v>46160</v>
      </c>
      <c r="D1763" s="12">
        <v>46160</v>
      </c>
      <c r="E1763" s="15">
        <v>500</v>
      </c>
      <c r="F1763" s="8">
        <v>0</v>
      </c>
      <c r="G1763" s="11">
        <f t="shared" si="45"/>
        <v>500</v>
      </c>
      <c r="H1763" s="8">
        <f t="shared" si="46"/>
        <v>0</v>
      </c>
    </row>
    <row r="1764" spans="1:8">
      <c r="A1764" s="9" t="s">
        <v>117</v>
      </c>
      <c r="B1764" s="13">
        <v>22</v>
      </c>
      <c r="C1764" s="12">
        <v>46191</v>
      </c>
      <c r="D1764" s="12">
        <v>46191</v>
      </c>
      <c r="E1764" s="15">
        <v>500</v>
      </c>
      <c r="F1764" s="8">
        <v>0</v>
      </c>
      <c r="G1764" s="11">
        <f t="shared" si="45"/>
        <v>500</v>
      </c>
      <c r="H1764" s="8">
        <f t="shared" si="46"/>
        <v>0</v>
      </c>
    </row>
    <row r="1765" spans="1:8">
      <c r="A1765" s="9" t="s">
        <v>117</v>
      </c>
      <c r="B1765" s="13">
        <v>23</v>
      </c>
      <c r="C1765" s="12">
        <v>46221</v>
      </c>
      <c r="D1765" s="12">
        <v>46221</v>
      </c>
      <c r="E1765" s="15">
        <v>500</v>
      </c>
      <c r="F1765" s="8">
        <v>0</v>
      </c>
      <c r="G1765" s="11">
        <f t="shared" si="45"/>
        <v>500</v>
      </c>
      <c r="H1765" s="8">
        <f t="shared" si="46"/>
        <v>0</v>
      </c>
    </row>
    <row r="1766" spans="1:8">
      <c r="A1766" s="9" t="s">
        <v>117</v>
      </c>
      <c r="B1766" s="13">
        <v>24</v>
      </c>
      <c r="C1766" s="12">
        <v>46252</v>
      </c>
      <c r="D1766" s="12">
        <v>46252</v>
      </c>
      <c r="E1766" s="15">
        <v>500</v>
      </c>
      <c r="F1766" s="8">
        <v>0</v>
      </c>
      <c r="G1766" s="11">
        <f t="shared" si="45"/>
        <v>500</v>
      </c>
      <c r="H1766" s="8">
        <f t="shared" si="46"/>
        <v>0</v>
      </c>
    </row>
    <row r="1767" spans="1:8">
      <c r="A1767" s="9" t="s">
        <v>117</v>
      </c>
      <c r="B1767" s="13">
        <v>25</v>
      </c>
      <c r="C1767" s="12">
        <v>46283</v>
      </c>
      <c r="D1767" s="12">
        <v>46283</v>
      </c>
      <c r="E1767" s="15">
        <v>500</v>
      </c>
      <c r="F1767" s="8">
        <v>0</v>
      </c>
      <c r="G1767" s="11">
        <f t="shared" si="45"/>
        <v>500</v>
      </c>
      <c r="H1767" s="8">
        <f t="shared" si="46"/>
        <v>0</v>
      </c>
    </row>
    <row r="1768" spans="1:8">
      <c r="A1768" s="9" t="s">
        <v>117</v>
      </c>
      <c r="B1768" s="13">
        <v>26</v>
      </c>
      <c r="C1768" s="12">
        <v>46313</v>
      </c>
      <c r="D1768" s="12">
        <v>46313</v>
      </c>
      <c r="E1768" s="15">
        <v>500</v>
      </c>
      <c r="F1768" s="8">
        <v>0</v>
      </c>
      <c r="G1768" s="11">
        <f t="shared" si="45"/>
        <v>500</v>
      </c>
      <c r="H1768" s="8">
        <f t="shared" si="46"/>
        <v>0</v>
      </c>
    </row>
    <row r="1769" spans="1:8">
      <c r="A1769" s="9" t="s">
        <v>117</v>
      </c>
      <c r="B1769" s="13">
        <v>27</v>
      </c>
      <c r="C1769" s="12">
        <v>46344</v>
      </c>
      <c r="D1769" s="12">
        <v>46344</v>
      </c>
      <c r="E1769" s="15">
        <v>500</v>
      </c>
      <c r="F1769" s="8">
        <v>0</v>
      </c>
      <c r="G1769" s="11">
        <f t="shared" si="45"/>
        <v>500</v>
      </c>
      <c r="H1769" s="8">
        <f t="shared" si="46"/>
        <v>0</v>
      </c>
    </row>
    <row r="1770" spans="1:8">
      <c r="A1770" s="9" t="s">
        <v>117</v>
      </c>
      <c r="B1770" s="13">
        <v>28</v>
      </c>
      <c r="C1770" s="12">
        <v>46374</v>
      </c>
      <c r="D1770" s="12">
        <v>46374</v>
      </c>
      <c r="E1770" s="15">
        <v>500</v>
      </c>
      <c r="F1770" s="8">
        <v>0</v>
      </c>
      <c r="G1770" s="11">
        <f t="shared" si="45"/>
        <v>500</v>
      </c>
      <c r="H1770" s="8">
        <f t="shared" si="46"/>
        <v>0</v>
      </c>
    </row>
    <row r="1771" spans="1:8">
      <c r="A1771" s="9" t="s">
        <v>117</v>
      </c>
      <c r="B1771" s="13">
        <v>29</v>
      </c>
      <c r="C1771" s="12">
        <v>46405</v>
      </c>
      <c r="D1771" s="12">
        <v>46405</v>
      </c>
      <c r="E1771" s="15">
        <v>500</v>
      </c>
      <c r="F1771" s="8">
        <v>0</v>
      </c>
      <c r="G1771" s="11">
        <f t="shared" si="45"/>
        <v>500</v>
      </c>
      <c r="H1771" s="8">
        <f t="shared" si="46"/>
        <v>0</v>
      </c>
    </row>
    <row r="1772" spans="1:8">
      <c r="A1772" s="9" t="s">
        <v>117</v>
      </c>
      <c r="B1772" s="13">
        <v>30</v>
      </c>
      <c r="C1772" s="12">
        <v>46436</v>
      </c>
      <c r="D1772" s="12">
        <v>46436</v>
      </c>
      <c r="E1772" s="15">
        <v>500</v>
      </c>
      <c r="F1772" s="8">
        <v>0</v>
      </c>
      <c r="G1772" s="11">
        <f t="shared" si="45"/>
        <v>500</v>
      </c>
      <c r="H1772" s="8">
        <f t="shared" si="46"/>
        <v>0</v>
      </c>
    </row>
    <row r="1773" spans="1:8">
      <c r="A1773" s="9" t="s">
        <v>117</v>
      </c>
      <c r="B1773" s="13">
        <v>31</v>
      </c>
      <c r="C1773" s="12">
        <v>46464</v>
      </c>
      <c r="D1773" s="12">
        <v>46464</v>
      </c>
      <c r="E1773" s="15">
        <v>500</v>
      </c>
      <c r="F1773" s="8">
        <v>0</v>
      </c>
      <c r="G1773" s="11">
        <f t="shared" si="45"/>
        <v>500</v>
      </c>
      <c r="H1773" s="8">
        <f t="shared" si="46"/>
        <v>0</v>
      </c>
    </row>
    <row r="1774" spans="1:8">
      <c r="A1774" s="9" t="s">
        <v>117</v>
      </c>
      <c r="B1774" s="13">
        <v>32</v>
      </c>
      <c r="C1774" s="12">
        <v>46495</v>
      </c>
      <c r="D1774" s="12">
        <v>46495</v>
      </c>
      <c r="E1774" s="15">
        <v>500</v>
      </c>
      <c r="F1774" s="8">
        <v>0</v>
      </c>
      <c r="G1774" s="11">
        <f t="shared" si="45"/>
        <v>500</v>
      </c>
      <c r="H1774" s="8">
        <f t="shared" si="46"/>
        <v>0</v>
      </c>
    </row>
    <row r="1775" spans="1:8">
      <c r="A1775" s="9" t="s">
        <v>117</v>
      </c>
      <c r="B1775" s="13">
        <v>33</v>
      </c>
      <c r="C1775" s="12">
        <v>46525</v>
      </c>
      <c r="D1775" s="12">
        <v>46525</v>
      </c>
      <c r="E1775" s="15">
        <v>500</v>
      </c>
      <c r="F1775" s="8">
        <v>0</v>
      </c>
      <c r="G1775" s="11">
        <f t="shared" si="45"/>
        <v>500</v>
      </c>
      <c r="H1775" s="8">
        <f t="shared" si="46"/>
        <v>0</v>
      </c>
    </row>
    <row r="1776" spans="1:8">
      <c r="A1776" s="9" t="s">
        <v>117</v>
      </c>
      <c r="B1776" s="13">
        <v>34</v>
      </c>
      <c r="C1776" s="12">
        <v>46556</v>
      </c>
      <c r="D1776" s="12">
        <v>46556</v>
      </c>
      <c r="E1776" s="15">
        <v>500</v>
      </c>
      <c r="F1776" s="8">
        <v>0</v>
      </c>
      <c r="G1776" s="11">
        <f t="shared" si="45"/>
        <v>500</v>
      </c>
      <c r="H1776" s="8">
        <f t="shared" si="46"/>
        <v>0</v>
      </c>
    </row>
    <row r="1777" spans="1:8">
      <c r="A1777" s="9" t="s">
        <v>117</v>
      </c>
      <c r="B1777" s="13">
        <v>35</v>
      </c>
      <c r="C1777" s="12">
        <v>46586</v>
      </c>
      <c r="D1777" s="12">
        <v>46586</v>
      </c>
      <c r="E1777" s="15">
        <v>500</v>
      </c>
      <c r="F1777" s="8">
        <v>0</v>
      </c>
      <c r="G1777" s="11">
        <f t="shared" si="45"/>
        <v>500</v>
      </c>
      <c r="H1777" s="8">
        <f t="shared" si="46"/>
        <v>0</v>
      </c>
    </row>
    <row r="1778" spans="1:8">
      <c r="A1778" s="9" t="s">
        <v>117</v>
      </c>
      <c r="B1778" s="13">
        <v>36</v>
      </c>
      <c r="C1778" s="12">
        <v>46617</v>
      </c>
      <c r="D1778" s="12">
        <v>46617</v>
      </c>
      <c r="E1778" s="14">
        <v>2750</v>
      </c>
      <c r="F1778" s="8">
        <v>0</v>
      </c>
      <c r="G1778" s="11">
        <f t="shared" si="45"/>
        <v>2750</v>
      </c>
      <c r="H1778" s="8">
        <f t="shared" si="46"/>
        <v>0</v>
      </c>
    </row>
    <row r="1779" spans="1:8">
      <c r="A1779" s="9" t="s">
        <v>117</v>
      </c>
      <c r="B1779" s="13">
        <v>37</v>
      </c>
      <c r="C1779" s="12">
        <v>46648</v>
      </c>
      <c r="D1779" s="12">
        <v>46648</v>
      </c>
      <c r="E1779" s="14">
        <v>2750</v>
      </c>
      <c r="F1779" s="8">
        <v>0</v>
      </c>
      <c r="G1779" s="11">
        <f t="shared" si="45"/>
        <v>2750</v>
      </c>
      <c r="H1779" s="8">
        <f t="shared" si="46"/>
        <v>0</v>
      </c>
    </row>
    <row r="1780" spans="1:8">
      <c r="A1780" s="9" t="s">
        <v>117</v>
      </c>
      <c r="B1780" s="13">
        <v>38</v>
      </c>
      <c r="C1780" s="12">
        <v>46678</v>
      </c>
      <c r="D1780" s="12">
        <v>46678</v>
      </c>
      <c r="E1780" s="14">
        <v>1000</v>
      </c>
      <c r="F1780" s="8">
        <v>0</v>
      </c>
      <c r="G1780" s="11">
        <f t="shared" si="45"/>
        <v>1000</v>
      </c>
      <c r="H1780" s="8">
        <f t="shared" si="46"/>
        <v>0</v>
      </c>
    </row>
    <row r="1781" spans="1:8">
      <c r="A1781" s="9" t="s">
        <v>117</v>
      </c>
      <c r="B1781" s="13">
        <v>39</v>
      </c>
      <c r="C1781" s="12">
        <v>46709</v>
      </c>
      <c r="D1781" s="12">
        <v>46709</v>
      </c>
      <c r="E1781" s="14">
        <v>1000</v>
      </c>
      <c r="F1781" s="8">
        <v>0</v>
      </c>
      <c r="G1781" s="11">
        <f t="shared" si="45"/>
        <v>1000</v>
      </c>
      <c r="H1781" s="8">
        <f t="shared" si="46"/>
        <v>0</v>
      </c>
    </row>
    <row r="1782" spans="1:8">
      <c r="A1782" s="9" t="s">
        <v>118</v>
      </c>
      <c r="B1782" s="13">
        <v>1</v>
      </c>
      <c r="C1782" s="12">
        <v>45570</v>
      </c>
      <c r="D1782" s="12">
        <v>45570</v>
      </c>
      <c r="E1782" s="14">
        <v>1013</v>
      </c>
      <c r="F1782" s="8">
        <v>0</v>
      </c>
      <c r="G1782" s="11">
        <f t="shared" si="45"/>
        <v>1013</v>
      </c>
      <c r="H1782" s="8">
        <f t="shared" si="46"/>
        <v>0</v>
      </c>
    </row>
    <row r="1783" spans="1:8">
      <c r="A1783" s="9" t="s">
        <v>118</v>
      </c>
      <c r="B1783" s="13">
        <v>2</v>
      </c>
      <c r="C1783" s="12">
        <v>45601</v>
      </c>
      <c r="D1783" s="12">
        <v>45601</v>
      </c>
      <c r="E1783" s="14">
        <v>1013</v>
      </c>
      <c r="F1783" s="8">
        <v>0</v>
      </c>
      <c r="G1783" s="11">
        <f t="shared" si="45"/>
        <v>1013</v>
      </c>
      <c r="H1783" s="8">
        <f t="shared" si="46"/>
        <v>0</v>
      </c>
    </row>
    <row r="1784" spans="1:8">
      <c r="A1784" s="9" t="s">
        <v>118</v>
      </c>
      <c r="B1784" s="13">
        <v>3</v>
      </c>
      <c r="C1784" s="12">
        <v>45631</v>
      </c>
      <c r="D1784" s="12">
        <v>45631</v>
      </c>
      <c r="E1784" s="14">
        <v>1013</v>
      </c>
      <c r="F1784" s="8">
        <v>0</v>
      </c>
      <c r="G1784" s="11">
        <f t="shared" si="45"/>
        <v>1013</v>
      </c>
      <c r="H1784" s="8">
        <f t="shared" si="46"/>
        <v>0</v>
      </c>
    </row>
    <row r="1785" spans="1:8">
      <c r="A1785" s="9" t="s">
        <v>118</v>
      </c>
      <c r="B1785" s="13">
        <v>4</v>
      </c>
      <c r="C1785" s="12">
        <v>45662</v>
      </c>
      <c r="D1785" s="12">
        <v>45662</v>
      </c>
      <c r="E1785" s="14">
        <v>1013</v>
      </c>
      <c r="F1785" s="8">
        <v>0</v>
      </c>
      <c r="G1785" s="11">
        <f t="shared" si="45"/>
        <v>1013</v>
      </c>
      <c r="H1785" s="8">
        <f t="shared" si="46"/>
        <v>0</v>
      </c>
    </row>
    <row r="1786" spans="1:8">
      <c r="A1786" s="9" t="s">
        <v>118</v>
      </c>
      <c r="B1786" s="13">
        <v>5</v>
      </c>
      <c r="C1786" s="12">
        <v>45693</v>
      </c>
      <c r="D1786" s="12">
        <v>45693</v>
      </c>
      <c r="E1786" s="14">
        <v>1013</v>
      </c>
      <c r="F1786" s="8">
        <v>0</v>
      </c>
      <c r="G1786" s="11">
        <f t="shared" si="45"/>
        <v>1013</v>
      </c>
      <c r="H1786" s="8">
        <f t="shared" si="46"/>
        <v>0</v>
      </c>
    </row>
    <row r="1787" spans="1:8">
      <c r="A1787" s="9" t="s">
        <v>118</v>
      </c>
      <c r="B1787" s="13">
        <v>6</v>
      </c>
      <c r="C1787" s="12">
        <v>45721</v>
      </c>
      <c r="D1787" s="12">
        <v>45721</v>
      </c>
      <c r="E1787" s="14">
        <v>1013</v>
      </c>
      <c r="F1787" s="8">
        <v>0</v>
      </c>
      <c r="G1787" s="11">
        <f t="shared" si="45"/>
        <v>1013</v>
      </c>
      <c r="H1787" s="8">
        <f t="shared" si="46"/>
        <v>0</v>
      </c>
    </row>
    <row r="1788" spans="1:8">
      <c r="A1788" s="9" t="s">
        <v>118</v>
      </c>
      <c r="B1788" s="13">
        <v>7</v>
      </c>
      <c r="C1788" s="12">
        <v>45752</v>
      </c>
      <c r="D1788" s="12">
        <v>45752</v>
      </c>
      <c r="E1788" s="14">
        <v>1013</v>
      </c>
      <c r="F1788" s="8">
        <v>0</v>
      </c>
      <c r="G1788" s="11">
        <f t="shared" si="45"/>
        <v>1013</v>
      </c>
      <c r="H1788" s="8">
        <f t="shared" si="46"/>
        <v>0</v>
      </c>
    </row>
    <row r="1789" spans="1:8">
      <c r="A1789" s="9" t="s">
        <v>118</v>
      </c>
      <c r="B1789" s="13">
        <v>8</v>
      </c>
      <c r="C1789" s="12">
        <v>45782</v>
      </c>
      <c r="D1789" s="12">
        <v>45782</v>
      </c>
      <c r="E1789" s="14">
        <v>1013</v>
      </c>
      <c r="F1789" s="8">
        <v>0</v>
      </c>
      <c r="G1789" s="11">
        <f t="shared" si="45"/>
        <v>1013</v>
      </c>
      <c r="H1789" s="8">
        <f t="shared" si="46"/>
        <v>0</v>
      </c>
    </row>
    <row r="1790" spans="1:8">
      <c r="A1790" s="9" t="s">
        <v>118</v>
      </c>
      <c r="B1790" s="13">
        <v>9</v>
      </c>
      <c r="C1790" s="12">
        <v>45813</v>
      </c>
      <c r="D1790" s="12">
        <v>45813</v>
      </c>
      <c r="E1790" s="14">
        <v>1013</v>
      </c>
      <c r="F1790" s="8">
        <v>0</v>
      </c>
      <c r="G1790" s="11">
        <f t="shared" si="45"/>
        <v>1013</v>
      </c>
      <c r="H1790" s="8">
        <f t="shared" si="46"/>
        <v>0</v>
      </c>
    </row>
    <row r="1791" spans="1:8">
      <c r="A1791" s="9" t="s">
        <v>118</v>
      </c>
      <c r="B1791" s="13">
        <v>10</v>
      </c>
      <c r="C1791" s="12">
        <v>45843</v>
      </c>
      <c r="D1791" s="12">
        <v>45843</v>
      </c>
      <c r="E1791" s="14">
        <v>1013</v>
      </c>
      <c r="F1791" s="8">
        <v>0</v>
      </c>
      <c r="G1791" s="11">
        <f t="shared" si="45"/>
        <v>1013</v>
      </c>
      <c r="H1791" s="8">
        <f t="shared" si="46"/>
        <v>0</v>
      </c>
    </row>
    <row r="1792" spans="1:8">
      <c r="A1792" s="9" t="s">
        <v>118</v>
      </c>
      <c r="B1792" s="13">
        <v>11</v>
      </c>
      <c r="C1792" s="12">
        <v>45874</v>
      </c>
      <c r="D1792" s="12">
        <v>45874</v>
      </c>
      <c r="E1792" s="14">
        <v>1013</v>
      </c>
      <c r="F1792" s="8">
        <v>0</v>
      </c>
      <c r="G1792" s="11">
        <f t="shared" si="45"/>
        <v>1013</v>
      </c>
      <c r="H1792" s="8">
        <f t="shared" si="46"/>
        <v>0</v>
      </c>
    </row>
    <row r="1793" spans="1:8">
      <c r="A1793" s="9" t="s">
        <v>118</v>
      </c>
      <c r="B1793" s="13">
        <v>12</v>
      </c>
      <c r="C1793" s="12">
        <v>45905</v>
      </c>
      <c r="D1793" s="12">
        <v>45905</v>
      </c>
      <c r="E1793" s="14">
        <v>1013</v>
      </c>
      <c r="F1793" s="8">
        <v>0</v>
      </c>
      <c r="G1793" s="11">
        <f t="shared" si="45"/>
        <v>1013</v>
      </c>
      <c r="H1793" s="8">
        <f t="shared" si="46"/>
        <v>0</v>
      </c>
    </row>
    <row r="1794" spans="1:8">
      <c r="A1794" s="9" t="s">
        <v>118</v>
      </c>
      <c r="B1794" s="13">
        <v>13</v>
      </c>
      <c r="C1794" s="12">
        <v>45935</v>
      </c>
      <c r="D1794" s="12">
        <v>45935</v>
      </c>
      <c r="E1794" s="14">
        <v>1013</v>
      </c>
      <c r="F1794" s="8">
        <v>0</v>
      </c>
      <c r="G1794" s="11">
        <f t="shared" si="45"/>
        <v>1013</v>
      </c>
      <c r="H1794" s="8">
        <f t="shared" si="46"/>
        <v>0</v>
      </c>
    </row>
    <row r="1795" spans="1:8">
      <c r="A1795" s="9" t="s">
        <v>118</v>
      </c>
      <c r="B1795" s="13">
        <v>14</v>
      </c>
      <c r="C1795" s="12">
        <v>45966</v>
      </c>
      <c r="D1795" s="12">
        <v>45966</v>
      </c>
      <c r="E1795" s="14">
        <v>1013</v>
      </c>
      <c r="F1795" s="8">
        <v>0</v>
      </c>
      <c r="G1795" s="11">
        <f t="shared" si="45"/>
        <v>1013</v>
      </c>
      <c r="H1795" s="8">
        <f t="shared" si="46"/>
        <v>0</v>
      </c>
    </row>
    <row r="1796" spans="1:8">
      <c r="A1796" s="9" t="s">
        <v>118</v>
      </c>
      <c r="B1796" s="13">
        <v>15</v>
      </c>
      <c r="C1796" s="12">
        <v>45996</v>
      </c>
      <c r="D1796" s="12">
        <v>45996</v>
      </c>
      <c r="E1796" s="14">
        <v>1013</v>
      </c>
      <c r="F1796" s="8">
        <v>0</v>
      </c>
      <c r="G1796" s="11">
        <f t="shared" si="45"/>
        <v>1013</v>
      </c>
      <c r="H1796" s="8">
        <f t="shared" si="46"/>
        <v>0</v>
      </c>
    </row>
    <row r="1797" spans="1:8">
      <c r="A1797" s="9" t="s">
        <v>118</v>
      </c>
      <c r="B1797" s="13">
        <v>16</v>
      </c>
      <c r="C1797" s="12">
        <v>46027</v>
      </c>
      <c r="D1797" s="12">
        <v>46027</v>
      </c>
      <c r="E1797" s="14">
        <v>1013</v>
      </c>
      <c r="F1797" s="8">
        <v>0</v>
      </c>
      <c r="G1797" s="11">
        <f t="shared" si="45"/>
        <v>1013</v>
      </c>
      <c r="H1797" s="8">
        <f t="shared" si="46"/>
        <v>0</v>
      </c>
    </row>
    <row r="1798" spans="1:8">
      <c r="A1798" s="9" t="s">
        <v>118</v>
      </c>
      <c r="B1798" s="13">
        <v>17</v>
      </c>
      <c r="C1798" s="12">
        <v>46058</v>
      </c>
      <c r="D1798" s="12">
        <v>46058</v>
      </c>
      <c r="E1798" s="14">
        <v>1013</v>
      </c>
      <c r="F1798" s="8">
        <v>0</v>
      </c>
      <c r="G1798" s="11">
        <f t="shared" si="45"/>
        <v>1013</v>
      </c>
      <c r="H1798" s="8">
        <f t="shared" si="46"/>
        <v>0</v>
      </c>
    </row>
    <row r="1799" spans="1:8">
      <c r="A1799" s="9" t="s">
        <v>118</v>
      </c>
      <c r="B1799" s="13">
        <v>18</v>
      </c>
      <c r="C1799" s="12">
        <v>46086</v>
      </c>
      <c r="D1799" s="12">
        <v>46086</v>
      </c>
      <c r="E1799" s="14">
        <v>1013</v>
      </c>
      <c r="F1799" s="8">
        <v>0</v>
      </c>
      <c r="G1799" s="11">
        <f t="shared" si="45"/>
        <v>1013</v>
      </c>
      <c r="H1799" s="8">
        <f t="shared" si="46"/>
        <v>0</v>
      </c>
    </row>
    <row r="1800" spans="1:8">
      <c r="A1800" s="9" t="s">
        <v>118</v>
      </c>
      <c r="B1800" s="13">
        <v>19</v>
      </c>
      <c r="C1800" s="12">
        <v>46117</v>
      </c>
      <c r="D1800" s="12">
        <v>46117</v>
      </c>
      <c r="E1800" s="14">
        <v>1013</v>
      </c>
      <c r="F1800" s="8">
        <v>0</v>
      </c>
      <c r="G1800" s="11">
        <f t="shared" si="45"/>
        <v>1013</v>
      </c>
      <c r="H1800" s="8">
        <f t="shared" si="46"/>
        <v>0</v>
      </c>
    </row>
    <row r="1801" spans="1:8">
      <c r="A1801" s="9" t="s">
        <v>118</v>
      </c>
      <c r="B1801" s="13">
        <v>20</v>
      </c>
      <c r="C1801" s="12">
        <v>46147</v>
      </c>
      <c r="D1801" s="12">
        <v>46147</v>
      </c>
      <c r="E1801" s="14">
        <v>1013</v>
      </c>
      <c r="F1801" s="8">
        <v>0</v>
      </c>
      <c r="G1801" s="11">
        <f t="shared" si="45"/>
        <v>1013</v>
      </c>
      <c r="H1801" s="8">
        <f t="shared" si="46"/>
        <v>0</v>
      </c>
    </row>
    <row r="1802" spans="1:8">
      <c r="A1802" s="9" t="s">
        <v>118</v>
      </c>
      <c r="B1802" s="13">
        <v>21</v>
      </c>
      <c r="C1802" s="12">
        <v>46178</v>
      </c>
      <c r="D1802" s="12">
        <v>46178</v>
      </c>
      <c r="E1802" s="14">
        <v>1013</v>
      </c>
      <c r="F1802" s="8">
        <v>0</v>
      </c>
      <c r="G1802" s="11">
        <f t="shared" si="45"/>
        <v>1013</v>
      </c>
      <c r="H1802" s="8">
        <f t="shared" si="46"/>
        <v>0</v>
      </c>
    </row>
    <row r="1803" spans="1:8">
      <c r="A1803" s="9" t="s">
        <v>118</v>
      </c>
      <c r="B1803" s="13">
        <v>22</v>
      </c>
      <c r="C1803" s="12">
        <v>46208</v>
      </c>
      <c r="D1803" s="12">
        <v>46208</v>
      </c>
      <c r="E1803" s="14">
        <v>1013</v>
      </c>
      <c r="F1803" s="8">
        <v>0</v>
      </c>
      <c r="G1803" s="11">
        <f t="shared" si="45"/>
        <v>1013</v>
      </c>
      <c r="H1803" s="8">
        <f t="shared" si="46"/>
        <v>0</v>
      </c>
    </row>
    <row r="1804" spans="1:8">
      <c r="A1804" s="9" t="s">
        <v>118</v>
      </c>
      <c r="B1804" s="13">
        <v>23</v>
      </c>
      <c r="C1804" s="12">
        <v>46239</v>
      </c>
      <c r="D1804" s="12">
        <v>46239</v>
      </c>
      <c r="E1804" s="14">
        <v>1013</v>
      </c>
      <c r="F1804" s="8">
        <v>0</v>
      </c>
      <c r="G1804" s="11">
        <f t="shared" si="45"/>
        <v>1013</v>
      </c>
      <c r="H1804" s="8">
        <f t="shared" si="46"/>
        <v>0</v>
      </c>
    </row>
    <row r="1805" spans="1:8">
      <c r="A1805" s="9" t="s">
        <v>118</v>
      </c>
      <c r="B1805" s="13">
        <v>24</v>
      </c>
      <c r="C1805" s="12">
        <v>46270</v>
      </c>
      <c r="D1805" s="12">
        <v>46270</v>
      </c>
      <c r="E1805" s="14">
        <v>1013</v>
      </c>
      <c r="F1805" s="8">
        <v>0</v>
      </c>
      <c r="G1805" s="11">
        <f t="shared" si="45"/>
        <v>1013</v>
      </c>
      <c r="H1805" s="8">
        <f t="shared" si="46"/>
        <v>0</v>
      </c>
    </row>
    <row r="1806" spans="1:8">
      <c r="A1806" s="9" t="s">
        <v>118</v>
      </c>
      <c r="B1806" s="13">
        <v>25</v>
      </c>
      <c r="C1806" s="12">
        <v>46300</v>
      </c>
      <c r="D1806" s="12">
        <v>46300</v>
      </c>
      <c r="E1806" s="14">
        <v>1013</v>
      </c>
      <c r="F1806" s="8">
        <v>0</v>
      </c>
      <c r="G1806" s="11">
        <f t="shared" si="45"/>
        <v>1013</v>
      </c>
      <c r="H1806" s="8">
        <f t="shared" si="46"/>
        <v>0</v>
      </c>
    </row>
    <row r="1807" spans="1:8">
      <c r="A1807" s="9" t="s">
        <v>118</v>
      </c>
      <c r="B1807" s="13">
        <v>26</v>
      </c>
      <c r="C1807" s="12">
        <v>46331</v>
      </c>
      <c r="D1807" s="12">
        <v>46331</v>
      </c>
      <c r="E1807" s="14">
        <v>1013</v>
      </c>
      <c r="F1807" s="8">
        <v>0</v>
      </c>
      <c r="G1807" s="11">
        <f t="shared" si="45"/>
        <v>1013</v>
      </c>
      <c r="H1807" s="8">
        <f t="shared" si="46"/>
        <v>0</v>
      </c>
    </row>
    <row r="1808" spans="1:8">
      <c r="A1808" s="9" t="s">
        <v>118</v>
      </c>
      <c r="B1808" s="13">
        <v>27</v>
      </c>
      <c r="C1808" s="12">
        <v>46361</v>
      </c>
      <c r="D1808" s="12">
        <v>46361</v>
      </c>
      <c r="E1808" s="14">
        <v>1013</v>
      </c>
      <c r="F1808" s="8">
        <v>0</v>
      </c>
      <c r="G1808" s="11">
        <f t="shared" si="45"/>
        <v>1013</v>
      </c>
      <c r="H1808" s="8">
        <f t="shared" si="46"/>
        <v>0</v>
      </c>
    </row>
    <row r="1809" spans="1:8">
      <c r="A1809" s="9" t="s">
        <v>118</v>
      </c>
      <c r="B1809" s="13">
        <v>28</v>
      </c>
      <c r="C1809" s="12">
        <v>46392</v>
      </c>
      <c r="D1809" s="12">
        <v>46392</v>
      </c>
      <c r="E1809" s="14">
        <v>1013</v>
      </c>
      <c r="F1809" s="8">
        <v>0</v>
      </c>
      <c r="G1809" s="11">
        <f t="shared" si="45"/>
        <v>1013</v>
      </c>
      <c r="H1809" s="8">
        <f t="shared" si="46"/>
        <v>0</v>
      </c>
    </row>
    <row r="1810" spans="1:8">
      <c r="A1810" s="9" t="s">
        <v>118</v>
      </c>
      <c r="B1810" s="13">
        <v>29</v>
      </c>
      <c r="C1810" s="12">
        <v>46423</v>
      </c>
      <c r="D1810" s="12">
        <v>46423</v>
      </c>
      <c r="E1810" s="14">
        <v>1013</v>
      </c>
      <c r="F1810" s="8">
        <v>0</v>
      </c>
      <c r="G1810" s="11">
        <f t="shared" si="45"/>
        <v>1013</v>
      </c>
      <c r="H1810" s="8">
        <f t="shared" si="46"/>
        <v>0</v>
      </c>
    </row>
    <row r="1811" spans="1:8">
      <c r="A1811" s="9" t="s">
        <v>118</v>
      </c>
      <c r="B1811" s="13">
        <v>30</v>
      </c>
      <c r="C1811" s="12">
        <v>46451</v>
      </c>
      <c r="D1811" s="12">
        <v>46451</v>
      </c>
      <c r="E1811" s="14">
        <v>1013</v>
      </c>
      <c r="F1811" s="8">
        <v>0</v>
      </c>
      <c r="G1811" s="11">
        <f t="shared" si="45"/>
        <v>1013</v>
      </c>
      <c r="H1811" s="8">
        <f t="shared" si="46"/>
        <v>0</v>
      </c>
    </row>
    <row r="1812" spans="1:8">
      <c r="A1812" s="9" t="s">
        <v>118</v>
      </c>
      <c r="B1812" s="13">
        <v>31</v>
      </c>
      <c r="C1812" s="12">
        <v>46482</v>
      </c>
      <c r="D1812" s="12">
        <v>46482</v>
      </c>
      <c r="E1812" s="14">
        <v>1013</v>
      </c>
      <c r="F1812" s="8">
        <v>0</v>
      </c>
      <c r="G1812" s="11">
        <f t="shared" ref="G1812:G1875" si="47">+E1812</f>
        <v>1013</v>
      </c>
      <c r="H1812" s="8">
        <f t="shared" ref="H1812:H1875" si="48">+F1812</f>
        <v>0</v>
      </c>
    </row>
    <row r="1813" spans="1:8">
      <c r="A1813" s="9" t="s">
        <v>118</v>
      </c>
      <c r="B1813" s="13">
        <v>32</v>
      </c>
      <c r="C1813" s="12">
        <v>46512</v>
      </c>
      <c r="D1813" s="12">
        <v>46512</v>
      </c>
      <c r="E1813" s="14">
        <v>1013</v>
      </c>
      <c r="F1813" s="8">
        <v>0</v>
      </c>
      <c r="G1813" s="11">
        <f t="shared" si="47"/>
        <v>1013</v>
      </c>
      <c r="H1813" s="8">
        <f t="shared" si="48"/>
        <v>0</v>
      </c>
    </row>
    <row r="1814" spans="1:8">
      <c r="A1814" s="9" t="s">
        <v>118</v>
      </c>
      <c r="B1814" s="13">
        <v>33</v>
      </c>
      <c r="C1814" s="12">
        <v>46543</v>
      </c>
      <c r="D1814" s="12">
        <v>46543</v>
      </c>
      <c r="E1814" s="14">
        <v>1013</v>
      </c>
      <c r="F1814" s="8">
        <v>0</v>
      </c>
      <c r="G1814" s="11">
        <f t="shared" si="47"/>
        <v>1013</v>
      </c>
      <c r="H1814" s="8">
        <f t="shared" si="48"/>
        <v>0</v>
      </c>
    </row>
    <row r="1815" spans="1:8">
      <c r="A1815" s="9" t="s">
        <v>118</v>
      </c>
      <c r="B1815" s="13">
        <v>34</v>
      </c>
      <c r="C1815" s="12">
        <v>46573</v>
      </c>
      <c r="D1815" s="12">
        <v>46573</v>
      </c>
      <c r="E1815" s="14">
        <v>1013</v>
      </c>
      <c r="F1815" s="8">
        <v>0</v>
      </c>
      <c r="G1815" s="11">
        <f t="shared" si="47"/>
        <v>1013</v>
      </c>
      <c r="H1815" s="8">
        <f t="shared" si="48"/>
        <v>0</v>
      </c>
    </row>
    <row r="1816" spans="1:8">
      <c r="A1816" s="9" t="s">
        <v>118</v>
      </c>
      <c r="B1816" s="13">
        <v>35</v>
      </c>
      <c r="C1816" s="12">
        <v>46604</v>
      </c>
      <c r="D1816" s="12">
        <v>46604</v>
      </c>
      <c r="E1816" s="14">
        <v>1013</v>
      </c>
      <c r="F1816" s="8">
        <v>0</v>
      </c>
      <c r="G1816" s="11">
        <f t="shared" si="47"/>
        <v>1013</v>
      </c>
      <c r="H1816" s="8">
        <f t="shared" si="48"/>
        <v>0</v>
      </c>
    </row>
    <row r="1817" spans="1:8">
      <c r="A1817" s="9" t="s">
        <v>118</v>
      </c>
      <c r="B1817" s="13">
        <v>36</v>
      </c>
      <c r="C1817" s="12">
        <v>46635</v>
      </c>
      <c r="D1817" s="12">
        <v>46635</v>
      </c>
      <c r="E1817" s="14">
        <v>1013</v>
      </c>
      <c r="F1817" s="8">
        <v>0</v>
      </c>
      <c r="G1817" s="11">
        <f t="shared" si="47"/>
        <v>1013</v>
      </c>
      <c r="H1817" s="8">
        <f t="shared" si="48"/>
        <v>0</v>
      </c>
    </row>
    <row r="1818" spans="1:8">
      <c r="A1818" s="9" t="s">
        <v>118</v>
      </c>
      <c r="B1818" s="13">
        <v>37</v>
      </c>
      <c r="C1818" s="12">
        <v>46665</v>
      </c>
      <c r="D1818" s="12">
        <v>46665</v>
      </c>
      <c r="E1818" s="14">
        <v>1013</v>
      </c>
      <c r="F1818" s="8">
        <v>0</v>
      </c>
      <c r="G1818" s="11">
        <f t="shared" si="47"/>
        <v>1013</v>
      </c>
      <c r="H1818" s="8">
        <f t="shared" si="48"/>
        <v>0</v>
      </c>
    </row>
    <row r="1819" spans="1:8">
      <c r="A1819" s="9" t="s">
        <v>118</v>
      </c>
      <c r="B1819" s="13">
        <v>38</v>
      </c>
      <c r="C1819" s="12">
        <v>46696</v>
      </c>
      <c r="D1819" s="12">
        <v>46696</v>
      </c>
      <c r="E1819" s="14">
        <v>1013</v>
      </c>
      <c r="F1819" s="8">
        <v>0</v>
      </c>
      <c r="G1819" s="11">
        <f t="shared" si="47"/>
        <v>1013</v>
      </c>
      <c r="H1819" s="8">
        <f t="shared" si="48"/>
        <v>0</v>
      </c>
    </row>
    <row r="1820" spans="1:8">
      <c r="A1820" s="9" t="s">
        <v>118</v>
      </c>
      <c r="B1820" s="13">
        <v>39</v>
      </c>
      <c r="C1820" s="12">
        <v>46726</v>
      </c>
      <c r="D1820" s="12">
        <v>46726</v>
      </c>
      <c r="E1820" s="14">
        <v>1013</v>
      </c>
      <c r="F1820" s="8">
        <v>0</v>
      </c>
      <c r="G1820" s="11">
        <f t="shared" si="47"/>
        <v>1013</v>
      </c>
      <c r="H1820" s="8">
        <f t="shared" si="48"/>
        <v>0</v>
      </c>
    </row>
    <row r="1821" spans="1:8">
      <c r="A1821" s="9" t="s">
        <v>118</v>
      </c>
      <c r="B1821" s="13">
        <v>40</v>
      </c>
      <c r="C1821" s="12">
        <v>46757</v>
      </c>
      <c r="D1821" s="12">
        <v>46757</v>
      </c>
      <c r="E1821" s="14">
        <v>1013</v>
      </c>
      <c r="F1821" s="8">
        <v>0</v>
      </c>
      <c r="G1821" s="11">
        <f t="shared" si="47"/>
        <v>1013</v>
      </c>
      <c r="H1821" s="8">
        <f t="shared" si="48"/>
        <v>0</v>
      </c>
    </row>
    <row r="1822" spans="1:8">
      <c r="A1822" s="9" t="s">
        <v>118</v>
      </c>
      <c r="B1822" s="13">
        <v>41</v>
      </c>
      <c r="C1822" s="12">
        <v>46788</v>
      </c>
      <c r="D1822" s="12">
        <v>46788</v>
      </c>
      <c r="E1822" s="14">
        <v>1013</v>
      </c>
      <c r="F1822" s="8">
        <v>0</v>
      </c>
      <c r="G1822" s="11">
        <f t="shared" si="47"/>
        <v>1013</v>
      </c>
      <c r="H1822" s="8">
        <f t="shared" si="48"/>
        <v>0</v>
      </c>
    </row>
    <row r="1823" spans="1:8">
      <c r="A1823" s="9" t="s">
        <v>118</v>
      </c>
      <c r="B1823" s="13">
        <v>42</v>
      </c>
      <c r="C1823" s="12">
        <v>46817</v>
      </c>
      <c r="D1823" s="12">
        <v>46817</v>
      </c>
      <c r="E1823" s="14">
        <v>1013</v>
      </c>
      <c r="F1823" s="8">
        <v>0</v>
      </c>
      <c r="G1823" s="11">
        <f t="shared" si="47"/>
        <v>1013</v>
      </c>
      <c r="H1823" s="8">
        <f t="shared" si="48"/>
        <v>0</v>
      </c>
    </row>
    <row r="1824" spans="1:8">
      <c r="A1824" s="9" t="s">
        <v>118</v>
      </c>
      <c r="B1824" s="13">
        <v>43</v>
      </c>
      <c r="C1824" s="12">
        <v>46848</v>
      </c>
      <c r="D1824" s="12">
        <v>46848</v>
      </c>
      <c r="E1824" s="14">
        <v>1013</v>
      </c>
      <c r="F1824" s="8">
        <v>0</v>
      </c>
      <c r="G1824" s="11">
        <f t="shared" si="47"/>
        <v>1013</v>
      </c>
      <c r="H1824" s="8">
        <f t="shared" si="48"/>
        <v>0</v>
      </c>
    </row>
    <row r="1825" spans="1:8">
      <c r="A1825" s="9" t="s">
        <v>118</v>
      </c>
      <c r="B1825" s="13">
        <v>44</v>
      </c>
      <c r="C1825" s="12">
        <v>46878</v>
      </c>
      <c r="D1825" s="12">
        <v>46878</v>
      </c>
      <c r="E1825" s="14">
        <v>1013</v>
      </c>
      <c r="F1825" s="8">
        <v>0</v>
      </c>
      <c r="G1825" s="11">
        <f t="shared" si="47"/>
        <v>1013</v>
      </c>
      <c r="H1825" s="8">
        <f t="shared" si="48"/>
        <v>0</v>
      </c>
    </row>
    <row r="1826" spans="1:8">
      <c r="A1826" s="9" t="s">
        <v>118</v>
      </c>
      <c r="B1826" s="13">
        <v>45</v>
      </c>
      <c r="C1826" s="12">
        <v>46909</v>
      </c>
      <c r="D1826" s="12">
        <v>46909</v>
      </c>
      <c r="E1826" s="14">
        <v>1013</v>
      </c>
      <c r="F1826" s="8">
        <v>0</v>
      </c>
      <c r="G1826" s="11">
        <f t="shared" si="47"/>
        <v>1013</v>
      </c>
      <c r="H1826" s="8">
        <f t="shared" si="48"/>
        <v>0</v>
      </c>
    </row>
    <row r="1827" spans="1:8">
      <c r="A1827" s="9" t="s">
        <v>118</v>
      </c>
      <c r="B1827" s="13">
        <v>46</v>
      </c>
      <c r="C1827" s="12">
        <v>46939</v>
      </c>
      <c r="D1827" s="12">
        <v>46939</v>
      </c>
      <c r="E1827" s="14">
        <v>1013</v>
      </c>
      <c r="F1827" s="8">
        <v>0</v>
      </c>
      <c r="G1827" s="11">
        <f t="shared" si="47"/>
        <v>1013</v>
      </c>
      <c r="H1827" s="8">
        <f t="shared" si="48"/>
        <v>0</v>
      </c>
    </row>
    <row r="1828" spans="1:8">
      <c r="A1828" s="9" t="s">
        <v>118</v>
      </c>
      <c r="B1828" s="13">
        <v>47</v>
      </c>
      <c r="C1828" s="12">
        <v>46970</v>
      </c>
      <c r="D1828" s="12">
        <v>46970</v>
      </c>
      <c r="E1828" s="14">
        <v>1013</v>
      </c>
      <c r="F1828" s="8">
        <v>0</v>
      </c>
      <c r="G1828" s="11">
        <f t="shared" si="47"/>
        <v>1013</v>
      </c>
      <c r="H1828" s="8">
        <f t="shared" si="48"/>
        <v>0</v>
      </c>
    </row>
    <row r="1829" spans="1:8">
      <c r="A1829" s="9" t="s">
        <v>118</v>
      </c>
      <c r="B1829" s="13">
        <v>48</v>
      </c>
      <c r="C1829" s="12">
        <v>47001</v>
      </c>
      <c r="D1829" s="12">
        <v>47001</v>
      </c>
      <c r="E1829" s="14">
        <v>1013</v>
      </c>
      <c r="F1829" s="8">
        <v>0</v>
      </c>
      <c r="G1829" s="11">
        <f t="shared" si="47"/>
        <v>1013</v>
      </c>
      <c r="H1829" s="8">
        <f t="shared" si="48"/>
        <v>0</v>
      </c>
    </row>
    <row r="1830" spans="1:8">
      <c r="A1830" s="9" t="s">
        <v>118</v>
      </c>
      <c r="B1830" s="13">
        <v>49</v>
      </c>
      <c r="C1830" s="12">
        <v>47031</v>
      </c>
      <c r="D1830" s="12">
        <v>47031</v>
      </c>
      <c r="E1830" s="14">
        <v>1013</v>
      </c>
      <c r="F1830" s="8">
        <v>0</v>
      </c>
      <c r="G1830" s="11">
        <f t="shared" si="47"/>
        <v>1013</v>
      </c>
      <c r="H1830" s="8">
        <f t="shared" si="48"/>
        <v>0</v>
      </c>
    </row>
    <row r="1831" spans="1:8">
      <c r="A1831" s="9" t="s">
        <v>118</v>
      </c>
      <c r="B1831" s="13">
        <v>50</v>
      </c>
      <c r="C1831" s="12">
        <v>47062</v>
      </c>
      <c r="D1831" s="12">
        <v>47062</v>
      </c>
      <c r="E1831" s="14">
        <v>1013</v>
      </c>
      <c r="F1831" s="8">
        <v>0</v>
      </c>
      <c r="G1831" s="11">
        <f t="shared" si="47"/>
        <v>1013</v>
      </c>
      <c r="H1831" s="8">
        <f t="shared" si="48"/>
        <v>0</v>
      </c>
    </row>
    <row r="1832" spans="1:8">
      <c r="A1832" s="9" t="s">
        <v>118</v>
      </c>
      <c r="B1832" s="13">
        <v>51</v>
      </c>
      <c r="C1832" s="12">
        <v>47092</v>
      </c>
      <c r="D1832" s="12">
        <v>47092</v>
      </c>
      <c r="E1832" s="14">
        <v>1013</v>
      </c>
      <c r="F1832" s="8">
        <v>0</v>
      </c>
      <c r="G1832" s="11">
        <f t="shared" si="47"/>
        <v>1013</v>
      </c>
      <c r="H1832" s="8">
        <f t="shared" si="48"/>
        <v>0</v>
      </c>
    </row>
    <row r="1833" spans="1:8">
      <c r="A1833" s="9" t="s">
        <v>118</v>
      </c>
      <c r="B1833" s="13">
        <v>52</v>
      </c>
      <c r="C1833" s="12">
        <v>47123</v>
      </c>
      <c r="D1833" s="12">
        <v>47123</v>
      </c>
      <c r="E1833" s="14">
        <v>1013</v>
      </c>
      <c r="F1833" s="8">
        <v>0</v>
      </c>
      <c r="G1833" s="11">
        <f t="shared" si="47"/>
        <v>1013</v>
      </c>
      <c r="H1833" s="8">
        <f t="shared" si="48"/>
        <v>0</v>
      </c>
    </row>
    <row r="1834" spans="1:8">
      <c r="A1834" s="9" t="s">
        <v>118</v>
      </c>
      <c r="B1834" s="13">
        <v>53</v>
      </c>
      <c r="C1834" s="12">
        <v>47154</v>
      </c>
      <c r="D1834" s="12">
        <v>47154</v>
      </c>
      <c r="E1834" s="14">
        <v>1013</v>
      </c>
      <c r="F1834" s="8">
        <v>0</v>
      </c>
      <c r="G1834" s="11">
        <f t="shared" si="47"/>
        <v>1013</v>
      </c>
      <c r="H1834" s="8">
        <f t="shared" si="48"/>
        <v>0</v>
      </c>
    </row>
    <row r="1835" spans="1:8">
      <c r="A1835" s="9" t="s">
        <v>118</v>
      </c>
      <c r="B1835" s="13">
        <v>54</v>
      </c>
      <c r="C1835" s="12">
        <v>47182</v>
      </c>
      <c r="D1835" s="12">
        <v>47182</v>
      </c>
      <c r="E1835" s="14">
        <v>1013</v>
      </c>
      <c r="F1835" s="8">
        <v>0</v>
      </c>
      <c r="G1835" s="11">
        <f t="shared" si="47"/>
        <v>1013</v>
      </c>
      <c r="H1835" s="8">
        <f t="shared" si="48"/>
        <v>0</v>
      </c>
    </row>
    <row r="1836" spans="1:8">
      <c r="A1836" s="9" t="s">
        <v>118</v>
      </c>
      <c r="B1836" s="13">
        <v>55</v>
      </c>
      <c r="C1836" s="12">
        <v>47213</v>
      </c>
      <c r="D1836" s="12">
        <v>47213</v>
      </c>
      <c r="E1836" s="14">
        <v>1013</v>
      </c>
      <c r="F1836" s="8">
        <v>0</v>
      </c>
      <c r="G1836" s="11">
        <f t="shared" si="47"/>
        <v>1013</v>
      </c>
      <c r="H1836" s="8">
        <f t="shared" si="48"/>
        <v>0</v>
      </c>
    </row>
    <row r="1837" spans="1:8">
      <c r="A1837" s="9" t="s">
        <v>118</v>
      </c>
      <c r="B1837" s="13">
        <v>56</v>
      </c>
      <c r="C1837" s="12">
        <v>47243</v>
      </c>
      <c r="D1837" s="12">
        <v>47243</v>
      </c>
      <c r="E1837" s="14">
        <v>1013</v>
      </c>
      <c r="F1837" s="8">
        <v>0</v>
      </c>
      <c r="G1837" s="11">
        <f t="shared" si="47"/>
        <v>1013</v>
      </c>
      <c r="H1837" s="8">
        <f t="shared" si="48"/>
        <v>0</v>
      </c>
    </row>
    <row r="1838" spans="1:8">
      <c r="A1838" s="9" t="s">
        <v>118</v>
      </c>
      <c r="B1838" s="13">
        <v>57</v>
      </c>
      <c r="C1838" s="12">
        <v>47274</v>
      </c>
      <c r="D1838" s="12">
        <v>47274</v>
      </c>
      <c r="E1838" s="14">
        <v>1013</v>
      </c>
      <c r="F1838" s="8">
        <v>0</v>
      </c>
      <c r="G1838" s="11">
        <f t="shared" si="47"/>
        <v>1013</v>
      </c>
      <c r="H1838" s="8">
        <f t="shared" si="48"/>
        <v>0</v>
      </c>
    </row>
    <row r="1839" spans="1:8">
      <c r="A1839" s="9" t="s">
        <v>118</v>
      </c>
      <c r="B1839" s="13">
        <v>58</v>
      </c>
      <c r="C1839" s="12">
        <v>47304</v>
      </c>
      <c r="D1839" s="12">
        <v>47304</v>
      </c>
      <c r="E1839" s="14">
        <v>1013</v>
      </c>
      <c r="F1839" s="8">
        <v>0</v>
      </c>
      <c r="G1839" s="11">
        <f t="shared" si="47"/>
        <v>1013</v>
      </c>
      <c r="H1839" s="8">
        <f t="shared" si="48"/>
        <v>0</v>
      </c>
    </row>
    <row r="1840" spans="1:8">
      <c r="A1840" s="9" t="s">
        <v>118</v>
      </c>
      <c r="B1840" s="13">
        <v>59</v>
      </c>
      <c r="C1840" s="12">
        <v>47335</v>
      </c>
      <c r="D1840" s="12">
        <v>47335</v>
      </c>
      <c r="E1840" s="14">
        <v>1013</v>
      </c>
      <c r="F1840" s="8">
        <v>0</v>
      </c>
      <c r="G1840" s="11">
        <f t="shared" si="47"/>
        <v>1013</v>
      </c>
      <c r="H1840" s="8">
        <f t="shared" si="48"/>
        <v>0</v>
      </c>
    </row>
    <row r="1841" spans="1:8">
      <c r="A1841" s="9" t="s">
        <v>118</v>
      </c>
      <c r="B1841" s="13">
        <v>60</v>
      </c>
      <c r="C1841" s="12">
        <v>47366</v>
      </c>
      <c r="D1841" s="12">
        <v>47366</v>
      </c>
      <c r="E1841" s="14">
        <v>1013</v>
      </c>
      <c r="F1841" s="8">
        <v>0</v>
      </c>
      <c r="G1841" s="11">
        <f t="shared" si="47"/>
        <v>1013</v>
      </c>
      <c r="H1841" s="8">
        <f t="shared" si="48"/>
        <v>0</v>
      </c>
    </row>
    <row r="1842" spans="1:8">
      <c r="A1842" s="9" t="s">
        <v>119</v>
      </c>
      <c r="B1842" s="13">
        <v>1</v>
      </c>
      <c r="C1842" s="12">
        <v>45575</v>
      </c>
      <c r="D1842" s="12">
        <v>45575</v>
      </c>
      <c r="E1842" s="14">
        <v>1567</v>
      </c>
      <c r="F1842" s="8">
        <v>0</v>
      </c>
      <c r="G1842" s="11">
        <f t="shared" si="47"/>
        <v>1567</v>
      </c>
      <c r="H1842" s="8">
        <f t="shared" si="48"/>
        <v>0</v>
      </c>
    </row>
    <row r="1843" spans="1:8">
      <c r="A1843" s="9" t="s">
        <v>119</v>
      </c>
      <c r="B1843" s="13">
        <v>2</v>
      </c>
      <c r="C1843" s="12">
        <v>45606</v>
      </c>
      <c r="D1843" s="12">
        <v>45606</v>
      </c>
      <c r="E1843" s="14">
        <v>1567</v>
      </c>
      <c r="F1843" s="8">
        <v>0</v>
      </c>
      <c r="G1843" s="11">
        <f t="shared" si="47"/>
        <v>1567</v>
      </c>
      <c r="H1843" s="8">
        <f t="shared" si="48"/>
        <v>0</v>
      </c>
    </row>
    <row r="1844" spans="1:8">
      <c r="A1844" s="9" t="s">
        <v>119</v>
      </c>
      <c r="B1844" s="13">
        <v>3</v>
      </c>
      <c r="C1844" s="12">
        <v>45636</v>
      </c>
      <c r="D1844" s="12">
        <v>45636</v>
      </c>
      <c r="E1844" s="14">
        <v>1567</v>
      </c>
      <c r="F1844" s="8">
        <v>0</v>
      </c>
      <c r="G1844" s="11">
        <f t="shared" si="47"/>
        <v>1567</v>
      </c>
      <c r="H1844" s="8">
        <f t="shared" si="48"/>
        <v>0</v>
      </c>
    </row>
    <row r="1845" spans="1:8">
      <c r="A1845" s="9" t="s">
        <v>119</v>
      </c>
      <c r="B1845" s="13">
        <v>4</v>
      </c>
      <c r="C1845" s="12">
        <v>45667</v>
      </c>
      <c r="D1845" s="12">
        <v>45667</v>
      </c>
      <c r="E1845" s="14">
        <v>1567</v>
      </c>
      <c r="F1845" s="8">
        <v>0</v>
      </c>
      <c r="G1845" s="11">
        <f t="shared" si="47"/>
        <v>1567</v>
      </c>
      <c r="H1845" s="8">
        <f t="shared" si="48"/>
        <v>0</v>
      </c>
    </row>
    <row r="1846" spans="1:8">
      <c r="A1846" s="9" t="s">
        <v>119</v>
      </c>
      <c r="B1846" s="13">
        <v>5</v>
      </c>
      <c r="C1846" s="12">
        <v>45698</v>
      </c>
      <c r="D1846" s="12">
        <v>45698</v>
      </c>
      <c r="E1846" s="14">
        <v>1567</v>
      </c>
      <c r="F1846" s="8">
        <v>0</v>
      </c>
      <c r="G1846" s="11">
        <f t="shared" si="47"/>
        <v>1567</v>
      </c>
      <c r="H1846" s="8">
        <f t="shared" si="48"/>
        <v>0</v>
      </c>
    </row>
    <row r="1847" spans="1:8">
      <c r="A1847" s="9" t="s">
        <v>119</v>
      </c>
      <c r="B1847" s="13">
        <v>6</v>
      </c>
      <c r="C1847" s="12">
        <v>45726</v>
      </c>
      <c r="D1847" s="12">
        <v>45726</v>
      </c>
      <c r="E1847" s="14">
        <v>1567</v>
      </c>
      <c r="F1847" s="8">
        <v>0</v>
      </c>
      <c r="G1847" s="11">
        <f t="shared" si="47"/>
        <v>1567</v>
      </c>
      <c r="H1847" s="8">
        <f t="shared" si="48"/>
        <v>0</v>
      </c>
    </row>
    <row r="1848" spans="1:8">
      <c r="A1848" s="9" t="s">
        <v>119</v>
      </c>
      <c r="B1848" s="13">
        <v>7</v>
      </c>
      <c r="C1848" s="12">
        <v>45757</v>
      </c>
      <c r="D1848" s="12">
        <v>45757</v>
      </c>
      <c r="E1848" s="14">
        <v>1567</v>
      </c>
      <c r="F1848" s="8">
        <v>0</v>
      </c>
      <c r="G1848" s="11">
        <f t="shared" si="47"/>
        <v>1567</v>
      </c>
      <c r="H1848" s="8">
        <f t="shared" si="48"/>
        <v>0</v>
      </c>
    </row>
    <row r="1849" spans="1:8">
      <c r="A1849" s="9" t="s">
        <v>119</v>
      </c>
      <c r="B1849" s="13">
        <v>8</v>
      </c>
      <c r="C1849" s="12">
        <v>45787</v>
      </c>
      <c r="D1849" s="12">
        <v>45787</v>
      </c>
      <c r="E1849" s="14">
        <v>1567</v>
      </c>
      <c r="F1849" s="8">
        <v>0</v>
      </c>
      <c r="G1849" s="11">
        <f t="shared" si="47"/>
        <v>1567</v>
      </c>
      <c r="H1849" s="8">
        <f t="shared" si="48"/>
        <v>0</v>
      </c>
    </row>
    <row r="1850" spans="1:8">
      <c r="A1850" s="9" t="s">
        <v>119</v>
      </c>
      <c r="B1850" s="13">
        <v>9</v>
      </c>
      <c r="C1850" s="12">
        <v>45818</v>
      </c>
      <c r="D1850" s="12">
        <v>45818</v>
      </c>
      <c r="E1850" s="14">
        <v>1567</v>
      </c>
      <c r="F1850" s="8">
        <v>0</v>
      </c>
      <c r="G1850" s="11">
        <f t="shared" si="47"/>
        <v>1567</v>
      </c>
      <c r="H1850" s="8">
        <f t="shared" si="48"/>
        <v>0</v>
      </c>
    </row>
    <row r="1851" spans="1:8">
      <c r="A1851" s="9" t="s">
        <v>119</v>
      </c>
      <c r="B1851" s="13">
        <v>10</v>
      </c>
      <c r="C1851" s="12">
        <v>45848</v>
      </c>
      <c r="D1851" s="12">
        <v>45848</v>
      </c>
      <c r="E1851" s="14">
        <v>1567</v>
      </c>
      <c r="F1851" s="8">
        <v>0</v>
      </c>
      <c r="G1851" s="11">
        <f t="shared" si="47"/>
        <v>1567</v>
      </c>
      <c r="H1851" s="8">
        <f t="shared" si="48"/>
        <v>0</v>
      </c>
    </row>
    <row r="1852" spans="1:8">
      <c r="A1852" s="9" t="s">
        <v>119</v>
      </c>
      <c r="B1852" s="13">
        <v>11</v>
      </c>
      <c r="C1852" s="12">
        <v>45879</v>
      </c>
      <c r="D1852" s="12">
        <v>45879</v>
      </c>
      <c r="E1852" s="14">
        <v>1567</v>
      </c>
      <c r="F1852" s="8">
        <v>0</v>
      </c>
      <c r="G1852" s="11">
        <f t="shared" si="47"/>
        <v>1567</v>
      </c>
      <c r="H1852" s="8">
        <f t="shared" si="48"/>
        <v>0</v>
      </c>
    </row>
    <row r="1853" spans="1:8">
      <c r="A1853" s="9" t="s">
        <v>119</v>
      </c>
      <c r="B1853" s="13">
        <v>12</v>
      </c>
      <c r="C1853" s="12">
        <v>45910</v>
      </c>
      <c r="D1853" s="12">
        <v>45910</v>
      </c>
      <c r="E1853" s="14">
        <v>1567</v>
      </c>
      <c r="F1853" s="8">
        <v>0</v>
      </c>
      <c r="G1853" s="11">
        <f t="shared" si="47"/>
        <v>1567</v>
      </c>
      <c r="H1853" s="8">
        <f t="shared" si="48"/>
        <v>0</v>
      </c>
    </row>
    <row r="1854" spans="1:8">
      <c r="A1854" s="9" t="s">
        <v>119</v>
      </c>
      <c r="B1854" s="13">
        <v>13</v>
      </c>
      <c r="C1854" s="12">
        <v>45940</v>
      </c>
      <c r="D1854" s="12">
        <v>45940</v>
      </c>
      <c r="E1854" s="14">
        <v>1567</v>
      </c>
      <c r="F1854" s="8">
        <v>0</v>
      </c>
      <c r="G1854" s="11">
        <f t="shared" si="47"/>
        <v>1567</v>
      </c>
      <c r="H1854" s="8">
        <f t="shared" si="48"/>
        <v>0</v>
      </c>
    </row>
    <row r="1855" spans="1:8">
      <c r="A1855" s="9" t="s">
        <v>119</v>
      </c>
      <c r="B1855" s="13">
        <v>14</v>
      </c>
      <c r="C1855" s="12">
        <v>45971</v>
      </c>
      <c r="D1855" s="12">
        <v>45971</v>
      </c>
      <c r="E1855" s="14">
        <v>1567</v>
      </c>
      <c r="F1855" s="8">
        <v>0</v>
      </c>
      <c r="G1855" s="11">
        <f t="shared" si="47"/>
        <v>1567</v>
      </c>
      <c r="H1855" s="8">
        <f t="shared" si="48"/>
        <v>0</v>
      </c>
    </row>
    <row r="1856" spans="1:8">
      <c r="A1856" s="9" t="s">
        <v>119</v>
      </c>
      <c r="B1856" s="13">
        <v>15</v>
      </c>
      <c r="C1856" s="12">
        <v>46001</v>
      </c>
      <c r="D1856" s="12">
        <v>46001</v>
      </c>
      <c r="E1856" s="14">
        <v>1567</v>
      </c>
      <c r="F1856" s="8">
        <v>0</v>
      </c>
      <c r="G1856" s="11">
        <f t="shared" si="47"/>
        <v>1567</v>
      </c>
      <c r="H1856" s="8">
        <f t="shared" si="48"/>
        <v>0</v>
      </c>
    </row>
    <row r="1857" spans="1:8">
      <c r="A1857" s="9" t="s">
        <v>119</v>
      </c>
      <c r="B1857" s="13">
        <v>16</v>
      </c>
      <c r="C1857" s="12">
        <v>46032</v>
      </c>
      <c r="D1857" s="12">
        <v>46032</v>
      </c>
      <c r="E1857" s="14">
        <v>1567</v>
      </c>
      <c r="F1857" s="8">
        <v>0</v>
      </c>
      <c r="G1857" s="11">
        <f t="shared" si="47"/>
        <v>1567</v>
      </c>
      <c r="H1857" s="8">
        <f t="shared" si="48"/>
        <v>0</v>
      </c>
    </row>
    <row r="1858" spans="1:8">
      <c r="A1858" s="9" t="s">
        <v>119</v>
      </c>
      <c r="B1858" s="13">
        <v>17</v>
      </c>
      <c r="C1858" s="12">
        <v>46063</v>
      </c>
      <c r="D1858" s="12">
        <v>46063</v>
      </c>
      <c r="E1858" s="14">
        <v>1567</v>
      </c>
      <c r="F1858" s="8">
        <v>0</v>
      </c>
      <c r="G1858" s="11">
        <f t="shared" si="47"/>
        <v>1567</v>
      </c>
      <c r="H1858" s="8">
        <f t="shared" si="48"/>
        <v>0</v>
      </c>
    </row>
    <row r="1859" spans="1:8">
      <c r="A1859" s="9" t="s">
        <v>119</v>
      </c>
      <c r="B1859" s="13">
        <v>18</v>
      </c>
      <c r="C1859" s="12">
        <v>46091</v>
      </c>
      <c r="D1859" s="12">
        <v>46091</v>
      </c>
      <c r="E1859" s="14">
        <v>1567</v>
      </c>
      <c r="F1859" s="8">
        <v>0</v>
      </c>
      <c r="G1859" s="11">
        <f t="shared" si="47"/>
        <v>1567</v>
      </c>
      <c r="H1859" s="8">
        <f t="shared" si="48"/>
        <v>0</v>
      </c>
    </row>
    <row r="1860" spans="1:8">
      <c r="A1860" s="9" t="s">
        <v>119</v>
      </c>
      <c r="B1860" s="13">
        <v>19</v>
      </c>
      <c r="C1860" s="12">
        <v>46122</v>
      </c>
      <c r="D1860" s="12">
        <v>46122</v>
      </c>
      <c r="E1860" s="14">
        <v>1567</v>
      </c>
      <c r="F1860" s="8">
        <v>0</v>
      </c>
      <c r="G1860" s="11">
        <f t="shared" si="47"/>
        <v>1567</v>
      </c>
      <c r="H1860" s="8">
        <f t="shared" si="48"/>
        <v>0</v>
      </c>
    </row>
    <row r="1861" spans="1:8">
      <c r="A1861" s="9" t="s">
        <v>119</v>
      </c>
      <c r="B1861" s="13">
        <v>20</v>
      </c>
      <c r="C1861" s="12">
        <v>46152</v>
      </c>
      <c r="D1861" s="12">
        <v>46152</v>
      </c>
      <c r="E1861" s="14">
        <v>1567</v>
      </c>
      <c r="F1861" s="8">
        <v>0</v>
      </c>
      <c r="G1861" s="11">
        <f t="shared" si="47"/>
        <v>1567</v>
      </c>
      <c r="H1861" s="8">
        <f t="shared" si="48"/>
        <v>0</v>
      </c>
    </row>
    <row r="1862" spans="1:8">
      <c r="A1862" s="9" t="s">
        <v>119</v>
      </c>
      <c r="B1862" s="13">
        <v>21</v>
      </c>
      <c r="C1862" s="12">
        <v>46183</v>
      </c>
      <c r="D1862" s="12">
        <v>46183</v>
      </c>
      <c r="E1862" s="14">
        <v>1567</v>
      </c>
      <c r="F1862" s="8">
        <v>0</v>
      </c>
      <c r="G1862" s="11">
        <f t="shared" si="47"/>
        <v>1567</v>
      </c>
      <c r="H1862" s="8">
        <f t="shared" si="48"/>
        <v>0</v>
      </c>
    </row>
    <row r="1863" spans="1:8">
      <c r="A1863" s="9" t="s">
        <v>119</v>
      </c>
      <c r="B1863" s="13">
        <v>22</v>
      </c>
      <c r="C1863" s="12">
        <v>46213</v>
      </c>
      <c r="D1863" s="12">
        <v>46213</v>
      </c>
      <c r="E1863" s="14">
        <v>1567</v>
      </c>
      <c r="F1863" s="8">
        <v>0</v>
      </c>
      <c r="G1863" s="11">
        <f t="shared" si="47"/>
        <v>1567</v>
      </c>
      <c r="H1863" s="8">
        <f t="shared" si="48"/>
        <v>0</v>
      </c>
    </row>
    <row r="1864" spans="1:8">
      <c r="A1864" s="9" t="s">
        <v>119</v>
      </c>
      <c r="B1864" s="13">
        <v>23</v>
      </c>
      <c r="C1864" s="12">
        <v>46244</v>
      </c>
      <c r="D1864" s="12">
        <v>46244</v>
      </c>
      <c r="E1864" s="14">
        <v>1567</v>
      </c>
      <c r="F1864" s="8">
        <v>0</v>
      </c>
      <c r="G1864" s="11">
        <f t="shared" si="47"/>
        <v>1567</v>
      </c>
      <c r="H1864" s="8">
        <f t="shared" si="48"/>
        <v>0</v>
      </c>
    </row>
    <row r="1865" spans="1:8">
      <c r="A1865" s="9" t="s">
        <v>119</v>
      </c>
      <c r="B1865" s="13">
        <v>24</v>
      </c>
      <c r="C1865" s="12">
        <v>46275</v>
      </c>
      <c r="D1865" s="12">
        <v>46275</v>
      </c>
      <c r="E1865" s="14">
        <v>1567</v>
      </c>
      <c r="F1865" s="8">
        <v>0</v>
      </c>
      <c r="G1865" s="11">
        <f t="shared" si="47"/>
        <v>1567</v>
      </c>
      <c r="H1865" s="8">
        <f t="shared" si="48"/>
        <v>0</v>
      </c>
    </row>
    <row r="1866" spans="1:8">
      <c r="A1866" s="9" t="s">
        <v>119</v>
      </c>
      <c r="B1866" s="13">
        <v>25</v>
      </c>
      <c r="C1866" s="12">
        <v>46305</v>
      </c>
      <c r="D1866" s="12">
        <v>46305</v>
      </c>
      <c r="E1866" s="14">
        <v>1567</v>
      </c>
      <c r="F1866" s="8">
        <v>0</v>
      </c>
      <c r="G1866" s="11">
        <f t="shared" si="47"/>
        <v>1567</v>
      </c>
      <c r="H1866" s="8">
        <f t="shared" si="48"/>
        <v>0</v>
      </c>
    </row>
    <row r="1867" spans="1:8">
      <c r="A1867" s="9" t="s">
        <v>119</v>
      </c>
      <c r="B1867" s="13">
        <v>26</v>
      </c>
      <c r="C1867" s="12">
        <v>46336</v>
      </c>
      <c r="D1867" s="12">
        <v>46336</v>
      </c>
      <c r="E1867" s="14">
        <v>1567</v>
      </c>
      <c r="F1867" s="8">
        <v>0</v>
      </c>
      <c r="G1867" s="11">
        <f t="shared" si="47"/>
        <v>1567</v>
      </c>
      <c r="H1867" s="8">
        <f t="shared" si="48"/>
        <v>0</v>
      </c>
    </row>
    <row r="1868" spans="1:8">
      <c r="A1868" s="9" t="s">
        <v>119</v>
      </c>
      <c r="B1868" s="13">
        <v>27</v>
      </c>
      <c r="C1868" s="12">
        <v>46366</v>
      </c>
      <c r="D1868" s="12">
        <v>46366</v>
      </c>
      <c r="E1868" s="14">
        <v>1567</v>
      </c>
      <c r="F1868" s="8">
        <v>0</v>
      </c>
      <c r="G1868" s="11">
        <f t="shared" si="47"/>
        <v>1567</v>
      </c>
      <c r="H1868" s="8">
        <f t="shared" si="48"/>
        <v>0</v>
      </c>
    </row>
    <row r="1869" spans="1:8">
      <c r="A1869" s="9" t="s">
        <v>119</v>
      </c>
      <c r="B1869" s="13">
        <v>28</v>
      </c>
      <c r="C1869" s="12">
        <v>46397</v>
      </c>
      <c r="D1869" s="12">
        <v>46397</v>
      </c>
      <c r="E1869" s="14">
        <v>1567</v>
      </c>
      <c r="F1869" s="8">
        <v>0</v>
      </c>
      <c r="G1869" s="11">
        <f t="shared" si="47"/>
        <v>1567</v>
      </c>
      <c r="H1869" s="8">
        <f t="shared" si="48"/>
        <v>0</v>
      </c>
    </row>
    <row r="1870" spans="1:8">
      <c r="A1870" s="9" t="s">
        <v>119</v>
      </c>
      <c r="B1870" s="13">
        <v>29</v>
      </c>
      <c r="C1870" s="12">
        <v>46428</v>
      </c>
      <c r="D1870" s="12">
        <v>46428</v>
      </c>
      <c r="E1870" s="14">
        <v>1567</v>
      </c>
      <c r="F1870" s="8">
        <v>0</v>
      </c>
      <c r="G1870" s="11">
        <f t="shared" si="47"/>
        <v>1567</v>
      </c>
      <c r="H1870" s="8">
        <f t="shared" si="48"/>
        <v>0</v>
      </c>
    </row>
    <row r="1871" spans="1:8">
      <c r="A1871" s="9" t="s">
        <v>119</v>
      </c>
      <c r="B1871" s="13">
        <v>30</v>
      </c>
      <c r="C1871" s="12">
        <v>46456</v>
      </c>
      <c r="D1871" s="12">
        <v>46456</v>
      </c>
      <c r="E1871" s="14">
        <v>1557</v>
      </c>
      <c r="F1871" s="8">
        <v>0</v>
      </c>
      <c r="G1871" s="11">
        <f t="shared" si="47"/>
        <v>1557</v>
      </c>
      <c r="H1871" s="8">
        <f t="shared" si="48"/>
        <v>0</v>
      </c>
    </row>
    <row r="1872" spans="1:8">
      <c r="A1872" s="9" t="s">
        <v>120</v>
      </c>
      <c r="B1872" s="13">
        <v>1</v>
      </c>
      <c r="C1872" s="12">
        <v>45562</v>
      </c>
      <c r="D1872" s="12">
        <v>45562</v>
      </c>
      <c r="E1872" s="14">
        <v>1100</v>
      </c>
      <c r="F1872" s="8">
        <v>0</v>
      </c>
      <c r="G1872" s="11">
        <f t="shared" si="47"/>
        <v>1100</v>
      </c>
      <c r="H1872" s="8">
        <f t="shared" si="48"/>
        <v>0</v>
      </c>
    </row>
    <row r="1873" spans="1:8">
      <c r="A1873" s="9" t="s">
        <v>120</v>
      </c>
      <c r="B1873" s="13">
        <v>2</v>
      </c>
      <c r="C1873" s="12">
        <v>45592</v>
      </c>
      <c r="D1873" s="12">
        <v>45592</v>
      </c>
      <c r="E1873" s="14">
        <v>1100</v>
      </c>
      <c r="F1873" s="8">
        <v>0</v>
      </c>
      <c r="G1873" s="11">
        <f t="shared" si="47"/>
        <v>1100</v>
      </c>
      <c r="H1873" s="8">
        <f t="shared" si="48"/>
        <v>0</v>
      </c>
    </row>
    <row r="1874" spans="1:8">
      <c r="A1874" s="9" t="s">
        <v>120</v>
      </c>
      <c r="B1874" s="13">
        <v>3</v>
      </c>
      <c r="C1874" s="12">
        <v>45623</v>
      </c>
      <c r="D1874" s="12">
        <v>45623</v>
      </c>
      <c r="E1874" s="14">
        <v>1100</v>
      </c>
      <c r="F1874" s="8">
        <v>0</v>
      </c>
      <c r="G1874" s="11">
        <f t="shared" si="47"/>
        <v>1100</v>
      </c>
      <c r="H1874" s="8">
        <f t="shared" si="48"/>
        <v>0</v>
      </c>
    </row>
    <row r="1875" spans="1:8">
      <c r="A1875" s="9" t="s">
        <v>120</v>
      </c>
      <c r="B1875" s="13">
        <v>4</v>
      </c>
      <c r="C1875" s="12">
        <v>45653</v>
      </c>
      <c r="D1875" s="12">
        <v>45653</v>
      </c>
      <c r="E1875" s="14">
        <v>1100</v>
      </c>
      <c r="F1875" s="8">
        <v>0</v>
      </c>
      <c r="G1875" s="11">
        <f t="shared" si="47"/>
        <v>1100</v>
      </c>
      <c r="H1875" s="8">
        <f t="shared" si="48"/>
        <v>0</v>
      </c>
    </row>
    <row r="1876" spans="1:8">
      <c r="A1876" s="9" t="s">
        <v>120</v>
      </c>
      <c r="B1876" s="13">
        <v>5</v>
      </c>
      <c r="C1876" s="12">
        <v>45684</v>
      </c>
      <c r="D1876" s="12">
        <v>45684</v>
      </c>
      <c r="E1876" s="14">
        <v>1100</v>
      </c>
      <c r="F1876" s="8">
        <v>0</v>
      </c>
      <c r="G1876" s="11">
        <f t="shared" ref="G1876:G1939" si="49">+E1876</f>
        <v>1100</v>
      </c>
      <c r="H1876" s="8">
        <f t="shared" ref="H1876:H1939" si="50">+F1876</f>
        <v>0</v>
      </c>
    </row>
    <row r="1877" spans="1:8">
      <c r="A1877" s="9" t="s">
        <v>120</v>
      </c>
      <c r="B1877" s="13">
        <v>6</v>
      </c>
      <c r="C1877" s="12">
        <v>45715</v>
      </c>
      <c r="D1877" s="12">
        <v>45715</v>
      </c>
      <c r="E1877" s="14">
        <v>1100</v>
      </c>
      <c r="F1877" s="8">
        <v>0</v>
      </c>
      <c r="G1877" s="11">
        <f t="shared" si="49"/>
        <v>1100</v>
      </c>
      <c r="H1877" s="8">
        <f t="shared" si="50"/>
        <v>0</v>
      </c>
    </row>
    <row r="1878" spans="1:8">
      <c r="A1878" s="9" t="s">
        <v>120</v>
      </c>
      <c r="B1878" s="13">
        <v>7</v>
      </c>
      <c r="C1878" s="12">
        <v>45743</v>
      </c>
      <c r="D1878" s="12">
        <v>45743</v>
      </c>
      <c r="E1878" s="14">
        <v>1100</v>
      </c>
      <c r="F1878" s="8">
        <v>0</v>
      </c>
      <c r="G1878" s="11">
        <f t="shared" si="49"/>
        <v>1100</v>
      </c>
      <c r="H1878" s="8">
        <f t="shared" si="50"/>
        <v>0</v>
      </c>
    </row>
    <row r="1879" spans="1:8">
      <c r="A1879" s="9" t="s">
        <v>120</v>
      </c>
      <c r="B1879" s="13">
        <v>8</v>
      </c>
      <c r="C1879" s="12">
        <v>45774</v>
      </c>
      <c r="D1879" s="12">
        <v>45774</v>
      </c>
      <c r="E1879" s="14">
        <v>1100</v>
      </c>
      <c r="F1879" s="8">
        <v>0</v>
      </c>
      <c r="G1879" s="11">
        <f t="shared" si="49"/>
        <v>1100</v>
      </c>
      <c r="H1879" s="8">
        <f t="shared" si="50"/>
        <v>0</v>
      </c>
    </row>
    <row r="1880" spans="1:8">
      <c r="A1880" s="9" t="s">
        <v>120</v>
      </c>
      <c r="B1880" s="13">
        <v>9</v>
      </c>
      <c r="C1880" s="12">
        <v>45804</v>
      </c>
      <c r="D1880" s="12">
        <v>45804</v>
      </c>
      <c r="E1880" s="14">
        <v>1100</v>
      </c>
      <c r="F1880" s="8">
        <v>0</v>
      </c>
      <c r="G1880" s="11">
        <f t="shared" si="49"/>
        <v>1100</v>
      </c>
      <c r="H1880" s="8">
        <f t="shared" si="50"/>
        <v>0</v>
      </c>
    </row>
    <row r="1881" spans="1:8">
      <c r="A1881" s="9" t="s">
        <v>120</v>
      </c>
      <c r="B1881" s="13">
        <v>10</v>
      </c>
      <c r="C1881" s="12">
        <v>45835</v>
      </c>
      <c r="D1881" s="12">
        <v>45835</v>
      </c>
      <c r="E1881" s="14">
        <v>1100</v>
      </c>
      <c r="F1881" s="8">
        <v>0</v>
      </c>
      <c r="G1881" s="11">
        <f t="shared" si="49"/>
        <v>1100</v>
      </c>
      <c r="H1881" s="8">
        <f t="shared" si="50"/>
        <v>0</v>
      </c>
    </row>
    <row r="1882" spans="1:8">
      <c r="A1882" s="9" t="s">
        <v>120</v>
      </c>
      <c r="B1882" s="13">
        <v>11</v>
      </c>
      <c r="C1882" s="12">
        <v>45865</v>
      </c>
      <c r="D1882" s="12">
        <v>45865</v>
      </c>
      <c r="E1882" s="14">
        <v>1100</v>
      </c>
      <c r="F1882" s="8">
        <v>0</v>
      </c>
      <c r="G1882" s="11">
        <f t="shared" si="49"/>
        <v>1100</v>
      </c>
      <c r="H1882" s="8">
        <f t="shared" si="50"/>
        <v>0</v>
      </c>
    </row>
    <row r="1883" spans="1:8">
      <c r="A1883" s="9" t="s">
        <v>120</v>
      </c>
      <c r="B1883" s="13">
        <v>12</v>
      </c>
      <c r="C1883" s="12">
        <v>45896</v>
      </c>
      <c r="D1883" s="12">
        <v>45896</v>
      </c>
      <c r="E1883" s="14">
        <v>1100</v>
      </c>
      <c r="F1883" s="8">
        <v>0</v>
      </c>
      <c r="G1883" s="11">
        <f t="shared" si="49"/>
        <v>1100</v>
      </c>
      <c r="H1883" s="8">
        <f t="shared" si="50"/>
        <v>0</v>
      </c>
    </row>
    <row r="1884" spans="1:8">
      <c r="A1884" s="9" t="s">
        <v>120</v>
      </c>
      <c r="B1884" s="13">
        <v>13</v>
      </c>
      <c r="C1884" s="12">
        <v>45927</v>
      </c>
      <c r="D1884" s="12">
        <v>45927</v>
      </c>
      <c r="E1884" s="14">
        <v>1100</v>
      </c>
      <c r="F1884" s="8">
        <v>0</v>
      </c>
      <c r="G1884" s="11">
        <f t="shared" si="49"/>
        <v>1100</v>
      </c>
      <c r="H1884" s="8">
        <f t="shared" si="50"/>
        <v>0</v>
      </c>
    </row>
    <row r="1885" spans="1:8">
      <c r="A1885" s="9" t="s">
        <v>120</v>
      </c>
      <c r="B1885" s="13">
        <v>14</v>
      </c>
      <c r="C1885" s="12">
        <v>45957</v>
      </c>
      <c r="D1885" s="12">
        <v>45957</v>
      </c>
      <c r="E1885" s="14">
        <v>1100</v>
      </c>
      <c r="F1885" s="8">
        <v>0</v>
      </c>
      <c r="G1885" s="11">
        <f t="shared" si="49"/>
        <v>1100</v>
      </c>
      <c r="H1885" s="8">
        <f t="shared" si="50"/>
        <v>0</v>
      </c>
    </row>
    <row r="1886" spans="1:8">
      <c r="A1886" s="9" t="s">
        <v>120</v>
      </c>
      <c r="B1886" s="13">
        <v>15</v>
      </c>
      <c r="C1886" s="12">
        <v>45988</v>
      </c>
      <c r="D1886" s="12">
        <v>45988</v>
      </c>
      <c r="E1886" s="14">
        <v>1100</v>
      </c>
      <c r="F1886" s="8">
        <v>0</v>
      </c>
      <c r="G1886" s="11">
        <f t="shared" si="49"/>
        <v>1100</v>
      </c>
      <c r="H1886" s="8">
        <f t="shared" si="50"/>
        <v>0</v>
      </c>
    </row>
    <row r="1887" spans="1:8">
      <c r="A1887" s="9" t="s">
        <v>120</v>
      </c>
      <c r="B1887" s="13">
        <v>16</v>
      </c>
      <c r="C1887" s="12">
        <v>46018</v>
      </c>
      <c r="D1887" s="12">
        <v>46018</v>
      </c>
      <c r="E1887" s="14">
        <v>1100</v>
      </c>
      <c r="F1887" s="8">
        <v>0</v>
      </c>
      <c r="G1887" s="11">
        <f t="shared" si="49"/>
        <v>1100</v>
      </c>
      <c r="H1887" s="8">
        <f t="shared" si="50"/>
        <v>0</v>
      </c>
    </row>
    <row r="1888" spans="1:8">
      <c r="A1888" s="9" t="s">
        <v>120</v>
      </c>
      <c r="B1888" s="13">
        <v>17</v>
      </c>
      <c r="C1888" s="12">
        <v>46049</v>
      </c>
      <c r="D1888" s="12">
        <v>46049</v>
      </c>
      <c r="E1888" s="14">
        <v>1100</v>
      </c>
      <c r="F1888" s="8">
        <v>0</v>
      </c>
      <c r="G1888" s="11">
        <f t="shared" si="49"/>
        <v>1100</v>
      </c>
      <c r="H1888" s="8">
        <f t="shared" si="50"/>
        <v>0</v>
      </c>
    </row>
    <row r="1889" spans="1:8">
      <c r="A1889" s="9" t="s">
        <v>120</v>
      </c>
      <c r="B1889" s="13">
        <v>18</v>
      </c>
      <c r="C1889" s="12">
        <v>46080</v>
      </c>
      <c r="D1889" s="12">
        <v>46080</v>
      </c>
      <c r="E1889" s="14">
        <v>1100</v>
      </c>
      <c r="F1889" s="8">
        <v>0</v>
      </c>
      <c r="G1889" s="11">
        <f t="shared" si="49"/>
        <v>1100</v>
      </c>
      <c r="H1889" s="8">
        <f t="shared" si="50"/>
        <v>0</v>
      </c>
    </row>
    <row r="1890" spans="1:8">
      <c r="A1890" s="9" t="s">
        <v>120</v>
      </c>
      <c r="B1890" s="13">
        <v>19</v>
      </c>
      <c r="C1890" s="12">
        <v>46108</v>
      </c>
      <c r="D1890" s="12">
        <v>46108</v>
      </c>
      <c r="E1890" s="14">
        <v>1100</v>
      </c>
      <c r="F1890" s="8">
        <v>0</v>
      </c>
      <c r="G1890" s="11">
        <f t="shared" si="49"/>
        <v>1100</v>
      </c>
      <c r="H1890" s="8">
        <f t="shared" si="50"/>
        <v>0</v>
      </c>
    </row>
    <row r="1891" spans="1:8">
      <c r="A1891" s="9" t="s">
        <v>120</v>
      </c>
      <c r="B1891" s="13">
        <v>20</v>
      </c>
      <c r="C1891" s="12">
        <v>46139</v>
      </c>
      <c r="D1891" s="12">
        <v>46139</v>
      </c>
      <c r="E1891" s="14">
        <v>1100</v>
      </c>
      <c r="F1891" s="8">
        <v>0</v>
      </c>
      <c r="G1891" s="11">
        <f t="shared" si="49"/>
        <v>1100</v>
      </c>
      <c r="H1891" s="8">
        <f t="shared" si="50"/>
        <v>0</v>
      </c>
    </row>
    <row r="1892" spans="1:8">
      <c r="A1892" s="9" t="s">
        <v>120</v>
      </c>
      <c r="B1892" s="13">
        <v>21</v>
      </c>
      <c r="C1892" s="12">
        <v>46169</v>
      </c>
      <c r="D1892" s="12">
        <v>46169</v>
      </c>
      <c r="E1892" s="14">
        <v>1100</v>
      </c>
      <c r="F1892" s="8">
        <v>0</v>
      </c>
      <c r="G1892" s="11">
        <f t="shared" si="49"/>
        <v>1100</v>
      </c>
      <c r="H1892" s="8">
        <f t="shared" si="50"/>
        <v>0</v>
      </c>
    </row>
    <row r="1893" spans="1:8">
      <c r="A1893" s="9" t="s">
        <v>120</v>
      </c>
      <c r="B1893" s="13">
        <v>22</v>
      </c>
      <c r="C1893" s="12">
        <v>46200</v>
      </c>
      <c r="D1893" s="12">
        <v>46200</v>
      </c>
      <c r="E1893" s="14">
        <v>1100</v>
      </c>
      <c r="F1893" s="8">
        <v>0</v>
      </c>
      <c r="G1893" s="11">
        <f t="shared" si="49"/>
        <v>1100</v>
      </c>
      <c r="H1893" s="8">
        <f t="shared" si="50"/>
        <v>0</v>
      </c>
    </row>
    <row r="1894" spans="1:8">
      <c r="A1894" s="9" t="s">
        <v>120</v>
      </c>
      <c r="B1894" s="13">
        <v>23</v>
      </c>
      <c r="C1894" s="12">
        <v>46230</v>
      </c>
      <c r="D1894" s="12">
        <v>46230</v>
      </c>
      <c r="E1894" s="14">
        <v>1100</v>
      </c>
      <c r="F1894" s="8">
        <v>0</v>
      </c>
      <c r="G1894" s="11">
        <f t="shared" si="49"/>
        <v>1100</v>
      </c>
      <c r="H1894" s="8">
        <f t="shared" si="50"/>
        <v>0</v>
      </c>
    </row>
    <row r="1895" spans="1:8">
      <c r="A1895" s="9" t="s">
        <v>120</v>
      </c>
      <c r="B1895" s="13">
        <v>24</v>
      </c>
      <c r="C1895" s="12">
        <v>46261</v>
      </c>
      <c r="D1895" s="12">
        <v>46261</v>
      </c>
      <c r="E1895" s="14">
        <v>1100</v>
      </c>
      <c r="F1895" s="8">
        <v>0</v>
      </c>
      <c r="G1895" s="11">
        <f t="shared" si="49"/>
        <v>1100</v>
      </c>
      <c r="H1895" s="8">
        <f t="shared" si="50"/>
        <v>0</v>
      </c>
    </row>
    <row r="1896" spans="1:8">
      <c r="A1896" s="9" t="s">
        <v>120</v>
      </c>
      <c r="B1896" s="13">
        <v>25</v>
      </c>
      <c r="C1896" s="12">
        <v>46292</v>
      </c>
      <c r="D1896" s="12">
        <v>46292</v>
      </c>
      <c r="E1896" s="14">
        <v>1100</v>
      </c>
      <c r="F1896" s="8">
        <v>0</v>
      </c>
      <c r="G1896" s="11">
        <f t="shared" si="49"/>
        <v>1100</v>
      </c>
      <c r="H1896" s="8">
        <f t="shared" si="50"/>
        <v>0</v>
      </c>
    </row>
    <row r="1897" spans="1:8">
      <c r="A1897" s="9" t="s">
        <v>120</v>
      </c>
      <c r="B1897" s="13">
        <v>26</v>
      </c>
      <c r="C1897" s="12">
        <v>46322</v>
      </c>
      <c r="D1897" s="12">
        <v>46322</v>
      </c>
      <c r="E1897" s="14">
        <v>1100</v>
      </c>
      <c r="F1897" s="8">
        <v>0</v>
      </c>
      <c r="G1897" s="11">
        <f t="shared" si="49"/>
        <v>1100</v>
      </c>
      <c r="H1897" s="8">
        <f t="shared" si="50"/>
        <v>0</v>
      </c>
    </row>
    <row r="1898" spans="1:8">
      <c r="A1898" s="9" t="s">
        <v>120</v>
      </c>
      <c r="B1898" s="13">
        <v>27</v>
      </c>
      <c r="C1898" s="12">
        <v>46353</v>
      </c>
      <c r="D1898" s="12">
        <v>46353</v>
      </c>
      <c r="E1898" s="14">
        <v>1100</v>
      </c>
      <c r="F1898" s="8">
        <v>0</v>
      </c>
      <c r="G1898" s="11">
        <f t="shared" si="49"/>
        <v>1100</v>
      </c>
      <c r="H1898" s="8">
        <f t="shared" si="50"/>
        <v>0</v>
      </c>
    </row>
    <row r="1899" spans="1:8">
      <c r="A1899" s="9" t="s">
        <v>120</v>
      </c>
      <c r="B1899" s="13">
        <v>28</v>
      </c>
      <c r="C1899" s="12">
        <v>46383</v>
      </c>
      <c r="D1899" s="12">
        <v>46383</v>
      </c>
      <c r="E1899" s="14">
        <v>1100</v>
      </c>
      <c r="F1899" s="8">
        <v>0</v>
      </c>
      <c r="G1899" s="11">
        <f t="shared" si="49"/>
        <v>1100</v>
      </c>
      <c r="H1899" s="8">
        <f t="shared" si="50"/>
        <v>0</v>
      </c>
    </row>
    <row r="1900" spans="1:8">
      <c r="A1900" s="9" t="s">
        <v>120</v>
      </c>
      <c r="B1900" s="13">
        <v>29</v>
      </c>
      <c r="C1900" s="12">
        <v>46414</v>
      </c>
      <c r="D1900" s="12">
        <v>46414</v>
      </c>
      <c r="E1900" s="14">
        <v>1100</v>
      </c>
      <c r="F1900" s="8">
        <v>0</v>
      </c>
      <c r="G1900" s="11">
        <f t="shared" si="49"/>
        <v>1100</v>
      </c>
      <c r="H1900" s="8">
        <f t="shared" si="50"/>
        <v>0</v>
      </c>
    </row>
    <row r="1901" spans="1:8">
      <c r="A1901" s="9" t="s">
        <v>120</v>
      </c>
      <c r="B1901" s="13">
        <v>30</v>
      </c>
      <c r="C1901" s="12">
        <v>46445</v>
      </c>
      <c r="D1901" s="12">
        <v>46445</v>
      </c>
      <c r="E1901" s="14">
        <v>1100</v>
      </c>
      <c r="F1901" s="8">
        <v>0</v>
      </c>
      <c r="G1901" s="11">
        <f t="shared" si="49"/>
        <v>1100</v>
      </c>
      <c r="H1901" s="8">
        <f t="shared" si="50"/>
        <v>0</v>
      </c>
    </row>
    <row r="1902" spans="1:8">
      <c r="A1902" s="9" t="s">
        <v>120</v>
      </c>
      <c r="B1902" s="13">
        <v>31</v>
      </c>
      <c r="C1902" s="12">
        <v>46473</v>
      </c>
      <c r="D1902" s="12">
        <v>46473</v>
      </c>
      <c r="E1902" s="14">
        <v>1100</v>
      </c>
      <c r="F1902" s="8">
        <v>0</v>
      </c>
      <c r="G1902" s="11">
        <f t="shared" si="49"/>
        <v>1100</v>
      </c>
      <c r="H1902" s="8">
        <f t="shared" si="50"/>
        <v>0</v>
      </c>
    </row>
    <row r="1903" spans="1:8">
      <c r="A1903" s="9" t="s">
        <v>120</v>
      </c>
      <c r="B1903" s="13">
        <v>32</v>
      </c>
      <c r="C1903" s="12">
        <v>46504</v>
      </c>
      <c r="D1903" s="12">
        <v>46504</v>
      </c>
      <c r="E1903" s="14">
        <v>1100</v>
      </c>
      <c r="F1903" s="8">
        <v>0</v>
      </c>
      <c r="G1903" s="11">
        <f t="shared" si="49"/>
        <v>1100</v>
      </c>
      <c r="H1903" s="8">
        <f t="shared" si="50"/>
        <v>0</v>
      </c>
    </row>
    <row r="1904" spans="1:8">
      <c r="A1904" s="9" t="s">
        <v>120</v>
      </c>
      <c r="B1904" s="13">
        <v>33</v>
      </c>
      <c r="C1904" s="12">
        <v>46534</v>
      </c>
      <c r="D1904" s="12">
        <v>46534</v>
      </c>
      <c r="E1904" s="14">
        <v>1100</v>
      </c>
      <c r="F1904" s="8">
        <v>0</v>
      </c>
      <c r="G1904" s="11">
        <f t="shared" si="49"/>
        <v>1100</v>
      </c>
      <c r="H1904" s="8">
        <f t="shared" si="50"/>
        <v>0</v>
      </c>
    </row>
    <row r="1905" spans="1:8">
      <c r="A1905" s="9" t="s">
        <v>120</v>
      </c>
      <c r="B1905" s="13">
        <v>34</v>
      </c>
      <c r="C1905" s="12">
        <v>46565</v>
      </c>
      <c r="D1905" s="12">
        <v>46565</v>
      </c>
      <c r="E1905" s="14">
        <v>1100</v>
      </c>
      <c r="F1905" s="8">
        <v>0</v>
      </c>
      <c r="G1905" s="11">
        <f t="shared" si="49"/>
        <v>1100</v>
      </c>
      <c r="H1905" s="8">
        <f t="shared" si="50"/>
        <v>0</v>
      </c>
    </row>
    <row r="1906" spans="1:8">
      <c r="A1906" s="9" t="s">
        <v>120</v>
      </c>
      <c r="B1906" s="13">
        <v>35</v>
      </c>
      <c r="C1906" s="12">
        <v>46595</v>
      </c>
      <c r="D1906" s="12">
        <v>46595</v>
      </c>
      <c r="E1906" s="14">
        <v>1100</v>
      </c>
      <c r="F1906" s="8">
        <v>0</v>
      </c>
      <c r="G1906" s="11">
        <f t="shared" si="49"/>
        <v>1100</v>
      </c>
      <c r="H1906" s="8">
        <f t="shared" si="50"/>
        <v>0</v>
      </c>
    </row>
    <row r="1907" spans="1:8">
      <c r="A1907" s="9" t="s">
        <v>121</v>
      </c>
      <c r="B1907" s="13">
        <v>1</v>
      </c>
      <c r="C1907" s="12">
        <v>45373</v>
      </c>
      <c r="D1907" s="12">
        <v>45373</v>
      </c>
      <c r="E1907" s="14">
        <v>18000</v>
      </c>
      <c r="F1907" s="8">
        <v>0</v>
      </c>
      <c r="G1907" s="11">
        <f t="shared" si="49"/>
        <v>18000</v>
      </c>
      <c r="H1907" s="8">
        <f t="shared" si="50"/>
        <v>0</v>
      </c>
    </row>
    <row r="1908" spans="1:8">
      <c r="A1908" s="9" t="s">
        <v>122</v>
      </c>
      <c r="B1908" s="13">
        <v>1</v>
      </c>
      <c r="C1908" s="12">
        <v>45777</v>
      </c>
      <c r="D1908" s="12">
        <v>45777</v>
      </c>
      <c r="E1908" s="15">
        <v>500</v>
      </c>
      <c r="F1908" s="8">
        <v>0</v>
      </c>
      <c r="G1908" s="11">
        <f t="shared" si="49"/>
        <v>500</v>
      </c>
      <c r="H1908" s="8">
        <f t="shared" si="50"/>
        <v>0</v>
      </c>
    </row>
    <row r="1909" spans="1:8">
      <c r="A1909" s="9" t="s">
        <v>122</v>
      </c>
      <c r="B1909" s="13">
        <v>2</v>
      </c>
      <c r="C1909" s="12">
        <v>45807</v>
      </c>
      <c r="D1909" s="12">
        <v>45807</v>
      </c>
      <c r="E1909" s="15">
        <v>500</v>
      </c>
      <c r="F1909" s="8">
        <v>0</v>
      </c>
      <c r="G1909" s="11">
        <f t="shared" si="49"/>
        <v>500</v>
      </c>
      <c r="H1909" s="8">
        <f t="shared" si="50"/>
        <v>0</v>
      </c>
    </row>
    <row r="1910" spans="1:8">
      <c r="A1910" s="9" t="s">
        <v>122</v>
      </c>
      <c r="B1910" s="13">
        <v>3</v>
      </c>
      <c r="C1910" s="12">
        <v>45838</v>
      </c>
      <c r="D1910" s="12">
        <v>45838</v>
      </c>
      <c r="E1910" s="15">
        <v>500</v>
      </c>
      <c r="F1910" s="8">
        <v>0</v>
      </c>
      <c r="G1910" s="11">
        <f t="shared" si="49"/>
        <v>500</v>
      </c>
      <c r="H1910" s="8">
        <f t="shared" si="50"/>
        <v>0</v>
      </c>
    </row>
    <row r="1911" spans="1:8">
      <c r="A1911" s="9" t="s">
        <v>122</v>
      </c>
      <c r="B1911" s="13">
        <v>4</v>
      </c>
      <c r="C1911" s="12">
        <v>45868</v>
      </c>
      <c r="D1911" s="12">
        <v>45868</v>
      </c>
      <c r="E1911" s="15">
        <v>500</v>
      </c>
      <c r="F1911" s="8">
        <v>0</v>
      </c>
      <c r="G1911" s="11">
        <f t="shared" si="49"/>
        <v>500</v>
      </c>
      <c r="H1911" s="8">
        <f t="shared" si="50"/>
        <v>0</v>
      </c>
    </row>
    <row r="1912" spans="1:8">
      <c r="A1912" s="9" t="s">
        <v>122</v>
      </c>
      <c r="B1912" s="13">
        <v>5</v>
      </c>
      <c r="C1912" s="12">
        <v>45899</v>
      </c>
      <c r="D1912" s="12">
        <v>45899</v>
      </c>
      <c r="E1912" s="15">
        <v>500</v>
      </c>
      <c r="F1912" s="8">
        <v>0</v>
      </c>
      <c r="G1912" s="11">
        <f t="shared" si="49"/>
        <v>500</v>
      </c>
      <c r="H1912" s="8">
        <f t="shared" si="50"/>
        <v>0</v>
      </c>
    </row>
    <row r="1913" spans="1:8">
      <c r="A1913" s="9" t="s">
        <v>122</v>
      </c>
      <c r="B1913" s="13">
        <v>6</v>
      </c>
      <c r="C1913" s="12">
        <v>45930</v>
      </c>
      <c r="D1913" s="12">
        <v>45930</v>
      </c>
      <c r="E1913" s="15">
        <v>500</v>
      </c>
      <c r="F1913" s="8">
        <v>0</v>
      </c>
      <c r="G1913" s="11">
        <f t="shared" si="49"/>
        <v>500</v>
      </c>
      <c r="H1913" s="8">
        <f t="shared" si="50"/>
        <v>0</v>
      </c>
    </row>
    <row r="1914" spans="1:8">
      <c r="A1914" s="9" t="s">
        <v>122</v>
      </c>
      <c r="B1914" s="13">
        <v>7</v>
      </c>
      <c r="C1914" s="12">
        <v>45960</v>
      </c>
      <c r="D1914" s="12">
        <v>45960</v>
      </c>
      <c r="E1914" s="15">
        <v>500</v>
      </c>
      <c r="F1914" s="8">
        <v>0</v>
      </c>
      <c r="G1914" s="11">
        <f t="shared" si="49"/>
        <v>500</v>
      </c>
      <c r="H1914" s="8">
        <f t="shared" si="50"/>
        <v>0</v>
      </c>
    </row>
    <row r="1915" spans="1:8">
      <c r="A1915" s="9" t="s">
        <v>122</v>
      </c>
      <c r="B1915" s="13">
        <v>8</v>
      </c>
      <c r="C1915" s="12">
        <v>45991</v>
      </c>
      <c r="D1915" s="12">
        <v>45991</v>
      </c>
      <c r="E1915" s="15">
        <v>500</v>
      </c>
      <c r="F1915" s="8">
        <v>0</v>
      </c>
      <c r="G1915" s="11">
        <f t="shared" si="49"/>
        <v>500</v>
      </c>
      <c r="H1915" s="8">
        <f t="shared" si="50"/>
        <v>0</v>
      </c>
    </row>
    <row r="1916" spans="1:8">
      <c r="A1916" s="9" t="s">
        <v>122</v>
      </c>
      <c r="B1916" s="13">
        <v>9</v>
      </c>
      <c r="C1916" s="12">
        <v>46021</v>
      </c>
      <c r="D1916" s="12">
        <v>46021</v>
      </c>
      <c r="E1916" s="15">
        <v>500</v>
      </c>
      <c r="F1916" s="8">
        <v>0</v>
      </c>
      <c r="G1916" s="11">
        <f t="shared" si="49"/>
        <v>500</v>
      </c>
      <c r="H1916" s="8">
        <f t="shared" si="50"/>
        <v>0</v>
      </c>
    </row>
    <row r="1917" spans="1:8">
      <c r="A1917" s="9" t="s">
        <v>122</v>
      </c>
      <c r="B1917" s="13">
        <v>10</v>
      </c>
      <c r="C1917" s="12">
        <v>46052</v>
      </c>
      <c r="D1917" s="12">
        <v>46052</v>
      </c>
      <c r="E1917" s="15">
        <v>500</v>
      </c>
      <c r="F1917" s="8">
        <v>0</v>
      </c>
      <c r="G1917" s="11">
        <f t="shared" si="49"/>
        <v>500</v>
      </c>
      <c r="H1917" s="8">
        <f t="shared" si="50"/>
        <v>0</v>
      </c>
    </row>
    <row r="1918" spans="1:8">
      <c r="A1918" s="9" t="s">
        <v>122</v>
      </c>
      <c r="B1918" s="13">
        <v>11</v>
      </c>
      <c r="C1918" s="12">
        <v>46081</v>
      </c>
      <c r="D1918" s="12">
        <v>46081</v>
      </c>
      <c r="E1918" s="15">
        <v>500</v>
      </c>
      <c r="F1918" s="8">
        <v>0</v>
      </c>
      <c r="G1918" s="11">
        <f t="shared" si="49"/>
        <v>500</v>
      </c>
      <c r="H1918" s="8">
        <f t="shared" si="50"/>
        <v>0</v>
      </c>
    </row>
    <row r="1919" spans="1:8">
      <c r="A1919" s="9" t="s">
        <v>122</v>
      </c>
      <c r="B1919" s="13">
        <v>12</v>
      </c>
      <c r="C1919" s="12">
        <v>46111</v>
      </c>
      <c r="D1919" s="12">
        <v>46111</v>
      </c>
      <c r="E1919" s="15">
        <v>500</v>
      </c>
      <c r="F1919" s="8">
        <v>0</v>
      </c>
      <c r="G1919" s="11">
        <f t="shared" si="49"/>
        <v>500</v>
      </c>
      <c r="H1919" s="8">
        <f t="shared" si="50"/>
        <v>0</v>
      </c>
    </row>
    <row r="1920" spans="1:8">
      <c r="A1920" s="9" t="s">
        <v>122</v>
      </c>
      <c r="B1920" s="13">
        <v>13</v>
      </c>
      <c r="C1920" s="12">
        <v>46142</v>
      </c>
      <c r="D1920" s="12">
        <v>46142</v>
      </c>
      <c r="E1920" s="15">
        <v>500</v>
      </c>
      <c r="F1920" s="8">
        <v>0</v>
      </c>
      <c r="G1920" s="11">
        <f t="shared" si="49"/>
        <v>500</v>
      </c>
      <c r="H1920" s="8">
        <f t="shared" si="50"/>
        <v>0</v>
      </c>
    </row>
    <row r="1921" spans="1:8">
      <c r="A1921" s="9" t="s">
        <v>122</v>
      </c>
      <c r="B1921" s="13">
        <v>14</v>
      </c>
      <c r="C1921" s="12">
        <v>46172</v>
      </c>
      <c r="D1921" s="12">
        <v>46172</v>
      </c>
      <c r="E1921" s="15">
        <v>500</v>
      </c>
      <c r="F1921" s="8">
        <v>0</v>
      </c>
      <c r="G1921" s="11">
        <f t="shared" si="49"/>
        <v>500</v>
      </c>
      <c r="H1921" s="8">
        <f t="shared" si="50"/>
        <v>0</v>
      </c>
    </row>
    <row r="1922" spans="1:8">
      <c r="A1922" s="9" t="s">
        <v>122</v>
      </c>
      <c r="B1922" s="13">
        <v>15</v>
      </c>
      <c r="C1922" s="12">
        <v>46203</v>
      </c>
      <c r="D1922" s="12">
        <v>46203</v>
      </c>
      <c r="E1922" s="15">
        <v>500</v>
      </c>
      <c r="F1922" s="8">
        <v>0</v>
      </c>
      <c r="G1922" s="11">
        <f t="shared" si="49"/>
        <v>500</v>
      </c>
      <c r="H1922" s="8">
        <f t="shared" si="50"/>
        <v>0</v>
      </c>
    </row>
    <row r="1923" spans="1:8">
      <c r="A1923" s="9" t="s">
        <v>122</v>
      </c>
      <c r="B1923" s="13">
        <v>16</v>
      </c>
      <c r="C1923" s="12">
        <v>46233</v>
      </c>
      <c r="D1923" s="12">
        <v>46233</v>
      </c>
      <c r="E1923" s="15">
        <v>500</v>
      </c>
      <c r="F1923" s="8">
        <v>0</v>
      </c>
      <c r="G1923" s="11">
        <f t="shared" si="49"/>
        <v>500</v>
      </c>
      <c r="H1923" s="8">
        <f t="shared" si="50"/>
        <v>0</v>
      </c>
    </row>
    <row r="1924" spans="1:8">
      <c r="A1924" s="9" t="s">
        <v>122</v>
      </c>
      <c r="B1924" s="13">
        <v>17</v>
      </c>
      <c r="C1924" s="12">
        <v>46264</v>
      </c>
      <c r="D1924" s="12">
        <v>46264</v>
      </c>
      <c r="E1924" s="15">
        <v>500</v>
      </c>
      <c r="F1924" s="8">
        <v>0</v>
      </c>
      <c r="G1924" s="11">
        <f t="shared" si="49"/>
        <v>500</v>
      </c>
      <c r="H1924" s="8">
        <f t="shared" si="50"/>
        <v>0</v>
      </c>
    </row>
    <row r="1925" spans="1:8">
      <c r="A1925" s="9" t="s">
        <v>122</v>
      </c>
      <c r="B1925" s="13">
        <v>18</v>
      </c>
      <c r="C1925" s="12">
        <v>46295</v>
      </c>
      <c r="D1925" s="12">
        <v>46295</v>
      </c>
      <c r="E1925" s="15">
        <v>500</v>
      </c>
      <c r="F1925" s="8">
        <v>0</v>
      </c>
      <c r="G1925" s="11">
        <f t="shared" si="49"/>
        <v>500</v>
      </c>
      <c r="H1925" s="8">
        <f t="shared" si="50"/>
        <v>0</v>
      </c>
    </row>
    <row r="1926" spans="1:8">
      <c r="A1926" s="9" t="s">
        <v>122</v>
      </c>
      <c r="B1926" s="13">
        <v>19</v>
      </c>
      <c r="C1926" s="12">
        <v>46325</v>
      </c>
      <c r="D1926" s="12">
        <v>46325</v>
      </c>
      <c r="E1926" s="15">
        <v>500</v>
      </c>
      <c r="F1926" s="8">
        <v>0</v>
      </c>
      <c r="G1926" s="11">
        <f t="shared" si="49"/>
        <v>500</v>
      </c>
      <c r="H1926" s="8">
        <f t="shared" si="50"/>
        <v>0</v>
      </c>
    </row>
    <row r="1927" spans="1:8">
      <c r="A1927" s="9" t="s">
        <v>122</v>
      </c>
      <c r="B1927" s="13">
        <v>20</v>
      </c>
      <c r="C1927" s="12">
        <v>46356</v>
      </c>
      <c r="D1927" s="12">
        <v>46356</v>
      </c>
      <c r="E1927" s="15">
        <v>500</v>
      </c>
      <c r="F1927" s="8">
        <v>0</v>
      </c>
      <c r="G1927" s="11">
        <f t="shared" si="49"/>
        <v>500</v>
      </c>
      <c r="H1927" s="8">
        <f t="shared" si="50"/>
        <v>0</v>
      </c>
    </row>
    <row r="1928" spans="1:8">
      <c r="A1928" s="9" t="s">
        <v>122</v>
      </c>
      <c r="B1928" s="13">
        <v>21</v>
      </c>
      <c r="C1928" s="12">
        <v>46386</v>
      </c>
      <c r="D1928" s="12">
        <v>46386</v>
      </c>
      <c r="E1928" s="15">
        <v>500</v>
      </c>
      <c r="F1928" s="8">
        <v>0</v>
      </c>
      <c r="G1928" s="11">
        <f t="shared" si="49"/>
        <v>500</v>
      </c>
      <c r="H1928" s="8">
        <f t="shared" si="50"/>
        <v>0</v>
      </c>
    </row>
    <row r="1929" spans="1:8">
      <c r="A1929" s="9" t="s">
        <v>122</v>
      </c>
      <c r="B1929" s="13">
        <v>22</v>
      </c>
      <c r="C1929" s="12">
        <v>46417</v>
      </c>
      <c r="D1929" s="12">
        <v>46417</v>
      </c>
      <c r="E1929" s="15">
        <v>500</v>
      </c>
      <c r="F1929" s="8">
        <v>0</v>
      </c>
      <c r="G1929" s="11">
        <f t="shared" si="49"/>
        <v>500</v>
      </c>
      <c r="H1929" s="8">
        <f t="shared" si="50"/>
        <v>0</v>
      </c>
    </row>
    <row r="1930" spans="1:8">
      <c r="A1930" s="9" t="s">
        <v>122</v>
      </c>
      <c r="B1930" s="13">
        <v>23</v>
      </c>
      <c r="C1930" s="12">
        <v>46446</v>
      </c>
      <c r="D1930" s="12">
        <v>46446</v>
      </c>
      <c r="E1930" s="15">
        <v>500</v>
      </c>
      <c r="F1930" s="8">
        <v>0</v>
      </c>
      <c r="G1930" s="11">
        <f t="shared" si="49"/>
        <v>500</v>
      </c>
      <c r="H1930" s="8">
        <f t="shared" si="50"/>
        <v>0</v>
      </c>
    </row>
    <row r="1931" spans="1:8">
      <c r="A1931" s="9" t="s">
        <v>122</v>
      </c>
      <c r="B1931" s="13">
        <v>24</v>
      </c>
      <c r="C1931" s="12">
        <v>46476</v>
      </c>
      <c r="D1931" s="12">
        <v>46476</v>
      </c>
      <c r="E1931" s="15">
        <v>500</v>
      </c>
      <c r="F1931" s="8">
        <v>0</v>
      </c>
      <c r="G1931" s="11">
        <f t="shared" si="49"/>
        <v>500</v>
      </c>
      <c r="H1931" s="8">
        <f t="shared" si="50"/>
        <v>0</v>
      </c>
    </row>
    <row r="1932" spans="1:8">
      <c r="A1932" s="9" t="s">
        <v>122</v>
      </c>
      <c r="B1932" s="13">
        <v>25</v>
      </c>
      <c r="C1932" s="12">
        <v>46507</v>
      </c>
      <c r="D1932" s="12">
        <v>46507</v>
      </c>
      <c r="E1932" s="15">
        <v>500</v>
      </c>
      <c r="F1932" s="8">
        <v>0</v>
      </c>
      <c r="G1932" s="11">
        <f t="shared" si="49"/>
        <v>500</v>
      </c>
      <c r="H1932" s="8">
        <f t="shared" si="50"/>
        <v>0</v>
      </c>
    </row>
    <row r="1933" spans="1:8">
      <c r="A1933" s="9" t="s">
        <v>122</v>
      </c>
      <c r="B1933" s="13">
        <v>26</v>
      </c>
      <c r="C1933" s="12">
        <v>46537</v>
      </c>
      <c r="D1933" s="12">
        <v>46537</v>
      </c>
      <c r="E1933" s="15">
        <v>500</v>
      </c>
      <c r="F1933" s="8">
        <v>0</v>
      </c>
      <c r="G1933" s="11">
        <f t="shared" si="49"/>
        <v>500</v>
      </c>
      <c r="H1933" s="8">
        <f t="shared" si="50"/>
        <v>0</v>
      </c>
    </row>
    <row r="1934" spans="1:8">
      <c r="A1934" s="9" t="s">
        <v>122</v>
      </c>
      <c r="B1934" s="13">
        <v>27</v>
      </c>
      <c r="C1934" s="12">
        <v>46568</v>
      </c>
      <c r="D1934" s="12">
        <v>46568</v>
      </c>
      <c r="E1934" s="15">
        <v>500</v>
      </c>
      <c r="F1934" s="8">
        <v>0</v>
      </c>
      <c r="G1934" s="11">
        <f t="shared" si="49"/>
        <v>500</v>
      </c>
      <c r="H1934" s="8">
        <f t="shared" si="50"/>
        <v>0</v>
      </c>
    </row>
    <row r="1935" spans="1:8">
      <c r="A1935" s="9" t="s">
        <v>122</v>
      </c>
      <c r="B1935" s="13">
        <v>28</v>
      </c>
      <c r="C1935" s="12">
        <v>46598</v>
      </c>
      <c r="D1935" s="12">
        <v>46598</v>
      </c>
      <c r="E1935" s="15">
        <v>500</v>
      </c>
      <c r="F1935" s="8">
        <v>0</v>
      </c>
      <c r="G1935" s="11">
        <f t="shared" si="49"/>
        <v>500</v>
      </c>
      <c r="H1935" s="8">
        <f t="shared" si="50"/>
        <v>0</v>
      </c>
    </row>
    <row r="1936" spans="1:8">
      <c r="A1936" s="9" t="s">
        <v>122</v>
      </c>
      <c r="B1936" s="13">
        <v>29</v>
      </c>
      <c r="C1936" s="12">
        <v>46629</v>
      </c>
      <c r="D1936" s="12">
        <v>46629</v>
      </c>
      <c r="E1936" s="15">
        <v>500</v>
      </c>
      <c r="F1936" s="8">
        <v>0</v>
      </c>
      <c r="G1936" s="11">
        <f t="shared" si="49"/>
        <v>500</v>
      </c>
      <c r="H1936" s="8">
        <f t="shared" si="50"/>
        <v>0</v>
      </c>
    </row>
    <row r="1937" spans="1:8">
      <c r="A1937" s="9" t="s">
        <v>122</v>
      </c>
      <c r="B1937" s="13">
        <v>30</v>
      </c>
      <c r="C1937" s="12">
        <v>46660</v>
      </c>
      <c r="D1937" s="12">
        <v>46660</v>
      </c>
      <c r="E1937" s="15">
        <v>500</v>
      </c>
      <c r="F1937" s="8">
        <v>0</v>
      </c>
      <c r="G1937" s="11">
        <f t="shared" si="49"/>
        <v>500</v>
      </c>
      <c r="H1937" s="8">
        <f t="shared" si="50"/>
        <v>0</v>
      </c>
    </row>
    <row r="1938" spans="1:8">
      <c r="A1938" s="9" t="s">
        <v>122</v>
      </c>
      <c r="B1938" s="13">
        <v>31</v>
      </c>
      <c r="C1938" s="12">
        <v>46690</v>
      </c>
      <c r="D1938" s="12">
        <v>46690</v>
      </c>
      <c r="E1938" s="15">
        <v>500</v>
      </c>
      <c r="F1938" s="8">
        <v>0</v>
      </c>
      <c r="G1938" s="11">
        <f t="shared" si="49"/>
        <v>500</v>
      </c>
      <c r="H1938" s="8">
        <f t="shared" si="50"/>
        <v>0</v>
      </c>
    </row>
    <row r="1939" spans="1:8">
      <c r="A1939" s="9" t="s">
        <v>122</v>
      </c>
      <c r="B1939" s="13">
        <v>32</v>
      </c>
      <c r="C1939" s="12">
        <v>46721</v>
      </c>
      <c r="D1939" s="12">
        <v>46721</v>
      </c>
      <c r="E1939" s="15">
        <v>500</v>
      </c>
      <c r="F1939" s="8">
        <v>0</v>
      </c>
      <c r="G1939" s="11">
        <f t="shared" si="49"/>
        <v>500</v>
      </c>
      <c r="H1939" s="8">
        <f t="shared" si="50"/>
        <v>0</v>
      </c>
    </row>
    <row r="1940" spans="1:8">
      <c r="A1940" s="9" t="s">
        <v>122</v>
      </c>
      <c r="B1940" s="13">
        <v>33</v>
      </c>
      <c r="C1940" s="12">
        <v>46751</v>
      </c>
      <c r="D1940" s="12">
        <v>46751</v>
      </c>
      <c r="E1940" s="15">
        <v>500</v>
      </c>
      <c r="F1940" s="8">
        <v>0</v>
      </c>
      <c r="G1940" s="11">
        <f t="shared" ref="G1940:G2003" si="51">+E1940</f>
        <v>500</v>
      </c>
      <c r="H1940" s="8">
        <f t="shared" ref="H1940:H2003" si="52">+F1940</f>
        <v>0</v>
      </c>
    </row>
    <row r="1941" spans="1:8">
      <c r="A1941" s="9" t="s">
        <v>122</v>
      </c>
      <c r="B1941" s="13">
        <v>34</v>
      </c>
      <c r="C1941" s="12">
        <v>46782</v>
      </c>
      <c r="D1941" s="12">
        <v>46782</v>
      </c>
      <c r="E1941" s="15">
        <v>500</v>
      </c>
      <c r="F1941" s="8">
        <v>0</v>
      </c>
      <c r="G1941" s="11">
        <f t="shared" si="51"/>
        <v>500</v>
      </c>
      <c r="H1941" s="8">
        <f t="shared" si="52"/>
        <v>0</v>
      </c>
    </row>
    <row r="1942" spans="1:8">
      <c r="A1942" s="9" t="s">
        <v>122</v>
      </c>
      <c r="B1942" s="13">
        <v>35</v>
      </c>
      <c r="C1942" s="12">
        <v>46812</v>
      </c>
      <c r="D1942" s="12">
        <v>46812</v>
      </c>
      <c r="E1942" s="15">
        <v>500</v>
      </c>
      <c r="F1942" s="8">
        <v>0</v>
      </c>
      <c r="G1942" s="11">
        <f t="shared" si="51"/>
        <v>500</v>
      </c>
      <c r="H1942" s="8">
        <f t="shared" si="52"/>
        <v>0</v>
      </c>
    </row>
    <row r="1943" spans="1:8">
      <c r="A1943" s="9" t="s">
        <v>122</v>
      </c>
      <c r="B1943" s="13">
        <v>36</v>
      </c>
      <c r="C1943" s="12">
        <v>46842</v>
      </c>
      <c r="D1943" s="12">
        <v>46842</v>
      </c>
      <c r="E1943" s="15">
        <v>500</v>
      </c>
      <c r="F1943" s="8">
        <v>0</v>
      </c>
      <c r="G1943" s="11">
        <f t="shared" si="51"/>
        <v>500</v>
      </c>
      <c r="H1943" s="8">
        <f t="shared" si="52"/>
        <v>0</v>
      </c>
    </row>
    <row r="1944" spans="1:8">
      <c r="A1944" s="9" t="s">
        <v>122</v>
      </c>
      <c r="B1944" s="13">
        <v>37</v>
      </c>
      <c r="C1944" s="12">
        <v>46873</v>
      </c>
      <c r="D1944" s="12">
        <v>46873</v>
      </c>
      <c r="E1944" s="15">
        <v>500</v>
      </c>
      <c r="F1944" s="8">
        <v>0</v>
      </c>
      <c r="G1944" s="11">
        <f t="shared" si="51"/>
        <v>500</v>
      </c>
      <c r="H1944" s="8">
        <f t="shared" si="52"/>
        <v>0</v>
      </c>
    </row>
    <row r="1945" spans="1:8">
      <c r="A1945" s="9" t="s">
        <v>122</v>
      </c>
      <c r="B1945" s="13">
        <v>38</v>
      </c>
      <c r="C1945" s="12">
        <v>46903</v>
      </c>
      <c r="D1945" s="12">
        <v>46903</v>
      </c>
      <c r="E1945" s="15">
        <v>500</v>
      </c>
      <c r="F1945" s="8">
        <v>0</v>
      </c>
      <c r="G1945" s="11">
        <f t="shared" si="51"/>
        <v>500</v>
      </c>
      <c r="H1945" s="8">
        <f t="shared" si="52"/>
        <v>0</v>
      </c>
    </row>
    <row r="1946" spans="1:8">
      <c r="A1946" s="9" t="s">
        <v>122</v>
      </c>
      <c r="B1946" s="13">
        <v>39</v>
      </c>
      <c r="C1946" s="12">
        <v>46934</v>
      </c>
      <c r="D1946" s="12">
        <v>46934</v>
      </c>
      <c r="E1946" s="15">
        <v>500</v>
      </c>
      <c r="F1946" s="8">
        <v>0</v>
      </c>
      <c r="G1946" s="11">
        <f t="shared" si="51"/>
        <v>500</v>
      </c>
      <c r="H1946" s="8">
        <f t="shared" si="52"/>
        <v>0</v>
      </c>
    </row>
    <row r="1947" spans="1:8">
      <c r="A1947" s="9" t="s">
        <v>122</v>
      </c>
      <c r="B1947" s="13">
        <v>40</v>
      </c>
      <c r="C1947" s="12">
        <v>46964</v>
      </c>
      <c r="D1947" s="12">
        <v>46964</v>
      </c>
      <c r="E1947" s="15">
        <v>500</v>
      </c>
      <c r="F1947" s="8">
        <v>0</v>
      </c>
      <c r="G1947" s="11">
        <f t="shared" si="51"/>
        <v>500</v>
      </c>
      <c r="H1947" s="8">
        <f t="shared" si="52"/>
        <v>0</v>
      </c>
    </row>
    <row r="1948" spans="1:8">
      <c r="A1948" s="9" t="s">
        <v>122</v>
      </c>
      <c r="B1948" s="13">
        <v>41</v>
      </c>
      <c r="C1948" s="12">
        <v>46995</v>
      </c>
      <c r="D1948" s="12">
        <v>46995</v>
      </c>
      <c r="E1948" s="15">
        <v>500</v>
      </c>
      <c r="F1948" s="8">
        <v>0</v>
      </c>
      <c r="G1948" s="11">
        <f t="shared" si="51"/>
        <v>500</v>
      </c>
      <c r="H1948" s="8">
        <f t="shared" si="52"/>
        <v>0</v>
      </c>
    </row>
    <row r="1949" spans="1:8">
      <c r="A1949" s="9" t="s">
        <v>122</v>
      </c>
      <c r="B1949" s="13">
        <v>42</v>
      </c>
      <c r="C1949" s="12">
        <v>47026</v>
      </c>
      <c r="D1949" s="12">
        <v>47026</v>
      </c>
      <c r="E1949" s="15">
        <v>500</v>
      </c>
      <c r="F1949" s="8">
        <v>0</v>
      </c>
      <c r="G1949" s="11">
        <f t="shared" si="51"/>
        <v>500</v>
      </c>
      <c r="H1949" s="8">
        <f t="shared" si="52"/>
        <v>0</v>
      </c>
    </row>
    <row r="1950" spans="1:8">
      <c r="A1950" s="9" t="s">
        <v>122</v>
      </c>
      <c r="B1950" s="13">
        <v>43</v>
      </c>
      <c r="C1950" s="12">
        <v>47056</v>
      </c>
      <c r="D1950" s="12">
        <v>47056</v>
      </c>
      <c r="E1950" s="15">
        <v>500</v>
      </c>
      <c r="F1950" s="8">
        <v>0</v>
      </c>
      <c r="G1950" s="11">
        <f t="shared" si="51"/>
        <v>500</v>
      </c>
      <c r="H1950" s="8">
        <f t="shared" si="52"/>
        <v>0</v>
      </c>
    </row>
    <row r="1951" spans="1:8">
      <c r="A1951" s="9" t="s">
        <v>122</v>
      </c>
      <c r="B1951" s="13">
        <v>44</v>
      </c>
      <c r="C1951" s="12">
        <v>47087</v>
      </c>
      <c r="D1951" s="12">
        <v>47087</v>
      </c>
      <c r="E1951" s="15">
        <v>500</v>
      </c>
      <c r="F1951" s="8">
        <v>0</v>
      </c>
      <c r="G1951" s="11">
        <f t="shared" si="51"/>
        <v>500</v>
      </c>
      <c r="H1951" s="8">
        <f t="shared" si="52"/>
        <v>0</v>
      </c>
    </row>
    <row r="1952" spans="1:8">
      <c r="A1952" s="9" t="s">
        <v>122</v>
      </c>
      <c r="B1952" s="13">
        <v>45</v>
      </c>
      <c r="C1952" s="12">
        <v>47117</v>
      </c>
      <c r="D1952" s="12">
        <v>47117</v>
      </c>
      <c r="E1952" s="15">
        <v>500</v>
      </c>
      <c r="F1952" s="8">
        <v>0</v>
      </c>
      <c r="G1952" s="11">
        <f t="shared" si="51"/>
        <v>500</v>
      </c>
      <c r="H1952" s="8">
        <f t="shared" si="52"/>
        <v>0</v>
      </c>
    </row>
    <row r="1953" spans="1:8">
      <c r="A1953" s="9" t="s">
        <v>122</v>
      </c>
      <c r="B1953" s="13">
        <v>46</v>
      </c>
      <c r="C1953" s="12">
        <v>47148</v>
      </c>
      <c r="D1953" s="12">
        <v>47148</v>
      </c>
      <c r="E1953" s="15">
        <v>500</v>
      </c>
      <c r="F1953" s="8">
        <v>0</v>
      </c>
      <c r="G1953" s="11">
        <f t="shared" si="51"/>
        <v>500</v>
      </c>
      <c r="H1953" s="8">
        <f t="shared" si="52"/>
        <v>0</v>
      </c>
    </row>
    <row r="1954" spans="1:8">
      <c r="A1954" s="9" t="s">
        <v>122</v>
      </c>
      <c r="B1954" s="13">
        <v>47</v>
      </c>
      <c r="C1954" s="12">
        <v>47177</v>
      </c>
      <c r="D1954" s="12">
        <v>47177</v>
      </c>
      <c r="E1954" s="15">
        <v>500</v>
      </c>
      <c r="F1954" s="8">
        <v>0</v>
      </c>
      <c r="G1954" s="11">
        <f t="shared" si="51"/>
        <v>500</v>
      </c>
      <c r="H1954" s="8">
        <f t="shared" si="52"/>
        <v>0</v>
      </c>
    </row>
    <row r="1955" spans="1:8">
      <c r="A1955" s="9" t="s">
        <v>122</v>
      </c>
      <c r="B1955" s="13">
        <v>48</v>
      </c>
      <c r="C1955" s="12">
        <v>47207</v>
      </c>
      <c r="D1955" s="12">
        <v>47207</v>
      </c>
      <c r="E1955" s="15">
        <v>500</v>
      </c>
      <c r="F1955" s="8">
        <v>0</v>
      </c>
      <c r="G1955" s="11">
        <f t="shared" si="51"/>
        <v>500</v>
      </c>
      <c r="H1955" s="8">
        <f t="shared" si="52"/>
        <v>0</v>
      </c>
    </row>
    <row r="1956" spans="1:8">
      <c r="A1956" s="9" t="s">
        <v>123</v>
      </c>
      <c r="B1956" s="13">
        <v>1</v>
      </c>
      <c r="C1956" s="12">
        <v>45521</v>
      </c>
      <c r="D1956" s="12">
        <v>45521</v>
      </c>
      <c r="E1956" s="14">
        <v>1000</v>
      </c>
      <c r="F1956" s="8">
        <v>0</v>
      </c>
      <c r="G1956" s="11">
        <f t="shared" si="51"/>
        <v>1000</v>
      </c>
      <c r="H1956" s="8">
        <f t="shared" si="52"/>
        <v>0</v>
      </c>
    </row>
    <row r="1957" spans="1:8">
      <c r="A1957" s="9" t="s">
        <v>123</v>
      </c>
      <c r="B1957" s="13">
        <v>2</v>
      </c>
      <c r="C1957" s="12">
        <v>45585</v>
      </c>
      <c r="D1957" s="12">
        <v>45585</v>
      </c>
      <c r="E1957" s="15">
        <v>500</v>
      </c>
      <c r="F1957" s="8">
        <v>0</v>
      </c>
      <c r="G1957" s="11">
        <f t="shared" si="51"/>
        <v>500</v>
      </c>
      <c r="H1957" s="8">
        <f t="shared" si="52"/>
        <v>0</v>
      </c>
    </row>
    <row r="1958" spans="1:8">
      <c r="A1958" s="9" t="s">
        <v>123</v>
      </c>
      <c r="B1958" s="13">
        <v>3</v>
      </c>
      <c r="C1958" s="12">
        <v>45616</v>
      </c>
      <c r="D1958" s="12">
        <v>45616</v>
      </c>
      <c r="E1958" s="15">
        <v>500</v>
      </c>
      <c r="F1958" s="8">
        <v>0</v>
      </c>
      <c r="G1958" s="11">
        <f t="shared" si="51"/>
        <v>500</v>
      </c>
      <c r="H1958" s="8">
        <f t="shared" si="52"/>
        <v>0</v>
      </c>
    </row>
    <row r="1959" spans="1:8">
      <c r="A1959" s="9" t="s">
        <v>123</v>
      </c>
      <c r="B1959" s="13">
        <v>4</v>
      </c>
      <c r="C1959" s="12">
        <v>45646</v>
      </c>
      <c r="D1959" s="12">
        <v>45646</v>
      </c>
      <c r="E1959" s="15">
        <v>500</v>
      </c>
      <c r="F1959" s="8">
        <v>0</v>
      </c>
      <c r="G1959" s="11">
        <f t="shared" si="51"/>
        <v>500</v>
      </c>
      <c r="H1959" s="8">
        <f t="shared" si="52"/>
        <v>0</v>
      </c>
    </row>
    <row r="1960" spans="1:8">
      <c r="A1960" s="9" t="s">
        <v>123</v>
      </c>
      <c r="B1960" s="13">
        <v>5</v>
      </c>
      <c r="C1960" s="12">
        <v>45677</v>
      </c>
      <c r="D1960" s="12">
        <v>45677</v>
      </c>
      <c r="E1960" s="15">
        <v>500</v>
      </c>
      <c r="F1960" s="8">
        <v>0</v>
      </c>
      <c r="G1960" s="11">
        <f t="shared" si="51"/>
        <v>500</v>
      </c>
      <c r="H1960" s="8">
        <f t="shared" si="52"/>
        <v>0</v>
      </c>
    </row>
    <row r="1961" spans="1:8">
      <c r="A1961" s="9" t="s">
        <v>123</v>
      </c>
      <c r="B1961" s="13">
        <v>6</v>
      </c>
      <c r="C1961" s="12">
        <v>45708</v>
      </c>
      <c r="D1961" s="12">
        <v>45708</v>
      </c>
      <c r="E1961" s="15">
        <v>500</v>
      </c>
      <c r="F1961" s="8">
        <v>0</v>
      </c>
      <c r="G1961" s="11">
        <f t="shared" si="51"/>
        <v>500</v>
      </c>
      <c r="H1961" s="8">
        <f t="shared" si="52"/>
        <v>0</v>
      </c>
    </row>
    <row r="1962" spans="1:8">
      <c r="A1962" s="9" t="s">
        <v>123</v>
      </c>
      <c r="B1962" s="13">
        <v>7</v>
      </c>
      <c r="C1962" s="12">
        <v>45736</v>
      </c>
      <c r="D1962" s="12">
        <v>45736</v>
      </c>
      <c r="E1962" s="15">
        <v>500</v>
      </c>
      <c r="F1962" s="8">
        <v>0</v>
      </c>
      <c r="G1962" s="11">
        <f t="shared" si="51"/>
        <v>500</v>
      </c>
      <c r="H1962" s="8">
        <f t="shared" si="52"/>
        <v>0</v>
      </c>
    </row>
    <row r="1963" spans="1:8">
      <c r="A1963" s="9" t="s">
        <v>123</v>
      </c>
      <c r="B1963" s="13">
        <v>8</v>
      </c>
      <c r="C1963" s="12">
        <v>45767</v>
      </c>
      <c r="D1963" s="12">
        <v>45767</v>
      </c>
      <c r="E1963" s="15">
        <v>500</v>
      </c>
      <c r="F1963" s="8">
        <v>0</v>
      </c>
      <c r="G1963" s="11">
        <f t="shared" si="51"/>
        <v>500</v>
      </c>
      <c r="H1963" s="8">
        <f t="shared" si="52"/>
        <v>0</v>
      </c>
    </row>
    <row r="1964" spans="1:8">
      <c r="A1964" s="9" t="s">
        <v>123</v>
      </c>
      <c r="B1964" s="13">
        <v>9</v>
      </c>
      <c r="C1964" s="12">
        <v>45797</v>
      </c>
      <c r="D1964" s="12">
        <v>45797</v>
      </c>
      <c r="E1964" s="15">
        <v>500</v>
      </c>
      <c r="F1964" s="8">
        <v>0</v>
      </c>
      <c r="G1964" s="11">
        <f t="shared" si="51"/>
        <v>500</v>
      </c>
      <c r="H1964" s="8">
        <f t="shared" si="52"/>
        <v>0</v>
      </c>
    </row>
    <row r="1965" spans="1:8">
      <c r="A1965" s="9" t="s">
        <v>123</v>
      </c>
      <c r="B1965" s="13">
        <v>10</v>
      </c>
      <c r="C1965" s="12">
        <v>45828</v>
      </c>
      <c r="D1965" s="12">
        <v>45828</v>
      </c>
      <c r="E1965" s="15">
        <v>500</v>
      </c>
      <c r="F1965" s="8">
        <v>0</v>
      </c>
      <c r="G1965" s="11">
        <f t="shared" si="51"/>
        <v>500</v>
      </c>
      <c r="H1965" s="8">
        <f t="shared" si="52"/>
        <v>0</v>
      </c>
    </row>
    <row r="1966" spans="1:8">
      <c r="A1966" s="9" t="s">
        <v>123</v>
      </c>
      <c r="B1966" s="13">
        <v>11</v>
      </c>
      <c r="C1966" s="12">
        <v>45858</v>
      </c>
      <c r="D1966" s="12">
        <v>45858</v>
      </c>
      <c r="E1966" s="15">
        <v>500</v>
      </c>
      <c r="F1966" s="8">
        <v>0</v>
      </c>
      <c r="G1966" s="11">
        <f t="shared" si="51"/>
        <v>500</v>
      </c>
      <c r="H1966" s="8">
        <f t="shared" si="52"/>
        <v>0</v>
      </c>
    </row>
    <row r="1967" spans="1:8">
      <c r="A1967" s="9" t="s">
        <v>123</v>
      </c>
      <c r="B1967" s="13">
        <v>12</v>
      </c>
      <c r="C1967" s="12">
        <v>45889</v>
      </c>
      <c r="D1967" s="12">
        <v>45889</v>
      </c>
      <c r="E1967" s="15">
        <v>500</v>
      </c>
      <c r="F1967" s="8">
        <v>0</v>
      </c>
      <c r="G1967" s="11">
        <f t="shared" si="51"/>
        <v>500</v>
      </c>
      <c r="H1967" s="8">
        <f t="shared" si="52"/>
        <v>0</v>
      </c>
    </row>
    <row r="1968" spans="1:8">
      <c r="A1968" s="9" t="s">
        <v>123</v>
      </c>
      <c r="B1968" s="13">
        <v>13</v>
      </c>
      <c r="C1968" s="12">
        <v>45920</v>
      </c>
      <c r="D1968" s="12">
        <v>45920</v>
      </c>
      <c r="E1968" s="15">
        <v>500</v>
      </c>
      <c r="F1968" s="8">
        <v>0</v>
      </c>
      <c r="G1968" s="11">
        <f t="shared" si="51"/>
        <v>500</v>
      </c>
      <c r="H1968" s="8">
        <f t="shared" si="52"/>
        <v>0</v>
      </c>
    </row>
    <row r="1969" spans="1:8">
      <c r="A1969" s="9" t="s">
        <v>123</v>
      </c>
      <c r="B1969" s="13">
        <v>14</v>
      </c>
      <c r="C1969" s="12">
        <v>45950</v>
      </c>
      <c r="D1969" s="12">
        <v>45950</v>
      </c>
      <c r="E1969" s="15">
        <v>500</v>
      </c>
      <c r="F1969" s="8">
        <v>0</v>
      </c>
      <c r="G1969" s="11">
        <f t="shared" si="51"/>
        <v>500</v>
      </c>
      <c r="H1969" s="8">
        <f t="shared" si="52"/>
        <v>0</v>
      </c>
    </row>
    <row r="1970" spans="1:8">
      <c r="A1970" s="9" t="s">
        <v>123</v>
      </c>
      <c r="B1970" s="13">
        <v>15</v>
      </c>
      <c r="C1970" s="12">
        <v>45981</v>
      </c>
      <c r="D1970" s="12">
        <v>45981</v>
      </c>
      <c r="E1970" s="15">
        <v>500</v>
      </c>
      <c r="F1970" s="8">
        <v>0</v>
      </c>
      <c r="G1970" s="11">
        <f t="shared" si="51"/>
        <v>500</v>
      </c>
      <c r="H1970" s="8">
        <f t="shared" si="52"/>
        <v>0</v>
      </c>
    </row>
    <row r="1971" spans="1:8">
      <c r="A1971" s="9" t="s">
        <v>123</v>
      </c>
      <c r="B1971" s="13">
        <v>16</v>
      </c>
      <c r="C1971" s="12">
        <v>46011</v>
      </c>
      <c r="D1971" s="12">
        <v>46011</v>
      </c>
      <c r="E1971" s="15">
        <v>500</v>
      </c>
      <c r="F1971" s="8">
        <v>0</v>
      </c>
      <c r="G1971" s="11">
        <f t="shared" si="51"/>
        <v>500</v>
      </c>
      <c r="H1971" s="8">
        <f t="shared" si="52"/>
        <v>0</v>
      </c>
    </row>
    <row r="1972" spans="1:8">
      <c r="A1972" s="9" t="s">
        <v>123</v>
      </c>
      <c r="B1972" s="13">
        <v>17</v>
      </c>
      <c r="C1972" s="12">
        <v>46042</v>
      </c>
      <c r="D1972" s="12">
        <v>46042</v>
      </c>
      <c r="E1972" s="15">
        <v>500</v>
      </c>
      <c r="F1972" s="8">
        <v>0</v>
      </c>
      <c r="G1972" s="11">
        <f t="shared" si="51"/>
        <v>500</v>
      </c>
      <c r="H1972" s="8">
        <f t="shared" si="52"/>
        <v>0</v>
      </c>
    </row>
    <row r="1973" spans="1:8">
      <c r="A1973" s="9" t="s">
        <v>123</v>
      </c>
      <c r="B1973" s="13">
        <v>18</v>
      </c>
      <c r="C1973" s="12">
        <v>46073</v>
      </c>
      <c r="D1973" s="12">
        <v>46073</v>
      </c>
      <c r="E1973" s="15">
        <v>500</v>
      </c>
      <c r="F1973" s="8">
        <v>0</v>
      </c>
      <c r="G1973" s="11">
        <f t="shared" si="51"/>
        <v>500</v>
      </c>
      <c r="H1973" s="8">
        <f t="shared" si="52"/>
        <v>0</v>
      </c>
    </row>
    <row r="1974" spans="1:8">
      <c r="A1974" s="9" t="s">
        <v>123</v>
      </c>
      <c r="B1974" s="13">
        <v>19</v>
      </c>
      <c r="C1974" s="12">
        <v>46101</v>
      </c>
      <c r="D1974" s="12">
        <v>46101</v>
      </c>
      <c r="E1974" s="15">
        <v>500</v>
      </c>
      <c r="F1974" s="8">
        <v>0</v>
      </c>
      <c r="G1974" s="11">
        <f t="shared" si="51"/>
        <v>500</v>
      </c>
      <c r="H1974" s="8">
        <f t="shared" si="52"/>
        <v>0</v>
      </c>
    </row>
    <row r="1975" spans="1:8">
      <c r="A1975" s="9" t="s">
        <v>123</v>
      </c>
      <c r="B1975" s="13">
        <v>20</v>
      </c>
      <c r="C1975" s="12">
        <v>46132</v>
      </c>
      <c r="D1975" s="12">
        <v>46132</v>
      </c>
      <c r="E1975" s="15">
        <v>500</v>
      </c>
      <c r="F1975" s="8">
        <v>0</v>
      </c>
      <c r="G1975" s="11">
        <f t="shared" si="51"/>
        <v>500</v>
      </c>
      <c r="H1975" s="8">
        <f t="shared" si="52"/>
        <v>0</v>
      </c>
    </row>
    <row r="1976" spans="1:8">
      <c r="A1976" s="9" t="s">
        <v>123</v>
      </c>
      <c r="B1976" s="13">
        <v>21</v>
      </c>
      <c r="C1976" s="12">
        <v>46162</v>
      </c>
      <c r="D1976" s="12">
        <v>46162</v>
      </c>
      <c r="E1976" s="15">
        <v>500</v>
      </c>
      <c r="F1976" s="8">
        <v>0</v>
      </c>
      <c r="G1976" s="11">
        <f t="shared" si="51"/>
        <v>500</v>
      </c>
      <c r="H1976" s="8">
        <f t="shared" si="52"/>
        <v>0</v>
      </c>
    </row>
    <row r="1977" spans="1:8">
      <c r="A1977" s="9" t="s">
        <v>123</v>
      </c>
      <c r="B1977" s="13">
        <v>22</v>
      </c>
      <c r="C1977" s="12">
        <v>46193</v>
      </c>
      <c r="D1977" s="12">
        <v>46193</v>
      </c>
      <c r="E1977" s="15">
        <v>500</v>
      </c>
      <c r="F1977" s="8">
        <v>0</v>
      </c>
      <c r="G1977" s="11">
        <f t="shared" si="51"/>
        <v>500</v>
      </c>
      <c r="H1977" s="8">
        <f t="shared" si="52"/>
        <v>0</v>
      </c>
    </row>
    <row r="1978" spans="1:8">
      <c r="A1978" s="9" t="s">
        <v>123</v>
      </c>
      <c r="B1978" s="13">
        <v>23</v>
      </c>
      <c r="C1978" s="12">
        <v>46223</v>
      </c>
      <c r="D1978" s="12">
        <v>46223</v>
      </c>
      <c r="E1978" s="15">
        <v>500</v>
      </c>
      <c r="F1978" s="8">
        <v>0</v>
      </c>
      <c r="G1978" s="11">
        <f t="shared" si="51"/>
        <v>500</v>
      </c>
      <c r="H1978" s="8">
        <f t="shared" si="52"/>
        <v>0</v>
      </c>
    </row>
    <row r="1979" spans="1:8">
      <c r="A1979" s="9" t="s">
        <v>123</v>
      </c>
      <c r="B1979" s="13">
        <v>24</v>
      </c>
      <c r="C1979" s="12">
        <v>46254</v>
      </c>
      <c r="D1979" s="12">
        <v>46254</v>
      </c>
      <c r="E1979" s="15">
        <v>500</v>
      </c>
      <c r="F1979" s="8">
        <v>0</v>
      </c>
      <c r="G1979" s="11">
        <f t="shared" si="51"/>
        <v>500</v>
      </c>
      <c r="H1979" s="8">
        <f t="shared" si="52"/>
        <v>0</v>
      </c>
    </row>
    <row r="1980" spans="1:8">
      <c r="A1980" s="9" t="s">
        <v>123</v>
      </c>
      <c r="B1980" s="13">
        <v>25</v>
      </c>
      <c r="C1980" s="12">
        <v>46285</v>
      </c>
      <c r="D1980" s="12">
        <v>46285</v>
      </c>
      <c r="E1980" s="15">
        <v>500</v>
      </c>
      <c r="F1980" s="8">
        <v>0</v>
      </c>
      <c r="G1980" s="11">
        <f t="shared" si="51"/>
        <v>500</v>
      </c>
      <c r="H1980" s="8">
        <f t="shared" si="52"/>
        <v>0</v>
      </c>
    </row>
    <row r="1981" spans="1:8">
      <c r="A1981" s="9" t="s">
        <v>123</v>
      </c>
      <c r="B1981" s="13">
        <v>26</v>
      </c>
      <c r="C1981" s="12">
        <v>46315</v>
      </c>
      <c r="D1981" s="12">
        <v>46315</v>
      </c>
      <c r="E1981" s="15">
        <v>500</v>
      </c>
      <c r="F1981" s="8">
        <v>0</v>
      </c>
      <c r="G1981" s="11">
        <f t="shared" si="51"/>
        <v>500</v>
      </c>
      <c r="H1981" s="8">
        <f t="shared" si="52"/>
        <v>0</v>
      </c>
    </row>
    <row r="1982" spans="1:8">
      <c r="A1982" s="9" t="s">
        <v>123</v>
      </c>
      <c r="B1982" s="13">
        <v>27</v>
      </c>
      <c r="C1982" s="12">
        <v>46346</v>
      </c>
      <c r="D1982" s="12">
        <v>46346</v>
      </c>
      <c r="E1982" s="15">
        <v>500</v>
      </c>
      <c r="F1982" s="8">
        <v>0</v>
      </c>
      <c r="G1982" s="11">
        <f t="shared" si="51"/>
        <v>500</v>
      </c>
      <c r="H1982" s="8">
        <f t="shared" si="52"/>
        <v>0</v>
      </c>
    </row>
    <row r="1983" spans="1:8">
      <c r="A1983" s="9" t="s">
        <v>123</v>
      </c>
      <c r="B1983" s="13">
        <v>28</v>
      </c>
      <c r="C1983" s="12">
        <v>46376</v>
      </c>
      <c r="D1983" s="12">
        <v>46376</v>
      </c>
      <c r="E1983" s="15">
        <v>500</v>
      </c>
      <c r="F1983" s="8">
        <v>0</v>
      </c>
      <c r="G1983" s="11">
        <f t="shared" si="51"/>
        <v>500</v>
      </c>
      <c r="H1983" s="8">
        <f t="shared" si="52"/>
        <v>0</v>
      </c>
    </row>
    <row r="1984" spans="1:8">
      <c r="A1984" s="9" t="s">
        <v>123</v>
      </c>
      <c r="B1984" s="13">
        <v>29</v>
      </c>
      <c r="C1984" s="12">
        <v>46407</v>
      </c>
      <c r="D1984" s="12">
        <v>46407</v>
      </c>
      <c r="E1984" s="15">
        <v>500</v>
      </c>
      <c r="F1984" s="8">
        <v>0</v>
      </c>
      <c r="G1984" s="11">
        <f t="shared" si="51"/>
        <v>500</v>
      </c>
      <c r="H1984" s="8">
        <f t="shared" si="52"/>
        <v>0</v>
      </c>
    </row>
    <row r="1985" spans="1:8">
      <c r="A1985" s="9" t="s">
        <v>123</v>
      </c>
      <c r="B1985" s="13">
        <v>30</v>
      </c>
      <c r="C1985" s="12">
        <v>46438</v>
      </c>
      <c r="D1985" s="12">
        <v>46438</v>
      </c>
      <c r="E1985" s="15">
        <v>500</v>
      </c>
      <c r="F1985" s="8">
        <v>0</v>
      </c>
      <c r="G1985" s="11">
        <f t="shared" si="51"/>
        <v>500</v>
      </c>
      <c r="H1985" s="8">
        <f t="shared" si="52"/>
        <v>0</v>
      </c>
    </row>
    <row r="1986" spans="1:8">
      <c r="A1986" s="9" t="s">
        <v>123</v>
      </c>
      <c r="B1986" s="13">
        <v>31</v>
      </c>
      <c r="C1986" s="12">
        <v>46466</v>
      </c>
      <c r="D1986" s="12">
        <v>46466</v>
      </c>
      <c r="E1986" s="15">
        <v>500</v>
      </c>
      <c r="F1986" s="8">
        <v>0</v>
      </c>
      <c r="G1986" s="11">
        <f t="shared" si="51"/>
        <v>500</v>
      </c>
      <c r="H1986" s="8">
        <f t="shared" si="52"/>
        <v>0</v>
      </c>
    </row>
    <row r="1987" spans="1:8">
      <c r="A1987" s="9" t="s">
        <v>123</v>
      </c>
      <c r="B1987" s="13">
        <v>32</v>
      </c>
      <c r="C1987" s="12">
        <v>46497</v>
      </c>
      <c r="D1987" s="12">
        <v>46497</v>
      </c>
      <c r="E1987" s="15">
        <v>500</v>
      </c>
      <c r="F1987" s="8">
        <v>0</v>
      </c>
      <c r="G1987" s="11">
        <f t="shared" si="51"/>
        <v>500</v>
      </c>
      <c r="H1987" s="8">
        <f t="shared" si="52"/>
        <v>0</v>
      </c>
    </row>
    <row r="1988" spans="1:8">
      <c r="A1988" s="9" t="s">
        <v>123</v>
      </c>
      <c r="B1988" s="13">
        <v>33</v>
      </c>
      <c r="C1988" s="12">
        <v>46527</v>
      </c>
      <c r="D1988" s="12">
        <v>46527</v>
      </c>
      <c r="E1988" s="15">
        <v>500</v>
      </c>
      <c r="F1988" s="8">
        <v>0</v>
      </c>
      <c r="G1988" s="11">
        <f t="shared" si="51"/>
        <v>500</v>
      </c>
      <c r="H1988" s="8">
        <f t="shared" si="52"/>
        <v>0</v>
      </c>
    </row>
    <row r="1989" spans="1:8">
      <c r="A1989" s="9" t="s">
        <v>123</v>
      </c>
      <c r="B1989" s="13">
        <v>34</v>
      </c>
      <c r="C1989" s="12">
        <v>46558</v>
      </c>
      <c r="D1989" s="12">
        <v>46558</v>
      </c>
      <c r="E1989" s="15">
        <v>500</v>
      </c>
      <c r="F1989" s="8">
        <v>0</v>
      </c>
      <c r="G1989" s="11">
        <f t="shared" si="51"/>
        <v>500</v>
      </c>
      <c r="H1989" s="8">
        <f t="shared" si="52"/>
        <v>0</v>
      </c>
    </row>
    <row r="1990" spans="1:8">
      <c r="A1990" s="9" t="s">
        <v>123</v>
      </c>
      <c r="B1990" s="13">
        <v>35</v>
      </c>
      <c r="C1990" s="12">
        <v>46588</v>
      </c>
      <c r="D1990" s="12">
        <v>46588</v>
      </c>
      <c r="E1990" s="15">
        <v>500</v>
      </c>
      <c r="F1990" s="8">
        <v>0</v>
      </c>
      <c r="G1990" s="11">
        <f t="shared" si="51"/>
        <v>500</v>
      </c>
      <c r="H1990" s="8">
        <f t="shared" si="52"/>
        <v>0</v>
      </c>
    </row>
    <row r="1991" spans="1:8">
      <c r="A1991" s="9" t="s">
        <v>123</v>
      </c>
      <c r="B1991" s="13">
        <v>36</v>
      </c>
      <c r="C1991" s="12">
        <v>46619</v>
      </c>
      <c r="D1991" s="12">
        <v>46619</v>
      </c>
      <c r="E1991" s="15">
        <v>500</v>
      </c>
      <c r="F1991" s="8">
        <v>0</v>
      </c>
      <c r="G1991" s="11">
        <f t="shared" si="51"/>
        <v>500</v>
      </c>
      <c r="H1991" s="8">
        <f t="shared" si="52"/>
        <v>0</v>
      </c>
    </row>
    <row r="1992" spans="1:8">
      <c r="A1992" s="9" t="s">
        <v>123</v>
      </c>
      <c r="B1992" s="13">
        <v>37</v>
      </c>
      <c r="C1992" s="12">
        <v>46650</v>
      </c>
      <c r="D1992" s="12">
        <v>46650</v>
      </c>
      <c r="E1992" s="15">
        <v>500</v>
      </c>
      <c r="F1992" s="8">
        <v>0</v>
      </c>
      <c r="G1992" s="11">
        <f t="shared" si="51"/>
        <v>500</v>
      </c>
      <c r="H1992" s="8">
        <f t="shared" si="52"/>
        <v>0</v>
      </c>
    </row>
    <row r="1993" spans="1:8">
      <c r="A1993" s="9" t="s">
        <v>123</v>
      </c>
      <c r="B1993" s="13">
        <v>38</v>
      </c>
      <c r="C1993" s="12">
        <v>46680</v>
      </c>
      <c r="D1993" s="12">
        <v>46680</v>
      </c>
      <c r="E1993" s="14">
        <v>2833.34</v>
      </c>
      <c r="F1993" s="8">
        <v>0</v>
      </c>
      <c r="G1993" s="11">
        <f t="shared" si="51"/>
        <v>2833.34</v>
      </c>
      <c r="H1993" s="8">
        <f t="shared" si="52"/>
        <v>0</v>
      </c>
    </row>
    <row r="1994" spans="1:8">
      <c r="A1994" s="9" t="s">
        <v>123</v>
      </c>
      <c r="B1994" s="13">
        <v>39</v>
      </c>
      <c r="C1994" s="12">
        <v>46711</v>
      </c>
      <c r="D1994" s="12">
        <v>46711</v>
      </c>
      <c r="E1994" s="14">
        <v>2833.34</v>
      </c>
      <c r="F1994" s="8">
        <v>0</v>
      </c>
      <c r="G1994" s="11">
        <f t="shared" si="51"/>
        <v>2833.34</v>
      </c>
      <c r="H1994" s="8">
        <f t="shared" si="52"/>
        <v>0</v>
      </c>
    </row>
    <row r="1995" spans="1:8">
      <c r="A1995" s="9" t="s">
        <v>123</v>
      </c>
      <c r="B1995" s="13">
        <v>40</v>
      </c>
      <c r="C1995" s="12">
        <v>46741</v>
      </c>
      <c r="D1995" s="12">
        <v>46741</v>
      </c>
      <c r="E1995" s="14">
        <v>2833.34</v>
      </c>
      <c r="F1995" s="8">
        <v>0</v>
      </c>
      <c r="G1995" s="11">
        <f t="shared" si="51"/>
        <v>2833.34</v>
      </c>
      <c r="H1995" s="8">
        <f t="shared" si="52"/>
        <v>0</v>
      </c>
    </row>
    <row r="1996" spans="1:8">
      <c r="A1996" s="9" t="s">
        <v>124</v>
      </c>
      <c r="B1996" s="13">
        <v>1</v>
      </c>
      <c r="C1996" s="12">
        <v>45565</v>
      </c>
      <c r="D1996" s="12">
        <v>45565</v>
      </c>
      <c r="E1996" s="15">
        <v>687.5</v>
      </c>
      <c r="F1996" s="8">
        <v>0</v>
      </c>
      <c r="G1996" s="11">
        <f t="shared" si="51"/>
        <v>687.5</v>
      </c>
      <c r="H1996" s="8">
        <f t="shared" si="52"/>
        <v>0</v>
      </c>
    </row>
    <row r="1997" spans="1:8">
      <c r="A1997" s="9" t="s">
        <v>124</v>
      </c>
      <c r="B1997" s="13">
        <v>2</v>
      </c>
      <c r="C1997" s="12">
        <v>45595</v>
      </c>
      <c r="D1997" s="12">
        <v>45595</v>
      </c>
      <c r="E1997" s="15">
        <v>687.5</v>
      </c>
      <c r="F1997" s="8">
        <v>0</v>
      </c>
      <c r="G1997" s="11">
        <f t="shared" si="51"/>
        <v>687.5</v>
      </c>
      <c r="H1997" s="8">
        <f t="shared" si="52"/>
        <v>0</v>
      </c>
    </row>
    <row r="1998" spans="1:8">
      <c r="A1998" s="9" t="s">
        <v>124</v>
      </c>
      <c r="B1998" s="13">
        <v>3</v>
      </c>
      <c r="C1998" s="12">
        <v>45626</v>
      </c>
      <c r="D1998" s="12">
        <v>45626</v>
      </c>
      <c r="E1998" s="15">
        <v>687.5</v>
      </c>
      <c r="F1998" s="8">
        <v>0</v>
      </c>
      <c r="G1998" s="11">
        <f t="shared" si="51"/>
        <v>687.5</v>
      </c>
      <c r="H1998" s="8">
        <f t="shared" si="52"/>
        <v>0</v>
      </c>
    </row>
    <row r="1999" spans="1:8">
      <c r="A1999" s="9" t="s">
        <v>124</v>
      </c>
      <c r="B1999" s="13">
        <v>4</v>
      </c>
      <c r="C1999" s="12">
        <v>45656</v>
      </c>
      <c r="D1999" s="12">
        <v>45656</v>
      </c>
      <c r="E1999" s="15">
        <v>687.5</v>
      </c>
      <c r="F1999" s="8">
        <v>0</v>
      </c>
      <c r="G1999" s="11">
        <f t="shared" si="51"/>
        <v>687.5</v>
      </c>
      <c r="H1999" s="8">
        <f t="shared" si="52"/>
        <v>0</v>
      </c>
    </row>
    <row r="2000" spans="1:8">
      <c r="A2000" s="9" t="s">
        <v>124</v>
      </c>
      <c r="B2000" s="13">
        <v>5</v>
      </c>
      <c r="C2000" s="12">
        <v>45687</v>
      </c>
      <c r="D2000" s="12">
        <v>45687</v>
      </c>
      <c r="E2000" s="15">
        <v>687.5</v>
      </c>
      <c r="F2000" s="8">
        <v>0</v>
      </c>
      <c r="G2000" s="11">
        <f t="shared" si="51"/>
        <v>687.5</v>
      </c>
      <c r="H2000" s="8">
        <f t="shared" si="52"/>
        <v>0</v>
      </c>
    </row>
    <row r="2001" spans="1:8">
      <c r="A2001" s="9" t="s">
        <v>124</v>
      </c>
      <c r="B2001" s="13">
        <v>6</v>
      </c>
      <c r="C2001" s="12">
        <v>45716</v>
      </c>
      <c r="D2001" s="12">
        <v>45716</v>
      </c>
      <c r="E2001" s="15">
        <v>687.5</v>
      </c>
      <c r="F2001" s="8">
        <v>0</v>
      </c>
      <c r="G2001" s="11">
        <f t="shared" si="51"/>
        <v>687.5</v>
      </c>
      <c r="H2001" s="8">
        <f t="shared" si="52"/>
        <v>0</v>
      </c>
    </row>
    <row r="2002" spans="1:8">
      <c r="A2002" s="9" t="s">
        <v>124</v>
      </c>
      <c r="B2002" s="13">
        <v>7</v>
      </c>
      <c r="C2002" s="12">
        <v>45746</v>
      </c>
      <c r="D2002" s="12">
        <v>45746</v>
      </c>
      <c r="E2002" s="15">
        <v>687.5</v>
      </c>
      <c r="F2002" s="8">
        <v>0</v>
      </c>
      <c r="G2002" s="11">
        <f t="shared" si="51"/>
        <v>687.5</v>
      </c>
      <c r="H2002" s="8">
        <f t="shared" si="52"/>
        <v>0</v>
      </c>
    </row>
    <row r="2003" spans="1:8">
      <c r="A2003" s="9" t="s">
        <v>124</v>
      </c>
      <c r="B2003" s="13">
        <v>8</v>
      </c>
      <c r="C2003" s="12">
        <v>45777</v>
      </c>
      <c r="D2003" s="12">
        <v>45777</v>
      </c>
      <c r="E2003" s="15">
        <v>687.5</v>
      </c>
      <c r="F2003" s="8">
        <v>0</v>
      </c>
      <c r="G2003" s="11">
        <f t="shared" si="51"/>
        <v>687.5</v>
      </c>
      <c r="H2003" s="8">
        <f t="shared" si="52"/>
        <v>0</v>
      </c>
    </row>
    <row r="2004" spans="1:8">
      <c r="A2004" s="9" t="s">
        <v>124</v>
      </c>
      <c r="B2004" s="13">
        <v>9</v>
      </c>
      <c r="C2004" s="12">
        <v>45807</v>
      </c>
      <c r="D2004" s="12">
        <v>45807</v>
      </c>
      <c r="E2004" s="15">
        <v>687.5</v>
      </c>
      <c r="F2004" s="8">
        <v>0</v>
      </c>
      <c r="G2004" s="11">
        <f t="shared" ref="G2004:G2067" si="53">+E2004</f>
        <v>687.5</v>
      </c>
      <c r="H2004" s="8">
        <f t="shared" ref="H2004:H2067" si="54">+F2004</f>
        <v>0</v>
      </c>
    </row>
    <row r="2005" spans="1:8">
      <c r="A2005" s="9" t="s">
        <v>124</v>
      </c>
      <c r="B2005" s="13">
        <v>10</v>
      </c>
      <c r="C2005" s="12">
        <v>45838</v>
      </c>
      <c r="D2005" s="12">
        <v>45838</v>
      </c>
      <c r="E2005" s="15">
        <v>687.5</v>
      </c>
      <c r="F2005" s="8">
        <v>0</v>
      </c>
      <c r="G2005" s="11">
        <f t="shared" si="53"/>
        <v>687.5</v>
      </c>
      <c r="H2005" s="8">
        <f t="shared" si="54"/>
        <v>0</v>
      </c>
    </row>
    <row r="2006" spans="1:8">
      <c r="A2006" s="9" t="s">
        <v>124</v>
      </c>
      <c r="B2006" s="13">
        <v>11</v>
      </c>
      <c r="C2006" s="12">
        <v>45868</v>
      </c>
      <c r="D2006" s="12">
        <v>45868</v>
      </c>
      <c r="E2006" s="15">
        <v>687.5</v>
      </c>
      <c r="F2006" s="8">
        <v>0</v>
      </c>
      <c r="G2006" s="11">
        <f t="shared" si="53"/>
        <v>687.5</v>
      </c>
      <c r="H2006" s="8">
        <f t="shared" si="54"/>
        <v>0</v>
      </c>
    </row>
    <row r="2007" spans="1:8">
      <c r="A2007" s="9" t="s">
        <v>124</v>
      </c>
      <c r="B2007" s="13">
        <v>12</v>
      </c>
      <c r="C2007" s="12">
        <v>45899</v>
      </c>
      <c r="D2007" s="12">
        <v>45899</v>
      </c>
      <c r="E2007" s="15">
        <v>687.5</v>
      </c>
      <c r="F2007" s="8">
        <v>0</v>
      </c>
      <c r="G2007" s="11">
        <f t="shared" si="53"/>
        <v>687.5</v>
      </c>
      <c r="H2007" s="8">
        <f t="shared" si="54"/>
        <v>0</v>
      </c>
    </row>
    <row r="2008" spans="1:8">
      <c r="A2008" s="9" t="s">
        <v>124</v>
      </c>
      <c r="B2008" s="13">
        <v>13</v>
      </c>
      <c r="C2008" s="12">
        <v>45930</v>
      </c>
      <c r="D2008" s="12">
        <v>45930</v>
      </c>
      <c r="E2008" s="15">
        <v>687.5</v>
      </c>
      <c r="F2008" s="8">
        <v>0</v>
      </c>
      <c r="G2008" s="11">
        <f t="shared" si="53"/>
        <v>687.5</v>
      </c>
      <c r="H2008" s="8">
        <f t="shared" si="54"/>
        <v>0</v>
      </c>
    </row>
    <row r="2009" spans="1:8">
      <c r="A2009" s="9" t="s">
        <v>124</v>
      </c>
      <c r="B2009" s="13">
        <v>14</v>
      </c>
      <c r="C2009" s="12">
        <v>45960</v>
      </c>
      <c r="D2009" s="12">
        <v>45960</v>
      </c>
      <c r="E2009" s="15">
        <v>687.5</v>
      </c>
      <c r="F2009" s="8">
        <v>0</v>
      </c>
      <c r="G2009" s="11">
        <f t="shared" si="53"/>
        <v>687.5</v>
      </c>
      <c r="H2009" s="8">
        <f t="shared" si="54"/>
        <v>0</v>
      </c>
    </row>
    <row r="2010" spans="1:8">
      <c r="A2010" s="9" t="s">
        <v>124</v>
      </c>
      <c r="B2010" s="13">
        <v>15</v>
      </c>
      <c r="C2010" s="12">
        <v>45991</v>
      </c>
      <c r="D2010" s="12">
        <v>45991</v>
      </c>
      <c r="E2010" s="15">
        <v>687.5</v>
      </c>
      <c r="F2010" s="8">
        <v>0</v>
      </c>
      <c r="G2010" s="11">
        <f t="shared" si="53"/>
        <v>687.5</v>
      </c>
      <c r="H2010" s="8">
        <f t="shared" si="54"/>
        <v>0</v>
      </c>
    </row>
    <row r="2011" spans="1:8">
      <c r="A2011" s="9" t="s">
        <v>124</v>
      </c>
      <c r="B2011" s="13">
        <v>16</v>
      </c>
      <c r="C2011" s="12">
        <v>46021</v>
      </c>
      <c r="D2011" s="12">
        <v>46021</v>
      </c>
      <c r="E2011" s="15">
        <v>687.5</v>
      </c>
      <c r="F2011" s="8">
        <v>0</v>
      </c>
      <c r="G2011" s="11">
        <f t="shared" si="53"/>
        <v>687.5</v>
      </c>
      <c r="H2011" s="8">
        <f t="shared" si="54"/>
        <v>0</v>
      </c>
    </row>
    <row r="2012" spans="1:8">
      <c r="A2012" s="9" t="s">
        <v>124</v>
      </c>
      <c r="B2012" s="13">
        <v>17</v>
      </c>
      <c r="C2012" s="12">
        <v>46052</v>
      </c>
      <c r="D2012" s="12">
        <v>46052</v>
      </c>
      <c r="E2012" s="15">
        <v>687.5</v>
      </c>
      <c r="F2012" s="8">
        <v>0</v>
      </c>
      <c r="G2012" s="11">
        <f t="shared" si="53"/>
        <v>687.5</v>
      </c>
      <c r="H2012" s="8">
        <f t="shared" si="54"/>
        <v>0</v>
      </c>
    </row>
    <row r="2013" spans="1:8">
      <c r="A2013" s="9" t="s">
        <v>124</v>
      </c>
      <c r="B2013" s="13">
        <v>18</v>
      </c>
      <c r="C2013" s="12">
        <v>46081</v>
      </c>
      <c r="D2013" s="12">
        <v>46081</v>
      </c>
      <c r="E2013" s="15">
        <v>687.5</v>
      </c>
      <c r="F2013" s="8">
        <v>0</v>
      </c>
      <c r="G2013" s="11">
        <f t="shared" si="53"/>
        <v>687.5</v>
      </c>
      <c r="H2013" s="8">
        <f t="shared" si="54"/>
        <v>0</v>
      </c>
    </row>
    <row r="2014" spans="1:8">
      <c r="A2014" s="9" t="s">
        <v>124</v>
      </c>
      <c r="B2014" s="13">
        <v>19</v>
      </c>
      <c r="C2014" s="12">
        <v>46111</v>
      </c>
      <c r="D2014" s="12">
        <v>46111</v>
      </c>
      <c r="E2014" s="15">
        <v>687.5</v>
      </c>
      <c r="F2014" s="8">
        <v>0</v>
      </c>
      <c r="G2014" s="11">
        <f t="shared" si="53"/>
        <v>687.5</v>
      </c>
      <c r="H2014" s="8">
        <f t="shared" si="54"/>
        <v>0</v>
      </c>
    </row>
    <row r="2015" spans="1:8">
      <c r="A2015" s="9" t="s">
        <v>124</v>
      </c>
      <c r="B2015" s="13">
        <v>20</v>
      </c>
      <c r="C2015" s="12">
        <v>46142</v>
      </c>
      <c r="D2015" s="12">
        <v>46142</v>
      </c>
      <c r="E2015" s="15">
        <v>687.5</v>
      </c>
      <c r="F2015" s="8">
        <v>0</v>
      </c>
      <c r="G2015" s="11">
        <f t="shared" si="53"/>
        <v>687.5</v>
      </c>
      <c r="H2015" s="8">
        <f t="shared" si="54"/>
        <v>0</v>
      </c>
    </row>
    <row r="2016" spans="1:8">
      <c r="A2016" s="9" t="s">
        <v>124</v>
      </c>
      <c r="B2016" s="13">
        <v>21</v>
      </c>
      <c r="C2016" s="12">
        <v>46172</v>
      </c>
      <c r="D2016" s="12">
        <v>46172</v>
      </c>
      <c r="E2016" s="15">
        <v>687.5</v>
      </c>
      <c r="F2016" s="8">
        <v>0</v>
      </c>
      <c r="G2016" s="11">
        <f t="shared" si="53"/>
        <v>687.5</v>
      </c>
      <c r="H2016" s="8">
        <f t="shared" si="54"/>
        <v>0</v>
      </c>
    </row>
    <row r="2017" spans="1:8">
      <c r="A2017" s="9" t="s">
        <v>124</v>
      </c>
      <c r="B2017" s="13">
        <v>22</v>
      </c>
      <c r="C2017" s="12">
        <v>46203</v>
      </c>
      <c r="D2017" s="12">
        <v>46203</v>
      </c>
      <c r="E2017" s="15">
        <v>687.5</v>
      </c>
      <c r="F2017" s="8">
        <v>0</v>
      </c>
      <c r="G2017" s="11">
        <f t="shared" si="53"/>
        <v>687.5</v>
      </c>
      <c r="H2017" s="8">
        <f t="shared" si="54"/>
        <v>0</v>
      </c>
    </row>
    <row r="2018" spans="1:8">
      <c r="A2018" s="9" t="s">
        <v>124</v>
      </c>
      <c r="B2018" s="13">
        <v>23</v>
      </c>
      <c r="C2018" s="12">
        <v>46233</v>
      </c>
      <c r="D2018" s="12">
        <v>46233</v>
      </c>
      <c r="E2018" s="15">
        <v>687.5</v>
      </c>
      <c r="F2018" s="8">
        <v>0</v>
      </c>
      <c r="G2018" s="11">
        <f t="shared" si="53"/>
        <v>687.5</v>
      </c>
      <c r="H2018" s="8">
        <f t="shared" si="54"/>
        <v>0</v>
      </c>
    </row>
    <row r="2019" spans="1:8">
      <c r="A2019" s="9" t="s">
        <v>124</v>
      </c>
      <c r="B2019" s="13">
        <v>24</v>
      </c>
      <c r="C2019" s="12">
        <v>46264</v>
      </c>
      <c r="D2019" s="12">
        <v>46264</v>
      </c>
      <c r="E2019" s="15">
        <v>687.5</v>
      </c>
      <c r="F2019" s="8">
        <v>0</v>
      </c>
      <c r="G2019" s="11">
        <f t="shared" si="53"/>
        <v>687.5</v>
      </c>
      <c r="H2019" s="8">
        <f t="shared" si="54"/>
        <v>0</v>
      </c>
    </row>
    <row r="2020" spans="1:8">
      <c r="A2020" s="9" t="s">
        <v>124</v>
      </c>
      <c r="B2020" s="13">
        <v>25</v>
      </c>
      <c r="C2020" s="12">
        <v>46295</v>
      </c>
      <c r="D2020" s="12">
        <v>46295</v>
      </c>
      <c r="E2020" s="15">
        <v>687.5</v>
      </c>
      <c r="F2020" s="8">
        <v>0</v>
      </c>
      <c r="G2020" s="11">
        <f t="shared" si="53"/>
        <v>687.5</v>
      </c>
      <c r="H2020" s="8">
        <f t="shared" si="54"/>
        <v>0</v>
      </c>
    </row>
    <row r="2021" spans="1:8">
      <c r="A2021" s="9" t="s">
        <v>124</v>
      </c>
      <c r="B2021" s="13">
        <v>26</v>
      </c>
      <c r="C2021" s="12">
        <v>46325</v>
      </c>
      <c r="D2021" s="12">
        <v>46325</v>
      </c>
      <c r="E2021" s="15">
        <v>687.5</v>
      </c>
      <c r="F2021" s="8">
        <v>0</v>
      </c>
      <c r="G2021" s="11">
        <f t="shared" si="53"/>
        <v>687.5</v>
      </c>
      <c r="H2021" s="8">
        <f t="shared" si="54"/>
        <v>0</v>
      </c>
    </row>
    <row r="2022" spans="1:8">
      <c r="A2022" s="9" t="s">
        <v>124</v>
      </c>
      <c r="B2022" s="13">
        <v>27</v>
      </c>
      <c r="C2022" s="12">
        <v>46356</v>
      </c>
      <c r="D2022" s="12">
        <v>46356</v>
      </c>
      <c r="E2022" s="15">
        <v>687.5</v>
      </c>
      <c r="F2022" s="8">
        <v>0</v>
      </c>
      <c r="G2022" s="11">
        <f t="shared" si="53"/>
        <v>687.5</v>
      </c>
      <c r="H2022" s="8">
        <f t="shared" si="54"/>
        <v>0</v>
      </c>
    </row>
    <row r="2023" spans="1:8">
      <c r="A2023" s="9" t="s">
        <v>124</v>
      </c>
      <c r="B2023" s="13">
        <v>28</v>
      </c>
      <c r="C2023" s="12">
        <v>46386</v>
      </c>
      <c r="D2023" s="12">
        <v>46386</v>
      </c>
      <c r="E2023" s="15">
        <v>687.5</v>
      </c>
      <c r="F2023" s="8">
        <v>0</v>
      </c>
      <c r="G2023" s="11">
        <f t="shared" si="53"/>
        <v>687.5</v>
      </c>
      <c r="H2023" s="8">
        <f t="shared" si="54"/>
        <v>0</v>
      </c>
    </row>
    <row r="2024" spans="1:8">
      <c r="A2024" s="9" t="s">
        <v>124</v>
      </c>
      <c r="B2024" s="13">
        <v>29</v>
      </c>
      <c r="C2024" s="12">
        <v>46417</v>
      </c>
      <c r="D2024" s="12">
        <v>46417</v>
      </c>
      <c r="E2024" s="15">
        <v>687.5</v>
      </c>
      <c r="F2024" s="8">
        <v>0</v>
      </c>
      <c r="G2024" s="11">
        <f t="shared" si="53"/>
        <v>687.5</v>
      </c>
      <c r="H2024" s="8">
        <f t="shared" si="54"/>
        <v>0</v>
      </c>
    </row>
    <row r="2025" spans="1:8">
      <c r="A2025" s="9" t="s">
        <v>124</v>
      </c>
      <c r="B2025" s="13">
        <v>30</v>
      </c>
      <c r="C2025" s="12">
        <v>46446</v>
      </c>
      <c r="D2025" s="12">
        <v>46446</v>
      </c>
      <c r="E2025" s="15">
        <v>687.5</v>
      </c>
      <c r="F2025" s="8">
        <v>0</v>
      </c>
      <c r="G2025" s="11">
        <f t="shared" si="53"/>
        <v>687.5</v>
      </c>
      <c r="H2025" s="8">
        <f t="shared" si="54"/>
        <v>0</v>
      </c>
    </row>
    <row r="2026" spans="1:8">
      <c r="A2026" s="9" t="s">
        <v>124</v>
      </c>
      <c r="B2026" s="13">
        <v>31</v>
      </c>
      <c r="C2026" s="12">
        <v>46476</v>
      </c>
      <c r="D2026" s="12">
        <v>46476</v>
      </c>
      <c r="E2026" s="15">
        <v>687.5</v>
      </c>
      <c r="F2026" s="8">
        <v>0</v>
      </c>
      <c r="G2026" s="11">
        <f t="shared" si="53"/>
        <v>687.5</v>
      </c>
      <c r="H2026" s="8">
        <f t="shared" si="54"/>
        <v>0</v>
      </c>
    </row>
    <row r="2027" spans="1:8">
      <c r="A2027" s="9" t="s">
        <v>124</v>
      </c>
      <c r="B2027" s="13">
        <v>32</v>
      </c>
      <c r="C2027" s="12">
        <v>46507</v>
      </c>
      <c r="D2027" s="12">
        <v>46507</v>
      </c>
      <c r="E2027" s="15">
        <v>687.5</v>
      </c>
      <c r="F2027" s="8">
        <v>0</v>
      </c>
      <c r="G2027" s="11">
        <f t="shared" si="53"/>
        <v>687.5</v>
      </c>
      <c r="H2027" s="8">
        <f t="shared" si="54"/>
        <v>0</v>
      </c>
    </row>
    <row r="2028" spans="1:8">
      <c r="A2028" s="9" t="s">
        <v>124</v>
      </c>
      <c r="B2028" s="13">
        <v>33</v>
      </c>
      <c r="C2028" s="12">
        <v>46537</v>
      </c>
      <c r="D2028" s="12">
        <v>46537</v>
      </c>
      <c r="E2028" s="15">
        <v>687.5</v>
      </c>
      <c r="F2028" s="8">
        <v>0</v>
      </c>
      <c r="G2028" s="11">
        <f t="shared" si="53"/>
        <v>687.5</v>
      </c>
      <c r="H2028" s="8">
        <f t="shared" si="54"/>
        <v>0</v>
      </c>
    </row>
    <row r="2029" spans="1:8">
      <c r="A2029" s="9" t="s">
        <v>124</v>
      </c>
      <c r="B2029" s="13">
        <v>34</v>
      </c>
      <c r="C2029" s="12">
        <v>46568</v>
      </c>
      <c r="D2029" s="12">
        <v>46568</v>
      </c>
      <c r="E2029" s="15">
        <v>687.5</v>
      </c>
      <c r="F2029" s="8">
        <v>0</v>
      </c>
      <c r="G2029" s="11">
        <f t="shared" si="53"/>
        <v>687.5</v>
      </c>
      <c r="H2029" s="8">
        <f t="shared" si="54"/>
        <v>0</v>
      </c>
    </row>
    <row r="2030" spans="1:8">
      <c r="A2030" s="9" t="s">
        <v>124</v>
      </c>
      <c r="B2030" s="13">
        <v>35</v>
      </c>
      <c r="C2030" s="12">
        <v>46598</v>
      </c>
      <c r="D2030" s="12">
        <v>46598</v>
      </c>
      <c r="E2030" s="15">
        <v>687.5</v>
      </c>
      <c r="F2030" s="8">
        <v>0</v>
      </c>
      <c r="G2030" s="11">
        <f t="shared" si="53"/>
        <v>687.5</v>
      </c>
      <c r="H2030" s="8">
        <f t="shared" si="54"/>
        <v>0</v>
      </c>
    </row>
    <row r="2031" spans="1:8">
      <c r="A2031" s="9" t="s">
        <v>124</v>
      </c>
      <c r="B2031" s="13">
        <v>36</v>
      </c>
      <c r="C2031" s="12">
        <v>46629</v>
      </c>
      <c r="D2031" s="12">
        <v>46629</v>
      </c>
      <c r="E2031" s="15">
        <v>687.5</v>
      </c>
      <c r="F2031" s="8">
        <v>0</v>
      </c>
      <c r="G2031" s="11">
        <f t="shared" si="53"/>
        <v>687.5</v>
      </c>
      <c r="H2031" s="8">
        <f t="shared" si="54"/>
        <v>0</v>
      </c>
    </row>
    <row r="2032" spans="1:8">
      <c r="A2032" s="9" t="s">
        <v>124</v>
      </c>
      <c r="B2032" s="13">
        <v>37</v>
      </c>
      <c r="C2032" s="12">
        <v>46660</v>
      </c>
      <c r="D2032" s="12">
        <v>46660</v>
      </c>
      <c r="E2032" s="15">
        <v>687.5</v>
      </c>
      <c r="F2032" s="8">
        <v>0</v>
      </c>
      <c r="G2032" s="11">
        <f t="shared" si="53"/>
        <v>687.5</v>
      </c>
      <c r="H2032" s="8">
        <f t="shared" si="54"/>
        <v>0</v>
      </c>
    </row>
    <row r="2033" spans="1:8">
      <c r="A2033" s="9" t="s">
        <v>124</v>
      </c>
      <c r="B2033" s="13">
        <v>38</v>
      </c>
      <c r="C2033" s="12">
        <v>46690</v>
      </c>
      <c r="D2033" s="12">
        <v>46690</v>
      </c>
      <c r="E2033" s="15">
        <v>687.5</v>
      </c>
      <c r="F2033" s="8">
        <v>0</v>
      </c>
      <c r="G2033" s="11">
        <f t="shared" si="53"/>
        <v>687.5</v>
      </c>
      <c r="H2033" s="8">
        <f t="shared" si="54"/>
        <v>0</v>
      </c>
    </row>
    <row r="2034" spans="1:8">
      <c r="A2034" s="9" t="s">
        <v>124</v>
      </c>
      <c r="B2034" s="13">
        <v>39</v>
      </c>
      <c r="C2034" s="12">
        <v>46721</v>
      </c>
      <c r="D2034" s="12">
        <v>46721</v>
      </c>
      <c r="E2034" s="15">
        <v>687.5</v>
      </c>
      <c r="F2034" s="8">
        <v>0</v>
      </c>
      <c r="G2034" s="11">
        <f t="shared" si="53"/>
        <v>687.5</v>
      </c>
      <c r="H2034" s="8">
        <f t="shared" si="54"/>
        <v>0</v>
      </c>
    </row>
    <row r="2035" spans="1:8">
      <c r="A2035" s="9" t="s">
        <v>124</v>
      </c>
      <c r="B2035" s="13">
        <v>40</v>
      </c>
      <c r="C2035" s="12">
        <v>46751</v>
      </c>
      <c r="D2035" s="12">
        <v>46751</v>
      </c>
      <c r="E2035" s="15">
        <v>687.5</v>
      </c>
      <c r="F2035" s="8">
        <v>0</v>
      </c>
      <c r="G2035" s="11">
        <f t="shared" si="53"/>
        <v>687.5</v>
      </c>
      <c r="H2035" s="8">
        <f t="shared" si="54"/>
        <v>0</v>
      </c>
    </row>
    <row r="2036" spans="1:8">
      <c r="A2036" s="9" t="s">
        <v>124</v>
      </c>
      <c r="B2036" s="13">
        <v>41</v>
      </c>
      <c r="C2036" s="12">
        <v>46782</v>
      </c>
      <c r="D2036" s="12">
        <v>46782</v>
      </c>
      <c r="E2036" s="15">
        <v>687.5</v>
      </c>
      <c r="F2036" s="8">
        <v>0</v>
      </c>
      <c r="G2036" s="11">
        <f t="shared" si="53"/>
        <v>687.5</v>
      </c>
      <c r="H2036" s="8">
        <f t="shared" si="54"/>
        <v>0</v>
      </c>
    </row>
    <row r="2037" spans="1:8">
      <c r="A2037" s="9" t="s">
        <v>124</v>
      </c>
      <c r="B2037" s="13">
        <v>42</v>
      </c>
      <c r="C2037" s="12">
        <v>46812</v>
      </c>
      <c r="D2037" s="12">
        <v>46812</v>
      </c>
      <c r="E2037" s="15">
        <v>687.5</v>
      </c>
      <c r="F2037" s="8">
        <v>0</v>
      </c>
      <c r="G2037" s="11">
        <f t="shared" si="53"/>
        <v>687.5</v>
      </c>
      <c r="H2037" s="8">
        <f t="shared" si="54"/>
        <v>0</v>
      </c>
    </row>
    <row r="2038" spans="1:8">
      <c r="A2038" s="9" t="s">
        <v>124</v>
      </c>
      <c r="B2038" s="13">
        <v>43</v>
      </c>
      <c r="C2038" s="12">
        <v>46842</v>
      </c>
      <c r="D2038" s="12">
        <v>46842</v>
      </c>
      <c r="E2038" s="15">
        <v>687.5</v>
      </c>
      <c r="F2038" s="8">
        <v>0</v>
      </c>
      <c r="G2038" s="11">
        <f t="shared" si="53"/>
        <v>687.5</v>
      </c>
      <c r="H2038" s="8">
        <f t="shared" si="54"/>
        <v>0</v>
      </c>
    </row>
    <row r="2039" spans="1:8">
      <c r="A2039" s="9" t="s">
        <v>124</v>
      </c>
      <c r="B2039" s="13">
        <v>44</v>
      </c>
      <c r="C2039" s="12">
        <v>46873</v>
      </c>
      <c r="D2039" s="12">
        <v>46873</v>
      </c>
      <c r="E2039" s="15">
        <v>687.5</v>
      </c>
      <c r="F2039" s="8">
        <v>0</v>
      </c>
      <c r="G2039" s="11">
        <f t="shared" si="53"/>
        <v>687.5</v>
      </c>
      <c r="H2039" s="8">
        <f t="shared" si="54"/>
        <v>0</v>
      </c>
    </row>
    <row r="2040" spans="1:8">
      <c r="A2040" s="9" t="s">
        <v>124</v>
      </c>
      <c r="B2040" s="13">
        <v>45</v>
      </c>
      <c r="C2040" s="12">
        <v>46903</v>
      </c>
      <c r="D2040" s="12">
        <v>46903</v>
      </c>
      <c r="E2040" s="15">
        <v>687.5</v>
      </c>
      <c r="F2040" s="8">
        <v>0</v>
      </c>
      <c r="G2040" s="11">
        <f t="shared" si="53"/>
        <v>687.5</v>
      </c>
      <c r="H2040" s="8">
        <f t="shared" si="54"/>
        <v>0</v>
      </c>
    </row>
    <row r="2041" spans="1:8">
      <c r="A2041" s="9" t="s">
        <v>124</v>
      </c>
      <c r="B2041" s="13">
        <v>46</v>
      </c>
      <c r="C2041" s="12">
        <v>46934</v>
      </c>
      <c r="D2041" s="12">
        <v>46934</v>
      </c>
      <c r="E2041" s="15">
        <v>687.5</v>
      </c>
      <c r="F2041" s="8">
        <v>0</v>
      </c>
      <c r="G2041" s="11">
        <f t="shared" si="53"/>
        <v>687.5</v>
      </c>
      <c r="H2041" s="8">
        <f t="shared" si="54"/>
        <v>0</v>
      </c>
    </row>
    <row r="2042" spans="1:8">
      <c r="A2042" s="9" t="s">
        <v>124</v>
      </c>
      <c r="B2042" s="13">
        <v>47</v>
      </c>
      <c r="C2042" s="12">
        <v>46964</v>
      </c>
      <c r="D2042" s="12">
        <v>46964</v>
      </c>
      <c r="E2042" s="15">
        <v>687.5</v>
      </c>
      <c r="F2042" s="8">
        <v>0</v>
      </c>
      <c r="G2042" s="11">
        <f t="shared" si="53"/>
        <v>687.5</v>
      </c>
      <c r="H2042" s="8">
        <f t="shared" si="54"/>
        <v>0</v>
      </c>
    </row>
    <row r="2043" spans="1:8">
      <c r="A2043" s="9" t="s">
        <v>124</v>
      </c>
      <c r="B2043" s="13">
        <v>48</v>
      </c>
      <c r="C2043" s="12">
        <v>46995</v>
      </c>
      <c r="D2043" s="12">
        <v>46995</v>
      </c>
      <c r="E2043" s="15">
        <v>687.5</v>
      </c>
      <c r="F2043" s="8">
        <v>0</v>
      </c>
      <c r="G2043" s="11">
        <f t="shared" si="53"/>
        <v>687.5</v>
      </c>
      <c r="H2043" s="8">
        <f t="shared" si="54"/>
        <v>0</v>
      </c>
    </row>
    <row r="2044" spans="1:8">
      <c r="A2044" s="9" t="s">
        <v>124</v>
      </c>
      <c r="B2044" s="13">
        <v>49</v>
      </c>
      <c r="C2044" s="12">
        <v>47026</v>
      </c>
      <c r="D2044" s="12">
        <v>47026</v>
      </c>
      <c r="E2044" s="15">
        <v>687.5</v>
      </c>
      <c r="F2044" s="8">
        <v>0</v>
      </c>
      <c r="G2044" s="11">
        <f t="shared" si="53"/>
        <v>687.5</v>
      </c>
      <c r="H2044" s="8">
        <f t="shared" si="54"/>
        <v>0</v>
      </c>
    </row>
    <row r="2045" spans="1:8">
      <c r="A2045" s="9" t="s">
        <v>125</v>
      </c>
      <c r="B2045" s="13">
        <v>1</v>
      </c>
      <c r="C2045" s="12">
        <v>45646</v>
      </c>
      <c r="D2045" s="12">
        <v>45646</v>
      </c>
      <c r="E2045" s="14">
        <v>2000</v>
      </c>
      <c r="F2045" s="8">
        <v>0</v>
      </c>
      <c r="G2045" s="11">
        <f t="shared" si="53"/>
        <v>2000</v>
      </c>
      <c r="H2045" s="8">
        <f t="shared" si="54"/>
        <v>0</v>
      </c>
    </row>
    <row r="2046" spans="1:8">
      <c r="A2046" s="9" t="s">
        <v>125</v>
      </c>
      <c r="B2046" s="13">
        <v>2</v>
      </c>
      <c r="C2046" s="12">
        <v>45677</v>
      </c>
      <c r="D2046" s="12">
        <v>45677</v>
      </c>
      <c r="E2046" s="15">
        <v>500</v>
      </c>
      <c r="F2046" s="8">
        <v>0</v>
      </c>
      <c r="G2046" s="11">
        <f t="shared" si="53"/>
        <v>500</v>
      </c>
      <c r="H2046" s="8">
        <f t="shared" si="54"/>
        <v>0</v>
      </c>
    </row>
    <row r="2047" spans="1:8">
      <c r="A2047" s="9" t="s">
        <v>125</v>
      </c>
      <c r="B2047" s="13">
        <v>3</v>
      </c>
      <c r="C2047" s="12">
        <v>45708</v>
      </c>
      <c r="D2047" s="12">
        <v>45708</v>
      </c>
      <c r="E2047" s="15">
        <v>500</v>
      </c>
      <c r="F2047" s="8">
        <v>0</v>
      </c>
      <c r="G2047" s="11">
        <f t="shared" si="53"/>
        <v>500</v>
      </c>
      <c r="H2047" s="8">
        <f t="shared" si="54"/>
        <v>0</v>
      </c>
    </row>
    <row r="2048" spans="1:8">
      <c r="A2048" s="9" t="s">
        <v>125</v>
      </c>
      <c r="B2048" s="13">
        <v>4</v>
      </c>
      <c r="C2048" s="12">
        <v>45736</v>
      </c>
      <c r="D2048" s="12">
        <v>45736</v>
      </c>
      <c r="E2048" s="15">
        <v>500</v>
      </c>
      <c r="F2048" s="8">
        <v>0</v>
      </c>
      <c r="G2048" s="11">
        <f t="shared" si="53"/>
        <v>500</v>
      </c>
      <c r="H2048" s="8">
        <f t="shared" si="54"/>
        <v>0</v>
      </c>
    </row>
    <row r="2049" spans="1:8">
      <c r="A2049" s="9" t="s">
        <v>125</v>
      </c>
      <c r="B2049" s="13">
        <v>5</v>
      </c>
      <c r="C2049" s="12">
        <v>45767</v>
      </c>
      <c r="D2049" s="12">
        <v>45767</v>
      </c>
      <c r="E2049" s="15">
        <v>500</v>
      </c>
      <c r="F2049" s="8">
        <v>0</v>
      </c>
      <c r="G2049" s="11">
        <f t="shared" si="53"/>
        <v>500</v>
      </c>
      <c r="H2049" s="8">
        <f t="shared" si="54"/>
        <v>0</v>
      </c>
    </row>
    <row r="2050" spans="1:8">
      <c r="A2050" s="9" t="s">
        <v>125</v>
      </c>
      <c r="B2050" s="13">
        <v>6</v>
      </c>
      <c r="C2050" s="12">
        <v>45797</v>
      </c>
      <c r="D2050" s="12">
        <v>45797</v>
      </c>
      <c r="E2050" s="15">
        <v>500</v>
      </c>
      <c r="F2050" s="8">
        <v>0</v>
      </c>
      <c r="G2050" s="11">
        <f t="shared" si="53"/>
        <v>500</v>
      </c>
      <c r="H2050" s="8">
        <f t="shared" si="54"/>
        <v>0</v>
      </c>
    </row>
    <row r="2051" spans="1:8">
      <c r="A2051" s="9" t="s">
        <v>125</v>
      </c>
      <c r="B2051" s="13">
        <v>7</v>
      </c>
      <c r="C2051" s="12">
        <v>45828</v>
      </c>
      <c r="D2051" s="12">
        <v>45828</v>
      </c>
      <c r="E2051" s="15">
        <v>500</v>
      </c>
      <c r="F2051" s="8">
        <v>0</v>
      </c>
      <c r="G2051" s="11">
        <f t="shared" si="53"/>
        <v>500</v>
      </c>
      <c r="H2051" s="8">
        <f t="shared" si="54"/>
        <v>0</v>
      </c>
    </row>
    <row r="2052" spans="1:8">
      <c r="A2052" s="9" t="s">
        <v>125</v>
      </c>
      <c r="B2052" s="13">
        <v>8</v>
      </c>
      <c r="C2052" s="12">
        <v>45858</v>
      </c>
      <c r="D2052" s="12">
        <v>45858</v>
      </c>
      <c r="E2052" s="15">
        <v>500</v>
      </c>
      <c r="F2052" s="8">
        <v>0</v>
      </c>
      <c r="G2052" s="11">
        <f t="shared" si="53"/>
        <v>500</v>
      </c>
      <c r="H2052" s="8">
        <f t="shared" si="54"/>
        <v>0</v>
      </c>
    </row>
    <row r="2053" spans="1:8">
      <c r="A2053" s="9" t="s">
        <v>125</v>
      </c>
      <c r="B2053" s="13">
        <v>9</v>
      </c>
      <c r="C2053" s="12">
        <v>45889</v>
      </c>
      <c r="D2053" s="12">
        <v>45889</v>
      </c>
      <c r="E2053" s="15">
        <v>500</v>
      </c>
      <c r="F2053" s="8">
        <v>0</v>
      </c>
      <c r="G2053" s="11">
        <f t="shared" si="53"/>
        <v>500</v>
      </c>
      <c r="H2053" s="8">
        <f t="shared" si="54"/>
        <v>0</v>
      </c>
    </row>
    <row r="2054" spans="1:8">
      <c r="A2054" s="9" t="s">
        <v>125</v>
      </c>
      <c r="B2054" s="13">
        <v>10</v>
      </c>
      <c r="C2054" s="12">
        <v>45920</v>
      </c>
      <c r="D2054" s="12">
        <v>45920</v>
      </c>
      <c r="E2054" s="15">
        <v>500</v>
      </c>
      <c r="F2054" s="8">
        <v>0</v>
      </c>
      <c r="G2054" s="11">
        <f t="shared" si="53"/>
        <v>500</v>
      </c>
      <c r="H2054" s="8">
        <f t="shared" si="54"/>
        <v>0</v>
      </c>
    </row>
    <row r="2055" spans="1:8">
      <c r="A2055" s="9" t="s">
        <v>125</v>
      </c>
      <c r="B2055" s="13">
        <v>11</v>
      </c>
      <c r="C2055" s="12">
        <v>45950</v>
      </c>
      <c r="D2055" s="12">
        <v>45950</v>
      </c>
      <c r="E2055" s="15">
        <v>500</v>
      </c>
      <c r="F2055" s="8">
        <v>0</v>
      </c>
      <c r="G2055" s="11">
        <f t="shared" si="53"/>
        <v>500</v>
      </c>
      <c r="H2055" s="8">
        <f t="shared" si="54"/>
        <v>0</v>
      </c>
    </row>
    <row r="2056" spans="1:8">
      <c r="A2056" s="9" t="s">
        <v>125</v>
      </c>
      <c r="B2056" s="13">
        <v>12</v>
      </c>
      <c r="C2056" s="12">
        <v>45981</v>
      </c>
      <c r="D2056" s="12">
        <v>45981</v>
      </c>
      <c r="E2056" s="15">
        <v>500</v>
      </c>
      <c r="F2056" s="8">
        <v>0</v>
      </c>
      <c r="G2056" s="11">
        <f t="shared" si="53"/>
        <v>500</v>
      </c>
      <c r="H2056" s="8">
        <f t="shared" si="54"/>
        <v>0</v>
      </c>
    </row>
    <row r="2057" spans="1:8">
      <c r="A2057" s="9" t="s">
        <v>125</v>
      </c>
      <c r="B2057" s="13">
        <v>13</v>
      </c>
      <c r="C2057" s="12">
        <v>46011</v>
      </c>
      <c r="D2057" s="12">
        <v>46011</v>
      </c>
      <c r="E2057" s="15">
        <v>500</v>
      </c>
      <c r="F2057" s="8">
        <v>0</v>
      </c>
      <c r="G2057" s="11">
        <f t="shared" si="53"/>
        <v>500</v>
      </c>
      <c r="H2057" s="8">
        <f t="shared" si="54"/>
        <v>0</v>
      </c>
    </row>
    <row r="2058" spans="1:8">
      <c r="A2058" s="9" t="s">
        <v>125</v>
      </c>
      <c r="B2058" s="13">
        <v>14</v>
      </c>
      <c r="C2058" s="12">
        <v>46042</v>
      </c>
      <c r="D2058" s="12">
        <v>46042</v>
      </c>
      <c r="E2058" s="15">
        <v>500</v>
      </c>
      <c r="F2058" s="8">
        <v>0</v>
      </c>
      <c r="G2058" s="11">
        <f t="shared" si="53"/>
        <v>500</v>
      </c>
      <c r="H2058" s="8">
        <f t="shared" si="54"/>
        <v>0</v>
      </c>
    </row>
    <row r="2059" spans="1:8">
      <c r="A2059" s="9" t="s">
        <v>125</v>
      </c>
      <c r="B2059" s="13">
        <v>15</v>
      </c>
      <c r="C2059" s="12">
        <v>46073</v>
      </c>
      <c r="D2059" s="12">
        <v>46073</v>
      </c>
      <c r="E2059" s="15">
        <v>500</v>
      </c>
      <c r="F2059" s="8">
        <v>0</v>
      </c>
      <c r="G2059" s="11">
        <f t="shared" si="53"/>
        <v>500</v>
      </c>
      <c r="H2059" s="8">
        <f t="shared" si="54"/>
        <v>0</v>
      </c>
    </row>
    <row r="2060" spans="1:8">
      <c r="A2060" s="9" t="s">
        <v>125</v>
      </c>
      <c r="B2060" s="13">
        <v>16</v>
      </c>
      <c r="C2060" s="12">
        <v>46101</v>
      </c>
      <c r="D2060" s="12">
        <v>46101</v>
      </c>
      <c r="E2060" s="15">
        <v>500</v>
      </c>
      <c r="F2060" s="8">
        <v>0</v>
      </c>
      <c r="G2060" s="11">
        <f t="shared" si="53"/>
        <v>500</v>
      </c>
      <c r="H2060" s="8">
        <f t="shared" si="54"/>
        <v>0</v>
      </c>
    </row>
    <row r="2061" spans="1:8">
      <c r="A2061" s="9" t="s">
        <v>125</v>
      </c>
      <c r="B2061" s="13">
        <v>17</v>
      </c>
      <c r="C2061" s="12">
        <v>46132</v>
      </c>
      <c r="D2061" s="12">
        <v>46132</v>
      </c>
      <c r="E2061" s="15">
        <v>500</v>
      </c>
      <c r="F2061" s="8">
        <v>0</v>
      </c>
      <c r="G2061" s="11">
        <f t="shared" si="53"/>
        <v>500</v>
      </c>
      <c r="H2061" s="8">
        <f t="shared" si="54"/>
        <v>0</v>
      </c>
    </row>
    <row r="2062" spans="1:8">
      <c r="A2062" s="9" t="s">
        <v>125</v>
      </c>
      <c r="B2062" s="13">
        <v>18</v>
      </c>
      <c r="C2062" s="12">
        <v>46162</v>
      </c>
      <c r="D2062" s="12">
        <v>46162</v>
      </c>
      <c r="E2062" s="15">
        <v>500</v>
      </c>
      <c r="F2062" s="8">
        <v>0</v>
      </c>
      <c r="G2062" s="11">
        <f t="shared" si="53"/>
        <v>500</v>
      </c>
      <c r="H2062" s="8">
        <f t="shared" si="54"/>
        <v>0</v>
      </c>
    </row>
    <row r="2063" spans="1:8">
      <c r="A2063" s="9" t="s">
        <v>125</v>
      </c>
      <c r="B2063" s="13">
        <v>19</v>
      </c>
      <c r="C2063" s="12">
        <v>46193</v>
      </c>
      <c r="D2063" s="12">
        <v>46193</v>
      </c>
      <c r="E2063" s="15">
        <v>500</v>
      </c>
      <c r="F2063" s="8">
        <v>0</v>
      </c>
      <c r="G2063" s="11">
        <f t="shared" si="53"/>
        <v>500</v>
      </c>
      <c r="H2063" s="8">
        <f t="shared" si="54"/>
        <v>0</v>
      </c>
    </row>
    <row r="2064" spans="1:8">
      <c r="A2064" s="9" t="s">
        <v>125</v>
      </c>
      <c r="B2064" s="13">
        <v>20</v>
      </c>
      <c r="C2064" s="12">
        <v>46223</v>
      </c>
      <c r="D2064" s="12">
        <v>46223</v>
      </c>
      <c r="E2064" s="15">
        <v>500</v>
      </c>
      <c r="F2064" s="8">
        <v>0</v>
      </c>
      <c r="G2064" s="11">
        <f t="shared" si="53"/>
        <v>500</v>
      </c>
      <c r="H2064" s="8">
        <f t="shared" si="54"/>
        <v>0</v>
      </c>
    </row>
    <row r="2065" spans="1:8">
      <c r="A2065" s="9" t="s">
        <v>125</v>
      </c>
      <c r="B2065" s="13">
        <v>21</v>
      </c>
      <c r="C2065" s="12">
        <v>46254</v>
      </c>
      <c r="D2065" s="12">
        <v>46254</v>
      </c>
      <c r="E2065" s="15">
        <v>500</v>
      </c>
      <c r="F2065" s="8">
        <v>0</v>
      </c>
      <c r="G2065" s="11">
        <f t="shared" si="53"/>
        <v>500</v>
      </c>
      <c r="H2065" s="8">
        <f t="shared" si="54"/>
        <v>0</v>
      </c>
    </row>
    <row r="2066" spans="1:8">
      <c r="A2066" s="9" t="s">
        <v>125</v>
      </c>
      <c r="B2066" s="13">
        <v>22</v>
      </c>
      <c r="C2066" s="12">
        <v>46285</v>
      </c>
      <c r="D2066" s="12">
        <v>46285</v>
      </c>
      <c r="E2066" s="15">
        <v>500</v>
      </c>
      <c r="F2066" s="8">
        <v>0</v>
      </c>
      <c r="G2066" s="11">
        <f t="shared" si="53"/>
        <v>500</v>
      </c>
      <c r="H2066" s="8">
        <f t="shared" si="54"/>
        <v>0</v>
      </c>
    </row>
    <row r="2067" spans="1:8">
      <c r="A2067" s="9" t="s">
        <v>125</v>
      </c>
      <c r="B2067" s="13">
        <v>23</v>
      </c>
      <c r="C2067" s="12">
        <v>46315</v>
      </c>
      <c r="D2067" s="12">
        <v>46315</v>
      </c>
      <c r="E2067" s="15">
        <v>500</v>
      </c>
      <c r="F2067" s="8">
        <v>0</v>
      </c>
      <c r="G2067" s="11">
        <f t="shared" si="53"/>
        <v>500</v>
      </c>
      <c r="H2067" s="8">
        <f t="shared" si="54"/>
        <v>0</v>
      </c>
    </row>
    <row r="2068" spans="1:8">
      <c r="A2068" s="9" t="s">
        <v>125</v>
      </c>
      <c r="B2068" s="13">
        <v>24</v>
      </c>
      <c r="C2068" s="12">
        <v>46346</v>
      </c>
      <c r="D2068" s="12">
        <v>46346</v>
      </c>
      <c r="E2068" s="15">
        <v>500</v>
      </c>
      <c r="F2068" s="8">
        <v>0</v>
      </c>
      <c r="G2068" s="11">
        <f t="shared" ref="G2068:G2131" si="55">+E2068</f>
        <v>500</v>
      </c>
      <c r="H2068" s="8">
        <f t="shared" ref="H2068:H2131" si="56">+F2068</f>
        <v>0</v>
      </c>
    </row>
    <row r="2069" spans="1:8">
      <c r="A2069" s="9" t="s">
        <v>125</v>
      </c>
      <c r="B2069" s="13">
        <v>25</v>
      </c>
      <c r="C2069" s="12">
        <v>46376</v>
      </c>
      <c r="D2069" s="12">
        <v>46376</v>
      </c>
      <c r="E2069" s="15">
        <v>500</v>
      </c>
      <c r="F2069" s="8">
        <v>0</v>
      </c>
      <c r="G2069" s="11">
        <f t="shared" si="55"/>
        <v>500</v>
      </c>
      <c r="H2069" s="8">
        <f t="shared" si="56"/>
        <v>0</v>
      </c>
    </row>
    <row r="2070" spans="1:8">
      <c r="A2070" s="9" t="s">
        <v>125</v>
      </c>
      <c r="B2070" s="13">
        <v>26</v>
      </c>
      <c r="C2070" s="12">
        <v>46407</v>
      </c>
      <c r="D2070" s="12">
        <v>46407</v>
      </c>
      <c r="E2070" s="15">
        <v>500</v>
      </c>
      <c r="F2070" s="8">
        <v>0</v>
      </c>
      <c r="G2070" s="11">
        <f t="shared" si="55"/>
        <v>500</v>
      </c>
      <c r="H2070" s="8">
        <f t="shared" si="56"/>
        <v>0</v>
      </c>
    </row>
    <row r="2071" spans="1:8">
      <c r="A2071" s="9" t="s">
        <v>125</v>
      </c>
      <c r="B2071" s="13">
        <v>27</v>
      </c>
      <c r="C2071" s="12">
        <v>46438</v>
      </c>
      <c r="D2071" s="12">
        <v>46438</v>
      </c>
      <c r="E2071" s="15">
        <v>500</v>
      </c>
      <c r="F2071" s="8">
        <v>0</v>
      </c>
      <c r="G2071" s="11">
        <f t="shared" si="55"/>
        <v>500</v>
      </c>
      <c r="H2071" s="8">
        <f t="shared" si="56"/>
        <v>0</v>
      </c>
    </row>
    <row r="2072" spans="1:8">
      <c r="A2072" s="9" t="s">
        <v>125</v>
      </c>
      <c r="B2072" s="13">
        <v>28</v>
      </c>
      <c r="C2072" s="12">
        <v>46466</v>
      </c>
      <c r="D2072" s="12">
        <v>46466</v>
      </c>
      <c r="E2072" s="15">
        <v>500</v>
      </c>
      <c r="F2072" s="8">
        <v>0</v>
      </c>
      <c r="G2072" s="11">
        <f t="shared" si="55"/>
        <v>500</v>
      </c>
      <c r="H2072" s="8">
        <f t="shared" si="56"/>
        <v>0</v>
      </c>
    </row>
    <row r="2073" spans="1:8">
      <c r="A2073" s="9" t="s">
        <v>125</v>
      </c>
      <c r="B2073" s="13">
        <v>29</v>
      </c>
      <c r="C2073" s="12">
        <v>46497</v>
      </c>
      <c r="D2073" s="12">
        <v>46497</v>
      </c>
      <c r="E2073" s="15">
        <v>500</v>
      </c>
      <c r="F2073" s="8">
        <v>0</v>
      </c>
      <c r="G2073" s="11">
        <f t="shared" si="55"/>
        <v>500</v>
      </c>
      <c r="H2073" s="8">
        <f t="shared" si="56"/>
        <v>0</v>
      </c>
    </row>
    <row r="2074" spans="1:8">
      <c r="A2074" s="9" t="s">
        <v>125</v>
      </c>
      <c r="B2074" s="13">
        <v>30</v>
      </c>
      <c r="C2074" s="12">
        <v>46527</v>
      </c>
      <c r="D2074" s="12">
        <v>46527</v>
      </c>
      <c r="E2074" s="15">
        <v>500</v>
      </c>
      <c r="F2074" s="8">
        <v>0</v>
      </c>
      <c r="G2074" s="11">
        <f t="shared" si="55"/>
        <v>500</v>
      </c>
      <c r="H2074" s="8">
        <f t="shared" si="56"/>
        <v>0</v>
      </c>
    </row>
    <row r="2075" spans="1:8">
      <c r="A2075" s="9" t="s">
        <v>125</v>
      </c>
      <c r="B2075" s="13">
        <v>31</v>
      </c>
      <c r="C2075" s="12">
        <v>46558</v>
      </c>
      <c r="D2075" s="12">
        <v>46558</v>
      </c>
      <c r="E2075" s="15">
        <v>500</v>
      </c>
      <c r="F2075" s="8">
        <v>0</v>
      </c>
      <c r="G2075" s="11">
        <f t="shared" si="55"/>
        <v>500</v>
      </c>
      <c r="H2075" s="8">
        <f t="shared" si="56"/>
        <v>0</v>
      </c>
    </row>
    <row r="2076" spans="1:8">
      <c r="A2076" s="9" t="s">
        <v>125</v>
      </c>
      <c r="B2076" s="13">
        <v>32</v>
      </c>
      <c r="C2076" s="12">
        <v>46588</v>
      </c>
      <c r="D2076" s="12">
        <v>46588</v>
      </c>
      <c r="E2076" s="15">
        <v>500</v>
      </c>
      <c r="F2076" s="8">
        <v>0</v>
      </c>
      <c r="G2076" s="11">
        <f t="shared" si="55"/>
        <v>500</v>
      </c>
      <c r="H2076" s="8">
        <f t="shared" si="56"/>
        <v>0</v>
      </c>
    </row>
    <row r="2077" spans="1:8">
      <c r="A2077" s="9" t="s">
        <v>125</v>
      </c>
      <c r="B2077" s="13">
        <v>33</v>
      </c>
      <c r="C2077" s="12">
        <v>46619</v>
      </c>
      <c r="D2077" s="12">
        <v>46619</v>
      </c>
      <c r="E2077" s="15">
        <v>500</v>
      </c>
      <c r="F2077" s="8">
        <v>0</v>
      </c>
      <c r="G2077" s="11">
        <f t="shared" si="55"/>
        <v>500</v>
      </c>
      <c r="H2077" s="8">
        <f t="shared" si="56"/>
        <v>0</v>
      </c>
    </row>
    <row r="2078" spans="1:8">
      <c r="A2078" s="9" t="s">
        <v>125</v>
      </c>
      <c r="B2078" s="13">
        <v>34</v>
      </c>
      <c r="C2078" s="12">
        <v>46650</v>
      </c>
      <c r="D2078" s="12">
        <v>46650</v>
      </c>
      <c r="E2078" s="15">
        <v>500</v>
      </c>
      <c r="F2078" s="8">
        <v>0</v>
      </c>
      <c r="G2078" s="11">
        <f t="shared" si="55"/>
        <v>500</v>
      </c>
      <c r="H2078" s="8">
        <f t="shared" si="56"/>
        <v>0</v>
      </c>
    </row>
    <row r="2079" spans="1:8">
      <c r="A2079" s="9" t="s">
        <v>125</v>
      </c>
      <c r="B2079" s="13">
        <v>35</v>
      </c>
      <c r="C2079" s="12">
        <v>46680</v>
      </c>
      <c r="D2079" s="12">
        <v>46680</v>
      </c>
      <c r="E2079" s="15">
        <v>500</v>
      </c>
      <c r="F2079" s="8">
        <v>0</v>
      </c>
      <c r="G2079" s="11">
        <f t="shared" si="55"/>
        <v>500</v>
      </c>
      <c r="H2079" s="8">
        <f t="shared" si="56"/>
        <v>0</v>
      </c>
    </row>
    <row r="2080" spans="1:8">
      <c r="A2080" s="9" t="s">
        <v>125</v>
      </c>
      <c r="B2080" s="13">
        <v>36</v>
      </c>
      <c r="C2080" s="12">
        <v>46711</v>
      </c>
      <c r="D2080" s="12">
        <v>46711</v>
      </c>
      <c r="E2080" s="15">
        <v>500</v>
      </c>
      <c r="F2080" s="8">
        <v>0</v>
      </c>
      <c r="G2080" s="11">
        <f t="shared" si="55"/>
        <v>500</v>
      </c>
      <c r="H2080" s="8">
        <f t="shared" si="56"/>
        <v>0</v>
      </c>
    </row>
    <row r="2081" spans="1:8">
      <c r="A2081" s="9" t="s">
        <v>125</v>
      </c>
      <c r="B2081" s="13">
        <v>37</v>
      </c>
      <c r="C2081" s="12">
        <v>46741</v>
      </c>
      <c r="D2081" s="12">
        <v>46741</v>
      </c>
      <c r="E2081" s="14">
        <v>2500</v>
      </c>
      <c r="F2081" s="8">
        <v>0</v>
      </c>
      <c r="G2081" s="11">
        <f t="shared" si="55"/>
        <v>2500</v>
      </c>
      <c r="H2081" s="8">
        <f t="shared" si="56"/>
        <v>0</v>
      </c>
    </row>
    <row r="2082" spans="1:8">
      <c r="A2082" s="9" t="s">
        <v>125</v>
      </c>
      <c r="B2082" s="13">
        <v>38</v>
      </c>
      <c r="C2082" s="12">
        <v>46772</v>
      </c>
      <c r="D2082" s="12">
        <v>46772</v>
      </c>
      <c r="E2082" s="14">
        <v>2500</v>
      </c>
      <c r="F2082" s="8">
        <v>0</v>
      </c>
      <c r="G2082" s="11">
        <f t="shared" si="55"/>
        <v>2500</v>
      </c>
      <c r="H2082" s="8">
        <f t="shared" si="56"/>
        <v>0</v>
      </c>
    </row>
    <row r="2083" spans="1:8">
      <c r="A2083" s="9" t="s">
        <v>125</v>
      </c>
      <c r="B2083" s="13">
        <v>39</v>
      </c>
      <c r="C2083" s="12">
        <v>46803</v>
      </c>
      <c r="D2083" s="12">
        <v>46803</v>
      </c>
      <c r="E2083" s="14">
        <v>2500</v>
      </c>
      <c r="F2083" s="8">
        <v>0</v>
      </c>
      <c r="G2083" s="11">
        <f t="shared" si="55"/>
        <v>2500</v>
      </c>
      <c r="H2083" s="8">
        <f t="shared" si="56"/>
        <v>0</v>
      </c>
    </row>
    <row r="2084" spans="1:8">
      <c r="A2084" s="9" t="s">
        <v>126</v>
      </c>
      <c r="B2084" s="13">
        <v>1</v>
      </c>
      <c r="C2084" s="12">
        <v>45685</v>
      </c>
      <c r="D2084" s="12">
        <v>45685</v>
      </c>
      <c r="E2084" s="15">
        <v>920</v>
      </c>
      <c r="F2084" s="8">
        <v>0</v>
      </c>
      <c r="G2084" s="11">
        <f>+E2084</f>
        <v>920</v>
      </c>
      <c r="H2084" s="8">
        <f t="shared" si="56"/>
        <v>0</v>
      </c>
    </row>
    <row r="2085" spans="1:8">
      <c r="A2085" s="9" t="s">
        <v>126</v>
      </c>
      <c r="B2085" s="13">
        <v>2</v>
      </c>
      <c r="C2085" s="12">
        <v>45716</v>
      </c>
      <c r="D2085" s="12">
        <v>45716</v>
      </c>
      <c r="E2085" s="15">
        <v>920</v>
      </c>
      <c r="F2085" s="8">
        <v>0</v>
      </c>
      <c r="G2085" s="11">
        <f>+E2085</f>
        <v>920</v>
      </c>
      <c r="H2085" s="8">
        <f t="shared" si="56"/>
        <v>0</v>
      </c>
    </row>
    <row r="2086" spans="1:8">
      <c r="A2086" s="9" t="s">
        <v>126</v>
      </c>
      <c r="B2086" s="13">
        <v>3</v>
      </c>
      <c r="C2086" s="12">
        <v>45744</v>
      </c>
      <c r="D2086" s="12">
        <v>45744</v>
      </c>
      <c r="E2086" s="15">
        <v>920</v>
      </c>
      <c r="F2086" s="8">
        <v>0</v>
      </c>
      <c r="G2086" s="11">
        <f t="shared" si="55"/>
        <v>920</v>
      </c>
      <c r="H2086" s="8">
        <f t="shared" si="56"/>
        <v>0</v>
      </c>
    </row>
    <row r="2087" spans="1:8">
      <c r="A2087" s="9" t="s">
        <v>126</v>
      </c>
      <c r="B2087" s="13">
        <v>4</v>
      </c>
      <c r="C2087" s="12">
        <v>45775</v>
      </c>
      <c r="D2087" s="12">
        <v>45775</v>
      </c>
      <c r="E2087" s="15">
        <v>920</v>
      </c>
      <c r="F2087" s="8">
        <v>0</v>
      </c>
      <c r="G2087" s="11">
        <f t="shared" si="55"/>
        <v>920</v>
      </c>
      <c r="H2087" s="8">
        <f t="shared" si="56"/>
        <v>0</v>
      </c>
    </row>
    <row r="2088" spans="1:8">
      <c r="A2088" s="9" t="s">
        <v>126</v>
      </c>
      <c r="B2088" s="13">
        <v>5</v>
      </c>
      <c r="C2088" s="12">
        <v>45805</v>
      </c>
      <c r="D2088" s="12">
        <v>45805</v>
      </c>
      <c r="E2088" s="15">
        <v>920</v>
      </c>
      <c r="F2088" s="8">
        <v>0</v>
      </c>
      <c r="G2088" s="11">
        <f t="shared" si="55"/>
        <v>920</v>
      </c>
      <c r="H2088" s="8">
        <f t="shared" si="56"/>
        <v>0</v>
      </c>
    </row>
    <row r="2089" spans="1:8">
      <c r="A2089" s="9" t="s">
        <v>126</v>
      </c>
      <c r="B2089" s="13">
        <v>6</v>
      </c>
      <c r="C2089" s="12">
        <v>45836</v>
      </c>
      <c r="D2089" s="12">
        <v>45836</v>
      </c>
      <c r="E2089" s="15">
        <v>920</v>
      </c>
      <c r="F2089" s="8">
        <v>0</v>
      </c>
      <c r="G2089" s="11">
        <f t="shared" si="55"/>
        <v>920</v>
      </c>
      <c r="H2089" s="8">
        <f t="shared" si="56"/>
        <v>0</v>
      </c>
    </row>
    <row r="2090" spans="1:8">
      <c r="A2090" s="9" t="s">
        <v>126</v>
      </c>
      <c r="B2090" s="13">
        <v>7</v>
      </c>
      <c r="C2090" s="12">
        <v>45866</v>
      </c>
      <c r="D2090" s="12">
        <v>45866</v>
      </c>
      <c r="E2090" s="15">
        <v>920</v>
      </c>
      <c r="F2090" s="8">
        <v>0</v>
      </c>
      <c r="G2090" s="11">
        <f t="shared" si="55"/>
        <v>920</v>
      </c>
      <c r="H2090" s="8">
        <f t="shared" si="56"/>
        <v>0</v>
      </c>
    </row>
    <row r="2091" spans="1:8">
      <c r="A2091" s="9" t="s">
        <v>126</v>
      </c>
      <c r="B2091" s="13">
        <v>8</v>
      </c>
      <c r="C2091" s="12">
        <v>45897</v>
      </c>
      <c r="D2091" s="12">
        <v>45897</v>
      </c>
      <c r="E2091" s="15">
        <v>920</v>
      </c>
      <c r="F2091" s="8">
        <v>0</v>
      </c>
      <c r="G2091" s="11">
        <f t="shared" si="55"/>
        <v>920</v>
      </c>
      <c r="H2091" s="8">
        <f t="shared" si="56"/>
        <v>0</v>
      </c>
    </row>
    <row r="2092" spans="1:8">
      <c r="A2092" s="9" t="s">
        <v>126</v>
      </c>
      <c r="B2092" s="13">
        <v>9</v>
      </c>
      <c r="C2092" s="12">
        <v>45928</v>
      </c>
      <c r="D2092" s="12">
        <v>45928</v>
      </c>
      <c r="E2092" s="15">
        <v>920</v>
      </c>
      <c r="F2092" s="8">
        <v>0</v>
      </c>
      <c r="G2092" s="11">
        <f t="shared" si="55"/>
        <v>920</v>
      </c>
      <c r="H2092" s="8">
        <f t="shared" si="56"/>
        <v>0</v>
      </c>
    </row>
    <row r="2093" spans="1:8">
      <c r="A2093" s="9" t="s">
        <v>126</v>
      </c>
      <c r="B2093" s="13">
        <v>10</v>
      </c>
      <c r="C2093" s="12">
        <v>45958</v>
      </c>
      <c r="D2093" s="12">
        <v>45958</v>
      </c>
      <c r="E2093" s="15">
        <v>920</v>
      </c>
      <c r="F2093" s="8">
        <v>0</v>
      </c>
      <c r="G2093" s="11">
        <f t="shared" si="55"/>
        <v>920</v>
      </c>
      <c r="H2093" s="8">
        <f t="shared" si="56"/>
        <v>0</v>
      </c>
    </row>
    <row r="2094" spans="1:8">
      <c r="A2094" s="9" t="s">
        <v>126</v>
      </c>
      <c r="B2094" s="13">
        <v>11</v>
      </c>
      <c r="C2094" s="12">
        <v>45989</v>
      </c>
      <c r="D2094" s="12">
        <v>45989</v>
      </c>
      <c r="E2094" s="15">
        <v>920</v>
      </c>
      <c r="F2094" s="8">
        <v>0</v>
      </c>
      <c r="G2094" s="11">
        <f t="shared" si="55"/>
        <v>920</v>
      </c>
      <c r="H2094" s="8">
        <f t="shared" si="56"/>
        <v>0</v>
      </c>
    </row>
    <row r="2095" spans="1:8">
      <c r="A2095" s="9" t="s">
        <v>126</v>
      </c>
      <c r="B2095" s="13">
        <v>12</v>
      </c>
      <c r="C2095" s="12">
        <v>46019</v>
      </c>
      <c r="D2095" s="12">
        <v>46019</v>
      </c>
      <c r="E2095" s="15">
        <v>920</v>
      </c>
      <c r="F2095" s="8">
        <v>0</v>
      </c>
      <c r="G2095" s="11">
        <f t="shared" si="55"/>
        <v>920</v>
      </c>
      <c r="H2095" s="8">
        <f t="shared" si="56"/>
        <v>0</v>
      </c>
    </row>
    <row r="2096" spans="1:8">
      <c r="A2096" s="9" t="s">
        <v>126</v>
      </c>
      <c r="B2096" s="13">
        <v>13</v>
      </c>
      <c r="C2096" s="12">
        <v>46050</v>
      </c>
      <c r="D2096" s="12">
        <v>46050</v>
      </c>
      <c r="E2096" s="15">
        <v>920</v>
      </c>
      <c r="F2096" s="8">
        <v>0</v>
      </c>
      <c r="G2096" s="11">
        <f t="shared" si="55"/>
        <v>920</v>
      </c>
      <c r="H2096" s="8">
        <f t="shared" si="56"/>
        <v>0</v>
      </c>
    </row>
    <row r="2097" spans="1:8">
      <c r="A2097" s="9" t="s">
        <v>126</v>
      </c>
      <c r="B2097" s="13">
        <v>14</v>
      </c>
      <c r="C2097" s="12">
        <v>46081</v>
      </c>
      <c r="D2097" s="12">
        <v>46081</v>
      </c>
      <c r="E2097" s="15">
        <v>920</v>
      </c>
      <c r="F2097" s="8">
        <v>0</v>
      </c>
      <c r="G2097" s="11">
        <f t="shared" si="55"/>
        <v>920</v>
      </c>
      <c r="H2097" s="8">
        <f t="shared" si="56"/>
        <v>0</v>
      </c>
    </row>
    <row r="2098" spans="1:8">
      <c r="A2098" s="9" t="s">
        <v>126</v>
      </c>
      <c r="B2098" s="13">
        <v>15</v>
      </c>
      <c r="C2098" s="12">
        <v>46109</v>
      </c>
      <c r="D2098" s="12">
        <v>46109</v>
      </c>
      <c r="E2098" s="15">
        <v>920</v>
      </c>
      <c r="F2098" s="8">
        <v>0</v>
      </c>
      <c r="G2098" s="11">
        <f t="shared" si="55"/>
        <v>920</v>
      </c>
      <c r="H2098" s="8">
        <f t="shared" si="56"/>
        <v>0</v>
      </c>
    </row>
    <row r="2099" spans="1:8">
      <c r="A2099" s="9" t="s">
        <v>126</v>
      </c>
      <c r="B2099" s="13">
        <v>16</v>
      </c>
      <c r="C2099" s="12">
        <v>46140</v>
      </c>
      <c r="D2099" s="12">
        <v>46140</v>
      </c>
      <c r="E2099" s="15">
        <v>920</v>
      </c>
      <c r="F2099" s="8">
        <v>0</v>
      </c>
      <c r="G2099" s="11">
        <f t="shared" si="55"/>
        <v>920</v>
      </c>
      <c r="H2099" s="8">
        <f t="shared" si="56"/>
        <v>0</v>
      </c>
    </row>
    <row r="2100" spans="1:8">
      <c r="A2100" s="9" t="s">
        <v>126</v>
      </c>
      <c r="B2100" s="13">
        <v>17</v>
      </c>
      <c r="C2100" s="12">
        <v>46170</v>
      </c>
      <c r="D2100" s="12">
        <v>46170</v>
      </c>
      <c r="E2100" s="15">
        <v>920</v>
      </c>
      <c r="F2100" s="8">
        <v>0</v>
      </c>
      <c r="G2100" s="11">
        <f t="shared" si="55"/>
        <v>920</v>
      </c>
      <c r="H2100" s="8">
        <f t="shared" si="56"/>
        <v>0</v>
      </c>
    </row>
    <row r="2101" spans="1:8">
      <c r="A2101" s="9" t="s">
        <v>126</v>
      </c>
      <c r="B2101" s="13">
        <v>18</v>
      </c>
      <c r="C2101" s="12">
        <v>46201</v>
      </c>
      <c r="D2101" s="12">
        <v>46201</v>
      </c>
      <c r="E2101" s="15">
        <v>920</v>
      </c>
      <c r="F2101" s="8">
        <v>0</v>
      </c>
      <c r="G2101" s="11">
        <f t="shared" si="55"/>
        <v>920</v>
      </c>
      <c r="H2101" s="8">
        <f t="shared" si="56"/>
        <v>0</v>
      </c>
    </row>
    <row r="2102" spans="1:8">
      <c r="A2102" s="9" t="s">
        <v>126</v>
      </c>
      <c r="B2102" s="13">
        <v>19</v>
      </c>
      <c r="C2102" s="12">
        <v>46231</v>
      </c>
      <c r="D2102" s="12">
        <v>46231</v>
      </c>
      <c r="E2102" s="15">
        <v>920</v>
      </c>
      <c r="F2102" s="8">
        <v>0</v>
      </c>
      <c r="G2102" s="11">
        <f t="shared" si="55"/>
        <v>920</v>
      </c>
      <c r="H2102" s="8">
        <f t="shared" si="56"/>
        <v>0</v>
      </c>
    </row>
    <row r="2103" spans="1:8">
      <c r="A2103" s="9" t="s">
        <v>126</v>
      </c>
      <c r="B2103" s="13">
        <v>20</v>
      </c>
      <c r="C2103" s="12">
        <v>46262</v>
      </c>
      <c r="D2103" s="12">
        <v>46262</v>
      </c>
      <c r="E2103" s="15">
        <v>920</v>
      </c>
      <c r="F2103" s="8">
        <v>0</v>
      </c>
      <c r="G2103" s="11">
        <f t="shared" si="55"/>
        <v>920</v>
      </c>
      <c r="H2103" s="8">
        <f t="shared" si="56"/>
        <v>0</v>
      </c>
    </row>
    <row r="2104" spans="1:8">
      <c r="A2104" s="9" t="s">
        <v>126</v>
      </c>
      <c r="B2104" s="13">
        <v>21</v>
      </c>
      <c r="C2104" s="12">
        <v>46293</v>
      </c>
      <c r="D2104" s="12">
        <v>46293</v>
      </c>
      <c r="E2104" s="15">
        <v>920</v>
      </c>
      <c r="F2104" s="8">
        <v>0</v>
      </c>
      <c r="G2104" s="11">
        <f t="shared" si="55"/>
        <v>920</v>
      </c>
      <c r="H2104" s="8">
        <f t="shared" si="56"/>
        <v>0</v>
      </c>
    </row>
    <row r="2105" spans="1:8">
      <c r="A2105" s="9" t="s">
        <v>126</v>
      </c>
      <c r="B2105" s="13">
        <v>22</v>
      </c>
      <c r="C2105" s="12">
        <v>46323</v>
      </c>
      <c r="D2105" s="12">
        <v>46323</v>
      </c>
      <c r="E2105" s="15">
        <v>920</v>
      </c>
      <c r="F2105" s="8">
        <v>0</v>
      </c>
      <c r="G2105" s="11">
        <f t="shared" si="55"/>
        <v>920</v>
      </c>
      <c r="H2105" s="8">
        <f t="shared" si="56"/>
        <v>0</v>
      </c>
    </row>
    <row r="2106" spans="1:8">
      <c r="A2106" s="9" t="s">
        <v>126</v>
      </c>
      <c r="B2106" s="13">
        <v>23</v>
      </c>
      <c r="C2106" s="12">
        <v>46354</v>
      </c>
      <c r="D2106" s="12">
        <v>46354</v>
      </c>
      <c r="E2106" s="15">
        <v>920</v>
      </c>
      <c r="F2106" s="8">
        <v>0</v>
      </c>
      <c r="G2106" s="11">
        <f t="shared" si="55"/>
        <v>920</v>
      </c>
      <c r="H2106" s="8">
        <f t="shared" si="56"/>
        <v>0</v>
      </c>
    </row>
    <row r="2107" spans="1:8">
      <c r="A2107" s="9" t="s">
        <v>126</v>
      </c>
      <c r="B2107" s="13">
        <v>24</v>
      </c>
      <c r="C2107" s="12">
        <v>46384</v>
      </c>
      <c r="D2107" s="12">
        <v>46384</v>
      </c>
      <c r="E2107" s="15">
        <v>920</v>
      </c>
      <c r="F2107" s="8">
        <v>0</v>
      </c>
      <c r="G2107" s="11">
        <f t="shared" si="55"/>
        <v>920</v>
      </c>
      <c r="H2107" s="8">
        <f t="shared" si="56"/>
        <v>0</v>
      </c>
    </row>
    <row r="2108" spans="1:8">
      <c r="A2108" s="9" t="s">
        <v>126</v>
      </c>
      <c r="B2108" s="13">
        <v>25</v>
      </c>
      <c r="C2108" s="12">
        <v>46415</v>
      </c>
      <c r="D2108" s="12">
        <v>46415</v>
      </c>
      <c r="E2108" s="15">
        <v>920</v>
      </c>
      <c r="F2108" s="8">
        <v>0</v>
      </c>
      <c r="G2108" s="11">
        <f t="shared" si="55"/>
        <v>920</v>
      </c>
      <c r="H2108" s="8">
        <f t="shared" si="56"/>
        <v>0</v>
      </c>
    </row>
    <row r="2109" spans="1:8">
      <c r="A2109" s="9" t="s">
        <v>126</v>
      </c>
      <c r="B2109" s="13">
        <v>26</v>
      </c>
      <c r="C2109" s="12">
        <v>46446</v>
      </c>
      <c r="D2109" s="12">
        <v>46446</v>
      </c>
      <c r="E2109" s="15">
        <v>920</v>
      </c>
      <c r="F2109" s="8">
        <v>0</v>
      </c>
      <c r="G2109" s="11">
        <f t="shared" si="55"/>
        <v>920</v>
      </c>
      <c r="H2109" s="8">
        <f t="shared" si="56"/>
        <v>0</v>
      </c>
    </row>
    <row r="2110" spans="1:8">
      <c r="A2110" s="9" t="s">
        <v>126</v>
      </c>
      <c r="B2110" s="13">
        <v>27</v>
      </c>
      <c r="C2110" s="12">
        <v>46474</v>
      </c>
      <c r="D2110" s="12">
        <v>46474</v>
      </c>
      <c r="E2110" s="15">
        <v>920</v>
      </c>
      <c r="F2110" s="8">
        <v>0</v>
      </c>
      <c r="G2110" s="11">
        <f t="shared" si="55"/>
        <v>920</v>
      </c>
      <c r="H2110" s="8">
        <f t="shared" si="56"/>
        <v>0</v>
      </c>
    </row>
    <row r="2111" spans="1:8">
      <c r="A2111" s="9" t="s">
        <v>126</v>
      </c>
      <c r="B2111" s="13">
        <v>28</v>
      </c>
      <c r="C2111" s="12">
        <v>46505</v>
      </c>
      <c r="D2111" s="12">
        <v>46505</v>
      </c>
      <c r="E2111" s="15">
        <v>920</v>
      </c>
      <c r="F2111" s="8">
        <v>0</v>
      </c>
      <c r="G2111" s="11">
        <f t="shared" si="55"/>
        <v>920</v>
      </c>
      <c r="H2111" s="8">
        <f t="shared" si="56"/>
        <v>0</v>
      </c>
    </row>
    <row r="2112" spans="1:8">
      <c r="A2112" s="9" t="s">
        <v>126</v>
      </c>
      <c r="B2112" s="13">
        <v>29</v>
      </c>
      <c r="C2112" s="12">
        <v>46535</v>
      </c>
      <c r="D2112" s="12">
        <v>46535</v>
      </c>
      <c r="E2112" s="15">
        <v>920</v>
      </c>
      <c r="F2112" s="8">
        <v>0</v>
      </c>
      <c r="G2112" s="11">
        <f t="shared" si="55"/>
        <v>920</v>
      </c>
      <c r="H2112" s="8">
        <f t="shared" si="56"/>
        <v>0</v>
      </c>
    </row>
    <row r="2113" spans="1:8">
      <c r="A2113" s="9" t="s">
        <v>126</v>
      </c>
      <c r="B2113" s="13">
        <v>30</v>
      </c>
      <c r="C2113" s="12">
        <v>46566</v>
      </c>
      <c r="D2113" s="12">
        <v>46566</v>
      </c>
      <c r="E2113" s="15">
        <v>920</v>
      </c>
      <c r="F2113" s="8">
        <v>0</v>
      </c>
      <c r="G2113" s="11">
        <f t="shared" si="55"/>
        <v>920</v>
      </c>
      <c r="H2113" s="8">
        <f t="shared" si="56"/>
        <v>0</v>
      </c>
    </row>
    <row r="2114" spans="1:8">
      <c r="A2114" s="9" t="s">
        <v>126</v>
      </c>
      <c r="B2114" s="13">
        <v>31</v>
      </c>
      <c r="C2114" s="12">
        <v>46596</v>
      </c>
      <c r="D2114" s="12">
        <v>46596</v>
      </c>
      <c r="E2114" s="15">
        <v>920</v>
      </c>
      <c r="F2114" s="8">
        <v>0</v>
      </c>
      <c r="G2114" s="11">
        <f t="shared" si="55"/>
        <v>920</v>
      </c>
      <c r="H2114" s="8">
        <f t="shared" si="56"/>
        <v>0</v>
      </c>
    </row>
    <row r="2115" spans="1:8">
      <c r="A2115" s="9" t="s">
        <v>126</v>
      </c>
      <c r="B2115" s="13">
        <v>32</v>
      </c>
      <c r="C2115" s="12">
        <v>46627</v>
      </c>
      <c r="D2115" s="12">
        <v>46627</v>
      </c>
      <c r="E2115" s="15">
        <v>920</v>
      </c>
      <c r="F2115" s="8">
        <v>0</v>
      </c>
      <c r="G2115" s="11">
        <f t="shared" si="55"/>
        <v>920</v>
      </c>
      <c r="H2115" s="8">
        <f t="shared" si="56"/>
        <v>0</v>
      </c>
    </row>
    <row r="2116" spans="1:8">
      <c r="A2116" s="9" t="s">
        <v>126</v>
      </c>
      <c r="B2116" s="13">
        <v>33</v>
      </c>
      <c r="C2116" s="12">
        <v>46658</v>
      </c>
      <c r="D2116" s="12">
        <v>46658</v>
      </c>
      <c r="E2116" s="15">
        <v>920</v>
      </c>
      <c r="F2116" s="8">
        <v>0</v>
      </c>
      <c r="G2116" s="11">
        <f t="shared" si="55"/>
        <v>920</v>
      </c>
      <c r="H2116" s="8">
        <f t="shared" si="56"/>
        <v>0</v>
      </c>
    </row>
    <row r="2117" spans="1:8">
      <c r="A2117" s="9" t="s">
        <v>126</v>
      </c>
      <c r="B2117" s="13">
        <v>34</v>
      </c>
      <c r="C2117" s="12">
        <v>46688</v>
      </c>
      <c r="D2117" s="12">
        <v>46688</v>
      </c>
      <c r="E2117" s="15">
        <v>920</v>
      </c>
      <c r="F2117" s="8">
        <v>0</v>
      </c>
      <c r="G2117" s="11">
        <f t="shared" si="55"/>
        <v>920</v>
      </c>
      <c r="H2117" s="8">
        <f t="shared" si="56"/>
        <v>0</v>
      </c>
    </row>
    <row r="2118" spans="1:8">
      <c r="A2118" s="9" t="s">
        <v>126</v>
      </c>
      <c r="B2118" s="13">
        <v>35</v>
      </c>
      <c r="C2118" s="12">
        <v>46719</v>
      </c>
      <c r="D2118" s="12">
        <v>46719</v>
      </c>
      <c r="E2118" s="15">
        <v>920</v>
      </c>
      <c r="F2118" s="8">
        <v>0</v>
      </c>
      <c r="G2118" s="11">
        <f t="shared" si="55"/>
        <v>920</v>
      </c>
      <c r="H2118" s="8">
        <f t="shared" si="56"/>
        <v>0</v>
      </c>
    </row>
    <row r="2119" spans="1:8">
      <c r="A2119" s="9" t="s">
        <v>126</v>
      </c>
      <c r="B2119" s="13">
        <v>36</v>
      </c>
      <c r="C2119" s="12">
        <v>46749</v>
      </c>
      <c r="D2119" s="12">
        <v>46749</v>
      </c>
      <c r="E2119" s="15">
        <v>920</v>
      </c>
      <c r="F2119" s="8">
        <v>0</v>
      </c>
      <c r="G2119" s="11">
        <f t="shared" si="55"/>
        <v>920</v>
      </c>
      <c r="H2119" s="8">
        <f t="shared" si="56"/>
        <v>0</v>
      </c>
    </row>
    <row r="2120" spans="1:8">
      <c r="A2120" s="9" t="s">
        <v>126</v>
      </c>
      <c r="B2120" s="13">
        <v>37</v>
      </c>
      <c r="C2120" s="12">
        <v>46780</v>
      </c>
      <c r="D2120" s="12">
        <v>46780</v>
      </c>
      <c r="E2120" s="15">
        <v>920</v>
      </c>
      <c r="F2120" s="8">
        <v>0</v>
      </c>
      <c r="G2120" s="11">
        <f t="shared" si="55"/>
        <v>920</v>
      </c>
      <c r="H2120" s="8">
        <f t="shared" si="56"/>
        <v>0</v>
      </c>
    </row>
    <row r="2121" spans="1:8">
      <c r="A2121" s="9" t="s">
        <v>126</v>
      </c>
      <c r="B2121" s="13">
        <v>38</v>
      </c>
      <c r="C2121" s="12">
        <v>46811</v>
      </c>
      <c r="D2121" s="12">
        <v>46811</v>
      </c>
      <c r="E2121" s="15">
        <v>920</v>
      </c>
      <c r="F2121" s="8">
        <v>0</v>
      </c>
      <c r="G2121" s="11">
        <f t="shared" si="55"/>
        <v>920</v>
      </c>
      <c r="H2121" s="8">
        <f t="shared" si="56"/>
        <v>0</v>
      </c>
    </row>
    <row r="2122" spans="1:8">
      <c r="A2122" s="9" t="s">
        <v>126</v>
      </c>
      <c r="B2122" s="13">
        <v>39</v>
      </c>
      <c r="C2122" s="12">
        <v>46840</v>
      </c>
      <c r="D2122" s="12">
        <v>46840</v>
      </c>
      <c r="E2122" s="15">
        <v>920</v>
      </c>
      <c r="F2122" s="8">
        <v>0</v>
      </c>
      <c r="G2122" s="11">
        <f t="shared" si="55"/>
        <v>920</v>
      </c>
      <c r="H2122" s="8">
        <f t="shared" si="56"/>
        <v>0</v>
      </c>
    </row>
    <row r="2123" spans="1:8">
      <c r="A2123" s="9" t="s">
        <v>126</v>
      </c>
      <c r="B2123" s="13">
        <v>40</v>
      </c>
      <c r="C2123" s="12">
        <v>46871</v>
      </c>
      <c r="D2123" s="12">
        <v>46871</v>
      </c>
      <c r="E2123" s="15">
        <v>920</v>
      </c>
      <c r="F2123" s="8">
        <v>0</v>
      </c>
      <c r="G2123" s="11">
        <f t="shared" si="55"/>
        <v>920</v>
      </c>
      <c r="H2123" s="8">
        <f t="shared" si="56"/>
        <v>0</v>
      </c>
    </row>
    <row r="2124" spans="1:8">
      <c r="A2124" s="9" t="s">
        <v>126</v>
      </c>
      <c r="B2124" s="13">
        <v>41</v>
      </c>
      <c r="C2124" s="12">
        <v>46901</v>
      </c>
      <c r="D2124" s="12">
        <v>46901</v>
      </c>
      <c r="E2124" s="15">
        <v>920</v>
      </c>
      <c r="F2124" s="8">
        <v>0</v>
      </c>
      <c r="G2124" s="11">
        <f t="shared" si="55"/>
        <v>920</v>
      </c>
      <c r="H2124" s="8">
        <f t="shared" si="56"/>
        <v>0</v>
      </c>
    </row>
    <row r="2125" spans="1:8">
      <c r="A2125" s="9" t="s">
        <v>126</v>
      </c>
      <c r="B2125" s="13">
        <v>42</v>
      </c>
      <c r="C2125" s="12">
        <v>46932</v>
      </c>
      <c r="D2125" s="12">
        <v>46932</v>
      </c>
      <c r="E2125" s="15">
        <v>920</v>
      </c>
      <c r="F2125" s="8">
        <v>0</v>
      </c>
      <c r="G2125" s="11">
        <f t="shared" si="55"/>
        <v>920</v>
      </c>
      <c r="H2125" s="8">
        <f t="shared" si="56"/>
        <v>0</v>
      </c>
    </row>
    <row r="2126" spans="1:8">
      <c r="A2126" s="9" t="s">
        <v>126</v>
      </c>
      <c r="B2126" s="13">
        <v>43</v>
      </c>
      <c r="C2126" s="12">
        <v>46962</v>
      </c>
      <c r="D2126" s="12">
        <v>46962</v>
      </c>
      <c r="E2126" s="15">
        <v>920</v>
      </c>
      <c r="F2126" s="8">
        <v>0</v>
      </c>
      <c r="G2126" s="11">
        <f t="shared" si="55"/>
        <v>920</v>
      </c>
      <c r="H2126" s="8">
        <f t="shared" si="56"/>
        <v>0</v>
      </c>
    </row>
    <row r="2127" spans="1:8">
      <c r="A2127" s="9" t="s">
        <v>126</v>
      </c>
      <c r="B2127" s="13">
        <v>44</v>
      </c>
      <c r="C2127" s="12">
        <v>46993</v>
      </c>
      <c r="D2127" s="12">
        <v>46993</v>
      </c>
      <c r="E2127" s="15">
        <v>920</v>
      </c>
      <c r="F2127" s="8">
        <v>0</v>
      </c>
      <c r="G2127" s="11">
        <f t="shared" si="55"/>
        <v>920</v>
      </c>
      <c r="H2127" s="8">
        <f t="shared" si="56"/>
        <v>0</v>
      </c>
    </row>
    <row r="2128" spans="1:8">
      <c r="A2128" s="9" t="s">
        <v>126</v>
      </c>
      <c r="B2128" s="13">
        <v>45</v>
      </c>
      <c r="C2128" s="12">
        <v>47024</v>
      </c>
      <c r="D2128" s="12">
        <v>47024</v>
      </c>
      <c r="E2128" s="15">
        <v>920</v>
      </c>
      <c r="F2128" s="8">
        <v>0</v>
      </c>
      <c r="G2128" s="11">
        <f t="shared" si="55"/>
        <v>920</v>
      </c>
      <c r="H2128" s="8">
        <f t="shared" si="56"/>
        <v>0</v>
      </c>
    </row>
    <row r="2129" spans="1:8">
      <c r="A2129" s="9" t="s">
        <v>126</v>
      </c>
      <c r="B2129" s="13">
        <v>46</v>
      </c>
      <c r="C2129" s="12">
        <v>47054</v>
      </c>
      <c r="D2129" s="12">
        <v>47054</v>
      </c>
      <c r="E2129" s="15">
        <v>920</v>
      </c>
      <c r="F2129" s="8">
        <v>0</v>
      </c>
      <c r="G2129" s="11">
        <f t="shared" si="55"/>
        <v>920</v>
      </c>
      <c r="H2129" s="8">
        <f t="shared" si="56"/>
        <v>0</v>
      </c>
    </row>
    <row r="2130" spans="1:8">
      <c r="A2130" s="9" t="s">
        <v>126</v>
      </c>
      <c r="B2130" s="13">
        <v>47</v>
      </c>
      <c r="C2130" s="12">
        <v>47085</v>
      </c>
      <c r="D2130" s="12">
        <v>47085</v>
      </c>
      <c r="E2130" s="15">
        <v>920</v>
      </c>
      <c r="F2130" s="8">
        <v>0</v>
      </c>
      <c r="G2130" s="11">
        <f t="shared" si="55"/>
        <v>920</v>
      </c>
      <c r="H2130" s="8">
        <f t="shared" si="56"/>
        <v>0</v>
      </c>
    </row>
    <row r="2131" spans="1:8">
      <c r="A2131" s="9" t="s">
        <v>126</v>
      </c>
      <c r="B2131" s="13">
        <v>48</v>
      </c>
      <c r="C2131" s="12">
        <v>47115</v>
      </c>
      <c r="D2131" s="12">
        <v>47115</v>
      </c>
      <c r="E2131" s="15">
        <v>760</v>
      </c>
      <c r="F2131" s="8">
        <v>0</v>
      </c>
      <c r="G2131" s="11">
        <f t="shared" si="55"/>
        <v>760</v>
      </c>
      <c r="H2131" s="8">
        <f t="shared" si="56"/>
        <v>0</v>
      </c>
    </row>
    <row r="2132" spans="1:8">
      <c r="A2132" s="9" t="s">
        <v>127</v>
      </c>
      <c r="B2132" s="13">
        <v>1</v>
      </c>
      <c r="C2132" s="12">
        <v>45781</v>
      </c>
      <c r="D2132" s="12">
        <v>45781</v>
      </c>
      <c r="E2132" s="15">
        <v>623.91999999999996</v>
      </c>
      <c r="F2132" s="8">
        <v>0</v>
      </c>
      <c r="G2132" s="11">
        <f t="shared" ref="G2132:G2195" si="57">+E2132</f>
        <v>623.91999999999996</v>
      </c>
      <c r="H2132" s="8">
        <f t="shared" ref="H2132:H2195" si="58">+F2132</f>
        <v>0</v>
      </c>
    </row>
    <row r="2133" spans="1:8">
      <c r="A2133" s="9" t="s">
        <v>127</v>
      </c>
      <c r="B2133" s="13">
        <v>2</v>
      </c>
      <c r="C2133" s="12">
        <v>45812</v>
      </c>
      <c r="D2133" s="12">
        <v>45812</v>
      </c>
      <c r="E2133" s="15">
        <v>623.91999999999996</v>
      </c>
      <c r="F2133" s="8">
        <v>0</v>
      </c>
      <c r="G2133" s="11">
        <f t="shared" si="57"/>
        <v>623.91999999999996</v>
      </c>
      <c r="H2133" s="8">
        <f t="shared" si="58"/>
        <v>0</v>
      </c>
    </row>
    <row r="2134" spans="1:8">
      <c r="A2134" s="9" t="s">
        <v>127</v>
      </c>
      <c r="B2134" s="13">
        <v>3</v>
      </c>
      <c r="C2134" s="12">
        <v>45842</v>
      </c>
      <c r="D2134" s="12">
        <v>45842</v>
      </c>
      <c r="E2134" s="15">
        <v>623.91999999999996</v>
      </c>
      <c r="F2134" s="8">
        <v>0</v>
      </c>
      <c r="G2134" s="11">
        <f t="shared" si="57"/>
        <v>623.91999999999996</v>
      </c>
      <c r="H2134" s="8">
        <f t="shared" si="58"/>
        <v>0</v>
      </c>
    </row>
    <row r="2135" spans="1:8">
      <c r="A2135" s="9" t="s">
        <v>127</v>
      </c>
      <c r="B2135" s="13">
        <v>4</v>
      </c>
      <c r="C2135" s="12">
        <v>45873</v>
      </c>
      <c r="D2135" s="12">
        <v>45873</v>
      </c>
      <c r="E2135" s="15">
        <v>623.91999999999996</v>
      </c>
      <c r="F2135" s="8">
        <v>0</v>
      </c>
      <c r="G2135" s="11">
        <f t="shared" si="57"/>
        <v>623.91999999999996</v>
      </c>
      <c r="H2135" s="8">
        <f t="shared" si="58"/>
        <v>0</v>
      </c>
    </row>
    <row r="2136" spans="1:8">
      <c r="A2136" s="9" t="s">
        <v>127</v>
      </c>
      <c r="B2136" s="13">
        <v>5</v>
      </c>
      <c r="C2136" s="12">
        <v>45904</v>
      </c>
      <c r="D2136" s="12">
        <v>45904</v>
      </c>
      <c r="E2136" s="15">
        <v>623.91999999999996</v>
      </c>
      <c r="F2136" s="8">
        <v>0</v>
      </c>
      <c r="G2136" s="11">
        <f t="shared" si="57"/>
        <v>623.91999999999996</v>
      </c>
      <c r="H2136" s="8">
        <f t="shared" si="58"/>
        <v>0</v>
      </c>
    </row>
    <row r="2137" spans="1:8">
      <c r="A2137" s="9" t="s">
        <v>127</v>
      </c>
      <c r="B2137" s="13">
        <v>6</v>
      </c>
      <c r="C2137" s="12">
        <v>45934</v>
      </c>
      <c r="D2137" s="12">
        <v>45934</v>
      </c>
      <c r="E2137" s="15">
        <v>623.91999999999996</v>
      </c>
      <c r="F2137" s="8">
        <v>0</v>
      </c>
      <c r="G2137" s="11">
        <f t="shared" si="57"/>
        <v>623.91999999999996</v>
      </c>
      <c r="H2137" s="8">
        <f t="shared" si="58"/>
        <v>0</v>
      </c>
    </row>
    <row r="2138" spans="1:8">
      <c r="A2138" s="9" t="s">
        <v>127</v>
      </c>
      <c r="B2138" s="13">
        <v>7</v>
      </c>
      <c r="C2138" s="12">
        <v>45965</v>
      </c>
      <c r="D2138" s="12">
        <v>45965</v>
      </c>
      <c r="E2138" s="15">
        <v>623.91999999999996</v>
      </c>
      <c r="F2138" s="8">
        <v>0</v>
      </c>
      <c r="G2138" s="11">
        <f t="shared" si="57"/>
        <v>623.91999999999996</v>
      </c>
      <c r="H2138" s="8">
        <f t="shared" si="58"/>
        <v>0</v>
      </c>
    </row>
    <row r="2139" spans="1:8">
      <c r="A2139" s="9" t="s">
        <v>127</v>
      </c>
      <c r="B2139" s="13">
        <v>8</v>
      </c>
      <c r="C2139" s="12">
        <v>45995</v>
      </c>
      <c r="D2139" s="12">
        <v>45995</v>
      </c>
      <c r="E2139" s="15">
        <v>623.91999999999996</v>
      </c>
      <c r="F2139" s="8">
        <v>0</v>
      </c>
      <c r="G2139" s="11">
        <f t="shared" si="57"/>
        <v>623.91999999999996</v>
      </c>
      <c r="H2139" s="8">
        <f t="shared" si="58"/>
        <v>0</v>
      </c>
    </row>
    <row r="2140" spans="1:8">
      <c r="A2140" s="9" t="s">
        <v>127</v>
      </c>
      <c r="B2140" s="13">
        <v>9</v>
      </c>
      <c r="C2140" s="12">
        <v>46026</v>
      </c>
      <c r="D2140" s="12">
        <v>46026</v>
      </c>
      <c r="E2140" s="15">
        <v>623.91999999999996</v>
      </c>
      <c r="F2140" s="8">
        <v>0</v>
      </c>
      <c r="G2140" s="11">
        <f t="shared" si="57"/>
        <v>623.91999999999996</v>
      </c>
      <c r="H2140" s="8">
        <f t="shared" si="58"/>
        <v>0</v>
      </c>
    </row>
    <row r="2141" spans="1:8">
      <c r="A2141" s="9" t="s">
        <v>127</v>
      </c>
      <c r="B2141" s="13">
        <v>10</v>
      </c>
      <c r="C2141" s="12">
        <v>46057</v>
      </c>
      <c r="D2141" s="12">
        <v>46057</v>
      </c>
      <c r="E2141" s="15">
        <v>623.91999999999996</v>
      </c>
      <c r="F2141" s="8">
        <v>0</v>
      </c>
      <c r="G2141" s="11">
        <f t="shared" si="57"/>
        <v>623.91999999999996</v>
      </c>
      <c r="H2141" s="8">
        <f t="shared" si="58"/>
        <v>0</v>
      </c>
    </row>
    <row r="2142" spans="1:8">
      <c r="A2142" s="9" t="s">
        <v>127</v>
      </c>
      <c r="B2142" s="13">
        <v>11</v>
      </c>
      <c r="C2142" s="12">
        <v>46085</v>
      </c>
      <c r="D2142" s="12">
        <v>46085</v>
      </c>
      <c r="E2142" s="15">
        <v>623.91999999999996</v>
      </c>
      <c r="F2142" s="8">
        <v>0</v>
      </c>
      <c r="G2142" s="11">
        <f t="shared" si="57"/>
        <v>623.91999999999996</v>
      </c>
      <c r="H2142" s="8">
        <f t="shared" si="58"/>
        <v>0</v>
      </c>
    </row>
    <row r="2143" spans="1:8">
      <c r="A2143" s="9" t="s">
        <v>127</v>
      </c>
      <c r="B2143" s="13">
        <v>12</v>
      </c>
      <c r="C2143" s="12">
        <v>46116</v>
      </c>
      <c r="D2143" s="12">
        <v>46116</v>
      </c>
      <c r="E2143" s="15">
        <v>623.91999999999996</v>
      </c>
      <c r="F2143" s="8">
        <v>0</v>
      </c>
      <c r="G2143" s="11">
        <f t="shared" si="57"/>
        <v>623.91999999999996</v>
      </c>
      <c r="H2143" s="8">
        <f t="shared" si="58"/>
        <v>0</v>
      </c>
    </row>
    <row r="2144" spans="1:8">
      <c r="A2144" s="9" t="s">
        <v>127</v>
      </c>
      <c r="B2144" s="13">
        <v>13</v>
      </c>
      <c r="C2144" s="12">
        <v>46146</v>
      </c>
      <c r="D2144" s="12">
        <v>46146</v>
      </c>
      <c r="E2144" s="15">
        <v>623.91999999999996</v>
      </c>
      <c r="F2144" s="8">
        <v>0</v>
      </c>
      <c r="G2144" s="11">
        <f t="shared" si="57"/>
        <v>623.91999999999996</v>
      </c>
      <c r="H2144" s="8">
        <f t="shared" si="58"/>
        <v>0</v>
      </c>
    </row>
    <row r="2145" spans="1:8">
      <c r="A2145" s="9" t="s">
        <v>127</v>
      </c>
      <c r="B2145" s="13">
        <v>14</v>
      </c>
      <c r="C2145" s="12">
        <v>46177</v>
      </c>
      <c r="D2145" s="12">
        <v>46177</v>
      </c>
      <c r="E2145" s="15">
        <v>623.91999999999996</v>
      </c>
      <c r="F2145" s="8">
        <v>0</v>
      </c>
      <c r="G2145" s="11">
        <f t="shared" si="57"/>
        <v>623.91999999999996</v>
      </c>
      <c r="H2145" s="8">
        <f t="shared" si="58"/>
        <v>0</v>
      </c>
    </row>
    <row r="2146" spans="1:8">
      <c r="A2146" s="9" t="s">
        <v>127</v>
      </c>
      <c r="B2146" s="13">
        <v>15</v>
      </c>
      <c r="C2146" s="12">
        <v>46207</v>
      </c>
      <c r="D2146" s="12">
        <v>46207</v>
      </c>
      <c r="E2146" s="15">
        <v>623.91999999999996</v>
      </c>
      <c r="F2146" s="8">
        <v>0</v>
      </c>
      <c r="G2146" s="11">
        <f t="shared" si="57"/>
        <v>623.91999999999996</v>
      </c>
      <c r="H2146" s="8">
        <f t="shared" si="58"/>
        <v>0</v>
      </c>
    </row>
    <row r="2147" spans="1:8">
      <c r="A2147" s="9" t="s">
        <v>127</v>
      </c>
      <c r="B2147" s="13">
        <v>16</v>
      </c>
      <c r="C2147" s="12">
        <v>46238</v>
      </c>
      <c r="D2147" s="12">
        <v>46238</v>
      </c>
      <c r="E2147" s="15">
        <v>623.91999999999996</v>
      </c>
      <c r="F2147" s="8">
        <v>0</v>
      </c>
      <c r="G2147" s="11">
        <f t="shared" si="57"/>
        <v>623.91999999999996</v>
      </c>
      <c r="H2147" s="8">
        <f t="shared" si="58"/>
        <v>0</v>
      </c>
    </row>
    <row r="2148" spans="1:8">
      <c r="A2148" s="9" t="s">
        <v>127</v>
      </c>
      <c r="B2148" s="13">
        <v>17</v>
      </c>
      <c r="C2148" s="12">
        <v>46269</v>
      </c>
      <c r="D2148" s="12">
        <v>46269</v>
      </c>
      <c r="E2148" s="15">
        <v>623.91999999999996</v>
      </c>
      <c r="F2148" s="8">
        <v>0</v>
      </c>
      <c r="G2148" s="11">
        <f t="shared" si="57"/>
        <v>623.91999999999996</v>
      </c>
      <c r="H2148" s="8">
        <f t="shared" si="58"/>
        <v>0</v>
      </c>
    </row>
    <row r="2149" spans="1:8">
      <c r="A2149" s="9" t="s">
        <v>127</v>
      </c>
      <c r="B2149" s="13">
        <v>18</v>
      </c>
      <c r="C2149" s="12">
        <v>46299</v>
      </c>
      <c r="D2149" s="12">
        <v>46299</v>
      </c>
      <c r="E2149" s="15">
        <v>623.91999999999996</v>
      </c>
      <c r="F2149" s="8">
        <v>0</v>
      </c>
      <c r="G2149" s="11">
        <f t="shared" si="57"/>
        <v>623.91999999999996</v>
      </c>
      <c r="H2149" s="8">
        <f t="shared" si="58"/>
        <v>0</v>
      </c>
    </row>
    <row r="2150" spans="1:8">
      <c r="A2150" s="9" t="s">
        <v>127</v>
      </c>
      <c r="B2150" s="13">
        <v>19</v>
      </c>
      <c r="C2150" s="12">
        <v>46330</v>
      </c>
      <c r="D2150" s="12">
        <v>46330</v>
      </c>
      <c r="E2150" s="15">
        <v>623.91999999999996</v>
      </c>
      <c r="F2150" s="8">
        <v>0</v>
      </c>
      <c r="G2150" s="11">
        <f t="shared" si="57"/>
        <v>623.91999999999996</v>
      </c>
      <c r="H2150" s="8">
        <f t="shared" si="58"/>
        <v>0</v>
      </c>
    </row>
    <row r="2151" spans="1:8">
      <c r="A2151" s="9" t="s">
        <v>127</v>
      </c>
      <c r="B2151" s="13">
        <v>20</v>
      </c>
      <c r="C2151" s="12">
        <v>46360</v>
      </c>
      <c r="D2151" s="12">
        <v>46360</v>
      </c>
      <c r="E2151" s="15">
        <v>623.91999999999996</v>
      </c>
      <c r="F2151" s="8">
        <v>0</v>
      </c>
      <c r="G2151" s="11">
        <f t="shared" si="57"/>
        <v>623.91999999999996</v>
      </c>
      <c r="H2151" s="8">
        <f t="shared" si="58"/>
        <v>0</v>
      </c>
    </row>
    <row r="2152" spans="1:8">
      <c r="A2152" s="9" t="s">
        <v>127</v>
      </c>
      <c r="B2152" s="13">
        <v>21</v>
      </c>
      <c r="C2152" s="12">
        <v>46391</v>
      </c>
      <c r="D2152" s="12">
        <v>46391</v>
      </c>
      <c r="E2152" s="15">
        <v>623.91999999999996</v>
      </c>
      <c r="F2152" s="8">
        <v>0</v>
      </c>
      <c r="G2152" s="11">
        <f t="shared" si="57"/>
        <v>623.91999999999996</v>
      </c>
      <c r="H2152" s="8">
        <f t="shared" si="58"/>
        <v>0</v>
      </c>
    </row>
    <row r="2153" spans="1:8">
      <c r="A2153" s="9" t="s">
        <v>127</v>
      </c>
      <c r="B2153" s="13">
        <v>22</v>
      </c>
      <c r="C2153" s="12">
        <v>46422</v>
      </c>
      <c r="D2153" s="12">
        <v>46422</v>
      </c>
      <c r="E2153" s="15">
        <v>623.91999999999996</v>
      </c>
      <c r="F2153" s="8">
        <v>0</v>
      </c>
      <c r="G2153" s="11">
        <f t="shared" si="57"/>
        <v>623.91999999999996</v>
      </c>
      <c r="H2153" s="8">
        <f t="shared" si="58"/>
        <v>0</v>
      </c>
    </row>
    <row r="2154" spans="1:8">
      <c r="A2154" s="9" t="s">
        <v>127</v>
      </c>
      <c r="B2154" s="13">
        <v>23</v>
      </c>
      <c r="C2154" s="12">
        <v>46450</v>
      </c>
      <c r="D2154" s="12">
        <v>46450</v>
      </c>
      <c r="E2154" s="15">
        <v>623.91999999999996</v>
      </c>
      <c r="F2154" s="8">
        <v>0</v>
      </c>
      <c r="G2154" s="11">
        <f t="shared" si="57"/>
        <v>623.91999999999996</v>
      </c>
      <c r="H2154" s="8">
        <f t="shared" si="58"/>
        <v>0</v>
      </c>
    </row>
    <row r="2155" spans="1:8">
      <c r="A2155" s="9" t="s">
        <v>127</v>
      </c>
      <c r="B2155" s="13">
        <v>24</v>
      </c>
      <c r="C2155" s="12">
        <v>46481</v>
      </c>
      <c r="D2155" s="12">
        <v>46481</v>
      </c>
      <c r="E2155" s="15">
        <v>623.91999999999996</v>
      </c>
      <c r="F2155" s="8">
        <v>0</v>
      </c>
      <c r="G2155" s="11">
        <f t="shared" si="57"/>
        <v>623.91999999999996</v>
      </c>
      <c r="H2155" s="8">
        <f t="shared" si="58"/>
        <v>0</v>
      </c>
    </row>
    <row r="2156" spans="1:8">
      <c r="A2156" s="9" t="s">
        <v>127</v>
      </c>
      <c r="B2156" s="13">
        <v>25</v>
      </c>
      <c r="C2156" s="12">
        <v>46511</v>
      </c>
      <c r="D2156" s="12">
        <v>46511</v>
      </c>
      <c r="E2156" s="15">
        <v>623.91999999999996</v>
      </c>
      <c r="F2156" s="8">
        <v>0</v>
      </c>
      <c r="G2156" s="11">
        <f t="shared" si="57"/>
        <v>623.91999999999996</v>
      </c>
      <c r="H2156" s="8">
        <f t="shared" si="58"/>
        <v>0</v>
      </c>
    </row>
    <row r="2157" spans="1:8">
      <c r="A2157" s="9" t="s">
        <v>127</v>
      </c>
      <c r="B2157" s="13">
        <v>26</v>
      </c>
      <c r="C2157" s="12">
        <v>46542</v>
      </c>
      <c r="D2157" s="12">
        <v>46542</v>
      </c>
      <c r="E2157" s="15">
        <v>623.91999999999996</v>
      </c>
      <c r="F2157" s="8">
        <v>0</v>
      </c>
      <c r="G2157" s="11">
        <f t="shared" si="57"/>
        <v>623.91999999999996</v>
      </c>
      <c r="H2157" s="8">
        <f t="shared" si="58"/>
        <v>0</v>
      </c>
    </row>
    <row r="2158" spans="1:8">
      <c r="A2158" s="9" t="s">
        <v>127</v>
      </c>
      <c r="B2158" s="13">
        <v>27</v>
      </c>
      <c r="C2158" s="12">
        <v>46572</v>
      </c>
      <c r="D2158" s="12">
        <v>46572</v>
      </c>
      <c r="E2158" s="15">
        <v>623.91999999999996</v>
      </c>
      <c r="F2158" s="8">
        <v>0</v>
      </c>
      <c r="G2158" s="11">
        <f t="shared" si="57"/>
        <v>623.91999999999996</v>
      </c>
      <c r="H2158" s="8">
        <f t="shared" si="58"/>
        <v>0</v>
      </c>
    </row>
    <row r="2159" spans="1:8">
      <c r="A2159" s="9" t="s">
        <v>127</v>
      </c>
      <c r="B2159" s="13">
        <v>28</v>
      </c>
      <c r="C2159" s="12">
        <v>46603</v>
      </c>
      <c r="D2159" s="12">
        <v>46603</v>
      </c>
      <c r="E2159" s="15">
        <v>623.91999999999996</v>
      </c>
      <c r="F2159" s="8">
        <v>0</v>
      </c>
      <c r="G2159" s="11">
        <f t="shared" si="57"/>
        <v>623.91999999999996</v>
      </c>
      <c r="H2159" s="8">
        <f t="shared" si="58"/>
        <v>0</v>
      </c>
    </row>
    <row r="2160" spans="1:8">
      <c r="A2160" s="9" t="s">
        <v>127</v>
      </c>
      <c r="B2160" s="13">
        <v>29</v>
      </c>
      <c r="C2160" s="12">
        <v>46634</v>
      </c>
      <c r="D2160" s="12">
        <v>46634</v>
      </c>
      <c r="E2160" s="15">
        <v>623.91999999999996</v>
      </c>
      <c r="F2160" s="8">
        <v>0</v>
      </c>
      <c r="G2160" s="11">
        <f t="shared" si="57"/>
        <v>623.91999999999996</v>
      </c>
      <c r="H2160" s="8">
        <f t="shared" si="58"/>
        <v>0</v>
      </c>
    </row>
    <row r="2161" spans="1:8">
      <c r="A2161" s="9" t="s">
        <v>127</v>
      </c>
      <c r="B2161" s="13">
        <v>30</v>
      </c>
      <c r="C2161" s="12">
        <v>46664</v>
      </c>
      <c r="D2161" s="12">
        <v>46664</v>
      </c>
      <c r="E2161" s="15">
        <v>623.91999999999996</v>
      </c>
      <c r="F2161" s="8">
        <v>0</v>
      </c>
      <c r="G2161" s="11">
        <f t="shared" si="57"/>
        <v>623.91999999999996</v>
      </c>
      <c r="H2161" s="8">
        <f t="shared" si="58"/>
        <v>0</v>
      </c>
    </row>
    <row r="2162" spans="1:8">
      <c r="A2162" s="9" t="s">
        <v>127</v>
      </c>
      <c r="B2162" s="13">
        <v>31</v>
      </c>
      <c r="C2162" s="12">
        <v>46695</v>
      </c>
      <c r="D2162" s="12">
        <v>46695</v>
      </c>
      <c r="E2162" s="15">
        <v>623.91999999999996</v>
      </c>
      <c r="F2162" s="8">
        <v>0</v>
      </c>
      <c r="G2162" s="11">
        <f t="shared" si="57"/>
        <v>623.91999999999996</v>
      </c>
      <c r="H2162" s="8">
        <f t="shared" si="58"/>
        <v>0</v>
      </c>
    </row>
    <row r="2163" spans="1:8">
      <c r="A2163" s="9" t="s">
        <v>127</v>
      </c>
      <c r="B2163" s="13">
        <v>32</v>
      </c>
      <c r="C2163" s="12">
        <v>46725</v>
      </c>
      <c r="D2163" s="12">
        <v>46725</v>
      </c>
      <c r="E2163" s="15">
        <v>623.91999999999996</v>
      </c>
      <c r="F2163" s="8">
        <v>0</v>
      </c>
      <c r="G2163" s="11">
        <f t="shared" si="57"/>
        <v>623.91999999999996</v>
      </c>
      <c r="H2163" s="8">
        <f t="shared" si="58"/>
        <v>0</v>
      </c>
    </row>
    <row r="2164" spans="1:8">
      <c r="A2164" s="9" t="s">
        <v>127</v>
      </c>
      <c r="B2164" s="13">
        <v>33</v>
      </c>
      <c r="C2164" s="12">
        <v>46756</v>
      </c>
      <c r="D2164" s="12">
        <v>46756</v>
      </c>
      <c r="E2164" s="15">
        <v>623.91999999999996</v>
      </c>
      <c r="F2164" s="8">
        <v>0</v>
      </c>
      <c r="G2164" s="11">
        <f t="shared" si="57"/>
        <v>623.91999999999996</v>
      </c>
      <c r="H2164" s="8">
        <f t="shared" si="58"/>
        <v>0</v>
      </c>
    </row>
    <row r="2165" spans="1:8">
      <c r="A2165" s="9" t="s">
        <v>127</v>
      </c>
      <c r="B2165" s="13">
        <v>34</v>
      </c>
      <c r="C2165" s="12">
        <v>46787</v>
      </c>
      <c r="D2165" s="12">
        <v>46787</v>
      </c>
      <c r="E2165" s="15">
        <v>623.91999999999996</v>
      </c>
      <c r="F2165" s="8">
        <v>0</v>
      </c>
      <c r="G2165" s="11">
        <f t="shared" si="57"/>
        <v>623.91999999999996</v>
      </c>
      <c r="H2165" s="8">
        <f t="shared" si="58"/>
        <v>0</v>
      </c>
    </row>
    <row r="2166" spans="1:8">
      <c r="A2166" s="9" t="s">
        <v>127</v>
      </c>
      <c r="B2166" s="13">
        <v>35</v>
      </c>
      <c r="C2166" s="12">
        <v>46816</v>
      </c>
      <c r="D2166" s="12">
        <v>46816</v>
      </c>
      <c r="E2166" s="15">
        <v>623.91999999999996</v>
      </c>
      <c r="F2166" s="8">
        <v>0</v>
      </c>
      <c r="G2166" s="11">
        <f t="shared" si="57"/>
        <v>623.91999999999996</v>
      </c>
      <c r="H2166" s="8">
        <f t="shared" si="58"/>
        <v>0</v>
      </c>
    </row>
    <row r="2167" spans="1:8">
      <c r="A2167" s="9" t="s">
        <v>127</v>
      </c>
      <c r="B2167" s="13">
        <v>36</v>
      </c>
      <c r="C2167" s="12">
        <v>46847</v>
      </c>
      <c r="D2167" s="12">
        <v>46847</v>
      </c>
      <c r="E2167" s="15">
        <v>623.91999999999996</v>
      </c>
      <c r="F2167" s="8">
        <v>0</v>
      </c>
      <c r="G2167" s="11">
        <f t="shared" si="57"/>
        <v>623.91999999999996</v>
      </c>
      <c r="H2167" s="8">
        <f t="shared" si="58"/>
        <v>0</v>
      </c>
    </row>
    <row r="2168" spans="1:8">
      <c r="A2168" s="9" t="s">
        <v>127</v>
      </c>
      <c r="B2168" s="13">
        <v>37</v>
      </c>
      <c r="C2168" s="12">
        <v>46877</v>
      </c>
      <c r="D2168" s="12">
        <v>46877</v>
      </c>
      <c r="E2168" s="15">
        <v>623.91999999999996</v>
      </c>
      <c r="F2168" s="8">
        <v>0</v>
      </c>
      <c r="G2168" s="11">
        <f t="shared" si="57"/>
        <v>623.91999999999996</v>
      </c>
      <c r="H2168" s="8">
        <f t="shared" si="58"/>
        <v>0</v>
      </c>
    </row>
    <row r="2169" spans="1:8">
      <c r="A2169" s="9" t="s">
        <v>127</v>
      </c>
      <c r="B2169" s="13">
        <v>38</v>
      </c>
      <c r="C2169" s="12">
        <v>46908</v>
      </c>
      <c r="D2169" s="12">
        <v>46908</v>
      </c>
      <c r="E2169" s="15">
        <v>623.91999999999996</v>
      </c>
      <c r="F2169" s="8">
        <v>0</v>
      </c>
      <c r="G2169" s="11">
        <f t="shared" si="57"/>
        <v>623.91999999999996</v>
      </c>
      <c r="H2169" s="8">
        <f t="shared" si="58"/>
        <v>0</v>
      </c>
    </row>
    <row r="2170" spans="1:8">
      <c r="A2170" s="9" t="s">
        <v>127</v>
      </c>
      <c r="B2170" s="13">
        <v>39</v>
      </c>
      <c r="C2170" s="12">
        <v>46938</v>
      </c>
      <c r="D2170" s="12">
        <v>46938</v>
      </c>
      <c r="E2170" s="15">
        <v>623.91999999999996</v>
      </c>
      <c r="F2170" s="8">
        <v>0</v>
      </c>
      <c r="G2170" s="11">
        <f t="shared" si="57"/>
        <v>623.91999999999996</v>
      </c>
      <c r="H2170" s="8">
        <f t="shared" si="58"/>
        <v>0</v>
      </c>
    </row>
    <row r="2171" spans="1:8">
      <c r="A2171" s="9" t="s">
        <v>127</v>
      </c>
      <c r="B2171" s="13">
        <v>40</v>
      </c>
      <c r="C2171" s="12">
        <v>46969</v>
      </c>
      <c r="D2171" s="12">
        <v>46969</v>
      </c>
      <c r="E2171" s="15">
        <v>623.91999999999996</v>
      </c>
      <c r="F2171" s="8">
        <v>0</v>
      </c>
      <c r="G2171" s="11">
        <f t="shared" si="57"/>
        <v>623.91999999999996</v>
      </c>
      <c r="H2171" s="8">
        <f t="shared" si="58"/>
        <v>0</v>
      </c>
    </row>
    <row r="2172" spans="1:8">
      <c r="A2172" s="9" t="s">
        <v>127</v>
      </c>
      <c r="B2172" s="13">
        <v>41</v>
      </c>
      <c r="C2172" s="12">
        <v>47000</v>
      </c>
      <c r="D2172" s="12">
        <v>47000</v>
      </c>
      <c r="E2172" s="15">
        <v>623.91999999999996</v>
      </c>
      <c r="F2172" s="8">
        <v>0</v>
      </c>
      <c r="G2172" s="11">
        <f t="shared" si="57"/>
        <v>623.91999999999996</v>
      </c>
      <c r="H2172" s="8">
        <f t="shared" si="58"/>
        <v>0</v>
      </c>
    </row>
    <row r="2173" spans="1:8">
      <c r="A2173" s="9" t="s">
        <v>127</v>
      </c>
      <c r="B2173" s="13">
        <v>42</v>
      </c>
      <c r="C2173" s="12">
        <v>47030</v>
      </c>
      <c r="D2173" s="12">
        <v>47030</v>
      </c>
      <c r="E2173" s="15">
        <v>623.91999999999996</v>
      </c>
      <c r="F2173" s="8">
        <v>0</v>
      </c>
      <c r="G2173" s="11">
        <f t="shared" si="57"/>
        <v>623.91999999999996</v>
      </c>
      <c r="H2173" s="8">
        <f t="shared" si="58"/>
        <v>0</v>
      </c>
    </row>
    <row r="2174" spans="1:8">
      <c r="A2174" s="9" t="s">
        <v>127</v>
      </c>
      <c r="B2174" s="13">
        <v>43</v>
      </c>
      <c r="C2174" s="12">
        <v>47061</v>
      </c>
      <c r="D2174" s="12">
        <v>47061</v>
      </c>
      <c r="E2174" s="15">
        <v>623.91999999999996</v>
      </c>
      <c r="F2174" s="8">
        <v>0</v>
      </c>
      <c r="G2174" s="11">
        <f t="shared" si="57"/>
        <v>623.91999999999996</v>
      </c>
      <c r="H2174" s="8">
        <f t="shared" si="58"/>
        <v>0</v>
      </c>
    </row>
    <row r="2175" spans="1:8">
      <c r="A2175" s="9" t="s">
        <v>127</v>
      </c>
      <c r="B2175" s="13">
        <v>44</v>
      </c>
      <c r="C2175" s="12">
        <v>47091</v>
      </c>
      <c r="D2175" s="12">
        <v>47091</v>
      </c>
      <c r="E2175" s="15">
        <v>623.91999999999996</v>
      </c>
      <c r="F2175" s="8">
        <v>0</v>
      </c>
      <c r="G2175" s="11">
        <f t="shared" si="57"/>
        <v>623.91999999999996</v>
      </c>
      <c r="H2175" s="8">
        <f t="shared" si="58"/>
        <v>0</v>
      </c>
    </row>
    <row r="2176" spans="1:8">
      <c r="A2176" s="9" t="s">
        <v>127</v>
      </c>
      <c r="B2176" s="13">
        <v>45</v>
      </c>
      <c r="C2176" s="12">
        <v>47122</v>
      </c>
      <c r="D2176" s="12">
        <v>47122</v>
      </c>
      <c r="E2176" s="15">
        <v>623.91999999999996</v>
      </c>
      <c r="F2176" s="8">
        <v>0</v>
      </c>
      <c r="G2176" s="11">
        <f t="shared" si="57"/>
        <v>623.91999999999996</v>
      </c>
      <c r="H2176" s="8">
        <f t="shared" si="58"/>
        <v>0</v>
      </c>
    </row>
    <row r="2177" spans="1:8">
      <c r="A2177" s="9" t="s">
        <v>127</v>
      </c>
      <c r="B2177" s="13">
        <v>46</v>
      </c>
      <c r="C2177" s="12">
        <v>47153</v>
      </c>
      <c r="D2177" s="12">
        <v>47153</v>
      </c>
      <c r="E2177" s="15">
        <v>623.91999999999996</v>
      </c>
      <c r="F2177" s="8">
        <v>0</v>
      </c>
      <c r="G2177" s="11">
        <f t="shared" si="57"/>
        <v>623.91999999999996</v>
      </c>
      <c r="H2177" s="8">
        <f t="shared" si="58"/>
        <v>0</v>
      </c>
    </row>
    <row r="2178" spans="1:8">
      <c r="A2178" s="9" t="s">
        <v>127</v>
      </c>
      <c r="B2178" s="13">
        <v>47</v>
      </c>
      <c r="C2178" s="12">
        <v>47181</v>
      </c>
      <c r="D2178" s="12">
        <v>47181</v>
      </c>
      <c r="E2178" s="15">
        <v>623.91999999999996</v>
      </c>
      <c r="F2178" s="8">
        <v>0</v>
      </c>
      <c r="G2178" s="11">
        <f t="shared" si="57"/>
        <v>623.91999999999996</v>
      </c>
      <c r="H2178" s="8">
        <f t="shared" si="58"/>
        <v>0</v>
      </c>
    </row>
    <row r="2179" spans="1:8">
      <c r="A2179" s="9" t="s">
        <v>127</v>
      </c>
      <c r="B2179" s="13">
        <v>48</v>
      </c>
      <c r="C2179" s="12">
        <v>47212</v>
      </c>
      <c r="D2179" s="12">
        <v>47212</v>
      </c>
      <c r="E2179" s="15">
        <v>623.91999999999996</v>
      </c>
      <c r="F2179" s="8">
        <v>0</v>
      </c>
      <c r="G2179" s="11">
        <f t="shared" si="57"/>
        <v>623.91999999999996</v>
      </c>
      <c r="H2179" s="8">
        <f t="shared" si="58"/>
        <v>0</v>
      </c>
    </row>
    <row r="2180" spans="1:8">
      <c r="A2180" s="9" t="s">
        <v>128</v>
      </c>
      <c r="B2180" s="13">
        <v>1</v>
      </c>
      <c r="C2180" s="12">
        <v>45741</v>
      </c>
      <c r="D2180" s="12">
        <v>45741</v>
      </c>
      <c r="E2180" s="14">
        <v>4000</v>
      </c>
      <c r="F2180" s="8">
        <v>0</v>
      </c>
      <c r="G2180" s="11">
        <f t="shared" si="57"/>
        <v>4000</v>
      </c>
      <c r="H2180" s="8">
        <f t="shared" si="58"/>
        <v>0</v>
      </c>
    </row>
    <row r="2181" spans="1:8">
      <c r="A2181" s="9" t="s">
        <v>128</v>
      </c>
      <c r="B2181" s="13">
        <v>2</v>
      </c>
      <c r="C2181" s="12">
        <v>45762</v>
      </c>
      <c r="D2181" s="12">
        <v>45762</v>
      </c>
      <c r="E2181" s="15">
        <v>812.5</v>
      </c>
      <c r="F2181" s="8">
        <v>0</v>
      </c>
      <c r="G2181" s="11">
        <f t="shared" si="57"/>
        <v>812.5</v>
      </c>
      <c r="H2181" s="8">
        <f t="shared" si="58"/>
        <v>0</v>
      </c>
    </row>
    <row r="2182" spans="1:8">
      <c r="A2182" s="9" t="s">
        <v>128</v>
      </c>
      <c r="B2182" s="13">
        <v>3</v>
      </c>
      <c r="C2182" s="12">
        <v>45792</v>
      </c>
      <c r="D2182" s="12">
        <v>45792</v>
      </c>
      <c r="E2182" s="15">
        <v>812.5</v>
      </c>
      <c r="F2182" s="8">
        <v>0</v>
      </c>
      <c r="G2182" s="11">
        <f t="shared" si="57"/>
        <v>812.5</v>
      </c>
      <c r="H2182" s="8">
        <f t="shared" si="58"/>
        <v>0</v>
      </c>
    </row>
    <row r="2183" spans="1:8">
      <c r="A2183" s="9" t="s">
        <v>128</v>
      </c>
      <c r="B2183" s="13">
        <v>4</v>
      </c>
      <c r="C2183" s="12">
        <v>45823</v>
      </c>
      <c r="D2183" s="12">
        <v>45823</v>
      </c>
      <c r="E2183" s="15">
        <v>812.5</v>
      </c>
      <c r="F2183" s="8">
        <v>0</v>
      </c>
      <c r="G2183" s="11">
        <f t="shared" si="57"/>
        <v>812.5</v>
      </c>
      <c r="H2183" s="8">
        <f t="shared" si="58"/>
        <v>0</v>
      </c>
    </row>
    <row r="2184" spans="1:8">
      <c r="A2184" s="9" t="s">
        <v>128</v>
      </c>
      <c r="B2184" s="13">
        <v>5</v>
      </c>
      <c r="C2184" s="12">
        <v>45853</v>
      </c>
      <c r="D2184" s="12">
        <v>45853</v>
      </c>
      <c r="E2184" s="15">
        <v>812.5</v>
      </c>
      <c r="F2184" s="8">
        <v>0</v>
      </c>
      <c r="G2184" s="11">
        <f t="shared" si="57"/>
        <v>812.5</v>
      </c>
      <c r="H2184" s="8">
        <f t="shared" si="58"/>
        <v>0</v>
      </c>
    </row>
    <row r="2185" spans="1:8">
      <c r="A2185" s="9" t="s">
        <v>128</v>
      </c>
      <c r="B2185" s="13">
        <v>6</v>
      </c>
      <c r="C2185" s="12">
        <v>45884</v>
      </c>
      <c r="D2185" s="12">
        <v>45884</v>
      </c>
      <c r="E2185" s="15">
        <v>812.5</v>
      </c>
      <c r="F2185" s="8">
        <v>0</v>
      </c>
      <c r="G2185" s="11">
        <f t="shared" si="57"/>
        <v>812.5</v>
      </c>
      <c r="H2185" s="8">
        <f t="shared" si="58"/>
        <v>0</v>
      </c>
    </row>
    <row r="2186" spans="1:8">
      <c r="A2186" s="9" t="s">
        <v>128</v>
      </c>
      <c r="B2186" s="13">
        <v>7</v>
      </c>
      <c r="C2186" s="12">
        <v>45915</v>
      </c>
      <c r="D2186" s="12">
        <v>45915</v>
      </c>
      <c r="E2186" s="15">
        <v>812.5</v>
      </c>
      <c r="F2186" s="8">
        <v>0</v>
      </c>
      <c r="G2186" s="11">
        <f t="shared" si="57"/>
        <v>812.5</v>
      </c>
      <c r="H2186" s="8">
        <f t="shared" si="58"/>
        <v>0</v>
      </c>
    </row>
    <row r="2187" spans="1:8">
      <c r="A2187" s="9" t="s">
        <v>128</v>
      </c>
      <c r="B2187" s="13">
        <v>8</v>
      </c>
      <c r="C2187" s="12">
        <v>45945</v>
      </c>
      <c r="D2187" s="12">
        <v>45945</v>
      </c>
      <c r="E2187" s="15">
        <v>812.5</v>
      </c>
      <c r="F2187" s="8">
        <v>0</v>
      </c>
      <c r="G2187" s="11">
        <f t="shared" si="57"/>
        <v>812.5</v>
      </c>
      <c r="H2187" s="8">
        <f t="shared" si="58"/>
        <v>0</v>
      </c>
    </row>
    <row r="2188" spans="1:8">
      <c r="A2188" s="9" t="s">
        <v>128</v>
      </c>
      <c r="B2188" s="13">
        <v>9</v>
      </c>
      <c r="C2188" s="12">
        <v>45976</v>
      </c>
      <c r="D2188" s="12">
        <v>45976</v>
      </c>
      <c r="E2188" s="15">
        <v>812.5</v>
      </c>
      <c r="F2188" s="8">
        <v>0</v>
      </c>
      <c r="G2188" s="11">
        <f t="shared" si="57"/>
        <v>812.5</v>
      </c>
      <c r="H2188" s="8">
        <f t="shared" si="58"/>
        <v>0</v>
      </c>
    </row>
    <row r="2189" spans="1:8">
      <c r="A2189" s="9" t="s">
        <v>128</v>
      </c>
      <c r="B2189" s="13">
        <v>10</v>
      </c>
      <c r="C2189" s="12">
        <v>46006</v>
      </c>
      <c r="D2189" s="12">
        <v>46006</v>
      </c>
      <c r="E2189" s="15">
        <v>812.5</v>
      </c>
      <c r="F2189" s="8">
        <v>0</v>
      </c>
      <c r="G2189" s="11">
        <f t="shared" si="57"/>
        <v>812.5</v>
      </c>
      <c r="H2189" s="8">
        <f t="shared" si="58"/>
        <v>0</v>
      </c>
    </row>
    <row r="2190" spans="1:8">
      <c r="A2190" s="9" t="s">
        <v>128</v>
      </c>
      <c r="B2190" s="13">
        <v>11</v>
      </c>
      <c r="C2190" s="12">
        <v>46037</v>
      </c>
      <c r="D2190" s="12">
        <v>46037</v>
      </c>
      <c r="E2190" s="15">
        <v>812.5</v>
      </c>
      <c r="F2190" s="8">
        <v>0</v>
      </c>
      <c r="G2190" s="11">
        <f t="shared" si="57"/>
        <v>812.5</v>
      </c>
      <c r="H2190" s="8">
        <f t="shared" si="58"/>
        <v>0</v>
      </c>
    </row>
    <row r="2191" spans="1:8">
      <c r="A2191" s="9" t="s">
        <v>128</v>
      </c>
      <c r="B2191" s="13">
        <v>12</v>
      </c>
      <c r="C2191" s="12">
        <v>46068</v>
      </c>
      <c r="D2191" s="12">
        <v>46068</v>
      </c>
      <c r="E2191" s="15">
        <v>812.5</v>
      </c>
      <c r="F2191" s="8">
        <v>0</v>
      </c>
      <c r="G2191" s="11">
        <f t="shared" si="57"/>
        <v>812.5</v>
      </c>
      <c r="H2191" s="8">
        <f t="shared" si="58"/>
        <v>0</v>
      </c>
    </row>
    <row r="2192" spans="1:8">
      <c r="A2192" s="9" t="s">
        <v>128</v>
      </c>
      <c r="B2192" s="13">
        <v>13</v>
      </c>
      <c r="C2192" s="12">
        <v>46096</v>
      </c>
      <c r="D2192" s="12">
        <v>46096</v>
      </c>
      <c r="E2192" s="15">
        <v>812.5</v>
      </c>
      <c r="F2192" s="8">
        <v>0</v>
      </c>
      <c r="G2192" s="11">
        <f t="shared" si="57"/>
        <v>812.5</v>
      </c>
      <c r="H2192" s="8">
        <f t="shared" si="58"/>
        <v>0</v>
      </c>
    </row>
    <row r="2193" spans="1:8">
      <c r="A2193" s="9" t="s">
        <v>128</v>
      </c>
      <c r="B2193" s="13">
        <v>14</v>
      </c>
      <c r="C2193" s="12">
        <v>46127</v>
      </c>
      <c r="D2193" s="12">
        <v>46127</v>
      </c>
      <c r="E2193" s="15">
        <v>812.5</v>
      </c>
      <c r="F2193" s="8">
        <v>0</v>
      </c>
      <c r="G2193" s="11">
        <f t="shared" si="57"/>
        <v>812.5</v>
      </c>
      <c r="H2193" s="8">
        <f t="shared" si="58"/>
        <v>0</v>
      </c>
    </row>
    <row r="2194" spans="1:8">
      <c r="A2194" s="9" t="s">
        <v>128</v>
      </c>
      <c r="B2194" s="13">
        <v>15</v>
      </c>
      <c r="C2194" s="12">
        <v>46157</v>
      </c>
      <c r="D2194" s="12">
        <v>46157</v>
      </c>
      <c r="E2194" s="15">
        <v>812.5</v>
      </c>
      <c r="F2194" s="8">
        <v>0</v>
      </c>
      <c r="G2194" s="11">
        <f t="shared" si="57"/>
        <v>812.5</v>
      </c>
      <c r="H2194" s="8">
        <f t="shared" si="58"/>
        <v>0</v>
      </c>
    </row>
    <row r="2195" spans="1:8">
      <c r="A2195" s="9" t="s">
        <v>128</v>
      </c>
      <c r="B2195" s="13">
        <v>16</v>
      </c>
      <c r="C2195" s="12">
        <v>46188</v>
      </c>
      <c r="D2195" s="12">
        <v>46188</v>
      </c>
      <c r="E2195" s="15">
        <v>812.5</v>
      </c>
      <c r="F2195" s="8">
        <v>0</v>
      </c>
      <c r="G2195" s="11">
        <f t="shared" si="57"/>
        <v>812.5</v>
      </c>
      <c r="H2195" s="8">
        <f t="shared" si="58"/>
        <v>0</v>
      </c>
    </row>
    <row r="2196" spans="1:8">
      <c r="A2196" s="9" t="s">
        <v>128</v>
      </c>
      <c r="B2196" s="13">
        <v>17</v>
      </c>
      <c r="C2196" s="12">
        <v>46218</v>
      </c>
      <c r="D2196" s="12">
        <v>46218</v>
      </c>
      <c r="E2196" s="15">
        <v>812.5</v>
      </c>
      <c r="F2196" s="8">
        <v>0</v>
      </c>
      <c r="G2196" s="11">
        <f t="shared" ref="G2196:G2240" si="59">+E2196</f>
        <v>812.5</v>
      </c>
      <c r="H2196" s="8">
        <f t="shared" ref="H2196:H2240" si="60">+F2196</f>
        <v>0</v>
      </c>
    </row>
    <row r="2197" spans="1:8">
      <c r="A2197" s="9" t="s">
        <v>128</v>
      </c>
      <c r="B2197" s="13">
        <v>18</v>
      </c>
      <c r="C2197" s="12">
        <v>46249</v>
      </c>
      <c r="D2197" s="12">
        <v>46249</v>
      </c>
      <c r="E2197" s="15">
        <v>812.5</v>
      </c>
      <c r="F2197" s="8">
        <v>0</v>
      </c>
      <c r="G2197" s="11">
        <f t="shared" si="59"/>
        <v>812.5</v>
      </c>
      <c r="H2197" s="8">
        <f t="shared" si="60"/>
        <v>0</v>
      </c>
    </row>
    <row r="2198" spans="1:8">
      <c r="A2198" s="9" t="s">
        <v>128</v>
      </c>
      <c r="B2198" s="13">
        <v>19</v>
      </c>
      <c r="C2198" s="12">
        <v>46280</v>
      </c>
      <c r="D2198" s="12">
        <v>46280</v>
      </c>
      <c r="E2198" s="15">
        <v>812.5</v>
      </c>
      <c r="F2198" s="8">
        <v>0</v>
      </c>
      <c r="G2198" s="11">
        <f t="shared" si="59"/>
        <v>812.5</v>
      </c>
      <c r="H2198" s="8">
        <f t="shared" si="60"/>
        <v>0</v>
      </c>
    </row>
    <row r="2199" spans="1:8">
      <c r="A2199" s="9" t="s">
        <v>128</v>
      </c>
      <c r="B2199" s="13">
        <v>20</v>
      </c>
      <c r="C2199" s="12">
        <v>46310</v>
      </c>
      <c r="D2199" s="12">
        <v>46310</v>
      </c>
      <c r="E2199" s="15">
        <v>812.5</v>
      </c>
      <c r="F2199" s="8">
        <v>0</v>
      </c>
      <c r="G2199" s="11">
        <f t="shared" si="59"/>
        <v>812.5</v>
      </c>
      <c r="H2199" s="8">
        <f t="shared" si="60"/>
        <v>0</v>
      </c>
    </row>
    <row r="2200" spans="1:8">
      <c r="A2200" s="9" t="s">
        <v>128</v>
      </c>
      <c r="B2200" s="13">
        <v>21</v>
      </c>
      <c r="C2200" s="12">
        <v>46341</v>
      </c>
      <c r="D2200" s="12">
        <v>46341</v>
      </c>
      <c r="E2200" s="15">
        <v>812.5</v>
      </c>
      <c r="F2200" s="8">
        <v>0</v>
      </c>
      <c r="G2200" s="11">
        <f t="shared" si="59"/>
        <v>812.5</v>
      </c>
      <c r="H2200" s="8">
        <f t="shared" si="60"/>
        <v>0</v>
      </c>
    </row>
    <row r="2201" spans="1:8">
      <c r="A2201" s="9" t="s">
        <v>128</v>
      </c>
      <c r="B2201" s="13">
        <v>22</v>
      </c>
      <c r="C2201" s="12">
        <v>46371</v>
      </c>
      <c r="D2201" s="12">
        <v>46371</v>
      </c>
      <c r="E2201" s="15">
        <v>812.5</v>
      </c>
      <c r="F2201" s="8">
        <v>0</v>
      </c>
      <c r="G2201" s="11">
        <f t="shared" si="59"/>
        <v>812.5</v>
      </c>
      <c r="H2201" s="8">
        <f t="shared" si="60"/>
        <v>0</v>
      </c>
    </row>
    <row r="2202" spans="1:8">
      <c r="A2202" s="9" t="s">
        <v>128</v>
      </c>
      <c r="B2202" s="13">
        <v>23</v>
      </c>
      <c r="C2202" s="12">
        <v>46402</v>
      </c>
      <c r="D2202" s="12">
        <v>46402</v>
      </c>
      <c r="E2202" s="15">
        <v>812.5</v>
      </c>
      <c r="F2202" s="8">
        <v>0</v>
      </c>
      <c r="G2202" s="11">
        <f t="shared" si="59"/>
        <v>812.5</v>
      </c>
      <c r="H2202" s="8">
        <f t="shared" si="60"/>
        <v>0</v>
      </c>
    </row>
    <row r="2203" spans="1:8">
      <c r="A2203" s="9" t="s">
        <v>128</v>
      </c>
      <c r="B2203" s="13">
        <v>24</v>
      </c>
      <c r="C2203" s="12">
        <v>46433</v>
      </c>
      <c r="D2203" s="12">
        <v>46433</v>
      </c>
      <c r="E2203" s="15">
        <v>812.5</v>
      </c>
      <c r="F2203" s="8">
        <v>0</v>
      </c>
      <c r="G2203" s="11">
        <f t="shared" si="59"/>
        <v>812.5</v>
      </c>
      <c r="H2203" s="8">
        <f t="shared" si="60"/>
        <v>0</v>
      </c>
    </row>
    <row r="2204" spans="1:8">
      <c r="A2204" s="9" t="s">
        <v>128</v>
      </c>
      <c r="B2204" s="13">
        <v>25</v>
      </c>
      <c r="C2204" s="12">
        <v>46461</v>
      </c>
      <c r="D2204" s="12">
        <v>46461</v>
      </c>
      <c r="E2204" s="15">
        <v>812.5</v>
      </c>
      <c r="F2204" s="8">
        <v>0</v>
      </c>
      <c r="G2204" s="11">
        <f t="shared" si="59"/>
        <v>812.5</v>
      </c>
      <c r="H2204" s="8">
        <f t="shared" si="60"/>
        <v>0</v>
      </c>
    </row>
    <row r="2205" spans="1:8">
      <c r="A2205" s="9" t="s">
        <v>128</v>
      </c>
      <c r="B2205" s="13">
        <v>26</v>
      </c>
      <c r="C2205" s="12">
        <v>46492</v>
      </c>
      <c r="D2205" s="12">
        <v>46492</v>
      </c>
      <c r="E2205" s="15">
        <v>812.5</v>
      </c>
      <c r="F2205" s="8">
        <v>0</v>
      </c>
      <c r="G2205" s="11">
        <f t="shared" si="59"/>
        <v>812.5</v>
      </c>
      <c r="H2205" s="8">
        <f t="shared" si="60"/>
        <v>0</v>
      </c>
    </row>
    <row r="2206" spans="1:8">
      <c r="A2206" s="9" t="s">
        <v>128</v>
      </c>
      <c r="B2206" s="13">
        <v>27</v>
      </c>
      <c r="C2206" s="12">
        <v>46522</v>
      </c>
      <c r="D2206" s="12">
        <v>46522</v>
      </c>
      <c r="E2206" s="15">
        <v>812.5</v>
      </c>
      <c r="F2206" s="8">
        <v>0</v>
      </c>
      <c r="G2206" s="11">
        <f t="shared" si="59"/>
        <v>812.5</v>
      </c>
      <c r="H2206" s="8">
        <f t="shared" si="60"/>
        <v>0</v>
      </c>
    </row>
    <row r="2207" spans="1:8">
      <c r="A2207" s="9" t="s">
        <v>128</v>
      </c>
      <c r="B2207" s="13">
        <v>28</v>
      </c>
      <c r="C2207" s="12">
        <v>46553</v>
      </c>
      <c r="D2207" s="12">
        <v>46553</v>
      </c>
      <c r="E2207" s="15">
        <v>812.5</v>
      </c>
      <c r="F2207" s="8">
        <v>0</v>
      </c>
      <c r="G2207" s="11">
        <f t="shared" si="59"/>
        <v>812.5</v>
      </c>
      <c r="H2207" s="8">
        <f t="shared" si="60"/>
        <v>0</v>
      </c>
    </row>
    <row r="2208" spans="1:8">
      <c r="A2208" s="9" t="s">
        <v>128</v>
      </c>
      <c r="B2208" s="13">
        <v>29</v>
      </c>
      <c r="C2208" s="12">
        <v>46583</v>
      </c>
      <c r="D2208" s="12">
        <v>46583</v>
      </c>
      <c r="E2208" s="15">
        <v>812.5</v>
      </c>
      <c r="F2208" s="8">
        <v>0</v>
      </c>
      <c r="G2208" s="11">
        <f t="shared" si="59"/>
        <v>812.5</v>
      </c>
      <c r="H2208" s="8">
        <f t="shared" si="60"/>
        <v>0</v>
      </c>
    </row>
    <row r="2209" spans="1:8">
      <c r="A2209" s="9" t="s">
        <v>128</v>
      </c>
      <c r="B2209" s="13">
        <v>30</v>
      </c>
      <c r="C2209" s="12">
        <v>46614</v>
      </c>
      <c r="D2209" s="12">
        <v>46614</v>
      </c>
      <c r="E2209" s="15">
        <v>812.5</v>
      </c>
      <c r="F2209" s="8">
        <v>0</v>
      </c>
      <c r="G2209" s="11">
        <f t="shared" si="59"/>
        <v>812.5</v>
      </c>
      <c r="H2209" s="8">
        <f t="shared" si="60"/>
        <v>0</v>
      </c>
    </row>
    <row r="2210" spans="1:8">
      <c r="A2210" s="9" t="s">
        <v>128</v>
      </c>
      <c r="B2210" s="13">
        <v>31</v>
      </c>
      <c r="C2210" s="12">
        <v>46645</v>
      </c>
      <c r="D2210" s="12">
        <v>46645</v>
      </c>
      <c r="E2210" s="15">
        <v>812.5</v>
      </c>
      <c r="F2210" s="8">
        <v>0</v>
      </c>
      <c r="G2210" s="11">
        <f t="shared" si="59"/>
        <v>812.5</v>
      </c>
      <c r="H2210" s="8">
        <f t="shared" si="60"/>
        <v>0</v>
      </c>
    </row>
    <row r="2211" spans="1:8">
      <c r="A2211" s="9" t="s">
        <v>128</v>
      </c>
      <c r="B2211" s="13">
        <v>32</v>
      </c>
      <c r="C2211" s="12">
        <v>46675</v>
      </c>
      <c r="D2211" s="12">
        <v>46675</v>
      </c>
      <c r="E2211" s="15">
        <v>812.5</v>
      </c>
      <c r="F2211" s="8">
        <v>0</v>
      </c>
      <c r="G2211" s="11">
        <f t="shared" si="59"/>
        <v>812.5</v>
      </c>
      <c r="H2211" s="8">
        <f t="shared" si="60"/>
        <v>0</v>
      </c>
    </row>
    <row r="2212" spans="1:8">
      <c r="A2212" s="9" t="s">
        <v>128</v>
      </c>
      <c r="B2212" s="13">
        <v>33</v>
      </c>
      <c r="C2212" s="12">
        <v>46706</v>
      </c>
      <c r="D2212" s="12">
        <v>46706</v>
      </c>
      <c r="E2212" s="15">
        <v>812.5</v>
      </c>
      <c r="F2212" s="8">
        <v>0</v>
      </c>
      <c r="G2212" s="11">
        <f t="shared" si="59"/>
        <v>812.5</v>
      </c>
      <c r="H2212" s="8">
        <f t="shared" si="60"/>
        <v>0</v>
      </c>
    </row>
    <row r="2213" spans="1:8">
      <c r="A2213" s="9" t="s">
        <v>128</v>
      </c>
      <c r="B2213" s="13">
        <v>34</v>
      </c>
      <c r="C2213" s="12">
        <v>46736</v>
      </c>
      <c r="D2213" s="12">
        <v>46736</v>
      </c>
      <c r="E2213" s="15">
        <v>812.5</v>
      </c>
      <c r="F2213" s="8">
        <v>0</v>
      </c>
      <c r="G2213" s="11">
        <f t="shared" si="59"/>
        <v>812.5</v>
      </c>
      <c r="H2213" s="8">
        <f t="shared" si="60"/>
        <v>0</v>
      </c>
    </row>
    <row r="2214" spans="1:8">
      <c r="A2214" s="9" t="s">
        <v>128</v>
      </c>
      <c r="B2214" s="13">
        <v>35</v>
      </c>
      <c r="C2214" s="12">
        <v>46767</v>
      </c>
      <c r="D2214" s="12">
        <v>46767</v>
      </c>
      <c r="E2214" s="15">
        <v>812.5</v>
      </c>
      <c r="F2214" s="8">
        <v>0</v>
      </c>
      <c r="G2214" s="11">
        <f t="shared" si="59"/>
        <v>812.5</v>
      </c>
      <c r="H2214" s="8">
        <f t="shared" si="60"/>
        <v>0</v>
      </c>
    </row>
    <row r="2215" spans="1:8">
      <c r="A2215" s="9" t="s">
        <v>128</v>
      </c>
      <c r="B2215" s="13">
        <v>36</v>
      </c>
      <c r="C2215" s="12">
        <v>46798</v>
      </c>
      <c r="D2215" s="12">
        <v>46798</v>
      </c>
      <c r="E2215" s="15">
        <v>812.5</v>
      </c>
      <c r="F2215" s="8">
        <v>0</v>
      </c>
      <c r="G2215" s="11">
        <f t="shared" si="59"/>
        <v>812.5</v>
      </c>
      <c r="H2215" s="8">
        <f t="shared" si="60"/>
        <v>0</v>
      </c>
    </row>
    <row r="2216" spans="1:8">
      <c r="A2216" s="9" t="s">
        <v>128</v>
      </c>
      <c r="B2216" s="13">
        <v>37</v>
      </c>
      <c r="C2216" s="12">
        <v>46827</v>
      </c>
      <c r="D2216" s="12">
        <v>46827</v>
      </c>
      <c r="E2216" s="15">
        <v>812.5</v>
      </c>
      <c r="F2216" s="8">
        <v>0</v>
      </c>
      <c r="G2216" s="11">
        <f t="shared" si="59"/>
        <v>812.5</v>
      </c>
      <c r="H2216" s="8">
        <f t="shared" si="60"/>
        <v>0</v>
      </c>
    </row>
    <row r="2217" spans="1:8">
      <c r="A2217" s="9" t="s">
        <v>128</v>
      </c>
      <c r="B2217" s="13">
        <v>38</v>
      </c>
      <c r="C2217" s="12">
        <v>46858</v>
      </c>
      <c r="D2217" s="12">
        <v>46858</v>
      </c>
      <c r="E2217" s="15">
        <v>812.5</v>
      </c>
      <c r="F2217" s="8">
        <v>0</v>
      </c>
      <c r="G2217" s="11">
        <f t="shared" si="59"/>
        <v>812.5</v>
      </c>
      <c r="H2217" s="8">
        <f t="shared" si="60"/>
        <v>0</v>
      </c>
    </row>
    <row r="2218" spans="1:8">
      <c r="A2218" s="9" t="s">
        <v>128</v>
      </c>
      <c r="B2218" s="13">
        <v>39</v>
      </c>
      <c r="C2218" s="12">
        <v>46888</v>
      </c>
      <c r="D2218" s="12">
        <v>46888</v>
      </c>
      <c r="E2218" s="15">
        <v>812.5</v>
      </c>
      <c r="F2218" s="8">
        <v>0</v>
      </c>
      <c r="G2218" s="11">
        <f t="shared" si="59"/>
        <v>812.5</v>
      </c>
      <c r="H2218" s="8">
        <f t="shared" si="60"/>
        <v>0</v>
      </c>
    </row>
    <row r="2219" spans="1:8">
      <c r="A2219" s="9" t="s">
        <v>128</v>
      </c>
      <c r="B2219" s="13">
        <v>40</v>
      </c>
      <c r="C2219" s="12">
        <v>46919</v>
      </c>
      <c r="D2219" s="12">
        <v>46919</v>
      </c>
      <c r="E2219" s="15">
        <v>812.5</v>
      </c>
      <c r="F2219" s="8">
        <v>0</v>
      </c>
      <c r="G2219" s="11">
        <f t="shared" si="59"/>
        <v>812.5</v>
      </c>
      <c r="H2219" s="8">
        <f t="shared" si="60"/>
        <v>0</v>
      </c>
    </row>
    <row r="2220" spans="1:8">
      <c r="A2220" s="9" t="s">
        <v>128</v>
      </c>
      <c r="B2220" s="13">
        <v>41</v>
      </c>
      <c r="C2220" s="12">
        <v>46949</v>
      </c>
      <c r="D2220" s="12">
        <v>46949</v>
      </c>
      <c r="E2220" s="15">
        <v>812.5</v>
      </c>
      <c r="F2220" s="8">
        <v>0</v>
      </c>
      <c r="G2220" s="11">
        <f t="shared" si="59"/>
        <v>812.5</v>
      </c>
      <c r="H2220" s="8">
        <f t="shared" si="60"/>
        <v>0</v>
      </c>
    </row>
    <row r="2221" spans="1:8">
      <c r="A2221" s="9" t="s">
        <v>128</v>
      </c>
      <c r="B2221" s="13">
        <v>42</v>
      </c>
      <c r="C2221" s="12">
        <v>46980</v>
      </c>
      <c r="D2221" s="12">
        <v>46980</v>
      </c>
      <c r="E2221" s="15">
        <v>812.5</v>
      </c>
      <c r="F2221" s="8">
        <v>0</v>
      </c>
      <c r="G2221" s="11">
        <f t="shared" si="59"/>
        <v>812.5</v>
      </c>
      <c r="H2221" s="8">
        <f t="shared" si="60"/>
        <v>0</v>
      </c>
    </row>
    <row r="2222" spans="1:8">
      <c r="A2222" s="9" t="s">
        <v>128</v>
      </c>
      <c r="B2222" s="13">
        <v>43</v>
      </c>
      <c r="C2222" s="12">
        <v>47011</v>
      </c>
      <c r="D2222" s="12">
        <v>47011</v>
      </c>
      <c r="E2222" s="15">
        <v>812.5</v>
      </c>
      <c r="F2222" s="8">
        <v>0</v>
      </c>
      <c r="G2222" s="11">
        <f t="shared" si="59"/>
        <v>812.5</v>
      </c>
      <c r="H2222" s="8">
        <f t="shared" si="60"/>
        <v>0</v>
      </c>
    </row>
    <row r="2223" spans="1:8">
      <c r="A2223" s="9" t="s">
        <v>128</v>
      </c>
      <c r="B2223" s="13">
        <v>44</v>
      </c>
      <c r="C2223" s="12">
        <v>47041</v>
      </c>
      <c r="D2223" s="12">
        <v>47041</v>
      </c>
      <c r="E2223" s="15">
        <v>812.5</v>
      </c>
      <c r="F2223" s="8">
        <v>0</v>
      </c>
      <c r="G2223" s="11">
        <f t="shared" si="59"/>
        <v>812.5</v>
      </c>
      <c r="H2223" s="8">
        <f t="shared" si="60"/>
        <v>0</v>
      </c>
    </row>
    <row r="2224" spans="1:8">
      <c r="A2224" s="9" t="s">
        <v>128</v>
      </c>
      <c r="B2224" s="13">
        <v>45</v>
      </c>
      <c r="C2224" s="12">
        <v>47072</v>
      </c>
      <c r="D2224" s="12">
        <v>47072</v>
      </c>
      <c r="E2224" s="15">
        <v>812.5</v>
      </c>
      <c r="F2224" s="8">
        <v>0</v>
      </c>
      <c r="G2224" s="11">
        <f t="shared" si="59"/>
        <v>812.5</v>
      </c>
      <c r="H2224" s="8">
        <f t="shared" si="60"/>
        <v>0</v>
      </c>
    </row>
    <row r="2225" spans="1:8">
      <c r="A2225" s="9" t="s">
        <v>128</v>
      </c>
      <c r="B2225" s="13">
        <v>46</v>
      </c>
      <c r="C2225" s="12">
        <v>47102</v>
      </c>
      <c r="D2225" s="12">
        <v>47102</v>
      </c>
      <c r="E2225" s="15">
        <v>812.5</v>
      </c>
      <c r="F2225" s="8">
        <v>0</v>
      </c>
      <c r="G2225" s="11">
        <f t="shared" si="59"/>
        <v>812.5</v>
      </c>
      <c r="H2225" s="8">
        <f t="shared" si="60"/>
        <v>0</v>
      </c>
    </row>
    <row r="2226" spans="1:8">
      <c r="A2226" s="9" t="s">
        <v>128</v>
      </c>
      <c r="B2226" s="13">
        <v>47</v>
      </c>
      <c r="C2226" s="12">
        <v>47133</v>
      </c>
      <c r="D2226" s="12">
        <v>47133</v>
      </c>
      <c r="E2226" s="15">
        <v>812.5</v>
      </c>
      <c r="F2226" s="8">
        <v>0</v>
      </c>
      <c r="G2226" s="11">
        <f t="shared" si="59"/>
        <v>812.5</v>
      </c>
      <c r="H2226" s="8">
        <f t="shared" si="60"/>
        <v>0</v>
      </c>
    </row>
    <row r="2227" spans="1:8">
      <c r="A2227" s="9" t="s">
        <v>128</v>
      </c>
      <c r="B2227" s="13">
        <v>48</v>
      </c>
      <c r="C2227" s="12">
        <v>47164</v>
      </c>
      <c r="D2227" s="12">
        <v>47164</v>
      </c>
      <c r="E2227" s="15">
        <v>812.5</v>
      </c>
      <c r="F2227" s="8">
        <v>0</v>
      </c>
      <c r="G2227" s="11">
        <f t="shared" si="59"/>
        <v>812.5</v>
      </c>
      <c r="H2227" s="8">
        <f t="shared" si="60"/>
        <v>0</v>
      </c>
    </row>
    <row r="2228" spans="1:8">
      <c r="A2228" s="9" t="s">
        <v>128</v>
      </c>
      <c r="B2228" s="13">
        <v>49</v>
      </c>
      <c r="C2228" s="12">
        <v>47192</v>
      </c>
      <c r="D2228" s="12">
        <v>47192</v>
      </c>
      <c r="E2228" s="15">
        <v>812.5</v>
      </c>
      <c r="F2228" s="8">
        <v>0</v>
      </c>
      <c r="G2228" s="11">
        <f t="shared" si="59"/>
        <v>812.5</v>
      </c>
      <c r="H2228" s="8">
        <f t="shared" si="60"/>
        <v>0</v>
      </c>
    </row>
    <row r="2229" spans="1:8">
      <c r="A2229" s="9" t="s">
        <v>129</v>
      </c>
      <c r="B2229" s="13">
        <v>1</v>
      </c>
      <c r="C2229" s="12">
        <v>45741</v>
      </c>
      <c r="D2229" s="12">
        <v>45741</v>
      </c>
      <c r="E2229" s="14">
        <v>2000</v>
      </c>
      <c r="F2229" s="8">
        <v>0</v>
      </c>
      <c r="G2229" s="11">
        <f t="shared" si="59"/>
        <v>2000</v>
      </c>
      <c r="H2229" s="8">
        <f t="shared" si="60"/>
        <v>0</v>
      </c>
    </row>
    <row r="2230" spans="1:8">
      <c r="A2230" s="9" t="s">
        <v>129</v>
      </c>
      <c r="B2230" s="13">
        <v>2</v>
      </c>
      <c r="C2230" s="12">
        <v>45772</v>
      </c>
      <c r="D2230" s="12">
        <v>45772</v>
      </c>
      <c r="E2230" s="14">
        <v>2000</v>
      </c>
      <c r="F2230" s="8">
        <v>0</v>
      </c>
      <c r="G2230" s="11">
        <f t="shared" si="59"/>
        <v>2000</v>
      </c>
      <c r="H2230" s="8">
        <f t="shared" si="60"/>
        <v>0</v>
      </c>
    </row>
    <row r="2231" spans="1:8">
      <c r="A2231" s="9" t="s">
        <v>129</v>
      </c>
      <c r="B2231" s="13">
        <v>3</v>
      </c>
      <c r="C2231" s="12">
        <v>45802</v>
      </c>
      <c r="D2231" s="12">
        <v>45802</v>
      </c>
      <c r="E2231" s="14">
        <v>2000</v>
      </c>
      <c r="F2231" s="8">
        <v>0</v>
      </c>
      <c r="G2231" s="11">
        <f t="shared" si="59"/>
        <v>2000</v>
      </c>
      <c r="H2231" s="8">
        <f t="shared" si="60"/>
        <v>0</v>
      </c>
    </row>
    <row r="2232" spans="1:8">
      <c r="A2232" s="9" t="s">
        <v>129</v>
      </c>
      <c r="B2232" s="13">
        <v>4</v>
      </c>
      <c r="C2232" s="12">
        <v>45833</v>
      </c>
      <c r="D2232" s="12">
        <v>45833</v>
      </c>
      <c r="E2232" s="14">
        <v>2000</v>
      </c>
      <c r="F2232" s="8">
        <v>0</v>
      </c>
      <c r="G2232" s="11">
        <f t="shared" si="59"/>
        <v>2000</v>
      </c>
      <c r="H2232" s="8">
        <f t="shared" si="60"/>
        <v>0</v>
      </c>
    </row>
    <row r="2233" spans="1:8">
      <c r="A2233" s="9" t="s">
        <v>129</v>
      </c>
      <c r="B2233" s="13">
        <v>5</v>
      </c>
      <c r="C2233" s="12">
        <v>45863</v>
      </c>
      <c r="D2233" s="12">
        <v>45863</v>
      </c>
      <c r="E2233" s="14">
        <v>2000</v>
      </c>
      <c r="F2233" s="8">
        <v>0</v>
      </c>
      <c r="G2233" s="11">
        <f t="shared" si="59"/>
        <v>2000</v>
      </c>
      <c r="H2233" s="8">
        <f t="shared" si="60"/>
        <v>0</v>
      </c>
    </row>
    <row r="2234" spans="1:8">
      <c r="A2234" s="9" t="s">
        <v>129</v>
      </c>
      <c r="B2234" s="13">
        <v>6</v>
      </c>
      <c r="C2234" s="12">
        <v>45894</v>
      </c>
      <c r="D2234" s="12">
        <v>45894</v>
      </c>
      <c r="E2234" s="14">
        <v>2000</v>
      </c>
      <c r="F2234" s="8">
        <v>0</v>
      </c>
      <c r="G2234" s="11">
        <f t="shared" si="59"/>
        <v>2000</v>
      </c>
      <c r="H2234" s="8">
        <f t="shared" si="60"/>
        <v>0</v>
      </c>
    </row>
    <row r="2235" spans="1:8">
      <c r="A2235" s="9" t="s">
        <v>129</v>
      </c>
      <c r="B2235" s="13">
        <v>7</v>
      </c>
      <c r="C2235" s="12">
        <v>45925</v>
      </c>
      <c r="D2235" s="12">
        <v>45925</v>
      </c>
      <c r="E2235" s="14">
        <v>2000</v>
      </c>
      <c r="F2235" s="8">
        <v>0</v>
      </c>
      <c r="G2235" s="11">
        <f t="shared" si="59"/>
        <v>2000</v>
      </c>
      <c r="H2235" s="8">
        <f t="shared" si="60"/>
        <v>0</v>
      </c>
    </row>
    <row r="2236" spans="1:8">
      <c r="A2236" s="9" t="s">
        <v>129</v>
      </c>
      <c r="B2236" s="13">
        <v>8</v>
      </c>
      <c r="C2236" s="12">
        <v>45955</v>
      </c>
      <c r="D2236" s="12">
        <v>45955</v>
      </c>
      <c r="E2236" s="14">
        <v>2000</v>
      </c>
      <c r="F2236" s="8">
        <v>0</v>
      </c>
      <c r="G2236" s="11">
        <f t="shared" si="59"/>
        <v>2000</v>
      </c>
      <c r="H2236" s="8">
        <f t="shared" si="60"/>
        <v>0</v>
      </c>
    </row>
    <row r="2237" spans="1:8">
      <c r="A2237" s="9" t="s">
        <v>129</v>
      </c>
      <c r="B2237" s="13">
        <v>9</v>
      </c>
      <c r="C2237" s="12">
        <v>45986</v>
      </c>
      <c r="D2237" s="12">
        <v>45986</v>
      </c>
      <c r="E2237" s="14">
        <v>2000</v>
      </c>
      <c r="F2237" s="8">
        <v>0</v>
      </c>
      <c r="G2237" s="11">
        <f t="shared" si="59"/>
        <v>2000</v>
      </c>
      <c r="H2237" s="8">
        <f t="shared" si="60"/>
        <v>0</v>
      </c>
    </row>
    <row r="2238" spans="1:8">
      <c r="A2238" s="9" t="s">
        <v>129</v>
      </c>
      <c r="B2238" s="13">
        <v>10</v>
      </c>
      <c r="C2238" s="12">
        <v>46016</v>
      </c>
      <c r="D2238" s="12">
        <v>46016</v>
      </c>
      <c r="E2238" s="14">
        <v>2000</v>
      </c>
      <c r="F2238" s="8">
        <v>0</v>
      </c>
      <c r="G2238" s="11">
        <f t="shared" si="59"/>
        <v>2000</v>
      </c>
      <c r="H2238" s="8">
        <f t="shared" si="60"/>
        <v>0</v>
      </c>
    </row>
    <row r="2239" spans="1:8">
      <c r="A2239" s="9" t="s">
        <v>129</v>
      </c>
      <c r="B2239" s="13">
        <v>11</v>
      </c>
      <c r="C2239" s="12">
        <v>46047</v>
      </c>
      <c r="D2239" s="12">
        <v>46047</v>
      </c>
      <c r="E2239" s="14">
        <v>2000</v>
      </c>
      <c r="F2239" s="8">
        <v>0</v>
      </c>
      <c r="G2239" s="11">
        <f t="shared" si="59"/>
        <v>2000</v>
      </c>
      <c r="H2239" s="8">
        <f t="shared" si="60"/>
        <v>0</v>
      </c>
    </row>
    <row r="2240" spans="1:8">
      <c r="A2240" s="9" t="s">
        <v>129</v>
      </c>
      <c r="B2240" s="13">
        <v>12</v>
      </c>
      <c r="C2240" s="12">
        <v>46078</v>
      </c>
      <c r="D2240" s="12">
        <v>46078</v>
      </c>
      <c r="E2240" s="14">
        <v>2000</v>
      </c>
      <c r="F2240" s="8">
        <v>0</v>
      </c>
      <c r="G2240" s="11">
        <f t="shared" si="59"/>
        <v>2000</v>
      </c>
      <c r="H2240" s="8">
        <f t="shared" si="60"/>
        <v>0</v>
      </c>
    </row>
    <row r="2241" spans="7:7">
      <c r="G2241" s="16"/>
    </row>
    <row r="2242" spans="7:7">
      <c r="G2242" s="16"/>
    </row>
    <row r="2243" spans="7:7">
      <c r="G2243" s="16"/>
    </row>
    <row r="2244" spans="7:7">
      <c r="G2244" s="16"/>
    </row>
    <row r="2245" spans="7:7">
      <c r="G2245" s="16"/>
    </row>
    <row r="2246" spans="7:7">
      <c r="G2246" s="16"/>
    </row>
    <row r="2247" spans="7:7">
      <c r="G2247" s="16"/>
    </row>
    <row r="2248" spans="7:7">
      <c r="G2248" s="16"/>
    </row>
    <row r="2249" spans="7:7">
      <c r="G2249" s="16"/>
    </row>
    <row r="2250" spans="7:7">
      <c r="G2250" s="16"/>
    </row>
    <row r="2251" spans="7:7">
      <c r="G2251" s="16"/>
    </row>
    <row r="2252" spans="7:7">
      <c r="G2252" s="16"/>
    </row>
    <row r="2253" spans="7:7">
      <c r="G2253" s="16"/>
    </row>
    <row r="2254" spans="7:7">
      <c r="G2254" s="16"/>
    </row>
    <row r="2255" spans="7:7">
      <c r="G2255" s="16"/>
    </row>
    <row r="2256" spans="7:7">
      <c r="G2256" s="16"/>
    </row>
    <row r="2257" spans="7:7">
      <c r="G2257" s="16"/>
    </row>
    <row r="2258" spans="7:7">
      <c r="G2258" s="16"/>
    </row>
    <row r="2259" spans="7:7">
      <c r="G2259" s="16"/>
    </row>
    <row r="2260" spans="7:7">
      <c r="G2260" s="16"/>
    </row>
    <row r="2261" spans="7:7">
      <c r="G2261" s="16"/>
    </row>
    <row r="2262" spans="7:7">
      <c r="G2262" s="16"/>
    </row>
    <row r="2263" spans="7:7">
      <c r="G2263" s="16"/>
    </row>
    <row r="2264" spans="7:7">
      <c r="G2264" s="16"/>
    </row>
    <row r="2265" spans="7:7">
      <c r="G2265" s="16"/>
    </row>
    <row r="2266" spans="7:7">
      <c r="G2266" s="16"/>
    </row>
    <row r="2267" spans="7:7">
      <c r="G2267" s="16"/>
    </row>
    <row r="2268" spans="7:7">
      <c r="G2268" s="16"/>
    </row>
    <row r="2269" spans="7:7">
      <c r="G2269" s="16"/>
    </row>
    <row r="2270" spans="7:7">
      <c r="G2270" s="16"/>
    </row>
    <row r="2271" spans="7:7">
      <c r="G2271" s="16"/>
    </row>
    <row r="2272" spans="7:7">
      <c r="G2272" s="16"/>
    </row>
    <row r="2273" spans="7:7">
      <c r="G2273" s="16"/>
    </row>
    <row r="2274" spans="7:7">
      <c r="G2274" s="16"/>
    </row>
    <row r="2275" spans="7:7">
      <c r="G2275" s="16"/>
    </row>
    <row r="2276" spans="7:7">
      <c r="G2276" s="16"/>
    </row>
    <row r="2277" spans="7:7">
      <c r="G2277" s="16"/>
    </row>
    <row r="2278" spans="7:7">
      <c r="G2278" s="16"/>
    </row>
    <row r="2279" spans="7:7">
      <c r="G2279" s="16"/>
    </row>
    <row r="2280" spans="7:7">
      <c r="G2280" s="16"/>
    </row>
    <row r="2281" spans="7:7">
      <c r="G2281" s="16"/>
    </row>
    <row r="2282" spans="7:7">
      <c r="G2282" s="16"/>
    </row>
    <row r="2283" spans="7:7">
      <c r="G2283" s="16"/>
    </row>
    <row r="2284" spans="7:7">
      <c r="G2284" s="16"/>
    </row>
    <row r="2285" spans="7:7">
      <c r="G2285" s="16"/>
    </row>
    <row r="2286" spans="7:7">
      <c r="G2286" s="16"/>
    </row>
    <row r="2287" spans="7:7">
      <c r="G2287" s="16"/>
    </row>
    <row r="2288" spans="7:7">
      <c r="G2288" s="16"/>
    </row>
    <row r="2289" spans="7:7">
      <c r="G2289" s="16"/>
    </row>
    <row r="2290" spans="7:7">
      <c r="G2290" s="16"/>
    </row>
    <row r="2291" spans="7:7">
      <c r="G2291" s="16"/>
    </row>
    <row r="2292" spans="7:7">
      <c r="G2292" s="16"/>
    </row>
    <row r="2293" spans="7:7">
      <c r="G2293" s="16"/>
    </row>
    <row r="2294" spans="7:7">
      <c r="G2294" s="16"/>
    </row>
    <row r="2295" spans="7:7">
      <c r="G2295" s="16"/>
    </row>
    <row r="2296" spans="7:7">
      <c r="G2296" s="16"/>
    </row>
    <row r="2297" spans="7:7">
      <c r="G2297" s="16"/>
    </row>
    <row r="2298" spans="7:7">
      <c r="G2298" s="16"/>
    </row>
    <row r="2299" spans="7:7">
      <c r="G2299" s="16"/>
    </row>
    <row r="2300" spans="7:7">
      <c r="G2300" s="16"/>
    </row>
    <row r="2301" spans="7:7">
      <c r="G2301" s="16"/>
    </row>
    <row r="2302" spans="7:7">
      <c r="G2302" s="16"/>
    </row>
    <row r="2303" spans="7:7">
      <c r="G2303" s="16"/>
    </row>
    <row r="2304" spans="7:7">
      <c r="G2304" s="16"/>
    </row>
    <row r="2305" spans="7:7">
      <c r="G2305" s="16"/>
    </row>
    <row r="2306" spans="7:7">
      <c r="G2306" s="16"/>
    </row>
    <row r="2307" spans="7:7">
      <c r="G2307" s="16"/>
    </row>
    <row r="2308" spans="7:7">
      <c r="G2308" s="16"/>
    </row>
    <row r="2309" spans="7:7">
      <c r="G2309" s="16"/>
    </row>
    <row r="2310" spans="7:7">
      <c r="G2310" s="16"/>
    </row>
    <row r="2311" spans="7:7">
      <c r="G2311" s="16"/>
    </row>
    <row r="2312" spans="7:7">
      <c r="G2312" s="16"/>
    </row>
    <row r="2313" spans="7:7">
      <c r="G2313" s="16"/>
    </row>
    <row r="2314" spans="7:7">
      <c r="G2314" s="16"/>
    </row>
    <row r="2315" spans="7:7">
      <c r="G2315" s="16"/>
    </row>
    <row r="2316" spans="7:7">
      <c r="G2316" s="16"/>
    </row>
    <row r="2317" spans="7:7">
      <c r="G2317" s="16"/>
    </row>
    <row r="2318" spans="7:7">
      <c r="G2318" s="16"/>
    </row>
    <row r="2319" spans="7:7">
      <c r="G2319" s="16"/>
    </row>
    <row r="2320" spans="7:7">
      <c r="G2320" s="16"/>
    </row>
    <row r="2321" spans="7:7">
      <c r="G2321" s="16"/>
    </row>
    <row r="2322" spans="7:7">
      <c r="G2322" s="16"/>
    </row>
    <row r="2323" spans="7:7">
      <c r="G2323" s="16"/>
    </row>
    <row r="2324" spans="7:7">
      <c r="G2324" s="16"/>
    </row>
    <row r="2325" spans="7:7">
      <c r="G2325" s="16"/>
    </row>
    <row r="2326" spans="7:7">
      <c r="G2326" s="16"/>
    </row>
    <row r="2327" spans="7:7">
      <c r="G2327" s="16"/>
    </row>
    <row r="2328" spans="7:7">
      <c r="G2328" s="16"/>
    </row>
    <row r="2329" spans="7:7">
      <c r="G2329" s="16"/>
    </row>
    <row r="2330" spans="7:7">
      <c r="G2330" s="16"/>
    </row>
    <row r="2331" spans="7:7">
      <c r="G2331" s="16"/>
    </row>
    <row r="2332" spans="7:7">
      <c r="G2332" s="16"/>
    </row>
    <row r="2333" spans="7:7">
      <c r="G2333" s="16"/>
    </row>
    <row r="2334" spans="7:7">
      <c r="G2334" s="16"/>
    </row>
    <row r="2335" spans="7:7">
      <c r="G2335" s="16"/>
    </row>
    <row r="2336" spans="7:7">
      <c r="G2336" s="16"/>
    </row>
    <row r="2337" spans="7:7">
      <c r="G2337" s="16"/>
    </row>
    <row r="2338" spans="7:7">
      <c r="G2338" s="16"/>
    </row>
    <row r="2339" spans="7:7">
      <c r="G2339" s="16"/>
    </row>
    <row r="2340" spans="7:7">
      <c r="G2340" s="16"/>
    </row>
    <row r="2341" spans="7:7">
      <c r="G2341" s="16"/>
    </row>
    <row r="2342" spans="7:7">
      <c r="G2342" s="16"/>
    </row>
    <row r="2343" spans="7:7">
      <c r="G2343" s="16"/>
    </row>
    <row r="2344" spans="7:7">
      <c r="G2344" s="16"/>
    </row>
    <row r="2345" spans="7:7">
      <c r="G2345" s="16"/>
    </row>
    <row r="2346" spans="7:7">
      <c r="G2346" s="16"/>
    </row>
    <row r="2347" spans="7:7">
      <c r="G2347" s="16"/>
    </row>
    <row r="2348" spans="7:7">
      <c r="G2348" s="16"/>
    </row>
    <row r="2349" spans="7:7">
      <c r="G2349" s="16"/>
    </row>
    <row r="2350" spans="7:7">
      <c r="G2350" s="16"/>
    </row>
    <row r="2351" spans="7:7">
      <c r="G2351" s="16"/>
    </row>
    <row r="2352" spans="7:7">
      <c r="G2352" s="16"/>
    </row>
    <row r="2353" spans="7:7">
      <c r="G2353" s="16"/>
    </row>
    <row r="2354" spans="7:7">
      <c r="G2354" s="16"/>
    </row>
    <row r="2355" spans="7:7">
      <c r="G2355" s="16"/>
    </row>
    <row r="2356" spans="7:7">
      <c r="G2356" s="16"/>
    </row>
    <row r="2357" spans="7:7">
      <c r="G2357" s="16"/>
    </row>
    <row r="2358" spans="7:7">
      <c r="G2358" s="16"/>
    </row>
    <row r="2359" spans="7:7">
      <c r="G2359" s="16"/>
    </row>
    <row r="2360" spans="7:7">
      <c r="G2360" s="16"/>
    </row>
    <row r="2361" spans="7:7">
      <c r="G2361" s="16"/>
    </row>
    <row r="2362" spans="7:7">
      <c r="G2362" s="16"/>
    </row>
    <row r="2363" spans="7:7">
      <c r="G2363" s="16"/>
    </row>
    <row r="2364" spans="7:7">
      <c r="G2364" s="16"/>
    </row>
    <row r="2365" spans="7:7">
      <c r="G2365" s="16"/>
    </row>
    <row r="2366" spans="7:7">
      <c r="G2366" s="16"/>
    </row>
    <row r="2367" spans="7:7">
      <c r="G2367" s="16"/>
    </row>
    <row r="2368" spans="7:7">
      <c r="G2368" s="16"/>
    </row>
    <row r="2369" spans="7:7">
      <c r="G2369" s="16"/>
    </row>
    <row r="2370" spans="7:7">
      <c r="G2370" s="16"/>
    </row>
    <row r="2371" spans="7:7">
      <c r="G2371" s="16"/>
    </row>
    <row r="2372" spans="7:7">
      <c r="G2372" s="16"/>
    </row>
    <row r="2373" spans="7:7">
      <c r="G2373" s="16"/>
    </row>
    <row r="2374" spans="7:7">
      <c r="G2374" s="16"/>
    </row>
    <row r="2375" spans="7:7">
      <c r="G2375" s="16"/>
    </row>
    <row r="2376" spans="7:7">
      <c r="G2376" s="16"/>
    </row>
    <row r="2377" spans="7:7">
      <c r="G2377" s="16"/>
    </row>
    <row r="2378" spans="7:7">
      <c r="G2378" s="16"/>
    </row>
    <row r="2379" spans="7:7">
      <c r="G2379" s="16"/>
    </row>
    <row r="2380" spans="7:7">
      <c r="G2380" s="16"/>
    </row>
    <row r="2381" spans="7:7">
      <c r="G2381" s="16"/>
    </row>
    <row r="2382" spans="7:7">
      <c r="G2382" s="16"/>
    </row>
    <row r="2383" spans="7:7">
      <c r="G2383" s="16"/>
    </row>
    <row r="2384" spans="7:7">
      <c r="G2384" s="16"/>
    </row>
    <row r="2385" spans="7:7">
      <c r="G2385" s="16"/>
    </row>
    <row r="2386" spans="7:7">
      <c r="G2386" s="16"/>
    </row>
    <row r="2387" spans="7:7">
      <c r="G2387" s="16"/>
    </row>
    <row r="2388" spans="7:7">
      <c r="G2388" s="16"/>
    </row>
    <row r="2389" spans="7:7">
      <c r="G2389" s="16"/>
    </row>
    <row r="2390" spans="7:7">
      <c r="G2390" s="16"/>
    </row>
    <row r="2391" spans="7:7">
      <c r="G2391" s="16"/>
    </row>
    <row r="2392" spans="7:7">
      <c r="G2392" s="16"/>
    </row>
    <row r="2393" spans="7:7">
      <c r="G2393" s="16"/>
    </row>
    <row r="2394" spans="7:7">
      <c r="G2394" s="16"/>
    </row>
    <row r="2395" spans="7:7">
      <c r="G2395" s="16"/>
    </row>
    <row r="2396" spans="7:7">
      <c r="G2396" s="16"/>
    </row>
    <row r="2397" spans="7:7">
      <c r="G2397" s="16"/>
    </row>
    <row r="2398" spans="7:7">
      <c r="G2398" s="16"/>
    </row>
    <row r="2399" spans="7:7">
      <c r="G2399" s="16"/>
    </row>
    <row r="2400" spans="7:7">
      <c r="G2400" s="16"/>
    </row>
    <row r="2401" spans="7:7">
      <c r="G2401" s="16"/>
    </row>
    <row r="2402" spans="7:7">
      <c r="G2402" s="16"/>
    </row>
    <row r="2403" spans="7:7">
      <c r="G2403" s="16"/>
    </row>
    <row r="2404" spans="7:7">
      <c r="G2404" s="16"/>
    </row>
    <row r="2405" spans="7:7">
      <c r="G2405" s="16"/>
    </row>
    <row r="2406" spans="7:7">
      <c r="G2406" s="16"/>
    </row>
    <row r="2407" spans="7:7">
      <c r="G2407" s="16"/>
    </row>
    <row r="2408" spans="7:7">
      <c r="G2408" s="16"/>
    </row>
    <row r="2409" spans="7:7">
      <c r="G2409" s="16"/>
    </row>
    <row r="2410" spans="7:7">
      <c r="G2410" s="16"/>
    </row>
    <row r="2411" spans="7:7">
      <c r="G2411" s="16"/>
    </row>
    <row r="2412" spans="7:7">
      <c r="G2412" s="16"/>
    </row>
    <row r="2413" spans="7:7">
      <c r="G2413" s="16"/>
    </row>
    <row r="2414" spans="7:7">
      <c r="G2414" s="16"/>
    </row>
    <row r="2415" spans="7:7">
      <c r="G2415" s="16"/>
    </row>
    <row r="2416" spans="7:7">
      <c r="G2416" s="16"/>
    </row>
    <row r="2417" spans="7:7">
      <c r="G2417" s="16"/>
    </row>
    <row r="2418" spans="7:7">
      <c r="G2418" s="16"/>
    </row>
    <row r="2419" spans="7:7">
      <c r="G2419" s="16"/>
    </row>
    <row r="2420" spans="7:7">
      <c r="G2420" s="16"/>
    </row>
    <row r="2421" spans="7:7">
      <c r="G2421" s="16"/>
    </row>
    <row r="2422" spans="7:7">
      <c r="G2422" s="16"/>
    </row>
    <row r="2423" spans="7:7">
      <c r="G2423" s="16"/>
    </row>
    <row r="2424" spans="7:7">
      <c r="G2424" s="16"/>
    </row>
    <row r="2425" spans="7:7">
      <c r="G2425" s="16"/>
    </row>
    <row r="2426" spans="7:7">
      <c r="G2426" s="16"/>
    </row>
    <row r="2427" spans="7:7">
      <c r="G2427" s="16"/>
    </row>
    <row r="2428" spans="7:7">
      <c r="G2428" s="16"/>
    </row>
    <row r="2429" spans="7:7">
      <c r="G2429" s="16"/>
    </row>
    <row r="2430" spans="7:7">
      <c r="G2430" s="16"/>
    </row>
    <row r="2431" spans="7:7">
      <c r="G2431" s="16"/>
    </row>
    <row r="2432" spans="7:7">
      <c r="G2432" s="16"/>
    </row>
    <row r="2433" spans="7:7">
      <c r="G2433" s="16"/>
    </row>
    <row r="2434" spans="7:7">
      <c r="G2434" s="16"/>
    </row>
    <row r="2435" spans="7:7">
      <c r="G2435" s="16"/>
    </row>
    <row r="2436" spans="7:7">
      <c r="G2436" s="16"/>
    </row>
    <row r="2437" spans="7:7">
      <c r="G2437" s="16"/>
    </row>
    <row r="2438" spans="7:7">
      <c r="G2438" s="16"/>
    </row>
    <row r="2439" spans="7:7">
      <c r="G2439" s="16"/>
    </row>
    <row r="2440" spans="7:7">
      <c r="G2440" s="16"/>
    </row>
    <row r="2441" spans="7:7">
      <c r="G2441" s="16"/>
    </row>
    <row r="2442" spans="7:7">
      <c r="G2442" s="16"/>
    </row>
    <row r="2443" spans="7:7">
      <c r="G2443" s="16"/>
    </row>
    <row r="2444" spans="7:7">
      <c r="G2444" s="16"/>
    </row>
    <row r="2445" spans="7:7">
      <c r="G2445" s="16"/>
    </row>
    <row r="2446" spans="7:7">
      <c r="G2446" s="16"/>
    </row>
    <row r="2447" spans="7:7">
      <c r="G2447" s="16"/>
    </row>
    <row r="2448" spans="7:7">
      <c r="G2448" s="16"/>
    </row>
    <row r="2449" spans="7:7">
      <c r="G2449" s="16"/>
    </row>
    <row r="2450" spans="7:7">
      <c r="G2450" s="16"/>
    </row>
    <row r="2451" spans="7:7">
      <c r="G2451" s="16"/>
    </row>
    <row r="2452" spans="7:7">
      <c r="G2452" s="16"/>
    </row>
    <row r="2453" spans="7:7">
      <c r="G2453" s="16"/>
    </row>
    <row r="2454" spans="7:7">
      <c r="G2454" s="16"/>
    </row>
    <row r="2455" spans="7:7">
      <c r="G2455" s="16"/>
    </row>
    <row r="2456" spans="7:7">
      <c r="G2456" s="16"/>
    </row>
    <row r="2457" spans="7:7">
      <c r="G2457" s="16"/>
    </row>
    <row r="2458" spans="7:7">
      <c r="G2458" s="16"/>
    </row>
    <row r="2459" spans="7:7">
      <c r="G2459" s="16"/>
    </row>
    <row r="2460" spans="7:7">
      <c r="G2460" s="16"/>
    </row>
    <row r="2461" spans="7:7">
      <c r="G2461" s="16"/>
    </row>
    <row r="2462" spans="7:7">
      <c r="G2462" s="16"/>
    </row>
    <row r="2463" spans="7:7">
      <c r="G2463" s="16"/>
    </row>
    <row r="2464" spans="7:7">
      <c r="G2464" s="16"/>
    </row>
    <row r="2465" spans="7:7">
      <c r="G2465" s="16"/>
    </row>
    <row r="2466" spans="7:7">
      <c r="G2466" s="16"/>
    </row>
    <row r="2467" spans="7:7">
      <c r="G2467" s="16"/>
    </row>
    <row r="2468" spans="7:7">
      <c r="G2468" s="16"/>
    </row>
    <row r="2469" spans="7:7">
      <c r="G2469" s="16"/>
    </row>
    <row r="2470" spans="7:7">
      <c r="G2470" s="16"/>
    </row>
    <row r="2471" spans="7:7">
      <c r="G2471" s="16"/>
    </row>
    <row r="2472" spans="7:7">
      <c r="G2472" s="16"/>
    </row>
    <row r="2473" spans="7:7">
      <c r="G2473" s="16"/>
    </row>
    <row r="2474" spans="7:7">
      <c r="G2474" s="16"/>
    </row>
    <row r="2475" spans="7:7">
      <c r="G2475" s="16"/>
    </row>
    <row r="2476" spans="7:7">
      <c r="G2476" s="16"/>
    </row>
    <row r="2477" spans="7:7">
      <c r="G2477" s="16"/>
    </row>
    <row r="2478" spans="7:7">
      <c r="G2478" s="16"/>
    </row>
    <row r="2479" spans="7:7">
      <c r="G2479" s="16"/>
    </row>
    <row r="2480" spans="7:7">
      <c r="G2480" s="16"/>
    </row>
    <row r="2481" spans="7:7">
      <c r="G2481" s="16"/>
    </row>
    <row r="2482" spans="7:7">
      <c r="G2482" s="16"/>
    </row>
    <row r="2483" spans="7:7">
      <c r="G2483" s="16"/>
    </row>
    <row r="2484" spans="7:7">
      <c r="G2484" s="16"/>
    </row>
    <row r="2485" spans="7:7">
      <c r="G2485" s="16"/>
    </row>
    <row r="2486" spans="7:7">
      <c r="G2486" s="16"/>
    </row>
    <row r="2487" spans="7:7">
      <c r="G2487" s="16"/>
    </row>
    <row r="2488" spans="7:7">
      <c r="G2488" s="16"/>
    </row>
    <row r="2489" spans="7:7">
      <c r="G2489" s="16"/>
    </row>
    <row r="2490" spans="7:7">
      <c r="G2490" s="16"/>
    </row>
    <row r="2491" spans="7:7">
      <c r="G2491" s="16"/>
    </row>
    <row r="2492" spans="7:7">
      <c r="G2492" s="16"/>
    </row>
    <row r="2493" spans="7:7">
      <c r="G2493" s="16"/>
    </row>
    <row r="2494" spans="7:7">
      <c r="G2494" s="16"/>
    </row>
    <row r="2495" spans="7:7">
      <c r="G2495" s="16"/>
    </row>
    <row r="2496" spans="7:7">
      <c r="G2496" s="16"/>
    </row>
    <row r="2497" spans="7:7">
      <c r="G2497" s="16"/>
    </row>
    <row r="2498" spans="7:7">
      <c r="G2498" s="16"/>
    </row>
    <row r="2499" spans="7:7">
      <c r="G2499" s="16"/>
    </row>
    <row r="2500" spans="7:7">
      <c r="G2500" s="16"/>
    </row>
    <row r="2501" spans="7:7">
      <c r="G2501" s="16"/>
    </row>
    <row r="2502" spans="7:7">
      <c r="G2502" s="16"/>
    </row>
    <row r="2503" spans="7:7">
      <c r="G2503" s="16"/>
    </row>
    <row r="2504" spans="7:7">
      <c r="G2504" s="16"/>
    </row>
    <row r="2505" spans="7:7">
      <c r="G2505" s="16"/>
    </row>
    <row r="2506" spans="7:7">
      <c r="G2506" s="16"/>
    </row>
    <row r="2507" spans="7:7">
      <c r="G2507" s="16"/>
    </row>
    <row r="2508" spans="7:7">
      <c r="G2508" s="16"/>
    </row>
    <row r="2509" spans="7:7">
      <c r="G2509" s="16"/>
    </row>
    <row r="2510" spans="7:7">
      <c r="G2510" s="16"/>
    </row>
    <row r="2511" spans="7:7">
      <c r="G2511" s="16"/>
    </row>
    <row r="2512" spans="7:7">
      <c r="G2512" s="16"/>
    </row>
    <row r="2513" spans="7:7">
      <c r="G2513" s="16"/>
    </row>
    <row r="2514" spans="7:7">
      <c r="G2514" s="16"/>
    </row>
    <row r="2515" spans="7:7">
      <c r="G2515" s="16"/>
    </row>
    <row r="2516" spans="7:7">
      <c r="G2516" s="16"/>
    </row>
    <row r="2517" spans="7:7">
      <c r="G2517" s="16"/>
    </row>
    <row r="2518" spans="7:7">
      <c r="G2518" s="16"/>
    </row>
    <row r="2519" spans="7:7">
      <c r="G2519" s="16"/>
    </row>
    <row r="2520" spans="7:7">
      <c r="G2520" s="16"/>
    </row>
    <row r="2521" spans="7:7">
      <c r="G2521" s="16"/>
    </row>
    <row r="2522" spans="7:7">
      <c r="G2522" s="16"/>
    </row>
    <row r="2523" spans="7:7">
      <c r="G2523" s="16"/>
    </row>
    <row r="2524" spans="7:7">
      <c r="G2524" s="16"/>
    </row>
    <row r="2525" spans="7:7">
      <c r="G2525" s="16"/>
    </row>
    <row r="2526" spans="7:7">
      <c r="G2526" s="16"/>
    </row>
    <row r="2527" spans="7:7">
      <c r="G2527" s="16"/>
    </row>
    <row r="2528" spans="7:7">
      <c r="G2528" s="16"/>
    </row>
    <row r="2529" spans="7:7">
      <c r="G2529" s="16"/>
    </row>
    <row r="2530" spans="7:7">
      <c r="G2530" s="16"/>
    </row>
    <row r="2531" spans="7:7">
      <c r="G2531" s="16"/>
    </row>
    <row r="2532" spans="7:7">
      <c r="G2532" s="16"/>
    </row>
    <row r="2533" spans="7:7">
      <c r="G2533" s="16"/>
    </row>
    <row r="2534" spans="7:7">
      <c r="G2534" s="16"/>
    </row>
    <row r="2535" spans="7:7">
      <c r="G2535" s="16"/>
    </row>
    <row r="2536" spans="7:7">
      <c r="G2536" s="16"/>
    </row>
    <row r="2537" spans="7:7">
      <c r="G2537" s="16"/>
    </row>
    <row r="2538" spans="7:7">
      <c r="G2538" s="16"/>
    </row>
    <row r="2539" spans="7:7">
      <c r="G2539" s="16"/>
    </row>
    <row r="2540" spans="7:7">
      <c r="G2540" s="16"/>
    </row>
    <row r="2541" spans="7:7">
      <c r="G2541" s="16"/>
    </row>
    <row r="2542" spans="7:7">
      <c r="G2542" s="16"/>
    </row>
    <row r="2543" spans="7:7">
      <c r="G2543" s="16"/>
    </row>
    <row r="2544" spans="7:7">
      <c r="G2544" s="16"/>
    </row>
    <row r="2545" spans="7:7">
      <c r="G2545" s="16"/>
    </row>
    <row r="2546" spans="7:7">
      <c r="G2546" s="16"/>
    </row>
    <row r="2547" spans="7:7">
      <c r="G2547" s="16"/>
    </row>
    <row r="2548" spans="7:7">
      <c r="G2548" s="16"/>
    </row>
    <row r="2549" spans="7:7">
      <c r="G2549" s="16"/>
    </row>
    <row r="2550" spans="7:7">
      <c r="G2550" s="16"/>
    </row>
    <row r="2551" spans="7:7">
      <c r="G2551" s="16"/>
    </row>
    <row r="2552" spans="7:7">
      <c r="G2552" s="16"/>
    </row>
    <row r="2553" spans="7:7">
      <c r="G2553" s="16"/>
    </row>
    <row r="2554" spans="7:7">
      <c r="G2554" s="16"/>
    </row>
    <row r="2555" spans="7:7">
      <c r="G2555" s="16"/>
    </row>
    <row r="2556" spans="7:7">
      <c r="G2556" s="16"/>
    </row>
    <row r="2557" spans="7:7">
      <c r="G2557" s="16"/>
    </row>
    <row r="2558" spans="7:7">
      <c r="G2558" s="16"/>
    </row>
    <row r="2559" spans="7:7">
      <c r="G2559" s="16"/>
    </row>
    <row r="2560" spans="7:7">
      <c r="G2560" s="16"/>
    </row>
    <row r="2561" spans="7:7">
      <c r="G2561" s="16"/>
    </row>
    <row r="2562" spans="7:7">
      <c r="G2562" s="16"/>
    </row>
    <row r="2563" spans="7:7">
      <c r="G2563" s="16"/>
    </row>
    <row r="2564" spans="7:7">
      <c r="G2564" s="16"/>
    </row>
    <row r="2565" spans="7:7">
      <c r="G2565" s="16"/>
    </row>
    <row r="2566" spans="7:7">
      <c r="G2566" s="16"/>
    </row>
    <row r="2567" spans="7:7">
      <c r="G2567" s="16"/>
    </row>
    <row r="2568" spans="7:7">
      <c r="G2568" s="16"/>
    </row>
    <row r="2569" spans="7:7">
      <c r="G2569" s="16"/>
    </row>
    <row r="2570" spans="7:7">
      <c r="G2570" s="16"/>
    </row>
    <row r="2571" spans="7:7">
      <c r="G2571" s="16"/>
    </row>
    <row r="2572" spans="7:7">
      <c r="G2572" s="16"/>
    </row>
    <row r="2573" spans="7:7">
      <c r="G2573" s="16"/>
    </row>
    <row r="2574" spans="7:7">
      <c r="G2574" s="16"/>
    </row>
    <row r="2575" spans="7:7">
      <c r="G2575" s="16"/>
    </row>
    <row r="2576" spans="7:7">
      <c r="G2576" s="16"/>
    </row>
    <row r="2577" spans="7:7">
      <c r="G2577" s="16"/>
    </row>
    <row r="2578" spans="7:7">
      <c r="G2578" s="16"/>
    </row>
    <row r="2579" spans="7:7">
      <c r="G2579" s="16"/>
    </row>
    <row r="2580" spans="7:7">
      <c r="G2580" s="16"/>
    </row>
    <row r="2581" spans="7:7">
      <c r="G2581" s="16"/>
    </row>
    <row r="2582" spans="7:7">
      <c r="G2582" s="16"/>
    </row>
    <row r="2583" spans="7:7">
      <c r="G2583" s="16"/>
    </row>
    <row r="2584" spans="7:7">
      <c r="G2584" s="16"/>
    </row>
    <row r="2585" spans="7:7">
      <c r="G2585" s="16"/>
    </row>
    <row r="2586" spans="7:7">
      <c r="G2586" s="16"/>
    </row>
    <row r="2587" spans="7:7">
      <c r="G2587" s="16"/>
    </row>
    <row r="2588" spans="7:7">
      <c r="G2588" s="16"/>
    </row>
    <row r="2589" spans="7:7">
      <c r="G2589" s="16"/>
    </row>
    <row r="2590" spans="7:7">
      <c r="G2590" s="16"/>
    </row>
    <row r="2591" spans="7:7">
      <c r="G2591" s="16"/>
    </row>
    <row r="2592" spans="7:7">
      <c r="G2592" s="16"/>
    </row>
    <row r="2593" spans="7:7">
      <c r="G2593" s="16"/>
    </row>
    <row r="2594" spans="7:7">
      <c r="G2594" s="16"/>
    </row>
    <row r="2595" spans="7:7">
      <c r="G2595" s="16"/>
    </row>
    <row r="2596" spans="7:7">
      <c r="G2596" s="16"/>
    </row>
    <row r="2597" spans="7:7">
      <c r="G2597" s="16"/>
    </row>
    <row r="2598" spans="7:7">
      <c r="G2598" s="16"/>
    </row>
    <row r="2599" spans="7:7">
      <c r="G2599" s="16"/>
    </row>
    <row r="2600" spans="7:7">
      <c r="G2600" s="16"/>
    </row>
    <row r="2601" spans="7:7">
      <c r="G2601" s="16"/>
    </row>
    <row r="2602" spans="7:7">
      <c r="G2602" s="16"/>
    </row>
    <row r="2603" spans="7:7">
      <c r="G2603" s="16"/>
    </row>
    <row r="2604" spans="7:7">
      <c r="G2604" s="16"/>
    </row>
    <row r="2605" spans="7:7">
      <c r="G2605" s="16"/>
    </row>
    <row r="2606" spans="7:7">
      <c r="G2606" s="16"/>
    </row>
    <row r="2607" spans="7:7">
      <c r="G2607" s="16"/>
    </row>
    <row r="2608" spans="7:7">
      <c r="G2608" s="16"/>
    </row>
    <row r="2609" spans="7:7">
      <c r="G2609" s="16"/>
    </row>
    <row r="2610" spans="7:7">
      <c r="G2610" s="16"/>
    </row>
    <row r="2611" spans="7:7">
      <c r="G2611" s="16"/>
    </row>
    <row r="2612" spans="7:7">
      <c r="G2612" s="16"/>
    </row>
    <row r="2613" spans="7:7">
      <c r="G2613" s="16"/>
    </row>
    <row r="2614" spans="7:7">
      <c r="G2614" s="16"/>
    </row>
    <row r="2615" spans="7:7">
      <c r="G2615" s="16"/>
    </row>
    <row r="2616" spans="7:7">
      <c r="G2616" s="16"/>
    </row>
    <row r="2617" spans="7:7">
      <c r="G2617" s="16"/>
    </row>
    <row r="2618" spans="7:7">
      <c r="G2618" s="16"/>
    </row>
    <row r="2619" spans="7:7">
      <c r="G2619" s="16"/>
    </row>
    <row r="2620" spans="7:7">
      <c r="G2620" s="16"/>
    </row>
    <row r="2621" spans="7:7">
      <c r="G2621" s="16"/>
    </row>
    <row r="2622" spans="7:7">
      <c r="G2622" s="16"/>
    </row>
    <row r="2623" spans="7:7">
      <c r="G2623" s="16"/>
    </row>
    <row r="2624" spans="7:7">
      <c r="G2624" s="16"/>
    </row>
    <row r="2625" spans="7:7">
      <c r="G2625" s="16"/>
    </row>
    <row r="2626" spans="7:7">
      <c r="G2626" s="16"/>
    </row>
    <row r="2627" spans="7:7">
      <c r="G2627" s="16"/>
    </row>
    <row r="2628" spans="7:7">
      <c r="G2628" s="16"/>
    </row>
    <row r="2629" spans="7:7">
      <c r="G2629" s="16"/>
    </row>
    <row r="2630" spans="7:7">
      <c r="G2630" s="16"/>
    </row>
    <row r="2631" spans="7:7">
      <c r="G2631" s="16"/>
    </row>
    <row r="2632" spans="7:7">
      <c r="G2632" s="16"/>
    </row>
    <row r="2633" spans="7:7">
      <c r="G2633" s="16"/>
    </row>
    <row r="2634" spans="7:7">
      <c r="G2634" s="16"/>
    </row>
    <row r="2635" spans="7:7">
      <c r="G2635" s="16"/>
    </row>
    <row r="2636" spans="7:7">
      <c r="G2636" s="16"/>
    </row>
    <row r="2637" spans="7:7">
      <c r="G2637" s="16"/>
    </row>
    <row r="2638" spans="7:7">
      <c r="G2638" s="16"/>
    </row>
    <row r="2639" spans="7:7">
      <c r="G2639" s="16"/>
    </row>
    <row r="2640" spans="7:7">
      <c r="G2640" s="16"/>
    </row>
    <row r="2641" spans="7:7">
      <c r="G2641" s="16"/>
    </row>
    <row r="2642" spans="7:7">
      <c r="G2642" s="16"/>
    </row>
    <row r="2643" spans="7:7">
      <c r="G2643" s="16"/>
    </row>
    <row r="2644" spans="7:7">
      <c r="G2644" s="16"/>
    </row>
    <row r="2645" spans="7:7">
      <c r="G2645" s="16"/>
    </row>
    <row r="2646" spans="7:7">
      <c r="G2646" s="16"/>
    </row>
    <row r="2647" spans="7:7">
      <c r="G2647" s="16"/>
    </row>
    <row r="2648" spans="7:7">
      <c r="G2648" s="16"/>
    </row>
    <row r="2649" spans="7:7">
      <c r="G2649" s="16"/>
    </row>
    <row r="2650" spans="7:7">
      <c r="G2650" s="16"/>
    </row>
    <row r="2651" spans="7:7">
      <c r="G2651" s="16"/>
    </row>
    <row r="2652" spans="7:7">
      <c r="G2652" s="16"/>
    </row>
    <row r="2653" spans="7:7">
      <c r="G2653" s="16"/>
    </row>
    <row r="2654" spans="7:7">
      <c r="G2654" s="16"/>
    </row>
    <row r="2655" spans="7:7">
      <c r="G2655" s="16"/>
    </row>
    <row r="2656" spans="7:7">
      <c r="G2656" s="16"/>
    </row>
    <row r="2657" spans="7:7">
      <c r="G2657" s="16"/>
    </row>
    <row r="2658" spans="7:7">
      <c r="G2658" s="16"/>
    </row>
    <row r="2659" spans="7:7">
      <c r="G2659" s="16"/>
    </row>
    <row r="2660" spans="7:7">
      <c r="G2660" s="16"/>
    </row>
    <row r="2661" spans="7:7">
      <c r="G2661" s="16"/>
    </row>
    <row r="2662" spans="7:7">
      <c r="G2662" s="16"/>
    </row>
    <row r="2663" spans="7:7">
      <c r="G2663" s="16"/>
    </row>
    <row r="2664" spans="7:7">
      <c r="G2664" s="16"/>
    </row>
    <row r="2665" spans="7:7">
      <c r="G2665" s="16"/>
    </row>
    <row r="2666" spans="7:7">
      <c r="G2666" s="16"/>
    </row>
    <row r="2667" spans="7:7">
      <c r="G2667" s="16"/>
    </row>
    <row r="2668" spans="7:7">
      <c r="G2668" s="16"/>
    </row>
    <row r="2669" spans="7:7">
      <c r="G2669" s="16"/>
    </row>
    <row r="2670" spans="7:7">
      <c r="G2670" s="16"/>
    </row>
    <row r="2671" spans="7:7">
      <c r="G2671" s="16"/>
    </row>
    <row r="2672" spans="7:7">
      <c r="G2672" s="16"/>
    </row>
    <row r="2673" spans="7:7">
      <c r="G2673" s="16"/>
    </row>
    <row r="2674" spans="7:7">
      <c r="G2674" s="16"/>
    </row>
    <row r="2675" spans="7:7">
      <c r="G2675" s="16"/>
    </row>
    <row r="2676" spans="7:7">
      <c r="G2676" s="16"/>
    </row>
    <row r="2677" spans="7:7">
      <c r="G2677" s="16"/>
    </row>
    <row r="2678" spans="7:7">
      <c r="G2678" s="16"/>
    </row>
    <row r="2679" spans="7:7">
      <c r="G2679" s="16"/>
    </row>
    <row r="2680" spans="7:7">
      <c r="G2680" s="16"/>
    </row>
    <row r="2681" spans="7:7">
      <c r="G2681" s="16"/>
    </row>
    <row r="2682" spans="7:7">
      <c r="G2682" s="16"/>
    </row>
    <row r="2683" spans="7:7">
      <c r="G2683" s="16"/>
    </row>
    <row r="2684" spans="7:7">
      <c r="G2684" s="16"/>
    </row>
    <row r="2685" spans="7:7">
      <c r="G2685" s="16"/>
    </row>
    <row r="2686" spans="7:7">
      <c r="G2686" s="16"/>
    </row>
    <row r="2687" spans="7:7">
      <c r="G2687" s="16"/>
    </row>
    <row r="2688" spans="7:7">
      <c r="G2688" s="16"/>
    </row>
    <row r="2689" spans="7:7">
      <c r="G2689" s="16"/>
    </row>
    <row r="2690" spans="7:7">
      <c r="G2690" s="16"/>
    </row>
    <row r="2691" spans="7:7">
      <c r="G2691" s="16"/>
    </row>
    <row r="2692" spans="7:7">
      <c r="G2692" s="16"/>
    </row>
    <row r="2693" spans="7:7">
      <c r="G2693" s="16"/>
    </row>
    <row r="2694" spans="7:7">
      <c r="G2694" s="16"/>
    </row>
    <row r="2695" spans="7:7">
      <c r="G2695" s="16"/>
    </row>
    <row r="2696" spans="7:7">
      <c r="G2696" s="16"/>
    </row>
    <row r="2697" spans="7:7">
      <c r="G2697" s="16"/>
    </row>
    <row r="2698" spans="7:7">
      <c r="G2698" s="16"/>
    </row>
    <row r="2699" spans="7:7">
      <c r="G2699" s="16"/>
    </row>
    <row r="2700" spans="7:7">
      <c r="G2700" s="16"/>
    </row>
    <row r="2701" spans="7:7">
      <c r="G2701" s="16"/>
    </row>
    <row r="2702" spans="7:7">
      <c r="G2702" s="16"/>
    </row>
    <row r="2703" spans="7:7">
      <c r="G2703" s="16"/>
    </row>
    <row r="2704" spans="7:7">
      <c r="G2704" s="16"/>
    </row>
    <row r="2705" spans="7:7">
      <c r="G2705" s="16"/>
    </row>
    <row r="2706" spans="7:7">
      <c r="G2706" s="16"/>
    </row>
    <row r="2707" spans="7:7">
      <c r="G2707" s="16"/>
    </row>
    <row r="2708" spans="7:7">
      <c r="G2708" s="16"/>
    </row>
    <row r="2709" spans="7:7">
      <c r="G2709" s="16"/>
    </row>
    <row r="2710" spans="7:7">
      <c r="G2710" s="16"/>
    </row>
    <row r="2711" spans="7:7">
      <c r="G2711" s="16"/>
    </row>
    <row r="2712" spans="7:7">
      <c r="G2712" s="16"/>
    </row>
    <row r="2713" spans="7:7">
      <c r="G2713" s="16"/>
    </row>
    <row r="2714" spans="7:7">
      <c r="G2714" s="16"/>
    </row>
    <row r="2715" spans="7:7">
      <c r="G2715" s="16"/>
    </row>
    <row r="2716" spans="7:7">
      <c r="G2716" s="16"/>
    </row>
    <row r="2717" spans="7:7">
      <c r="G2717" s="16"/>
    </row>
    <row r="2718" spans="7:7">
      <c r="G2718" s="16"/>
    </row>
    <row r="2719" spans="7:7">
      <c r="G2719" s="16"/>
    </row>
    <row r="2720" spans="7:7">
      <c r="G2720" s="16"/>
    </row>
    <row r="2721" spans="7:7">
      <c r="G2721" s="16"/>
    </row>
    <row r="2722" spans="7:7">
      <c r="G2722" s="16"/>
    </row>
    <row r="2723" spans="7:7">
      <c r="G2723" s="16"/>
    </row>
    <row r="2724" spans="7:7">
      <c r="G2724" s="16"/>
    </row>
    <row r="2725" spans="7:7">
      <c r="G2725" s="16"/>
    </row>
    <row r="2726" spans="7:7">
      <c r="G2726" s="16"/>
    </row>
    <row r="2727" spans="7:7">
      <c r="G2727" s="16"/>
    </row>
    <row r="2728" spans="7:7">
      <c r="G2728" s="16"/>
    </row>
    <row r="2729" spans="7:7">
      <c r="G2729" s="16"/>
    </row>
    <row r="2730" spans="7:7">
      <c r="G2730" s="16"/>
    </row>
    <row r="2731" spans="7:7">
      <c r="G2731" s="16"/>
    </row>
    <row r="2732" spans="7:7">
      <c r="G2732" s="16"/>
    </row>
    <row r="2733" spans="7:7">
      <c r="G2733" s="16"/>
    </row>
    <row r="2734" spans="7:7">
      <c r="G2734" s="16"/>
    </row>
    <row r="2735" spans="7:7">
      <c r="G2735" s="16"/>
    </row>
    <row r="2736" spans="7:7">
      <c r="G2736" s="16"/>
    </row>
    <row r="2737" spans="7:7">
      <c r="G2737" s="16"/>
    </row>
    <row r="2738" spans="7:7">
      <c r="G2738" s="16"/>
    </row>
    <row r="2739" spans="7:7">
      <c r="G2739" s="16"/>
    </row>
    <row r="2740" spans="7:7">
      <c r="G2740" s="16"/>
    </row>
    <row r="2741" spans="7:7">
      <c r="G2741" s="16"/>
    </row>
    <row r="2742" spans="7:7">
      <c r="G2742" s="16"/>
    </row>
    <row r="2743" spans="7:7">
      <c r="G2743" s="16"/>
    </row>
    <row r="2744" spans="7:7">
      <c r="G2744" s="16"/>
    </row>
    <row r="2745" spans="7:7">
      <c r="G2745" s="16"/>
    </row>
    <row r="2746" spans="7:7">
      <c r="G2746" s="16"/>
    </row>
    <row r="2747" spans="7:7">
      <c r="G2747" s="16"/>
    </row>
    <row r="2748" spans="7:7">
      <c r="G2748" s="16"/>
    </row>
    <row r="2749" spans="7:7">
      <c r="G2749" s="16"/>
    </row>
    <row r="2750" spans="7:7">
      <c r="G2750" s="16"/>
    </row>
    <row r="2751" spans="7:7">
      <c r="G2751" s="16"/>
    </row>
    <row r="2752" spans="7:7">
      <c r="G2752" s="16"/>
    </row>
    <row r="2753" spans="7:7">
      <c r="G2753" s="16"/>
    </row>
    <row r="2754" spans="7:7">
      <c r="G2754" s="16"/>
    </row>
    <row r="2755" spans="7:7">
      <c r="G2755" s="16"/>
    </row>
    <row r="2756" spans="7:7">
      <c r="G2756" s="16"/>
    </row>
    <row r="2757" spans="7:7">
      <c r="G2757" s="16"/>
    </row>
    <row r="2758" spans="7:7">
      <c r="G2758" s="16"/>
    </row>
    <row r="2759" spans="7:7">
      <c r="G2759" s="16"/>
    </row>
    <row r="2760" spans="7:7">
      <c r="G2760" s="16"/>
    </row>
    <row r="2761" spans="7:7">
      <c r="G2761" s="16"/>
    </row>
    <row r="2762" spans="7:7">
      <c r="G2762" s="16"/>
    </row>
    <row r="2763" spans="7:7">
      <c r="G2763" s="16"/>
    </row>
    <row r="2764" spans="7:7">
      <c r="G2764" s="16"/>
    </row>
    <row r="2765" spans="7:7">
      <c r="G2765" s="16"/>
    </row>
    <row r="2766" spans="7:7">
      <c r="G2766" s="16"/>
    </row>
    <row r="2767" spans="7:7">
      <c r="G2767" s="16"/>
    </row>
    <row r="2768" spans="7:7">
      <c r="G2768" s="16"/>
    </row>
    <row r="2769" spans="7:7">
      <c r="G2769" s="16"/>
    </row>
    <row r="2770" spans="7:7">
      <c r="G2770" s="16"/>
    </row>
    <row r="2771" spans="7:7">
      <c r="G2771" s="16"/>
    </row>
    <row r="2772" spans="7:7">
      <c r="G2772" s="16"/>
    </row>
    <row r="2773" spans="7:7">
      <c r="G2773" s="16"/>
    </row>
    <row r="2774" spans="7:7">
      <c r="G2774" s="16"/>
    </row>
    <row r="2775" spans="7:7">
      <c r="G2775" s="16"/>
    </row>
    <row r="2776" spans="7:7">
      <c r="G2776" s="16"/>
    </row>
    <row r="2777" spans="7:7">
      <c r="G2777" s="16"/>
    </row>
    <row r="2778" spans="7:7">
      <c r="G2778" s="16"/>
    </row>
    <row r="2779" spans="7:7">
      <c r="G2779" s="16"/>
    </row>
    <row r="2780" spans="7:7">
      <c r="G2780" s="16"/>
    </row>
    <row r="2781" spans="7:7">
      <c r="G2781" s="16"/>
    </row>
    <row r="2782" spans="7:7">
      <c r="G2782" s="16"/>
    </row>
    <row r="2783" spans="7:7">
      <c r="G2783" s="16"/>
    </row>
    <row r="2784" spans="7:7">
      <c r="G2784" s="16"/>
    </row>
    <row r="2785" spans="7:7">
      <c r="G2785" s="16"/>
    </row>
    <row r="2786" spans="7:7">
      <c r="G2786" s="16"/>
    </row>
    <row r="2787" spans="7:7">
      <c r="G2787" s="16"/>
    </row>
    <row r="2788" spans="7:7">
      <c r="G2788" s="16"/>
    </row>
    <row r="2789" spans="7:7">
      <c r="G2789" s="16"/>
    </row>
    <row r="2790" spans="7:7">
      <c r="G2790" s="16"/>
    </row>
    <row r="2791" spans="7:7">
      <c r="G2791" s="16"/>
    </row>
    <row r="2792" spans="7:7">
      <c r="G2792" s="16"/>
    </row>
    <row r="2793" spans="7:7">
      <c r="G2793" s="16"/>
    </row>
    <row r="2794" spans="7:7">
      <c r="G2794" s="16"/>
    </row>
    <row r="2795" spans="7:7">
      <c r="G2795" s="16"/>
    </row>
    <row r="2796" spans="7:7">
      <c r="G2796" s="16"/>
    </row>
    <row r="2797" spans="7:7">
      <c r="G2797" s="16"/>
    </row>
    <row r="2798" spans="7:7">
      <c r="G2798" s="16"/>
    </row>
    <row r="2799" spans="7:7">
      <c r="G2799" s="16"/>
    </row>
    <row r="2800" spans="7:7">
      <c r="G2800" s="16"/>
    </row>
    <row r="2801" spans="7:7">
      <c r="G2801" s="16"/>
    </row>
    <row r="2802" spans="7:7">
      <c r="G2802" s="16"/>
    </row>
    <row r="2803" spans="7:7">
      <c r="G2803" s="16"/>
    </row>
    <row r="2804" spans="7:7">
      <c r="G2804" s="16"/>
    </row>
    <row r="2805" spans="7:7">
      <c r="G2805" s="16"/>
    </row>
    <row r="2806" spans="7:7">
      <c r="G2806" s="16"/>
    </row>
    <row r="2807" spans="7:7">
      <c r="G2807" s="16"/>
    </row>
    <row r="2808" spans="7:7">
      <c r="G2808" s="16"/>
    </row>
    <row r="2809" spans="7:7">
      <c r="G2809" s="16"/>
    </row>
    <row r="2810" spans="7:7">
      <c r="G2810" s="16"/>
    </row>
    <row r="2811" spans="7:7">
      <c r="G2811" s="16"/>
    </row>
    <row r="2812" spans="7:7">
      <c r="G2812" s="16"/>
    </row>
    <row r="2813" spans="7:7">
      <c r="G2813" s="16"/>
    </row>
    <row r="2814" spans="7:7">
      <c r="G2814" s="16"/>
    </row>
    <row r="2815" spans="7:7">
      <c r="G2815" s="16"/>
    </row>
    <row r="2816" spans="7:7">
      <c r="G2816" s="16"/>
    </row>
    <row r="2817" spans="7:7">
      <c r="G2817" s="16"/>
    </row>
    <row r="2818" spans="7:7">
      <c r="G2818" s="16"/>
    </row>
    <row r="2819" spans="7:7">
      <c r="G2819" s="16"/>
    </row>
    <row r="2820" spans="7:7">
      <c r="G2820" s="16"/>
    </row>
  </sheetData>
  <autoFilter ref="A2:H2820" xr:uid="{5CA3BC25-8D9A-45D7-AE5F-F4F8744915FB}"/>
  <mergeCells count="1">
    <mergeCell ref="B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7C5D4-9E48-45F4-A05A-831EC4B7E67C}">
  <sheetPr filterMode="1"/>
  <dimension ref="A1:R66"/>
  <sheetViews>
    <sheetView workbookViewId="0">
      <selection activeCell="C5" sqref="C5"/>
    </sheetView>
  </sheetViews>
  <sheetFormatPr baseColWidth="10" defaultColWidth="8.25" defaultRowHeight="12"/>
  <cols>
    <col min="1" max="1" width="8.25" style="7"/>
    <col min="2" max="2" width="5.875" style="7" customWidth="1"/>
    <col min="3" max="3" width="31" style="7" customWidth="1"/>
    <col min="4" max="4" width="20.75" style="7" customWidth="1"/>
    <col min="5" max="5" width="26.625" style="7" customWidth="1"/>
    <col min="6" max="6" width="8.25" style="7"/>
    <col min="7" max="7" width="11.5" style="29" customWidth="1"/>
    <col min="8" max="8" width="8.25" style="7"/>
    <col min="9" max="9" width="27.875" style="7" customWidth="1"/>
    <col min="10" max="11" width="8.25" style="7"/>
    <col min="12" max="12" width="10" style="17" customWidth="1"/>
    <col min="13" max="13" width="10.125" style="17" customWidth="1"/>
    <col min="14" max="16384" width="8.25" style="7"/>
  </cols>
  <sheetData>
    <row r="1" spans="1:18">
      <c r="B1" s="303" t="s">
        <v>43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4"/>
    </row>
    <row r="2" spans="1:18" s="31" customFormat="1" ht="24" customHeight="1">
      <c r="A2" s="18" t="s">
        <v>65</v>
      </c>
      <c r="B2" s="19" t="s">
        <v>44</v>
      </c>
      <c r="C2" s="19"/>
      <c r="D2" s="19" t="s">
        <v>1</v>
      </c>
      <c r="E2" s="19" t="s">
        <v>2</v>
      </c>
      <c r="F2" s="19" t="s">
        <v>3</v>
      </c>
      <c r="G2" s="32" t="s">
        <v>4</v>
      </c>
      <c r="H2" s="19" t="s">
        <v>25</v>
      </c>
      <c r="I2" s="33" t="s">
        <v>5</v>
      </c>
      <c r="J2" s="33" t="s">
        <v>19</v>
      </c>
      <c r="K2" s="33" t="s">
        <v>20</v>
      </c>
      <c r="L2" s="33" t="s">
        <v>21</v>
      </c>
      <c r="M2" s="33" t="s">
        <v>22</v>
      </c>
      <c r="N2" s="33" t="s">
        <v>23</v>
      </c>
      <c r="O2" s="33" t="s">
        <v>24</v>
      </c>
      <c r="P2" s="33" t="s">
        <v>26</v>
      </c>
      <c r="Q2" s="33" t="s">
        <v>27</v>
      </c>
      <c r="R2" s="33" t="s">
        <v>28</v>
      </c>
    </row>
    <row r="3" spans="1:18" hidden="1">
      <c r="A3" s="8" t="s">
        <v>66</v>
      </c>
      <c r="B3" s="8">
        <v>1</v>
      </c>
      <c r="C3" s="8" t="str">
        <f>CONCATENATE(D3," ",E3)</f>
        <v>NATALIA ANDREA CHAVARRIA VELASQUEZ</v>
      </c>
      <c r="D3" s="8" t="s">
        <v>197</v>
      </c>
      <c r="E3" s="8" t="s">
        <v>198</v>
      </c>
      <c r="F3" s="8" t="s">
        <v>193</v>
      </c>
      <c r="G3" s="26" t="s">
        <v>130</v>
      </c>
      <c r="H3" s="8"/>
      <c r="I3" s="27" t="s">
        <v>199</v>
      </c>
      <c r="J3" s="28" t="s">
        <v>8</v>
      </c>
      <c r="K3" s="8">
        <v>25</v>
      </c>
      <c r="L3" s="9">
        <v>954181035</v>
      </c>
      <c r="M3" s="9">
        <v>924375804</v>
      </c>
      <c r="N3" s="8"/>
      <c r="O3" s="8">
        <v>0</v>
      </c>
      <c r="P3" s="8"/>
      <c r="Q3" s="8"/>
      <c r="R3" s="8"/>
    </row>
    <row r="4" spans="1:18" hidden="1">
      <c r="A4" s="8" t="s">
        <v>67</v>
      </c>
      <c r="B4" s="8">
        <v>2</v>
      </c>
      <c r="C4" s="8" t="str">
        <f t="shared" ref="C4:C66" si="0">CONCATENATE(D4," ",E4)</f>
        <v>JOSE ANTONIO  ESPIRITU PERA</v>
      </c>
      <c r="D4" s="8" t="s">
        <v>279</v>
      </c>
      <c r="E4" s="8" t="s">
        <v>278</v>
      </c>
      <c r="F4" s="8" t="s">
        <v>14</v>
      </c>
      <c r="G4" s="26" t="s">
        <v>131</v>
      </c>
      <c r="H4" s="8"/>
      <c r="I4" s="8" t="s">
        <v>200</v>
      </c>
      <c r="J4" s="8"/>
      <c r="K4" s="8"/>
      <c r="L4" s="9">
        <v>943118380</v>
      </c>
      <c r="M4" s="9"/>
      <c r="N4" s="8"/>
      <c r="O4" s="8"/>
      <c r="P4" s="8"/>
      <c r="Q4" s="8"/>
      <c r="R4" s="8"/>
    </row>
    <row r="5" spans="1:18">
      <c r="A5" s="8" t="s">
        <v>68</v>
      </c>
      <c r="B5" s="8">
        <v>3</v>
      </c>
      <c r="C5" s="8" t="str">
        <f t="shared" si="0"/>
        <v>CARLOS FERNANDO  INFANTE CORNELIO</v>
      </c>
      <c r="D5" s="8" t="s">
        <v>281</v>
      </c>
      <c r="E5" s="8" t="s">
        <v>280</v>
      </c>
      <c r="F5" s="8" t="s">
        <v>14</v>
      </c>
      <c r="G5" s="26" t="s">
        <v>132</v>
      </c>
      <c r="H5" s="8"/>
      <c r="I5" s="8" t="s">
        <v>201</v>
      </c>
      <c r="J5" s="8"/>
      <c r="K5" s="8"/>
      <c r="L5" s="9">
        <v>961248038</v>
      </c>
      <c r="M5" s="9"/>
      <c r="N5" s="8"/>
      <c r="O5" s="8"/>
      <c r="P5" s="8"/>
      <c r="Q5" s="8"/>
      <c r="R5" s="8"/>
    </row>
    <row r="6" spans="1:18" hidden="1">
      <c r="A6" s="8" t="s">
        <v>69</v>
      </c>
      <c r="B6" s="8">
        <v>4</v>
      </c>
      <c r="C6" s="8" t="str">
        <f t="shared" si="0"/>
        <v>SANDRA  VENEGAS CONTRERAS</v>
      </c>
      <c r="D6" s="8" t="s">
        <v>283</v>
      </c>
      <c r="E6" s="8" t="s">
        <v>282</v>
      </c>
      <c r="F6" s="8" t="s">
        <v>14</v>
      </c>
      <c r="G6" s="26" t="s">
        <v>133</v>
      </c>
      <c r="H6" s="8"/>
      <c r="I6" s="8" t="s">
        <v>202</v>
      </c>
      <c r="J6" s="8"/>
      <c r="K6" s="8"/>
      <c r="L6" s="9">
        <v>999337952</v>
      </c>
      <c r="M6" s="9"/>
      <c r="N6" s="8"/>
      <c r="O6" s="8"/>
      <c r="P6" s="8"/>
      <c r="Q6" s="8"/>
      <c r="R6" s="8"/>
    </row>
    <row r="7" spans="1:18" hidden="1">
      <c r="A7" s="8" t="s">
        <v>70</v>
      </c>
      <c r="B7" s="8">
        <v>5</v>
      </c>
      <c r="C7" s="8" t="str">
        <f t="shared" si="0"/>
        <v>JUAN EFRAIN  PERCOVICH CASTELO</v>
      </c>
      <c r="D7" s="8" t="s">
        <v>285</v>
      </c>
      <c r="E7" s="8" t="s">
        <v>284</v>
      </c>
      <c r="F7" s="8" t="s">
        <v>14</v>
      </c>
      <c r="G7" s="26" t="s">
        <v>134</v>
      </c>
      <c r="H7" s="8"/>
      <c r="I7" s="8" t="s">
        <v>203</v>
      </c>
      <c r="J7" s="8"/>
      <c r="K7" s="8"/>
      <c r="L7" s="9">
        <v>949768260</v>
      </c>
      <c r="M7" s="9"/>
      <c r="N7" s="8"/>
      <c r="O7" s="8"/>
      <c r="P7" s="8"/>
      <c r="Q7" s="8"/>
      <c r="R7" s="8"/>
    </row>
    <row r="8" spans="1:18" hidden="1">
      <c r="A8" s="8" t="s">
        <v>71</v>
      </c>
      <c r="B8" s="8">
        <v>6</v>
      </c>
      <c r="C8" s="8" t="str">
        <f t="shared" si="0"/>
        <v xml:space="preserve">GRISELDA SOLANGE QUISPE QUISPE </v>
      </c>
      <c r="D8" s="8" t="s">
        <v>287</v>
      </c>
      <c r="E8" s="8" t="s">
        <v>286</v>
      </c>
      <c r="F8" s="8" t="s">
        <v>14</v>
      </c>
      <c r="G8" s="26" t="s">
        <v>135</v>
      </c>
      <c r="H8" s="8"/>
      <c r="I8" s="8"/>
      <c r="J8" s="8"/>
      <c r="K8" s="8"/>
      <c r="L8" s="9">
        <v>971821099</v>
      </c>
      <c r="M8" s="9"/>
      <c r="N8" s="8"/>
      <c r="O8" s="8"/>
      <c r="P8" s="8"/>
      <c r="Q8" s="8"/>
      <c r="R8" s="8"/>
    </row>
    <row r="9" spans="1:18" hidden="1">
      <c r="A9" s="8" t="s">
        <v>72</v>
      </c>
      <c r="B9" s="8">
        <v>7</v>
      </c>
      <c r="C9" s="8" t="str">
        <f t="shared" si="0"/>
        <v>GUILLERMO FERNANDO  SERRA SUITO</v>
      </c>
      <c r="D9" s="8" t="s">
        <v>289</v>
      </c>
      <c r="E9" s="8" t="s">
        <v>288</v>
      </c>
      <c r="F9" s="8" t="s">
        <v>14</v>
      </c>
      <c r="G9" s="26" t="s">
        <v>136</v>
      </c>
      <c r="H9" s="8"/>
      <c r="I9" s="8" t="s">
        <v>204</v>
      </c>
      <c r="J9" s="8"/>
      <c r="K9" s="8"/>
      <c r="L9" s="9">
        <v>994044113</v>
      </c>
      <c r="M9" s="9">
        <v>994045207</v>
      </c>
      <c r="N9" s="8"/>
      <c r="O9" s="8"/>
      <c r="P9" s="8"/>
      <c r="Q9" s="8"/>
      <c r="R9" s="8"/>
    </row>
    <row r="10" spans="1:18" hidden="1">
      <c r="A10" s="8" t="s">
        <v>73</v>
      </c>
      <c r="B10" s="8">
        <v>8</v>
      </c>
      <c r="C10" s="8" t="str">
        <f t="shared" si="0"/>
        <v>GUILLERMO FERNANDO  SERRA SUITO</v>
      </c>
      <c r="D10" s="8" t="s">
        <v>289</v>
      </c>
      <c r="E10" s="8" t="s">
        <v>288</v>
      </c>
      <c r="F10" s="8" t="s">
        <v>14</v>
      </c>
      <c r="G10" s="26" t="s">
        <v>136</v>
      </c>
      <c r="H10" s="8"/>
      <c r="I10" s="8" t="s">
        <v>204</v>
      </c>
      <c r="J10" s="8"/>
      <c r="K10" s="8"/>
      <c r="L10" s="9">
        <v>994044113</v>
      </c>
      <c r="M10" s="9">
        <v>994045207</v>
      </c>
      <c r="N10" s="8"/>
      <c r="O10" s="8"/>
      <c r="P10" s="8"/>
      <c r="Q10" s="8"/>
      <c r="R10" s="8"/>
    </row>
    <row r="11" spans="1:18" hidden="1">
      <c r="A11" s="8" t="s">
        <v>74</v>
      </c>
      <c r="B11" s="8">
        <v>9</v>
      </c>
      <c r="C11" s="8" t="str">
        <f t="shared" si="0"/>
        <v xml:space="preserve"> LUIS ENRIQUE TELLO LEON</v>
      </c>
      <c r="D11" s="8" t="s">
        <v>291</v>
      </c>
      <c r="E11" s="8" t="s">
        <v>290</v>
      </c>
      <c r="F11" s="8" t="s">
        <v>14</v>
      </c>
      <c r="G11" s="26" t="s">
        <v>137</v>
      </c>
      <c r="H11" s="8"/>
      <c r="I11" s="8" t="s">
        <v>205</v>
      </c>
      <c r="J11" s="8"/>
      <c r="K11" s="8"/>
      <c r="L11" s="9">
        <v>918845727</v>
      </c>
      <c r="M11" s="9">
        <v>980126216</v>
      </c>
      <c r="N11" s="8"/>
      <c r="O11" s="8"/>
      <c r="P11" s="8"/>
      <c r="Q11" s="8"/>
      <c r="R11" s="8"/>
    </row>
    <row r="12" spans="1:18" hidden="1">
      <c r="A12" s="8" t="s">
        <v>75</v>
      </c>
      <c r="B12" s="8">
        <v>10</v>
      </c>
      <c r="C12" s="8" t="str">
        <f t="shared" si="0"/>
        <v>MARIA ANGELA  LUNA TORRES</v>
      </c>
      <c r="D12" s="8" t="s">
        <v>293</v>
      </c>
      <c r="E12" s="8" t="s">
        <v>292</v>
      </c>
      <c r="F12" s="8" t="s">
        <v>14</v>
      </c>
      <c r="G12" s="26" t="s">
        <v>138</v>
      </c>
      <c r="H12" s="8"/>
      <c r="I12" s="8" t="s">
        <v>206</v>
      </c>
      <c r="J12" s="8"/>
      <c r="K12" s="8"/>
      <c r="L12" s="9"/>
      <c r="M12" s="9"/>
      <c r="N12" s="8"/>
      <c r="O12" s="8"/>
      <c r="P12" s="8"/>
      <c r="Q12" s="8"/>
      <c r="R12" s="8"/>
    </row>
    <row r="13" spans="1:18" hidden="1">
      <c r="A13" s="8" t="s">
        <v>76</v>
      </c>
      <c r="B13" s="8">
        <v>11</v>
      </c>
      <c r="C13" s="8" t="str">
        <f t="shared" si="0"/>
        <v>LAURA MENSIA  LUNA TORRES</v>
      </c>
      <c r="D13" s="8" t="s">
        <v>294</v>
      </c>
      <c r="E13" s="8" t="s">
        <v>292</v>
      </c>
      <c r="F13" s="8" t="s">
        <v>14</v>
      </c>
      <c r="G13" s="26" t="s">
        <v>139</v>
      </c>
      <c r="H13" s="8"/>
      <c r="I13" s="8" t="s">
        <v>207</v>
      </c>
      <c r="J13" s="8"/>
      <c r="K13" s="8"/>
      <c r="L13" s="9">
        <v>993477131</v>
      </c>
      <c r="M13" s="9"/>
      <c r="N13" s="8"/>
      <c r="O13" s="8"/>
      <c r="P13" s="8"/>
      <c r="Q13" s="8"/>
      <c r="R13" s="8"/>
    </row>
    <row r="14" spans="1:18" hidden="1">
      <c r="A14" s="8" t="s">
        <v>77</v>
      </c>
      <c r="B14" s="8">
        <v>12</v>
      </c>
      <c r="C14" s="8" t="str">
        <f t="shared" si="0"/>
        <v>MARIA MAGDALENA  MONTERO RODRIGUEZ</v>
      </c>
      <c r="D14" s="8" t="s">
        <v>296</v>
      </c>
      <c r="E14" s="8" t="s">
        <v>295</v>
      </c>
      <c r="F14" s="8" t="s">
        <v>14</v>
      </c>
      <c r="G14" s="26" t="s">
        <v>140</v>
      </c>
      <c r="H14" s="8"/>
      <c r="I14" s="8" t="s">
        <v>208</v>
      </c>
      <c r="J14" s="8"/>
      <c r="K14" s="8"/>
      <c r="L14" s="9">
        <v>971177240</v>
      </c>
      <c r="M14" s="9"/>
      <c r="N14" s="8"/>
      <c r="O14" s="8"/>
      <c r="P14" s="8"/>
      <c r="Q14" s="8"/>
      <c r="R14" s="8"/>
    </row>
    <row r="15" spans="1:18" hidden="1">
      <c r="A15" s="8" t="s">
        <v>78</v>
      </c>
      <c r="B15" s="8">
        <v>13</v>
      </c>
      <c r="C15" s="8" t="str">
        <f t="shared" si="0"/>
        <v>ALBERTO  LOAYZA YGREDA</v>
      </c>
      <c r="D15" s="8" t="s">
        <v>298</v>
      </c>
      <c r="E15" s="8" t="s">
        <v>297</v>
      </c>
      <c r="F15" s="8" t="s">
        <v>14</v>
      </c>
      <c r="G15" s="26" t="s">
        <v>141</v>
      </c>
      <c r="H15" s="8"/>
      <c r="I15" s="8" t="s">
        <v>209</v>
      </c>
      <c r="J15" s="8"/>
      <c r="K15" s="8"/>
      <c r="L15" s="9">
        <v>992339466</v>
      </c>
      <c r="M15" s="9"/>
      <c r="N15" s="8"/>
      <c r="O15" s="8"/>
      <c r="P15" s="8"/>
      <c r="Q15" s="8"/>
      <c r="R15" s="8"/>
    </row>
    <row r="16" spans="1:18" hidden="1">
      <c r="A16" s="8" t="s">
        <v>79</v>
      </c>
      <c r="B16" s="8">
        <v>14</v>
      </c>
      <c r="C16" s="8" t="str">
        <f t="shared" si="0"/>
        <v xml:space="preserve">CORPORACION AVANZA &amp; ASOCIADOS SAC </v>
      </c>
      <c r="D16" s="8" t="s">
        <v>194</v>
      </c>
      <c r="E16" s="8"/>
      <c r="F16" s="8" t="s">
        <v>192</v>
      </c>
      <c r="G16" s="26" t="s">
        <v>142</v>
      </c>
      <c r="H16" s="8"/>
      <c r="I16" s="8" t="s">
        <v>210</v>
      </c>
      <c r="J16" s="8"/>
      <c r="K16" s="8"/>
      <c r="L16" s="9">
        <v>947803192</v>
      </c>
      <c r="M16" s="9">
        <v>948954193</v>
      </c>
      <c r="N16" s="8"/>
      <c r="O16" s="8"/>
      <c r="P16" s="8"/>
      <c r="Q16" s="8"/>
      <c r="R16" s="8"/>
    </row>
    <row r="17" spans="1:18" hidden="1">
      <c r="A17" s="8" t="s">
        <v>80</v>
      </c>
      <c r="B17" s="8">
        <v>15</v>
      </c>
      <c r="C17" s="8" t="str">
        <f t="shared" si="0"/>
        <v xml:space="preserve"> JHUDAN WESLY MEZA CUISANO</v>
      </c>
      <c r="D17" s="8" t="s">
        <v>300</v>
      </c>
      <c r="E17" s="8" t="s">
        <v>299</v>
      </c>
      <c r="F17" s="8" t="s">
        <v>14</v>
      </c>
      <c r="G17" s="26" t="s">
        <v>143</v>
      </c>
      <c r="H17" s="8"/>
      <c r="I17" s="8" t="s">
        <v>211</v>
      </c>
      <c r="J17" s="8"/>
      <c r="K17" s="8"/>
      <c r="L17" s="9">
        <v>902294310</v>
      </c>
      <c r="M17" s="9">
        <v>912227872</v>
      </c>
      <c r="N17" s="8"/>
      <c r="O17" s="8"/>
      <c r="P17" s="8"/>
      <c r="Q17" s="8"/>
      <c r="R17" s="8"/>
    </row>
    <row r="18" spans="1:18" hidden="1">
      <c r="A18" s="8" t="s">
        <v>81</v>
      </c>
      <c r="B18" s="8">
        <v>16</v>
      </c>
      <c r="C18" s="8" t="str">
        <f t="shared" si="0"/>
        <v xml:space="preserve">ALFREDO JULIAN YUPANQUI DE LA CRUZ </v>
      </c>
      <c r="D18" s="8" t="s">
        <v>302</v>
      </c>
      <c r="E18" s="8" t="s">
        <v>301</v>
      </c>
      <c r="F18" s="8" t="s">
        <v>14</v>
      </c>
      <c r="G18" s="26" t="s">
        <v>144</v>
      </c>
      <c r="H18" s="8"/>
      <c r="I18" s="8" t="s">
        <v>212</v>
      </c>
      <c r="J18" s="8"/>
      <c r="K18" s="8"/>
      <c r="L18" s="9">
        <v>986246022</v>
      </c>
      <c r="M18" s="9">
        <v>945323075</v>
      </c>
      <c r="N18" s="8"/>
      <c r="O18" s="8"/>
      <c r="P18" s="8"/>
      <c r="Q18" s="8"/>
      <c r="R18" s="8"/>
    </row>
    <row r="19" spans="1:18" hidden="1">
      <c r="A19" s="8" t="s">
        <v>82</v>
      </c>
      <c r="B19" s="8">
        <v>17</v>
      </c>
      <c r="C19" s="8" t="str">
        <f t="shared" si="0"/>
        <v xml:space="preserve">LUIS RONALD FERNANDEZ CONTRERAS </v>
      </c>
      <c r="D19" s="8" t="s">
        <v>304</v>
      </c>
      <c r="E19" s="8" t="s">
        <v>303</v>
      </c>
      <c r="F19" s="8" t="s">
        <v>14</v>
      </c>
      <c r="G19" s="26" t="s">
        <v>145</v>
      </c>
      <c r="H19" s="8"/>
      <c r="I19" s="8"/>
      <c r="J19" s="8"/>
      <c r="K19" s="8"/>
      <c r="L19" s="9">
        <v>957559967</v>
      </c>
      <c r="M19" s="9"/>
      <c r="N19" s="8"/>
      <c r="O19" s="8"/>
      <c r="P19" s="8"/>
      <c r="Q19" s="8"/>
      <c r="R19" s="8"/>
    </row>
    <row r="20" spans="1:18" hidden="1">
      <c r="A20" s="8" t="s">
        <v>83</v>
      </c>
      <c r="B20" s="8">
        <v>18</v>
      </c>
      <c r="C20" s="8" t="str">
        <f t="shared" si="0"/>
        <v xml:space="preserve">LADY KAREN PINEDO QUISPE </v>
      </c>
      <c r="D20" s="8" t="s">
        <v>306</v>
      </c>
      <c r="E20" s="8" t="s">
        <v>305</v>
      </c>
      <c r="F20" s="8" t="s">
        <v>14</v>
      </c>
      <c r="G20" s="26" t="s">
        <v>146</v>
      </c>
      <c r="H20" s="8"/>
      <c r="I20" s="8" t="s">
        <v>213</v>
      </c>
      <c r="J20" s="8"/>
      <c r="K20" s="8"/>
      <c r="L20" s="9">
        <v>969712916</v>
      </c>
      <c r="M20" s="9">
        <v>954060286</v>
      </c>
      <c r="N20" s="8"/>
      <c r="O20" s="8"/>
      <c r="P20" s="8"/>
      <c r="Q20" s="8"/>
      <c r="R20" s="8"/>
    </row>
    <row r="21" spans="1:18" hidden="1">
      <c r="A21" s="8" t="s">
        <v>84</v>
      </c>
      <c r="B21" s="8">
        <v>19</v>
      </c>
      <c r="C21" s="8" t="str">
        <f t="shared" si="0"/>
        <v xml:space="preserve">YZBEL DAGNA LORENA CHAVESTA AYASTA </v>
      </c>
      <c r="D21" s="8" t="s">
        <v>308</v>
      </c>
      <c r="E21" s="8" t="s">
        <v>307</v>
      </c>
      <c r="F21" s="8" t="s">
        <v>192</v>
      </c>
      <c r="G21" s="26" t="s">
        <v>147</v>
      </c>
      <c r="H21" s="8"/>
      <c r="I21" s="8" t="s">
        <v>214</v>
      </c>
      <c r="J21" s="8"/>
      <c r="K21" s="8"/>
      <c r="L21" s="9">
        <v>997114433</v>
      </c>
      <c r="M21" s="9">
        <v>995309204</v>
      </c>
      <c r="N21" s="8"/>
      <c r="O21" s="8"/>
      <c r="P21" s="8"/>
      <c r="Q21" s="8"/>
      <c r="R21" s="8"/>
    </row>
    <row r="22" spans="1:18" hidden="1">
      <c r="A22" s="8" t="s">
        <v>85</v>
      </c>
      <c r="B22" s="8">
        <v>20</v>
      </c>
      <c r="C22" s="8" t="str">
        <f t="shared" si="0"/>
        <v xml:space="preserve">WONG VICUÃA ANGIE ANALIE </v>
      </c>
      <c r="D22" s="8" t="s">
        <v>310</v>
      </c>
      <c r="E22" s="8" t="s">
        <v>309</v>
      </c>
      <c r="F22" s="8" t="s">
        <v>14</v>
      </c>
      <c r="G22" s="26" t="s">
        <v>148</v>
      </c>
      <c r="H22" s="8"/>
      <c r="I22" s="8" t="s">
        <v>215</v>
      </c>
      <c r="J22" s="8"/>
      <c r="K22" s="8"/>
      <c r="L22" s="9">
        <v>987717886</v>
      </c>
      <c r="M22" s="9"/>
      <c r="N22" s="8"/>
      <c r="O22" s="8"/>
      <c r="P22" s="8"/>
      <c r="Q22" s="8"/>
      <c r="R22" s="8"/>
    </row>
    <row r="23" spans="1:18" hidden="1">
      <c r="A23" s="8" t="s">
        <v>86</v>
      </c>
      <c r="B23" s="8">
        <v>21</v>
      </c>
      <c r="C23" s="8" t="str">
        <f t="shared" si="0"/>
        <v xml:space="preserve"> EDUARDO MIGUEL CALLE VELEZMORO</v>
      </c>
      <c r="D23" s="8" t="s">
        <v>312</v>
      </c>
      <c r="E23" s="8" t="s">
        <v>311</v>
      </c>
      <c r="F23" s="8" t="s">
        <v>14</v>
      </c>
      <c r="G23" s="26" t="s">
        <v>149</v>
      </c>
      <c r="H23" s="8"/>
      <c r="I23" s="8" t="s">
        <v>216</v>
      </c>
      <c r="J23" s="8"/>
      <c r="K23" s="8"/>
      <c r="L23" s="9">
        <v>993730849</v>
      </c>
      <c r="M23" s="9"/>
      <c r="N23" s="8"/>
      <c r="O23" s="8"/>
      <c r="P23" s="8"/>
      <c r="Q23" s="8"/>
      <c r="R23" s="8"/>
    </row>
    <row r="24" spans="1:18" hidden="1">
      <c r="A24" s="8" t="s">
        <v>87</v>
      </c>
      <c r="B24" s="8">
        <v>22</v>
      </c>
      <c r="C24" s="8" t="str">
        <f t="shared" si="0"/>
        <v>JANETH  RAMOS MEDINA</v>
      </c>
      <c r="D24" s="8" t="s">
        <v>314</v>
      </c>
      <c r="E24" s="8" t="s">
        <v>313</v>
      </c>
      <c r="F24" s="8" t="s">
        <v>14</v>
      </c>
      <c r="G24" s="26" t="s">
        <v>150</v>
      </c>
      <c r="H24" s="8"/>
      <c r="I24" s="8"/>
      <c r="J24" s="8"/>
      <c r="K24" s="8"/>
      <c r="L24" s="9">
        <v>980572640</v>
      </c>
      <c r="M24" s="9"/>
      <c r="N24" s="8"/>
      <c r="O24" s="8"/>
      <c r="P24" s="8"/>
      <c r="Q24" s="8"/>
      <c r="R24" s="8"/>
    </row>
    <row r="25" spans="1:18" hidden="1">
      <c r="A25" s="8" t="s">
        <v>88</v>
      </c>
      <c r="B25" s="8">
        <v>23</v>
      </c>
      <c r="C25" s="8" t="str">
        <f t="shared" si="0"/>
        <v xml:space="preserve">LESLIE JOANA SALCEDO CHUMACERO </v>
      </c>
      <c r="D25" s="8" t="s">
        <v>316</v>
      </c>
      <c r="E25" s="8" t="s">
        <v>315</v>
      </c>
      <c r="F25" s="8" t="s">
        <v>14</v>
      </c>
      <c r="G25" s="26" t="s">
        <v>151</v>
      </c>
      <c r="H25" s="8"/>
      <c r="I25" s="8" t="s">
        <v>217</v>
      </c>
      <c r="J25" s="8"/>
      <c r="K25" s="8"/>
      <c r="L25" s="9">
        <v>940731116</v>
      </c>
      <c r="M25" s="9">
        <v>982509504</v>
      </c>
      <c r="N25" s="8"/>
      <c r="O25" s="8"/>
      <c r="P25" s="8"/>
      <c r="Q25" s="8"/>
      <c r="R25" s="8"/>
    </row>
    <row r="26" spans="1:18" hidden="1">
      <c r="A26" s="8" t="s">
        <v>89</v>
      </c>
      <c r="B26" s="8">
        <v>24</v>
      </c>
      <c r="C26" s="8" t="str">
        <f t="shared" si="0"/>
        <v xml:space="preserve">JONATHAN SMITH DELGADO JUAREZ </v>
      </c>
      <c r="D26" s="8" t="s">
        <v>318</v>
      </c>
      <c r="E26" s="8" t="s">
        <v>317</v>
      </c>
      <c r="F26" s="8" t="s">
        <v>14</v>
      </c>
      <c r="G26" s="26" t="s">
        <v>152</v>
      </c>
      <c r="H26" s="8"/>
      <c r="I26" s="8" t="s">
        <v>218</v>
      </c>
      <c r="J26" s="8"/>
      <c r="K26" s="8"/>
      <c r="L26" s="9">
        <v>942878329</v>
      </c>
      <c r="M26" s="9"/>
      <c r="N26" s="8"/>
      <c r="O26" s="8"/>
      <c r="P26" s="8"/>
      <c r="Q26" s="8"/>
      <c r="R26" s="8"/>
    </row>
    <row r="27" spans="1:18" hidden="1">
      <c r="A27" s="8" t="s">
        <v>90</v>
      </c>
      <c r="B27" s="8">
        <v>25</v>
      </c>
      <c r="C27" s="8" t="str">
        <f t="shared" si="0"/>
        <v>JOAQUIN ANDRE  CAVERO LORA</v>
      </c>
      <c r="D27" s="8" t="s">
        <v>320</v>
      </c>
      <c r="E27" s="8" t="s">
        <v>319</v>
      </c>
      <c r="F27" s="8" t="s">
        <v>14</v>
      </c>
      <c r="G27" s="26" t="s">
        <v>153</v>
      </c>
      <c r="H27" s="8"/>
      <c r="I27" s="8" t="s">
        <v>219</v>
      </c>
      <c r="J27" s="8"/>
      <c r="K27" s="8"/>
      <c r="L27" s="9">
        <v>970858671</v>
      </c>
      <c r="M27" s="9">
        <v>960391166</v>
      </c>
      <c r="N27" s="8"/>
      <c r="O27" s="8"/>
      <c r="P27" s="8"/>
      <c r="Q27" s="8"/>
      <c r="R27" s="8"/>
    </row>
    <row r="28" spans="1:18" hidden="1">
      <c r="A28" s="8" t="s">
        <v>91</v>
      </c>
      <c r="B28" s="8">
        <v>26</v>
      </c>
      <c r="C28" s="8" t="str">
        <f t="shared" si="0"/>
        <v xml:space="preserve">JEAN KOLBERT IZQUIERDO VILLALOBOS </v>
      </c>
      <c r="D28" s="8" t="s">
        <v>322</v>
      </c>
      <c r="E28" s="8" t="s">
        <v>321</v>
      </c>
      <c r="F28" s="8" t="s">
        <v>14</v>
      </c>
      <c r="G28" s="26" t="s">
        <v>154</v>
      </c>
      <c r="H28" s="8"/>
      <c r="I28" s="8"/>
      <c r="J28" s="8"/>
      <c r="K28" s="8"/>
      <c r="L28" s="9">
        <v>951913391</v>
      </c>
      <c r="M28" s="9">
        <v>950472940</v>
      </c>
      <c r="N28" s="8"/>
      <c r="O28" s="8"/>
      <c r="P28" s="8"/>
      <c r="Q28" s="8"/>
      <c r="R28" s="8"/>
    </row>
    <row r="29" spans="1:18" hidden="1">
      <c r="A29" s="8" t="s">
        <v>92</v>
      </c>
      <c r="B29" s="8">
        <v>27</v>
      </c>
      <c r="C29" s="8" t="str">
        <f t="shared" si="0"/>
        <v xml:space="preserve">CLAUDIA IVONNE LANDEO CARCAMO </v>
      </c>
      <c r="D29" s="8" t="s">
        <v>324</v>
      </c>
      <c r="E29" s="8" t="s">
        <v>323</v>
      </c>
      <c r="F29" s="8" t="s">
        <v>14</v>
      </c>
      <c r="G29" s="26" t="s">
        <v>155</v>
      </c>
      <c r="H29" s="8"/>
      <c r="I29" s="8" t="s">
        <v>220</v>
      </c>
      <c r="J29" s="8"/>
      <c r="K29" s="8"/>
      <c r="L29" s="9">
        <v>925934479</v>
      </c>
      <c r="M29" s="9">
        <v>972027361</v>
      </c>
      <c r="N29" s="8"/>
      <c r="O29" s="8"/>
      <c r="P29" s="8"/>
      <c r="Q29" s="8"/>
      <c r="R29" s="8"/>
    </row>
    <row r="30" spans="1:18" hidden="1">
      <c r="A30" s="8" t="s">
        <v>93</v>
      </c>
      <c r="B30" s="8">
        <v>28</v>
      </c>
      <c r="C30" s="8" t="str">
        <f t="shared" si="0"/>
        <v>WILLIAM HENRY QUISPE GARCIA WILLIAM HENRY</v>
      </c>
      <c r="D30" s="8" t="s">
        <v>325</v>
      </c>
      <c r="E30" s="8" t="s">
        <v>195</v>
      </c>
      <c r="F30" s="8" t="s">
        <v>14</v>
      </c>
      <c r="G30" s="26" t="s">
        <v>156</v>
      </c>
      <c r="H30" s="8"/>
      <c r="I30" s="8" t="s">
        <v>221</v>
      </c>
      <c r="J30" s="8"/>
      <c r="K30" s="8"/>
      <c r="L30" s="9">
        <v>941814585</v>
      </c>
      <c r="M30" s="9"/>
      <c r="N30" s="8"/>
      <c r="O30" s="8"/>
      <c r="P30" s="8"/>
      <c r="Q30" s="8"/>
      <c r="R30" s="8"/>
    </row>
    <row r="31" spans="1:18" hidden="1">
      <c r="A31" s="8" t="s">
        <v>94</v>
      </c>
      <c r="B31" s="8">
        <v>29</v>
      </c>
      <c r="C31" s="8" t="str">
        <f t="shared" si="0"/>
        <v>CESAR AUGUSTO CESAR AUGUSTO YDRUGO DE LA CRUZ</v>
      </c>
      <c r="D31" s="8" t="s">
        <v>326</v>
      </c>
      <c r="E31" s="8" t="s">
        <v>196</v>
      </c>
      <c r="F31" s="8" t="s">
        <v>14</v>
      </c>
      <c r="G31" s="26" t="s">
        <v>157</v>
      </c>
      <c r="H31" s="8"/>
      <c r="I31" s="8" t="s">
        <v>222</v>
      </c>
      <c r="J31" s="8"/>
      <c r="K31" s="8"/>
      <c r="L31" s="9">
        <v>972502310</v>
      </c>
      <c r="M31" s="9">
        <v>989805000</v>
      </c>
      <c r="N31" s="8"/>
      <c r="O31" s="8"/>
      <c r="P31" s="8"/>
      <c r="Q31" s="8"/>
      <c r="R31" s="8"/>
    </row>
    <row r="32" spans="1:18" hidden="1">
      <c r="A32" s="8" t="s">
        <v>95</v>
      </c>
      <c r="B32" s="8">
        <v>30</v>
      </c>
      <c r="C32" s="8" t="str">
        <f t="shared" si="0"/>
        <v xml:space="preserve">PALO ZEVALLOS CIPRIANO ELVER </v>
      </c>
      <c r="D32" s="8" t="s">
        <v>328</v>
      </c>
      <c r="E32" s="8" t="s">
        <v>327</v>
      </c>
      <c r="F32" s="8" t="s">
        <v>14</v>
      </c>
      <c r="G32" s="26" t="s">
        <v>158</v>
      </c>
      <c r="H32" s="8"/>
      <c r="I32" s="8"/>
      <c r="J32" s="8"/>
      <c r="K32" s="8"/>
      <c r="L32" s="9">
        <v>914961074</v>
      </c>
      <c r="M32" s="9"/>
      <c r="N32" s="8"/>
      <c r="O32" s="8"/>
      <c r="P32" s="8"/>
      <c r="Q32" s="8"/>
      <c r="R32" s="8"/>
    </row>
    <row r="33" spans="1:18" hidden="1">
      <c r="A33" s="8" t="s">
        <v>96</v>
      </c>
      <c r="B33" s="8">
        <v>31</v>
      </c>
      <c r="C33" s="8" t="str">
        <f t="shared" si="0"/>
        <v>MERCEDES DEL ROSARIO  BURGOS VALDIVIEZO</v>
      </c>
      <c r="D33" s="8" t="s">
        <v>330</v>
      </c>
      <c r="E33" s="8" t="s">
        <v>329</v>
      </c>
      <c r="F33" s="8" t="s">
        <v>14</v>
      </c>
      <c r="G33" s="26" t="s">
        <v>159</v>
      </c>
      <c r="H33" s="8"/>
      <c r="I33" s="8" t="s">
        <v>223</v>
      </c>
      <c r="J33" s="8"/>
      <c r="K33" s="8"/>
      <c r="L33" s="9">
        <v>920087749</v>
      </c>
      <c r="M33" s="9">
        <v>948050408</v>
      </c>
      <c r="N33" s="8"/>
      <c r="O33" s="8"/>
      <c r="P33" s="8"/>
      <c r="Q33" s="8"/>
      <c r="R33" s="8"/>
    </row>
    <row r="34" spans="1:18" hidden="1">
      <c r="A34" s="8" t="s">
        <v>97</v>
      </c>
      <c r="B34" s="8">
        <v>32</v>
      </c>
      <c r="C34" s="8" t="str">
        <f t="shared" si="0"/>
        <v xml:space="preserve">KARLA PAOLA GUTIERREZ CHAGUA </v>
      </c>
      <c r="D34" s="8" t="s">
        <v>332</v>
      </c>
      <c r="E34" s="8" t="s">
        <v>331</v>
      </c>
      <c r="F34" s="8" t="s">
        <v>14</v>
      </c>
      <c r="G34" s="26" t="s">
        <v>160</v>
      </c>
      <c r="H34" s="8"/>
      <c r="I34" s="8"/>
      <c r="J34" s="8"/>
      <c r="K34" s="8"/>
      <c r="L34" s="9">
        <v>999224293</v>
      </c>
      <c r="M34" s="9"/>
      <c r="N34" s="8"/>
      <c r="O34" s="8"/>
      <c r="P34" s="8"/>
      <c r="Q34" s="8"/>
      <c r="R34" s="8"/>
    </row>
    <row r="35" spans="1:18" hidden="1">
      <c r="A35" s="8" t="s">
        <v>98</v>
      </c>
      <c r="B35" s="8">
        <v>33</v>
      </c>
      <c r="C35" s="8" t="str">
        <f t="shared" si="0"/>
        <v>MARIBELL  CASTRO TENIENTE</v>
      </c>
      <c r="D35" s="8" t="s">
        <v>334</v>
      </c>
      <c r="E35" s="8" t="s">
        <v>333</v>
      </c>
      <c r="F35" s="8" t="s">
        <v>14</v>
      </c>
      <c r="G35" s="26" t="s">
        <v>161</v>
      </c>
      <c r="H35" s="8"/>
      <c r="I35" s="8" t="s">
        <v>224</v>
      </c>
      <c r="J35" s="8"/>
      <c r="K35" s="8"/>
      <c r="L35" s="9">
        <v>989289416</v>
      </c>
      <c r="M35" s="9"/>
      <c r="N35" s="8"/>
      <c r="O35" s="8"/>
      <c r="P35" s="8"/>
      <c r="Q35" s="8"/>
      <c r="R35" s="8"/>
    </row>
    <row r="36" spans="1:18" hidden="1">
      <c r="A36" s="8" t="s">
        <v>99</v>
      </c>
      <c r="B36" s="8">
        <v>34</v>
      </c>
      <c r="C36" s="8" t="str">
        <f t="shared" si="0"/>
        <v>ROSARIO  CURTI QUISPE</v>
      </c>
      <c r="D36" s="8" t="s">
        <v>336</v>
      </c>
      <c r="E36" s="8" t="s">
        <v>335</v>
      </c>
      <c r="F36" s="8" t="s">
        <v>14</v>
      </c>
      <c r="G36" s="26" t="s">
        <v>162</v>
      </c>
      <c r="H36" s="8"/>
      <c r="I36" s="8" t="s">
        <v>225</v>
      </c>
      <c r="J36" s="8"/>
      <c r="K36" s="8"/>
      <c r="L36" s="9">
        <v>993766730</v>
      </c>
      <c r="M36" s="9"/>
      <c r="N36" s="8"/>
      <c r="O36" s="8"/>
      <c r="P36" s="8"/>
      <c r="Q36" s="8"/>
      <c r="R36" s="8"/>
    </row>
    <row r="37" spans="1:18" hidden="1">
      <c r="A37" s="8" t="s">
        <v>100</v>
      </c>
      <c r="B37" s="8">
        <v>35</v>
      </c>
      <c r="C37" s="8" t="str">
        <f t="shared" si="0"/>
        <v>LEYDI ESTHEFANI PEREZ POMA</v>
      </c>
      <c r="D37" s="8" t="s">
        <v>337</v>
      </c>
      <c r="E37" s="8" t="s">
        <v>338</v>
      </c>
      <c r="F37" s="8" t="s">
        <v>14</v>
      </c>
      <c r="G37" s="26" t="s">
        <v>163</v>
      </c>
      <c r="H37" s="8"/>
      <c r="I37" s="8"/>
      <c r="J37" s="8"/>
      <c r="K37" s="8"/>
      <c r="L37" s="9">
        <v>992826137</v>
      </c>
      <c r="M37" s="9"/>
      <c r="N37" s="8"/>
      <c r="O37" s="8"/>
      <c r="P37" s="8"/>
      <c r="Q37" s="8"/>
      <c r="R37" s="8"/>
    </row>
    <row r="38" spans="1:18" hidden="1">
      <c r="A38" s="8" t="s">
        <v>101</v>
      </c>
      <c r="B38" s="8">
        <v>36</v>
      </c>
      <c r="C38" s="8" t="str">
        <f t="shared" si="0"/>
        <v xml:space="preserve">ALAN SAAVEDRA CIGABEL PASCUALA </v>
      </c>
      <c r="D38" s="8" t="s">
        <v>340</v>
      </c>
      <c r="E38" s="8" t="s">
        <v>339</v>
      </c>
      <c r="F38" s="8" t="s">
        <v>14</v>
      </c>
      <c r="G38" s="26" t="s">
        <v>164</v>
      </c>
      <c r="H38" s="8"/>
      <c r="I38" s="8" t="s">
        <v>226</v>
      </c>
      <c r="J38" s="8"/>
      <c r="K38" s="8"/>
      <c r="L38" s="9">
        <v>940636354</v>
      </c>
      <c r="M38" s="9"/>
      <c r="N38" s="8"/>
      <c r="O38" s="8"/>
      <c r="P38" s="8"/>
      <c r="Q38" s="8"/>
      <c r="R38" s="8"/>
    </row>
    <row r="39" spans="1:18" hidden="1">
      <c r="A39" s="8" t="s">
        <v>102</v>
      </c>
      <c r="B39" s="8">
        <v>37</v>
      </c>
      <c r="C39" s="8" t="str">
        <f t="shared" si="0"/>
        <v>OLGA  TRUJILLO CRISTOBAL</v>
      </c>
      <c r="D39" s="8" t="s">
        <v>342</v>
      </c>
      <c r="E39" s="8" t="s">
        <v>341</v>
      </c>
      <c r="F39" s="8" t="s">
        <v>14</v>
      </c>
      <c r="G39" s="26" t="s">
        <v>165</v>
      </c>
      <c r="H39" s="8"/>
      <c r="I39" s="8"/>
      <c r="J39" s="8"/>
      <c r="K39" s="8"/>
      <c r="L39" s="9"/>
      <c r="M39" s="9"/>
      <c r="N39" s="8"/>
      <c r="O39" s="8"/>
      <c r="P39" s="8"/>
      <c r="Q39" s="8"/>
      <c r="R39" s="8"/>
    </row>
    <row r="40" spans="1:18" hidden="1">
      <c r="A40" s="8" t="s">
        <v>103</v>
      </c>
      <c r="B40" s="8">
        <v>38</v>
      </c>
      <c r="C40" s="8" t="str">
        <f t="shared" si="0"/>
        <v>OSWALDO ALBERTO WETZELL  LAZARO DE ORTECHO</v>
      </c>
      <c r="D40" s="8" t="s">
        <v>344</v>
      </c>
      <c r="E40" s="8" t="s">
        <v>343</v>
      </c>
      <c r="F40" s="8" t="s">
        <v>14</v>
      </c>
      <c r="G40" s="26" t="s">
        <v>166</v>
      </c>
      <c r="H40" s="8"/>
      <c r="I40" s="8"/>
      <c r="J40" s="8"/>
      <c r="K40" s="8"/>
      <c r="L40" s="9">
        <v>997597348</v>
      </c>
      <c r="M40" s="9"/>
      <c r="N40" s="8"/>
      <c r="O40" s="8"/>
      <c r="P40" s="8"/>
      <c r="Q40" s="8"/>
      <c r="R40" s="8"/>
    </row>
    <row r="41" spans="1:18" hidden="1">
      <c r="A41" s="8" t="s">
        <v>104</v>
      </c>
      <c r="B41" s="8">
        <v>39</v>
      </c>
      <c r="C41" s="8" t="str">
        <f t="shared" si="0"/>
        <v>CRISTHIAN GIANCARLO  DONAYRE RAMIREZ</v>
      </c>
      <c r="D41" s="8" t="s">
        <v>346</v>
      </c>
      <c r="E41" s="8" t="s">
        <v>345</v>
      </c>
      <c r="F41" s="8" t="s">
        <v>14</v>
      </c>
      <c r="G41" s="26" t="s">
        <v>167</v>
      </c>
      <c r="H41" s="8"/>
      <c r="I41" s="8" t="s">
        <v>227</v>
      </c>
      <c r="J41" s="8"/>
      <c r="K41" s="8"/>
      <c r="L41" s="9">
        <v>947052995</v>
      </c>
      <c r="M41" s="9">
        <v>967647729</v>
      </c>
      <c r="N41" s="8"/>
      <c r="O41" s="8"/>
      <c r="P41" s="8"/>
      <c r="Q41" s="8"/>
      <c r="R41" s="8"/>
    </row>
    <row r="42" spans="1:18" hidden="1">
      <c r="A42" s="8" t="s">
        <v>105</v>
      </c>
      <c r="B42" s="8">
        <v>40</v>
      </c>
      <c r="C42" s="8" t="str">
        <f t="shared" si="0"/>
        <v>JORGE BISMARCK  FERNANDEZ OCAMPO</v>
      </c>
      <c r="D42" s="8" t="s">
        <v>348</v>
      </c>
      <c r="E42" s="8" t="s">
        <v>347</v>
      </c>
      <c r="F42" s="8" t="s">
        <v>14</v>
      </c>
      <c r="G42" s="26" t="s">
        <v>168</v>
      </c>
      <c r="H42" s="8"/>
      <c r="I42" s="8" t="s">
        <v>228</v>
      </c>
      <c r="J42" s="8"/>
      <c r="K42" s="8"/>
      <c r="L42" s="9"/>
      <c r="M42" s="9"/>
      <c r="N42" s="8"/>
      <c r="O42" s="8"/>
      <c r="P42" s="8"/>
      <c r="Q42" s="8"/>
      <c r="R42" s="8"/>
    </row>
    <row r="43" spans="1:18" hidden="1">
      <c r="A43" s="8" t="s">
        <v>106</v>
      </c>
      <c r="B43" s="8">
        <v>41</v>
      </c>
      <c r="C43" s="8" t="str">
        <f t="shared" si="0"/>
        <v>CILBIA  PALOMINO BULEJE</v>
      </c>
      <c r="D43" s="8" t="s">
        <v>350</v>
      </c>
      <c r="E43" s="8" t="s">
        <v>349</v>
      </c>
      <c r="F43" s="8" t="s">
        <v>14</v>
      </c>
      <c r="G43" s="26" t="s">
        <v>169</v>
      </c>
      <c r="H43" s="8"/>
      <c r="I43" s="8" t="s">
        <v>229</v>
      </c>
      <c r="J43" s="8"/>
      <c r="K43" s="8"/>
      <c r="L43" s="9">
        <v>948634230</v>
      </c>
      <c r="M43" s="9"/>
      <c r="N43" s="8"/>
      <c r="O43" s="8"/>
      <c r="P43" s="8"/>
      <c r="Q43" s="8"/>
      <c r="R43" s="8"/>
    </row>
    <row r="44" spans="1:18" hidden="1">
      <c r="A44" s="8" t="s">
        <v>107</v>
      </c>
      <c r="B44" s="8">
        <v>42</v>
      </c>
      <c r="C44" s="8" t="str">
        <f t="shared" si="0"/>
        <v>LLOVINA ENRRIETA  CRESPO SANDOVAL</v>
      </c>
      <c r="D44" s="8" t="s">
        <v>352</v>
      </c>
      <c r="E44" s="8" t="s">
        <v>351</v>
      </c>
      <c r="F44" s="8" t="s">
        <v>14</v>
      </c>
      <c r="G44" s="26" t="s">
        <v>170</v>
      </c>
      <c r="H44" s="8"/>
      <c r="I44" s="8" t="s">
        <v>230</v>
      </c>
      <c r="J44" s="8"/>
      <c r="K44" s="8"/>
      <c r="L44" s="9">
        <v>960085851</v>
      </c>
      <c r="M44" s="9"/>
      <c r="N44" s="8"/>
      <c r="O44" s="8"/>
      <c r="P44" s="8"/>
      <c r="Q44" s="8"/>
      <c r="R44" s="8"/>
    </row>
    <row r="45" spans="1:18" hidden="1">
      <c r="A45" s="8" t="s">
        <v>108</v>
      </c>
      <c r="B45" s="8">
        <v>43</v>
      </c>
      <c r="C45" s="8" t="str">
        <f t="shared" si="0"/>
        <v>JULY ROXANA  VILA LEYVA</v>
      </c>
      <c r="D45" s="8" t="s">
        <v>354</v>
      </c>
      <c r="E45" s="8" t="s">
        <v>353</v>
      </c>
      <c r="F45" s="8" t="s">
        <v>14</v>
      </c>
      <c r="G45" s="26" t="s">
        <v>171</v>
      </c>
      <c r="H45" s="8"/>
      <c r="I45" s="8" t="s">
        <v>231</v>
      </c>
      <c r="J45" s="8"/>
      <c r="K45" s="8"/>
      <c r="L45" s="9">
        <v>944664029</v>
      </c>
      <c r="M45" s="9"/>
      <c r="N45" s="8"/>
      <c r="O45" s="8"/>
      <c r="P45" s="8"/>
      <c r="Q45" s="8"/>
      <c r="R45" s="8"/>
    </row>
    <row r="46" spans="1:18" hidden="1">
      <c r="A46" s="8" t="s">
        <v>109</v>
      </c>
      <c r="B46" s="8">
        <v>44</v>
      </c>
      <c r="C46" s="8" t="str">
        <f t="shared" si="0"/>
        <v>ZUNILDA  CUSIPUMA MOLINA</v>
      </c>
      <c r="D46" s="8" t="s">
        <v>356</v>
      </c>
      <c r="E46" s="8" t="s">
        <v>355</v>
      </c>
      <c r="F46" s="8" t="s">
        <v>14</v>
      </c>
      <c r="G46" s="26" t="s">
        <v>172</v>
      </c>
      <c r="H46" s="8"/>
      <c r="I46" s="8" t="s">
        <v>232</v>
      </c>
      <c r="J46" s="8"/>
      <c r="K46" s="8"/>
      <c r="L46" s="9">
        <v>980404541</v>
      </c>
      <c r="M46" s="9"/>
      <c r="N46" s="8"/>
      <c r="O46" s="8"/>
      <c r="P46" s="8"/>
      <c r="Q46" s="8"/>
      <c r="R46" s="8"/>
    </row>
    <row r="47" spans="1:18" hidden="1">
      <c r="A47" s="8" t="s">
        <v>110</v>
      </c>
      <c r="B47" s="8">
        <v>45</v>
      </c>
      <c r="C47" s="8" t="str">
        <f t="shared" si="0"/>
        <v>DIANA EVA  RIVAS GAMBOA</v>
      </c>
      <c r="D47" s="8" t="s">
        <v>358</v>
      </c>
      <c r="E47" s="8" t="s">
        <v>357</v>
      </c>
      <c r="F47" s="8" t="s">
        <v>14</v>
      </c>
      <c r="G47" s="26" t="s">
        <v>173</v>
      </c>
      <c r="H47" s="8"/>
      <c r="I47" s="8" t="s">
        <v>233</v>
      </c>
      <c r="J47" s="8"/>
      <c r="K47" s="8"/>
      <c r="L47" s="9">
        <v>984300839</v>
      </c>
      <c r="M47" s="9"/>
      <c r="N47" s="8"/>
      <c r="O47" s="8"/>
      <c r="P47" s="8"/>
      <c r="Q47" s="8"/>
      <c r="R47" s="8"/>
    </row>
    <row r="48" spans="1:18" hidden="1">
      <c r="A48" s="8" t="s">
        <v>111</v>
      </c>
      <c r="B48" s="8">
        <v>46</v>
      </c>
      <c r="C48" s="8" t="str">
        <f t="shared" si="0"/>
        <v>JOSE ANTONIO  ESPIRITU PERA</v>
      </c>
      <c r="D48" s="8" t="s">
        <v>279</v>
      </c>
      <c r="E48" s="8" t="s">
        <v>278</v>
      </c>
      <c r="F48" s="8" t="s">
        <v>14</v>
      </c>
      <c r="G48" s="26" t="s">
        <v>131</v>
      </c>
      <c r="H48" s="8"/>
      <c r="I48" s="8" t="s">
        <v>200</v>
      </c>
      <c r="J48" s="8"/>
      <c r="K48" s="8"/>
      <c r="L48" s="9">
        <v>943118380</v>
      </c>
      <c r="M48" s="9"/>
      <c r="N48" s="8"/>
      <c r="O48" s="8"/>
      <c r="P48" s="8"/>
      <c r="Q48" s="8"/>
      <c r="R48" s="8"/>
    </row>
    <row r="49" spans="1:18" hidden="1">
      <c r="A49" s="8" t="s">
        <v>112</v>
      </c>
      <c r="B49" s="8">
        <v>47</v>
      </c>
      <c r="C49" s="8" t="str">
        <f t="shared" si="0"/>
        <v>JORGE LUIS  SOLORZANO IBAÑEZ</v>
      </c>
      <c r="D49" s="8" t="s">
        <v>360</v>
      </c>
      <c r="E49" s="8" t="s">
        <v>359</v>
      </c>
      <c r="F49" s="8" t="s">
        <v>14</v>
      </c>
      <c r="G49" s="26" t="s">
        <v>174</v>
      </c>
      <c r="H49" s="8"/>
      <c r="I49" s="8" t="s">
        <v>234</v>
      </c>
      <c r="J49" s="8"/>
      <c r="K49" s="8"/>
      <c r="L49" s="9">
        <v>995568005</v>
      </c>
      <c r="M49" s="9"/>
      <c r="N49" s="8"/>
      <c r="O49" s="8"/>
      <c r="P49" s="8"/>
      <c r="Q49" s="8"/>
      <c r="R49" s="8"/>
    </row>
    <row r="50" spans="1:18" hidden="1">
      <c r="A50" s="8" t="s">
        <v>113</v>
      </c>
      <c r="B50" s="8">
        <v>48</v>
      </c>
      <c r="C50" s="8" t="str">
        <f t="shared" si="0"/>
        <v>JUAN CARLOS  SOLORZANO ISLA</v>
      </c>
      <c r="D50" s="8" t="s">
        <v>362</v>
      </c>
      <c r="E50" s="8" t="s">
        <v>361</v>
      </c>
      <c r="F50" s="8" t="s">
        <v>14</v>
      </c>
      <c r="G50" s="26" t="s">
        <v>175</v>
      </c>
      <c r="H50" s="8"/>
      <c r="I50" s="8" t="s">
        <v>235</v>
      </c>
      <c r="J50" s="8"/>
      <c r="K50" s="8"/>
      <c r="L50" s="9">
        <v>999500149</v>
      </c>
      <c r="M50" s="9"/>
      <c r="N50" s="8"/>
      <c r="O50" s="8"/>
      <c r="P50" s="8"/>
      <c r="Q50" s="8"/>
      <c r="R50" s="8"/>
    </row>
    <row r="51" spans="1:18" hidden="1">
      <c r="A51" s="8" t="s">
        <v>114</v>
      </c>
      <c r="B51" s="8">
        <v>49</v>
      </c>
      <c r="C51" s="8" t="str">
        <f t="shared" si="0"/>
        <v xml:space="preserve"> ROXANA VANESSA ESPINOZA MONTES</v>
      </c>
      <c r="D51" s="8" t="s">
        <v>364</v>
      </c>
      <c r="E51" s="8" t="s">
        <v>363</v>
      </c>
      <c r="F51" s="8" t="s">
        <v>14</v>
      </c>
      <c r="G51" s="26" t="s">
        <v>176</v>
      </c>
      <c r="H51" s="8"/>
      <c r="I51" s="8" t="s">
        <v>236</v>
      </c>
      <c r="J51" s="8"/>
      <c r="K51" s="8"/>
      <c r="L51" s="9">
        <v>945595272</v>
      </c>
      <c r="M51" s="9"/>
      <c r="N51" s="8"/>
      <c r="O51" s="8"/>
      <c r="P51" s="8"/>
      <c r="Q51" s="8"/>
      <c r="R51" s="8"/>
    </row>
    <row r="52" spans="1:18" hidden="1">
      <c r="A52" s="8" t="s">
        <v>115</v>
      </c>
      <c r="B52" s="8">
        <v>50</v>
      </c>
      <c r="C52" s="8" t="str">
        <f t="shared" si="0"/>
        <v xml:space="preserve">LUIS BALTAZAR GUZMAN YZAGUIRRE </v>
      </c>
      <c r="D52" s="8" t="s">
        <v>366</v>
      </c>
      <c r="E52" s="8" t="s">
        <v>365</v>
      </c>
      <c r="F52" s="8" t="s">
        <v>14</v>
      </c>
      <c r="G52" s="26" t="s">
        <v>177</v>
      </c>
      <c r="H52" s="8"/>
      <c r="I52" s="8" t="s">
        <v>237</v>
      </c>
      <c r="J52" s="8"/>
      <c r="K52" s="8"/>
      <c r="L52" s="9">
        <v>966766101</v>
      </c>
      <c r="M52" s="9"/>
      <c r="N52" s="8"/>
      <c r="O52" s="8"/>
      <c r="P52" s="8"/>
      <c r="Q52" s="8"/>
      <c r="R52" s="8"/>
    </row>
    <row r="53" spans="1:18" hidden="1">
      <c r="A53" s="8" t="s">
        <v>116</v>
      </c>
      <c r="B53" s="8">
        <v>51</v>
      </c>
      <c r="C53" s="8" t="str">
        <f t="shared" si="0"/>
        <v xml:space="preserve">RAY LENNON ARRIARAN RIVERA </v>
      </c>
      <c r="D53" s="8" t="s">
        <v>368</v>
      </c>
      <c r="E53" s="8" t="s">
        <v>367</v>
      </c>
      <c r="F53" s="8" t="s">
        <v>14</v>
      </c>
      <c r="G53" s="26" t="s">
        <v>178</v>
      </c>
      <c r="H53" s="8"/>
      <c r="I53" s="8" t="s">
        <v>238</v>
      </c>
      <c r="J53" s="8"/>
      <c r="K53" s="8"/>
      <c r="L53" s="9">
        <v>956101169</v>
      </c>
      <c r="M53" s="9"/>
      <c r="N53" s="8"/>
      <c r="O53" s="8"/>
      <c r="P53" s="8"/>
      <c r="Q53" s="8"/>
      <c r="R53" s="8"/>
    </row>
    <row r="54" spans="1:18" hidden="1">
      <c r="A54" s="8" t="s">
        <v>117</v>
      </c>
      <c r="B54" s="8">
        <v>52</v>
      </c>
      <c r="C54" s="8" t="str">
        <f t="shared" si="0"/>
        <v>MARIA CECILIA  CAMPOS PANDO</v>
      </c>
      <c r="D54" s="8" t="s">
        <v>370</v>
      </c>
      <c r="E54" s="8" t="s">
        <v>369</v>
      </c>
      <c r="F54" s="8" t="s">
        <v>14</v>
      </c>
      <c r="G54" s="26" t="s">
        <v>179</v>
      </c>
      <c r="H54" s="8"/>
      <c r="I54" s="8" t="s">
        <v>239</v>
      </c>
      <c r="J54" s="8"/>
      <c r="K54" s="8"/>
      <c r="L54" s="9" t="s">
        <v>250</v>
      </c>
      <c r="M54" s="9"/>
      <c r="N54" s="8"/>
      <c r="O54" s="8"/>
      <c r="P54" s="8"/>
      <c r="Q54" s="8"/>
      <c r="R54" s="8"/>
    </row>
    <row r="55" spans="1:18" hidden="1">
      <c r="A55" s="8" t="s">
        <v>118</v>
      </c>
      <c r="B55" s="8">
        <v>53</v>
      </c>
      <c r="C55" s="8" t="str">
        <f t="shared" si="0"/>
        <v xml:space="preserve"> SANTISTEBAN ISMAEL JUAN GONZALES OTOYA</v>
      </c>
      <c r="D55" s="8" t="s">
        <v>372</v>
      </c>
      <c r="E55" s="8" t="s">
        <v>371</v>
      </c>
      <c r="F55" s="8" t="s">
        <v>14</v>
      </c>
      <c r="G55" s="26" t="s">
        <v>180</v>
      </c>
      <c r="H55" s="8"/>
      <c r="I55" s="8" t="s">
        <v>240</v>
      </c>
      <c r="J55" s="8"/>
      <c r="K55" s="8"/>
      <c r="L55" s="9">
        <v>978370571</v>
      </c>
      <c r="M55" s="9"/>
      <c r="N55" s="8"/>
      <c r="O55" s="8"/>
      <c r="P55" s="8"/>
      <c r="Q55" s="8"/>
      <c r="R55" s="8"/>
    </row>
    <row r="56" spans="1:18" hidden="1">
      <c r="A56" s="8" t="s">
        <v>119</v>
      </c>
      <c r="B56" s="8">
        <v>54</v>
      </c>
      <c r="C56" s="8" t="str">
        <f t="shared" si="0"/>
        <v xml:space="preserve">GUILLERMO ALEXIS VELASQUEZ PANTA </v>
      </c>
      <c r="D56" s="8" t="s">
        <v>374</v>
      </c>
      <c r="E56" s="8" t="s">
        <v>373</v>
      </c>
      <c r="F56" s="8" t="s">
        <v>14</v>
      </c>
      <c r="G56" s="26" t="s">
        <v>181</v>
      </c>
      <c r="H56" s="8"/>
      <c r="I56" s="8" t="s">
        <v>241</v>
      </c>
      <c r="J56" s="8"/>
      <c r="K56" s="8"/>
      <c r="L56" s="9">
        <v>947363897</v>
      </c>
      <c r="M56" s="9"/>
      <c r="N56" s="8"/>
      <c r="O56" s="8"/>
      <c r="P56" s="8"/>
      <c r="Q56" s="8"/>
      <c r="R56" s="8"/>
    </row>
    <row r="57" spans="1:18" hidden="1">
      <c r="A57" s="8" t="s">
        <v>120</v>
      </c>
      <c r="B57" s="8">
        <v>55</v>
      </c>
      <c r="C57" s="8" t="str">
        <f t="shared" si="0"/>
        <v xml:space="preserve">ANA CECILIA VERGARA YLLESCAS </v>
      </c>
      <c r="D57" s="8" t="s">
        <v>376</v>
      </c>
      <c r="E57" s="8" t="s">
        <v>375</v>
      </c>
      <c r="F57" s="8" t="s">
        <v>14</v>
      </c>
      <c r="G57" s="26" t="s">
        <v>182</v>
      </c>
      <c r="H57" s="8"/>
      <c r="I57" s="8" t="s">
        <v>242</v>
      </c>
      <c r="J57" s="8"/>
      <c r="K57" s="8"/>
      <c r="L57" s="9">
        <v>989132588</v>
      </c>
      <c r="M57" s="9"/>
      <c r="N57" s="8"/>
      <c r="O57" s="8"/>
      <c r="P57" s="8"/>
      <c r="Q57" s="8"/>
      <c r="R57" s="8"/>
    </row>
    <row r="58" spans="1:18" hidden="1">
      <c r="A58" s="8" t="s">
        <v>121</v>
      </c>
      <c r="B58" s="8">
        <v>56</v>
      </c>
      <c r="C58" s="8" t="str">
        <f t="shared" si="0"/>
        <v>HELEN  FLORES FLORES</v>
      </c>
      <c r="D58" s="8" t="s">
        <v>378</v>
      </c>
      <c r="E58" s="8" t="s">
        <v>377</v>
      </c>
      <c r="F58" s="8" t="s">
        <v>14</v>
      </c>
      <c r="G58" s="26" t="s">
        <v>183</v>
      </c>
      <c r="H58" s="8"/>
      <c r="I58" s="8"/>
      <c r="J58" s="8"/>
      <c r="K58" s="8"/>
      <c r="L58" s="9"/>
      <c r="M58" s="9"/>
      <c r="N58" s="8"/>
      <c r="O58" s="8"/>
      <c r="P58" s="8"/>
      <c r="Q58" s="8"/>
      <c r="R58" s="8"/>
    </row>
    <row r="59" spans="1:18" hidden="1">
      <c r="A59" s="8" t="s">
        <v>122</v>
      </c>
      <c r="B59" s="8">
        <v>57</v>
      </c>
      <c r="C59" s="8" t="str">
        <f t="shared" si="0"/>
        <v>SISSILIANA  HUAMAN ESPINOZA</v>
      </c>
      <c r="D59" s="8" t="s">
        <v>380</v>
      </c>
      <c r="E59" s="8" t="s">
        <v>379</v>
      </c>
      <c r="F59" s="8" t="s">
        <v>14</v>
      </c>
      <c r="G59" s="26" t="s">
        <v>184</v>
      </c>
      <c r="H59" s="8"/>
      <c r="I59" s="8" t="s">
        <v>243</v>
      </c>
      <c r="J59" s="8"/>
      <c r="K59" s="8"/>
      <c r="L59" s="9">
        <v>948920005</v>
      </c>
      <c r="M59" s="9"/>
      <c r="N59" s="8"/>
      <c r="O59" s="8"/>
      <c r="P59" s="8"/>
      <c r="Q59" s="8"/>
      <c r="R59" s="8"/>
    </row>
    <row r="60" spans="1:18" hidden="1">
      <c r="A60" s="8" t="s">
        <v>123</v>
      </c>
      <c r="B60" s="8">
        <v>58</v>
      </c>
      <c r="C60" s="8" t="str">
        <f t="shared" si="0"/>
        <v>ELVIRA DEL ROSARIO  CARREÃO PANDO</v>
      </c>
      <c r="D60" s="8" t="s">
        <v>382</v>
      </c>
      <c r="E60" s="8" t="s">
        <v>381</v>
      </c>
      <c r="F60" s="8" t="s">
        <v>14</v>
      </c>
      <c r="G60" s="26" t="s">
        <v>185</v>
      </c>
      <c r="H60" s="8"/>
      <c r="I60" s="8" t="s">
        <v>244</v>
      </c>
      <c r="J60" s="8"/>
      <c r="K60" s="8"/>
      <c r="L60" s="9" t="s">
        <v>251</v>
      </c>
      <c r="M60" s="9"/>
      <c r="N60" s="8"/>
      <c r="O60" s="8"/>
      <c r="P60" s="8"/>
      <c r="Q60" s="8"/>
      <c r="R60" s="8"/>
    </row>
    <row r="61" spans="1:18" hidden="1">
      <c r="A61" s="8" t="s">
        <v>124</v>
      </c>
      <c r="B61" s="8">
        <v>59</v>
      </c>
      <c r="C61" s="8" t="str">
        <f t="shared" si="0"/>
        <v xml:space="preserve">LUIS ALBERTO QUISPE MORENO </v>
      </c>
      <c r="D61" s="8" t="s">
        <v>384</v>
      </c>
      <c r="E61" s="8" t="s">
        <v>383</v>
      </c>
      <c r="F61" s="8" t="s">
        <v>14</v>
      </c>
      <c r="G61" s="26" t="s">
        <v>186</v>
      </c>
      <c r="H61" s="8"/>
      <c r="I61" s="8" t="s">
        <v>245</v>
      </c>
      <c r="J61" s="8"/>
      <c r="K61" s="8"/>
      <c r="L61" s="9">
        <v>937539237</v>
      </c>
      <c r="M61" s="9"/>
      <c r="N61" s="8"/>
      <c r="O61" s="8"/>
      <c r="P61" s="8"/>
      <c r="Q61" s="8"/>
      <c r="R61" s="8"/>
    </row>
    <row r="62" spans="1:18" hidden="1">
      <c r="A62" s="8" t="s">
        <v>125</v>
      </c>
      <c r="B62" s="8">
        <v>60</v>
      </c>
      <c r="C62" s="8" t="str">
        <f t="shared" si="0"/>
        <v>CARMEN PATRICIA  CAMPOS PANDO</v>
      </c>
      <c r="D62" s="8" t="s">
        <v>385</v>
      </c>
      <c r="E62" s="8" t="s">
        <v>369</v>
      </c>
      <c r="F62" s="8" t="s">
        <v>14</v>
      </c>
      <c r="G62" s="26" t="s">
        <v>187</v>
      </c>
      <c r="H62" s="8"/>
      <c r="I62" s="8" t="s">
        <v>246</v>
      </c>
      <c r="J62" s="8"/>
      <c r="K62" s="8"/>
      <c r="L62" s="9" t="s">
        <v>252</v>
      </c>
      <c r="M62" s="9"/>
      <c r="N62" s="8"/>
      <c r="O62" s="8"/>
      <c r="P62" s="8"/>
      <c r="Q62" s="8"/>
      <c r="R62" s="8"/>
    </row>
    <row r="63" spans="1:18" hidden="1">
      <c r="A63" s="8" t="s">
        <v>126</v>
      </c>
      <c r="B63" s="8">
        <v>61</v>
      </c>
      <c r="C63" s="8" t="str">
        <f t="shared" si="0"/>
        <v xml:space="preserve">RAED ABEL CHACOLLA JAUREGUI </v>
      </c>
      <c r="D63" s="8" t="s">
        <v>393</v>
      </c>
      <c r="E63" s="8" t="s">
        <v>392</v>
      </c>
      <c r="F63" s="8" t="s">
        <v>14</v>
      </c>
      <c r="G63" s="26" t="s">
        <v>188</v>
      </c>
      <c r="H63" s="8"/>
      <c r="I63" s="8" t="s">
        <v>247</v>
      </c>
      <c r="J63" s="8"/>
      <c r="K63" s="8"/>
      <c r="L63" s="9">
        <v>991774955</v>
      </c>
      <c r="M63" s="9"/>
      <c r="N63" s="8"/>
      <c r="O63" s="8"/>
      <c r="P63" s="8"/>
      <c r="Q63" s="8"/>
      <c r="R63" s="8"/>
    </row>
    <row r="64" spans="1:18" hidden="1">
      <c r="A64" s="8" t="s">
        <v>127</v>
      </c>
      <c r="B64" s="8">
        <v>62</v>
      </c>
      <c r="C64" s="8" t="str">
        <f t="shared" si="0"/>
        <v>ALDAIR GUANILO RIOJAS</v>
      </c>
      <c r="D64" s="8" t="s">
        <v>390</v>
      </c>
      <c r="E64" s="8" t="s">
        <v>391</v>
      </c>
      <c r="F64" s="8" t="s">
        <v>14</v>
      </c>
      <c r="G64" s="26" t="s">
        <v>189</v>
      </c>
      <c r="H64" s="8"/>
      <c r="I64" s="8" t="s">
        <v>248</v>
      </c>
      <c r="J64" s="8"/>
      <c r="K64" s="8"/>
      <c r="L64" s="9">
        <v>924411304</v>
      </c>
      <c r="M64" s="9"/>
      <c r="N64" s="8"/>
      <c r="O64" s="8"/>
      <c r="P64" s="8"/>
      <c r="Q64" s="8"/>
      <c r="R64" s="8"/>
    </row>
    <row r="65" spans="1:18" hidden="1">
      <c r="A65" s="8" t="s">
        <v>128</v>
      </c>
      <c r="B65" s="8">
        <v>63</v>
      </c>
      <c r="C65" s="8" t="str">
        <f t="shared" si="0"/>
        <v>KENNET ALONSO  ROMERO DAVILA</v>
      </c>
      <c r="D65" s="8" t="s">
        <v>389</v>
      </c>
      <c r="E65" s="8" t="s">
        <v>388</v>
      </c>
      <c r="F65" s="8" t="s">
        <v>14</v>
      </c>
      <c r="G65" s="26" t="s">
        <v>190</v>
      </c>
      <c r="H65" s="8"/>
      <c r="I65" s="8"/>
      <c r="J65" s="8"/>
      <c r="K65" s="8"/>
      <c r="L65" s="9">
        <v>976177586</v>
      </c>
      <c r="M65" s="9"/>
      <c r="N65" s="8"/>
      <c r="O65" s="8"/>
      <c r="P65" s="8"/>
      <c r="Q65" s="8"/>
      <c r="R65" s="8"/>
    </row>
    <row r="66" spans="1:18" hidden="1">
      <c r="A66" s="8" t="s">
        <v>129</v>
      </c>
      <c r="B66" s="8">
        <v>64</v>
      </c>
      <c r="C66" s="8" t="str">
        <f t="shared" si="0"/>
        <v>BEN VICTORIANO  BRAVO ROJAS</v>
      </c>
      <c r="D66" s="8" t="s">
        <v>387</v>
      </c>
      <c r="E66" s="8" t="s">
        <v>386</v>
      </c>
      <c r="F66" s="8" t="s">
        <v>14</v>
      </c>
      <c r="G66" s="26" t="s">
        <v>191</v>
      </c>
      <c r="H66" s="8"/>
      <c r="I66" s="8" t="s">
        <v>249</v>
      </c>
      <c r="J66" s="8"/>
      <c r="K66" s="8"/>
      <c r="L66" s="9">
        <v>966721580</v>
      </c>
      <c r="M66" s="9">
        <v>951778590</v>
      </c>
      <c r="N66" s="8"/>
      <c r="O66" s="8"/>
      <c r="P66" s="8"/>
      <c r="Q66" s="8"/>
      <c r="R66" s="8"/>
    </row>
  </sheetData>
  <autoFilter ref="A2:R66" xr:uid="{3157C5D4-9E48-45F4-A05A-831EC4B7E67C}">
    <filterColumn colId="2">
      <filters>
        <filter val="CARLOS FERNANDO  INFANTE CORNELIO"/>
      </filters>
    </filterColumn>
  </autoFilter>
  <mergeCells count="1">
    <mergeCell ref="B1:R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3B6C5-E4BB-407C-90AD-95F3784C5C39}">
  <sheetPr>
    <tabColor rgb="FFFFFF00"/>
  </sheetPr>
  <dimension ref="A1:CY3821"/>
  <sheetViews>
    <sheetView tabSelected="1" topLeftCell="P1" zoomScale="95" zoomScaleNormal="95" workbookViewId="0">
      <pane ySplit="1" topLeftCell="A737" activePane="bottomLeft" state="frozen"/>
      <selection pane="bottomLeft" activeCell="AM37" sqref="AM37"/>
    </sheetView>
  </sheetViews>
  <sheetFormatPr baseColWidth="10" defaultColWidth="8" defaultRowHeight="12"/>
  <cols>
    <col min="1" max="1" width="6.5" style="56" customWidth="1"/>
    <col min="2" max="2" width="6.25" style="57" customWidth="1"/>
    <col min="3" max="3" width="15.375" style="56" customWidth="1"/>
    <col min="4" max="4" width="7.625" style="56" customWidth="1"/>
    <col min="5" max="5" width="6.125" style="57" hidden="1" customWidth="1"/>
    <col min="6" max="6" width="6.5" style="57" hidden="1" customWidth="1"/>
    <col min="7" max="7" width="6.125" style="57" customWidth="1"/>
    <col min="8" max="8" width="5.5" style="57" bestFit="1" customWidth="1"/>
    <col min="9" max="9" width="7.125" style="58" customWidth="1"/>
    <col min="10" max="10" width="12.5" style="58" bestFit="1" customWidth="1"/>
    <col min="11" max="11" width="9.375" style="56" customWidth="1"/>
    <col min="12" max="12" width="8.125" style="56" bestFit="1" customWidth="1"/>
    <col min="13" max="13" width="9.875" style="56" customWidth="1"/>
    <col min="14" max="14" width="10.375" style="57" customWidth="1"/>
    <col min="15" max="15" width="16.875" style="56" customWidth="1"/>
    <col min="16" max="16" width="10.5" style="56" customWidth="1"/>
    <col min="17" max="17" width="8.5" style="86" customWidth="1"/>
    <col min="18" max="18" width="24" style="56" customWidth="1"/>
    <col min="19" max="19" width="12.125" style="56" customWidth="1"/>
    <col min="20" max="21" width="11.5" style="57" hidden="1" customWidth="1"/>
    <col min="22" max="22" width="8.125" style="57" customWidth="1"/>
    <col min="23" max="23" width="9.125" style="148" customWidth="1"/>
    <col min="24" max="24" width="9.625" style="56" customWidth="1"/>
    <col min="25" max="25" width="10.25" style="56" customWidth="1"/>
    <col min="26" max="26" width="10.25" style="157" customWidth="1"/>
    <col min="27" max="27" width="11.25" style="322" customWidth="1"/>
    <col min="28" max="28" width="10.25" style="57" customWidth="1"/>
    <col min="29" max="29" width="8" style="57"/>
    <col min="30" max="30" width="9.75" style="56" customWidth="1"/>
    <col min="31" max="32" width="10.375" style="58" customWidth="1"/>
    <col min="33" max="33" width="9.875" style="56" customWidth="1"/>
    <col min="34" max="34" width="10.5" style="56" customWidth="1"/>
    <col min="35" max="36" width="10.5" style="56" hidden="1" customWidth="1"/>
    <col min="37" max="37" width="10.5" style="56" customWidth="1"/>
    <col min="38" max="39" width="10.5" style="58" customWidth="1"/>
    <col min="40" max="40" width="12.125" style="58" customWidth="1"/>
    <col min="41" max="41" width="9.25" style="58" customWidth="1"/>
    <col min="42" max="42" width="9.25" style="126" customWidth="1"/>
    <col min="43" max="43" width="12.125" style="126" hidden="1" customWidth="1"/>
    <col min="44" max="44" width="16.75" style="126" hidden="1" customWidth="1"/>
    <col min="45" max="45" width="9.25" style="58" customWidth="1"/>
    <col min="46" max="47" width="10.75" style="58" customWidth="1"/>
    <col min="48" max="48" width="22.625" style="58" customWidth="1"/>
    <col min="49" max="49" width="10.125" style="57" customWidth="1"/>
    <col min="50" max="50" width="10.25" style="56" bestFit="1" customWidth="1"/>
    <col min="51" max="51" width="10.125" style="56" customWidth="1"/>
    <col min="52" max="52" width="8" style="56" customWidth="1"/>
    <col min="53" max="53" width="10.5" style="58" customWidth="1"/>
    <col min="54" max="54" width="15.75" style="58" customWidth="1"/>
    <col min="55" max="55" width="10" style="56" customWidth="1"/>
    <col min="56" max="56" width="9.5" style="57" customWidth="1"/>
    <col min="57" max="57" width="9.5" style="56" customWidth="1"/>
    <col min="58" max="58" width="8" style="56"/>
    <col min="59" max="61" width="8.875" style="56" customWidth="1"/>
    <col min="62" max="66" width="8" style="56"/>
    <col min="67" max="67" width="8.875" style="56" customWidth="1"/>
    <col min="68" max="72" width="8" style="56"/>
    <col min="73" max="73" width="9.125" style="56" customWidth="1"/>
    <col min="74" max="78" width="8" style="56"/>
    <col min="79" max="79" width="8.875" style="56" customWidth="1"/>
    <col min="80" max="84" width="8" style="56"/>
    <col min="85" max="85" width="9.125" style="56" customWidth="1"/>
    <col min="86" max="97" width="8" style="56"/>
    <col min="98" max="98" width="8" style="56" customWidth="1"/>
    <col min="99" max="99" width="9.375" style="56" customWidth="1"/>
    <col min="100" max="100" width="10.75" style="56" customWidth="1"/>
    <col min="101" max="101" width="12.5" style="56" customWidth="1"/>
    <col min="102" max="102" width="14.75" style="56" customWidth="1"/>
    <col min="103" max="16384" width="8" style="56"/>
  </cols>
  <sheetData>
    <row r="1" spans="1:100" s="54" customFormat="1" ht="38.25" customHeight="1">
      <c r="B1" s="59" t="s">
        <v>395</v>
      </c>
      <c r="C1" s="59" t="s">
        <v>396</v>
      </c>
      <c r="D1" s="59" t="s">
        <v>31</v>
      </c>
      <c r="E1" s="297"/>
      <c r="F1" s="297"/>
      <c r="G1" s="59" t="s">
        <v>397</v>
      </c>
      <c r="H1" s="59" t="s">
        <v>33</v>
      </c>
      <c r="I1" s="60" t="s">
        <v>398</v>
      </c>
      <c r="J1" s="60" t="s">
        <v>399</v>
      </c>
      <c r="K1" s="61" t="s">
        <v>400</v>
      </c>
      <c r="L1" s="59" t="s">
        <v>401</v>
      </c>
      <c r="M1" s="63" t="s">
        <v>409</v>
      </c>
      <c r="N1" s="64" t="s">
        <v>410</v>
      </c>
      <c r="O1" s="64" t="s">
        <v>407</v>
      </c>
      <c r="P1" s="63" t="s">
        <v>409</v>
      </c>
      <c r="Q1" s="85" t="s">
        <v>410</v>
      </c>
      <c r="R1" s="64" t="s">
        <v>407</v>
      </c>
      <c r="S1" s="64"/>
      <c r="T1" s="119" t="s">
        <v>558</v>
      </c>
      <c r="U1" s="119" t="s">
        <v>559</v>
      </c>
      <c r="V1" s="120" t="s">
        <v>505</v>
      </c>
      <c r="W1" s="146" t="s">
        <v>445</v>
      </c>
      <c r="X1" s="67" t="s">
        <v>414</v>
      </c>
      <c r="Y1" s="67" t="s">
        <v>412</v>
      </c>
      <c r="Z1" s="146" t="s">
        <v>1043</v>
      </c>
      <c r="AA1" s="113" t="s">
        <v>416</v>
      </c>
      <c r="AB1" s="67" t="s">
        <v>446</v>
      </c>
      <c r="AC1" s="64" t="s">
        <v>417</v>
      </c>
      <c r="AD1" s="67" t="s">
        <v>510</v>
      </c>
      <c r="AE1" s="160" t="s">
        <v>511</v>
      </c>
      <c r="AF1" s="160" t="s">
        <v>1150</v>
      </c>
      <c r="AG1" s="150" t="s">
        <v>409</v>
      </c>
      <c r="AH1" s="151" t="s">
        <v>413</v>
      </c>
      <c r="AI1" s="151" t="s">
        <v>3816</v>
      </c>
      <c r="AJ1" s="150" t="s">
        <v>3817</v>
      </c>
      <c r="AK1" s="151" t="s">
        <v>439</v>
      </c>
      <c r="AL1" s="152" t="s">
        <v>2046</v>
      </c>
      <c r="AM1" s="152" t="s">
        <v>2047</v>
      </c>
      <c r="AN1" s="152" t="s">
        <v>1029</v>
      </c>
      <c r="AO1" s="104" t="s">
        <v>409</v>
      </c>
      <c r="AP1" s="212" t="s">
        <v>413</v>
      </c>
      <c r="AQ1" s="212" t="s">
        <v>3816</v>
      </c>
      <c r="AR1" s="212" t="s">
        <v>3817</v>
      </c>
      <c r="AS1" s="105" t="s">
        <v>439</v>
      </c>
      <c r="AT1" s="106" t="s">
        <v>2046</v>
      </c>
      <c r="AU1" s="106" t="s">
        <v>2047</v>
      </c>
      <c r="AV1" s="106" t="s">
        <v>1029</v>
      </c>
      <c r="AW1" s="80" t="s">
        <v>440</v>
      </c>
      <c r="AX1" s="80" t="s">
        <v>443</v>
      </c>
      <c r="AY1" s="80" t="s">
        <v>514</v>
      </c>
      <c r="AZ1" s="80" t="s">
        <v>515</v>
      </c>
      <c r="BA1" s="95" t="s">
        <v>513</v>
      </c>
      <c r="BB1" s="95" t="s">
        <v>1034</v>
      </c>
      <c r="BC1" s="79" t="s">
        <v>440</v>
      </c>
      <c r="BD1" s="79" t="s">
        <v>443</v>
      </c>
      <c r="BE1" s="79" t="s">
        <v>514</v>
      </c>
      <c r="BF1" s="79" t="s">
        <v>515</v>
      </c>
      <c r="BG1" s="79" t="s">
        <v>513</v>
      </c>
      <c r="BH1" s="79" t="s">
        <v>1034</v>
      </c>
      <c r="BI1" s="128" t="s">
        <v>440</v>
      </c>
      <c r="BJ1" s="128" t="s">
        <v>443</v>
      </c>
      <c r="BK1" s="128" t="s">
        <v>514</v>
      </c>
      <c r="BL1" s="128" t="s">
        <v>515</v>
      </c>
      <c r="BM1" s="128" t="s">
        <v>513</v>
      </c>
      <c r="BN1" s="128" t="s">
        <v>1034</v>
      </c>
      <c r="BO1" s="136" t="s">
        <v>440</v>
      </c>
      <c r="BP1" s="136" t="s">
        <v>443</v>
      </c>
      <c r="BQ1" s="136" t="s">
        <v>514</v>
      </c>
      <c r="BR1" s="136" t="s">
        <v>515</v>
      </c>
      <c r="BS1" s="136" t="s">
        <v>513</v>
      </c>
      <c r="BT1" s="136" t="s">
        <v>1034</v>
      </c>
      <c r="BU1" s="137" t="s">
        <v>440</v>
      </c>
      <c r="BV1" s="137" t="s">
        <v>443</v>
      </c>
      <c r="BW1" s="137" t="s">
        <v>514</v>
      </c>
      <c r="BX1" s="137" t="s">
        <v>515</v>
      </c>
      <c r="BY1" s="137" t="s">
        <v>513</v>
      </c>
      <c r="BZ1" s="137" t="s">
        <v>1034</v>
      </c>
      <c r="CA1" s="136" t="s">
        <v>440</v>
      </c>
      <c r="CB1" s="136" t="s">
        <v>443</v>
      </c>
      <c r="CC1" s="136" t="s">
        <v>514</v>
      </c>
      <c r="CD1" s="136" t="s">
        <v>515</v>
      </c>
      <c r="CE1" s="136" t="s">
        <v>513</v>
      </c>
      <c r="CF1" s="136" t="s">
        <v>1034</v>
      </c>
      <c r="CG1" s="137" t="s">
        <v>440</v>
      </c>
      <c r="CH1" s="137" t="s">
        <v>443</v>
      </c>
      <c r="CI1" s="137" t="s">
        <v>514</v>
      </c>
      <c r="CJ1" s="137" t="s">
        <v>515</v>
      </c>
      <c r="CK1" s="137" t="s">
        <v>513</v>
      </c>
      <c r="CL1" s="137" t="s">
        <v>1034</v>
      </c>
      <c r="CM1" s="136" t="s">
        <v>440</v>
      </c>
      <c r="CN1" s="136" t="s">
        <v>443</v>
      </c>
      <c r="CO1" s="136" t="s">
        <v>514</v>
      </c>
      <c r="CP1" s="136" t="s">
        <v>515</v>
      </c>
      <c r="CQ1" s="136" t="s">
        <v>513</v>
      </c>
      <c r="CR1" s="136" t="s">
        <v>1034</v>
      </c>
      <c r="CS1" s="266" t="s">
        <v>3815</v>
      </c>
      <c r="CT1" s="266" t="s">
        <v>3536</v>
      </c>
      <c r="CU1" s="266" t="s">
        <v>3535</v>
      </c>
      <c r="CV1" s="266" t="s">
        <v>3534</v>
      </c>
    </row>
    <row r="2" spans="1:100">
      <c r="A2" s="70" t="s">
        <v>411</v>
      </c>
      <c r="B2" s="71">
        <v>102</v>
      </c>
      <c r="C2" s="72" t="s">
        <v>402</v>
      </c>
      <c r="D2" s="72" t="s">
        <v>403</v>
      </c>
      <c r="E2" s="71"/>
      <c r="F2" s="71"/>
      <c r="G2" s="71" t="s">
        <v>268</v>
      </c>
      <c r="H2" s="71">
        <v>7</v>
      </c>
      <c r="I2" s="73">
        <v>130.63999999999999</v>
      </c>
      <c r="J2" s="73">
        <v>38900</v>
      </c>
      <c r="K2" s="72">
        <v>0</v>
      </c>
      <c r="L2" s="72" t="s">
        <v>41</v>
      </c>
      <c r="M2" s="82" t="s">
        <v>193</v>
      </c>
      <c r="N2" s="66" t="s">
        <v>130</v>
      </c>
      <c r="O2" s="56" t="s">
        <v>408</v>
      </c>
      <c r="V2" s="87"/>
      <c r="W2" s="87" t="s">
        <v>1017</v>
      </c>
      <c r="X2" s="68">
        <v>45127</v>
      </c>
      <c r="Y2" s="69">
        <v>45142</v>
      </c>
      <c r="Z2" s="69" t="s">
        <v>1080</v>
      </c>
      <c r="AA2" s="114">
        <v>32000</v>
      </c>
      <c r="AB2" s="75" t="s">
        <v>418</v>
      </c>
      <c r="AC2" s="66" t="s">
        <v>415</v>
      </c>
      <c r="AD2" s="93">
        <v>45127</v>
      </c>
      <c r="AE2" s="117">
        <v>3000</v>
      </c>
      <c r="AF2" s="117"/>
      <c r="AG2" s="56" t="s">
        <v>441</v>
      </c>
      <c r="AH2" s="78">
        <v>45127</v>
      </c>
      <c r="AI2" s="89" t="s">
        <v>3494</v>
      </c>
      <c r="AJ2" s="70" t="s">
        <v>3495</v>
      </c>
      <c r="AK2" s="70" t="s">
        <v>442</v>
      </c>
      <c r="AL2" s="76">
        <v>3000</v>
      </c>
      <c r="AM2" s="76"/>
      <c r="AN2" s="76" t="s">
        <v>3484</v>
      </c>
      <c r="AP2" s="58"/>
      <c r="AQ2" s="58"/>
      <c r="AR2" s="58"/>
      <c r="AW2" s="65">
        <v>45127</v>
      </c>
      <c r="AX2" s="56">
        <v>1730</v>
      </c>
      <c r="BA2" s="58">
        <v>3000</v>
      </c>
      <c r="BC2" s="77"/>
      <c r="BD2" s="56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  <c r="CF2" s="58"/>
      <c r="CG2" s="58"/>
      <c r="CH2" s="58"/>
      <c r="CI2" s="58"/>
      <c r="CJ2" s="58"/>
      <c r="CK2" s="58"/>
      <c r="CL2" s="58"/>
      <c r="CM2" s="58"/>
      <c r="CN2" s="58"/>
      <c r="CO2" s="58"/>
      <c r="CP2" s="58"/>
      <c r="CQ2" s="58"/>
      <c r="CR2" s="58"/>
      <c r="CS2" s="58">
        <f>+AL2+AT2</f>
        <v>3000</v>
      </c>
      <c r="CT2" s="76">
        <f>+BA2+BG2+BM2+BS2+BY2+CE2+CK2+CQ2</f>
        <v>3000</v>
      </c>
      <c r="CU2" s="76">
        <f>+CS2-CT2</f>
        <v>0</v>
      </c>
      <c r="CV2" s="81">
        <f>+AE2-AL2-AT2</f>
        <v>0</v>
      </c>
    </row>
    <row r="3" spans="1:100" s="70" customFormat="1">
      <c r="A3" s="70" t="s">
        <v>411</v>
      </c>
      <c r="B3" s="71">
        <v>102</v>
      </c>
      <c r="C3" s="72" t="s">
        <v>402</v>
      </c>
      <c r="D3" s="72" t="s">
        <v>403</v>
      </c>
      <c r="E3" s="71"/>
      <c r="F3" s="71"/>
      <c r="G3" s="71" t="s">
        <v>268</v>
      </c>
      <c r="H3" s="71">
        <v>7</v>
      </c>
      <c r="I3" s="73">
        <v>130.63999999999999</v>
      </c>
      <c r="J3" s="73">
        <v>38900</v>
      </c>
      <c r="K3" s="72">
        <v>0</v>
      </c>
      <c r="L3" s="72" t="s">
        <v>41</v>
      </c>
      <c r="M3" s="82" t="s">
        <v>193</v>
      </c>
      <c r="N3" s="66" t="s">
        <v>130</v>
      </c>
      <c r="O3" s="56" t="s">
        <v>408</v>
      </c>
      <c r="P3" s="56"/>
      <c r="Q3" s="86"/>
      <c r="R3" s="56"/>
      <c r="S3" s="56"/>
      <c r="T3" s="57"/>
      <c r="U3" s="57"/>
      <c r="V3" s="87"/>
      <c r="W3" s="87" t="s">
        <v>1017</v>
      </c>
      <c r="X3" s="68">
        <v>45127</v>
      </c>
      <c r="Y3" s="69">
        <v>45142</v>
      </c>
      <c r="Z3" s="69" t="s">
        <v>1080</v>
      </c>
      <c r="AA3" s="114">
        <v>32000</v>
      </c>
      <c r="AB3" s="75" t="s">
        <v>418</v>
      </c>
      <c r="AC3" s="66" t="s">
        <v>415</v>
      </c>
      <c r="AD3" s="93">
        <v>45135</v>
      </c>
      <c r="AE3" s="115">
        <f>2000+1000</f>
        <v>3000</v>
      </c>
      <c r="AF3" s="115"/>
      <c r="AG3" s="56" t="s">
        <v>441</v>
      </c>
      <c r="AH3" s="78">
        <v>45141</v>
      </c>
      <c r="AI3" s="89" t="s">
        <v>3494</v>
      </c>
      <c r="AJ3" s="70" t="s">
        <v>3495</v>
      </c>
      <c r="AK3" s="70" t="s">
        <v>444</v>
      </c>
      <c r="AL3" s="76">
        <v>3000</v>
      </c>
      <c r="AM3" s="76"/>
      <c r="AN3" s="76" t="s">
        <v>3485</v>
      </c>
      <c r="AO3" s="76"/>
      <c r="AP3" s="76"/>
      <c r="AQ3" s="76"/>
      <c r="AR3" s="76"/>
      <c r="AS3" s="76"/>
      <c r="AT3" s="76"/>
      <c r="AU3" s="76"/>
      <c r="AV3" s="76"/>
      <c r="AW3" s="78">
        <v>45135</v>
      </c>
      <c r="AX3" s="70">
        <v>1753</v>
      </c>
      <c r="BA3" s="76">
        <v>1000</v>
      </c>
      <c r="BB3" s="76"/>
      <c r="BC3" s="78">
        <v>45135</v>
      </c>
      <c r="BD3" s="70">
        <v>1755</v>
      </c>
      <c r="BG3" s="76">
        <v>1000</v>
      </c>
      <c r="BH3" s="76"/>
      <c r="BI3" s="78">
        <v>45139</v>
      </c>
      <c r="BJ3" s="70">
        <v>1772</v>
      </c>
      <c r="BK3" s="76"/>
      <c r="BL3" s="76"/>
      <c r="BM3" s="76">
        <v>1000</v>
      </c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58">
        <f>+AL3+AT3</f>
        <v>3000</v>
      </c>
      <c r="CT3" s="76">
        <f>+BA3+BG3+BM3+BS3+BY3+CE3+CK3+CQ3</f>
        <v>3000</v>
      </c>
      <c r="CU3" s="76">
        <f>+CS3-CT3</f>
        <v>0</v>
      </c>
      <c r="CV3" s="81">
        <f>+AE3-AL3-AT3</f>
        <v>0</v>
      </c>
    </row>
    <row r="4" spans="1:100" s="70" customFormat="1">
      <c r="A4" s="70" t="s">
        <v>411</v>
      </c>
      <c r="B4" s="71">
        <v>102</v>
      </c>
      <c r="C4" s="72" t="s">
        <v>402</v>
      </c>
      <c r="D4" s="72" t="s">
        <v>403</v>
      </c>
      <c r="E4" s="71"/>
      <c r="F4" s="71"/>
      <c r="G4" s="71" t="s">
        <v>268</v>
      </c>
      <c r="H4" s="71">
        <v>7</v>
      </c>
      <c r="I4" s="73">
        <v>130.63999999999999</v>
      </c>
      <c r="J4" s="73">
        <v>38900</v>
      </c>
      <c r="K4" s="72">
        <v>0</v>
      </c>
      <c r="L4" s="72" t="s">
        <v>41</v>
      </c>
      <c r="M4" s="82" t="s">
        <v>193</v>
      </c>
      <c r="N4" s="66" t="s">
        <v>130</v>
      </c>
      <c r="O4" s="56" t="s">
        <v>408</v>
      </c>
      <c r="P4" s="56"/>
      <c r="Q4" s="86"/>
      <c r="R4" s="56"/>
      <c r="S4" s="56"/>
      <c r="T4" s="57"/>
      <c r="U4" s="57"/>
      <c r="V4" s="87"/>
      <c r="W4" s="87" t="s">
        <v>1017</v>
      </c>
      <c r="X4" s="68">
        <v>45127</v>
      </c>
      <c r="Y4" s="69">
        <v>45142</v>
      </c>
      <c r="Z4" s="69" t="s">
        <v>1080</v>
      </c>
      <c r="AA4" s="114">
        <v>32000</v>
      </c>
      <c r="AB4" s="75" t="s">
        <v>418</v>
      </c>
      <c r="AC4" s="74" t="s">
        <v>419</v>
      </c>
      <c r="AD4" s="94">
        <v>45168</v>
      </c>
      <c r="AE4" s="115">
        <v>1084</v>
      </c>
      <c r="AF4" s="115"/>
      <c r="AG4" s="56" t="s">
        <v>441</v>
      </c>
      <c r="AH4" s="78">
        <v>45163</v>
      </c>
      <c r="AI4" s="89" t="s">
        <v>3494</v>
      </c>
      <c r="AJ4" s="70" t="s">
        <v>3495</v>
      </c>
      <c r="AK4" s="70" t="s">
        <v>3490</v>
      </c>
      <c r="AL4" s="76">
        <v>1084</v>
      </c>
      <c r="AM4" s="76"/>
      <c r="AN4" s="76" t="s">
        <v>3486</v>
      </c>
      <c r="AO4" s="76"/>
      <c r="AP4" s="76"/>
      <c r="AQ4" s="76"/>
      <c r="AR4" s="76"/>
      <c r="AS4" s="76"/>
      <c r="AT4" s="76"/>
      <c r="AU4" s="76"/>
      <c r="AV4" s="76"/>
      <c r="AW4" s="78">
        <v>45152</v>
      </c>
      <c r="AX4" s="70">
        <v>1811</v>
      </c>
      <c r="BA4" s="70">
        <v>500</v>
      </c>
      <c r="BB4" s="76"/>
      <c r="BC4" s="78">
        <v>45162</v>
      </c>
      <c r="BD4" s="70">
        <v>1846</v>
      </c>
      <c r="BG4" s="70">
        <v>584</v>
      </c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58">
        <f>+AL4+AT4</f>
        <v>1084</v>
      </c>
      <c r="CT4" s="76">
        <f>+BA4+BG4+BM4+BS4+BY4+CE4+CK4+CQ4</f>
        <v>1084</v>
      </c>
      <c r="CU4" s="76">
        <f>+CS4-CT4</f>
        <v>0</v>
      </c>
      <c r="CV4" s="81">
        <f>+AE4-AL4-AT4</f>
        <v>0</v>
      </c>
    </row>
    <row r="5" spans="1:100" s="70" customFormat="1">
      <c r="A5" s="70" t="s">
        <v>411</v>
      </c>
      <c r="B5" s="71">
        <v>102</v>
      </c>
      <c r="C5" s="72" t="s">
        <v>402</v>
      </c>
      <c r="D5" s="72" t="s">
        <v>403</v>
      </c>
      <c r="E5" s="71"/>
      <c r="F5" s="71"/>
      <c r="G5" s="71" t="s">
        <v>268</v>
      </c>
      <c r="H5" s="71">
        <v>7</v>
      </c>
      <c r="I5" s="73">
        <v>130.63999999999999</v>
      </c>
      <c r="J5" s="73">
        <v>38900</v>
      </c>
      <c r="K5" s="72">
        <v>0</v>
      </c>
      <c r="L5" s="72" t="s">
        <v>41</v>
      </c>
      <c r="M5" s="82" t="s">
        <v>193</v>
      </c>
      <c r="N5" s="66" t="s">
        <v>130</v>
      </c>
      <c r="O5" s="56" t="s">
        <v>408</v>
      </c>
      <c r="P5" s="56"/>
      <c r="Q5" s="86"/>
      <c r="R5" s="56"/>
      <c r="S5" s="56"/>
      <c r="T5" s="57"/>
      <c r="U5" s="57"/>
      <c r="V5" s="87"/>
      <c r="W5" s="87" t="s">
        <v>1017</v>
      </c>
      <c r="X5" s="68">
        <v>45127</v>
      </c>
      <c r="Y5" s="69">
        <v>45142</v>
      </c>
      <c r="Z5" s="69" t="s">
        <v>1080</v>
      </c>
      <c r="AA5" s="114">
        <v>32000</v>
      </c>
      <c r="AB5" s="75" t="s">
        <v>418</v>
      </c>
      <c r="AC5" s="66" t="s">
        <v>420</v>
      </c>
      <c r="AD5" s="93">
        <v>45199</v>
      </c>
      <c r="AE5" s="115">
        <v>1084</v>
      </c>
      <c r="AF5" s="115"/>
      <c r="AG5" s="56" t="s">
        <v>441</v>
      </c>
      <c r="AH5" s="78">
        <v>45222</v>
      </c>
      <c r="AI5" s="89" t="s">
        <v>3494</v>
      </c>
      <c r="AJ5" s="70" t="s">
        <v>3495</v>
      </c>
      <c r="AK5" s="70" t="s">
        <v>3491</v>
      </c>
      <c r="AL5" s="76">
        <v>1084</v>
      </c>
      <c r="AM5" s="76"/>
      <c r="AN5" s="76" t="s">
        <v>3487</v>
      </c>
      <c r="AO5" s="76"/>
      <c r="AP5" s="76"/>
      <c r="AQ5" s="76"/>
      <c r="AR5" s="76"/>
      <c r="AS5" s="76"/>
      <c r="AT5" s="76"/>
      <c r="AU5" s="76"/>
      <c r="AV5" s="76"/>
      <c r="AW5" s="78">
        <v>45199</v>
      </c>
      <c r="AX5" s="70">
        <v>1926</v>
      </c>
      <c r="BA5" s="70">
        <v>500</v>
      </c>
      <c r="BB5" s="76"/>
      <c r="BC5" s="78">
        <v>45200</v>
      </c>
      <c r="BD5" s="70">
        <v>1932</v>
      </c>
      <c r="BG5" s="70">
        <v>584</v>
      </c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58">
        <f>+AL5+AT5</f>
        <v>1084</v>
      </c>
      <c r="CT5" s="76">
        <f>+BA5+BG5+BM5+BS5+BY5+CE5+CK5+CQ5</f>
        <v>1084</v>
      </c>
      <c r="CU5" s="76">
        <f>+CS5-CT5</f>
        <v>0</v>
      </c>
      <c r="CV5" s="81">
        <f>+AE5-AL5-AT5</f>
        <v>0</v>
      </c>
    </row>
    <row r="6" spans="1:100" s="70" customFormat="1" ht="12.75">
      <c r="A6" s="70" t="s">
        <v>411</v>
      </c>
      <c r="B6" s="71">
        <v>102</v>
      </c>
      <c r="C6" s="72" t="s">
        <v>402</v>
      </c>
      <c r="D6" s="72" t="s">
        <v>403</v>
      </c>
      <c r="E6" s="71"/>
      <c r="F6" s="71"/>
      <c r="G6" s="71" t="s">
        <v>268</v>
      </c>
      <c r="H6" s="71">
        <v>7</v>
      </c>
      <c r="I6" s="73">
        <v>130.63999999999999</v>
      </c>
      <c r="J6" s="73">
        <v>38900</v>
      </c>
      <c r="K6" s="72">
        <v>0</v>
      </c>
      <c r="L6" s="72" t="s">
        <v>41</v>
      </c>
      <c r="M6" s="82" t="s">
        <v>193</v>
      </c>
      <c r="N6" s="66" t="s">
        <v>130</v>
      </c>
      <c r="O6" s="56" t="s">
        <v>408</v>
      </c>
      <c r="P6" s="56"/>
      <c r="Q6" s="86"/>
      <c r="R6" s="56"/>
      <c r="S6" s="56"/>
      <c r="T6" s="57"/>
      <c r="U6" s="57"/>
      <c r="V6" s="87"/>
      <c r="W6" s="87" t="s">
        <v>1017</v>
      </c>
      <c r="X6" s="68">
        <v>45127</v>
      </c>
      <c r="Y6" s="69">
        <v>45142</v>
      </c>
      <c r="Z6" s="69" t="s">
        <v>1080</v>
      </c>
      <c r="AA6" s="114">
        <v>32000</v>
      </c>
      <c r="AB6" s="75" t="s">
        <v>418</v>
      </c>
      <c r="AC6" s="74" t="s">
        <v>421</v>
      </c>
      <c r="AD6" s="94">
        <v>45229</v>
      </c>
      <c r="AE6" s="115">
        <v>1084</v>
      </c>
      <c r="AF6" s="115"/>
      <c r="AG6" s="56" t="s">
        <v>441</v>
      </c>
      <c r="AH6" s="78">
        <v>45236</v>
      </c>
      <c r="AI6" s="89" t="s">
        <v>3494</v>
      </c>
      <c r="AJ6" s="70" t="s">
        <v>3495</v>
      </c>
      <c r="AK6" s="70" t="s">
        <v>3492</v>
      </c>
      <c r="AL6" s="76">
        <v>1084</v>
      </c>
      <c r="AM6" s="76"/>
      <c r="AN6" s="76" t="s">
        <v>3488</v>
      </c>
      <c r="AO6" s="76"/>
      <c r="AP6" s="76"/>
      <c r="AQ6" s="76"/>
      <c r="AR6" s="76"/>
      <c r="AS6" s="76"/>
      <c r="AT6" s="76"/>
      <c r="AU6" s="76"/>
      <c r="AV6" s="76"/>
      <c r="AW6" s="78">
        <v>45229</v>
      </c>
      <c r="AX6" s="70">
        <v>2008</v>
      </c>
      <c r="BA6" s="165">
        <v>700</v>
      </c>
      <c r="BB6" s="76"/>
      <c r="BC6" s="78">
        <v>45229</v>
      </c>
      <c r="BD6" s="70">
        <v>2009</v>
      </c>
      <c r="BG6" s="165">
        <v>384</v>
      </c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58">
        <f>+AL6+AT6</f>
        <v>1084</v>
      </c>
      <c r="CT6" s="76">
        <f>+BA6+BG6+BM6+BS6+BY6+CE6+CK6+CQ6</f>
        <v>1084</v>
      </c>
      <c r="CU6" s="76">
        <f>+CS6-CT6</f>
        <v>0</v>
      </c>
      <c r="CV6" s="81">
        <f>+AE6-AL6-AT6</f>
        <v>0</v>
      </c>
    </row>
    <row r="7" spans="1:100" s="70" customFormat="1" ht="12.75">
      <c r="A7" s="70" t="s">
        <v>411</v>
      </c>
      <c r="B7" s="71">
        <v>102</v>
      </c>
      <c r="C7" s="72" t="s">
        <v>402</v>
      </c>
      <c r="D7" s="72" t="s">
        <v>403</v>
      </c>
      <c r="E7" s="71"/>
      <c r="F7" s="71"/>
      <c r="G7" s="71" t="s">
        <v>268</v>
      </c>
      <c r="H7" s="71">
        <v>7</v>
      </c>
      <c r="I7" s="73">
        <v>130.63999999999999</v>
      </c>
      <c r="J7" s="73">
        <v>38900</v>
      </c>
      <c r="K7" s="72">
        <v>0</v>
      </c>
      <c r="L7" s="72" t="s">
        <v>41</v>
      </c>
      <c r="M7" s="82" t="s">
        <v>193</v>
      </c>
      <c r="N7" s="66" t="s">
        <v>130</v>
      </c>
      <c r="O7" s="56" t="s">
        <v>408</v>
      </c>
      <c r="P7" s="56"/>
      <c r="Q7" s="86"/>
      <c r="R7" s="56"/>
      <c r="S7" s="56"/>
      <c r="T7" s="57"/>
      <c r="U7" s="57"/>
      <c r="V7" s="87"/>
      <c r="W7" s="87" t="s">
        <v>1017</v>
      </c>
      <c r="X7" s="68">
        <v>45127</v>
      </c>
      <c r="Y7" s="69">
        <v>45142</v>
      </c>
      <c r="Z7" s="69" t="s">
        <v>1080</v>
      </c>
      <c r="AA7" s="114">
        <v>32000</v>
      </c>
      <c r="AB7" s="75" t="s">
        <v>418</v>
      </c>
      <c r="AC7" s="66" t="s">
        <v>422</v>
      </c>
      <c r="AD7" s="93">
        <v>45260</v>
      </c>
      <c r="AE7" s="115">
        <v>1084</v>
      </c>
      <c r="AF7" s="115"/>
      <c r="AG7" s="56" t="s">
        <v>441</v>
      </c>
      <c r="AH7" s="78">
        <v>45267</v>
      </c>
      <c r="AI7" s="89" t="s">
        <v>3494</v>
      </c>
      <c r="AJ7" s="70" t="s">
        <v>3495</v>
      </c>
      <c r="AK7" s="70" t="s">
        <v>3493</v>
      </c>
      <c r="AL7" s="76">
        <v>1084</v>
      </c>
      <c r="AM7" s="76"/>
      <c r="AN7" s="76" t="s">
        <v>3489</v>
      </c>
      <c r="AO7" s="76"/>
      <c r="AP7" s="76"/>
      <c r="AQ7" s="76"/>
      <c r="AR7" s="76"/>
      <c r="AS7" s="76"/>
      <c r="AT7" s="76"/>
      <c r="AU7" s="76"/>
      <c r="AV7" s="76"/>
      <c r="AW7" s="78">
        <v>45256</v>
      </c>
      <c r="AX7" s="70">
        <v>2074</v>
      </c>
      <c r="BA7" s="165">
        <v>530</v>
      </c>
      <c r="BB7" s="76"/>
      <c r="BC7" s="78">
        <v>45262</v>
      </c>
      <c r="BD7" s="70">
        <v>2088</v>
      </c>
      <c r="BG7" s="176">
        <v>554</v>
      </c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58">
        <f>+AL7+AT7</f>
        <v>1084</v>
      </c>
      <c r="CT7" s="76">
        <f>+BA7+BG7+BM7+BS7+BY7+CE7+CK7+CQ7</f>
        <v>1084</v>
      </c>
      <c r="CU7" s="76">
        <f>+CS7-CT7</f>
        <v>0</v>
      </c>
      <c r="CV7" s="81">
        <f>+AE7-AL7-AT7</f>
        <v>0</v>
      </c>
    </row>
    <row r="8" spans="1:100" s="70" customFormat="1" ht="12.75">
      <c r="A8" s="70" t="s">
        <v>411</v>
      </c>
      <c r="B8" s="71">
        <v>102</v>
      </c>
      <c r="C8" s="72" t="s">
        <v>402</v>
      </c>
      <c r="D8" s="72" t="s">
        <v>403</v>
      </c>
      <c r="E8" s="71"/>
      <c r="F8" s="71"/>
      <c r="G8" s="71" t="s">
        <v>268</v>
      </c>
      <c r="H8" s="71">
        <v>7</v>
      </c>
      <c r="I8" s="73">
        <v>130.63999999999999</v>
      </c>
      <c r="J8" s="73">
        <v>38900</v>
      </c>
      <c r="K8" s="72">
        <v>0</v>
      </c>
      <c r="L8" s="72" t="s">
        <v>41</v>
      </c>
      <c r="M8" s="82" t="s">
        <v>193</v>
      </c>
      <c r="N8" s="66" t="s">
        <v>130</v>
      </c>
      <c r="O8" s="56" t="s">
        <v>408</v>
      </c>
      <c r="P8" s="56"/>
      <c r="Q8" s="86"/>
      <c r="R8" s="56"/>
      <c r="S8" s="56"/>
      <c r="T8" s="57"/>
      <c r="U8" s="57"/>
      <c r="V8" s="87"/>
      <c r="W8" s="87" t="s">
        <v>1017</v>
      </c>
      <c r="X8" s="68">
        <v>45127</v>
      </c>
      <c r="Y8" s="69">
        <v>45142</v>
      </c>
      <c r="Z8" s="69" t="s">
        <v>1080</v>
      </c>
      <c r="AA8" s="114">
        <v>32000</v>
      </c>
      <c r="AB8" s="75" t="s">
        <v>418</v>
      </c>
      <c r="AC8" s="74" t="s">
        <v>423</v>
      </c>
      <c r="AD8" s="94">
        <v>45290</v>
      </c>
      <c r="AE8" s="115">
        <v>1084</v>
      </c>
      <c r="AF8" s="115"/>
      <c r="AG8" s="56" t="s">
        <v>441</v>
      </c>
      <c r="AH8" s="78">
        <v>45296</v>
      </c>
      <c r="AI8" s="89" t="s">
        <v>3494</v>
      </c>
      <c r="AJ8" s="70" t="s">
        <v>3495</v>
      </c>
      <c r="AK8" s="70" t="s">
        <v>3496</v>
      </c>
      <c r="AL8" s="155">
        <v>1084</v>
      </c>
      <c r="AN8" s="70" t="s">
        <v>3508</v>
      </c>
      <c r="AO8" s="76"/>
      <c r="AP8" s="76"/>
      <c r="AQ8" s="76"/>
      <c r="AR8" s="76"/>
      <c r="AS8" s="76"/>
      <c r="AT8" s="76"/>
      <c r="AU8" s="76"/>
      <c r="AV8" s="76"/>
      <c r="AW8" s="163">
        <v>45294</v>
      </c>
      <c r="AX8" s="165">
        <v>2175</v>
      </c>
      <c r="BA8" s="155">
        <v>1084</v>
      </c>
      <c r="BB8" s="76"/>
      <c r="BN8" s="76"/>
      <c r="BO8" s="76"/>
      <c r="BP8" s="76"/>
      <c r="BQ8" s="76"/>
      <c r="BR8" s="76"/>
      <c r="BS8" s="76"/>
      <c r="BT8" s="76"/>
      <c r="BU8" s="76"/>
      <c r="BV8" s="76"/>
      <c r="BW8" s="76"/>
      <c r="BX8" s="76"/>
      <c r="BY8" s="76"/>
      <c r="BZ8" s="76"/>
      <c r="CA8" s="76"/>
      <c r="CB8" s="76"/>
      <c r="CC8" s="76"/>
      <c r="CD8" s="76"/>
      <c r="CE8" s="76"/>
      <c r="CF8" s="76"/>
      <c r="CG8" s="76"/>
      <c r="CH8" s="76"/>
      <c r="CI8" s="76"/>
      <c r="CJ8" s="76"/>
      <c r="CK8" s="76"/>
      <c r="CL8" s="76"/>
      <c r="CM8" s="76"/>
      <c r="CN8" s="76"/>
      <c r="CO8" s="76"/>
      <c r="CP8" s="76"/>
      <c r="CQ8" s="76"/>
      <c r="CR8" s="76"/>
      <c r="CS8" s="58">
        <f>+AL8+AT8</f>
        <v>1084</v>
      </c>
      <c r="CT8" s="76">
        <f>+BA8+BG8+BM8+BS8+BY8+CE8+CK8+CQ8</f>
        <v>1084</v>
      </c>
      <c r="CU8" s="76">
        <f>+CS8-CT8</f>
        <v>0</v>
      </c>
      <c r="CV8" s="81">
        <f>+AE8-AL8-AT8</f>
        <v>0</v>
      </c>
    </row>
    <row r="9" spans="1:100" s="70" customFormat="1">
      <c r="A9" s="70" t="s">
        <v>411</v>
      </c>
      <c r="B9" s="71">
        <v>102</v>
      </c>
      <c r="C9" s="72" t="s">
        <v>402</v>
      </c>
      <c r="D9" s="72" t="s">
        <v>403</v>
      </c>
      <c r="E9" s="71"/>
      <c r="F9" s="71"/>
      <c r="G9" s="71" t="s">
        <v>268</v>
      </c>
      <c r="H9" s="71">
        <v>7</v>
      </c>
      <c r="I9" s="73">
        <v>130.63999999999999</v>
      </c>
      <c r="J9" s="73">
        <v>38900</v>
      </c>
      <c r="K9" s="72">
        <v>0</v>
      </c>
      <c r="L9" s="72" t="s">
        <v>41</v>
      </c>
      <c r="M9" s="82" t="s">
        <v>193</v>
      </c>
      <c r="N9" s="66" t="s">
        <v>130</v>
      </c>
      <c r="O9" s="56" t="s">
        <v>408</v>
      </c>
      <c r="P9" s="56"/>
      <c r="Q9" s="86"/>
      <c r="R9" s="56"/>
      <c r="S9" s="56"/>
      <c r="T9" s="57"/>
      <c r="U9" s="57"/>
      <c r="V9" s="87"/>
      <c r="W9" s="87" t="s">
        <v>1017</v>
      </c>
      <c r="X9" s="68">
        <v>45127</v>
      </c>
      <c r="Y9" s="69">
        <v>45142</v>
      </c>
      <c r="Z9" s="69" t="s">
        <v>1080</v>
      </c>
      <c r="AA9" s="114">
        <v>32000</v>
      </c>
      <c r="AB9" s="75" t="s">
        <v>418</v>
      </c>
      <c r="AC9" s="66" t="s">
        <v>424</v>
      </c>
      <c r="AD9" s="93">
        <v>45321</v>
      </c>
      <c r="AE9" s="115">
        <v>1084</v>
      </c>
      <c r="AF9" s="115"/>
      <c r="AG9" s="56" t="s">
        <v>441</v>
      </c>
      <c r="AH9" s="78">
        <v>45334</v>
      </c>
      <c r="AI9" s="89" t="s">
        <v>3494</v>
      </c>
      <c r="AJ9" s="70" t="s">
        <v>3495</v>
      </c>
      <c r="AK9" s="70" t="s">
        <v>3497</v>
      </c>
      <c r="AL9" s="155">
        <v>1084</v>
      </c>
      <c r="AN9" s="70" t="s">
        <v>3509</v>
      </c>
      <c r="AO9" s="76"/>
      <c r="AP9" s="76"/>
      <c r="AQ9" s="76"/>
      <c r="AR9" s="76"/>
      <c r="AS9" s="76"/>
      <c r="AT9" s="76"/>
      <c r="AU9" s="76"/>
      <c r="AV9" s="76"/>
      <c r="AW9" s="78">
        <v>45324</v>
      </c>
      <c r="AX9" s="70">
        <v>2270</v>
      </c>
      <c r="BA9" s="76">
        <v>777</v>
      </c>
      <c r="BC9" s="78">
        <v>45331</v>
      </c>
      <c r="BD9" s="70">
        <v>2301</v>
      </c>
      <c r="BG9" s="76">
        <v>300</v>
      </c>
      <c r="BH9" s="76"/>
      <c r="BI9" s="78">
        <v>45331</v>
      </c>
      <c r="BJ9" s="70">
        <v>2302</v>
      </c>
      <c r="BL9" s="76"/>
      <c r="BM9" s="76">
        <v>7</v>
      </c>
      <c r="BN9" s="76"/>
      <c r="BO9" s="76"/>
      <c r="BP9" s="76"/>
      <c r="BQ9" s="76"/>
      <c r="BR9" s="76"/>
      <c r="BS9" s="76"/>
      <c r="BT9" s="76"/>
      <c r="BU9" s="76"/>
      <c r="BV9" s="76"/>
      <c r="BW9" s="76"/>
      <c r="BX9" s="76"/>
      <c r="BY9" s="76"/>
      <c r="BZ9" s="76"/>
      <c r="CA9" s="76"/>
      <c r="CB9" s="76"/>
      <c r="CC9" s="76"/>
      <c r="CD9" s="76"/>
      <c r="CE9" s="76"/>
      <c r="CF9" s="76"/>
      <c r="CG9" s="76"/>
      <c r="CH9" s="76"/>
      <c r="CI9" s="76"/>
      <c r="CJ9" s="76"/>
      <c r="CK9" s="76"/>
      <c r="CL9" s="76"/>
      <c r="CM9" s="76"/>
      <c r="CN9" s="76"/>
      <c r="CO9" s="76"/>
      <c r="CP9" s="76"/>
      <c r="CQ9" s="76"/>
      <c r="CR9" s="76"/>
      <c r="CS9" s="58">
        <f>+AL9+AT9</f>
        <v>1084</v>
      </c>
      <c r="CT9" s="76">
        <f>+BA9+BG9+BM9+BS9+BY9+CE9+CK9+CQ9</f>
        <v>1084</v>
      </c>
      <c r="CU9" s="76">
        <f>+CS9-CT9</f>
        <v>0</v>
      </c>
      <c r="CV9" s="81">
        <f>+AE9-AL9-AT9</f>
        <v>0</v>
      </c>
    </row>
    <row r="10" spans="1:100" s="70" customFormat="1">
      <c r="A10" s="70" t="s">
        <v>411</v>
      </c>
      <c r="B10" s="71">
        <v>102</v>
      </c>
      <c r="C10" s="72" t="s">
        <v>402</v>
      </c>
      <c r="D10" s="72" t="s">
        <v>403</v>
      </c>
      <c r="E10" s="71"/>
      <c r="F10" s="71"/>
      <c r="G10" s="71" t="s">
        <v>268</v>
      </c>
      <c r="H10" s="71">
        <v>7</v>
      </c>
      <c r="I10" s="73">
        <v>130.63999999999999</v>
      </c>
      <c r="J10" s="73">
        <v>38900</v>
      </c>
      <c r="K10" s="72">
        <v>0</v>
      </c>
      <c r="L10" s="72" t="s">
        <v>41</v>
      </c>
      <c r="M10" s="82" t="s">
        <v>193</v>
      </c>
      <c r="N10" s="66" t="s">
        <v>130</v>
      </c>
      <c r="O10" s="56" t="s">
        <v>408</v>
      </c>
      <c r="P10" s="56"/>
      <c r="Q10" s="86"/>
      <c r="R10" s="56"/>
      <c r="S10" s="56"/>
      <c r="T10" s="57"/>
      <c r="U10" s="57"/>
      <c r="V10" s="87"/>
      <c r="W10" s="87" t="s">
        <v>1017</v>
      </c>
      <c r="X10" s="68">
        <v>45127</v>
      </c>
      <c r="Y10" s="69">
        <v>45142</v>
      </c>
      <c r="Z10" s="69" t="s">
        <v>1080</v>
      </c>
      <c r="AA10" s="114">
        <v>32000</v>
      </c>
      <c r="AB10" s="75" t="s">
        <v>418</v>
      </c>
      <c r="AC10" s="74" t="s">
        <v>425</v>
      </c>
      <c r="AD10" s="94">
        <v>45351</v>
      </c>
      <c r="AE10" s="115">
        <v>1084</v>
      </c>
      <c r="AF10" s="115"/>
      <c r="AG10" s="56" t="s">
        <v>441</v>
      </c>
      <c r="AH10" s="78">
        <v>45351</v>
      </c>
      <c r="AI10" s="89" t="s">
        <v>3494</v>
      </c>
      <c r="AJ10" s="70" t="s">
        <v>3495</v>
      </c>
      <c r="AK10" s="70" t="s">
        <v>3498</v>
      </c>
      <c r="AL10" s="155">
        <v>1084</v>
      </c>
      <c r="AN10" s="70" t="s">
        <v>3510</v>
      </c>
      <c r="AO10" s="76"/>
      <c r="AP10" s="76"/>
      <c r="AQ10" s="76"/>
      <c r="AR10" s="76"/>
      <c r="AS10" s="76"/>
      <c r="AT10" s="76"/>
      <c r="AU10" s="76"/>
      <c r="AV10" s="76"/>
      <c r="AW10" s="78">
        <v>45350</v>
      </c>
      <c r="AX10" s="70">
        <v>2358</v>
      </c>
      <c r="BA10" s="76">
        <v>1000</v>
      </c>
      <c r="BB10" s="76"/>
      <c r="BC10" s="78">
        <v>45351</v>
      </c>
      <c r="BD10" s="70">
        <v>2361</v>
      </c>
      <c r="BG10" s="76">
        <v>84</v>
      </c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76"/>
      <c r="BV10" s="76"/>
      <c r="BW10" s="76"/>
      <c r="BX10" s="76"/>
      <c r="BY10" s="76"/>
      <c r="BZ10" s="76"/>
      <c r="CA10" s="76"/>
      <c r="CB10" s="76"/>
      <c r="CC10" s="76"/>
      <c r="CD10" s="76"/>
      <c r="CE10" s="76"/>
      <c r="CF10" s="76"/>
      <c r="CG10" s="76"/>
      <c r="CH10" s="76"/>
      <c r="CI10" s="76"/>
      <c r="CJ10" s="76"/>
      <c r="CK10" s="76"/>
      <c r="CL10" s="76"/>
      <c r="CM10" s="76"/>
      <c r="CN10" s="76"/>
      <c r="CO10" s="76"/>
      <c r="CP10" s="76"/>
      <c r="CQ10" s="76"/>
      <c r="CR10" s="76"/>
      <c r="CS10" s="58">
        <f>+AL10+AT10</f>
        <v>1084</v>
      </c>
      <c r="CT10" s="76">
        <f>+BA10+BG10+BM10+BS10+BY10+CE10+CK10+CQ10</f>
        <v>1084</v>
      </c>
      <c r="CU10" s="76">
        <f>+CS10-CT10</f>
        <v>0</v>
      </c>
      <c r="CV10" s="81">
        <f>+AE10-AL10-AT10</f>
        <v>0</v>
      </c>
    </row>
    <row r="11" spans="1:100" s="70" customFormat="1">
      <c r="A11" s="70" t="s">
        <v>411</v>
      </c>
      <c r="B11" s="71">
        <v>102</v>
      </c>
      <c r="C11" s="72" t="s">
        <v>402</v>
      </c>
      <c r="D11" s="72" t="s">
        <v>403</v>
      </c>
      <c r="E11" s="71"/>
      <c r="F11" s="71"/>
      <c r="G11" s="71" t="s">
        <v>268</v>
      </c>
      <c r="H11" s="71">
        <v>7</v>
      </c>
      <c r="I11" s="73">
        <v>130.63999999999999</v>
      </c>
      <c r="J11" s="73">
        <v>38900</v>
      </c>
      <c r="K11" s="72">
        <v>0</v>
      </c>
      <c r="L11" s="72" t="s">
        <v>41</v>
      </c>
      <c r="M11" s="82" t="s">
        <v>193</v>
      </c>
      <c r="N11" s="66" t="s">
        <v>130</v>
      </c>
      <c r="O11" s="56" t="s">
        <v>408</v>
      </c>
      <c r="P11" s="56"/>
      <c r="Q11" s="86"/>
      <c r="R11" s="56"/>
      <c r="S11" s="56"/>
      <c r="T11" s="57"/>
      <c r="U11" s="57"/>
      <c r="V11" s="87"/>
      <c r="W11" s="87" t="s">
        <v>1017</v>
      </c>
      <c r="X11" s="68">
        <v>45127</v>
      </c>
      <c r="Y11" s="69">
        <v>45142</v>
      </c>
      <c r="Z11" s="69" t="s">
        <v>1080</v>
      </c>
      <c r="AA11" s="114">
        <v>32000</v>
      </c>
      <c r="AB11" s="75" t="s">
        <v>418</v>
      </c>
      <c r="AC11" s="66" t="s">
        <v>426</v>
      </c>
      <c r="AD11" s="93">
        <v>45381</v>
      </c>
      <c r="AE11" s="115">
        <v>1084</v>
      </c>
      <c r="AF11" s="115"/>
      <c r="AG11" s="56" t="s">
        <v>441</v>
      </c>
      <c r="AH11" s="78">
        <v>45387</v>
      </c>
      <c r="AI11" s="89" t="s">
        <v>3494</v>
      </c>
      <c r="AJ11" s="70" t="s">
        <v>3495</v>
      </c>
      <c r="AK11" s="70" t="s">
        <v>3499</v>
      </c>
      <c r="AL11" s="155">
        <v>1084</v>
      </c>
      <c r="AN11" s="70" t="s">
        <v>3511</v>
      </c>
      <c r="AO11" s="76"/>
      <c r="AP11" s="76"/>
      <c r="AQ11" s="76"/>
      <c r="AR11" s="76"/>
      <c r="AS11" s="76"/>
      <c r="AT11" s="76"/>
      <c r="AU11" s="76"/>
      <c r="AV11" s="76"/>
      <c r="AW11" s="78">
        <v>45383</v>
      </c>
      <c r="AX11" s="70">
        <v>2505</v>
      </c>
      <c r="BA11" s="76">
        <v>800</v>
      </c>
      <c r="BB11" s="76"/>
      <c r="BC11" s="78">
        <v>45385</v>
      </c>
      <c r="BD11" s="70">
        <v>2518</v>
      </c>
      <c r="BG11" s="76">
        <v>284</v>
      </c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  <c r="BZ11" s="76"/>
      <c r="CA11" s="76"/>
      <c r="CB11" s="76"/>
      <c r="CC11" s="76"/>
      <c r="CD11" s="76"/>
      <c r="CE11" s="76"/>
      <c r="CF11" s="76"/>
      <c r="CG11" s="76"/>
      <c r="CH11" s="76"/>
      <c r="CI11" s="76"/>
      <c r="CJ11" s="76"/>
      <c r="CK11" s="76"/>
      <c r="CL11" s="76"/>
      <c r="CM11" s="76"/>
      <c r="CN11" s="76"/>
      <c r="CO11" s="76"/>
      <c r="CP11" s="76"/>
      <c r="CQ11" s="76"/>
      <c r="CR11" s="76"/>
      <c r="CS11" s="58">
        <f>+AL11+AT11</f>
        <v>1084</v>
      </c>
      <c r="CT11" s="76">
        <f>+BA11+BG11+BM11+BS11+BY11+CE11+CK11+CQ11</f>
        <v>1084</v>
      </c>
      <c r="CU11" s="76">
        <f>+CS11-CT11</f>
        <v>0</v>
      </c>
      <c r="CV11" s="81">
        <f>+AE11-AL11-AT11</f>
        <v>0</v>
      </c>
    </row>
    <row r="12" spans="1:100" s="70" customFormat="1">
      <c r="A12" s="70" t="s">
        <v>411</v>
      </c>
      <c r="B12" s="71">
        <v>102</v>
      </c>
      <c r="C12" s="72" t="s">
        <v>402</v>
      </c>
      <c r="D12" s="72" t="s">
        <v>403</v>
      </c>
      <c r="E12" s="71"/>
      <c r="F12" s="71"/>
      <c r="G12" s="71" t="s">
        <v>268</v>
      </c>
      <c r="H12" s="71">
        <v>7</v>
      </c>
      <c r="I12" s="73">
        <v>130.63999999999999</v>
      </c>
      <c r="J12" s="73">
        <v>38900</v>
      </c>
      <c r="K12" s="72">
        <v>0</v>
      </c>
      <c r="L12" s="72" t="s">
        <v>41</v>
      </c>
      <c r="M12" s="82" t="s">
        <v>193</v>
      </c>
      <c r="N12" s="66" t="s">
        <v>130</v>
      </c>
      <c r="O12" s="56" t="s">
        <v>408</v>
      </c>
      <c r="P12" s="56"/>
      <c r="Q12" s="86"/>
      <c r="R12" s="56"/>
      <c r="S12" s="56"/>
      <c r="T12" s="57"/>
      <c r="U12" s="57"/>
      <c r="V12" s="87"/>
      <c r="W12" s="87" t="s">
        <v>1017</v>
      </c>
      <c r="X12" s="68">
        <v>45127</v>
      </c>
      <c r="Y12" s="69">
        <v>45142</v>
      </c>
      <c r="Z12" s="69" t="s">
        <v>1080</v>
      </c>
      <c r="AA12" s="114">
        <v>32000</v>
      </c>
      <c r="AB12" s="75" t="s">
        <v>418</v>
      </c>
      <c r="AC12" s="74" t="s">
        <v>427</v>
      </c>
      <c r="AD12" s="94">
        <v>45412</v>
      </c>
      <c r="AE12" s="115">
        <v>1084</v>
      </c>
      <c r="AF12" s="115"/>
      <c r="AG12" s="56" t="s">
        <v>441</v>
      </c>
      <c r="AH12" s="78">
        <v>45412</v>
      </c>
      <c r="AI12" s="89" t="s">
        <v>3494</v>
      </c>
      <c r="AJ12" s="70" t="s">
        <v>3495</v>
      </c>
      <c r="AK12" s="70" t="s">
        <v>3500</v>
      </c>
      <c r="AL12" s="76">
        <v>1084</v>
      </c>
      <c r="AM12" s="76"/>
      <c r="AN12" s="76" t="s">
        <v>3512</v>
      </c>
      <c r="AO12" s="76"/>
      <c r="AP12" s="76"/>
      <c r="AQ12" s="76"/>
      <c r="AR12" s="76"/>
      <c r="AS12" s="76"/>
      <c r="AT12" s="76"/>
      <c r="AU12" s="76"/>
      <c r="AV12" s="76"/>
      <c r="AW12" s="78">
        <v>45412</v>
      </c>
      <c r="AX12" s="70">
        <v>2587</v>
      </c>
      <c r="BA12" s="155">
        <v>1084</v>
      </c>
      <c r="BB12" s="76"/>
      <c r="CS12" s="58">
        <f>+AL12+AT12</f>
        <v>1084</v>
      </c>
      <c r="CT12" s="76">
        <f>+BA12+BG12+BM12+BS12+BY12+CE12+CK12+CQ12</f>
        <v>1084</v>
      </c>
      <c r="CU12" s="76">
        <f>+CS12-CT12</f>
        <v>0</v>
      </c>
      <c r="CV12" s="81">
        <f>+AE12-AL12-AT12</f>
        <v>0</v>
      </c>
    </row>
    <row r="13" spans="1:100" s="70" customFormat="1">
      <c r="A13" s="70" t="s">
        <v>411</v>
      </c>
      <c r="B13" s="71">
        <v>102</v>
      </c>
      <c r="C13" s="72" t="s">
        <v>402</v>
      </c>
      <c r="D13" s="72" t="s">
        <v>403</v>
      </c>
      <c r="E13" s="71"/>
      <c r="F13" s="71"/>
      <c r="G13" s="71" t="s">
        <v>268</v>
      </c>
      <c r="H13" s="71">
        <v>7</v>
      </c>
      <c r="I13" s="73">
        <v>130.63999999999999</v>
      </c>
      <c r="J13" s="73">
        <v>38900</v>
      </c>
      <c r="K13" s="72">
        <v>0</v>
      </c>
      <c r="L13" s="72" t="s">
        <v>41</v>
      </c>
      <c r="M13" s="82" t="s">
        <v>193</v>
      </c>
      <c r="N13" s="66" t="s">
        <v>130</v>
      </c>
      <c r="O13" s="56" t="s">
        <v>408</v>
      </c>
      <c r="P13" s="56"/>
      <c r="Q13" s="86"/>
      <c r="R13" s="56"/>
      <c r="S13" s="56"/>
      <c r="T13" s="57"/>
      <c r="U13" s="57"/>
      <c r="V13" s="87"/>
      <c r="W13" s="87" t="s">
        <v>1017</v>
      </c>
      <c r="X13" s="68">
        <v>45127</v>
      </c>
      <c r="Y13" s="69">
        <v>45142</v>
      </c>
      <c r="Z13" s="69" t="s">
        <v>1080</v>
      </c>
      <c r="AA13" s="114">
        <v>32000</v>
      </c>
      <c r="AB13" s="75" t="s">
        <v>418</v>
      </c>
      <c r="AC13" s="66" t="s">
        <v>428</v>
      </c>
      <c r="AD13" s="93">
        <v>45442</v>
      </c>
      <c r="AE13" s="115">
        <v>1084</v>
      </c>
      <c r="AF13" s="115"/>
      <c r="AG13" s="56" t="s">
        <v>441</v>
      </c>
      <c r="AH13" s="78">
        <v>45453</v>
      </c>
      <c r="AI13" s="89" t="s">
        <v>3494</v>
      </c>
      <c r="AJ13" s="70" t="s">
        <v>3495</v>
      </c>
      <c r="AK13" s="70" t="s">
        <v>3501</v>
      </c>
      <c r="AL13" s="76">
        <v>1084</v>
      </c>
      <c r="AM13" s="76"/>
      <c r="AN13" s="76" t="s">
        <v>3513</v>
      </c>
      <c r="AO13" s="76"/>
      <c r="AP13" s="76"/>
      <c r="AQ13" s="76"/>
      <c r="AR13" s="76"/>
      <c r="AS13" s="76"/>
      <c r="AT13" s="76"/>
      <c r="AU13" s="76"/>
      <c r="AV13" s="76"/>
      <c r="AW13" s="78">
        <v>45449</v>
      </c>
      <c r="AX13" s="70">
        <v>2750</v>
      </c>
      <c r="BA13" s="155">
        <v>1084</v>
      </c>
      <c r="BB13" s="76"/>
      <c r="CS13" s="58">
        <f>+AL13+AT13</f>
        <v>1084</v>
      </c>
      <c r="CT13" s="76">
        <f>+BA13+BG13+BM13+BS13+BY13+CE13+CK13+CQ13</f>
        <v>1084</v>
      </c>
      <c r="CU13" s="76">
        <f>+CS13-CT13</f>
        <v>0</v>
      </c>
      <c r="CV13" s="81">
        <f>+AE13-AL13-AT13</f>
        <v>0</v>
      </c>
    </row>
    <row r="14" spans="1:100" s="70" customFormat="1">
      <c r="A14" s="70" t="s">
        <v>411</v>
      </c>
      <c r="B14" s="71">
        <v>102</v>
      </c>
      <c r="C14" s="72" t="s">
        <v>402</v>
      </c>
      <c r="D14" s="72" t="s">
        <v>403</v>
      </c>
      <c r="E14" s="71"/>
      <c r="F14" s="71"/>
      <c r="G14" s="71" t="s">
        <v>268</v>
      </c>
      <c r="H14" s="71">
        <v>7</v>
      </c>
      <c r="I14" s="73">
        <v>130.63999999999999</v>
      </c>
      <c r="J14" s="73">
        <v>38900</v>
      </c>
      <c r="K14" s="72">
        <v>0</v>
      </c>
      <c r="L14" s="72" t="s">
        <v>41</v>
      </c>
      <c r="M14" s="82" t="s">
        <v>193</v>
      </c>
      <c r="N14" s="66" t="s">
        <v>130</v>
      </c>
      <c r="O14" s="56" t="s">
        <v>408</v>
      </c>
      <c r="P14" s="56"/>
      <c r="Q14" s="86"/>
      <c r="R14" s="56"/>
      <c r="S14" s="56"/>
      <c r="T14" s="57"/>
      <c r="U14" s="57"/>
      <c r="V14" s="87"/>
      <c r="W14" s="87" t="s">
        <v>1017</v>
      </c>
      <c r="X14" s="68">
        <v>45127</v>
      </c>
      <c r="Y14" s="69">
        <v>45142</v>
      </c>
      <c r="Z14" s="69" t="s">
        <v>1080</v>
      </c>
      <c r="AA14" s="114">
        <v>32000</v>
      </c>
      <c r="AB14" s="75" t="s">
        <v>418</v>
      </c>
      <c r="AC14" s="74" t="s">
        <v>429</v>
      </c>
      <c r="AD14" s="94">
        <v>45473</v>
      </c>
      <c r="AE14" s="115">
        <v>1084</v>
      </c>
      <c r="AF14" s="115"/>
      <c r="AG14" s="56" t="s">
        <v>441</v>
      </c>
      <c r="AH14" s="78">
        <v>45485</v>
      </c>
      <c r="AI14" s="89" t="s">
        <v>3494</v>
      </c>
      <c r="AJ14" s="70" t="s">
        <v>3495</v>
      </c>
      <c r="AK14" s="70" t="s">
        <v>3502</v>
      </c>
      <c r="AL14" s="76">
        <v>1084</v>
      </c>
      <c r="AM14" s="76"/>
      <c r="AN14" s="76" t="s">
        <v>3514</v>
      </c>
      <c r="AO14" s="76"/>
      <c r="AP14" s="76"/>
      <c r="AQ14" s="76"/>
      <c r="AR14" s="76"/>
      <c r="AS14" s="76"/>
      <c r="AT14" s="76"/>
      <c r="AU14" s="76"/>
      <c r="AV14" s="76"/>
      <c r="AW14" s="78">
        <v>45485</v>
      </c>
      <c r="AX14" s="70">
        <v>2899</v>
      </c>
      <c r="BA14" s="155">
        <v>1084</v>
      </c>
      <c r="BB14" s="76"/>
      <c r="CS14" s="58">
        <f>+AL14+AT14</f>
        <v>1084</v>
      </c>
      <c r="CT14" s="76">
        <f>+BA14+BG14+BM14+BS14+BY14+CE14+CK14+CQ14</f>
        <v>1084</v>
      </c>
      <c r="CU14" s="76">
        <f>+CS14-CT14</f>
        <v>0</v>
      </c>
      <c r="CV14" s="81">
        <f>+AE14-AL14-AT14</f>
        <v>0</v>
      </c>
    </row>
    <row r="15" spans="1:100" s="70" customFormat="1" ht="12.75">
      <c r="A15" s="70" t="s">
        <v>411</v>
      </c>
      <c r="B15" s="71">
        <v>102</v>
      </c>
      <c r="C15" s="72" t="s">
        <v>402</v>
      </c>
      <c r="D15" s="72" t="s">
        <v>403</v>
      </c>
      <c r="E15" s="71"/>
      <c r="F15" s="71"/>
      <c r="G15" s="71" t="s">
        <v>268</v>
      </c>
      <c r="H15" s="71">
        <v>7</v>
      </c>
      <c r="I15" s="73">
        <v>130.63999999999999</v>
      </c>
      <c r="J15" s="73">
        <v>38900</v>
      </c>
      <c r="K15" s="72">
        <v>0</v>
      </c>
      <c r="L15" s="72" t="s">
        <v>41</v>
      </c>
      <c r="M15" s="82" t="s">
        <v>193</v>
      </c>
      <c r="N15" s="66" t="s">
        <v>130</v>
      </c>
      <c r="O15" s="56" t="s">
        <v>408</v>
      </c>
      <c r="P15" s="56"/>
      <c r="Q15" s="86"/>
      <c r="R15" s="56"/>
      <c r="S15" s="56"/>
      <c r="T15" s="57"/>
      <c r="U15" s="57"/>
      <c r="V15" s="87"/>
      <c r="W15" s="87" t="s">
        <v>1017</v>
      </c>
      <c r="X15" s="68">
        <v>45127</v>
      </c>
      <c r="Y15" s="69">
        <v>45142</v>
      </c>
      <c r="Z15" s="69" t="s">
        <v>1080</v>
      </c>
      <c r="AA15" s="114">
        <v>32000</v>
      </c>
      <c r="AB15" s="75" t="s">
        <v>418</v>
      </c>
      <c r="AC15" s="66" t="s">
        <v>430</v>
      </c>
      <c r="AD15" s="93">
        <v>45503</v>
      </c>
      <c r="AE15" s="115">
        <v>1084</v>
      </c>
      <c r="AF15" s="115"/>
      <c r="AG15" s="56" t="s">
        <v>441</v>
      </c>
      <c r="AH15" s="78">
        <v>45505</v>
      </c>
      <c r="AI15" s="89" t="s">
        <v>3494</v>
      </c>
      <c r="AJ15" s="70" t="s">
        <v>3495</v>
      </c>
      <c r="AK15" s="70" t="s">
        <v>3503</v>
      </c>
      <c r="AL15" s="76">
        <v>1084</v>
      </c>
      <c r="AM15" s="76"/>
      <c r="AN15" s="76" t="s">
        <v>3515</v>
      </c>
      <c r="AO15" s="76"/>
      <c r="AP15" s="76"/>
      <c r="AQ15" s="76"/>
      <c r="AR15" s="76"/>
      <c r="AS15" s="76"/>
      <c r="AT15" s="76"/>
      <c r="AU15" s="76"/>
      <c r="AV15" s="76"/>
      <c r="AW15" s="163">
        <v>45505</v>
      </c>
      <c r="AX15" s="165">
        <v>2971</v>
      </c>
      <c r="BA15" s="155">
        <v>1084</v>
      </c>
      <c r="BB15" s="76"/>
      <c r="CS15" s="58">
        <f>+AL15+AT15</f>
        <v>1084</v>
      </c>
      <c r="CT15" s="76">
        <f>+BA15+BG15+BM15+BS15+BY15+CE15+CK15+CQ15</f>
        <v>1084</v>
      </c>
      <c r="CU15" s="76">
        <f>+CS15-CT15</f>
        <v>0</v>
      </c>
      <c r="CV15" s="81">
        <f>+AE15-AL15-AT15</f>
        <v>0</v>
      </c>
    </row>
    <row r="16" spans="1:100" s="70" customFormat="1">
      <c r="A16" s="70" t="s">
        <v>411</v>
      </c>
      <c r="B16" s="71">
        <v>102</v>
      </c>
      <c r="C16" s="72" t="s">
        <v>402</v>
      </c>
      <c r="D16" s="72" t="s">
        <v>403</v>
      </c>
      <c r="E16" s="71"/>
      <c r="F16" s="71"/>
      <c r="G16" s="71" t="s">
        <v>268</v>
      </c>
      <c r="H16" s="71">
        <v>7</v>
      </c>
      <c r="I16" s="73">
        <v>130.63999999999999</v>
      </c>
      <c r="J16" s="73">
        <v>38900</v>
      </c>
      <c r="K16" s="72">
        <v>0</v>
      </c>
      <c r="L16" s="72" t="s">
        <v>41</v>
      </c>
      <c r="M16" s="82" t="s">
        <v>193</v>
      </c>
      <c r="N16" s="66" t="s">
        <v>130</v>
      </c>
      <c r="O16" s="56" t="s">
        <v>408</v>
      </c>
      <c r="P16" s="56"/>
      <c r="Q16" s="86"/>
      <c r="R16" s="56"/>
      <c r="S16" s="56"/>
      <c r="T16" s="57"/>
      <c r="U16" s="57"/>
      <c r="V16" s="87"/>
      <c r="W16" s="87" t="s">
        <v>1017</v>
      </c>
      <c r="X16" s="68">
        <v>45127</v>
      </c>
      <c r="Y16" s="69">
        <v>45142</v>
      </c>
      <c r="Z16" s="69" t="s">
        <v>1080</v>
      </c>
      <c r="AA16" s="114">
        <v>32000</v>
      </c>
      <c r="AB16" s="75" t="s">
        <v>418</v>
      </c>
      <c r="AC16" s="74" t="s">
        <v>431</v>
      </c>
      <c r="AD16" s="94">
        <v>45534</v>
      </c>
      <c r="AE16" s="115">
        <v>1084</v>
      </c>
      <c r="AF16" s="115"/>
      <c r="AG16" s="56" t="s">
        <v>441</v>
      </c>
      <c r="AH16" s="78">
        <v>45559</v>
      </c>
      <c r="AI16" s="89" t="s">
        <v>3494</v>
      </c>
      <c r="AJ16" s="70" t="s">
        <v>3495</v>
      </c>
      <c r="AK16" s="70" t="s">
        <v>3504</v>
      </c>
      <c r="AL16" s="76">
        <v>1084</v>
      </c>
      <c r="AM16" s="76"/>
      <c r="AN16" s="76" t="s">
        <v>3516</v>
      </c>
      <c r="AO16" s="76"/>
      <c r="AP16" s="76"/>
      <c r="AQ16" s="76"/>
      <c r="AR16" s="76"/>
      <c r="AS16" s="76"/>
      <c r="AT16" s="76"/>
      <c r="AU16" s="76"/>
      <c r="AV16" s="76"/>
      <c r="AW16" s="78">
        <v>45548</v>
      </c>
      <c r="AX16" s="70">
        <v>3155</v>
      </c>
      <c r="BA16" s="155">
        <v>1084</v>
      </c>
      <c r="BB16" s="76"/>
      <c r="CS16" s="58">
        <f>+AL16+AT16</f>
        <v>1084</v>
      </c>
      <c r="CT16" s="76">
        <f>+BA16+BG16+BM16+BS16+BY16+CE16+CK16+CQ16</f>
        <v>1084</v>
      </c>
      <c r="CU16" s="76">
        <f>+CS16-CT16</f>
        <v>0</v>
      </c>
      <c r="CV16" s="81">
        <f>+AE16-AL16-AT16</f>
        <v>0</v>
      </c>
    </row>
    <row r="17" spans="1:100" s="70" customFormat="1" ht="12.75">
      <c r="A17" s="70" t="s">
        <v>411</v>
      </c>
      <c r="B17" s="71">
        <v>102</v>
      </c>
      <c r="C17" s="72" t="s">
        <v>402</v>
      </c>
      <c r="D17" s="72" t="s">
        <v>403</v>
      </c>
      <c r="E17" s="71"/>
      <c r="F17" s="71"/>
      <c r="G17" s="71" t="s">
        <v>268</v>
      </c>
      <c r="H17" s="71">
        <v>7</v>
      </c>
      <c r="I17" s="73">
        <v>130.63999999999999</v>
      </c>
      <c r="J17" s="73">
        <v>38900</v>
      </c>
      <c r="K17" s="72">
        <v>0</v>
      </c>
      <c r="L17" s="72" t="s">
        <v>41</v>
      </c>
      <c r="M17" s="82" t="s">
        <v>193</v>
      </c>
      <c r="N17" s="66" t="s">
        <v>130</v>
      </c>
      <c r="O17" s="56" t="s">
        <v>408</v>
      </c>
      <c r="P17" s="56"/>
      <c r="Q17" s="86"/>
      <c r="R17" s="56"/>
      <c r="S17" s="56"/>
      <c r="T17" s="57"/>
      <c r="U17" s="57"/>
      <c r="V17" s="87"/>
      <c r="W17" s="87" t="s">
        <v>1017</v>
      </c>
      <c r="X17" s="68">
        <v>45127</v>
      </c>
      <c r="Y17" s="69">
        <v>45142</v>
      </c>
      <c r="Z17" s="69" t="s">
        <v>1080</v>
      </c>
      <c r="AA17" s="114">
        <v>32000</v>
      </c>
      <c r="AB17" s="75" t="s">
        <v>418</v>
      </c>
      <c r="AC17" s="66" t="s">
        <v>432</v>
      </c>
      <c r="AD17" s="93">
        <v>45565</v>
      </c>
      <c r="AE17" s="115">
        <v>1084</v>
      </c>
      <c r="AF17" s="115"/>
      <c r="AG17" s="56" t="s">
        <v>441</v>
      </c>
      <c r="AH17" s="78">
        <v>45602</v>
      </c>
      <c r="AI17" s="89" t="s">
        <v>3494</v>
      </c>
      <c r="AJ17" s="70" t="s">
        <v>3495</v>
      </c>
      <c r="AK17" s="70" t="s">
        <v>3505</v>
      </c>
      <c r="AL17" s="76">
        <v>1084</v>
      </c>
      <c r="AM17" s="76"/>
      <c r="AN17" s="76" t="s">
        <v>3517</v>
      </c>
      <c r="AO17" s="76"/>
      <c r="AP17" s="76"/>
      <c r="AQ17" s="76"/>
      <c r="AR17" s="76"/>
      <c r="AS17" s="76"/>
      <c r="AT17" s="76"/>
      <c r="AU17" s="76"/>
      <c r="AV17" s="76"/>
      <c r="AW17" s="78">
        <v>45576</v>
      </c>
      <c r="AX17" s="70">
        <v>3274</v>
      </c>
      <c r="BA17" s="176">
        <v>724</v>
      </c>
      <c r="BB17" s="76"/>
      <c r="BC17" s="78">
        <v>45601</v>
      </c>
      <c r="BD17" s="70">
        <v>3373</v>
      </c>
      <c r="BG17" s="176">
        <v>360</v>
      </c>
      <c r="CS17" s="58">
        <f>+AL17+AT17</f>
        <v>1084</v>
      </c>
      <c r="CT17" s="76">
        <f>+BA17+BG17+BM17+BS17+BY17+CE17+CK17+CQ17</f>
        <v>1084</v>
      </c>
      <c r="CU17" s="76">
        <f>+CS17-CT17</f>
        <v>0</v>
      </c>
      <c r="CV17" s="81">
        <f>+AE17-AL17-AT17</f>
        <v>0</v>
      </c>
    </row>
    <row r="18" spans="1:100" s="70" customFormat="1">
      <c r="A18" s="70" t="s">
        <v>411</v>
      </c>
      <c r="B18" s="71">
        <v>102</v>
      </c>
      <c r="C18" s="72" t="s">
        <v>402</v>
      </c>
      <c r="D18" s="72" t="s">
        <v>403</v>
      </c>
      <c r="E18" s="71"/>
      <c r="F18" s="71"/>
      <c r="G18" s="71" t="s">
        <v>268</v>
      </c>
      <c r="H18" s="71">
        <v>7</v>
      </c>
      <c r="I18" s="73">
        <v>130.63999999999999</v>
      </c>
      <c r="J18" s="73">
        <v>38900</v>
      </c>
      <c r="K18" s="72">
        <v>0</v>
      </c>
      <c r="L18" s="72" t="s">
        <v>41</v>
      </c>
      <c r="M18" s="82" t="s">
        <v>193</v>
      </c>
      <c r="N18" s="66" t="s">
        <v>130</v>
      </c>
      <c r="O18" s="56" t="s">
        <v>408</v>
      </c>
      <c r="P18" s="56"/>
      <c r="Q18" s="86"/>
      <c r="R18" s="56"/>
      <c r="S18" s="56"/>
      <c r="T18" s="57"/>
      <c r="U18" s="57"/>
      <c r="V18" s="87"/>
      <c r="W18" s="87" t="s">
        <v>1017</v>
      </c>
      <c r="X18" s="68">
        <v>45127</v>
      </c>
      <c r="Y18" s="69">
        <v>45142</v>
      </c>
      <c r="Z18" s="69" t="s">
        <v>1080</v>
      </c>
      <c r="AA18" s="114">
        <v>32000</v>
      </c>
      <c r="AB18" s="75" t="s">
        <v>418</v>
      </c>
      <c r="AC18" s="74" t="s">
        <v>433</v>
      </c>
      <c r="AD18" s="94">
        <v>45595</v>
      </c>
      <c r="AE18" s="115">
        <v>1084</v>
      </c>
      <c r="AF18" s="115"/>
      <c r="AG18" s="56" t="s">
        <v>441</v>
      </c>
      <c r="AH18" s="78">
        <v>45609</v>
      </c>
      <c r="AI18" s="89" t="s">
        <v>3494</v>
      </c>
      <c r="AJ18" s="70" t="s">
        <v>3495</v>
      </c>
      <c r="AK18" s="70" t="s">
        <v>3506</v>
      </c>
      <c r="AL18" s="76">
        <v>1084</v>
      </c>
      <c r="AM18" s="76"/>
      <c r="AN18" s="76" t="s">
        <v>3518</v>
      </c>
      <c r="AO18" s="76"/>
      <c r="AP18" s="76"/>
      <c r="AQ18" s="76"/>
      <c r="AR18" s="76"/>
      <c r="AS18" s="76"/>
      <c r="AT18" s="76"/>
      <c r="AU18" s="76"/>
      <c r="AV18" s="76"/>
      <c r="AW18" s="78">
        <v>45602</v>
      </c>
      <c r="AX18" s="70">
        <v>3377</v>
      </c>
      <c r="BA18" s="76">
        <v>450</v>
      </c>
      <c r="BB18" s="76"/>
      <c r="BC18" s="78">
        <v>45608</v>
      </c>
      <c r="BD18" s="70">
        <v>3403</v>
      </c>
      <c r="BG18" s="76">
        <v>634</v>
      </c>
      <c r="CS18" s="58">
        <f>+AL18+AT18</f>
        <v>1084</v>
      </c>
      <c r="CT18" s="76">
        <f>+BA18+BG18+BM18+BS18+BY18+CE18+CK18+CQ18</f>
        <v>1084</v>
      </c>
      <c r="CU18" s="76">
        <f>+CS18-CT18</f>
        <v>0</v>
      </c>
      <c r="CV18" s="81">
        <f>+AE18-AL18-AT18</f>
        <v>0</v>
      </c>
    </row>
    <row r="19" spans="1:100" s="70" customFormat="1">
      <c r="A19" s="70" t="s">
        <v>411</v>
      </c>
      <c r="B19" s="71">
        <v>102</v>
      </c>
      <c r="C19" s="72" t="s">
        <v>402</v>
      </c>
      <c r="D19" s="72" t="s">
        <v>403</v>
      </c>
      <c r="E19" s="71"/>
      <c r="F19" s="71"/>
      <c r="G19" s="71" t="s">
        <v>268</v>
      </c>
      <c r="H19" s="71">
        <v>7</v>
      </c>
      <c r="I19" s="73">
        <v>130.63999999999999</v>
      </c>
      <c r="J19" s="73">
        <v>38900</v>
      </c>
      <c r="K19" s="72">
        <v>0</v>
      </c>
      <c r="L19" s="72" t="s">
        <v>41</v>
      </c>
      <c r="M19" s="82" t="s">
        <v>193</v>
      </c>
      <c r="N19" s="66" t="s">
        <v>130</v>
      </c>
      <c r="O19" s="56" t="s">
        <v>408</v>
      </c>
      <c r="P19" s="56"/>
      <c r="Q19" s="86"/>
      <c r="R19" s="56"/>
      <c r="S19" s="56"/>
      <c r="T19" s="57"/>
      <c r="U19" s="57"/>
      <c r="V19" s="87"/>
      <c r="W19" s="87" t="s">
        <v>1017</v>
      </c>
      <c r="X19" s="68">
        <v>45127</v>
      </c>
      <c r="Y19" s="69">
        <v>45142</v>
      </c>
      <c r="Z19" s="69" t="s">
        <v>1080</v>
      </c>
      <c r="AA19" s="114">
        <v>32000</v>
      </c>
      <c r="AB19" s="75" t="s">
        <v>418</v>
      </c>
      <c r="AC19" s="66" t="s">
        <v>434</v>
      </c>
      <c r="AD19" s="93">
        <v>45626</v>
      </c>
      <c r="AE19" s="115">
        <v>1084</v>
      </c>
      <c r="AF19" s="115"/>
      <c r="AG19" s="56" t="s">
        <v>441</v>
      </c>
      <c r="AH19" s="78">
        <v>45631</v>
      </c>
      <c r="AI19" s="89" t="s">
        <v>3494</v>
      </c>
      <c r="AJ19" s="70" t="s">
        <v>3495</v>
      </c>
      <c r="AK19" s="70" t="s">
        <v>3507</v>
      </c>
      <c r="AL19" s="76">
        <v>1084</v>
      </c>
      <c r="AM19" s="76"/>
      <c r="AN19" s="76" t="s">
        <v>3519</v>
      </c>
      <c r="AO19" s="76"/>
      <c r="AP19" s="76"/>
      <c r="AQ19" s="76"/>
      <c r="AR19" s="76"/>
      <c r="AS19" s="76"/>
      <c r="AT19" s="76"/>
      <c r="AU19" s="76"/>
      <c r="AV19" s="76"/>
      <c r="AW19" s="78">
        <v>45630</v>
      </c>
      <c r="AX19" s="70">
        <v>3480</v>
      </c>
      <c r="BA19" s="155">
        <v>1084</v>
      </c>
      <c r="BB19" s="76"/>
      <c r="CS19" s="58">
        <f>+AL19+AT19</f>
        <v>1084</v>
      </c>
      <c r="CT19" s="76">
        <f>+BA19+BG19+BM19+BS19+BY19+CE19+CK19+CQ19</f>
        <v>1084</v>
      </c>
      <c r="CU19" s="76">
        <f>+CS19-CT19</f>
        <v>0</v>
      </c>
      <c r="CV19" s="81">
        <f>+AE19-AL19-AT19</f>
        <v>0</v>
      </c>
    </row>
    <row r="20" spans="1:100" s="70" customFormat="1">
      <c r="A20" s="70" t="s">
        <v>411</v>
      </c>
      <c r="B20" s="71">
        <v>102</v>
      </c>
      <c r="C20" s="72" t="s">
        <v>402</v>
      </c>
      <c r="D20" s="72" t="s">
        <v>403</v>
      </c>
      <c r="E20" s="71"/>
      <c r="F20" s="71"/>
      <c r="G20" s="71" t="s">
        <v>268</v>
      </c>
      <c r="H20" s="71">
        <v>7</v>
      </c>
      <c r="I20" s="73">
        <v>130.63999999999999</v>
      </c>
      <c r="J20" s="73">
        <v>38900</v>
      </c>
      <c r="K20" s="72">
        <v>0</v>
      </c>
      <c r="L20" s="72" t="s">
        <v>41</v>
      </c>
      <c r="M20" s="82" t="s">
        <v>193</v>
      </c>
      <c r="N20" s="66" t="s">
        <v>130</v>
      </c>
      <c r="O20" s="56" t="s">
        <v>408</v>
      </c>
      <c r="P20" s="56"/>
      <c r="Q20" s="86"/>
      <c r="R20" s="56"/>
      <c r="S20" s="56"/>
      <c r="T20" s="57"/>
      <c r="U20" s="57"/>
      <c r="V20" s="87"/>
      <c r="W20" s="87" t="s">
        <v>1017</v>
      </c>
      <c r="X20" s="68">
        <v>45127</v>
      </c>
      <c r="Y20" s="69">
        <v>45142</v>
      </c>
      <c r="Z20" s="69" t="s">
        <v>1080</v>
      </c>
      <c r="AA20" s="114">
        <v>32000</v>
      </c>
      <c r="AB20" s="75" t="s">
        <v>418</v>
      </c>
      <c r="AC20" s="74" t="s">
        <v>435</v>
      </c>
      <c r="AD20" s="94">
        <v>45656</v>
      </c>
      <c r="AE20" s="115">
        <v>1084</v>
      </c>
      <c r="AF20" s="115"/>
      <c r="AG20" s="56" t="s">
        <v>441</v>
      </c>
      <c r="AH20" s="78">
        <v>45661</v>
      </c>
      <c r="AI20" s="89" t="s">
        <v>3494</v>
      </c>
      <c r="AJ20" s="70" t="s">
        <v>3495</v>
      </c>
      <c r="AK20" s="70" t="s">
        <v>3520</v>
      </c>
      <c r="AL20" s="76">
        <v>1084</v>
      </c>
      <c r="AM20" s="76"/>
      <c r="AN20" s="76" t="s">
        <v>3527</v>
      </c>
      <c r="AO20" s="76"/>
      <c r="AP20" s="76"/>
      <c r="AQ20" s="76"/>
      <c r="AR20" s="76"/>
      <c r="AS20" s="76"/>
      <c r="AT20" s="76"/>
      <c r="AU20" s="76"/>
      <c r="AV20" s="76"/>
      <c r="AW20" s="78">
        <v>45660</v>
      </c>
      <c r="AX20" s="70">
        <v>3571</v>
      </c>
      <c r="BA20" s="155">
        <v>1084</v>
      </c>
      <c r="BB20" s="76"/>
      <c r="CS20" s="58">
        <f>+AL20+AT20</f>
        <v>1084</v>
      </c>
      <c r="CT20" s="76">
        <f>+BA20+BG20+BM20+BS20+BY20+CE20+CK20+CQ20</f>
        <v>1084</v>
      </c>
      <c r="CU20" s="76">
        <f>+CS20-CT20</f>
        <v>0</v>
      </c>
      <c r="CV20" s="81">
        <f>+AE20-AL20-AT20</f>
        <v>0</v>
      </c>
    </row>
    <row r="21" spans="1:100" s="70" customFormat="1" ht="12.75">
      <c r="A21" s="70" t="s">
        <v>411</v>
      </c>
      <c r="B21" s="71">
        <v>102</v>
      </c>
      <c r="C21" s="72" t="s">
        <v>402</v>
      </c>
      <c r="D21" s="72" t="s">
        <v>403</v>
      </c>
      <c r="E21" s="71"/>
      <c r="F21" s="71"/>
      <c r="G21" s="71" t="s">
        <v>268</v>
      </c>
      <c r="H21" s="71">
        <v>7</v>
      </c>
      <c r="I21" s="73">
        <v>130.63999999999999</v>
      </c>
      <c r="J21" s="73">
        <v>38900</v>
      </c>
      <c r="K21" s="72">
        <v>0</v>
      </c>
      <c r="L21" s="72" t="s">
        <v>41</v>
      </c>
      <c r="M21" s="82" t="s">
        <v>193</v>
      </c>
      <c r="N21" s="66" t="s">
        <v>130</v>
      </c>
      <c r="O21" s="56" t="s">
        <v>408</v>
      </c>
      <c r="P21" s="56"/>
      <c r="Q21" s="86"/>
      <c r="R21" s="56"/>
      <c r="S21" s="56"/>
      <c r="T21" s="57"/>
      <c r="U21" s="57"/>
      <c r="V21" s="87"/>
      <c r="W21" s="87" t="s">
        <v>1017</v>
      </c>
      <c r="X21" s="68">
        <v>45127</v>
      </c>
      <c r="Y21" s="69">
        <v>45142</v>
      </c>
      <c r="Z21" s="69" t="s">
        <v>1080</v>
      </c>
      <c r="AA21" s="114">
        <v>32000</v>
      </c>
      <c r="AB21" s="75" t="s">
        <v>418</v>
      </c>
      <c r="AC21" s="66" t="s">
        <v>436</v>
      </c>
      <c r="AD21" s="93">
        <v>45687</v>
      </c>
      <c r="AE21" s="115">
        <v>1084</v>
      </c>
      <c r="AF21" s="115"/>
      <c r="AG21" s="56" t="s">
        <v>441</v>
      </c>
      <c r="AH21" s="78">
        <v>45719</v>
      </c>
      <c r="AI21" s="89" t="s">
        <v>3494</v>
      </c>
      <c r="AJ21" s="70" t="s">
        <v>3495</v>
      </c>
      <c r="AK21" s="70" t="s">
        <v>3521</v>
      </c>
      <c r="AL21" s="76">
        <v>300</v>
      </c>
      <c r="AM21" s="76"/>
      <c r="AN21" s="76" t="s">
        <v>3528</v>
      </c>
      <c r="AO21" s="76" t="s">
        <v>441</v>
      </c>
      <c r="AP21" s="78">
        <v>45744</v>
      </c>
      <c r="AQ21" s="89" t="s">
        <v>3494</v>
      </c>
      <c r="AR21" s="70" t="s">
        <v>3495</v>
      </c>
      <c r="AS21" s="70" t="s">
        <v>3522</v>
      </c>
      <c r="AT21" s="76">
        <v>784</v>
      </c>
      <c r="AU21" s="76"/>
      <c r="AV21" s="76" t="s">
        <v>3529</v>
      </c>
      <c r="AW21" s="78">
        <v>45713</v>
      </c>
      <c r="AX21" s="70">
        <v>3792</v>
      </c>
      <c r="BA21" s="76">
        <v>300</v>
      </c>
      <c r="BB21" s="76"/>
      <c r="BC21" s="163">
        <v>45744</v>
      </c>
      <c r="BD21" s="165">
        <v>3936</v>
      </c>
      <c r="BG21" s="76">
        <v>784</v>
      </c>
      <c r="CS21" s="58">
        <f>+AL21+AT21</f>
        <v>1084</v>
      </c>
      <c r="CT21" s="76">
        <f>+BA21+BG21+BM21+BS21+BY21+CE21+CK21+CQ21</f>
        <v>1084</v>
      </c>
      <c r="CU21" s="76">
        <f>+CS21-CT21</f>
        <v>0</v>
      </c>
      <c r="CV21" s="81">
        <f>+AE21-AL21-AT21</f>
        <v>0</v>
      </c>
    </row>
    <row r="22" spans="1:100" s="70" customFormat="1" ht="12.75">
      <c r="A22" s="70" t="s">
        <v>411</v>
      </c>
      <c r="B22" s="71">
        <v>102</v>
      </c>
      <c r="C22" s="72" t="s">
        <v>402</v>
      </c>
      <c r="D22" s="72" t="s">
        <v>403</v>
      </c>
      <c r="E22" s="71"/>
      <c r="F22" s="71"/>
      <c r="G22" s="71" t="s">
        <v>268</v>
      </c>
      <c r="H22" s="71">
        <v>7</v>
      </c>
      <c r="I22" s="73">
        <v>130.63999999999999</v>
      </c>
      <c r="J22" s="73">
        <v>38900</v>
      </c>
      <c r="K22" s="72">
        <v>0</v>
      </c>
      <c r="L22" s="72" t="s">
        <v>41</v>
      </c>
      <c r="M22" s="82" t="s">
        <v>193</v>
      </c>
      <c r="N22" s="66" t="s">
        <v>130</v>
      </c>
      <c r="O22" s="56" t="s">
        <v>408</v>
      </c>
      <c r="P22" s="56"/>
      <c r="Q22" s="86"/>
      <c r="R22" s="56"/>
      <c r="S22" s="56"/>
      <c r="T22" s="57"/>
      <c r="U22" s="57"/>
      <c r="V22" s="87"/>
      <c r="W22" s="87" t="s">
        <v>1017</v>
      </c>
      <c r="X22" s="68">
        <v>45127</v>
      </c>
      <c r="Y22" s="69">
        <v>45142</v>
      </c>
      <c r="Z22" s="69" t="s">
        <v>1080</v>
      </c>
      <c r="AA22" s="114">
        <v>32000</v>
      </c>
      <c r="AB22" s="75" t="s">
        <v>418</v>
      </c>
      <c r="AC22" s="74" t="s">
        <v>437</v>
      </c>
      <c r="AD22" s="94">
        <v>45716</v>
      </c>
      <c r="AE22" s="115">
        <v>1084</v>
      </c>
      <c r="AF22" s="115"/>
      <c r="AG22" s="56" t="s">
        <v>441</v>
      </c>
      <c r="AH22" s="78">
        <v>45786</v>
      </c>
      <c r="AI22" s="89" t="s">
        <v>3494</v>
      </c>
      <c r="AJ22" s="70" t="s">
        <v>3495</v>
      </c>
      <c r="AK22" s="70" t="s">
        <v>3523</v>
      </c>
      <c r="AL22" s="76">
        <v>1084</v>
      </c>
      <c r="AM22" s="76"/>
      <c r="AN22" s="76" t="s">
        <v>3530</v>
      </c>
      <c r="AO22" s="76"/>
      <c r="AP22" s="76"/>
      <c r="AQ22" s="76"/>
      <c r="AR22" s="76"/>
      <c r="AS22" s="76"/>
      <c r="AT22" s="76"/>
      <c r="AU22" s="76"/>
      <c r="AV22" s="76"/>
      <c r="AW22" s="163">
        <v>45785</v>
      </c>
      <c r="AX22" s="165">
        <v>4140</v>
      </c>
      <c r="BA22" s="155">
        <v>1084</v>
      </c>
      <c r="BB22" s="76"/>
      <c r="CS22" s="58">
        <f>+AL22+AT22</f>
        <v>1084</v>
      </c>
      <c r="CT22" s="76">
        <f>+BA22+BG22+BM22+BS22+BY22+CE22+CK22+CQ22</f>
        <v>1084</v>
      </c>
      <c r="CU22" s="76">
        <f>+CS22-CT22</f>
        <v>0</v>
      </c>
      <c r="CV22" s="81">
        <f>+AE22-AL22-AT22</f>
        <v>0</v>
      </c>
    </row>
    <row r="23" spans="1:100" s="70" customFormat="1">
      <c r="A23" s="70" t="s">
        <v>411</v>
      </c>
      <c r="B23" s="71">
        <v>102</v>
      </c>
      <c r="C23" s="72" t="s">
        <v>402</v>
      </c>
      <c r="D23" s="72" t="s">
        <v>403</v>
      </c>
      <c r="E23" s="71"/>
      <c r="F23" s="71"/>
      <c r="G23" s="71" t="s">
        <v>268</v>
      </c>
      <c r="H23" s="71">
        <v>7</v>
      </c>
      <c r="I23" s="73">
        <v>130.63999999999999</v>
      </c>
      <c r="J23" s="73">
        <v>38900</v>
      </c>
      <c r="K23" s="72">
        <v>0</v>
      </c>
      <c r="L23" s="72" t="s">
        <v>41</v>
      </c>
      <c r="M23" s="82" t="s">
        <v>193</v>
      </c>
      <c r="N23" s="66" t="s">
        <v>130</v>
      </c>
      <c r="O23" s="56" t="s">
        <v>408</v>
      </c>
      <c r="P23" s="56"/>
      <c r="Q23" s="86"/>
      <c r="R23" s="56"/>
      <c r="S23" s="56"/>
      <c r="T23" s="57"/>
      <c r="U23" s="57"/>
      <c r="V23" s="87"/>
      <c r="W23" s="87" t="s">
        <v>1017</v>
      </c>
      <c r="X23" s="68">
        <v>45127</v>
      </c>
      <c r="Y23" s="69">
        <v>45142</v>
      </c>
      <c r="Z23" s="69" t="s">
        <v>1080</v>
      </c>
      <c r="AA23" s="114">
        <v>32000</v>
      </c>
      <c r="AB23" s="75" t="s">
        <v>418</v>
      </c>
      <c r="AC23" s="66" t="s">
        <v>438</v>
      </c>
      <c r="AD23" s="93">
        <v>45746</v>
      </c>
      <c r="AE23" s="115">
        <v>1084</v>
      </c>
      <c r="AF23" s="115"/>
      <c r="AG23" s="56" t="s">
        <v>441</v>
      </c>
      <c r="AH23" s="78">
        <v>45821</v>
      </c>
      <c r="AI23" s="89" t="s">
        <v>3494</v>
      </c>
      <c r="AJ23" s="70" t="s">
        <v>3495</v>
      </c>
      <c r="AK23" s="70" t="s">
        <v>3524</v>
      </c>
      <c r="AL23" s="76">
        <v>1084</v>
      </c>
      <c r="AM23" s="76"/>
      <c r="AN23" s="76" t="s">
        <v>3531</v>
      </c>
      <c r="AO23" s="76"/>
      <c r="AP23" s="76"/>
      <c r="AQ23" s="76"/>
      <c r="AR23" s="76"/>
      <c r="AS23" s="76"/>
      <c r="AT23" s="76"/>
      <c r="AU23" s="76"/>
      <c r="AV23" s="76"/>
      <c r="AW23" s="78">
        <v>45807</v>
      </c>
      <c r="AX23" s="70">
        <v>4243</v>
      </c>
      <c r="BA23" s="76">
        <v>1000</v>
      </c>
      <c r="BB23" s="76"/>
      <c r="BC23" s="78">
        <v>45819</v>
      </c>
      <c r="BD23" s="70">
        <v>4287</v>
      </c>
      <c r="BG23" s="76">
        <v>84</v>
      </c>
      <c r="CS23" s="58">
        <f t="shared" ref="CS23:CS27" si="0">+AL23+AT23</f>
        <v>1084</v>
      </c>
      <c r="CT23" s="76">
        <f t="shared" ref="CT23:CT27" si="1">+BA23+BG23+BM23+BS23+BY23+CE23+CK23+CQ23</f>
        <v>1084</v>
      </c>
      <c r="CU23" s="76">
        <f t="shared" ref="CU23:CU27" si="2">+CS23-CT23</f>
        <v>0</v>
      </c>
      <c r="CV23" s="81">
        <f t="shared" ref="CV23:CV27" si="3">+AE23-AL23-AT23</f>
        <v>0</v>
      </c>
    </row>
    <row r="24" spans="1:100" s="70" customFormat="1">
      <c r="A24" s="70" t="s">
        <v>411</v>
      </c>
      <c r="B24" s="71">
        <v>102</v>
      </c>
      <c r="C24" s="72" t="s">
        <v>402</v>
      </c>
      <c r="D24" s="72" t="s">
        <v>403</v>
      </c>
      <c r="E24" s="71"/>
      <c r="F24" s="71"/>
      <c r="G24" s="71" t="s">
        <v>268</v>
      </c>
      <c r="H24" s="71">
        <v>7</v>
      </c>
      <c r="I24" s="73">
        <v>130.63999999999999</v>
      </c>
      <c r="J24" s="73">
        <v>38900</v>
      </c>
      <c r="K24" s="72">
        <v>0</v>
      </c>
      <c r="L24" s="72" t="s">
        <v>41</v>
      </c>
      <c r="M24" s="82" t="s">
        <v>193</v>
      </c>
      <c r="N24" s="66" t="s">
        <v>130</v>
      </c>
      <c r="O24" s="56" t="s">
        <v>408</v>
      </c>
      <c r="P24" s="56"/>
      <c r="Q24" s="86"/>
      <c r="R24" s="56"/>
      <c r="S24" s="56"/>
      <c r="T24" s="57"/>
      <c r="U24" s="57"/>
      <c r="V24" s="87"/>
      <c r="W24" s="87" t="s">
        <v>1017</v>
      </c>
      <c r="X24" s="68">
        <v>45127</v>
      </c>
      <c r="Y24" s="69">
        <v>45142</v>
      </c>
      <c r="Z24" s="69" t="s">
        <v>1080</v>
      </c>
      <c r="AA24" s="114">
        <v>32000</v>
      </c>
      <c r="AB24" s="75" t="s">
        <v>418</v>
      </c>
      <c r="AC24" s="74" t="s">
        <v>3837</v>
      </c>
      <c r="AD24" s="94">
        <v>45777</v>
      </c>
      <c r="AE24" s="115">
        <v>1084</v>
      </c>
      <c r="AF24" s="115"/>
      <c r="AG24" s="56" t="s">
        <v>441</v>
      </c>
      <c r="AH24" s="78">
        <v>45890</v>
      </c>
      <c r="AI24" s="89" t="s">
        <v>3494</v>
      </c>
      <c r="AJ24" s="70" t="s">
        <v>3495</v>
      </c>
      <c r="AK24" s="70" t="s">
        <v>3525</v>
      </c>
      <c r="AL24" s="76">
        <v>400</v>
      </c>
      <c r="AM24" s="76"/>
      <c r="AN24" s="76" t="s">
        <v>3532</v>
      </c>
      <c r="AO24" s="56" t="s">
        <v>441</v>
      </c>
      <c r="AP24" s="78">
        <v>45904</v>
      </c>
      <c r="AQ24" s="89" t="s">
        <v>3494</v>
      </c>
      <c r="AR24" s="70" t="s">
        <v>3495</v>
      </c>
      <c r="AS24" s="70" t="s">
        <v>3526</v>
      </c>
      <c r="AT24" s="76">
        <v>400</v>
      </c>
      <c r="AU24" s="76"/>
      <c r="AV24" s="76" t="s">
        <v>3533</v>
      </c>
      <c r="AW24" s="78">
        <v>45889</v>
      </c>
      <c r="AX24" s="70">
        <v>4606</v>
      </c>
      <c r="BA24" s="76">
        <v>400</v>
      </c>
      <c r="BB24" s="76"/>
      <c r="BC24" s="78">
        <v>45904</v>
      </c>
      <c r="BD24" s="70">
        <v>4667</v>
      </c>
      <c r="BG24" s="76">
        <v>400</v>
      </c>
      <c r="CS24" s="58">
        <f t="shared" si="0"/>
        <v>800</v>
      </c>
      <c r="CT24" s="76">
        <f t="shared" si="1"/>
        <v>800</v>
      </c>
      <c r="CU24" s="76">
        <f t="shared" si="2"/>
        <v>0</v>
      </c>
      <c r="CV24" s="81">
        <f t="shared" si="3"/>
        <v>284</v>
      </c>
    </row>
    <row r="25" spans="1:100" s="70" customFormat="1">
      <c r="A25" s="70" t="s">
        <v>411</v>
      </c>
      <c r="B25" s="71">
        <v>102</v>
      </c>
      <c r="C25" s="72" t="s">
        <v>402</v>
      </c>
      <c r="D25" s="72" t="s">
        <v>403</v>
      </c>
      <c r="E25" s="71"/>
      <c r="F25" s="71"/>
      <c r="G25" s="71" t="s">
        <v>268</v>
      </c>
      <c r="H25" s="71">
        <v>7</v>
      </c>
      <c r="I25" s="73">
        <v>130.63999999999999</v>
      </c>
      <c r="J25" s="73">
        <v>38900</v>
      </c>
      <c r="K25" s="72">
        <v>0</v>
      </c>
      <c r="L25" s="72" t="s">
        <v>41</v>
      </c>
      <c r="M25" s="82" t="s">
        <v>193</v>
      </c>
      <c r="N25" s="66" t="s">
        <v>130</v>
      </c>
      <c r="O25" s="56" t="s">
        <v>408</v>
      </c>
      <c r="P25" s="56"/>
      <c r="Q25" s="86"/>
      <c r="R25" s="56"/>
      <c r="S25" s="56"/>
      <c r="T25" s="57"/>
      <c r="U25" s="57"/>
      <c r="V25" s="87"/>
      <c r="W25" s="87" t="s">
        <v>1017</v>
      </c>
      <c r="X25" s="68">
        <v>45127</v>
      </c>
      <c r="Y25" s="69">
        <v>45142</v>
      </c>
      <c r="Z25" s="69" t="s">
        <v>1080</v>
      </c>
      <c r="AA25" s="114">
        <v>32000</v>
      </c>
      <c r="AB25" s="75" t="s">
        <v>418</v>
      </c>
      <c r="AC25" s="66" t="s">
        <v>3838</v>
      </c>
      <c r="AD25" s="93">
        <v>45807</v>
      </c>
      <c r="AE25" s="115">
        <v>1084</v>
      </c>
      <c r="AF25" s="115"/>
      <c r="AO25" s="76"/>
      <c r="AP25" s="76"/>
      <c r="AQ25" s="76"/>
      <c r="AR25" s="76"/>
      <c r="AS25" s="76"/>
      <c r="AT25" s="76"/>
      <c r="AU25" s="76"/>
      <c r="AV25" s="76"/>
      <c r="BB25" s="76"/>
      <c r="CS25" s="58">
        <f t="shared" si="0"/>
        <v>0</v>
      </c>
      <c r="CT25" s="76">
        <f t="shared" si="1"/>
        <v>0</v>
      </c>
      <c r="CU25" s="76">
        <f t="shared" si="2"/>
        <v>0</v>
      </c>
      <c r="CV25" s="81">
        <f t="shared" si="3"/>
        <v>1084</v>
      </c>
    </row>
    <row r="26" spans="1:100" s="70" customFormat="1">
      <c r="A26" s="70" t="s">
        <v>411</v>
      </c>
      <c r="B26" s="71">
        <v>102</v>
      </c>
      <c r="C26" s="72" t="s">
        <v>402</v>
      </c>
      <c r="D26" s="72" t="s">
        <v>403</v>
      </c>
      <c r="E26" s="71"/>
      <c r="F26" s="71"/>
      <c r="G26" s="71" t="s">
        <v>268</v>
      </c>
      <c r="H26" s="71">
        <v>7</v>
      </c>
      <c r="I26" s="73">
        <v>130.63999999999999</v>
      </c>
      <c r="J26" s="73">
        <v>38900</v>
      </c>
      <c r="K26" s="72">
        <v>0</v>
      </c>
      <c r="L26" s="72" t="s">
        <v>41</v>
      </c>
      <c r="M26" s="82" t="s">
        <v>193</v>
      </c>
      <c r="N26" s="66" t="s">
        <v>130</v>
      </c>
      <c r="O26" s="56" t="s">
        <v>408</v>
      </c>
      <c r="P26" s="56"/>
      <c r="Q26" s="86"/>
      <c r="R26" s="56"/>
      <c r="S26" s="56"/>
      <c r="T26" s="57"/>
      <c r="U26" s="57"/>
      <c r="V26" s="87"/>
      <c r="W26" s="87" t="s">
        <v>1017</v>
      </c>
      <c r="X26" s="68">
        <v>45127</v>
      </c>
      <c r="Y26" s="69">
        <v>45142</v>
      </c>
      <c r="Z26" s="69" t="s">
        <v>1080</v>
      </c>
      <c r="AA26" s="114">
        <v>32000</v>
      </c>
      <c r="AB26" s="75" t="s">
        <v>418</v>
      </c>
      <c r="AC26" s="74" t="s">
        <v>3839</v>
      </c>
      <c r="AD26" s="94">
        <v>45838</v>
      </c>
      <c r="AE26" s="115">
        <v>1084</v>
      </c>
      <c r="AF26" s="115"/>
      <c r="AG26" s="56"/>
      <c r="AH26" s="78"/>
      <c r="AI26" s="89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BA26" s="76"/>
      <c r="BB26" s="76"/>
      <c r="CS26" s="58">
        <f t="shared" si="0"/>
        <v>0</v>
      </c>
      <c r="CT26" s="76">
        <f t="shared" si="1"/>
        <v>0</v>
      </c>
      <c r="CU26" s="76">
        <f t="shared" si="2"/>
        <v>0</v>
      </c>
      <c r="CV26" s="81">
        <f t="shared" si="3"/>
        <v>1084</v>
      </c>
    </row>
    <row r="27" spans="1:100" s="70" customFormat="1">
      <c r="A27" s="70" t="s">
        <v>411</v>
      </c>
      <c r="B27" s="71">
        <v>102</v>
      </c>
      <c r="C27" s="72" t="s">
        <v>402</v>
      </c>
      <c r="D27" s="72" t="s">
        <v>403</v>
      </c>
      <c r="E27" s="71"/>
      <c r="F27" s="71"/>
      <c r="G27" s="71" t="s">
        <v>268</v>
      </c>
      <c r="H27" s="71">
        <v>7</v>
      </c>
      <c r="I27" s="73">
        <v>130.63999999999999</v>
      </c>
      <c r="J27" s="73">
        <v>38900</v>
      </c>
      <c r="K27" s="72">
        <v>0</v>
      </c>
      <c r="L27" s="72" t="s">
        <v>41</v>
      </c>
      <c r="M27" s="82" t="s">
        <v>193</v>
      </c>
      <c r="N27" s="66" t="s">
        <v>130</v>
      </c>
      <c r="O27" s="56" t="s">
        <v>408</v>
      </c>
      <c r="P27" s="56"/>
      <c r="Q27" s="86"/>
      <c r="R27" s="56"/>
      <c r="S27" s="56"/>
      <c r="T27" s="57"/>
      <c r="U27" s="57"/>
      <c r="V27" s="87"/>
      <c r="W27" s="87" t="s">
        <v>1017</v>
      </c>
      <c r="X27" s="68">
        <v>45127</v>
      </c>
      <c r="Y27" s="69">
        <v>45142</v>
      </c>
      <c r="Z27" s="69" t="s">
        <v>1080</v>
      </c>
      <c r="AA27" s="114">
        <v>32000</v>
      </c>
      <c r="AB27" s="75" t="s">
        <v>418</v>
      </c>
      <c r="AC27" s="66" t="s">
        <v>418</v>
      </c>
      <c r="AD27" s="93">
        <v>45868</v>
      </c>
      <c r="AE27" s="115">
        <v>1068</v>
      </c>
      <c r="AF27" s="115"/>
      <c r="AG27" s="56"/>
      <c r="AH27" s="78"/>
      <c r="AI27" s="89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BA27" s="76"/>
      <c r="BB27" s="76"/>
      <c r="CS27" s="58">
        <f t="shared" si="0"/>
        <v>0</v>
      </c>
      <c r="CT27" s="76">
        <f t="shared" si="1"/>
        <v>0</v>
      </c>
      <c r="CU27" s="76">
        <f t="shared" si="2"/>
        <v>0</v>
      </c>
      <c r="CV27" s="81">
        <f t="shared" si="3"/>
        <v>1068</v>
      </c>
    </row>
    <row r="28" spans="1:100" s="70" customFormat="1">
      <c r="A28" s="70" t="s">
        <v>3558</v>
      </c>
      <c r="B28" s="71">
        <v>24</v>
      </c>
      <c r="C28" s="275" t="s">
        <v>402</v>
      </c>
      <c r="D28" s="275" t="s">
        <v>403</v>
      </c>
      <c r="E28" s="274"/>
      <c r="F28" s="274"/>
      <c r="G28" s="71" t="s">
        <v>256</v>
      </c>
      <c r="H28" s="71">
        <v>4</v>
      </c>
      <c r="I28" s="73">
        <v>145.31</v>
      </c>
      <c r="J28" s="73">
        <v>42900</v>
      </c>
      <c r="K28" s="72">
        <v>0</v>
      </c>
      <c r="L28" s="72" t="s">
        <v>41</v>
      </c>
      <c r="M28" s="92" t="s">
        <v>14</v>
      </c>
      <c r="N28" s="70">
        <v>73176828</v>
      </c>
      <c r="O28" s="70" t="s">
        <v>3557</v>
      </c>
      <c r="Q28" s="89"/>
      <c r="S28" s="70" t="s">
        <v>465</v>
      </c>
      <c r="T28" s="88" t="s">
        <v>256</v>
      </c>
      <c r="U28" s="88">
        <v>4</v>
      </c>
      <c r="V28" s="87">
        <v>145.31</v>
      </c>
      <c r="W28" s="87" t="s">
        <v>1017</v>
      </c>
      <c r="X28" s="78">
        <v>45172</v>
      </c>
      <c r="Y28" s="78">
        <v>45172</v>
      </c>
      <c r="Z28" s="69" t="s">
        <v>1080</v>
      </c>
      <c r="AA28" s="319">
        <v>41900</v>
      </c>
      <c r="AB28" s="70">
        <v>48</v>
      </c>
      <c r="AC28" s="70">
        <v>0</v>
      </c>
      <c r="AD28" s="78">
        <v>45172</v>
      </c>
      <c r="AE28" s="115">
        <v>100</v>
      </c>
      <c r="AF28" s="115"/>
      <c r="AG28" s="70" t="s">
        <v>441</v>
      </c>
      <c r="AH28" s="78">
        <v>45172</v>
      </c>
      <c r="AI28" s="70">
        <v>73176828</v>
      </c>
      <c r="AJ28" s="70" t="s">
        <v>3557</v>
      </c>
      <c r="AK28" s="70" t="s">
        <v>3559</v>
      </c>
      <c r="AL28" s="76">
        <v>100</v>
      </c>
      <c r="AM28" s="76"/>
      <c r="AN28" s="76" t="s">
        <v>3562</v>
      </c>
      <c r="AO28" s="76"/>
      <c r="AP28" s="76"/>
      <c r="AQ28" s="76"/>
      <c r="AR28" s="76"/>
      <c r="AS28" s="76"/>
      <c r="AT28" s="76"/>
      <c r="AU28" s="76"/>
      <c r="AV28" s="76"/>
      <c r="AW28" s="78">
        <v>45904</v>
      </c>
      <c r="AX28" s="70">
        <v>27342</v>
      </c>
      <c r="AY28" s="70">
        <v>369</v>
      </c>
      <c r="AZ28" s="70">
        <v>3.69</v>
      </c>
      <c r="BA28" s="76">
        <f>+AY28/AZ28</f>
        <v>100</v>
      </c>
      <c r="BB28" s="76"/>
      <c r="CS28" s="58">
        <f>+AL28+AT28</f>
        <v>100</v>
      </c>
      <c r="CT28" s="76">
        <f>+BA28+BG28+BM28+BS28+BY28+CE28+CK28+CQ28</f>
        <v>100</v>
      </c>
      <c r="CU28" s="76">
        <f>+CS28-CT28</f>
        <v>0</v>
      </c>
      <c r="CV28" s="81">
        <f>+AE28-AL28-AT28</f>
        <v>0</v>
      </c>
    </row>
    <row r="29" spans="1:100" s="70" customFormat="1">
      <c r="A29" s="70" t="s">
        <v>3558</v>
      </c>
      <c r="B29" s="71">
        <v>24</v>
      </c>
      <c r="C29" s="275" t="s">
        <v>402</v>
      </c>
      <c r="D29" s="275" t="s">
        <v>403</v>
      </c>
      <c r="E29" s="274"/>
      <c r="F29" s="274"/>
      <c r="G29" s="71" t="s">
        <v>256</v>
      </c>
      <c r="H29" s="71">
        <v>4</v>
      </c>
      <c r="I29" s="73">
        <v>145.31</v>
      </c>
      <c r="J29" s="73">
        <v>42900</v>
      </c>
      <c r="K29" s="72">
        <v>0</v>
      </c>
      <c r="L29" s="72" t="s">
        <v>41</v>
      </c>
      <c r="M29" s="92" t="s">
        <v>14</v>
      </c>
      <c r="N29" s="70">
        <v>73176828</v>
      </c>
      <c r="O29" s="70" t="s">
        <v>3557</v>
      </c>
      <c r="Q29" s="89"/>
      <c r="S29" s="70" t="s">
        <v>465</v>
      </c>
      <c r="T29" s="88" t="s">
        <v>256</v>
      </c>
      <c r="U29" s="88">
        <v>4</v>
      </c>
      <c r="V29" s="87">
        <v>145.31</v>
      </c>
      <c r="W29" s="87" t="s">
        <v>1017</v>
      </c>
      <c r="X29" s="78">
        <v>45172</v>
      </c>
      <c r="Y29" s="78">
        <v>45172</v>
      </c>
      <c r="Z29" s="69" t="s">
        <v>1080</v>
      </c>
      <c r="AA29" s="319">
        <v>41900</v>
      </c>
      <c r="AB29" s="70">
        <v>48</v>
      </c>
      <c r="AC29" s="70">
        <v>0</v>
      </c>
      <c r="AD29" s="78">
        <v>45174</v>
      </c>
      <c r="AE29" s="115">
        <v>5900</v>
      </c>
      <c r="AF29" s="115"/>
      <c r="AG29" s="70" t="s">
        <v>441</v>
      </c>
      <c r="AH29" s="78">
        <v>45174</v>
      </c>
      <c r="AI29" s="70">
        <v>73176828</v>
      </c>
      <c r="AJ29" s="70" t="s">
        <v>3557</v>
      </c>
      <c r="AK29" s="70" t="s">
        <v>3560</v>
      </c>
      <c r="AL29" s="76">
        <v>5900</v>
      </c>
      <c r="AM29" s="76"/>
      <c r="AN29" s="76" t="s">
        <v>3563</v>
      </c>
      <c r="AO29" s="76"/>
      <c r="AP29" s="76"/>
      <c r="AQ29" s="76"/>
      <c r="AR29" s="76"/>
      <c r="AS29" s="76"/>
      <c r="AT29" s="76"/>
      <c r="AU29" s="76"/>
      <c r="AV29" s="76"/>
      <c r="AW29" s="78">
        <v>45175</v>
      </c>
      <c r="AX29" s="70">
        <v>1876</v>
      </c>
      <c r="BA29" s="76">
        <v>5900</v>
      </c>
      <c r="BB29" s="76"/>
      <c r="CS29" s="58">
        <f>+AL29+AT29</f>
        <v>5900</v>
      </c>
      <c r="CT29" s="76">
        <f>+BA29+BG29+BM29+BS29+BY29+CE29+CK29+CQ29</f>
        <v>5900</v>
      </c>
      <c r="CU29" s="76">
        <f>+CS29-CT29</f>
        <v>0</v>
      </c>
      <c r="CV29" s="81">
        <f>+AE29-AL29-AT29</f>
        <v>0</v>
      </c>
    </row>
    <row r="30" spans="1:100" s="70" customFormat="1">
      <c r="A30" s="70" t="s">
        <v>3558</v>
      </c>
      <c r="B30" s="71">
        <v>24</v>
      </c>
      <c r="C30" s="275" t="s">
        <v>402</v>
      </c>
      <c r="D30" s="275" t="s">
        <v>403</v>
      </c>
      <c r="E30" s="274"/>
      <c r="F30" s="274"/>
      <c r="G30" s="71" t="s">
        <v>256</v>
      </c>
      <c r="H30" s="71">
        <v>4</v>
      </c>
      <c r="I30" s="73">
        <v>145.31</v>
      </c>
      <c r="J30" s="73">
        <v>42900</v>
      </c>
      <c r="K30" s="72">
        <v>0</v>
      </c>
      <c r="L30" s="72" t="s">
        <v>41</v>
      </c>
      <c r="M30" s="92" t="s">
        <v>14</v>
      </c>
      <c r="N30" s="70">
        <v>73176828</v>
      </c>
      <c r="O30" s="70" t="s">
        <v>3557</v>
      </c>
      <c r="Q30" s="89"/>
      <c r="S30" s="70" t="s">
        <v>465</v>
      </c>
      <c r="T30" s="88" t="s">
        <v>256</v>
      </c>
      <c r="U30" s="88">
        <v>4</v>
      </c>
      <c r="V30" s="87">
        <v>145.31</v>
      </c>
      <c r="W30" s="87" t="s">
        <v>1017</v>
      </c>
      <c r="X30" s="78">
        <v>45172</v>
      </c>
      <c r="Y30" s="78">
        <v>45172</v>
      </c>
      <c r="Z30" s="69" t="s">
        <v>1080</v>
      </c>
      <c r="AA30" s="319">
        <v>41900</v>
      </c>
      <c r="AB30" s="70">
        <v>48</v>
      </c>
      <c r="AC30" s="70">
        <v>1</v>
      </c>
      <c r="AD30" s="78">
        <v>45290</v>
      </c>
      <c r="AE30" s="115">
        <v>748</v>
      </c>
      <c r="AF30" s="115"/>
      <c r="AG30" s="70" t="s">
        <v>441</v>
      </c>
      <c r="AH30" s="78">
        <v>45287</v>
      </c>
      <c r="AI30" s="70">
        <v>73176828</v>
      </c>
      <c r="AJ30" s="70" t="s">
        <v>3557</v>
      </c>
      <c r="AK30" s="70" t="s">
        <v>3561</v>
      </c>
      <c r="AL30" s="76">
        <v>748</v>
      </c>
      <c r="AM30" s="76"/>
      <c r="AN30" s="76" t="s">
        <v>3564</v>
      </c>
      <c r="AO30" s="76"/>
      <c r="AP30" s="76"/>
      <c r="AQ30" s="76"/>
      <c r="AR30" s="76"/>
      <c r="AS30" s="76"/>
      <c r="AT30" s="76"/>
      <c r="AU30" s="76"/>
      <c r="AV30" s="76"/>
      <c r="AW30" s="78">
        <v>45287</v>
      </c>
      <c r="AX30" s="70">
        <v>2145</v>
      </c>
      <c r="BA30" s="76">
        <v>748</v>
      </c>
      <c r="BB30" s="76"/>
      <c r="CS30" s="58">
        <f>+AL30+AT30</f>
        <v>748</v>
      </c>
      <c r="CT30" s="76">
        <f>+BA30+BG30+BM30+BS30+BY30+CE30+CK30+CQ30</f>
        <v>748</v>
      </c>
      <c r="CU30" s="76">
        <f>+CS30-CT30</f>
        <v>0</v>
      </c>
      <c r="CV30" s="81">
        <f>+AE30-AL30-AT30</f>
        <v>0</v>
      </c>
    </row>
    <row r="31" spans="1:100" s="70" customFormat="1">
      <c r="A31" s="70" t="s">
        <v>3558</v>
      </c>
      <c r="B31" s="71">
        <v>24</v>
      </c>
      <c r="C31" s="275" t="s">
        <v>402</v>
      </c>
      <c r="D31" s="275" t="s">
        <v>403</v>
      </c>
      <c r="E31" s="274"/>
      <c r="F31" s="274"/>
      <c r="G31" s="71" t="s">
        <v>256</v>
      </c>
      <c r="H31" s="71">
        <v>4</v>
      </c>
      <c r="I31" s="73">
        <v>145.31</v>
      </c>
      <c r="J31" s="73">
        <v>42900</v>
      </c>
      <c r="K31" s="72">
        <v>0</v>
      </c>
      <c r="L31" s="72" t="s">
        <v>41</v>
      </c>
      <c r="M31" s="92" t="s">
        <v>14</v>
      </c>
      <c r="N31" s="70">
        <v>73176828</v>
      </c>
      <c r="O31" s="70" t="s">
        <v>3557</v>
      </c>
      <c r="Q31" s="89"/>
      <c r="S31" s="70" t="s">
        <v>465</v>
      </c>
      <c r="T31" s="88" t="s">
        <v>256</v>
      </c>
      <c r="U31" s="88">
        <v>4</v>
      </c>
      <c r="V31" s="87">
        <v>145.31</v>
      </c>
      <c r="W31" s="87" t="s">
        <v>1017</v>
      </c>
      <c r="X31" s="78">
        <v>45172</v>
      </c>
      <c r="Y31" s="78">
        <v>45172</v>
      </c>
      <c r="Z31" s="69" t="s">
        <v>1080</v>
      </c>
      <c r="AA31" s="319">
        <v>41900</v>
      </c>
      <c r="AB31" s="70">
        <v>48</v>
      </c>
      <c r="AC31" s="70">
        <v>2</v>
      </c>
      <c r="AD31" s="78">
        <v>45321</v>
      </c>
      <c r="AE31" s="115">
        <v>748</v>
      </c>
      <c r="AF31" s="115"/>
      <c r="AG31" s="70" t="s">
        <v>441</v>
      </c>
      <c r="AH31" s="78">
        <v>45308</v>
      </c>
      <c r="AI31" s="70">
        <v>73176828</v>
      </c>
      <c r="AJ31" s="70" t="s">
        <v>3557</v>
      </c>
      <c r="AK31" s="70" t="s">
        <v>3565</v>
      </c>
      <c r="AL31" s="76">
        <v>748</v>
      </c>
      <c r="AM31" s="76"/>
      <c r="AN31" s="76" t="s">
        <v>1658</v>
      </c>
      <c r="AO31" s="76"/>
      <c r="AP31" s="76"/>
      <c r="AQ31" s="76"/>
      <c r="AR31" s="76"/>
      <c r="AS31" s="76"/>
      <c r="AT31" s="76"/>
      <c r="AU31" s="76"/>
      <c r="AV31" s="76"/>
      <c r="AW31" s="78">
        <v>45307</v>
      </c>
      <c r="AX31" s="70">
        <v>2223</v>
      </c>
      <c r="BA31" s="76">
        <v>748</v>
      </c>
      <c r="BB31" s="76"/>
      <c r="CS31" s="58">
        <f>+AL31+AT31</f>
        <v>748</v>
      </c>
      <c r="CT31" s="76">
        <f>+BA31+BG31+BM31+BS31+BY31+CE31+CK31+CQ31</f>
        <v>748</v>
      </c>
      <c r="CU31" s="76">
        <f>+CS31-CT31</f>
        <v>0</v>
      </c>
      <c r="CV31" s="81">
        <f>+AE31-AL31-AT31</f>
        <v>0</v>
      </c>
    </row>
    <row r="32" spans="1:100" s="70" customFormat="1">
      <c r="A32" s="70" t="s">
        <v>3558</v>
      </c>
      <c r="B32" s="71">
        <v>24</v>
      </c>
      <c r="C32" s="275" t="s">
        <v>402</v>
      </c>
      <c r="D32" s="275" t="s">
        <v>403</v>
      </c>
      <c r="E32" s="274"/>
      <c r="F32" s="274"/>
      <c r="G32" s="71" t="s">
        <v>256</v>
      </c>
      <c r="H32" s="71">
        <v>4</v>
      </c>
      <c r="I32" s="73">
        <v>145.31</v>
      </c>
      <c r="J32" s="73">
        <v>42900</v>
      </c>
      <c r="K32" s="72">
        <v>0</v>
      </c>
      <c r="L32" s="72" t="s">
        <v>41</v>
      </c>
      <c r="M32" s="92" t="s">
        <v>14</v>
      </c>
      <c r="N32" s="70">
        <v>73176828</v>
      </c>
      <c r="O32" s="70" t="s">
        <v>3557</v>
      </c>
      <c r="Q32" s="89"/>
      <c r="S32" s="70" t="s">
        <v>465</v>
      </c>
      <c r="T32" s="88" t="s">
        <v>256</v>
      </c>
      <c r="U32" s="88">
        <v>4</v>
      </c>
      <c r="V32" s="87">
        <v>145.31</v>
      </c>
      <c r="W32" s="87" t="s">
        <v>1017</v>
      </c>
      <c r="X32" s="78">
        <v>45172</v>
      </c>
      <c r="Y32" s="78">
        <v>45172</v>
      </c>
      <c r="Z32" s="69" t="s">
        <v>1080</v>
      </c>
      <c r="AA32" s="319">
        <v>41900</v>
      </c>
      <c r="AB32" s="70">
        <v>48</v>
      </c>
      <c r="AC32" s="70">
        <v>3</v>
      </c>
      <c r="AD32" s="78">
        <v>45351</v>
      </c>
      <c r="AE32" s="115">
        <v>748</v>
      </c>
      <c r="AF32" s="115"/>
      <c r="AG32" s="70" t="s">
        <v>441</v>
      </c>
      <c r="AH32" s="78">
        <v>45332</v>
      </c>
      <c r="AI32" s="70">
        <v>73176828</v>
      </c>
      <c r="AJ32" s="70" t="s">
        <v>3557</v>
      </c>
      <c r="AK32" s="70" t="s">
        <v>3566</v>
      </c>
      <c r="AL32" s="76">
        <v>748</v>
      </c>
      <c r="AM32" s="76"/>
      <c r="AN32" s="76" t="s">
        <v>1659</v>
      </c>
      <c r="AO32" s="76"/>
      <c r="AP32" s="76"/>
      <c r="AQ32" s="76"/>
      <c r="AR32" s="76"/>
      <c r="AS32" s="76"/>
      <c r="AT32" s="76"/>
      <c r="AU32" s="76"/>
      <c r="AV32" s="76"/>
      <c r="AW32" s="78">
        <v>45329</v>
      </c>
      <c r="AX32" s="70">
        <v>2294</v>
      </c>
      <c r="BA32" s="76">
        <v>748</v>
      </c>
      <c r="BB32" s="76"/>
      <c r="CS32" s="58">
        <f>+AL32+AT32</f>
        <v>748</v>
      </c>
      <c r="CT32" s="76">
        <f>+BA32+BG32+BM32+BS32+BY32+CE32+CK32+CQ32</f>
        <v>748</v>
      </c>
      <c r="CU32" s="76">
        <f>+CS32-CT32</f>
        <v>0</v>
      </c>
      <c r="CV32" s="81">
        <f>+AE32-AL32-AT32</f>
        <v>0</v>
      </c>
    </row>
    <row r="33" spans="1:100" s="70" customFormat="1">
      <c r="A33" s="70" t="s">
        <v>3558</v>
      </c>
      <c r="B33" s="71">
        <v>24</v>
      </c>
      <c r="C33" s="275" t="s">
        <v>402</v>
      </c>
      <c r="D33" s="275" t="s">
        <v>403</v>
      </c>
      <c r="E33" s="274"/>
      <c r="F33" s="274"/>
      <c r="G33" s="71" t="s">
        <v>256</v>
      </c>
      <c r="H33" s="71">
        <v>4</v>
      </c>
      <c r="I33" s="73">
        <v>145.31</v>
      </c>
      <c r="J33" s="73">
        <v>42900</v>
      </c>
      <c r="K33" s="72">
        <v>0</v>
      </c>
      <c r="L33" s="72" t="s">
        <v>41</v>
      </c>
      <c r="M33" s="92" t="s">
        <v>14</v>
      </c>
      <c r="N33" s="70">
        <v>73176828</v>
      </c>
      <c r="O33" s="70" t="s">
        <v>3557</v>
      </c>
      <c r="Q33" s="89"/>
      <c r="S33" s="70" t="s">
        <v>465</v>
      </c>
      <c r="T33" s="88" t="s">
        <v>256</v>
      </c>
      <c r="U33" s="88">
        <v>4</v>
      </c>
      <c r="V33" s="87">
        <v>145.31</v>
      </c>
      <c r="W33" s="87" t="s">
        <v>1017</v>
      </c>
      <c r="X33" s="78">
        <v>45172</v>
      </c>
      <c r="Y33" s="78">
        <v>45172</v>
      </c>
      <c r="Z33" s="69" t="s">
        <v>1080</v>
      </c>
      <c r="AA33" s="319">
        <v>41900</v>
      </c>
      <c r="AB33" s="70">
        <v>48</v>
      </c>
      <c r="AC33" s="70">
        <v>4</v>
      </c>
      <c r="AD33" s="78">
        <v>45381</v>
      </c>
      <c r="AE33" s="115">
        <v>748</v>
      </c>
      <c r="AF33" s="115"/>
      <c r="AG33" s="70" t="s">
        <v>441</v>
      </c>
      <c r="AH33" s="78">
        <v>45365</v>
      </c>
      <c r="AI33" s="70">
        <v>73176828</v>
      </c>
      <c r="AJ33" s="70" t="s">
        <v>3557</v>
      </c>
      <c r="AK33" s="70" t="s">
        <v>3567</v>
      </c>
      <c r="AL33" s="76">
        <v>748</v>
      </c>
      <c r="AM33" s="76"/>
      <c r="AN33" s="76" t="s">
        <v>1660</v>
      </c>
      <c r="AO33" s="76"/>
      <c r="AP33" s="76"/>
      <c r="AQ33" s="76"/>
      <c r="AR33" s="76"/>
      <c r="AS33" s="76"/>
      <c r="AT33" s="76"/>
      <c r="AU33" s="76"/>
      <c r="AV33" s="76"/>
      <c r="AW33" s="78">
        <v>45363</v>
      </c>
      <c r="AX33" s="70">
        <v>2417</v>
      </c>
      <c r="BA33" s="76">
        <v>748</v>
      </c>
      <c r="BB33" s="76"/>
      <c r="CS33" s="58">
        <f>+AL33+AT33</f>
        <v>748</v>
      </c>
      <c r="CT33" s="76">
        <f>+BA33+BG33+BM33+BS33+BY33+CE33+CK33+CQ33</f>
        <v>748</v>
      </c>
      <c r="CU33" s="76">
        <f>+CS33-CT33</f>
        <v>0</v>
      </c>
      <c r="CV33" s="81">
        <f>+AE33-AL33-AT33</f>
        <v>0</v>
      </c>
    </row>
    <row r="34" spans="1:100" s="70" customFormat="1">
      <c r="A34" s="70" t="s">
        <v>3558</v>
      </c>
      <c r="B34" s="71">
        <v>24</v>
      </c>
      <c r="C34" s="275" t="s">
        <v>402</v>
      </c>
      <c r="D34" s="275" t="s">
        <v>403</v>
      </c>
      <c r="E34" s="274"/>
      <c r="F34" s="274"/>
      <c r="G34" s="71" t="s">
        <v>256</v>
      </c>
      <c r="H34" s="71">
        <v>4</v>
      </c>
      <c r="I34" s="73">
        <v>145.31</v>
      </c>
      <c r="J34" s="73">
        <v>42900</v>
      </c>
      <c r="K34" s="72">
        <v>0</v>
      </c>
      <c r="L34" s="72" t="s">
        <v>41</v>
      </c>
      <c r="M34" s="92" t="s">
        <v>14</v>
      </c>
      <c r="N34" s="70">
        <v>73176828</v>
      </c>
      <c r="O34" s="70" t="s">
        <v>3557</v>
      </c>
      <c r="Q34" s="89"/>
      <c r="S34" s="70" t="s">
        <v>465</v>
      </c>
      <c r="T34" s="88" t="s">
        <v>256</v>
      </c>
      <c r="U34" s="88">
        <v>4</v>
      </c>
      <c r="V34" s="87">
        <v>145.31</v>
      </c>
      <c r="W34" s="87" t="s">
        <v>1017</v>
      </c>
      <c r="X34" s="78">
        <v>45172</v>
      </c>
      <c r="Y34" s="78">
        <v>45172</v>
      </c>
      <c r="Z34" s="69" t="s">
        <v>1080</v>
      </c>
      <c r="AA34" s="319">
        <v>41900</v>
      </c>
      <c r="AB34" s="70">
        <v>48</v>
      </c>
      <c r="AC34" s="70">
        <v>5</v>
      </c>
      <c r="AD34" s="78">
        <v>45412</v>
      </c>
      <c r="AE34" s="115">
        <v>748</v>
      </c>
      <c r="AF34" s="115"/>
      <c r="AG34" s="70" t="s">
        <v>441</v>
      </c>
      <c r="AH34" s="78">
        <v>45397</v>
      </c>
      <c r="AI34" s="70">
        <v>73176828</v>
      </c>
      <c r="AJ34" s="70" t="s">
        <v>3557</v>
      </c>
      <c r="AK34" s="70" t="s">
        <v>3568</v>
      </c>
      <c r="AL34" s="76">
        <v>748</v>
      </c>
      <c r="AM34" s="76"/>
      <c r="AN34" s="76" t="s">
        <v>1663</v>
      </c>
      <c r="AO34" s="76"/>
      <c r="AP34" s="76"/>
      <c r="AQ34" s="76"/>
      <c r="AR34" s="76"/>
      <c r="AS34" s="76"/>
      <c r="AT34" s="76"/>
      <c r="AU34" s="76"/>
      <c r="AV34" s="76"/>
      <c r="AW34" s="78">
        <v>45397</v>
      </c>
      <c r="AX34" s="70">
        <v>2535</v>
      </c>
      <c r="BA34" s="76">
        <v>748</v>
      </c>
      <c r="BB34" s="76"/>
      <c r="CS34" s="58">
        <f>+AL34+AT34</f>
        <v>748</v>
      </c>
      <c r="CT34" s="76">
        <f>+BA34+BG34+BM34+BS34+BY34+CE34+CK34+CQ34</f>
        <v>748</v>
      </c>
      <c r="CU34" s="76">
        <f>+CS34-CT34</f>
        <v>0</v>
      </c>
      <c r="CV34" s="81">
        <f>+AE34-AL34-AT34</f>
        <v>0</v>
      </c>
    </row>
    <row r="35" spans="1:100" s="70" customFormat="1">
      <c r="A35" s="70" t="s">
        <v>3558</v>
      </c>
      <c r="B35" s="71">
        <v>24</v>
      </c>
      <c r="C35" s="275" t="s">
        <v>402</v>
      </c>
      <c r="D35" s="275" t="s">
        <v>403</v>
      </c>
      <c r="E35" s="274"/>
      <c r="F35" s="274"/>
      <c r="G35" s="71" t="s">
        <v>256</v>
      </c>
      <c r="H35" s="71">
        <v>4</v>
      </c>
      <c r="I35" s="73">
        <v>145.31</v>
      </c>
      <c r="J35" s="73">
        <v>42900</v>
      </c>
      <c r="K35" s="72">
        <v>0</v>
      </c>
      <c r="L35" s="72" t="s">
        <v>41</v>
      </c>
      <c r="M35" s="92" t="s">
        <v>14</v>
      </c>
      <c r="N35" s="70">
        <v>73176828</v>
      </c>
      <c r="O35" s="70" t="s">
        <v>3557</v>
      </c>
      <c r="Q35" s="89"/>
      <c r="S35" s="70" t="s">
        <v>465</v>
      </c>
      <c r="T35" s="88" t="s">
        <v>256</v>
      </c>
      <c r="U35" s="88">
        <v>4</v>
      </c>
      <c r="V35" s="87">
        <v>145.31</v>
      </c>
      <c r="W35" s="87" t="s">
        <v>1017</v>
      </c>
      <c r="X35" s="78">
        <v>45172</v>
      </c>
      <c r="Y35" s="78">
        <v>45172</v>
      </c>
      <c r="Z35" s="69" t="s">
        <v>1080</v>
      </c>
      <c r="AA35" s="319">
        <v>41900</v>
      </c>
      <c r="AB35" s="70">
        <v>48</v>
      </c>
      <c r="AC35" s="70">
        <v>6</v>
      </c>
      <c r="AD35" s="78">
        <v>45442</v>
      </c>
      <c r="AE35" s="115">
        <v>748</v>
      </c>
      <c r="AF35" s="115"/>
      <c r="AG35" s="70" t="s">
        <v>441</v>
      </c>
      <c r="AH35" s="78">
        <v>45421</v>
      </c>
      <c r="AI35" s="70">
        <v>73176828</v>
      </c>
      <c r="AJ35" s="70" t="s">
        <v>3557</v>
      </c>
      <c r="AK35" s="70" t="s">
        <v>3569</v>
      </c>
      <c r="AL35" s="76">
        <v>748</v>
      </c>
      <c r="AM35" s="76"/>
      <c r="AN35" s="76" t="s">
        <v>1664</v>
      </c>
      <c r="AO35" s="76"/>
      <c r="AP35" s="76"/>
      <c r="AQ35" s="76"/>
      <c r="AR35" s="76"/>
      <c r="AS35" s="76"/>
      <c r="AT35" s="76"/>
      <c r="AU35" s="76"/>
      <c r="AV35" s="76"/>
      <c r="AW35" s="78">
        <v>45420</v>
      </c>
      <c r="AX35" s="70">
        <v>2631</v>
      </c>
      <c r="BA35" s="76">
        <v>748</v>
      </c>
      <c r="BB35" s="76"/>
      <c r="CS35" s="58">
        <f>+AL35+AT35</f>
        <v>748</v>
      </c>
      <c r="CT35" s="76">
        <f>+BA35+BG35+BM35+BS35+BY35+CE35+CK35+CQ35</f>
        <v>748</v>
      </c>
      <c r="CU35" s="76">
        <f>+CS35-CT35</f>
        <v>0</v>
      </c>
      <c r="CV35" s="81">
        <f>+AE35-AL35-AT35</f>
        <v>0</v>
      </c>
    </row>
    <row r="36" spans="1:100" s="70" customFormat="1">
      <c r="A36" s="70" t="s">
        <v>3558</v>
      </c>
      <c r="B36" s="71">
        <v>24</v>
      </c>
      <c r="C36" s="275" t="s">
        <v>402</v>
      </c>
      <c r="D36" s="275" t="s">
        <v>403</v>
      </c>
      <c r="E36" s="274"/>
      <c r="F36" s="274"/>
      <c r="G36" s="71" t="s">
        <v>256</v>
      </c>
      <c r="H36" s="71">
        <v>4</v>
      </c>
      <c r="I36" s="73">
        <v>145.31</v>
      </c>
      <c r="J36" s="73">
        <v>42900</v>
      </c>
      <c r="K36" s="72">
        <v>0</v>
      </c>
      <c r="L36" s="72" t="s">
        <v>41</v>
      </c>
      <c r="M36" s="92" t="s">
        <v>14</v>
      </c>
      <c r="N36" s="70">
        <v>73176828</v>
      </c>
      <c r="O36" s="70" t="s">
        <v>3557</v>
      </c>
      <c r="Q36" s="89"/>
      <c r="S36" s="70" t="s">
        <v>465</v>
      </c>
      <c r="T36" s="88" t="s">
        <v>256</v>
      </c>
      <c r="U36" s="88">
        <v>4</v>
      </c>
      <c r="V36" s="87">
        <v>145.31</v>
      </c>
      <c r="W36" s="87" t="s">
        <v>1017</v>
      </c>
      <c r="X36" s="78">
        <v>45172</v>
      </c>
      <c r="Y36" s="78">
        <v>45172</v>
      </c>
      <c r="Z36" s="69" t="s">
        <v>1080</v>
      </c>
      <c r="AA36" s="319">
        <v>41900</v>
      </c>
      <c r="AB36" s="70">
        <v>48</v>
      </c>
      <c r="AC36" s="70">
        <v>7</v>
      </c>
      <c r="AD36" s="78">
        <v>45473</v>
      </c>
      <c r="AE36" s="115">
        <v>748</v>
      </c>
      <c r="AF36" s="115"/>
      <c r="AG36" s="70" t="s">
        <v>441</v>
      </c>
      <c r="AH36" s="78">
        <v>45453</v>
      </c>
      <c r="AI36" s="70">
        <v>73176828</v>
      </c>
      <c r="AJ36" s="70" t="s">
        <v>3557</v>
      </c>
      <c r="AK36" s="70" t="s">
        <v>3570</v>
      </c>
      <c r="AL36" s="76">
        <v>748</v>
      </c>
      <c r="AM36" s="76"/>
      <c r="AN36" s="76" t="s">
        <v>1665</v>
      </c>
      <c r="AO36" s="76"/>
      <c r="AP36" s="76"/>
      <c r="AQ36" s="76"/>
      <c r="AR36" s="76"/>
      <c r="AS36" s="76"/>
      <c r="AT36" s="76"/>
      <c r="AU36" s="76"/>
      <c r="AV36" s="76"/>
      <c r="AW36" s="78">
        <v>45452</v>
      </c>
      <c r="AX36" s="70">
        <v>2762</v>
      </c>
      <c r="BA36" s="76">
        <v>748</v>
      </c>
      <c r="BB36" s="76"/>
      <c r="CS36" s="58">
        <f>+AL36+AT36</f>
        <v>748</v>
      </c>
      <c r="CT36" s="76">
        <f>+BA36+BG36+BM36+BS36+BY36+CE36+CK36+CQ36</f>
        <v>748</v>
      </c>
      <c r="CU36" s="76">
        <f>+CS36-CT36</f>
        <v>0</v>
      </c>
      <c r="CV36" s="81">
        <f>+AE36-AL36-AT36</f>
        <v>0</v>
      </c>
    </row>
    <row r="37" spans="1:100" s="70" customFormat="1">
      <c r="A37" s="70" t="s">
        <v>3558</v>
      </c>
      <c r="B37" s="71">
        <v>24</v>
      </c>
      <c r="C37" s="275" t="s">
        <v>402</v>
      </c>
      <c r="D37" s="275" t="s">
        <v>403</v>
      </c>
      <c r="E37" s="274"/>
      <c r="F37" s="274"/>
      <c r="G37" s="71" t="s">
        <v>256</v>
      </c>
      <c r="H37" s="71">
        <v>4</v>
      </c>
      <c r="I37" s="73">
        <v>145.31</v>
      </c>
      <c r="J37" s="73">
        <v>42900</v>
      </c>
      <c r="K37" s="72">
        <v>0</v>
      </c>
      <c r="L37" s="72" t="s">
        <v>41</v>
      </c>
      <c r="M37" s="92" t="s">
        <v>14</v>
      </c>
      <c r="N37" s="70">
        <v>73176828</v>
      </c>
      <c r="O37" s="70" t="s">
        <v>3557</v>
      </c>
      <c r="Q37" s="89"/>
      <c r="S37" s="70" t="s">
        <v>465</v>
      </c>
      <c r="T37" s="88" t="s">
        <v>256</v>
      </c>
      <c r="U37" s="88">
        <v>4</v>
      </c>
      <c r="V37" s="87">
        <v>145.31</v>
      </c>
      <c r="W37" s="87" t="s">
        <v>1017</v>
      </c>
      <c r="X37" s="78">
        <v>45172</v>
      </c>
      <c r="Y37" s="78">
        <v>45172</v>
      </c>
      <c r="Z37" s="69" t="s">
        <v>1080</v>
      </c>
      <c r="AA37" s="319">
        <v>41900</v>
      </c>
      <c r="AB37" s="70">
        <v>48</v>
      </c>
      <c r="AC37" s="70">
        <v>8</v>
      </c>
      <c r="AD37" s="78">
        <v>45503</v>
      </c>
      <c r="AE37" s="115">
        <v>748</v>
      </c>
      <c r="AF37" s="115"/>
      <c r="AG37" s="70" t="s">
        <v>441</v>
      </c>
      <c r="AH37" s="78">
        <v>45478</v>
      </c>
      <c r="AI37" s="70">
        <v>73176828</v>
      </c>
      <c r="AJ37" s="70" t="s">
        <v>3557</v>
      </c>
      <c r="AK37" s="70" t="s">
        <v>3571</v>
      </c>
      <c r="AL37" s="76">
        <v>748</v>
      </c>
      <c r="AM37" s="76"/>
      <c r="AN37" s="76" t="s">
        <v>1667</v>
      </c>
      <c r="AO37" s="76"/>
      <c r="AP37" s="76"/>
      <c r="AQ37" s="76"/>
      <c r="AR37" s="76"/>
      <c r="AS37" s="76"/>
      <c r="AT37" s="76"/>
      <c r="AU37" s="76"/>
      <c r="AV37" s="76"/>
      <c r="AW37" s="78">
        <v>45477</v>
      </c>
      <c r="AX37" s="70">
        <v>2859</v>
      </c>
      <c r="BA37" s="76">
        <v>748</v>
      </c>
      <c r="BB37" s="76"/>
      <c r="CS37" s="58">
        <f>+AL37+AT37</f>
        <v>748</v>
      </c>
      <c r="CT37" s="76">
        <f>+BA37+BG37+BM37+BS37+BY37+CE37+CK37+CQ37</f>
        <v>748</v>
      </c>
      <c r="CU37" s="76">
        <f>+CS37-CT37</f>
        <v>0</v>
      </c>
      <c r="CV37" s="81">
        <f>+AE37-AL37-AT37</f>
        <v>0</v>
      </c>
    </row>
    <row r="38" spans="1:100" s="70" customFormat="1">
      <c r="A38" s="70" t="s">
        <v>3558</v>
      </c>
      <c r="B38" s="71">
        <v>24</v>
      </c>
      <c r="C38" s="275" t="s">
        <v>402</v>
      </c>
      <c r="D38" s="275" t="s">
        <v>403</v>
      </c>
      <c r="E38" s="274"/>
      <c r="F38" s="274"/>
      <c r="G38" s="71" t="s">
        <v>256</v>
      </c>
      <c r="H38" s="71">
        <v>4</v>
      </c>
      <c r="I38" s="73">
        <v>145.31</v>
      </c>
      <c r="J38" s="73">
        <v>42900</v>
      </c>
      <c r="K38" s="72">
        <v>0</v>
      </c>
      <c r="L38" s="72" t="s">
        <v>41</v>
      </c>
      <c r="M38" s="92" t="s">
        <v>14</v>
      </c>
      <c r="N38" s="70">
        <v>73176828</v>
      </c>
      <c r="O38" s="70" t="s">
        <v>3557</v>
      </c>
      <c r="Q38" s="89"/>
      <c r="S38" s="70" t="s">
        <v>465</v>
      </c>
      <c r="T38" s="88" t="s">
        <v>256</v>
      </c>
      <c r="U38" s="88">
        <v>4</v>
      </c>
      <c r="V38" s="87">
        <v>145.31</v>
      </c>
      <c r="W38" s="87" t="s">
        <v>1017</v>
      </c>
      <c r="X38" s="78">
        <v>45172</v>
      </c>
      <c r="Y38" s="78">
        <v>45172</v>
      </c>
      <c r="Z38" s="69" t="s">
        <v>1080</v>
      </c>
      <c r="AA38" s="319">
        <v>41900</v>
      </c>
      <c r="AB38" s="70">
        <v>48</v>
      </c>
      <c r="AC38" s="70">
        <v>9</v>
      </c>
      <c r="AD38" s="78">
        <v>45534</v>
      </c>
      <c r="AE38" s="115">
        <v>748</v>
      </c>
      <c r="AF38" s="115"/>
      <c r="AG38" s="70" t="s">
        <v>441</v>
      </c>
      <c r="AH38" s="78">
        <v>45505</v>
      </c>
      <c r="AI38" s="70">
        <v>73176828</v>
      </c>
      <c r="AJ38" s="70" t="s">
        <v>3557</v>
      </c>
      <c r="AK38" s="70" t="s">
        <v>3572</v>
      </c>
      <c r="AL38" s="76">
        <v>748</v>
      </c>
      <c r="AM38" s="76"/>
      <c r="AN38" s="76" t="s">
        <v>1669</v>
      </c>
      <c r="AO38" s="76"/>
      <c r="AP38" s="76"/>
      <c r="AQ38" s="76"/>
      <c r="AR38" s="76"/>
      <c r="AS38" s="76"/>
      <c r="AT38" s="76"/>
      <c r="AU38" s="76"/>
      <c r="AV38" s="76"/>
      <c r="AW38" s="78">
        <v>45505</v>
      </c>
      <c r="AX38" s="70">
        <v>2969</v>
      </c>
      <c r="BA38" s="76">
        <v>748</v>
      </c>
      <c r="BB38" s="76"/>
      <c r="CS38" s="58">
        <f>+AL38+AT38</f>
        <v>748</v>
      </c>
      <c r="CT38" s="76">
        <f>+BA38+BG38+BM38+BS38+BY38+CE38+CK38+CQ38</f>
        <v>748</v>
      </c>
      <c r="CU38" s="76">
        <f>+CS38-CT38</f>
        <v>0</v>
      </c>
      <c r="CV38" s="81">
        <f>+AE38-AL38-AT38</f>
        <v>0</v>
      </c>
    </row>
    <row r="39" spans="1:100" s="70" customFormat="1">
      <c r="A39" s="70" t="s">
        <v>3558</v>
      </c>
      <c r="B39" s="71">
        <v>24</v>
      </c>
      <c r="C39" s="275" t="s">
        <v>402</v>
      </c>
      <c r="D39" s="275" t="s">
        <v>403</v>
      </c>
      <c r="E39" s="274"/>
      <c r="F39" s="274"/>
      <c r="G39" s="71" t="s">
        <v>256</v>
      </c>
      <c r="H39" s="71">
        <v>4</v>
      </c>
      <c r="I39" s="73">
        <v>145.31</v>
      </c>
      <c r="J39" s="73">
        <v>42900</v>
      </c>
      <c r="K39" s="72">
        <v>0</v>
      </c>
      <c r="L39" s="72" t="s">
        <v>41</v>
      </c>
      <c r="M39" s="92" t="s">
        <v>14</v>
      </c>
      <c r="N39" s="70">
        <v>73176828</v>
      </c>
      <c r="O39" s="70" t="s">
        <v>3557</v>
      </c>
      <c r="Q39" s="89"/>
      <c r="S39" s="70" t="s">
        <v>465</v>
      </c>
      <c r="T39" s="88" t="s">
        <v>256</v>
      </c>
      <c r="U39" s="88">
        <v>4</v>
      </c>
      <c r="V39" s="87">
        <v>145.31</v>
      </c>
      <c r="W39" s="87" t="s">
        <v>1017</v>
      </c>
      <c r="X39" s="78">
        <v>45172</v>
      </c>
      <c r="Y39" s="78">
        <v>45172</v>
      </c>
      <c r="Z39" s="69" t="s">
        <v>1080</v>
      </c>
      <c r="AA39" s="319">
        <v>41900</v>
      </c>
      <c r="AB39" s="70">
        <v>48</v>
      </c>
      <c r="AC39" s="70">
        <v>10</v>
      </c>
      <c r="AD39" s="78">
        <v>45565</v>
      </c>
      <c r="AE39" s="115">
        <v>748</v>
      </c>
      <c r="AF39" s="115"/>
      <c r="AG39" s="70" t="s">
        <v>441</v>
      </c>
      <c r="AH39" s="78">
        <v>45538</v>
      </c>
      <c r="AI39" s="70">
        <v>73176828</v>
      </c>
      <c r="AJ39" s="70" t="s">
        <v>3557</v>
      </c>
      <c r="AK39" s="70" t="s">
        <v>3573</v>
      </c>
      <c r="AL39" s="76">
        <v>748</v>
      </c>
      <c r="AM39" s="76"/>
      <c r="AN39" s="76" t="s">
        <v>1671</v>
      </c>
      <c r="AO39" s="76"/>
      <c r="AP39" s="76"/>
      <c r="AQ39" s="76"/>
      <c r="AR39" s="76"/>
      <c r="AS39" s="76"/>
      <c r="AT39" s="76"/>
      <c r="AU39" s="76"/>
      <c r="AV39" s="76"/>
      <c r="AW39" s="78">
        <v>45538</v>
      </c>
      <c r="AX39" s="70">
        <v>3107</v>
      </c>
      <c r="BA39" s="76">
        <v>748</v>
      </c>
      <c r="BB39" s="76"/>
      <c r="CS39" s="58">
        <f>+AL39+AT39</f>
        <v>748</v>
      </c>
      <c r="CT39" s="76">
        <f>+BA39+BG39+BM39+BS39+BY39+CE39+CK39+CQ39</f>
        <v>748</v>
      </c>
      <c r="CU39" s="76">
        <f>+CS39-CT39</f>
        <v>0</v>
      </c>
      <c r="CV39" s="81">
        <f>+AE39-AL39-AT39</f>
        <v>0</v>
      </c>
    </row>
    <row r="40" spans="1:100" s="70" customFormat="1">
      <c r="A40" s="70" t="s">
        <v>3558</v>
      </c>
      <c r="B40" s="71">
        <v>24</v>
      </c>
      <c r="C40" s="275" t="s">
        <v>402</v>
      </c>
      <c r="D40" s="275" t="s">
        <v>403</v>
      </c>
      <c r="E40" s="274"/>
      <c r="F40" s="274"/>
      <c r="G40" s="71" t="s">
        <v>256</v>
      </c>
      <c r="H40" s="71">
        <v>4</v>
      </c>
      <c r="I40" s="73">
        <v>145.31</v>
      </c>
      <c r="J40" s="73">
        <v>42900</v>
      </c>
      <c r="K40" s="72">
        <v>0</v>
      </c>
      <c r="L40" s="72" t="s">
        <v>41</v>
      </c>
      <c r="M40" s="92" t="s">
        <v>14</v>
      </c>
      <c r="N40" s="70">
        <v>73176828</v>
      </c>
      <c r="O40" s="70" t="s">
        <v>3557</v>
      </c>
      <c r="Q40" s="89"/>
      <c r="S40" s="70" t="s">
        <v>465</v>
      </c>
      <c r="T40" s="88" t="s">
        <v>256</v>
      </c>
      <c r="U40" s="88">
        <v>4</v>
      </c>
      <c r="V40" s="87">
        <v>145.31</v>
      </c>
      <c r="W40" s="87" t="s">
        <v>1017</v>
      </c>
      <c r="X40" s="78">
        <v>45172</v>
      </c>
      <c r="Y40" s="78">
        <v>45172</v>
      </c>
      <c r="Z40" s="69" t="s">
        <v>1080</v>
      </c>
      <c r="AA40" s="319">
        <v>41900</v>
      </c>
      <c r="AB40" s="70">
        <v>48</v>
      </c>
      <c r="AC40" s="70">
        <v>11</v>
      </c>
      <c r="AD40" s="78">
        <v>45595</v>
      </c>
      <c r="AE40" s="115">
        <v>748</v>
      </c>
      <c r="AF40" s="115"/>
      <c r="AG40" s="70" t="s">
        <v>441</v>
      </c>
      <c r="AH40" s="78">
        <v>45567</v>
      </c>
      <c r="AI40" s="70">
        <v>73176828</v>
      </c>
      <c r="AJ40" s="70" t="s">
        <v>3557</v>
      </c>
      <c r="AK40" s="70" t="s">
        <v>3574</v>
      </c>
      <c r="AL40" s="76">
        <v>748</v>
      </c>
      <c r="AM40" s="76"/>
      <c r="AN40" s="76" t="s">
        <v>1673</v>
      </c>
      <c r="AO40" s="76"/>
      <c r="AP40" s="76"/>
      <c r="AQ40" s="76"/>
      <c r="AR40" s="76"/>
      <c r="AS40" s="76"/>
      <c r="AT40" s="76"/>
      <c r="AU40" s="76"/>
      <c r="AV40" s="76"/>
      <c r="AW40" s="78">
        <v>45566</v>
      </c>
      <c r="AX40" s="70">
        <v>3230</v>
      </c>
      <c r="BA40" s="76">
        <v>748</v>
      </c>
      <c r="BB40" s="76"/>
      <c r="CS40" s="58">
        <f>+AL40+AT40</f>
        <v>748</v>
      </c>
      <c r="CT40" s="76">
        <f>+BA40+BG40+BM40+BS40+BY40+CE40+CK40+CQ40</f>
        <v>748</v>
      </c>
      <c r="CU40" s="76">
        <f>+CS40-CT40</f>
        <v>0</v>
      </c>
      <c r="CV40" s="81">
        <f>+AE40-AL40-AT40</f>
        <v>0</v>
      </c>
    </row>
    <row r="41" spans="1:100" s="70" customFormat="1">
      <c r="A41" s="70" t="s">
        <v>3558</v>
      </c>
      <c r="B41" s="71">
        <v>24</v>
      </c>
      <c r="C41" s="275" t="s">
        <v>402</v>
      </c>
      <c r="D41" s="275" t="s">
        <v>403</v>
      </c>
      <c r="E41" s="274"/>
      <c r="F41" s="274"/>
      <c r="G41" s="71" t="s">
        <v>256</v>
      </c>
      <c r="H41" s="71">
        <v>4</v>
      </c>
      <c r="I41" s="73">
        <v>145.31</v>
      </c>
      <c r="J41" s="73">
        <v>42900</v>
      </c>
      <c r="K41" s="72">
        <v>0</v>
      </c>
      <c r="L41" s="72" t="s">
        <v>41</v>
      </c>
      <c r="M41" s="92" t="s">
        <v>14</v>
      </c>
      <c r="N41" s="70">
        <v>73176828</v>
      </c>
      <c r="O41" s="70" t="s">
        <v>3557</v>
      </c>
      <c r="Q41" s="89"/>
      <c r="S41" s="70" t="s">
        <v>465</v>
      </c>
      <c r="T41" s="88" t="s">
        <v>256</v>
      </c>
      <c r="U41" s="88">
        <v>4</v>
      </c>
      <c r="V41" s="87">
        <v>145.31</v>
      </c>
      <c r="W41" s="87" t="s">
        <v>1017</v>
      </c>
      <c r="X41" s="78">
        <v>45172</v>
      </c>
      <c r="Y41" s="78">
        <v>45172</v>
      </c>
      <c r="Z41" s="69" t="s">
        <v>1080</v>
      </c>
      <c r="AA41" s="319">
        <v>41900</v>
      </c>
      <c r="AB41" s="70">
        <v>48</v>
      </c>
      <c r="AC41" s="70">
        <v>12</v>
      </c>
      <c r="AD41" s="78">
        <v>45626</v>
      </c>
      <c r="AE41" s="115">
        <v>748</v>
      </c>
      <c r="AF41" s="115"/>
      <c r="AG41" s="70" t="s">
        <v>441</v>
      </c>
      <c r="AH41" s="78">
        <v>45602</v>
      </c>
      <c r="AI41" s="70">
        <v>73176828</v>
      </c>
      <c r="AJ41" s="70" t="s">
        <v>3557</v>
      </c>
      <c r="AK41" s="70" t="s">
        <v>3575</v>
      </c>
      <c r="AL41" s="76">
        <v>748</v>
      </c>
      <c r="AM41" s="76"/>
      <c r="AN41" s="76" t="s">
        <v>1675</v>
      </c>
      <c r="AO41" s="76"/>
      <c r="AP41" s="76"/>
      <c r="AQ41" s="76"/>
      <c r="AR41" s="76"/>
      <c r="AS41" s="76"/>
      <c r="AT41" s="76"/>
      <c r="AU41" s="76"/>
      <c r="AV41" s="76"/>
      <c r="AW41" s="78">
        <v>45601</v>
      </c>
      <c r="AX41" s="70">
        <v>3375</v>
      </c>
      <c r="BA41" s="76">
        <v>748</v>
      </c>
      <c r="BB41" s="76"/>
      <c r="CS41" s="58">
        <f>+AL41+AT41</f>
        <v>748</v>
      </c>
      <c r="CT41" s="76">
        <f>+BA41+BG41+BM41+BS41+BY41+CE41+CK41+CQ41</f>
        <v>748</v>
      </c>
      <c r="CU41" s="76">
        <f>+CS41-CT41</f>
        <v>0</v>
      </c>
      <c r="CV41" s="81">
        <f>+AE41-AL41-AT41</f>
        <v>0</v>
      </c>
    </row>
    <row r="42" spans="1:100" s="70" customFormat="1">
      <c r="A42" s="70" t="s">
        <v>3558</v>
      </c>
      <c r="B42" s="71">
        <v>24</v>
      </c>
      <c r="C42" s="275" t="s">
        <v>402</v>
      </c>
      <c r="D42" s="275" t="s">
        <v>403</v>
      </c>
      <c r="E42" s="274"/>
      <c r="F42" s="274"/>
      <c r="G42" s="71" t="s">
        <v>256</v>
      </c>
      <c r="H42" s="71">
        <v>4</v>
      </c>
      <c r="I42" s="73">
        <v>145.31</v>
      </c>
      <c r="J42" s="73">
        <v>42900</v>
      </c>
      <c r="K42" s="72">
        <v>0</v>
      </c>
      <c r="L42" s="72" t="s">
        <v>41</v>
      </c>
      <c r="M42" s="92" t="s">
        <v>14</v>
      </c>
      <c r="N42" s="70">
        <v>73176828</v>
      </c>
      <c r="O42" s="70" t="s">
        <v>3557</v>
      </c>
      <c r="Q42" s="89"/>
      <c r="S42" s="70" t="s">
        <v>465</v>
      </c>
      <c r="T42" s="88" t="s">
        <v>256</v>
      </c>
      <c r="U42" s="88">
        <v>4</v>
      </c>
      <c r="V42" s="87">
        <v>145.31</v>
      </c>
      <c r="W42" s="87" t="s">
        <v>1017</v>
      </c>
      <c r="X42" s="78">
        <v>45172</v>
      </c>
      <c r="Y42" s="78">
        <v>45172</v>
      </c>
      <c r="Z42" s="69" t="s">
        <v>1080</v>
      </c>
      <c r="AA42" s="319">
        <v>41900</v>
      </c>
      <c r="AB42" s="70">
        <v>48</v>
      </c>
      <c r="AC42" s="70">
        <v>13</v>
      </c>
      <c r="AD42" s="78">
        <v>45656</v>
      </c>
      <c r="AE42" s="115">
        <v>748</v>
      </c>
      <c r="AF42" s="115"/>
      <c r="AG42" s="70" t="s">
        <v>441</v>
      </c>
      <c r="AH42" s="78">
        <v>45636</v>
      </c>
      <c r="AI42" s="70">
        <v>73176828</v>
      </c>
      <c r="AJ42" s="70" t="s">
        <v>3557</v>
      </c>
      <c r="AK42" s="70" t="s">
        <v>3576</v>
      </c>
      <c r="AL42" s="76">
        <v>748</v>
      </c>
      <c r="AM42" s="76"/>
      <c r="AN42" s="76" t="s">
        <v>1677</v>
      </c>
      <c r="AO42" s="76"/>
      <c r="AP42" s="76"/>
      <c r="AQ42" s="76"/>
      <c r="AR42" s="76"/>
      <c r="AS42" s="76"/>
      <c r="AT42" s="76"/>
      <c r="AU42" s="76"/>
      <c r="AV42" s="76"/>
      <c r="AW42" s="78">
        <v>45634</v>
      </c>
      <c r="AX42" s="70">
        <v>3491</v>
      </c>
      <c r="BA42" s="76">
        <v>748</v>
      </c>
      <c r="BB42" s="76"/>
      <c r="CS42" s="58">
        <f>+AL42+AT42</f>
        <v>748</v>
      </c>
      <c r="CT42" s="76">
        <f>+BA42+BG42+BM42+BS42+BY42+CE42+CK42+CQ42</f>
        <v>748</v>
      </c>
      <c r="CU42" s="76">
        <f>+CS42-CT42</f>
        <v>0</v>
      </c>
      <c r="CV42" s="81">
        <f>+AE42-AL42-AT42</f>
        <v>0</v>
      </c>
    </row>
    <row r="43" spans="1:100" s="70" customFormat="1">
      <c r="A43" s="70" t="s">
        <v>3558</v>
      </c>
      <c r="B43" s="71">
        <v>24</v>
      </c>
      <c r="C43" s="275" t="s">
        <v>402</v>
      </c>
      <c r="D43" s="275" t="s">
        <v>403</v>
      </c>
      <c r="E43" s="274"/>
      <c r="F43" s="274"/>
      <c r="G43" s="71" t="s">
        <v>256</v>
      </c>
      <c r="H43" s="71">
        <v>4</v>
      </c>
      <c r="I43" s="73">
        <v>145.31</v>
      </c>
      <c r="J43" s="73">
        <v>42900</v>
      </c>
      <c r="K43" s="72">
        <v>0</v>
      </c>
      <c r="L43" s="72" t="s">
        <v>41</v>
      </c>
      <c r="M43" s="92" t="s">
        <v>14</v>
      </c>
      <c r="N43" s="70">
        <v>73176828</v>
      </c>
      <c r="O43" s="70" t="s">
        <v>3557</v>
      </c>
      <c r="Q43" s="89"/>
      <c r="S43" s="70" t="s">
        <v>465</v>
      </c>
      <c r="T43" s="88" t="s">
        <v>256</v>
      </c>
      <c r="U43" s="88">
        <v>4</v>
      </c>
      <c r="V43" s="87">
        <v>145.31</v>
      </c>
      <c r="W43" s="87" t="s">
        <v>1017</v>
      </c>
      <c r="X43" s="78">
        <v>45172</v>
      </c>
      <c r="Y43" s="78">
        <v>45172</v>
      </c>
      <c r="Z43" s="69" t="s">
        <v>1080</v>
      </c>
      <c r="AA43" s="319">
        <v>41900</v>
      </c>
      <c r="AB43" s="70">
        <v>48</v>
      </c>
      <c r="AC43" s="70">
        <v>14</v>
      </c>
      <c r="AD43" s="78">
        <v>45687</v>
      </c>
      <c r="AE43" s="115">
        <v>748</v>
      </c>
      <c r="AF43" s="115"/>
      <c r="AG43" s="70" t="s">
        <v>441</v>
      </c>
      <c r="AH43" s="78">
        <v>45670</v>
      </c>
      <c r="AI43" s="70">
        <v>73176828</v>
      </c>
      <c r="AJ43" s="70" t="s">
        <v>3557</v>
      </c>
      <c r="AK43" s="70" t="s">
        <v>3583</v>
      </c>
      <c r="AL43" s="76">
        <v>748</v>
      </c>
      <c r="AM43" s="76"/>
      <c r="AN43" s="76" t="s">
        <v>1680</v>
      </c>
      <c r="AO43" s="76"/>
      <c r="AP43" s="76"/>
      <c r="AQ43" s="76"/>
      <c r="AR43" s="76"/>
      <c r="AS43" s="76"/>
      <c r="AT43" s="76"/>
      <c r="AU43" s="76"/>
      <c r="AV43" s="76"/>
      <c r="AW43" s="78">
        <v>45667</v>
      </c>
      <c r="AX43" s="70">
        <v>3594</v>
      </c>
      <c r="BA43" s="76">
        <v>748</v>
      </c>
      <c r="BB43" s="76"/>
      <c r="CS43" s="58">
        <f>+AL43+AT43</f>
        <v>748</v>
      </c>
      <c r="CT43" s="76">
        <f>+BA43+BG43+BM43+BS43+BY43+CE43+CK43+CQ43</f>
        <v>748</v>
      </c>
      <c r="CU43" s="76">
        <f>+CS43-CT43</f>
        <v>0</v>
      </c>
      <c r="CV43" s="81">
        <f>+AE43-AL43-AT43</f>
        <v>0</v>
      </c>
    </row>
    <row r="44" spans="1:100" s="70" customFormat="1">
      <c r="A44" s="70" t="s">
        <v>3558</v>
      </c>
      <c r="B44" s="71">
        <v>24</v>
      </c>
      <c r="C44" s="275" t="s">
        <v>402</v>
      </c>
      <c r="D44" s="275" t="s">
        <v>403</v>
      </c>
      <c r="E44" s="274"/>
      <c r="F44" s="274"/>
      <c r="G44" s="71" t="s">
        <v>256</v>
      </c>
      <c r="H44" s="71">
        <v>4</v>
      </c>
      <c r="I44" s="73">
        <v>145.31</v>
      </c>
      <c r="J44" s="73">
        <v>42900</v>
      </c>
      <c r="K44" s="72">
        <v>0</v>
      </c>
      <c r="L44" s="72" t="s">
        <v>41</v>
      </c>
      <c r="M44" s="92" t="s">
        <v>14</v>
      </c>
      <c r="N44" s="70">
        <v>73176828</v>
      </c>
      <c r="O44" s="70" t="s">
        <v>3557</v>
      </c>
      <c r="Q44" s="89"/>
      <c r="S44" s="70" t="s">
        <v>465</v>
      </c>
      <c r="T44" s="88" t="s">
        <v>256</v>
      </c>
      <c r="U44" s="88">
        <v>4</v>
      </c>
      <c r="V44" s="87">
        <v>145.31</v>
      </c>
      <c r="W44" s="87" t="s">
        <v>1017</v>
      </c>
      <c r="X44" s="78">
        <v>45172</v>
      </c>
      <c r="Y44" s="78">
        <v>45172</v>
      </c>
      <c r="Z44" s="69" t="s">
        <v>1080</v>
      </c>
      <c r="AA44" s="319">
        <v>41900</v>
      </c>
      <c r="AB44" s="70">
        <v>48</v>
      </c>
      <c r="AC44" s="70">
        <v>15</v>
      </c>
      <c r="AD44" s="78">
        <v>45716</v>
      </c>
      <c r="AE44" s="115">
        <v>748</v>
      </c>
      <c r="AF44" s="115"/>
      <c r="AG44" s="70" t="s">
        <v>441</v>
      </c>
      <c r="AH44" s="78">
        <v>45714</v>
      </c>
      <c r="AI44" s="70">
        <v>73176828</v>
      </c>
      <c r="AJ44" s="70" t="s">
        <v>3557</v>
      </c>
      <c r="AK44" s="70" t="s">
        <v>3584</v>
      </c>
      <c r="AL44" s="76">
        <v>748</v>
      </c>
      <c r="AM44" s="76"/>
      <c r="AN44" s="76" t="s">
        <v>1682</v>
      </c>
      <c r="AO44" s="76"/>
      <c r="AP44" s="76"/>
      <c r="AQ44" s="76"/>
      <c r="AR44" s="76"/>
      <c r="AS44" s="76"/>
      <c r="AT44" s="76"/>
      <c r="AU44" s="76"/>
      <c r="AV44" s="76"/>
      <c r="AW44" s="78">
        <v>45713</v>
      </c>
      <c r="AX44" s="70">
        <v>3791</v>
      </c>
      <c r="BA44" s="76">
        <v>748</v>
      </c>
      <c r="BB44" s="76"/>
      <c r="CS44" s="58">
        <f>+AL44+AT44</f>
        <v>748</v>
      </c>
      <c r="CT44" s="76">
        <f>+BA44+BG44+BM44+BS44+BY44+CE44+CK44+CQ44</f>
        <v>748</v>
      </c>
      <c r="CU44" s="76">
        <f>+CS44-CT44</f>
        <v>0</v>
      </c>
      <c r="CV44" s="81">
        <f>+AE44-AL44-AT44</f>
        <v>0</v>
      </c>
    </row>
    <row r="45" spans="1:100" s="70" customFormat="1">
      <c r="A45" s="70" t="s">
        <v>3558</v>
      </c>
      <c r="B45" s="71">
        <v>24</v>
      </c>
      <c r="C45" s="275" t="s">
        <v>402</v>
      </c>
      <c r="D45" s="275" t="s">
        <v>403</v>
      </c>
      <c r="E45" s="274"/>
      <c r="F45" s="274"/>
      <c r="G45" s="71" t="s">
        <v>256</v>
      </c>
      <c r="H45" s="71">
        <v>4</v>
      </c>
      <c r="I45" s="73">
        <v>145.31</v>
      </c>
      <c r="J45" s="73">
        <v>42900</v>
      </c>
      <c r="K45" s="72">
        <v>0</v>
      </c>
      <c r="L45" s="72" t="s">
        <v>41</v>
      </c>
      <c r="M45" s="92" t="s">
        <v>14</v>
      </c>
      <c r="N45" s="70">
        <v>73176828</v>
      </c>
      <c r="O45" s="70" t="s">
        <v>3557</v>
      </c>
      <c r="Q45" s="89"/>
      <c r="S45" s="70" t="s">
        <v>465</v>
      </c>
      <c r="T45" s="88" t="s">
        <v>256</v>
      </c>
      <c r="U45" s="88">
        <v>4</v>
      </c>
      <c r="V45" s="87">
        <v>145.31</v>
      </c>
      <c r="W45" s="87" t="s">
        <v>1017</v>
      </c>
      <c r="X45" s="78">
        <v>45172</v>
      </c>
      <c r="Y45" s="78">
        <v>45172</v>
      </c>
      <c r="Z45" s="69" t="s">
        <v>1080</v>
      </c>
      <c r="AA45" s="319">
        <v>41900</v>
      </c>
      <c r="AB45" s="70">
        <v>48</v>
      </c>
      <c r="AC45" s="70">
        <v>16</v>
      </c>
      <c r="AD45" s="78">
        <v>45746</v>
      </c>
      <c r="AE45" s="115">
        <v>748</v>
      </c>
      <c r="AF45" s="115"/>
      <c r="AG45" s="70" t="s">
        <v>441</v>
      </c>
      <c r="AH45" s="78">
        <v>45742</v>
      </c>
      <c r="AI45" s="70">
        <v>73176828</v>
      </c>
      <c r="AJ45" s="70" t="s">
        <v>3557</v>
      </c>
      <c r="AK45" s="70" t="s">
        <v>3585</v>
      </c>
      <c r="AL45" s="76">
        <v>748</v>
      </c>
      <c r="AM45" s="76"/>
      <c r="AN45" s="76" t="s">
        <v>1684</v>
      </c>
      <c r="AO45" s="76"/>
      <c r="AP45" s="76"/>
      <c r="AQ45" s="76"/>
      <c r="AR45" s="76"/>
      <c r="AS45" s="76"/>
      <c r="AT45" s="76"/>
      <c r="AU45" s="76"/>
      <c r="AV45" s="76"/>
      <c r="AW45" s="78">
        <v>45741</v>
      </c>
      <c r="AX45" s="70">
        <v>3922</v>
      </c>
      <c r="BA45" s="76">
        <v>748</v>
      </c>
      <c r="BB45" s="76"/>
      <c r="CS45" s="58">
        <f>+AL45+AT45</f>
        <v>748</v>
      </c>
      <c r="CT45" s="76">
        <f>+BA45+BG45+BM45+BS45+BY45+CE45+CK45+CQ45</f>
        <v>748</v>
      </c>
      <c r="CU45" s="76">
        <f>+CS45-CT45</f>
        <v>0</v>
      </c>
      <c r="CV45" s="81">
        <f>+AE45-AL45-AT45</f>
        <v>0</v>
      </c>
    </row>
    <row r="46" spans="1:100" s="70" customFormat="1">
      <c r="A46" s="70" t="s">
        <v>3558</v>
      </c>
      <c r="B46" s="71">
        <v>24</v>
      </c>
      <c r="C46" s="275" t="s">
        <v>402</v>
      </c>
      <c r="D46" s="275" t="s">
        <v>403</v>
      </c>
      <c r="E46" s="274"/>
      <c r="F46" s="274"/>
      <c r="G46" s="71" t="s">
        <v>256</v>
      </c>
      <c r="H46" s="71">
        <v>4</v>
      </c>
      <c r="I46" s="73">
        <v>145.31</v>
      </c>
      <c r="J46" s="73">
        <v>42900</v>
      </c>
      <c r="K46" s="72">
        <v>0</v>
      </c>
      <c r="L46" s="72" t="s">
        <v>41</v>
      </c>
      <c r="M46" s="92" t="s">
        <v>14</v>
      </c>
      <c r="N46" s="70">
        <v>73176828</v>
      </c>
      <c r="O46" s="70" t="s">
        <v>3557</v>
      </c>
      <c r="Q46" s="89"/>
      <c r="S46" s="70" t="s">
        <v>465</v>
      </c>
      <c r="T46" s="88" t="s">
        <v>256</v>
      </c>
      <c r="U46" s="88">
        <v>4</v>
      </c>
      <c r="V46" s="87">
        <v>145.31</v>
      </c>
      <c r="W46" s="87" t="s">
        <v>1017</v>
      </c>
      <c r="X46" s="78">
        <v>45172</v>
      </c>
      <c r="Y46" s="78">
        <v>45172</v>
      </c>
      <c r="Z46" s="69" t="s">
        <v>1080</v>
      </c>
      <c r="AA46" s="319">
        <v>41900</v>
      </c>
      <c r="AB46" s="70">
        <v>48</v>
      </c>
      <c r="AC46" s="70">
        <v>17</v>
      </c>
      <c r="AD46" s="78">
        <v>45777</v>
      </c>
      <c r="AE46" s="115">
        <v>748</v>
      </c>
      <c r="AF46" s="115"/>
      <c r="AG46" s="70" t="s">
        <v>441</v>
      </c>
      <c r="AH46" s="78">
        <v>45772</v>
      </c>
      <c r="AI46" s="70">
        <v>73176828</v>
      </c>
      <c r="AJ46" s="70" t="s">
        <v>3557</v>
      </c>
      <c r="AK46" s="70" t="s">
        <v>3586</v>
      </c>
      <c r="AL46" s="76">
        <v>748</v>
      </c>
      <c r="AM46" s="76"/>
      <c r="AN46" s="76" t="s">
        <v>1687</v>
      </c>
      <c r="AO46" s="76"/>
      <c r="AP46" s="76"/>
      <c r="AQ46" s="76"/>
      <c r="AR46" s="76"/>
      <c r="AS46" s="76"/>
      <c r="AT46" s="76"/>
      <c r="AU46" s="76"/>
      <c r="AV46" s="76"/>
      <c r="AW46" s="78">
        <v>45772</v>
      </c>
      <c r="AX46" s="70">
        <v>4062</v>
      </c>
      <c r="BA46" s="76">
        <v>748</v>
      </c>
      <c r="BB46" s="76"/>
      <c r="CS46" s="58">
        <f>+AL46+AT46</f>
        <v>748</v>
      </c>
      <c r="CT46" s="76">
        <f>+BA46+BG46+BM46+BS46+BY46+CE46+CK46+CQ46</f>
        <v>748</v>
      </c>
      <c r="CU46" s="76">
        <f>+CS46-CT46</f>
        <v>0</v>
      </c>
      <c r="CV46" s="81">
        <f>+AE46-AL46-AT46</f>
        <v>0</v>
      </c>
    </row>
    <row r="47" spans="1:100" s="70" customFormat="1">
      <c r="A47" s="70" t="s">
        <v>3558</v>
      </c>
      <c r="B47" s="71">
        <v>24</v>
      </c>
      <c r="C47" s="275" t="s">
        <v>402</v>
      </c>
      <c r="D47" s="275" t="s">
        <v>403</v>
      </c>
      <c r="E47" s="274"/>
      <c r="F47" s="274"/>
      <c r="G47" s="71" t="s">
        <v>256</v>
      </c>
      <c r="H47" s="71">
        <v>4</v>
      </c>
      <c r="I47" s="73">
        <v>145.31</v>
      </c>
      <c r="J47" s="73">
        <v>42900</v>
      </c>
      <c r="K47" s="72">
        <v>0</v>
      </c>
      <c r="L47" s="72" t="s">
        <v>41</v>
      </c>
      <c r="M47" s="92" t="s">
        <v>14</v>
      </c>
      <c r="N47" s="70">
        <v>73176828</v>
      </c>
      <c r="O47" s="70" t="s">
        <v>3557</v>
      </c>
      <c r="Q47" s="89"/>
      <c r="S47" s="70" t="s">
        <v>465</v>
      </c>
      <c r="T47" s="88" t="s">
        <v>256</v>
      </c>
      <c r="U47" s="88">
        <v>4</v>
      </c>
      <c r="V47" s="87">
        <v>145.31</v>
      </c>
      <c r="W47" s="87" t="s">
        <v>1017</v>
      </c>
      <c r="X47" s="78">
        <v>45172</v>
      </c>
      <c r="Y47" s="78">
        <v>45172</v>
      </c>
      <c r="Z47" s="69" t="s">
        <v>1080</v>
      </c>
      <c r="AA47" s="319">
        <v>41900</v>
      </c>
      <c r="AB47" s="70">
        <v>48</v>
      </c>
      <c r="AC47" s="70">
        <v>18</v>
      </c>
      <c r="AD47" s="78">
        <v>45807</v>
      </c>
      <c r="AE47" s="115">
        <v>748</v>
      </c>
      <c r="AF47" s="115"/>
      <c r="AG47" s="70" t="s">
        <v>441</v>
      </c>
      <c r="AH47" s="78">
        <v>45800</v>
      </c>
      <c r="AI47" s="70">
        <v>73176828</v>
      </c>
      <c r="AJ47" s="70" t="s">
        <v>3557</v>
      </c>
      <c r="AK47" s="70" t="s">
        <v>3587</v>
      </c>
      <c r="AL47" s="76">
        <v>748</v>
      </c>
      <c r="AM47" s="76"/>
      <c r="AN47" s="76" t="s">
        <v>1689</v>
      </c>
      <c r="AO47" s="76"/>
      <c r="AP47" s="76"/>
      <c r="AQ47" s="76"/>
      <c r="AR47" s="76"/>
      <c r="AS47" s="76"/>
      <c r="AT47" s="76"/>
      <c r="AU47" s="76"/>
      <c r="AV47" s="76"/>
      <c r="AW47" s="78">
        <v>45800</v>
      </c>
      <c r="AX47" s="70">
        <v>4210</v>
      </c>
      <c r="BA47" s="76">
        <v>748</v>
      </c>
      <c r="BB47" s="76"/>
      <c r="CS47" s="58">
        <f>+AL47+AT47</f>
        <v>748</v>
      </c>
      <c r="CT47" s="76">
        <f>+BA47+BG47+BM47+BS47+BY47+CE47+CK47+CQ47</f>
        <v>748</v>
      </c>
      <c r="CU47" s="76">
        <f>+CS47-CT47</f>
        <v>0</v>
      </c>
      <c r="CV47" s="81">
        <f>+AE47-AL47-AT47</f>
        <v>0</v>
      </c>
    </row>
    <row r="48" spans="1:100" s="70" customFormat="1">
      <c r="A48" s="70" t="s">
        <v>3558</v>
      </c>
      <c r="B48" s="71">
        <v>24</v>
      </c>
      <c r="C48" s="275" t="s">
        <v>402</v>
      </c>
      <c r="D48" s="275" t="s">
        <v>403</v>
      </c>
      <c r="E48" s="274"/>
      <c r="F48" s="274"/>
      <c r="G48" s="71" t="s">
        <v>256</v>
      </c>
      <c r="H48" s="71">
        <v>4</v>
      </c>
      <c r="I48" s="73">
        <v>145.31</v>
      </c>
      <c r="J48" s="73">
        <v>42900</v>
      </c>
      <c r="K48" s="72">
        <v>0</v>
      </c>
      <c r="L48" s="72" t="s">
        <v>41</v>
      </c>
      <c r="M48" s="92" t="s">
        <v>14</v>
      </c>
      <c r="N48" s="70">
        <v>73176828</v>
      </c>
      <c r="O48" s="70" t="s">
        <v>3557</v>
      </c>
      <c r="Q48" s="89"/>
      <c r="S48" s="70" t="s">
        <v>465</v>
      </c>
      <c r="T48" s="88" t="s">
        <v>256</v>
      </c>
      <c r="U48" s="88">
        <v>4</v>
      </c>
      <c r="V48" s="87">
        <v>145.31</v>
      </c>
      <c r="W48" s="87" t="s">
        <v>1017</v>
      </c>
      <c r="X48" s="78">
        <v>45172</v>
      </c>
      <c r="Y48" s="78">
        <v>45172</v>
      </c>
      <c r="Z48" s="69" t="s">
        <v>1080</v>
      </c>
      <c r="AA48" s="319">
        <v>41900</v>
      </c>
      <c r="AB48" s="70">
        <v>48</v>
      </c>
      <c r="AC48" s="70">
        <v>19</v>
      </c>
      <c r="AD48" s="78">
        <v>45838</v>
      </c>
      <c r="AE48" s="115">
        <v>748</v>
      </c>
      <c r="AF48" s="115"/>
      <c r="AG48" s="70" t="s">
        <v>441</v>
      </c>
      <c r="AH48" s="78">
        <v>45834</v>
      </c>
      <c r="AI48" s="70">
        <v>73176828</v>
      </c>
      <c r="AJ48" s="70" t="s">
        <v>3557</v>
      </c>
      <c r="AK48" s="70" t="s">
        <v>3588</v>
      </c>
      <c r="AL48" s="76">
        <v>748</v>
      </c>
      <c r="AM48" s="76"/>
      <c r="AN48" s="76" t="s">
        <v>1691</v>
      </c>
      <c r="AO48" s="76"/>
      <c r="AP48" s="76"/>
      <c r="AQ48" s="76"/>
      <c r="AR48" s="76"/>
      <c r="AS48" s="76"/>
      <c r="AT48" s="76"/>
      <c r="AU48" s="76"/>
      <c r="AV48" s="76"/>
      <c r="AW48" s="78">
        <v>45833</v>
      </c>
      <c r="AX48" s="70">
        <v>4340</v>
      </c>
      <c r="BA48" s="76">
        <v>748</v>
      </c>
      <c r="BB48" s="76"/>
      <c r="CS48" s="58">
        <f>+AL48+AT48</f>
        <v>748</v>
      </c>
      <c r="CT48" s="76">
        <f>+BA48+BG48+BM48+BS48+BY48+CE48+CK48+CQ48</f>
        <v>748</v>
      </c>
      <c r="CU48" s="76">
        <f>+CS48-CT48</f>
        <v>0</v>
      </c>
      <c r="CV48" s="81">
        <f>+AE48-AL48-AT48</f>
        <v>0</v>
      </c>
    </row>
    <row r="49" spans="1:100" s="70" customFormat="1">
      <c r="A49" s="70" t="s">
        <v>3558</v>
      </c>
      <c r="B49" s="71">
        <v>24</v>
      </c>
      <c r="C49" s="275" t="s">
        <v>402</v>
      </c>
      <c r="D49" s="275" t="s">
        <v>403</v>
      </c>
      <c r="E49" s="274"/>
      <c r="F49" s="274"/>
      <c r="G49" s="71" t="s">
        <v>256</v>
      </c>
      <c r="H49" s="71">
        <v>4</v>
      </c>
      <c r="I49" s="73">
        <v>145.31</v>
      </c>
      <c r="J49" s="73">
        <v>42900</v>
      </c>
      <c r="K49" s="72">
        <v>0</v>
      </c>
      <c r="L49" s="72" t="s">
        <v>41</v>
      </c>
      <c r="M49" s="92" t="s">
        <v>14</v>
      </c>
      <c r="N49" s="70">
        <v>73176828</v>
      </c>
      <c r="O49" s="70" t="s">
        <v>3557</v>
      </c>
      <c r="Q49" s="89"/>
      <c r="S49" s="70" t="s">
        <v>465</v>
      </c>
      <c r="T49" s="88" t="s">
        <v>256</v>
      </c>
      <c r="U49" s="88">
        <v>4</v>
      </c>
      <c r="V49" s="87">
        <v>145.31</v>
      </c>
      <c r="W49" s="87" t="s">
        <v>1017</v>
      </c>
      <c r="X49" s="78">
        <v>45172</v>
      </c>
      <c r="Y49" s="78">
        <v>45172</v>
      </c>
      <c r="Z49" s="69" t="s">
        <v>1080</v>
      </c>
      <c r="AA49" s="319">
        <v>41900</v>
      </c>
      <c r="AB49" s="70">
        <v>48</v>
      </c>
      <c r="AC49" s="70">
        <v>20</v>
      </c>
      <c r="AD49" s="78">
        <v>45868</v>
      </c>
      <c r="AE49" s="115">
        <v>748</v>
      </c>
      <c r="AF49" s="115"/>
      <c r="AG49" s="70" t="s">
        <v>441</v>
      </c>
      <c r="AH49" s="78">
        <v>45863</v>
      </c>
      <c r="AI49" s="70">
        <v>73176828</v>
      </c>
      <c r="AJ49" s="70" t="s">
        <v>3557</v>
      </c>
      <c r="AK49" s="70" t="s">
        <v>3589</v>
      </c>
      <c r="AL49" s="76">
        <v>748</v>
      </c>
      <c r="AM49" s="76"/>
      <c r="AN49" s="76" t="s">
        <v>1693</v>
      </c>
      <c r="AO49" s="76"/>
      <c r="AP49" s="76"/>
      <c r="AQ49" s="76"/>
      <c r="AR49" s="76"/>
      <c r="AS49" s="76"/>
      <c r="AT49" s="76"/>
      <c r="AU49" s="76"/>
      <c r="AV49" s="76"/>
      <c r="AW49" s="78">
        <v>45863</v>
      </c>
      <c r="AX49" s="70">
        <v>4469</v>
      </c>
      <c r="BA49" s="76">
        <v>748</v>
      </c>
      <c r="BB49" s="76"/>
      <c r="CS49" s="58">
        <f>+AL49+AT49</f>
        <v>748</v>
      </c>
      <c r="CT49" s="76">
        <f>+BA49+BG49+BM49+BS49+BY49+CE49+CK49+CQ49</f>
        <v>748</v>
      </c>
      <c r="CU49" s="76">
        <f>+CS49-CT49</f>
        <v>0</v>
      </c>
      <c r="CV49" s="81">
        <f>+AE49-AL49-AT49</f>
        <v>0</v>
      </c>
    </row>
    <row r="50" spans="1:100" s="70" customFormat="1">
      <c r="A50" s="70" t="s">
        <v>3558</v>
      </c>
      <c r="B50" s="71">
        <v>24</v>
      </c>
      <c r="C50" s="275" t="s">
        <v>402</v>
      </c>
      <c r="D50" s="275" t="s">
        <v>403</v>
      </c>
      <c r="E50" s="274"/>
      <c r="F50" s="274"/>
      <c r="G50" s="71" t="s">
        <v>256</v>
      </c>
      <c r="H50" s="71">
        <v>4</v>
      </c>
      <c r="I50" s="73">
        <v>145.31</v>
      </c>
      <c r="J50" s="73">
        <v>42900</v>
      </c>
      <c r="K50" s="72">
        <v>0</v>
      </c>
      <c r="L50" s="72" t="s">
        <v>41</v>
      </c>
      <c r="M50" s="92" t="s">
        <v>14</v>
      </c>
      <c r="N50" s="70">
        <v>73176828</v>
      </c>
      <c r="O50" s="70" t="s">
        <v>3557</v>
      </c>
      <c r="Q50" s="89"/>
      <c r="S50" s="70" t="s">
        <v>465</v>
      </c>
      <c r="T50" s="88" t="s">
        <v>256</v>
      </c>
      <c r="U50" s="88">
        <v>4</v>
      </c>
      <c r="V50" s="87">
        <v>145.31</v>
      </c>
      <c r="W50" s="87" t="s">
        <v>1017</v>
      </c>
      <c r="X50" s="78">
        <v>45172</v>
      </c>
      <c r="Y50" s="78">
        <v>45172</v>
      </c>
      <c r="Z50" s="69" t="s">
        <v>1080</v>
      </c>
      <c r="AA50" s="319">
        <v>41900</v>
      </c>
      <c r="AB50" s="70">
        <v>48</v>
      </c>
      <c r="AC50" s="70">
        <v>21</v>
      </c>
      <c r="AD50" s="78">
        <v>45899</v>
      </c>
      <c r="AE50" s="115">
        <v>748</v>
      </c>
      <c r="AF50" s="115"/>
      <c r="AG50" s="70" t="s">
        <v>441</v>
      </c>
      <c r="AH50" s="78">
        <v>45896</v>
      </c>
      <c r="AI50" s="70">
        <v>73176828</v>
      </c>
      <c r="AJ50" s="70" t="s">
        <v>3557</v>
      </c>
      <c r="AK50" s="70" t="s">
        <v>3590</v>
      </c>
      <c r="AL50" s="76">
        <v>748</v>
      </c>
      <c r="AM50" s="76"/>
      <c r="AN50" s="76" t="s">
        <v>1695</v>
      </c>
      <c r="AO50" s="76"/>
      <c r="AP50" s="76"/>
      <c r="AQ50" s="76"/>
      <c r="AR50" s="76"/>
      <c r="AS50" s="76"/>
      <c r="AT50" s="76"/>
      <c r="AU50" s="76"/>
      <c r="AV50" s="76"/>
      <c r="AW50" s="78">
        <v>45895</v>
      </c>
      <c r="AX50" s="70">
        <v>4610</v>
      </c>
      <c r="BA50" s="76">
        <v>748</v>
      </c>
      <c r="BB50" s="76"/>
      <c r="CS50" s="58">
        <f>+AL50+AT50</f>
        <v>748</v>
      </c>
      <c r="CT50" s="76">
        <f>+BA50+BG50+BM50+BS50+BY50+CE50+CK50+CQ50</f>
        <v>748</v>
      </c>
      <c r="CU50" s="76">
        <f>+CS50-CT50</f>
        <v>0</v>
      </c>
      <c r="CV50" s="81">
        <f>+AE50-AL50-AT50</f>
        <v>0</v>
      </c>
    </row>
    <row r="51" spans="1:100" s="70" customFormat="1">
      <c r="A51" s="70" t="s">
        <v>3558</v>
      </c>
      <c r="B51" s="71">
        <v>24</v>
      </c>
      <c r="C51" s="275" t="s">
        <v>402</v>
      </c>
      <c r="D51" s="275" t="s">
        <v>403</v>
      </c>
      <c r="E51" s="274"/>
      <c r="F51" s="274"/>
      <c r="G51" s="71" t="s">
        <v>256</v>
      </c>
      <c r="H51" s="71">
        <v>4</v>
      </c>
      <c r="I51" s="73">
        <v>145.31</v>
      </c>
      <c r="J51" s="73">
        <v>42900</v>
      </c>
      <c r="K51" s="72">
        <v>0</v>
      </c>
      <c r="L51" s="72" t="s">
        <v>41</v>
      </c>
      <c r="M51" s="92" t="s">
        <v>14</v>
      </c>
      <c r="N51" s="70">
        <v>73176828</v>
      </c>
      <c r="O51" s="70" t="s">
        <v>3557</v>
      </c>
      <c r="Q51" s="89"/>
      <c r="S51" s="70" t="s">
        <v>465</v>
      </c>
      <c r="T51" s="88" t="s">
        <v>256</v>
      </c>
      <c r="U51" s="88">
        <v>4</v>
      </c>
      <c r="V51" s="87">
        <v>145.31</v>
      </c>
      <c r="W51" s="87" t="s">
        <v>1017</v>
      </c>
      <c r="X51" s="78">
        <v>45172</v>
      </c>
      <c r="Y51" s="78">
        <v>45172</v>
      </c>
      <c r="Z51" s="69" t="s">
        <v>1080</v>
      </c>
      <c r="AA51" s="319">
        <v>41900</v>
      </c>
      <c r="AB51" s="70">
        <v>48</v>
      </c>
      <c r="AC51" s="70">
        <v>22</v>
      </c>
      <c r="AD51" s="78">
        <v>45930</v>
      </c>
      <c r="AE51" s="115">
        <v>748</v>
      </c>
      <c r="AF51" s="115"/>
      <c r="AG51" s="70" t="s">
        <v>441</v>
      </c>
      <c r="AH51" s="78">
        <v>45925</v>
      </c>
      <c r="AI51" s="70">
        <v>73176828</v>
      </c>
      <c r="AJ51" s="70" t="s">
        <v>3557</v>
      </c>
      <c r="AK51" s="70" t="s">
        <v>3591</v>
      </c>
      <c r="AL51" s="76">
        <v>748</v>
      </c>
      <c r="AM51" s="76"/>
      <c r="AN51" s="76" t="s">
        <v>1697</v>
      </c>
      <c r="AO51" s="76"/>
      <c r="AP51" s="76"/>
      <c r="AQ51" s="76"/>
      <c r="AR51" s="76"/>
      <c r="AS51" s="76"/>
      <c r="AT51" s="76"/>
      <c r="AU51" s="76"/>
      <c r="AV51" s="76"/>
      <c r="AW51" s="78">
        <v>45925</v>
      </c>
      <c r="AX51" s="70">
        <v>4799</v>
      </c>
      <c r="BA51" s="76">
        <v>748</v>
      </c>
      <c r="BB51" s="76"/>
      <c r="CS51" s="58">
        <f>+AL51+AT51</f>
        <v>748</v>
      </c>
      <c r="CT51" s="76">
        <f>+BA51+BG51+BM51+BS51+BY51+CE51+CK51+CQ51</f>
        <v>748</v>
      </c>
      <c r="CU51" s="76">
        <f>+CS51-CT51</f>
        <v>0</v>
      </c>
      <c r="CV51" s="81">
        <f>+AE51-AL51-AT51</f>
        <v>0</v>
      </c>
    </row>
    <row r="52" spans="1:100" s="70" customFormat="1">
      <c r="A52" s="70" t="s">
        <v>3558</v>
      </c>
      <c r="B52" s="71">
        <v>24</v>
      </c>
      <c r="C52" s="275" t="s">
        <v>402</v>
      </c>
      <c r="D52" s="275" t="s">
        <v>403</v>
      </c>
      <c r="E52" s="274"/>
      <c r="F52" s="274"/>
      <c r="G52" s="71" t="s">
        <v>256</v>
      </c>
      <c r="H52" s="71">
        <v>4</v>
      </c>
      <c r="I52" s="73">
        <v>145.31</v>
      </c>
      <c r="J52" s="73">
        <v>42900</v>
      </c>
      <c r="K52" s="72">
        <v>0</v>
      </c>
      <c r="L52" s="72" t="s">
        <v>41</v>
      </c>
      <c r="M52" s="92" t="s">
        <v>14</v>
      </c>
      <c r="N52" s="70">
        <v>73176828</v>
      </c>
      <c r="O52" s="70" t="s">
        <v>3557</v>
      </c>
      <c r="Q52" s="89"/>
      <c r="S52" s="70" t="s">
        <v>465</v>
      </c>
      <c r="T52" s="88" t="s">
        <v>256</v>
      </c>
      <c r="U52" s="88">
        <v>4</v>
      </c>
      <c r="V52" s="87">
        <v>145.31</v>
      </c>
      <c r="W52" s="87" t="s">
        <v>1017</v>
      </c>
      <c r="X52" s="78">
        <v>45172</v>
      </c>
      <c r="Y52" s="78">
        <v>45172</v>
      </c>
      <c r="Z52" s="69" t="s">
        <v>1080</v>
      </c>
      <c r="AA52" s="319">
        <v>41900</v>
      </c>
      <c r="AB52" s="70">
        <v>48</v>
      </c>
      <c r="AC52" s="70">
        <v>23</v>
      </c>
      <c r="AD52" s="78">
        <v>45960</v>
      </c>
      <c r="AE52" s="115">
        <v>748</v>
      </c>
      <c r="AF52" s="115"/>
      <c r="AG52" s="70" t="s">
        <v>441</v>
      </c>
      <c r="AH52" s="78">
        <v>45954</v>
      </c>
      <c r="AI52" s="70">
        <v>73176828</v>
      </c>
      <c r="AJ52" s="70" t="s">
        <v>3557</v>
      </c>
      <c r="AK52" s="70" t="s">
        <v>3592</v>
      </c>
      <c r="AL52" s="76">
        <v>748</v>
      </c>
      <c r="AM52" s="76"/>
      <c r="AN52" s="76" t="s">
        <v>3582</v>
      </c>
      <c r="AO52" s="76"/>
      <c r="AP52" s="76"/>
      <c r="AQ52" s="76"/>
      <c r="AR52" s="76"/>
      <c r="AS52" s="76"/>
      <c r="AT52" s="76"/>
      <c r="AU52" s="76"/>
      <c r="AV52" s="76"/>
      <c r="AW52" s="78">
        <v>45954</v>
      </c>
      <c r="AX52" s="70">
        <v>4994</v>
      </c>
      <c r="BA52" s="76">
        <v>748</v>
      </c>
      <c r="BB52" s="76"/>
      <c r="CS52" s="58">
        <f>+AL52+AT52</f>
        <v>748</v>
      </c>
      <c r="CT52" s="76">
        <f>+BA52+BG52+BM52+BS52+BY52+CE52+CK52+CQ52</f>
        <v>748</v>
      </c>
      <c r="CU52" s="76">
        <f>+CS52-CT52</f>
        <v>0</v>
      </c>
      <c r="CV52" s="81">
        <f>+AE52-AL52-AT52</f>
        <v>0</v>
      </c>
    </row>
    <row r="53" spans="1:100" s="70" customFormat="1">
      <c r="A53" s="70" t="s">
        <v>3558</v>
      </c>
      <c r="B53" s="71">
        <v>24</v>
      </c>
      <c r="C53" s="275" t="s">
        <v>402</v>
      </c>
      <c r="D53" s="275" t="s">
        <v>403</v>
      </c>
      <c r="E53" s="274"/>
      <c r="F53" s="274"/>
      <c r="G53" s="71" t="s">
        <v>256</v>
      </c>
      <c r="H53" s="71">
        <v>4</v>
      </c>
      <c r="I53" s="73">
        <v>145.31</v>
      </c>
      <c r="J53" s="73">
        <v>42900</v>
      </c>
      <c r="K53" s="72">
        <v>0</v>
      </c>
      <c r="L53" s="72" t="s">
        <v>41</v>
      </c>
      <c r="M53" s="92" t="s">
        <v>14</v>
      </c>
      <c r="N53" s="70">
        <v>73176828</v>
      </c>
      <c r="O53" s="70" t="s">
        <v>3557</v>
      </c>
      <c r="Q53" s="89"/>
      <c r="S53" s="70" t="s">
        <v>465</v>
      </c>
      <c r="T53" s="88" t="s">
        <v>256</v>
      </c>
      <c r="U53" s="88">
        <v>4</v>
      </c>
      <c r="V53" s="87">
        <v>145.31</v>
      </c>
      <c r="W53" s="87" t="s">
        <v>1017</v>
      </c>
      <c r="X53" s="78">
        <v>45172</v>
      </c>
      <c r="Y53" s="78">
        <v>45172</v>
      </c>
      <c r="Z53" s="69" t="s">
        <v>1080</v>
      </c>
      <c r="AA53" s="319">
        <v>41900</v>
      </c>
      <c r="AB53" s="70">
        <v>48</v>
      </c>
      <c r="AC53" s="70">
        <v>24</v>
      </c>
      <c r="AD53" s="78">
        <v>45991</v>
      </c>
      <c r="AE53" s="115">
        <v>748</v>
      </c>
      <c r="AF53" s="115"/>
      <c r="AL53" s="76"/>
      <c r="AM53" s="76"/>
      <c r="AN53" s="76"/>
      <c r="AO53" s="76"/>
      <c r="AP53" s="76"/>
      <c r="AQ53" s="76"/>
      <c r="AR53" s="76"/>
      <c r="AS53" s="76"/>
      <c r="AT53" s="76"/>
      <c r="AU53" s="76"/>
      <c r="AV53" s="76"/>
      <c r="BA53" s="76"/>
      <c r="BB53" s="76"/>
      <c r="CS53" s="58">
        <f>+AL53+AT53</f>
        <v>0</v>
      </c>
      <c r="CT53" s="76">
        <f>+BA53+BG53+BM53+BS53+BY53+CE53+CK53+CQ53</f>
        <v>0</v>
      </c>
      <c r="CU53" s="76">
        <f>+CS53-CT53</f>
        <v>0</v>
      </c>
      <c r="CV53" s="81">
        <f>+AE53-AL53-AT53</f>
        <v>748</v>
      </c>
    </row>
    <row r="54" spans="1:100" s="70" customFormat="1">
      <c r="A54" s="70" t="s">
        <v>3558</v>
      </c>
      <c r="B54" s="254">
        <v>24</v>
      </c>
      <c r="C54" s="275" t="s">
        <v>402</v>
      </c>
      <c r="D54" s="275" t="s">
        <v>403</v>
      </c>
      <c r="E54" s="274"/>
      <c r="F54" s="274"/>
      <c r="G54" s="254" t="s">
        <v>256</v>
      </c>
      <c r="H54" s="254">
        <v>4</v>
      </c>
      <c r="I54" s="255">
        <v>145.31</v>
      </c>
      <c r="J54" s="255">
        <v>42900</v>
      </c>
      <c r="K54" s="256">
        <v>0</v>
      </c>
      <c r="L54" s="256" t="s">
        <v>41</v>
      </c>
      <c r="M54" s="92" t="s">
        <v>14</v>
      </c>
      <c r="N54" s="70">
        <v>73176828</v>
      </c>
      <c r="O54" s="70" t="s">
        <v>3557</v>
      </c>
      <c r="Q54" s="89"/>
      <c r="S54" s="70" t="s">
        <v>465</v>
      </c>
      <c r="T54" s="88" t="s">
        <v>256</v>
      </c>
      <c r="U54" s="88">
        <v>4</v>
      </c>
      <c r="V54" s="87">
        <v>145.31</v>
      </c>
      <c r="W54" s="87" t="s">
        <v>1017</v>
      </c>
      <c r="X54" s="78">
        <v>45172</v>
      </c>
      <c r="Y54" s="78">
        <v>45172</v>
      </c>
      <c r="Z54" s="69" t="s">
        <v>1080</v>
      </c>
      <c r="AA54" s="319">
        <v>41900</v>
      </c>
      <c r="AB54" s="70">
        <v>48</v>
      </c>
      <c r="AC54" s="70">
        <v>25</v>
      </c>
      <c r="AD54" s="78">
        <v>46021</v>
      </c>
      <c r="AE54" s="115">
        <v>748</v>
      </c>
      <c r="AF54" s="115"/>
      <c r="AL54" s="76"/>
      <c r="AM54" s="76"/>
      <c r="AN54" s="76"/>
      <c r="AO54" s="76"/>
      <c r="AP54" s="76"/>
      <c r="AQ54" s="76"/>
      <c r="AR54" s="76"/>
      <c r="AS54" s="76"/>
      <c r="AT54" s="76"/>
      <c r="AU54" s="76"/>
      <c r="AV54" s="76"/>
      <c r="BA54" s="76"/>
      <c r="BB54" s="76"/>
      <c r="CS54" s="58">
        <f>+AL54+AT54</f>
        <v>0</v>
      </c>
      <c r="CT54" s="76">
        <f>+BA54+BG54+BM54+BS54+BY54+CE54+CK54+CQ54</f>
        <v>0</v>
      </c>
      <c r="CU54" s="76">
        <f>+CS54-CT54</f>
        <v>0</v>
      </c>
      <c r="CV54" s="81">
        <f>+AE54-AL54-AT54</f>
        <v>748</v>
      </c>
    </row>
    <row r="55" spans="1:100" s="257" customFormat="1">
      <c r="A55" s="257" t="s">
        <v>3558</v>
      </c>
      <c r="B55" s="71">
        <v>24</v>
      </c>
      <c r="C55" s="275" t="s">
        <v>402</v>
      </c>
      <c r="D55" s="275" t="s">
        <v>403</v>
      </c>
      <c r="E55" s="274"/>
      <c r="F55" s="274"/>
      <c r="G55" s="71" t="s">
        <v>256</v>
      </c>
      <c r="H55" s="71">
        <v>4</v>
      </c>
      <c r="I55" s="73">
        <v>145.31</v>
      </c>
      <c r="J55" s="73">
        <v>42900</v>
      </c>
      <c r="K55" s="72">
        <v>0</v>
      </c>
      <c r="L55" s="72" t="s">
        <v>41</v>
      </c>
      <c r="M55" s="257" t="s">
        <v>14</v>
      </c>
      <c r="N55" s="257">
        <v>73176828</v>
      </c>
      <c r="O55" s="257" t="s">
        <v>3557</v>
      </c>
      <c r="Q55" s="259"/>
      <c r="S55" s="257" t="s">
        <v>465</v>
      </c>
      <c r="T55" s="258" t="s">
        <v>256</v>
      </c>
      <c r="U55" s="258">
        <v>4</v>
      </c>
      <c r="V55" s="258">
        <v>145.31</v>
      </c>
      <c r="W55" s="87" t="s">
        <v>1017</v>
      </c>
      <c r="X55" s="260">
        <v>45172</v>
      </c>
      <c r="Y55" s="260">
        <v>45172</v>
      </c>
      <c r="Z55" s="69" t="s">
        <v>1080</v>
      </c>
      <c r="AA55" s="320">
        <v>41900</v>
      </c>
      <c r="AB55" s="257">
        <v>48</v>
      </c>
      <c r="AC55" s="257">
        <v>26</v>
      </c>
      <c r="AD55" s="260">
        <v>46052</v>
      </c>
      <c r="AE55" s="261">
        <v>748</v>
      </c>
      <c r="AF55" s="261"/>
      <c r="AL55" s="262"/>
      <c r="AM55" s="262"/>
      <c r="AN55" s="262"/>
      <c r="AO55" s="262"/>
      <c r="AP55" s="262"/>
      <c r="AQ55" s="262"/>
      <c r="AR55" s="262"/>
      <c r="AS55" s="262"/>
      <c r="AT55" s="262"/>
      <c r="AU55" s="262"/>
      <c r="AV55" s="262"/>
      <c r="BA55" s="262"/>
      <c r="BB55" s="262"/>
      <c r="CL55" s="70"/>
      <c r="CM55" s="70"/>
      <c r="CN55" s="70"/>
      <c r="CO55" s="70"/>
      <c r="CP55" s="70"/>
      <c r="CQ55" s="70"/>
      <c r="CR55" s="70"/>
      <c r="CS55" s="58">
        <f>+AL55+AT55</f>
        <v>0</v>
      </c>
      <c r="CT55" s="76">
        <f>+BA55+BG55+BM55+BS55+BY55+CE55+CK55+CQ55</f>
        <v>0</v>
      </c>
      <c r="CU55" s="76">
        <f>+CS55-CT55</f>
        <v>0</v>
      </c>
      <c r="CV55" s="81">
        <f>+AE55-AL55-AT55</f>
        <v>748</v>
      </c>
    </row>
    <row r="56" spans="1:100" s="70" customFormat="1">
      <c r="A56" s="70" t="s">
        <v>3558</v>
      </c>
      <c r="B56" s="71">
        <v>24</v>
      </c>
      <c r="C56" s="275" t="s">
        <v>402</v>
      </c>
      <c r="D56" s="275" t="s">
        <v>403</v>
      </c>
      <c r="E56" s="274"/>
      <c r="F56" s="274"/>
      <c r="G56" s="71" t="s">
        <v>256</v>
      </c>
      <c r="H56" s="71">
        <v>4</v>
      </c>
      <c r="I56" s="73">
        <v>145.31</v>
      </c>
      <c r="J56" s="73">
        <v>42900</v>
      </c>
      <c r="K56" s="72">
        <v>0</v>
      </c>
      <c r="L56" s="72" t="s">
        <v>41</v>
      </c>
      <c r="M56" s="92" t="s">
        <v>14</v>
      </c>
      <c r="N56" s="70">
        <v>73176828</v>
      </c>
      <c r="O56" s="70" t="s">
        <v>3557</v>
      </c>
      <c r="Q56" s="89"/>
      <c r="S56" s="70" t="s">
        <v>465</v>
      </c>
      <c r="T56" s="88" t="s">
        <v>256</v>
      </c>
      <c r="U56" s="88">
        <v>4</v>
      </c>
      <c r="V56" s="87">
        <v>145.31</v>
      </c>
      <c r="W56" s="87" t="s">
        <v>1017</v>
      </c>
      <c r="X56" s="78">
        <v>45172</v>
      </c>
      <c r="Y56" s="78">
        <v>45172</v>
      </c>
      <c r="Z56" s="69" t="s">
        <v>1080</v>
      </c>
      <c r="AA56" s="319">
        <v>41900</v>
      </c>
      <c r="AB56" s="70">
        <v>48</v>
      </c>
      <c r="AC56" s="70">
        <v>27</v>
      </c>
      <c r="AD56" s="78">
        <v>46081</v>
      </c>
      <c r="AE56" s="115">
        <v>748</v>
      </c>
      <c r="AF56" s="115"/>
      <c r="AL56" s="76"/>
      <c r="AM56" s="76"/>
      <c r="AN56" s="76"/>
      <c r="AO56" s="76"/>
      <c r="AP56" s="76"/>
      <c r="AQ56" s="76"/>
      <c r="AR56" s="76"/>
      <c r="AS56" s="76"/>
      <c r="AT56" s="76"/>
      <c r="AU56" s="76"/>
      <c r="AV56" s="76"/>
      <c r="BA56" s="76"/>
      <c r="BB56" s="76"/>
      <c r="CS56" s="58">
        <f>+AL56+AT56</f>
        <v>0</v>
      </c>
      <c r="CT56" s="76">
        <f>+BA56+BG56+BM56+BS56+BY56+CE56+CK56+CQ56</f>
        <v>0</v>
      </c>
      <c r="CU56" s="76">
        <f>+CS56-CT56</f>
        <v>0</v>
      </c>
      <c r="CV56" s="81">
        <f>+AE56-AL56-AT56</f>
        <v>748</v>
      </c>
    </row>
    <row r="57" spans="1:100" s="70" customFormat="1">
      <c r="A57" s="70" t="s">
        <v>3558</v>
      </c>
      <c r="B57" s="71">
        <v>24</v>
      </c>
      <c r="C57" s="275" t="s">
        <v>402</v>
      </c>
      <c r="D57" s="275" t="s">
        <v>403</v>
      </c>
      <c r="E57" s="274"/>
      <c r="F57" s="274"/>
      <c r="G57" s="71" t="s">
        <v>256</v>
      </c>
      <c r="H57" s="71">
        <v>4</v>
      </c>
      <c r="I57" s="73">
        <v>145.31</v>
      </c>
      <c r="J57" s="73">
        <v>42900</v>
      </c>
      <c r="K57" s="72">
        <v>0</v>
      </c>
      <c r="L57" s="72" t="s">
        <v>41</v>
      </c>
      <c r="M57" s="92" t="s">
        <v>14</v>
      </c>
      <c r="N57" s="70">
        <v>73176828</v>
      </c>
      <c r="O57" s="70" t="s">
        <v>3557</v>
      </c>
      <c r="Q57" s="89"/>
      <c r="S57" s="70" t="s">
        <v>465</v>
      </c>
      <c r="T57" s="88" t="s">
        <v>256</v>
      </c>
      <c r="U57" s="88">
        <v>4</v>
      </c>
      <c r="V57" s="87">
        <v>145.31</v>
      </c>
      <c r="W57" s="87" t="s">
        <v>1017</v>
      </c>
      <c r="X57" s="78">
        <v>45172</v>
      </c>
      <c r="Y57" s="78">
        <v>45172</v>
      </c>
      <c r="Z57" s="69" t="s">
        <v>1080</v>
      </c>
      <c r="AA57" s="319">
        <v>41900</v>
      </c>
      <c r="AB57" s="70">
        <v>48</v>
      </c>
      <c r="AC57" s="70">
        <v>28</v>
      </c>
      <c r="AD57" s="78">
        <v>46111</v>
      </c>
      <c r="AE57" s="115">
        <v>748</v>
      </c>
      <c r="AF57" s="115"/>
      <c r="AL57" s="76"/>
      <c r="AM57" s="76"/>
      <c r="AN57" s="76"/>
      <c r="AO57" s="76"/>
      <c r="AP57" s="76"/>
      <c r="AQ57" s="76"/>
      <c r="AR57" s="76"/>
      <c r="AS57" s="76"/>
      <c r="AT57" s="76"/>
      <c r="AU57" s="76"/>
      <c r="AV57" s="76"/>
      <c r="BA57" s="76"/>
      <c r="BB57" s="76"/>
      <c r="CS57" s="58">
        <f>+AL57+AT57</f>
        <v>0</v>
      </c>
      <c r="CT57" s="76">
        <f>+BA57+BG57+BM57+BS57+BY57+CE57+CK57+CQ57</f>
        <v>0</v>
      </c>
      <c r="CU57" s="76">
        <f>+CS57-CT57</f>
        <v>0</v>
      </c>
      <c r="CV57" s="81">
        <f>+AE57-AL57-AT57</f>
        <v>748</v>
      </c>
    </row>
    <row r="58" spans="1:100" s="70" customFormat="1">
      <c r="A58" s="70" t="s">
        <v>3558</v>
      </c>
      <c r="B58" s="71">
        <v>24</v>
      </c>
      <c r="C58" s="275" t="s">
        <v>402</v>
      </c>
      <c r="D58" s="275" t="s">
        <v>403</v>
      </c>
      <c r="E58" s="274"/>
      <c r="F58" s="274"/>
      <c r="G58" s="71" t="s">
        <v>256</v>
      </c>
      <c r="H58" s="71">
        <v>4</v>
      </c>
      <c r="I58" s="73">
        <v>145.31</v>
      </c>
      <c r="J58" s="73">
        <v>42900</v>
      </c>
      <c r="K58" s="72">
        <v>0</v>
      </c>
      <c r="L58" s="72" t="s">
        <v>41</v>
      </c>
      <c r="M58" s="92" t="s">
        <v>14</v>
      </c>
      <c r="N58" s="70">
        <v>73176828</v>
      </c>
      <c r="O58" s="70" t="s">
        <v>3557</v>
      </c>
      <c r="Q58" s="89"/>
      <c r="S58" s="70" t="s">
        <v>465</v>
      </c>
      <c r="T58" s="88" t="s">
        <v>256</v>
      </c>
      <c r="U58" s="88">
        <v>4</v>
      </c>
      <c r="V58" s="87">
        <v>145.31</v>
      </c>
      <c r="W58" s="87" t="s">
        <v>1017</v>
      </c>
      <c r="X58" s="78">
        <v>45172</v>
      </c>
      <c r="Y58" s="78">
        <v>45172</v>
      </c>
      <c r="Z58" s="69" t="s">
        <v>1080</v>
      </c>
      <c r="AA58" s="319">
        <v>41900</v>
      </c>
      <c r="AB58" s="70">
        <v>48</v>
      </c>
      <c r="AC58" s="70">
        <v>29</v>
      </c>
      <c r="AD58" s="78">
        <v>46142</v>
      </c>
      <c r="AE58" s="115">
        <v>748</v>
      </c>
      <c r="AF58" s="115"/>
      <c r="AL58" s="76"/>
      <c r="AM58" s="76"/>
      <c r="AN58" s="76"/>
      <c r="AO58" s="76"/>
      <c r="AP58" s="76"/>
      <c r="AQ58" s="76"/>
      <c r="AR58" s="76"/>
      <c r="AS58" s="76"/>
      <c r="AT58" s="76"/>
      <c r="AU58" s="76"/>
      <c r="AV58" s="76"/>
      <c r="BA58" s="76"/>
      <c r="BB58" s="76"/>
      <c r="CS58" s="58">
        <f>+AL58+AT58</f>
        <v>0</v>
      </c>
      <c r="CT58" s="76">
        <f>+BA58+BG58+BM58+BS58+BY58+CE58+CK58+CQ58</f>
        <v>0</v>
      </c>
      <c r="CU58" s="76">
        <f>+CS58-CT58</f>
        <v>0</v>
      </c>
      <c r="CV58" s="81">
        <f>+AE58-AL58-AT58</f>
        <v>748</v>
      </c>
    </row>
    <row r="59" spans="1:100" s="70" customFormat="1">
      <c r="A59" s="70" t="s">
        <v>3558</v>
      </c>
      <c r="B59" s="71">
        <v>24</v>
      </c>
      <c r="C59" s="275" t="s">
        <v>402</v>
      </c>
      <c r="D59" s="275" t="s">
        <v>403</v>
      </c>
      <c r="E59" s="274"/>
      <c r="F59" s="274"/>
      <c r="G59" s="71" t="s">
        <v>256</v>
      </c>
      <c r="H59" s="71">
        <v>4</v>
      </c>
      <c r="I59" s="73">
        <v>145.31</v>
      </c>
      <c r="J59" s="73">
        <v>42900</v>
      </c>
      <c r="K59" s="72">
        <v>0</v>
      </c>
      <c r="L59" s="72" t="s">
        <v>41</v>
      </c>
      <c r="M59" s="92" t="s">
        <v>14</v>
      </c>
      <c r="N59" s="70">
        <v>73176828</v>
      </c>
      <c r="O59" s="70" t="s">
        <v>3557</v>
      </c>
      <c r="Q59" s="89"/>
      <c r="S59" s="70" t="s">
        <v>465</v>
      </c>
      <c r="T59" s="88" t="s">
        <v>256</v>
      </c>
      <c r="U59" s="88">
        <v>4</v>
      </c>
      <c r="V59" s="87">
        <v>145.31</v>
      </c>
      <c r="W59" s="87" t="s">
        <v>1017</v>
      </c>
      <c r="X59" s="78">
        <v>45172</v>
      </c>
      <c r="Y59" s="78">
        <v>45172</v>
      </c>
      <c r="Z59" s="69" t="s">
        <v>1080</v>
      </c>
      <c r="AA59" s="319">
        <v>41900</v>
      </c>
      <c r="AB59" s="70">
        <v>48</v>
      </c>
      <c r="AC59" s="70">
        <v>30</v>
      </c>
      <c r="AD59" s="78">
        <v>46172</v>
      </c>
      <c r="AE59" s="115">
        <v>748</v>
      </c>
      <c r="AF59" s="115"/>
      <c r="AL59" s="76"/>
      <c r="AM59" s="76"/>
      <c r="AN59" s="76"/>
      <c r="AO59" s="76"/>
      <c r="AP59" s="76"/>
      <c r="AQ59" s="76"/>
      <c r="AR59" s="76"/>
      <c r="AS59" s="76"/>
      <c r="AT59" s="76"/>
      <c r="AU59" s="76"/>
      <c r="AV59" s="76"/>
      <c r="BA59" s="76"/>
      <c r="BB59" s="76"/>
      <c r="CS59" s="58">
        <f>+AL59+AT59</f>
        <v>0</v>
      </c>
      <c r="CT59" s="76">
        <f>+BA59+BG59+BM59+BS59+BY59+CE59+CK59+CQ59</f>
        <v>0</v>
      </c>
      <c r="CU59" s="76">
        <f>+CS59-CT59</f>
        <v>0</v>
      </c>
      <c r="CV59" s="81">
        <f>+AE59-AL59-AT59</f>
        <v>748</v>
      </c>
    </row>
    <row r="60" spans="1:100" s="70" customFormat="1">
      <c r="A60" s="70" t="s">
        <v>3558</v>
      </c>
      <c r="B60" s="71">
        <v>24</v>
      </c>
      <c r="C60" s="275" t="s">
        <v>402</v>
      </c>
      <c r="D60" s="275" t="s">
        <v>403</v>
      </c>
      <c r="E60" s="274"/>
      <c r="F60" s="274"/>
      <c r="G60" s="71" t="s">
        <v>256</v>
      </c>
      <c r="H60" s="71">
        <v>4</v>
      </c>
      <c r="I60" s="73">
        <v>145.31</v>
      </c>
      <c r="J60" s="73">
        <v>42900</v>
      </c>
      <c r="K60" s="72">
        <v>0</v>
      </c>
      <c r="L60" s="72" t="s">
        <v>41</v>
      </c>
      <c r="M60" s="92" t="s">
        <v>14</v>
      </c>
      <c r="N60" s="70">
        <v>73176828</v>
      </c>
      <c r="O60" s="70" t="s">
        <v>3557</v>
      </c>
      <c r="Q60" s="89"/>
      <c r="S60" s="70" t="s">
        <v>465</v>
      </c>
      <c r="T60" s="88" t="s">
        <v>256</v>
      </c>
      <c r="U60" s="88">
        <v>4</v>
      </c>
      <c r="V60" s="87">
        <v>145.31</v>
      </c>
      <c r="W60" s="87" t="s">
        <v>1017</v>
      </c>
      <c r="X60" s="78">
        <v>45172</v>
      </c>
      <c r="Y60" s="78">
        <v>45172</v>
      </c>
      <c r="Z60" s="69" t="s">
        <v>1080</v>
      </c>
      <c r="AA60" s="319">
        <v>41900</v>
      </c>
      <c r="AB60" s="70">
        <v>48</v>
      </c>
      <c r="AC60" s="70">
        <v>31</v>
      </c>
      <c r="AD60" s="78">
        <v>46203</v>
      </c>
      <c r="AE60" s="115">
        <v>748</v>
      </c>
      <c r="AF60" s="115"/>
      <c r="AL60" s="76"/>
      <c r="AM60" s="76"/>
      <c r="AN60" s="76"/>
      <c r="AO60" s="76"/>
      <c r="AP60" s="76"/>
      <c r="AQ60" s="76"/>
      <c r="AR60" s="76"/>
      <c r="AS60" s="76"/>
      <c r="AT60" s="76"/>
      <c r="AU60" s="76"/>
      <c r="AV60" s="76"/>
      <c r="BA60" s="76"/>
      <c r="BB60" s="76"/>
      <c r="CS60" s="58">
        <f>+AL60+AT60</f>
        <v>0</v>
      </c>
      <c r="CT60" s="76">
        <f>+BA60+BG60+BM60+BS60+BY60+CE60+CK60+CQ60</f>
        <v>0</v>
      </c>
      <c r="CU60" s="76">
        <f>+CS60-CT60</f>
        <v>0</v>
      </c>
      <c r="CV60" s="81">
        <f>+AE60-AL60-AT60</f>
        <v>748</v>
      </c>
    </row>
    <row r="61" spans="1:100" s="70" customFormat="1">
      <c r="A61" s="70" t="s">
        <v>3558</v>
      </c>
      <c r="B61" s="71">
        <v>24</v>
      </c>
      <c r="C61" s="275" t="s">
        <v>402</v>
      </c>
      <c r="D61" s="275" t="s">
        <v>403</v>
      </c>
      <c r="E61" s="274"/>
      <c r="F61" s="274"/>
      <c r="G61" s="71" t="s">
        <v>256</v>
      </c>
      <c r="H61" s="71">
        <v>4</v>
      </c>
      <c r="I61" s="73">
        <v>145.31</v>
      </c>
      <c r="J61" s="73">
        <v>42900</v>
      </c>
      <c r="K61" s="72">
        <v>0</v>
      </c>
      <c r="L61" s="72" t="s">
        <v>41</v>
      </c>
      <c r="M61" s="92" t="s">
        <v>14</v>
      </c>
      <c r="N61" s="70">
        <v>73176828</v>
      </c>
      <c r="O61" s="70" t="s">
        <v>3557</v>
      </c>
      <c r="Q61" s="89"/>
      <c r="S61" s="70" t="s">
        <v>465</v>
      </c>
      <c r="T61" s="88" t="s">
        <v>256</v>
      </c>
      <c r="U61" s="88">
        <v>4</v>
      </c>
      <c r="V61" s="87">
        <v>145.31</v>
      </c>
      <c r="W61" s="87" t="s">
        <v>1017</v>
      </c>
      <c r="X61" s="78">
        <v>45172</v>
      </c>
      <c r="Y61" s="78">
        <v>45172</v>
      </c>
      <c r="Z61" s="69" t="s">
        <v>1080</v>
      </c>
      <c r="AA61" s="319">
        <v>41900</v>
      </c>
      <c r="AB61" s="70">
        <v>48</v>
      </c>
      <c r="AC61" s="70">
        <v>32</v>
      </c>
      <c r="AD61" s="78">
        <v>46233</v>
      </c>
      <c r="AE61" s="115">
        <v>748</v>
      </c>
      <c r="AF61" s="115"/>
      <c r="AL61" s="76"/>
      <c r="AM61" s="76"/>
      <c r="AN61" s="76"/>
      <c r="AO61" s="76"/>
      <c r="AP61" s="76"/>
      <c r="AQ61" s="76"/>
      <c r="AR61" s="76"/>
      <c r="AS61" s="76"/>
      <c r="AT61" s="76"/>
      <c r="AU61" s="76"/>
      <c r="AV61" s="76"/>
      <c r="BA61" s="76"/>
      <c r="BB61" s="76"/>
      <c r="CS61" s="58">
        <f>+AL61+AT61</f>
        <v>0</v>
      </c>
      <c r="CT61" s="76">
        <f>+BA61+BG61+BM61+BS61+BY61+CE61+CK61+CQ61</f>
        <v>0</v>
      </c>
      <c r="CU61" s="76">
        <f>+CS61-CT61</f>
        <v>0</v>
      </c>
      <c r="CV61" s="81">
        <f>+AE61-AL61-AT61</f>
        <v>748</v>
      </c>
    </row>
    <row r="62" spans="1:100" s="70" customFormat="1">
      <c r="A62" s="70" t="s">
        <v>3558</v>
      </c>
      <c r="B62" s="71">
        <v>24</v>
      </c>
      <c r="C62" s="275" t="s">
        <v>402</v>
      </c>
      <c r="D62" s="275" t="s">
        <v>403</v>
      </c>
      <c r="E62" s="274"/>
      <c r="F62" s="274"/>
      <c r="G62" s="71" t="s">
        <v>256</v>
      </c>
      <c r="H62" s="71">
        <v>4</v>
      </c>
      <c r="I62" s="73">
        <v>145.31</v>
      </c>
      <c r="J62" s="73">
        <v>42900</v>
      </c>
      <c r="K62" s="72">
        <v>0</v>
      </c>
      <c r="L62" s="72" t="s">
        <v>41</v>
      </c>
      <c r="M62" s="92" t="s">
        <v>14</v>
      </c>
      <c r="N62" s="70">
        <v>73176828</v>
      </c>
      <c r="O62" s="70" t="s">
        <v>3557</v>
      </c>
      <c r="Q62" s="89"/>
      <c r="S62" s="70" t="s">
        <v>465</v>
      </c>
      <c r="T62" s="88" t="s">
        <v>256</v>
      </c>
      <c r="U62" s="88">
        <v>4</v>
      </c>
      <c r="V62" s="87">
        <v>145.31</v>
      </c>
      <c r="W62" s="87" t="s">
        <v>1017</v>
      </c>
      <c r="X62" s="78">
        <v>45172</v>
      </c>
      <c r="Y62" s="78">
        <v>45172</v>
      </c>
      <c r="Z62" s="69" t="s">
        <v>1080</v>
      </c>
      <c r="AA62" s="319">
        <v>41900</v>
      </c>
      <c r="AB62" s="70">
        <v>48</v>
      </c>
      <c r="AC62" s="70">
        <v>33</v>
      </c>
      <c r="AD62" s="78">
        <v>46264</v>
      </c>
      <c r="AE62" s="115">
        <v>748</v>
      </c>
      <c r="AF62" s="115"/>
      <c r="AL62" s="76"/>
      <c r="AM62" s="76"/>
      <c r="AN62" s="76"/>
      <c r="AO62" s="76"/>
      <c r="AP62" s="76"/>
      <c r="AQ62" s="76"/>
      <c r="AR62" s="76"/>
      <c r="AS62" s="76"/>
      <c r="AT62" s="76"/>
      <c r="AU62" s="76"/>
      <c r="AV62" s="76"/>
      <c r="BA62" s="76"/>
      <c r="BB62" s="76"/>
      <c r="CS62" s="58">
        <f>+AL62+AT62</f>
        <v>0</v>
      </c>
      <c r="CT62" s="76">
        <f>+BA62+BG62+BM62+BS62+BY62+CE62+CK62+CQ62</f>
        <v>0</v>
      </c>
      <c r="CU62" s="76">
        <f>+CS62-CT62</f>
        <v>0</v>
      </c>
      <c r="CV62" s="81">
        <f>+AE62-AL62-AT62</f>
        <v>748</v>
      </c>
    </row>
    <row r="63" spans="1:100" s="70" customFormat="1">
      <c r="A63" s="70" t="s">
        <v>3558</v>
      </c>
      <c r="B63" s="71">
        <v>24</v>
      </c>
      <c r="C63" s="275" t="s">
        <v>402</v>
      </c>
      <c r="D63" s="275" t="s">
        <v>403</v>
      </c>
      <c r="E63" s="274"/>
      <c r="F63" s="274"/>
      <c r="G63" s="71" t="s">
        <v>256</v>
      </c>
      <c r="H63" s="71">
        <v>4</v>
      </c>
      <c r="I63" s="73">
        <v>145.31</v>
      </c>
      <c r="J63" s="73">
        <v>42900</v>
      </c>
      <c r="K63" s="72">
        <v>0</v>
      </c>
      <c r="L63" s="72" t="s">
        <v>41</v>
      </c>
      <c r="M63" s="92" t="s">
        <v>14</v>
      </c>
      <c r="N63" s="70">
        <v>73176828</v>
      </c>
      <c r="O63" s="70" t="s">
        <v>3557</v>
      </c>
      <c r="Q63" s="89"/>
      <c r="S63" s="70" t="s">
        <v>465</v>
      </c>
      <c r="T63" s="88" t="s">
        <v>256</v>
      </c>
      <c r="U63" s="88">
        <v>4</v>
      </c>
      <c r="V63" s="87">
        <v>145.31</v>
      </c>
      <c r="W63" s="87" t="s">
        <v>1017</v>
      </c>
      <c r="X63" s="78">
        <v>45172</v>
      </c>
      <c r="Y63" s="78">
        <v>45172</v>
      </c>
      <c r="Z63" s="69" t="s">
        <v>1080</v>
      </c>
      <c r="AA63" s="319">
        <v>41900</v>
      </c>
      <c r="AB63" s="70">
        <v>48</v>
      </c>
      <c r="AC63" s="70">
        <v>34</v>
      </c>
      <c r="AD63" s="78">
        <v>46295</v>
      </c>
      <c r="AE63" s="115">
        <v>748</v>
      </c>
      <c r="AF63" s="115"/>
      <c r="AL63" s="76"/>
      <c r="AM63" s="76"/>
      <c r="AN63" s="76"/>
      <c r="AO63" s="76"/>
      <c r="AP63" s="76"/>
      <c r="AQ63" s="76"/>
      <c r="AR63" s="76"/>
      <c r="AS63" s="76"/>
      <c r="AT63" s="76"/>
      <c r="AU63" s="76"/>
      <c r="AV63" s="76"/>
      <c r="BA63" s="76"/>
      <c r="BB63" s="76"/>
      <c r="CS63" s="58">
        <f>+AL63+AT63</f>
        <v>0</v>
      </c>
      <c r="CT63" s="76">
        <f>+BA63+BG63+BM63+BS63+BY63+CE63+CK63+CQ63</f>
        <v>0</v>
      </c>
      <c r="CU63" s="76">
        <f>+CS63-CT63</f>
        <v>0</v>
      </c>
      <c r="CV63" s="81">
        <f>+AE63-AL63-AT63</f>
        <v>748</v>
      </c>
    </row>
    <row r="64" spans="1:100" s="70" customFormat="1">
      <c r="A64" s="70" t="s">
        <v>3558</v>
      </c>
      <c r="B64" s="71">
        <v>24</v>
      </c>
      <c r="C64" s="275" t="s">
        <v>402</v>
      </c>
      <c r="D64" s="275" t="s">
        <v>403</v>
      </c>
      <c r="E64" s="274"/>
      <c r="F64" s="274"/>
      <c r="G64" s="71" t="s">
        <v>256</v>
      </c>
      <c r="H64" s="71">
        <v>4</v>
      </c>
      <c r="I64" s="73">
        <v>145.31</v>
      </c>
      <c r="J64" s="73">
        <v>42900</v>
      </c>
      <c r="K64" s="72">
        <v>0</v>
      </c>
      <c r="L64" s="72" t="s">
        <v>41</v>
      </c>
      <c r="M64" s="92" t="s">
        <v>14</v>
      </c>
      <c r="N64" s="70">
        <v>73176828</v>
      </c>
      <c r="O64" s="70" t="s">
        <v>3557</v>
      </c>
      <c r="Q64" s="89"/>
      <c r="S64" s="70" t="s">
        <v>465</v>
      </c>
      <c r="T64" s="88" t="s">
        <v>256</v>
      </c>
      <c r="U64" s="88">
        <v>4</v>
      </c>
      <c r="V64" s="87">
        <v>145.31</v>
      </c>
      <c r="W64" s="87" t="s">
        <v>1017</v>
      </c>
      <c r="X64" s="78">
        <v>45172</v>
      </c>
      <c r="Y64" s="78">
        <v>45172</v>
      </c>
      <c r="Z64" s="69" t="s">
        <v>1080</v>
      </c>
      <c r="AA64" s="319">
        <v>41900</v>
      </c>
      <c r="AB64" s="70">
        <v>48</v>
      </c>
      <c r="AC64" s="70">
        <v>35</v>
      </c>
      <c r="AD64" s="78">
        <v>46325</v>
      </c>
      <c r="AE64" s="115">
        <v>748</v>
      </c>
      <c r="AF64" s="115"/>
      <c r="AL64" s="76"/>
      <c r="AM64" s="76"/>
      <c r="AN64" s="76"/>
      <c r="AO64" s="76"/>
      <c r="AP64" s="76"/>
      <c r="AQ64" s="76"/>
      <c r="AR64" s="76"/>
      <c r="AS64" s="76"/>
      <c r="AT64" s="76"/>
      <c r="AU64" s="76"/>
      <c r="AV64" s="76"/>
      <c r="BA64" s="76"/>
      <c r="BB64" s="76"/>
      <c r="CS64" s="58">
        <f>+AL64+AT64</f>
        <v>0</v>
      </c>
      <c r="CT64" s="76">
        <f>+BA64+BG64+BM64+BS64+BY64+CE64+CK64+CQ64</f>
        <v>0</v>
      </c>
      <c r="CU64" s="76">
        <f>+CS64-CT64</f>
        <v>0</v>
      </c>
      <c r="CV64" s="81">
        <f>+AE64-AL64-AT64</f>
        <v>748</v>
      </c>
    </row>
    <row r="65" spans="1:100" s="70" customFormat="1">
      <c r="A65" s="70" t="s">
        <v>3558</v>
      </c>
      <c r="B65" s="71">
        <v>24</v>
      </c>
      <c r="C65" s="275" t="s">
        <v>402</v>
      </c>
      <c r="D65" s="275" t="s">
        <v>403</v>
      </c>
      <c r="E65" s="274"/>
      <c r="F65" s="274"/>
      <c r="G65" s="71" t="s">
        <v>256</v>
      </c>
      <c r="H65" s="71">
        <v>4</v>
      </c>
      <c r="I65" s="73">
        <v>145.31</v>
      </c>
      <c r="J65" s="73">
        <v>42900</v>
      </c>
      <c r="K65" s="72">
        <v>0</v>
      </c>
      <c r="L65" s="72" t="s">
        <v>41</v>
      </c>
      <c r="M65" s="92" t="s">
        <v>14</v>
      </c>
      <c r="N65" s="70">
        <v>73176828</v>
      </c>
      <c r="O65" s="70" t="s">
        <v>3557</v>
      </c>
      <c r="Q65" s="89"/>
      <c r="S65" s="70" t="s">
        <v>465</v>
      </c>
      <c r="T65" s="88" t="s">
        <v>256</v>
      </c>
      <c r="U65" s="88">
        <v>4</v>
      </c>
      <c r="V65" s="87">
        <v>145.31</v>
      </c>
      <c r="W65" s="87" t="s">
        <v>1017</v>
      </c>
      <c r="X65" s="78">
        <v>45172</v>
      </c>
      <c r="Y65" s="78">
        <v>45172</v>
      </c>
      <c r="Z65" s="69" t="s">
        <v>1080</v>
      </c>
      <c r="AA65" s="319">
        <v>41900</v>
      </c>
      <c r="AB65" s="70">
        <v>48</v>
      </c>
      <c r="AC65" s="70">
        <v>36</v>
      </c>
      <c r="AD65" s="78">
        <v>46356</v>
      </c>
      <c r="AE65" s="115">
        <v>748</v>
      </c>
      <c r="AF65" s="115"/>
      <c r="AL65" s="76"/>
      <c r="AM65" s="76"/>
      <c r="AN65" s="76"/>
      <c r="AO65" s="76"/>
      <c r="AP65" s="76"/>
      <c r="AQ65" s="76"/>
      <c r="AR65" s="76"/>
      <c r="AS65" s="76"/>
      <c r="AT65" s="76"/>
      <c r="AU65" s="76"/>
      <c r="AV65" s="76"/>
      <c r="BA65" s="76"/>
      <c r="BB65" s="76"/>
      <c r="CS65" s="58">
        <f>+AL65+AT65</f>
        <v>0</v>
      </c>
      <c r="CT65" s="76">
        <f>+BA65+BG65+BM65+BS65+BY65+CE65+CK65+CQ65</f>
        <v>0</v>
      </c>
      <c r="CU65" s="76">
        <f>+CS65-CT65</f>
        <v>0</v>
      </c>
      <c r="CV65" s="81">
        <f>+AE65-AL65-AT65</f>
        <v>748</v>
      </c>
    </row>
    <row r="66" spans="1:100" s="70" customFormat="1">
      <c r="A66" s="70" t="s">
        <v>3558</v>
      </c>
      <c r="B66" s="71">
        <v>24</v>
      </c>
      <c r="C66" s="275" t="s">
        <v>402</v>
      </c>
      <c r="D66" s="275" t="s">
        <v>403</v>
      </c>
      <c r="E66" s="274"/>
      <c r="F66" s="274"/>
      <c r="G66" s="71" t="s">
        <v>256</v>
      </c>
      <c r="H66" s="71">
        <v>4</v>
      </c>
      <c r="I66" s="73">
        <v>145.31</v>
      </c>
      <c r="J66" s="73">
        <v>42900</v>
      </c>
      <c r="K66" s="72">
        <v>0</v>
      </c>
      <c r="L66" s="72" t="s">
        <v>41</v>
      </c>
      <c r="M66" s="92" t="s">
        <v>14</v>
      </c>
      <c r="N66" s="70">
        <v>73176828</v>
      </c>
      <c r="O66" s="70" t="s">
        <v>3557</v>
      </c>
      <c r="Q66" s="89"/>
      <c r="S66" s="70" t="s">
        <v>465</v>
      </c>
      <c r="T66" s="88" t="s">
        <v>256</v>
      </c>
      <c r="U66" s="88">
        <v>4</v>
      </c>
      <c r="V66" s="87">
        <v>145.31</v>
      </c>
      <c r="W66" s="87" t="s">
        <v>1017</v>
      </c>
      <c r="X66" s="78">
        <v>45172</v>
      </c>
      <c r="Y66" s="78">
        <v>45172</v>
      </c>
      <c r="Z66" s="69" t="s">
        <v>1080</v>
      </c>
      <c r="AA66" s="319">
        <v>41900</v>
      </c>
      <c r="AB66" s="70">
        <v>48</v>
      </c>
      <c r="AC66" s="70">
        <v>37</v>
      </c>
      <c r="AD66" s="78">
        <v>46386</v>
      </c>
      <c r="AE66" s="115">
        <v>748</v>
      </c>
      <c r="AF66" s="115"/>
      <c r="AL66" s="76"/>
      <c r="AM66" s="76"/>
      <c r="AN66" s="76"/>
      <c r="AO66" s="76"/>
      <c r="AP66" s="76"/>
      <c r="AQ66" s="76"/>
      <c r="AR66" s="76"/>
      <c r="AS66" s="76"/>
      <c r="AT66" s="76"/>
      <c r="AU66" s="76"/>
      <c r="AV66" s="76"/>
      <c r="BA66" s="76"/>
      <c r="BB66" s="76"/>
      <c r="CS66" s="58">
        <f>+AL66+AT66</f>
        <v>0</v>
      </c>
      <c r="CT66" s="76">
        <f>+BA66+BG66+BM66+BS66+BY66+CE66+CK66+CQ66</f>
        <v>0</v>
      </c>
      <c r="CU66" s="76">
        <f>+CS66-CT66</f>
        <v>0</v>
      </c>
      <c r="CV66" s="81">
        <f>+AE66-AL66-AT66</f>
        <v>748</v>
      </c>
    </row>
    <row r="67" spans="1:100" s="70" customFormat="1">
      <c r="A67" s="70" t="s">
        <v>3558</v>
      </c>
      <c r="B67" s="71">
        <v>24</v>
      </c>
      <c r="C67" s="275" t="s">
        <v>402</v>
      </c>
      <c r="D67" s="275" t="s">
        <v>403</v>
      </c>
      <c r="E67" s="274"/>
      <c r="F67" s="274"/>
      <c r="G67" s="71" t="s">
        <v>256</v>
      </c>
      <c r="H67" s="71">
        <v>4</v>
      </c>
      <c r="I67" s="73">
        <v>145.31</v>
      </c>
      <c r="J67" s="73">
        <v>42900</v>
      </c>
      <c r="K67" s="72">
        <v>0</v>
      </c>
      <c r="L67" s="72" t="s">
        <v>41</v>
      </c>
      <c r="M67" s="92" t="s">
        <v>14</v>
      </c>
      <c r="N67" s="70">
        <v>73176828</v>
      </c>
      <c r="O67" s="70" t="s">
        <v>3557</v>
      </c>
      <c r="Q67" s="89"/>
      <c r="S67" s="70" t="s">
        <v>465</v>
      </c>
      <c r="T67" s="88" t="s">
        <v>256</v>
      </c>
      <c r="U67" s="88">
        <v>4</v>
      </c>
      <c r="V67" s="87">
        <v>145.31</v>
      </c>
      <c r="W67" s="87" t="s">
        <v>1017</v>
      </c>
      <c r="X67" s="78">
        <v>45172</v>
      </c>
      <c r="Y67" s="78">
        <v>45172</v>
      </c>
      <c r="Z67" s="69" t="s">
        <v>1080</v>
      </c>
      <c r="AA67" s="319">
        <v>41900</v>
      </c>
      <c r="AB67" s="70">
        <v>48</v>
      </c>
      <c r="AC67" s="70">
        <v>38</v>
      </c>
      <c r="AD67" s="78">
        <v>46417</v>
      </c>
      <c r="AE67" s="115">
        <v>748</v>
      </c>
      <c r="AF67" s="115"/>
      <c r="AL67" s="76"/>
      <c r="AM67" s="76"/>
      <c r="AN67" s="76"/>
      <c r="AO67" s="76"/>
      <c r="AP67" s="76"/>
      <c r="AQ67" s="76"/>
      <c r="AR67" s="76"/>
      <c r="AS67" s="76"/>
      <c r="AT67" s="76"/>
      <c r="AU67" s="76"/>
      <c r="AV67" s="76"/>
      <c r="BA67" s="76"/>
      <c r="BB67" s="76"/>
      <c r="CS67" s="58">
        <f>+AL67+AT67</f>
        <v>0</v>
      </c>
      <c r="CT67" s="76">
        <f>+BA67+BG67+BM67+BS67+BY67+CE67+CK67+CQ67</f>
        <v>0</v>
      </c>
      <c r="CU67" s="76">
        <f>+CS67-CT67</f>
        <v>0</v>
      </c>
      <c r="CV67" s="81">
        <f>+AE67-AL67-AT67</f>
        <v>748</v>
      </c>
    </row>
    <row r="68" spans="1:100" s="70" customFormat="1">
      <c r="A68" s="70" t="s">
        <v>3558</v>
      </c>
      <c r="B68" s="71">
        <v>24</v>
      </c>
      <c r="C68" s="275" t="s">
        <v>402</v>
      </c>
      <c r="D68" s="275" t="s">
        <v>403</v>
      </c>
      <c r="E68" s="274"/>
      <c r="F68" s="274"/>
      <c r="G68" s="71" t="s">
        <v>256</v>
      </c>
      <c r="H68" s="71">
        <v>4</v>
      </c>
      <c r="I68" s="73">
        <v>145.31</v>
      </c>
      <c r="J68" s="73">
        <v>42900</v>
      </c>
      <c r="K68" s="72">
        <v>0</v>
      </c>
      <c r="L68" s="72" t="s">
        <v>41</v>
      </c>
      <c r="M68" s="92" t="s">
        <v>14</v>
      </c>
      <c r="N68" s="70">
        <v>73176828</v>
      </c>
      <c r="O68" s="70" t="s">
        <v>3557</v>
      </c>
      <c r="Q68" s="89"/>
      <c r="S68" s="70" t="s">
        <v>465</v>
      </c>
      <c r="T68" s="88" t="s">
        <v>256</v>
      </c>
      <c r="U68" s="88">
        <v>4</v>
      </c>
      <c r="V68" s="87">
        <v>145.31</v>
      </c>
      <c r="W68" s="87" t="s">
        <v>1017</v>
      </c>
      <c r="X68" s="78">
        <v>45172</v>
      </c>
      <c r="Y68" s="78">
        <v>45172</v>
      </c>
      <c r="Z68" s="69" t="s">
        <v>1080</v>
      </c>
      <c r="AA68" s="319">
        <v>41900</v>
      </c>
      <c r="AB68" s="70">
        <v>48</v>
      </c>
      <c r="AC68" s="70">
        <v>39</v>
      </c>
      <c r="AD68" s="78">
        <v>46446</v>
      </c>
      <c r="AE68" s="115">
        <v>748</v>
      </c>
      <c r="AF68" s="115"/>
      <c r="AL68" s="76"/>
      <c r="AM68" s="76"/>
      <c r="AN68" s="76"/>
      <c r="AO68" s="76"/>
      <c r="AP68" s="76"/>
      <c r="AQ68" s="76"/>
      <c r="AR68" s="76"/>
      <c r="AS68" s="76"/>
      <c r="AT68" s="76"/>
      <c r="AU68" s="76"/>
      <c r="AV68" s="76"/>
      <c r="BA68" s="76"/>
      <c r="BB68" s="76"/>
      <c r="CS68" s="58">
        <f>+AL68+AT68</f>
        <v>0</v>
      </c>
      <c r="CT68" s="76">
        <f>+BA68+BG68+BM68+BS68+BY68+CE68+CK68+CQ68</f>
        <v>0</v>
      </c>
      <c r="CU68" s="76">
        <f>+CS68-CT68</f>
        <v>0</v>
      </c>
      <c r="CV68" s="81">
        <f>+AE68-AL68-AT68</f>
        <v>748</v>
      </c>
    </row>
    <row r="69" spans="1:100" s="70" customFormat="1">
      <c r="A69" s="70" t="s">
        <v>3558</v>
      </c>
      <c r="B69" s="71">
        <v>24</v>
      </c>
      <c r="C69" s="275" t="s">
        <v>402</v>
      </c>
      <c r="D69" s="275" t="s">
        <v>403</v>
      </c>
      <c r="E69" s="274"/>
      <c r="F69" s="274"/>
      <c r="G69" s="71" t="s">
        <v>256</v>
      </c>
      <c r="H69" s="71">
        <v>4</v>
      </c>
      <c r="I69" s="73">
        <v>145.31</v>
      </c>
      <c r="J69" s="73">
        <v>42900</v>
      </c>
      <c r="K69" s="72">
        <v>0</v>
      </c>
      <c r="L69" s="72" t="s">
        <v>41</v>
      </c>
      <c r="M69" s="92" t="s">
        <v>14</v>
      </c>
      <c r="N69" s="70">
        <v>73176828</v>
      </c>
      <c r="O69" s="70" t="s">
        <v>3557</v>
      </c>
      <c r="Q69" s="89"/>
      <c r="S69" s="70" t="s">
        <v>465</v>
      </c>
      <c r="T69" s="88" t="s">
        <v>256</v>
      </c>
      <c r="U69" s="88">
        <v>4</v>
      </c>
      <c r="V69" s="87">
        <v>145.31</v>
      </c>
      <c r="W69" s="87" t="s">
        <v>1017</v>
      </c>
      <c r="X69" s="78">
        <v>45172</v>
      </c>
      <c r="Y69" s="78">
        <v>45172</v>
      </c>
      <c r="Z69" s="69" t="s">
        <v>1080</v>
      </c>
      <c r="AA69" s="319">
        <v>41900</v>
      </c>
      <c r="AB69" s="70">
        <v>48</v>
      </c>
      <c r="AC69" s="70">
        <v>40</v>
      </c>
      <c r="AD69" s="78">
        <v>46476</v>
      </c>
      <c r="AE69" s="115">
        <v>748</v>
      </c>
      <c r="AF69" s="115"/>
      <c r="AL69" s="76"/>
      <c r="AM69" s="76"/>
      <c r="AN69" s="76"/>
      <c r="AO69" s="76"/>
      <c r="AP69" s="76"/>
      <c r="AQ69" s="76"/>
      <c r="AR69" s="76"/>
      <c r="AS69" s="76"/>
      <c r="AT69" s="76"/>
      <c r="AU69" s="76"/>
      <c r="AV69" s="76"/>
      <c r="BA69" s="76"/>
      <c r="BB69" s="76"/>
      <c r="CS69" s="58">
        <f>+AL69+AT69</f>
        <v>0</v>
      </c>
      <c r="CT69" s="76">
        <f>+BA69+BG69+BM69+BS69+BY69+CE69+CK69+CQ69</f>
        <v>0</v>
      </c>
      <c r="CU69" s="76">
        <f>+CS69-CT69</f>
        <v>0</v>
      </c>
      <c r="CV69" s="81">
        <f>+AE69-AL69-AT69</f>
        <v>748</v>
      </c>
    </row>
    <row r="70" spans="1:100" s="70" customFormat="1">
      <c r="A70" s="70" t="s">
        <v>3558</v>
      </c>
      <c r="B70" s="71">
        <v>24</v>
      </c>
      <c r="C70" s="275" t="s">
        <v>402</v>
      </c>
      <c r="D70" s="275" t="s">
        <v>403</v>
      </c>
      <c r="E70" s="274"/>
      <c r="F70" s="274"/>
      <c r="G70" s="71" t="s">
        <v>256</v>
      </c>
      <c r="H70" s="71">
        <v>4</v>
      </c>
      <c r="I70" s="73">
        <v>145.31</v>
      </c>
      <c r="J70" s="73">
        <v>42900</v>
      </c>
      <c r="K70" s="72">
        <v>0</v>
      </c>
      <c r="L70" s="72" t="s">
        <v>41</v>
      </c>
      <c r="M70" s="92" t="s">
        <v>14</v>
      </c>
      <c r="N70" s="70">
        <v>73176828</v>
      </c>
      <c r="O70" s="70" t="s">
        <v>3557</v>
      </c>
      <c r="Q70" s="89"/>
      <c r="S70" s="70" t="s">
        <v>465</v>
      </c>
      <c r="T70" s="88" t="s">
        <v>256</v>
      </c>
      <c r="U70" s="88">
        <v>4</v>
      </c>
      <c r="V70" s="87">
        <v>145.31</v>
      </c>
      <c r="W70" s="87" t="s">
        <v>1017</v>
      </c>
      <c r="X70" s="78">
        <v>45172</v>
      </c>
      <c r="Y70" s="78">
        <v>45172</v>
      </c>
      <c r="Z70" s="69" t="s">
        <v>1080</v>
      </c>
      <c r="AA70" s="319">
        <v>41900</v>
      </c>
      <c r="AB70" s="70">
        <v>48</v>
      </c>
      <c r="AC70" s="70">
        <v>41</v>
      </c>
      <c r="AD70" s="78">
        <v>46507</v>
      </c>
      <c r="AE70" s="115">
        <v>748</v>
      </c>
      <c r="AF70" s="115"/>
      <c r="AL70" s="76"/>
      <c r="AM70" s="76"/>
      <c r="AN70" s="76"/>
      <c r="AO70" s="76"/>
      <c r="AP70" s="76"/>
      <c r="AQ70" s="76"/>
      <c r="AR70" s="76"/>
      <c r="AS70" s="76"/>
      <c r="AT70" s="76"/>
      <c r="AU70" s="76"/>
      <c r="AV70" s="76"/>
      <c r="BA70" s="76"/>
      <c r="BB70" s="76"/>
      <c r="CS70" s="58">
        <f>+AL70+AT70</f>
        <v>0</v>
      </c>
      <c r="CT70" s="76">
        <f>+BA70+BG70+BM70+BS70+BY70+CE70+CK70+CQ70</f>
        <v>0</v>
      </c>
      <c r="CU70" s="76">
        <f>+CS70-CT70</f>
        <v>0</v>
      </c>
      <c r="CV70" s="81">
        <f>+AE70-AL70-AT70</f>
        <v>748</v>
      </c>
    </row>
    <row r="71" spans="1:100" s="70" customFormat="1">
      <c r="A71" s="70" t="s">
        <v>3558</v>
      </c>
      <c r="B71" s="71">
        <v>24</v>
      </c>
      <c r="C71" s="275" t="s">
        <v>402</v>
      </c>
      <c r="D71" s="275" t="s">
        <v>403</v>
      </c>
      <c r="E71" s="274"/>
      <c r="F71" s="274"/>
      <c r="G71" s="71" t="s">
        <v>256</v>
      </c>
      <c r="H71" s="71">
        <v>4</v>
      </c>
      <c r="I71" s="73">
        <v>145.31</v>
      </c>
      <c r="J71" s="73">
        <v>42900</v>
      </c>
      <c r="K71" s="72">
        <v>0</v>
      </c>
      <c r="L71" s="72" t="s">
        <v>41</v>
      </c>
      <c r="M71" s="92" t="s">
        <v>14</v>
      </c>
      <c r="N71" s="70">
        <v>73176828</v>
      </c>
      <c r="O71" s="70" t="s">
        <v>3557</v>
      </c>
      <c r="Q71" s="89"/>
      <c r="S71" s="70" t="s">
        <v>465</v>
      </c>
      <c r="T71" s="88" t="s">
        <v>256</v>
      </c>
      <c r="U71" s="88">
        <v>4</v>
      </c>
      <c r="V71" s="87">
        <v>145.31</v>
      </c>
      <c r="W71" s="87" t="s">
        <v>1017</v>
      </c>
      <c r="X71" s="78">
        <v>45172</v>
      </c>
      <c r="Y71" s="78">
        <v>45172</v>
      </c>
      <c r="Z71" s="69" t="s">
        <v>1080</v>
      </c>
      <c r="AA71" s="319">
        <v>41900</v>
      </c>
      <c r="AB71" s="70">
        <v>48</v>
      </c>
      <c r="AC71" s="70">
        <v>42</v>
      </c>
      <c r="AD71" s="78">
        <v>46537</v>
      </c>
      <c r="AE71" s="115">
        <v>748</v>
      </c>
      <c r="AF71" s="115"/>
      <c r="AL71" s="76"/>
      <c r="AM71" s="76"/>
      <c r="AN71" s="76"/>
      <c r="AO71" s="76"/>
      <c r="AP71" s="76"/>
      <c r="AQ71" s="76"/>
      <c r="AR71" s="76"/>
      <c r="AS71" s="76"/>
      <c r="AT71" s="76"/>
      <c r="AU71" s="76"/>
      <c r="AV71" s="76"/>
      <c r="BA71" s="76"/>
      <c r="BB71" s="76"/>
      <c r="CS71" s="58">
        <f>+AL71+AT71</f>
        <v>0</v>
      </c>
      <c r="CT71" s="76">
        <f>+BA71+BG71+BM71+BS71+BY71+CE71+CK71+CQ71</f>
        <v>0</v>
      </c>
      <c r="CU71" s="76">
        <f>+CS71-CT71</f>
        <v>0</v>
      </c>
      <c r="CV71" s="81">
        <f>+AE71-AL71-AT71</f>
        <v>748</v>
      </c>
    </row>
    <row r="72" spans="1:100" s="70" customFormat="1">
      <c r="A72" s="70" t="s">
        <v>3558</v>
      </c>
      <c r="B72" s="71">
        <v>24</v>
      </c>
      <c r="C72" s="275" t="s">
        <v>402</v>
      </c>
      <c r="D72" s="275" t="s">
        <v>403</v>
      </c>
      <c r="E72" s="274"/>
      <c r="F72" s="274"/>
      <c r="G72" s="71" t="s">
        <v>256</v>
      </c>
      <c r="H72" s="71">
        <v>4</v>
      </c>
      <c r="I72" s="73">
        <v>145.31</v>
      </c>
      <c r="J72" s="73">
        <v>42900</v>
      </c>
      <c r="K72" s="72">
        <v>0</v>
      </c>
      <c r="L72" s="72" t="s">
        <v>41</v>
      </c>
      <c r="M72" s="92" t="s">
        <v>14</v>
      </c>
      <c r="N72" s="70">
        <v>73176828</v>
      </c>
      <c r="O72" s="70" t="s">
        <v>3557</v>
      </c>
      <c r="Q72" s="89"/>
      <c r="S72" s="70" t="s">
        <v>465</v>
      </c>
      <c r="T72" s="88" t="s">
        <v>256</v>
      </c>
      <c r="U72" s="88">
        <v>4</v>
      </c>
      <c r="V72" s="87">
        <v>145.31</v>
      </c>
      <c r="W72" s="87" t="s">
        <v>1017</v>
      </c>
      <c r="X72" s="78">
        <v>45172</v>
      </c>
      <c r="Y72" s="78">
        <v>45172</v>
      </c>
      <c r="Z72" s="69" t="s">
        <v>1080</v>
      </c>
      <c r="AA72" s="319">
        <v>41900</v>
      </c>
      <c r="AB72" s="70">
        <v>48</v>
      </c>
      <c r="AC72" s="70">
        <v>43</v>
      </c>
      <c r="AD72" s="78">
        <v>46568</v>
      </c>
      <c r="AE72" s="115">
        <v>748</v>
      </c>
      <c r="AF72" s="115"/>
      <c r="AL72" s="76"/>
      <c r="AM72" s="76"/>
      <c r="AN72" s="76"/>
      <c r="AO72" s="76"/>
      <c r="AP72" s="76"/>
      <c r="AQ72" s="76"/>
      <c r="AR72" s="76"/>
      <c r="AS72" s="76"/>
      <c r="AT72" s="76"/>
      <c r="AU72" s="76"/>
      <c r="AV72" s="76"/>
      <c r="BA72" s="76"/>
      <c r="BB72" s="76"/>
      <c r="CS72" s="58">
        <f>+AL72+AT72</f>
        <v>0</v>
      </c>
      <c r="CT72" s="76">
        <f>+BA72+BG72+BM72+BS72+BY72+CE72+CK72+CQ72</f>
        <v>0</v>
      </c>
      <c r="CU72" s="76">
        <f>+CS72-CT72</f>
        <v>0</v>
      </c>
      <c r="CV72" s="81">
        <f>+AE72-AL72-AT72</f>
        <v>748</v>
      </c>
    </row>
    <row r="73" spans="1:100" s="70" customFormat="1">
      <c r="A73" s="70" t="s">
        <v>3558</v>
      </c>
      <c r="B73" s="71">
        <v>24</v>
      </c>
      <c r="C73" s="275" t="s">
        <v>402</v>
      </c>
      <c r="D73" s="275" t="s">
        <v>403</v>
      </c>
      <c r="E73" s="274"/>
      <c r="F73" s="274"/>
      <c r="G73" s="71" t="s">
        <v>256</v>
      </c>
      <c r="H73" s="71">
        <v>4</v>
      </c>
      <c r="I73" s="73">
        <v>145.31</v>
      </c>
      <c r="J73" s="73">
        <v>42900</v>
      </c>
      <c r="K73" s="72">
        <v>0</v>
      </c>
      <c r="L73" s="72" t="s">
        <v>41</v>
      </c>
      <c r="M73" s="92" t="s">
        <v>14</v>
      </c>
      <c r="N73" s="70">
        <v>73176828</v>
      </c>
      <c r="O73" s="70" t="s">
        <v>3557</v>
      </c>
      <c r="Q73" s="89"/>
      <c r="S73" s="70" t="s">
        <v>465</v>
      </c>
      <c r="T73" s="88" t="s">
        <v>256</v>
      </c>
      <c r="U73" s="88">
        <v>4</v>
      </c>
      <c r="V73" s="87">
        <v>145.31</v>
      </c>
      <c r="W73" s="87" t="s">
        <v>1017</v>
      </c>
      <c r="X73" s="78">
        <v>45172</v>
      </c>
      <c r="Y73" s="78">
        <v>45172</v>
      </c>
      <c r="Z73" s="69" t="s">
        <v>1080</v>
      </c>
      <c r="AA73" s="319">
        <v>41900</v>
      </c>
      <c r="AB73" s="70">
        <v>48</v>
      </c>
      <c r="AC73" s="70">
        <v>44</v>
      </c>
      <c r="AD73" s="78">
        <v>46598</v>
      </c>
      <c r="AE73" s="115">
        <v>748</v>
      </c>
      <c r="AF73" s="115"/>
      <c r="AL73" s="76"/>
      <c r="AM73" s="76"/>
      <c r="AN73" s="76"/>
      <c r="AO73" s="76"/>
      <c r="AP73" s="76"/>
      <c r="AQ73" s="76"/>
      <c r="AR73" s="76"/>
      <c r="AS73" s="76"/>
      <c r="AT73" s="76"/>
      <c r="AU73" s="76"/>
      <c r="AV73" s="76"/>
      <c r="BA73" s="76"/>
      <c r="BB73" s="76"/>
      <c r="CS73" s="58">
        <f>+AL73+AT73</f>
        <v>0</v>
      </c>
      <c r="CT73" s="76">
        <f>+BA73+BG73+BM73+BS73+BY73+CE73+CK73+CQ73</f>
        <v>0</v>
      </c>
      <c r="CU73" s="76">
        <f>+CS73-CT73</f>
        <v>0</v>
      </c>
      <c r="CV73" s="81">
        <f>+AE73-AL73-AT73</f>
        <v>748</v>
      </c>
    </row>
    <row r="74" spans="1:100" s="70" customFormat="1">
      <c r="A74" s="70" t="s">
        <v>3558</v>
      </c>
      <c r="B74" s="71">
        <v>24</v>
      </c>
      <c r="C74" s="275" t="s">
        <v>402</v>
      </c>
      <c r="D74" s="275" t="s">
        <v>403</v>
      </c>
      <c r="E74" s="274"/>
      <c r="F74" s="274"/>
      <c r="G74" s="71" t="s">
        <v>256</v>
      </c>
      <c r="H74" s="71">
        <v>4</v>
      </c>
      <c r="I74" s="73">
        <v>145.31</v>
      </c>
      <c r="J74" s="73">
        <v>42900</v>
      </c>
      <c r="K74" s="72">
        <v>0</v>
      </c>
      <c r="L74" s="72" t="s">
        <v>41</v>
      </c>
      <c r="M74" s="92" t="s">
        <v>14</v>
      </c>
      <c r="N74" s="70">
        <v>73176828</v>
      </c>
      <c r="O74" s="70" t="s">
        <v>3557</v>
      </c>
      <c r="Q74" s="89"/>
      <c r="S74" s="70" t="s">
        <v>465</v>
      </c>
      <c r="T74" s="88" t="s">
        <v>256</v>
      </c>
      <c r="U74" s="88">
        <v>4</v>
      </c>
      <c r="V74" s="87">
        <v>145.31</v>
      </c>
      <c r="W74" s="87" t="s">
        <v>1017</v>
      </c>
      <c r="X74" s="78">
        <v>45172</v>
      </c>
      <c r="Y74" s="78">
        <v>45172</v>
      </c>
      <c r="Z74" s="69" t="s">
        <v>1080</v>
      </c>
      <c r="AA74" s="319">
        <v>41900</v>
      </c>
      <c r="AB74" s="70">
        <v>48</v>
      </c>
      <c r="AC74" s="70">
        <v>45</v>
      </c>
      <c r="AD74" s="78">
        <v>46629</v>
      </c>
      <c r="AE74" s="115">
        <v>748</v>
      </c>
      <c r="AF74" s="115"/>
      <c r="AL74" s="76"/>
      <c r="AM74" s="76"/>
      <c r="AN74" s="76"/>
      <c r="AO74" s="76"/>
      <c r="AP74" s="76"/>
      <c r="AQ74" s="76"/>
      <c r="AR74" s="76"/>
      <c r="AS74" s="76"/>
      <c r="AT74" s="76"/>
      <c r="AU74" s="76"/>
      <c r="AV74" s="76"/>
      <c r="BA74" s="76"/>
      <c r="BB74" s="76"/>
      <c r="CS74" s="58">
        <f>+AL74+AT74</f>
        <v>0</v>
      </c>
      <c r="CT74" s="76">
        <f>+BA74+BG74+BM74+BS74+BY74+CE74+CK74+CQ74</f>
        <v>0</v>
      </c>
      <c r="CU74" s="76">
        <f>+CS74-CT74</f>
        <v>0</v>
      </c>
      <c r="CV74" s="81">
        <f>+AE74-AL74-AT74</f>
        <v>748</v>
      </c>
    </row>
    <row r="75" spans="1:100" s="70" customFormat="1">
      <c r="A75" s="70" t="s">
        <v>3558</v>
      </c>
      <c r="B75" s="71">
        <v>24</v>
      </c>
      <c r="C75" s="275" t="s">
        <v>402</v>
      </c>
      <c r="D75" s="275" t="s">
        <v>403</v>
      </c>
      <c r="E75" s="274"/>
      <c r="F75" s="274"/>
      <c r="G75" s="71" t="s">
        <v>256</v>
      </c>
      <c r="H75" s="71">
        <v>4</v>
      </c>
      <c r="I75" s="73">
        <v>145.31</v>
      </c>
      <c r="J75" s="73">
        <v>42900</v>
      </c>
      <c r="K75" s="72">
        <v>0</v>
      </c>
      <c r="L75" s="72" t="s">
        <v>41</v>
      </c>
      <c r="M75" s="92" t="s">
        <v>14</v>
      </c>
      <c r="N75" s="70">
        <v>73176828</v>
      </c>
      <c r="O75" s="70" t="s">
        <v>3557</v>
      </c>
      <c r="Q75" s="89"/>
      <c r="S75" s="70" t="s">
        <v>465</v>
      </c>
      <c r="T75" s="88" t="s">
        <v>256</v>
      </c>
      <c r="U75" s="88">
        <v>4</v>
      </c>
      <c r="V75" s="87">
        <v>145.31</v>
      </c>
      <c r="W75" s="87" t="s">
        <v>1017</v>
      </c>
      <c r="X75" s="78">
        <v>45172</v>
      </c>
      <c r="Y75" s="78">
        <v>45172</v>
      </c>
      <c r="Z75" s="69" t="s">
        <v>1080</v>
      </c>
      <c r="AA75" s="319">
        <v>41900</v>
      </c>
      <c r="AB75" s="70">
        <v>48</v>
      </c>
      <c r="AC75" s="70">
        <v>46</v>
      </c>
      <c r="AD75" s="78">
        <v>46660</v>
      </c>
      <c r="AE75" s="115">
        <v>748</v>
      </c>
      <c r="AF75" s="115"/>
      <c r="AL75" s="76"/>
      <c r="AM75" s="76"/>
      <c r="AN75" s="76"/>
      <c r="AO75" s="76"/>
      <c r="AP75" s="76"/>
      <c r="AQ75" s="76"/>
      <c r="AR75" s="76"/>
      <c r="AS75" s="76"/>
      <c r="AT75" s="76"/>
      <c r="AU75" s="76"/>
      <c r="AV75" s="76"/>
      <c r="BA75" s="76"/>
      <c r="BB75" s="76"/>
      <c r="CS75" s="58">
        <f>+AL75+AT75</f>
        <v>0</v>
      </c>
      <c r="CT75" s="76">
        <f>+BA75+BG75+BM75+BS75+BY75+CE75+CK75+CQ75</f>
        <v>0</v>
      </c>
      <c r="CU75" s="76">
        <f>+CS75-CT75</f>
        <v>0</v>
      </c>
      <c r="CV75" s="81">
        <f>+AE75-AL75-AT75</f>
        <v>748</v>
      </c>
    </row>
    <row r="76" spans="1:100" s="70" customFormat="1">
      <c r="A76" s="70" t="s">
        <v>3558</v>
      </c>
      <c r="B76" s="71">
        <v>24</v>
      </c>
      <c r="C76" s="275" t="s">
        <v>402</v>
      </c>
      <c r="D76" s="275" t="s">
        <v>403</v>
      </c>
      <c r="E76" s="274"/>
      <c r="F76" s="274"/>
      <c r="G76" s="71" t="s">
        <v>256</v>
      </c>
      <c r="H76" s="71">
        <v>4</v>
      </c>
      <c r="I76" s="73">
        <v>145.31</v>
      </c>
      <c r="J76" s="73">
        <v>42900</v>
      </c>
      <c r="K76" s="72">
        <v>0</v>
      </c>
      <c r="L76" s="72" t="s">
        <v>41</v>
      </c>
      <c r="M76" s="92" t="s">
        <v>14</v>
      </c>
      <c r="N76" s="70">
        <v>73176828</v>
      </c>
      <c r="O76" s="70" t="s">
        <v>3557</v>
      </c>
      <c r="Q76" s="89"/>
      <c r="S76" s="70" t="s">
        <v>465</v>
      </c>
      <c r="T76" s="88" t="s">
        <v>256</v>
      </c>
      <c r="U76" s="88">
        <v>4</v>
      </c>
      <c r="V76" s="87">
        <v>145.31</v>
      </c>
      <c r="W76" s="87" t="s">
        <v>1017</v>
      </c>
      <c r="X76" s="78">
        <v>45172</v>
      </c>
      <c r="Y76" s="78">
        <v>45172</v>
      </c>
      <c r="Z76" s="69" t="s">
        <v>1080</v>
      </c>
      <c r="AA76" s="319">
        <v>41900</v>
      </c>
      <c r="AB76" s="70">
        <v>48</v>
      </c>
      <c r="AC76" s="70">
        <v>47</v>
      </c>
      <c r="AD76" s="78">
        <v>46690</v>
      </c>
      <c r="AE76" s="115">
        <v>748</v>
      </c>
      <c r="AF76" s="115"/>
      <c r="AL76" s="76"/>
      <c r="AM76" s="76"/>
      <c r="AN76" s="76"/>
      <c r="AO76" s="76"/>
      <c r="AP76" s="76"/>
      <c r="AQ76" s="76"/>
      <c r="AR76" s="76"/>
      <c r="AS76" s="76"/>
      <c r="AT76" s="76"/>
      <c r="AU76" s="76"/>
      <c r="AV76" s="76"/>
      <c r="BA76" s="76"/>
      <c r="BB76" s="76"/>
      <c r="CS76" s="58">
        <f>+AL76+AT76</f>
        <v>0</v>
      </c>
      <c r="CT76" s="76">
        <f>+BA76+BG76+BM76+BS76+BY76+CE76+CK76+CQ76</f>
        <v>0</v>
      </c>
      <c r="CU76" s="76">
        <f>+CS76-CT76</f>
        <v>0</v>
      </c>
      <c r="CV76" s="81">
        <f>+AE76-AL76-AT76</f>
        <v>748</v>
      </c>
    </row>
    <row r="77" spans="1:100" s="70" customFormat="1">
      <c r="A77" s="70" t="s">
        <v>3558</v>
      </c>
      <c r="B77" s="71">
        <v>24</v>
      </c>
      <c r="C77" s="275" t="s">
        <v>402</v>
      </c>
      <c r="D77" s="275" t="s">
        <v>403</v>
      </c>
      <c r="E77" s="274"/>
      <c r="F77" s="274"/>
      <c r="G77" s="71" t="s">
        <v>256</v>
      </c>
      <c r="H77" s="71">
        <v>4</v>
      </c>
      <c r="I77" s="73">
        <v>145.31</v>
      </c>
      <c r="J77" s="73">
        <v>42900</v>
      </c>
      <c r="K77" s="72">
        <v>0</v>
      </c>
      <c r="L77" s="72" t="s">
        <v>41</v>
      </c>
      <c r="M77" s="92" t="s">
        <v>14</v>
      </c>
      <c r="N77" s="70">
        <v>73176828</v>
      </c>
      <c r="O77" s="70" t="s">
        <v>3557</v>
      </c>
      <c r="Q77" s="89"/>
      <c r="S77" s="70" t="s">
        <v>465</v>
      </c>
      <c r="T77" s="88" t="s">
        <v>256</v>
      </c>
      <c r="U77" s="88">
        <v>4</v>
      </c>
      <c r="V77" s="87">
        <v>145.31</v>
      </c>
      <c r="W77" s="87" t="s">
        <v>1017</v>
      </c>
      <c r="X77" s="78">
        <v>45172</v>
      </c>
      <c r="Y77" s="78">
        <v>45172</v>
      </c>
      <c r="Z77" s="69" t="s">
        <v>1080</v>
      </c>
      <c r="AA77" s="319">
        <v>41900</v>
      </c>
      <c r="AB77" s="70">
        <v>48</v>
      </c>
      <c r="AC77" s="70">
        <v>48</v>
      </c>
      <c r="AD77" s="78">
        <v>46721</v>
      </c>
      <c r="AE77" s="115">
        <v>744</v>
      </c>
      <c r="AF77" s="115"/>
      <c r="AL77" s="76"/>
      <c r="AM77" s="76"/>
      <c r="AN77" s="76"/>
      <c r="AO77" s="76"/>
      <c r="AP77" s="76"/>
      <c r="AQ77" s="76"/>
      <c r="AR77" s="76"/>
      <c r="AS77" s="76"/>
      <c r="AT77" s="76"/>
      <c r="AU77" s="76"/>
      <c r="AV77" s="76"/>
      <c r="AW77" s="78"/>
      <c r="BA77" s="76"/>
      <c r="BB77" s="76"/>
      <c r="CS77" s="58">
        <f>+AL77+AT77</f>
        <v>0</v>
      </c>
      <c r="CT77" s="76">
        <f>+BA77+BG77+BM77+BS77+BY77+CE77+CK77+CQ77</f>
        <v>0</v>
      </c>
      <c r="CU77" s="76">
        <f>+CS77-CT77</f>
        <v>0</v>
      </c>
      <c r="CV77" s="81">
        <f>+AE77-AL77-AT77</f>
        <v>744</v>
      </c>
    </row>
    <row r="78" spans="1:100" s="70" customFormat="1">
      <c r="A78" s="70" t="s">
        <v>3558</v>
      </c>
      <c r="B78" s="71">
        <v>24</v>
      </c>
      <c r="C78" s="275" t="s">
        <v>402</v>
      </c>
      <c r="D78" s="275" t="s">
        <v>403</v>
      </c>
      <c r="E78" s="274"/>
      <c r="F78" s="274"/>
      <c r="G78" s="71" t="s">
        <v>256</v>
      </c>
      <c r="H78" s="71">
        <v>4</v>
      </c>
      <c r="I78" s="73">
        <v>145.31</v>
      </c>
      <c r="J78" s="73">
        <v>42900</v>
      </c>
      <c r="K78" s="72">
        <v>0</v>
      </c>
      <c r="L78" s="72" t="s">
        <v>41</v>
      </c>
      <c r="M78" s="92" t="s">
        <v>14</v>
      </c>
      <c r="N78" s="70">
        <v>73176828</v>
      </c>
      <c r="O78" s="70" t="s">
        <v>3557</v>
      </c>
      <c r="Q78" s="89"/>
      <c r="S78" s="70" t="s">
        <v>3593</v>
      </c>
      <c r="T78" s="88"/>
      <c r="U78" s="88"/>
      <c r="V78" s="87">
        <v>12.5</v>
      </c>
      <c r="W78" s="87" t="s">
        <v>1017</v>
      </c>
      <c r="X78" s="78">
        <v>45940</v>
      </c>
      <c r="Y78" s="78">
        <v>45933</v>
      </c>
      <c r="Z78" s="69" t="s">
        <v>1080</v>
      </c>
      <c r="AA78" s="319">
        <v>5000</v>
      </c>
      <c r="AC78" s="70">
        <v>0</v>
      </c>
      <c r="AD78" s="78">
        <v>45928</v>
      </c>
      <c r="AE78" s="115">
        <v>28.32</v>
      </c>
      <c r="AF78" s="115"/>
      <c r="AH78" s="78">
        <v>45928</v>
      </c>
      <c r="AI78" s="70">
        <v>73176828</v>
      </c>
      <c r="AJ78" s="70" t="s">
        <v>3557</v>
      </c>
      <c r="AK78" s="70" t="s">
        <v>3594</v>
      </c>
      <c r="AL78" s="76">
        <v>28.32</v>
      </c>
      <c r="AM78" s="76"/>
      <c r="AN78" s="76" t="s">
        <v>1698</v>
      </c>
      <c r="AO78" s="76"/>
      <c r="AP78" s="76"/>
      <c r="AQ78" s="76"/>
      <c r="AR78" s="76"/>
      <c r="AS78" s="76"/>
      <c r="AT78" s="76"/>
      <c r="AU78" s="76"/>
      <c r="AV78" s="76"/>
      <c r="AW78" s="78">
        <v>45928</v>
      </c>
      <c r="AX78" s="70" t="s">
        <v>3602</v>
      </c>
      <c r="AY78" s="70">
        <v>100</v>
      </c>
      <c r="AZ78" s="70">
        <v>3.53</v>
      </c>
      <c r="BA78" s="76">
        <f>+AY78/AZ78</f>
        <v>28.328611898016998</v>
      </c>
      <c r="BB78" s="76" t="s">
        <v>3603</v>
      </c>
      <c r="CS78" s="58">
        <f>+AL78+AT78</f>
        <v>28.32</v>
      </c>
      <c r="CT78" s="76">
        <f>+BA78+BG78+BM78+BS78+BY78+CE78+CK78+CQ78</f>
        <v>28.328611898016998</v>
      </c>
      <c r="CU78" s="76">
        <f>+CS78-CT78</f>
        <v>-8.6118980169977988E-3</v>
      </c>
      <c r="CV78" s="81">
        <f>+AE78-AL78-AT78</f>
        <v>0</v>
      </c>
    </row>
    <row r="79" spans="1:100" s="70" customFormat="1">
      <c r="A79" s="70" t="s">
        <v>3558</v>
      </c>
      <c r="B79" s="71">
        <v>24</v>
      </c>
      <c r="C79" s="275" t="s">
        <v>402</v>
      </c>
      <c r="D79" s="275" t="s">
        <v>403</v>
      </c>
      <c r="E79" s="274"/>
      <c r="F79" s="274"/>
      <c r="G79" s="71" t="s">
        <v>256</v>
      </c>
      <c r="H79" s="71">
        <v>4</v>
      </c>
      <c r="I79" s="73">
        <v>145.31</v>
      </c>
      <c r="J79" s="73">
        <v>42900</v>
      </c>
      <c r="K79" s="72">
        <v>0</v>
      </c>
      <c r="L79" s="72" t="s">
        <v>41</v>
      </c>
      <c r="M79" s="92" t="s">
        <v>14</v>
      </c>
      <c r="N79" s="70">
        <v>73176828</v>
      </c>
      <c r="O79" s="70" t="s">
        <v>3557</v>
      </c>
      <c r="Q79" s="89"/>
      <c r="S79" s="70" t="s">
        <v>3593</v>
      </c>
      <c r="T79" s="88"/>
      <c r="U79" s="88"/>
      <c r="V79" s="87">
        <v>12.5</v>
      </c>
      <c r="W79" s="87" t="s">
        <v>1017</v>
      </c>
      <c r="X79" s="78">
        <v>45940</v>
      </c>
      <c r="Y79" s="78">
        <v>45933</v>
      </c>
      <c r="Z79" s="69" t="s">
        <v>1080</v>
      </c>
      <c r="AA79" s="319">
        <v>5000</v>
      </c>
      <c r="AC79" s="70">
        <v>0</v>
      </c>
      <c r="AD79" s="78">
        <v>45933</v>
      </c>
      <c r="AE79" s="115">
        <v>471.68</v>
      </c>
      <c r="AF79" s="115"/>
      <c r="AH79" s="78">
        <v>45933</v>
      </c>
      <c r="AI79" s="70">
        <v>73176828</v>
      </c>
      <c r="AJ79" s="70" t="s">
        <v>3557</v>
      </c>
      <c r="AK79" s="70" t="s">
        <v>3595</v>
      </c>
      <c r="AL79" s="76">
        <v>471.68</v>
      </c>
      <c r="AM79" s="76"/>
      <c r="AN79" s="76" t="s">
        <v>3577</v>
      </c>
      <c r="AO79" s="76"/>
      <c r="AP79" s="76"/>
      <c r="AQ79" s="76"/>
      <c r="AR79" s="76"/>
      <c r="AS79" s="76"/>
      <c r="AT79" s="76"/>
      <c r="AU79" s="76"/>
      <c r="AV79" s="76"/>
      <c r="AW79" s="78">
        <v>45933</v>
      </c>
      <c r="AX79" s="70">
        <v>4860</v>
      </c>
      <c r="BA79" s="76">
        <v>471.68</v>
      </c>
      <c r="BB79" s="76" t="s">
        <v>3603</v>
      </c>
      <c r="CS79" s="58">
        <f>+AL79+AT79</f>
        <v>471.68</v>
      </c>
      <c r="CT79" s="76">
        <f>+BA79+BG79+BM79+BS79+BY79+CE79+CK79+CQ79</f>
        <v>471.68</v>
      </c>
      <c r="CU79" s="76">
        <f>+CS79-CT79</f>
        <v>0</v>
      </c>
      <c r="CV79" s="81">
        <f>+AE79-AL79-AT79</f>
        <v>0</v>
      </c>
    </row>
    <row r="80" spans="1:100" s="70" customFormat="1">
      <c r="A80" s="70" t="s">
        <v>3558</v>
      </c>
      <c r="B80" s="71">
        <v>24</v>
      </c>
      <c r="C80" s="275" t="s">
        <v>402</v>
      </c>
      <c r="D80" s="275" t="s">
        <v>403</v>
      </c>
      <c r="E80" s="274"/>
      <c r="F80" s="274"/>
      <c r="G80" s="71" t="s">
        <v>256</v>
      </c>
      <c r="H80" s="71">
        <v>4</v>
      </c>
      <c r="I80" s="73">
        <v>145.31</v>
      </c>
      <c r="J80" s="73">
        <v>42900</v>
      </c>
      <c r="K80" s="72">
        <v>0</v>
      </c>
      <c r="L80" s="72" t="s">
        <v>41</v>
      </c>
      <c r="M80" s="92" t="s">
        <v>14</v>
      </c>
      <c r="N80" s="70">
        <v>73176828</v>
      </c>
      <c r="O80" s="70" t="s">
        <v>3557</v>
      </c>
      <c r="Q80" s="89"/>
      <c r="S80" s="70" t="s">
        <v>3593</v>
      </c>
      <c r="T80" s="88"/>
      <c r="U80" s="88"/>
      <c r="V80" s="87">
        <v>12.5</v>
      </c>
      <c r="W80" s="87" t="s">
        <v>1017</v>
      </c>
      <c r="X80" s="78">
        <v>45940</v>
      </c>
      <c r="Y80" s="78">
        <v>45933</v>
      </c>
      <c r="Z80" s="69" t="s">
        <v>1080</v>
      </c>
      <c r="AA80" s="319">
        <v>5000</v>
      </c>
      <c r="AC80" s="70">
        <v>1</v>
      </c>
      <c r="AD80" s="78">
        <v>45940</v>
      </c>
      <c r="AE80" s="115">
        <v>4500</v>
      </c>
      <c r="AF80" s="115"/>
      <c r="AH80" s="78">
        <v>45940</v>
      </c>
      <c r="AI80" s="70">
        <v>73176828</v>
      </c>
      <c r="AJ80" s="70" t="s">
        <v>3557</v>
      </c>
      <c r="AK80" s="70" t="s">
        <v>3596</v>
      </c>
      <c r="AL80" s="76">
        <v>4500</v>
      </c>
      <c r="AM80" s="76"/>
      <c r="AN80" s="76" t="s">
        <v>3579</v>
      </c>
      <c r="AO80" s="76"/>
      <c r="AP80" s="76"/>
      <c r="AQ80" s="76"/>
      <c r="AR80" s="76"/>
      <c r="AS80" s="76"/>
      <c r="AT80" s="76"/>
      <c r="AU80" s="76"/>
      <c r="AV80" s="76"/>
      <c r="AW80" s="78">
        <v>45940</v>
      </c>
      <c r="AX80" s="70">
        <v>4916</v>
      </c>
      <c r="BA80" s="76">
        <f>7890-4500</f>
        <v>3390</v>
      </c>
      <c r="BB80" s="76" t="s">
        <v>3603</v>
      </c>
      <c r="BC80" s="78">
        <v>45940</v>
      </c>
      <c r="BD80" s="70" t="s">
        <v>3604</v>
      </c>
      <c r="BG80" s="70">
        <v>1110</v>
      </c>
      <c r="CS80" s="58">
        <f>+AL80+AT80</f>
        <v>4500</v>
      </c>
      <c r="CT80" s="76">
        <f>+BA80+BG80+BM80+BS80+BY80+CE80+CK80+CQ80</f>
        <v>4500</v>
      </c>
      <c r="CU80" s="76">
        <f>+CS80-CT80</f>
        <v>0</v>
      </c>
      <c r="CV80" s="81">
        <f>+AE80-AL80-AT80</f>
        <v>0</v>
      </c>
    </row>
    <row r="81" spans="1:100" s="70" customFormat="1">
      <c r="A81" s="70" t="s">
        <v>3747</v>
      </c>
      <c r="B81" s="71">
        <v>140</v>
      </c>
      <c r="C81" s="72" t="s">
        <v>402</v>
      </c>
      <c r="D81" s="72" t="s">
        <v>403</v>
      </c>
      <c r="E81" s="71"/>
      <c r="F81" s="71"/>
      <c r="G81" s="71" t="s">
        <v>274</v>
      </c>
      <c r="H81" s="71">
        <v>3</v>
      </c>
      <c r="I81" s="73">
        <v>120.12</v>
      </c>
      <c r="J81" s="73">
        <v>35900</v>
      </c>
      <c r="K81" s="72">
        <v>0</v>
      </c>
      <c r="L81" s="72" t="s">
        <v>41</v>
      </c>
      <c r="M81" s="92" t="s">
        <v>14</v>
      </c>
      <c r="N81" s="70" t="s">
        <v>132</v>
      </c>
      <c r="O81" s="70" t="s">
        <v>3746</v>
      </c>
      <c r="Q81" s="89"/>
      <c r="S81" s="70" t="s">
        <v>465</v>
      </c>
      <c r="T81" s="276" t="s">
        <v>274</v>
      </c>
      <c r="U81" s="276">
        <v>3</v>
      </c>
      <c r="V81" s="277">
        <v>120.12</v>
      </c>
      <c r="W81" s="87" t="s">
        <v>1017</v>
      </c>
      <c r="X81" s="78">
        <v>44699</v>
      </c>
      <c r="Y81" s="78">
        <v>44944</v>
      </c>
      <c r="Z81" s="291" t="s">
        <v>1080</v>
      </c>
      <c r="AA81" s="319">
        <v>32000</v>
      </c>
      <c r="AB81" s="70">
        <v>12</v>
      </c>
      <c r="AC81" s="70">
        <v>0</v>
      </c>
      <c r="AD81" s="78">
        <v>44699</v>
      </c>
      <c r="AE81" s="115">
        <v>2000</v>
      </c>
      <c r="AF81" s="115"/>
      <c r="AH81" s="78">
        <v>44699</v>
      </c>
      <c r="AI81" s="70">
        <v>45086870</v>
      </c>
      <c r="AJ81" s="70" t="s">
        <v>3790</v>
      </c>
      <c r="AK81" s="70" t="s">
        <v>3774</v>
      </c>
      <c r="AL81" s="76">
        <v>2000</v>
      </c>
      <c r="AM81" s="76"/>
      <c r="AN81" s="76" t="s">
        <v>3750</v>
      </c>
      <c r="AO81" s="76"/>
      <c r="AW81" s="78">
        <v>44700</v>
      </c>
      <c r="AX81" s="70">
        <v>651</v>
      </c>
      <c r="BA81" s="76">
        <v>2000</v>
      </c>
      <c r="BB81" s="76"/>
      <c r="CS81" s="76">
        <f>+AL81+AT81</f>
        <v>2000</v>
      </c>
      <c r="CT81" s="76">
        <f>+BA81+BG81+BM81+BS81+BY81+CE81+CK81+CQ81</f>
        <v>2000</v>
      </c>
      <c r="CU81" s="76">
        <f>+CS81-CT81</f>
        <v>0</v>
      </c>
      <c r="CV81" s="134">
        <f>+AE81-AL81-AT81</f>
        <v>0</v>
      </c>
    </row>
    <row r="82" spans="1:100" s="70" customFormat="1">
      <c r="A82" s="70" t="s">
        <v>3747</v>
      </c>
      <c r="B82" s="71">
        <v>140</v>
      </c>
      <c r="C82" s="72" t="s">
        <v>402</v>
      </c>
      <c r="D82" s="72" t="s">
        <v>403</v>
      </c>
      <c r="E82" s="71"/>
      <c r="F82" s="71"/>
      <c r="G82" s="71" t="s">
        <v>274</v>
      </c>
      <c r="H82" s="71">
        <v>3</v>
      </c>
      <c r="I82" s="73">
        <v>120.12</v>
      </c>
      <c r="J82" s="73">
        <v>35900</v>
      </c>
      <c r="K82" s="72">
        <v>0</v>
      </c>
      <c r="L82" s="72" t="s">
        <v>41</v>
      </c>
      <c r="M82" s="92" t="s">
        <v>14</v>
      </c>
      <c r="N82" s="70" t="s">
        <v>132</v>
      </c>
      <c r="O82" s="70" t="s">
        <v>3746</v>
      </c>
      <c r="Q82" s="89"/>
      <c r="S82" s="70" t="s">
        <v>465</v>
      </c>
      <c r="T82" s="276" t="s">
        <v>274</v>
      </c>
      <c r="U82" s="276">
        <v>3</v>
      </c>
      <c r="V82" s="277">
        <v>120.12</v>
      </c>
      <c r="W82" s="87" t="s">
        <v>1017</v>
      </c>
      <c r="X82" s="78">
        <v>44699</v>
      </c>
      <c r="Y82" s="78">
        <v>44944</v>
      </c>
      <c r="Z82" s="291" t="s">
        <v>1080</v>
      </c>
      <c r="AA82" s="319">
        <v>32000</v>
      </c>
      <c r="AB82" s="70">
        <v>12</v>
      </c>
      <c r="AC82" s="70">
        <v>0</v>
      </c>
      <c r="AD82" s="78">
        <v>44700</v>
      </c>
      <c r="AE82" s="115">
        <v>3000</v>
      </c>
      <c r="AF82" s="115"/>
      <c r="AH82" s="78">
        <v>44699</v>
      </c>
      <c r="AI82" s="70">
        <v>45086870</v>
      </c>
      <c r="AJ82" s="70" t="s">
        <v>3790</v>
      </c>
      <c r="AK82" s="70" t="s">
        <v>3775</v>
      </c>
      <c r="AL82" s="76">
        <v>2000</v>
      </c>
      <c r="AM82" s="76"/>
      <c r="AN82" s="76" t="s">
        <v>3751</v>
      </c>
      <c r="AO82" s="78" t="s">
        <v>441</v>
      </c>
      <c r="AP82" s="78">
        <v>44700</v>
      </c>
      <c r="AQ82" s="70">
        <v>45086870</v>
      </c>
      <c r="AR82" s="70" t="s">
        <v>3790</v>
      </c>
      <c r="AS82" s="70" t="s">
        <v>3776</v>
      </c>
      <c r="AT82" s="76">
        <v>1000</v>
      </c>
      <c r="AV82" s="76" t="s">
        <v>3754</v>
      </c>
      <c r="AW82" s="78">
        <v>44699</v>
      </c>
      <c r="AX82" s="70">
        <v>647</v>
      </c>
      <c r="BA82" s="76">
        <v>2000</v>
      </c>
      <c r="BB82" s="76"/>
      <c r="BC82" s="78">
        <v>44700</v>
      </c>
      <c r="BD82" s="70">
        <v>649</v>
      </c>
      <c r="BG82" s="76">
        <v>1000</v>
      </c>
      <c r="CS82" s="76">
        <f>+AL82+AT82</f>
        <v>3000</v>
      </c>
      <c r="CT82" s="76">
        <f>+BA82+BG82+BM82+BS82+BY82+CE82+CK82+CQ82</f>
        <v>3000</v>
      </c>
      <c r="CU82" s="76">
        <f>+CS82-CT82</f>
        <v>0</v>
      </c>
      <c r="CV82" s="134">
        <f>+AE82-AL82-AT82</f>
        <v>0</v>
      </c>
    </row>
    <row r="83" spans="1:100" s="70" customFormat="1">
      <c r="A83" s="70" t="s">
        <v>3747</v>
      </c>
      <c r="B83" s="71">
        <v>140</v>
      </c>
      <c r="C83" s="72" t="s">
        <v>402</v>
      </c>
      <c r="D83" s="72" t="s">
        <v>403</v>
      </c>
      <c r="E83" s="71"/>
      <c r="F83" s="71"/>
      <c r="G83" s="71" t="s">
        <v>274</v>
      </c>
      <c r="H83" s="71">
        <v>3</v>
      </c>
      <c r="I83" s="73">
        <v>120.12</v>
      </c>
      <c r="J83" s="73">
        <v>35900</v>
      </c>
      <c r="K83" s="72">
        <v>0</v>
      </c>
      <c r="L83" s="72" t="s">
        <v>41</v>
      </c>
      <c r="M83" s="92" t="s">
        <v>14</v>
      </c>
      <c r="N83" s="70" t="s">
        <v>132</v>
      </c>
      <c r="O83" s="70" t="s">
        <v>3746</v>
      </c>
      <c r="Q83" s="89"/>
      <c r="S83" s="70" t="s">
        <v>465</v>
      </c>
      <c r="T83" s="276" t="s">
        <v>274</v>
      </c>
      <c r="U83" s="276">
        <v>3</v>
      </c>
      <c r="V83" s="277">
        <v>120.12</v>
      </c>
      <c r="W83" s="87" t="s">
        <v>1017</v>
      </c>
      <c r="X83" s="78">
        <v>44699</v>
      </c>
      <c r="Y83" s="78">
        <v>44944</v>
      </c>
      <c r="Z83" s="291" t="s">
        <v>1080</v>
      </c>
      <c r="AA83" s="319">
        <v>32000</v>
      </c>
      <c r="AB83" s="70">
        <v>12</v>
      </c>
      <c r="AC83" s="70">
        <v>1</v>
      </c>
      <c r="AD83" s="78">
        <v>44757</v>
      </c>
      <c r="AE83" s="115">
        <v>1000</v>
      </c>
      <c r="AF83" s="115"/>
      <c r="AH83" s="78">
        <v>44756</v>
      </c>
      <c r="AI83" s="70">
        <v>45086870</v>
      </c>
      <c r="AJ83" s="70" t="s">
        <v>3790</v>
      </c>
      <c r="AK83" s="70" t="s">
        <v>3779</v>
      </c>
      <c r="AL83" s="76">
        <v>1000</v>
      </c>
      <c r="AM83" s="76"/>
      <c r="AN83" s="76" t="s">
        <v>3757</v>
      </c>
      <c r="AW83" s="78">
        <v>44755</v>
      </c>
      <c r="AX83" s="70">
        <v>792</v>
      </c>
      <c r="BA83" s="70">
        <v>1000</v>
      </c>
      <c r="BB83" s="76"/>
      <c r="CS83" s="76">
        <f>+AL83+AT83</f>
        <v>1000</v>
      </c>
      <c r="CT83" s="76">
        <f>+BA83+BG83+BM83+BS83+BY83+CE83+CK83+CQ83</f>
        <v>1000</v>
      </c>
      <c r="CU83" s="76">
        <f>+CS83-CT83</f>
        <v>0</v>
      </c>
      <c r="CV83" s="134">
        <f>+AE83-AL83-AT83</f>
        <v>0</v>
      </c>
    </row>
    <row r="84" spans="1:100" s="70" customFormat="1">
      <c r="A84" s="70" t="s">
        <v>3747</v>
      </c>
      <c r="B84" s="71">
        <v>140</v>
      </c>
      <c r="C84" s="72" t="s">
        <v>402</v>
      </c>
      <c r="D84" s="72" t="s">
        <v>403</v>
      </c>
      <c r="E84" s="71"/>
      <c r="F84" s="71"/>
      <c r="G84" s="71" t="s">
        <v>274</v>
      </c>
      <c r="H84" s="71">
        <v>3</v>
      </c>
      <c r="I84" s="73">
        <v>120.12</v>
      </c>
      <c r="J84" s="73">
        <v>35900</v>
      </c>
      <c r="K84" s="72">
        <v>0</v>
      </c>
      <c r="L84" s="72" t="s">
        <v>41</v>
      </c>
      <c r="M84" s="92" t="s">
        <v>14</v>
      </c>
      <c r="N84" s="70" t="s">
        <v>132</v>
      </c>
      <c r="O84" s="70" t="s">
        <v>3746</v>
      </c>
      <c r="Q84" s="89"/>
      <c r="S84" s="70" t="s">
        <v>465</v>
      </c>
      <c r="T84" s="276" t="s">
        <v>274</v>
      </c>
      <c r="U84" s="276">
        <v>3</v>
      </c>
      <c r="V84" s="277">
        <v>120.12</v>
      </c>
      <c r="W84" s="87" t="s">
        <v>1017</v>
      </c>
      <c r="X84" s="78">
        <v>44699</v>
      </c>
      <c r="Y84" s="78">
        <v>44944</v>
      </c>
      <c r="Z84" s="291" t="s">
        <v>1080</v>
      </c>
      <c r="AA84" s="319">
        <v>32000</v>
      </c>
      <c r="AB84" s="70">
        <v>12</v>
      </c>
      <c r="AC84" s="70">
        <v>2</v>
      </c>
      <c r="AD84" s="78">
        <v>44788</v>
      </c>
      <c r="AE84" s="115">
        <v>1000</v>
      </c>
      <c r="AF84" s="115"/>
      <c r="AH84" s="78">
        <v>44790</v>
      </c>
      <c r="AI84" s="70">
        <v>45086870</v>
      </c>
      <c r="AJ84" s="70" t="s">
        <v>3790</v>
      </c>
      <c r="AK84" s="70" t="s">
        <v>3781</v>
      </c>
      <c r="AL84" s="76">
        <v>1000</v>
      </c>
      <c r="AM84" s="76"/>
      <c r="AN84" s="76" t="s">
        <v>3761</v>
      </c>
      <c r="AO84" s="76"/>
      <c r="AW84" s="78">
        <v>44784</v>
      </c>
      <c r="AX84" s="70">
        <v>845</v>
      </c>
      <c r="BA84" s="76">
        <v>1000</v>
      </c>
      <c r="BB84" s="76"/>
      <c r="CS84" s="76">
        <f>+AL84+AT84</f>
        <v>1000</v>
      </c>
      <c r="CT84" s="76">
        <f>+BA84+BG84+BM84+BS84+BY84+CE84+CK84+CQ84</f>
        <v>1000</v>
      </c>
      <c r="CU84" s="76">
        <f>+CS84-CT84</f>
        <v>0</v>
      </c>
      <c r="CV84" s="134">
        <f>+AE84-AL84-AT84</f>
        <v>0</v>
      </c>
    </row>
    <row r="85" spans="1:100" s="70" customFormat="1">
      <c r="A85" s="70" t="s">
        <v>3747</v>
      </c>
      <c r="B85" s="71">
        <v>140</v>
      </c>
      <c r="C85" s="72" t="s">
        <v>402</v>
      </c>
      <c r="D85" s="72" t="s">
        <v>403</v>
      </c>
      <c r="E85" s="71"/>
      <c r="F85" s="71"/>
      <c r="G85" s="71" t="s">
        <v>274</v>
      </c>
      <c r="H85" s="71">
        <v>3</v>
      </c>
      <c r="I85" s="73">
        <v>120.12</v>
      </c>
      <c r="J85" s="73">
        <v>35900</v>
      </c>
      <c r="K85" s="72">
        <v>0</v>
      </c>
      <c r="L85" s="72" t="s">
        <v>41</v>
      </c>
      <c r="M85" s="92" t="s">
        <v>14</v>
      </c>
      <c r="N85" s="70" t="s">
        <v>132</v>
      </c>
      <c r="O85" s="70" t="s">
        <v>3746</v>
      </c>
      <c r="Q85" s="89"/>
      <c r="S85" s="70" t="s">
        <v>465</v>
      </c>
      <c r="T85" s="276" t="s">
        <v>274</v>
      </c>
      <c r="U85" s="276">
        <v>3</v>
      </c>
      <c r="V85" s="277">
        <v>120.12</v>
      </c>
      <c r="W85" s="87" t="s">
        <v>1017</v>
      </c>
      <c r="X85" s="78">
        <v>44699</v>
      </c>
      <c r="Y85" s="78">
        <v>44944</v>
      </c>
      <c r="Z85" s="291" t="s">
        <v>1080</v>
      </c>
      <c r="AA85" s="319">
        <v>32000</v>
      </c>
      <c r="AB85" s="70">
        <v>12</v>
      </c>
      <c r="AC85" s="70">
        <v>3</v>
      </c>
      <c r="AD85" s="78">
        <v>44819</v>
      </c>
      <c r="AE85" s="115">
        <v>1000</v>
      </c>
      <c r="AF85" s="115"/>
      <c r="AH85" s="78">
        <v>44818</v>
      </c>
      <c r="AI85" s="70">
        <v>45086870</v>
      </c>
      <c r="AJ85" s="70" t="s">
        <v>3790</v>
      </c>
      <c r="AK85" s="70" t="s">
        <v>3782</v>
      </c>
      <c r="AL85" s="76">
        <v>1000</v>
      </c>
      <c r="AM85" s="76"/>
      <c r="AN85" s="76" t="s">
        <v>3762</v>
      </c>
      <c r="AO85" s="76"/>
      <c r="AQ85" s="76"/>
      <c r="AR85" s="76"/>
      <c r="AW85" s="78">
        <v>44815</v>
      </c>
      <c r="AX85" s="70">
        <v>940</v>
      </c>
      <c r="BA85" s="76">
        <v>1000</v>
      </c>
      <c r="BB85" s="76"/>
      <c r="CS85" s="76">
        <f>+AL85+AT85</f>
        <v>1000</v>
      </c>
      <c r="CT85" s="76">
        <f>+BA85+BG85+BM85+BS85+BY85+CE85+CK85+CQ85</f>
        <v>1000</v>
      </c>
      <c r="CU85" s="76">
        <f>+CS85-CT85</f>
        <v>0</v>
      </c>
      <c r="CV85" s="134">
        <f>+AE85-AL85-AT85</f>
        <v>0</v>
      </c>
    </row>
    <row r="86" spans="1:100" s="70" customFormat="1">
      <c r="A86" s="70" t="s">
        <v>3747</v>
      </c>
      <c r="B86" s="71">
        <v>140</v>
      </c>
      <c r="C86" s="72" t="s">
        <v>402</v>
      </c>
      <c r="D86" s="72" t="s">
        <v>403</v>
      </c>
      <c r="E86" s="71"/>
      <c r="F86" s="71"/>
      <c r="G86" s="71" t="s">
        <v>274</v>
      </c>
      <c r="H86" s="71">
        <v>3</v>
      </c>
      <c r="I86" s="73">
        <v>120.12</v>
      </c>
      <c r="J86" s="73">
        <v>35900</v>
      </c>
      <c r="K86" s="72">
        <v>0</v>
      </c>
      <c r="L86" s="72" t="s">
        <v>41</v>
      </c>
      <c r="M86" s="92" t="s">
        <v>14</v>
      </c>
      <c r="N86" s="70" t="s">
        <v>132</v>
      </c>
      <c r="O86" s="70" t="s">
        <v>3746</v>
      </c>
      <c r="Q86" s="89"/>
      <c r="S86" s="70" t="s">
        <v>465</v>
      </c>
      <c r="T86" s="276" t="s">
        <v>274</v>
      </c>
      <c r="U86" s="276">
        <v>3</v>
      </c>
      <c r="V86" s="277">
        <v>120.12</v>
      </c>
      <c r="W86" s="87" t="s">
        <v>1017</v>
      </c>
      <c r="X86" s="78">
        <v>44699</v>
      </c>
      <c r="Y86" s="78">
        <v>44944</v>
      </c>
      <c r="Z86" s="291" t="s">
        <v>1080</v>
      </c>
      <c r="AA86" s="319">
        <v>32000</v>
      </c>
      <c r="AB86" s="70">
        <v>12</v>
      </c>
      <c r="AC86" s="70">
        <v>4</v>
      </c>
      <c r="AD86" s="78">
        <v>44849</v>
      </c>
      <c r="AE86" s="115">
        <v>1000</v>
      </c>
      <c r="AF86" s="115"/>
      <c r="AH86" s="78">
        <v>44849</v>
      </c>
      <c r="AI86" s="70">
        <v>45086870</v>
      </c>
      <c r="AJ86" s="70" t="s">
        <v>3790</v>
      </c>
      <c r="AK86" s="70" t="s">
        <v>3785</v>
      </c>
      <c r="AL86" s="76">
        <v>1000</v>
      </c>
      <c r="AM86" s="76"/>
      <c r="AN86" s="76" t="s">
        <v>3766</v>
      </c>
      <c r="AO86" s="76"/>
      <c r="AP86" s="204"/>
      <c r="AQ86" s="76"/>
      <c r="AR86" s="76"/>
      <c r="AS86" s="76"/>
      <c r="AT86" s="76"/>
      <c r="AU86" s="76"/>
      <c r="AV86" s="76"/>
      <c r="AW86" s="78">
        <v>44848</v>
      </c>
      <c r="AX86" s="70">
        <v>1014</v>
      </c>
      <c r="BA86" s="76">
        <v>1000</v>
      </c>
      <c r="BB86" s="76"/>
      <c r="CS86" s="76">
        <f>+AL86+AT86</f>
        <v>1000</v>
      </c>
      <c r="CT86" s="76">
        <f>+BA86+BG86+BM86+BS86+BY86+CE86+CK86+CQ86</f>
        <v>1000</v>
      </c>
      <c r="CU86" s="76">
        <f>+CS86-CT86</f>
        <v>0</v>
      </c>
      <c r="CV86" s="134">
        <f>+AE86-AL86-AT86</f>
        <v>0</v>
      </c>
    </row>
    <row r="87" spans="1:100" s="70" customFormat="1">
      <c r="A87" s="70" t="s">
        <v>3747</v>
      </c>
      <c r="B87" s="71">
        <v>140</v>
      </c>
      <c r="C87" s="72" t="s">
        <v>402</v>
      </c>
      <c r="D87" s="72" t="s">
        <v>403</v>
      </c>
      <c r="E87" s="71"/>
      <c r="F87" s="71"/>
      <c r="G87" s="71" t="s">
        <v>274</v>
      </c>
      <c r="H87" s="71">
        <v>3</v>
      </c>
      <c r="I87" s="73">
        <v>120.12</v>
      </c>
      <c r="J87" s="73">
        <v>35900</v>
      </c>
      <c r="K87" s="72">
        <v>0</v>
      </c>
      <c r="L87" s="72" t="s">
        <v>41</v>
      </c>
      <c r="M87" s="92" t="s">
        <v>14</v>
      </c>
      <c r="N87" s="70" t="s">
        <v>132</v>
      </c>
      <c r="O87" s="70" t="s">
        <v>3746</v>
      </c>
      <c r="Q87" s="89"/>
      <c r="S87" s="70" t="s">
        <v>465</v>
      </c>
      <c r="T87" s="276" t="s">
        <v>274</v>
      </c>
      <c r="U87" s="276">
        <v>3</v>
      </c>
      <c r="V87" s="277">
        <v>120.12</v>
      </c>
      <c r="W87" s="87" t="s">
        <v>1017</v>
      </c>
      <c r="X87" s="78">
        <v>44699</v>
      </c>
      <c r="Y87" s="78">
        <v>44944</v>
      </c>
      <c r="Z87" s="291" t="s">
        <v>1080</v>
      </c>
      <c r="AA87" s="319">
        <v>32000</v>
      </c>
      <c r="AB87" s="70">
        <v>12</v>
      </c>
      <c r="AC87" s="70">
        <v>5</v>
      </c>
      <c r="AD87" s="78">
        <v>44880</v>
      </c>
      <c r="AE87" s="115">
        <v>1000</v>
      </c>
      <c r="AF87" s="115"/>
      <c r="AH87" s="78">
        <v>44879</v>
      </c>
      <c r="AI87" s="70">
        <v>45086870</v>
      </c>
      <c r="AJ87" s="70" t="s">
        <v>3790</v>
      </c>
      <c r="AK87" s="70" t="s">
        <v>3786</v>
      </c>
      <c r="AL87" s="76">
        <v>1000</v>
      </c>
      <c r="AM87" s="76"/>
      <c r="AN87" s="76" t="s">
        <v>3769</v>
      </c>
      <c r="AO87" s="76"/>
      <c r="AW87" s="78">
        <v>44877</v>
      </c>
      <c r="AX87" s="70">
        <v>1065</v>
      </c>
      <c r="BA87" s="76">
        <v>1000</v>
      </c>
      <c r="BB87" s="76"/>
      <c r="CS87" s="76">
        <f>+AL87+AT87</f>
        <v>1000</v>
      </c>
      <c r="CT87" s="76">
        <f>+BA87+BG87+BM87+BS87+BY87+CE87+CK87+CQ87</f>
        <v>1000</v>
      </c>
      <c r="CU87" s="76">
        <f>+CS87-CT87</f>
        <v>0</v>
      </c>
      <c r="CV87" s="134">
        <f>+AE87-AL87-AT87</f>
        <v>0</v>
      </c>
    </row>
    <row r="88" spans="1:100" s="70" customFormat="1">
      <c r="A88" s="70" t="s">
        <v>3747</v>
      </c>
      <c r="B88" s="71">
        <v>140</v>
      </c>
      <c r="C88" s="72" t="s">
        <v>402</v>
      </c>
      <c r="D88" s="72" t="s">
        <v>403</v>
      </c>
      <c r="E88" s="71"/>
      <c r="F88" s="71"/>
      <c r="G88" s="71" t="s">
        <v>274</v>
      </c>
      <c r="H88" s="71">
        <v>3</v>
      </c>
      <c r="I88" s="73">
        <v>120.12</v>
      </c>
      <c r="J88" s="73">
        <v>35900</v>
      </c>
      <c r="K88" s="72">
        <v>0</v>
      </c>
      <c r="L88" s="72" t="s">
        <v>41</v>
      </c>
      <c r="M88" s="92" t="s">
        <v>14</v>
      </c>
      <c r="N88" s="70" t="s">
        <v>132</v>
      </c>
      <c r="O88" s="70" t="s">
        <v>3746</v>
      </c>
      <c r="Q88" s="89"/>
      <c r="S88" s="70" t="s">
        <v>465</v>
      </c>
      <c r="T88" s="276" t="s">
        <v>274</v>
      </c>
      <c r="U88" s="276">
        <v>3</v>
      </c>
      <c r="V88" s="277">
        <v>120.12</v>
      </c>
      <c r="W88" s="87" t="s">
        <v>1017</v>
      </c>
      <c r="X88" s="78">
        <v>44699</v>
      </c>
      <c r="Y88" s="78">
        <v>44944</v>
      </c>
      <c r="Z88" s="291" t="s">
        <v>1080</v>
      </c>
      <c r="AA88" s="319">
        <v>32000</v>
      </c>
      <c r="AB88" s="70">
        <v>12</v>
      </c>
      <c r="AC88" s="70">
        <v>6</v>
      </c>
      <c r="AD88" s="78">
        <v>44910</v>
      </c>
      <c r="AE88" s="115">
        <v>1000</v>
      </c>
      <c r="AF88" s="115"/>
      <c r="AH88" s="78">
        <v>44914</v>
      </c>
      <c r="AI88" s="70">
        <v>45086870</v>
      </c>
      <c r="AJ88" s="70" t="s">
        <v>3790</v>
      </c>
      <c r="AK88" s="70" t="s">
        <v>3788</v>
      </c>
      <c r="AL88" s="76">
        <v>1000</v>
      </c>
      <c r="AM88" s="76"/>
      <c r="AN88" s="76" t="s">
        <v>3771</v>
      </c>
      <c r="AO88" s="76"/>
      <c r="AW88" s="78">
        <v>44910</v>
      </c>
      <c r="AX88" s="70">
        <v>1106</v>
      </c>
      <c r="BA88" s="76">
        <v>1000</v>
      </c>
      <c r="BB88" s="76"/>
      <c r="CS88" s="76">
        <f>+AL88+AT88</f>
        <v>1000</v>
      </c>
      <c r="CT88" s="76">
        <f>+BA88+BG88+BM88+BS88+BY88+CE88+CK88+CQ88</f>
        <v>1000</v>
      </c>
      <c r="CU88" s="76">
        <f>+CS88-CT88</f>
        <v>0</v>
      </c>
      <c r="CV88" s="134">
        <f>+AE88-AL88-AT88</f>
        <v>0</v>
      </c>
    </row>
    <row r="89" spans="1:100" s="70" customFormat="1">
      <c r="A89" s="70" t="s">
        <v>3747</v>
      </c>
      <c r="B89" s="71">
        <v>140</v>
      </c>
      <c r="C89" s="72" t="s">
        <v>402</v>
      </c>
      <c r="D89" s="72" t="s">
        <v>403</v>
      </c>
      <c r="E89" s="71"/>
      <c r="F89" s="71"/>
      <c r="G89" s="71" t="s">
        <v>274</v>
      </c>
      <c r="H89" s="71">
        <v>3</v>
      </c>
      <c r="I89" s="73">
        <v>120.12</v>
      </c>
      <c r="J89" s="73">
        <v>35900</v>
      </c>
      <c r="K89" s="72">
        <v>0</v>
      </c>
      <c r="L89" s="72" t="s">
        <v>41</v>
      </c>
      <c r="M89" s="92" t="s">
        <v>14</v>
      </c>
      <c r="N89" s="70" t="s">
        <v>132</v>
      </c>
      <c r="O89" s="70" t="s">
        <v>3746</v>
      </c>
      <c r="Q89" s="89"/>
      <c r="S89" s="70" t="s">
        <v>465</v>
      </c>
      <c r="T89" s="276" t="s">
        <v>274</v>
      </c>
      <c r="U89" s="276">
        <v>3</v>
      </c>
      <c r="V89" s="277">
        <v>120.12</v>
      </c>
      <c r="W89" s="87" t="s">
        <v>1017</v>
      </c>
      <c r="X89" s="78">
        <v>44699</v>
      </c>
      <c r="Y89" s="78">
        <v>44944</v>
      </c>
      <c r="Z89" s="291" t="s">
        <v>1080</v>
      </c>
      <c r="AA89" s="319">
        <v>32000</v>
      </c>
      <c r="AB89" s="70">
        <v>12</v>
      </c>
      <c r="AC89" s="70">
        <v>7</v>
      </c>
      <c r="AD89" s="78">
        <v>44941</v>
      </c>
      <c r="AE89" s="115">
        <v>1000</v>
      </c>
      <c r="AF89" s="115"/>
      <c r="AH89" s="204">
        <v>44945</v>
      </c>
      <c r="AI89" s="70">
        <v>45086870</v>
      </c>
      <c r="AJ89" s="70" t="s">
        <v>3790</v>
      </c>
      <c r="AK89" s="76" t="s">
        <v>3791</v>
      </c>
      <c r="AL89" s="76">
        <v>1000</v>
      </c>
      <c r="AM89" s="76"/>
      <c r="AN89" s="76" t="s">
        <v>3802</v>
      </c>
      <c r="AW89" s="78">
        <v>44940</v>
      </c>
      <c r="AX89" s="70">
        <v>1153</v>
      </c>
      <c r="BA89" s="76">
        <v>1000</v>
      </c>
      <c r="BB89" s="76"/>
      <c r="CS89" s="76">
        <f>+AL89+AT89</f>
        <v>1000</v>
      </c>
      <c r="CT89" s="76">
        <f>+BA89+BG89+BM89+BS89+BY89+CE89+CK89+CQ89</f>
        <v>1000</v>
      </c>
      <c r="CU89" s="76">
        <f>+CS89-CT89</f>
        <v>0</v>
      </c>
      <c r="CV89" s="134">
        <f>+AE89-AL89-AT89</f>
        <v>0</v>
      </c>
    </row>
    <row r="90" spans="1:100" s="70" customFormat="1">
      <c r="A90" s="70" t="s">
        <v>3747</v>
      </c>
      <c r="B90" s="71">
        <v>140</v>
      </c>
      <c r="C90" s="72" t="s">
        <v>402</v>
      </c>
      <c r="D90" s="72" t="s">
        <v>403</v>
      </c>
      <c r="E90" s="71"/>
      <c r="F90" s="71"/>
      <c r="G90" s="71" t="s">
        <v>274</v>
      </c>
      <c r="H90" s="71">
        <v>3</v>
      </c>
      <c r="I90" s="73">
        <v>120.12</v>
      </c>
      <c r="J90" s="73">
        <v>35900</v>
      </c>
      <c r="K90" s="72">
        <v>0</v>
      </c>
      <c r="L90" s="72" t="s">
        <v>41</v>
      </c>
      <c r="M90" s="92" t="s">
        <v>14</v>
      </c>
      <c r="N90" s="70" t="s">
        <v>132</v>
      </c>
      <c r="O90" s="70" t="s">
        <v>3746</v>
      </c>
      <c r="Q90" s="89"/>
      <c r="S90" s="70" t="s">
        <v>465</v>
      </c>
      <c r="T90" s="276" t="s">
        <v>274</v>
      </c>
      <c r="U90" s="276">
        <v>3</v>
      </c>
      <c r="V90" s="277">
        <v>120.12</v>
      </c>
      <c r="W90" s="87" t="s">
        <v>1017</v>
      </c>
      <c r="X90" s="78">
        <v>44699</v>
      </c>
      <c r="Y90" s="78">
        <v>44944</v>
      </c>
      <c r="Z90" s="291" t="s">
        <v>1080</v>
      </c>
      <c r="AA90" s="319">
        <v>32000</v>
      </c>
      <c r="AB90" s="70">
        <v>12</v>
      </c>
      <c r="AC90" s="70">
        <v>8</v>
      </c>
      <c r="AD90" s="78">
        <v>44972</v>
      </c>
      <c r="AE90" s="115">
        <v>1000</v>
      </c>
      <c r="AF90" s="115"/>
      <c r="AH90" s="204">
        <v>44974</v>
      </c>
      <c r="AI90" s="70">
        <v>45086870</v>
      </c>
      <c r="AJ90" s="70" t="s">
        <v>3790</v>
      </c>
      <c r="AK90" s="76" t="s">
        <v>3814</v>
      </c>
      <c r="AL90" s="76">
        <v>1000</v>
      </c>
      <c r="AM90" s="76"/>
      <c r="AN90" s="76" t="s">
        <v>3803</v>
      </c>
      <c r="AO90" s="76"/>
      <c r="AW90" s="78">
        <v>44971</v>
      </c>
      <c r="AX90" s="70">
        <v>1221</v>
      </c>
      <c r="BA90" s="76">
        <v>1000</v>
      </c>
      <c r="BB90" s="76"/>
      <c r="CS90" s="76">
        <f>+AL90+AT90</f>
        <v>1000</v>
      </c>
      <c r="CT90" s="76">
        <f>+BA90+BG90+BM90+BS90+BY90+CE90+CK90+CQ90</f>
        <v>1000</v>
      </c>
      <c r="CU90" s="76">
        <f>+CS90-CT90</f>
        <v>0</v>
      </c>
      <c r="CV90" s="134">
        <f>+AE90-AL90-AT90</f>
        <v>0</v>
      </c>
    </row>
    <row r="91" spans="1:100" s="70" customFormat="1">
      <c r="A91" s="70" t="s">
        <v>3747</v>
      </c>
      <c r="B91" s="71">
        <v>140</v>
      </c>
      <c r="C91" s="72" t="s">
        <v>402</v>
      </c>
      <c r="D91" s="72" t="s">
        <v>403</v>
      </c>
      <c r="E91" s="71"/>
      <c r="F91" s="71"/>
      <c r="G91" s="71" t="s">
        <v>274</v>
      </c>
      <c r="H91" s="71">
        <v>3</v>
      </c>
      <c r="I91" s="73">
        <v>120.12</v>
      </c>
      <c r="J91" s="73">
        <v>35900</v>
      </c>
      <c r="K91" s="72">
        <v>0</v>
      </c>
      <c r="L91" s="72" t="s">
        <v>41</v>
      </c>
      <c r="M91" s="92" t="s">
        <v>14</v>
      </c>
      <c r="N91" s="70" t="s">
        <v>132</v>
      </c>
      <c r="O91" s="70" t="s">
        <v>3746</v>
      </c>
      <c r="Q91" s="89"/>
      <c r="S91" s="70" t="s">
        <v>465</v>
      </c>
      <c r="T91" s="276" t="s">
        <v>274</v>
      </c>
      <c r="U91" s="276">
        <v>3</v>
      </c>
      <c r="V91" s="277">
        <v>120.12</v>
      </c>
      <c r="W91" s="87" t="s">
        <v>1017</v>
      </c>
      <c r="X91" s="78">
        <v>44699</v>
      </c>
      <c r="Y91" s="78">
        <v>44944</v>
      </c>
      <c r="Z91" s="291" t="s">
        <v>1080</v>
      </c>
      <c r="AA91" s="319">
        <v>32000</v>
      </c>
      <c r="AB91" s="70">
        <v>12</v>
      </c>
      <c r="AC91" s="70">
        <v>9</v>
      </c>
      <c r="AD91" s="78">
        <v>45000</v>
      </c>
      <c r="AE91" s="115">
        <v>1000</v>
      </c>
      <c r="AF91" s="115"/>
      <c r="AH91" s="204">
        <v>45012</v>
      </c>
      <c r="AI91" s="70">
        <v>45086870</v>
      </c>
      <c r="AJ91" s="70" t="s">
        <v>3790</v>
      </c>
      <c r="AK91" s="76" t="s">
        <v>3793</v>
      </c>
      <c r="AL91" s="76">
        <v>1000</v>
      </c>
      <c r="AM91" s="76"/>
      <c r="AN91" s="76" t="s">
        <v>3805</v>
      </c>
      <c r="AO91" s="76"/>
      <c r="AW91" s="78">
        <v>44999</v>
      </c>
      <c r="AX91" s="70">
        <v>1315</v>
      </c>
      <c r="BA91" s="76">
        <v>1000</v>
      </c>
      <c r="BB91" s="76"/>
      <c r="CS91" s="76">
        <f>+AL91+AT91</f>
        <v>1000</v>
      </c>
      <c r="CT91" s="76">
        <f>+BA91+BG91+BM91+BS91+BY91+CE91+CK91+CQ91</f>
        <v>1000</v>
      </c>
      <c r="CU91" s="76">
        <f>+CS91-CT91</f>
        <v>0</v>
      </c>
      <c r="CV91" s="134">
        <f>+AE91-AL91-AT91</f>
        <v>0</v>
      </c>
    </row>
    <row r="92" spans="1:100" s="70" customFormat="1">
      <c r="A92" s="70" t="s">
        <v>3747</v>
      </c>
      <c r="B92" s="71">
        <v>140</v>
      </c>
      <c r="C92" s="72" t="s">
        <v>402</v>
      </c>
      <c r="D92" s="72" t="s">
        <v>403</v>
      </c>
      <c r="E92" s="71"/>
      <c r="F92" s="71"/>
      <c r="G92" s="71" t="s">
        <v>274</v>
      </c>
      <c r="H92" s="71">
        <v>3</v>
      </c>
      <c r="I92" s="73">
        <v>120.12</v>
      </c>
      <c r="J92" s="73">
        <v>35900</v>
      </c>
      <c r="K92" s="72">
        <v>0</v>
      </c>
      <c r="L92" s="72" t="s">
        <v>41</v>
      </c>
      <c r="M92" s="92" t="s">
        <v>14</v>
      </c>
      <c r="N92" s="70" t="s">
        <v>132</v>
      </c>
      <c r="O92" s="70" t="s">
        <v>3746</v>
      </c>
      <c r="Q92" s="89"/>
      <c r="S92" s="70" t="s">
        <v>465</v>
      </c>
      <c r="T92" s="276" t="s">
        <v>274</v>
      </c>
      <c r="U92" s="276">
        <v>3</v>
      </c>
      <c r="V92" s="277">
        <v>120.12</v>
      </c>
      <c r="W92" s="87" t="s">
        <v>1017</v>
      </c>
      <c r="X92" s="78">
        <v>44699</v>
      </c>
      <c r="Y92" s="78">
        <v>44944</v>
      </c>
      <c r="Z92" s="291" t="s">
        <v>1080</v>
      </c>
      <c r="AA92" s="319">
        <v>32000</v>
      </c>
      <c r="AB92" s="70">
        <v>12</v>
      </c>
      <c r="AC92" s="70">
        <v>10</v>
      </c>
      <c r="AD92" s="78">
        <v>45031</v>
      </c>
      <c r="AE92" s="115">
        <v>1000</v>
      </c>
      <c r="AF92" s="115"/>
      <c r="AH92" s="204">
        <v>45029</v>
      </c>
      <c r="AI92" s="70">
        <v>45086870</v>
      </c>
      <c r="AJ92" s="70" t="s">
        <v>3790</v>
      </c>
      <c r="AK92" s="76" t="s">
        <v>3796</v>
      </c>
      <c r="AL92" s="76">
        <v>1000</v>
      </c>
      <c r="AM92" s="76"/>
      <c r="AN92" s="76" t="s">
        <v>3808</v>
      </c>
      <c r="AO92" s="76"/>
      <c r="AW92" s="78">
        <v>45028</v>
      </c>
      <c r="AX92" s="70">
        <v>1403</v>
      </c>
      <c r="BA92" s="76">
        <v>1000</v>
      </c>
      <c r="BB92" s="76"/>
      <c r="CS92" s="76">
        <f>+AL92+AT92</f>
        <v>1000</v>
      </c>
      <c r="CT92" s="76">
        <f>+BA92+BG92+BM92+BS92+BY92+CE92+CK92+CQ92</f>
        <v>1000</v>
      </c>
      <c r="CU92" s="76">
        <f>+CS92-CT92</f>
        <v>0</v>
      </c>
      <c r="CV92" s="134">
        <f>+AE92-AL92-AT92</f>
        <v>0</v>
      </c>
    </row>
    <row r="93" spans="1:100" s="70" customFormat="1">
      <c r="A93" s="70" t="s">
        <v>3747</v>
      </c>
      <c r="B93" s="71">
        <v>140</v>
      </c>
      <c r="C93" s="72" t="s">
        <v>402</v>
      </c>
      <c r="D93" s="72" t="s">
        <v>403</v>
      </c>
      <c r="E93" s="71"/>
      <c r="F93" s="71"/>
      <c r="G93" s="71" t="s">
        <v>274</v>
      </c>
      <c r="H93" s="71">
        <v>3</v>
      </c>
      <c r="I93" s="73">
        <v>120.12</v>
      </c>
      <c r="J93" s="73">
        <v>35900</v>
      </c>
      <c r="K93" s="72">
        <v>0</v>
      </c>
      <c r="L93" s="72" t="s">
        <v>41</v>
      </c>
      <c r="M93" s="92" t="s">
        <v>14</v>
      </c>
      <c r="N93" s="70" t="s">
        <v>132</v>
      </c>
      <c r="O93" s="70" t="s">
        <v>3746</v>
      </c>
      <c r="Q93" s="89"/>
      <c r="S93" s="70" t="s">
        <v>465</v>
      </c>
      <c r="T93" s="276" t="s">
        <v>274</v>
      </c>
      <c r="U93" s="276">
        <v>3</v>
      </c>
      <c r="V93" s="277">
        <v>120.12</v>
      </c>
      <c r="W93" s="87" t="s">
        <v>1017</v>
      </c>
      <c r="X93" s="78">
        <v>44699</v>
      </c>
      <c r="Y93" s="78">
        <v>44944</v>
      </c>
      <c r="Z93" s="291" t="s">
        <v>1080</v>
      </c>
      <c r="AA93" s="319">
        <v>32000</v>
      </c>
      <c r="AB93" s="70">
        <v>12</v>
      </c>
      <c r="AC93" s="70">
        <v>11</v>
      </c>
      <c r="AD93" s="78">
        <v>45061</v>
      </c>
      <c r="AE93" s="115">
        <v>1000</v>
      </c>
      <c r="AF93" s="115"/>
      <c r="AH93" s="204">
        <v>45061</v>
      </c>
      <c r="AI93" s="70">
        <v>45086870</v>
      </c>
      <c r="AJ93" s="70" t="s">
        <v>3790</v>
      </c>
      <c r="AK93" s="76" t="s">
        <v>3797</v>
      </c>
      <c r="AL93" s="76">
        <v>1000</v>
      </c>
      <c r="AM93" s="76"/>
      <c r="AN93" s="76" t="s">
        <v>3809</v>
      </c>
      <c r="AO93" s="76"/>
      <c r="AW93" s="78">
        <v>45059</v>
      </c>
      <c r="AX93" s="70">
        <v>1508</v>
      </c>
      <c r="BA93" s="76">
        <v>1000</v>
      </c>
      <c r="BB93" s="76"/>
      <c r="CS93" s="76">
        <f>+AL93+AT93</f>
        <v>1000</v>
      </c>
      <c r="CT93" s="76">
        <f>+BA93+BG93+BM93+BS93+BY93+CE93+CK93+CQ93</f>
        <v>1000</v>
      </c>
      <c r="CU93" s="76">
        <f>+CS93-CT93</f>
        <v>0</v>
      </c>
      <c r="CV93" s="134">
        <f>+AE93-AL93-AT93</f>
        <v>0</v>
      </c>
    </row>
    <row r="94" spans="1:100" s="70" customFormat="1">
      <c r="A94" s="70" t="s">
        <v>3747</v>
      </c>
      <c r="B94" s="71">
        <v>140</v>
      </c>
      <c r="C94" s="72" t="s">
        <v>402</v>
      </c>
      <c r="D94" s="72" t="s">
        <v>403</v>
      </c>
      <c r="E94" s="71"/>
      <c r="F94" s="71"/>
      <c r="G94" s="71" t="s">
        <v>274</v>
      </c>
      <c r="H94" s="71">
        <v>3</v>
      </c>
      <c r="I94" s="73">
        <v>120.12</v>
      </c>
      <c r="J94" s="73">
        <v>35900</v>
      </c>
      <c r="K94" s="72">
        <v>0</v>
      </c>
      <c r="L94" s="72" t="s">
        <v>41</v>
      </c>
      <c r="M94" s="92" t="s">
        <v>14</v>
      </c>
      <c r="N94" s="70" t="s">
        <v>132</v>
      </c>
      <c r="O94" s="70" t="s">
        <v>3746</v>
      </c>
      <c r="Q94" s="89"/>
      <c r="S94" s="70" t="s">
        <v>465</v>
      </c>
      <c r="T94" s="276" t="s">
        <v>274</v>
      </c>
      <c r="U94" s="276">
        <v>3</v>
      </c>
      <c r="V94" s="277">
        <v>120.12</v>
      </c>
      <c r="W94" s="87" t="s">
        <v>1017</v>
      </c>
      <c r="X94" s="78">
        <v>44699</v>
      </c>
      <c r="Y94" s="78">
        <v>44944</v>
      </c>
      <c r="Z94" s="291" t="s">
        <v>1080</v>
      </c>
      <c r="AA94" s="319">
        <v>32000</v>
      </c>
      <c r="AB94" s="70">
        <v>12</v>
      </c>
      <c r="AC94" s="70">
        <v>12</v>
      </c>
      <c r="AD94" s="78">
        <v>45199</v>
      </c>
      <c r="AE94" s="115">
        <v>16000</v>
      </c>
      <c r="AF94" s="115"/>
      <c r="AH94" s="204">
        <v>45091</v>
      </c>
      <c r="AI94" s="70">
        <v>45086870</v>
      </c>
      <c r="AJ94" s="70" t="s">
        <v>3790</v>
      </c>
      <c r="AK94" s="76" t="s">
        <v>3800</v>
      </c>
      <c r="AL94" s="76">
        <v>16000</v>
      </c>
      <c r="AM94" s="76"/>
      <c r="AN94" s="76" t="s">
        <v>3812</v>
      </c>
      <c r="AO94" s="76"/>
      <c r="AW94" s="78">
        <v>45091</v>
      </c>
      <c r="AX94" s="70">
        <v>1628</v>
      </c>
      <c r="BA94" s="76">
        <v>16000</v>
      </c>
      <c r="BB94" s="76"/>
      <c r="CS94" s="76">
        <f>+AL94+AT94</f>
        <v>16000</v>
      </c>
      <c r="CT94" s="76">
        <f>+BA94+BG94+BM94+BS94+BY94+CE94+CK94+CQ94</f>
        <v>16000</v>
      </c>
      <c r="CU94" s="76">
        <f>+CS94-CT94</f>
        <v>0</v>
      </c>
      <c r="CV94" s="134">
        <f>+AE94-AL94-AT94</f>
        <v>0</v>
      </c>
    </row>
    <row r="95" spans="1:100" s="70" customFormat="1">
      <c r="A95" s="70" t="s">
        <v>3747</v>
      </c>
      <c r="B95" s="71">
        <v>140</v>
      </c>
      <c r="C95" s="72" t="s">
        <v>402</v>
      </c>
      <c r="D95" s="72" t="s">
        <v>403</v>
      </c>
      <c r="E95" s="71"/>
      <c r="F95" s="71"/>
      <c r="G95" s="71" t="s">
        <v>274</v>
      </c>
      <c r="H95" s="71">
        <v>3</v>
      </c>
      <c r="I95" s="73">
        <v>120.12</v>
      </c>
      <c r="J95" s="73">
        <v>35900</v>
      </c>
      <c r="K95" s="72">
        <v>0</v>
      </c>
      <c r="L95" s="72" t="s">
        <v>41</v>
      </c>
      <c r="M95" s="92" t="s">
        <v>14</v>
      </c>
      <c r="N95" s="70" t="s">
        <v>132</v>
      </c>
      <c r="O95" s="70" t="s">
        <v>3746</v>
      </c>
      <c r="Q95" s="89"/>
      <c r="S95" s="70" t="s">
        <v>3748</v>
      </c>
      <c r="T95" s="276"/>
      <c r="U95" s="276"/>
      <c r="V95" s="277">
        <v>12.5</v>
      </c>
      <c r="W95" s="87" t="s">
        <v>1017</v>
      </c>
      <c r="X95" s="78">
        <v>44699</v>
      </c>
      <c r="Y95" s="78">
        <v>44700</v>
      </c>
      <c r="Z95" s="291" t="s">
        <v>1080</v>
      </c>
      <c r="AA95" s="319">
        <v>6000</v>
      </c>
      <c r="AB95" s="70">
        <v>12</v>
      </c>
      <c r="AC95" s="70">
        <v>0</v>
      </c>
      <c r="AD95" s="78">
        <v>44700</v>
      </c>
      <c r="AE95" s="115">
        <v>1000</v>
      </c>
      <c r="AF95" s="115"/>
      <c r="AH95" s="78">
        <v>44700</v>
      </c>
      <c r="AI95" s="70">
        <v>45086870</v>
      </c>
      <c r="AJ95" s="70" t="s">
        <v>3790</v>
      </c>
      <c r="AK95" s="70" t="s">
        <v>3777</v>
      </c>
      <c r="AL95" s="76">
        <v>1000</v>
      </c>
      <c r="AM95" s="76"/>
      <c r="AN95" s="76" t="s">
        <v>3755</v>
      </c>
      <c r="AP95" s="204"/>
      <c r="AQ95" s="76"/>
      <c r="AR95" s="76"/>
      <c r="AS95" s="76"/>
      <c r="AT95" s="76"/>
      <c r="AU95" s="76"/>
      <c r="AV95" s="76"/>
      <c r="AW95" s="78">
        <v>44700</v>
      </c>
      <c r="AX95" s="70">
        <v>655</v>
      </c>
      <c r="BA95" s="76">
        <v>1000</v>
      </c>
      <c r="BB95" s="76"/>
      <c r="CS95" s="76">
        <f>+AL95+AT95</f>
        <v>1000</v>
      </c>
      <c r="CT95" s="76">
        <f>+BA95+BG95+BM95+BS95+BY95+CE95+CK95+CQ95</f>
        <v>1000</v>
      </c>
      <c r="CU95" s="76">
        <f>+CS95-CT95</f>
        <v>0</v>
      </c>
      <c r="CV95" s="134">
        <f>+AE95-AL95-AT95</f>
        <v>0</v>
      </c>
    </row>
    <row r="96" spans="1:100" s="70" customFormat="1">
      <c r="A96" s="70" t="s">
        <v>3747</v>
      </c>
      <c r="B96" s="71">
        <v>140</v>
      </c>
      <c r="C96" s="72" t="s">
        <v>402</v>
      </c>
      <c r="D96" s="72" t="s">
        <v>403</v>
      </c>
      <c r="E96" s="71"/>
      <c r="F96" s="71"/>
      <c r="G96" s="71" t="s">
        <v>274</v>
      </c>
      <c r="H96" s="71">
        <v>3</v>
      </c>
      <c r="I96" s="73">
        <v>120.12</v>
      </c>
      <c r="J96" s="73">
        <v>35900</v>
      </c>
      <c r="K96" s="72">
        <v>0</v>
      </c>
      <c r="L96" s="72" t="s">
        <v>41</v>
      </c>
      <c r="M96" s="92" t="s">
        <v>14</v>
      </c>
      <c r="N96" s="70" t="s">
        <v>132</v>
      </c>
      <c r="O96" s="70" t="s">
        <v>3746</v>
      </c>
      <c r="Q96" s="89"/>
      <c r="S96" s="70" t="s">
        <v>3748</v>
      </c>
      <c r="T96" s="276"/>
      <c r="U96" s="276"/>
      <c r="V96" s="277">
        <v>12.5</v>
      </c>
      <c r="W96" s="87" t="s">
        <v>1017</v>
      </c>
      <c r="X96" s="78">
        <v>44699</v>
      </c>
      <c r="Y96" s="78">
        <v>44700</v>
      </c>
      <c r="Z96" s="291" t="s">
        <v>1080</v>
      </c>
      <c r="AA96" s="319">
        <v>6000</v>
      </c>
      <c r="AB96" s="70">
        <v>12</v>
      </c>
      <c r="AC96" s="70">
        <v>1</v>
      </c>
      <c r="AD96" s="78">
        <v>44772</v>
      </c>
      <c r="AE96" s="115">
        <v>416.67</v>
      </c>
      <c r="AF96" s="115"/>
      <c r="AH96" s="78">
        <v>44756</v>
      </c>
      <c r="AI96" s="70">
        <v>45086870</v>
      </c>
      <c r="AJ96" s="70" t="s">
        <v>3790</v>
      </c>
      <c r="AK96" s="70" t="s">
        <v>3778</v>
      </c>
      <c r="AL96" s="76">
        <v>416.67</v>
      </c>
      <c r="AM96" s="76"/>
      <c r="AN96" s="76" t="s">
        <v>3756</v>
      </c>
      <c r="AW96" s="78">
        <v>44747</v>
      </c>
      <c r="AX96" s="70">
        <v>773</v>
      </c>
      <c r="BA96" s="76">
        <v>416.67</v>
      </c>
      <c r="BB96" s="76"/>
      <c r="CS96" s="76">
        <f>+AL96+AT96</f>
        <v>416.67</v>
      </c>
      <c r="CT96" s="76">
        <f>+BA96+BG96+BM96+BS96+BY96+CE96+CK96+CQ96</f>
        <v>416.67</v>
      </c>
      <c r="CU96" s="76">
        <f>+CS96-CT96</f>
        <v>0</v>
      </c>
      <c r="CV96" s="134">
        <f>+AE96-AL96-AT96</f>
        <v>0</v>
      </c>
    </row>
    <row r="97" spans="1:100" s="70" customFormat="1">
      <c r="A97" s="70" t="s">
        <v>3747</v>
      </c>
      <c r="B97" s="71">
        <v>140</v>
      </c>
      <c r="C97" s="72" t="s">
        <v>402</v>
      </c>
      <c r="D97" s="72" t="s">
        <v>403</v>
      </c>
      <c r="E97" s="71"/>
      <c r="F97" s="71"/>
      <c r="G97" s="71" t="s">
        <v>274</v>
      </c>
      <c r="H97" s="71">
        <v>3</v>
      </c>
      <c r="I97" s="73">
        <v>120.12</v>
      </c>
      <c r="J97" s="73">
        <v>35900</v>
      </c>
      <c r="K97" s="72">
        <v>0</v>
      </c>
      <c r="L97" s="72" t="s">
        <v>41</v>
      </c>
      <c r="M97" s="92" t="s">
        <v>14</v>
      </c>
      <c r="N97" s="70" t="s">
        <v>132</v>
      </c>
      <c r="O97" s="70" t="s">
        <v>3746</v>
      </c>
      <c r="Q97" s="89"/>
      <c r="S97" s="70" t="s">
        <v>3748</v>
      </c>
      <c r="T97" s="276"/>
      <c r="U97" s="276"/>
      <c r="V97" s="277">
        <v>12.5</v>
      </c>
      <c r="W97" s="87" t="s">
        <v>1017</v>
      </c>
      <c r="X97" s="78">
        <v>44699</v>
      </c>
      <c r="Y97" s="78">
        <v>44700</v>
      </c>
      <c r="Z97" s="291" t="s">
        <v>1080</v>
      </c>
      <c r="AA97" s="319">
        <v>6000</v>
      </c>
      <c r="AB97" s="70">
        <v>12</v>
      </c>
      <c r="AC97" s="70">
        <v>2</v>
      </c>
      <c r="AD97" s="78">
        <v>44803</v>
      </c>
      <c r="AE97" s="115">
        <v>416.67</v>
      </c>
      <c r="AF97" s="115"/>
      <c r="AH97" s="78">
        <v>44790</v>
      </c>
      <c r="AI97" s="70">
        <v>45086870</v>
      </c>
      <c r="AJ97" s="70" t="s">
        <v>3790</v>
      </c>
      <c r="AK97" s="70" t="s">
        <v>3780</v>
      </c>
      <c r="AL97" s="76">
        <v>416.67</v>
      </c>
      <c r="AM97" s="76"/>
      <c r="AN97" s="76" t="s">
        <v>3760</v>
      </c>
      <c r="AP97" s="76"/>
      <c r="AQ97" s="76"/>
      <c r="AR97" s="76"/>
      <c r="AS97" s="76"/>
      <c r="AT97" s="76"/>
      <c r="AU97" s="76"/>
      <c r="AV97" s="76"/>
      <c r="AW97" s="78">
        <v>44784</v>
      </c>
      <c r="AX97" s="70">
        <v>844</v>
      </c>
      <c r="BA97" s="76">
        <v>416.67</v>
      </c>
      <c r="BB97" s="76"/>
      <c r="CS97" s="76">
        <f>+AL97+AT97</f>
        <v>416.67</v>
      </c>
      <c r="CT97" s="76">
        <f>+BA97+BG97+BM97+BS97+BY97+CE97+CK97+CQ97</f>
        <v>416.67</v>
      </c>
      <c r="CU97" s="76">
        <f>+CS97-CT97</f>
        <v>0</v>
      </c>
      <c r="CV97" s="134">
        <f>+AE97-AL97-AT97</f>
        <v>0</v>
      </c>
    </row>
    <row r="98" spans="1:100" s="70" customFormat="1">
      <c r="A98" s="70" t="s">
        <v>3747</v>
      </c>
      <c r="B98" s="71">
        <v>140</v>
      </c>
      <c r="C98" s="72" t="s">
        <v>402</v>
      </c>
      <c r="D98" s="72" t="s">
        <v>403</v>
      </c>
      <c r="E98" s="71"/>
      <c r="F98" s="71"/>
      <c r="G98" s="71" t="s">
        <v>274</v>
      </c>
      <c r="H98" s="71">
        <v>3</v>
      </c>
      <c r="I98" s="73">
        <v>120.12</v>
      </c>
      <c r="J98" s="73">
        <v>35900</v>
      </c>
      <c r="K98" s="72">
        <v>0</v>
      </c>
      <c r="L98" s="72" t="s">
        <v>41</v>
      </c>
      <c r="M98" s="92" t="s">
        <v>14</v>
      </c>
      <c r="N98" s="70" t="s">
        <v>132</v>
      </c>
      <c r="O98" s="70" t="s">
        <v>3746</v>
      </c>
      <c r="Q98" s="89"/>
      <c r="S98" s="70" t="s">
        <v>3748</v>
      </c>
      <c r="T98" s="276"/>
      <c r="U98" s="276"/>
      <c r="V98" s="277">
        <v>12.5</v>
      </c>
      <c r="W98" s="87" t="s">
        <v>1017</v>
      </c>
      <c r="X98" s="78">
        <v>44699</v>
      </c>
      <c r="Y98" s="78">
        <v>44700</v>
      </c>
      <c r="Z98" s="291" t="s">
        <v>1080</v>
      </c>
      <c r="AA98" s="319">
        <v>6000</v>
      </c>
      <c r="AB98" s="70">
        <v>12</v>
      </c>
      <c r="AC98" s="70">
        <v>3</v>
      </c>
      <c r="AD98" s="78">
        <v>44834</v>
      </c>
      <c r="AE98" s="115">
        <v>416.67</v>
      </c>
      <c r="AF98" s="115"/>
      <c r="AH98" s="78">
        <v>44818</v>
      </c>
      <c r="AI98" s="70">
        <v>45086870</v>
      </c>
      <c r="AJ98" s="70" t="s">
        <v>3790</v>
      </c>
      <c r="AK98" s="70" t="s">
        <v>3783</v>
      </c>
      <c r="AL98" s="76">
        <v>416.67</v>
      </c>
      <c r="AM98" s="76"/>
      <c r="AN98" s="76" t="s">
        <v>3763</v>
      </c>
      <c r="AO98" s="76"/>
      <c r="AP98" s="76"/>
      <c r="AQ98" s="76"/>
      <c r="AR98" s="76"/>
      <c r="AS98" s="76"/>
      <c r="AT98" s="76"/>
      <c r="AU98" s="76"/>
      <c r="AV98" s="76"/>
      <c r="AW98" s="78">
        <v>44815</v>
      </c>
      <c r="AX98" s="70">
        <v>939</v>
      </c>
      <c r="BA98" s="76">
        <v>416.67</v>
      </c>
      <c r="BB98" s="76"/>
      <c r="CS98" s="76">
        <f>+AL98+AT98</f>
        <v>416.67</v>
      </c>
      <c r="CT98" s="76">
        <f>+BA98+BG98+BM98+BS98+BY98+CE98+CK98+CQ98</f>
        <v>416.67</v>
      </c>
      <c r="CU98" s="76">
        <f>+CS98-CT98</f>
        <v>0</v>
      </c>
      <c r="CV98" s="134">
        <f>+AE98-AL98-AT98</f>
        <v>0</v>
      </c>
    </row>
    <row r="99" spans="1:100" s="70" customFormat="1">
      <c r="A99" s="70" t="s">
        <v>3747</v>
      </c>
      <c r="B99" s="71">
        <v>140</v>
      </c>
      <c r="C99" s="72" t="s">
        <v>402</v>
      </c>
      <c r="D99" s="72" t="s">
        <v>403</v>
      </c>
      <c r="E99" s="71"/>
      <c r="F99" s="71"/>
      <c r="G99" s="71" t="s">
        <v>274</v>
      </c>
      <c r="H99" s="71">
        <v>3</v>
      </c>
      <c r="I99" s="73">
        <v>120.12</v>
      </c>
      <c r="J99" s="73">
        <v>35900</v>
      </c>
      <c r="K99" s="72">
        <v>0</v>
      </c>
      <c r="L99" s="72" t="s">
        <v>41</v>
      </c>
      <c r="M99" s="92" t="s">
        <v>14</v>
      </c>
      <c r="N99" s="70" t="s">
        <v>132</v>
      </c>
      <c r="O99" s="70" t="s">
        <v>3746</v>
      </c>
      <c r="Q99" s="89"/>
      <c r="S99" s="70" t="s">
        <v>3748</v>
      </c>
      <c r="T99" s="276"/>
      <c r="U99" s="276"/>
      <c r="V99" s="277">
        <v>12.5</v>
      </c>
      <c r="W99" s="87" t="s">
        <v>1017</v>
      </c>
      <c r="X99" s="78">
        <v>44699</v>
      </c>
      <c r="Y99" s="78">
        <v>44700</v>
      </c>
      <c r="Z99" s="291" t="s">
        <v>1080</v>
      </c>
      <c r="AA99" s="319">
        <v>6000</v>
      </c>
      <c r="AB99" s="70">
        <v>12</v>
      </c>
      <c r="AC99" s="70">
        <v>4</v>
      </c>
      <c r="AD99" s="78">
        <v>44864</v>
      </c>
      <c r="AE99" s="115">
        <v>416.67</v>
      </c>
      <c r="AF99" s="115"/>
      <c r="AH99" s="78">
        <v>44849</v>
      </c>
      <c r="AI99" s="70">
        <v>45086870</v>
      </c>
      <c r="AJ99" s="70" t="s">
        <v>3790</v>
      </c>
      <c r="AK99" s="70" t="s">
        <v>3784</v>
      </c>
      <c r="AL99" s="76">
        <v>416.67</v>
      </c>
      <c r="AM99" s="76"/>
      <c r="AN99" s="76" t="s">
        <v>3765</v>
      </c>
      <c r="AO99" s="76"/>
      <c r="AP99" s="76"/>
      <c r="AQ99" s="76"/>
      <c r="AR99" s="76"/>
      <c r="AS99" s="76"/>
      <c r="AT99" s="76"/>
      <c r="AU99" s="76"/>
      <c r="AV99" s="76"/>
      <c r="AW99" s="78">
        <v>44848</v>
      </c>
      <c r="AX99" s="70">
        <v>1013</v>
      </c>
      <c r="BA99" s="76">
        <v>416.67</v>
      </c>
      <c r="BB99" s="76"/>
      <c r="CS99" s="76">
        <f>+AL99+AT99</f>
        <v>416.67</v>
      </c>
      <c r="CT99" s="76">
        <f>+BA99+BG99+BM99+BS99+BY99+CE99+CK99+CQ99</f>
        <v>416.67</v>
      </c>
      <c r="CU99" s="76">
        <f>+CS99-CT99</f>
        <v>0</v>
      </c>
      <c r="CV99" s="134">
        <f>+AE99-AL99-AT99</f>
        <v>0</v>
      </c>
    </row>
    <row r="100" spans="1:100" s="70" customFormat="1">
      <c r="A100" s="70" t="s">
        <v>3747</v>
      </c>
      <c r="B100" s="71">
        <v>140</v>
      </c>
      <c r="C100" s="72" t="s">
        <v>402</v>
      </c>
      <c r="D100" s="72" t="s">
        <v>403</v>
      </c>
      <c r="E100" s="71"/>
      <c r="F100" s="71"/>
      <c r="G100" s="71" t="s">
        <v>274</v>
      </c>
      <c r="H100" s="71">
        <v>3</v>
      </c>
      <c r="I100" s="73">
        <v>120.12</v>
      </c>
      <c r="J100" s="73">
        <v>35900</v>
      </c>
      <c r="K100" s="72">
        <v>0</v>
      </c>
      <c r="L100" s="72" t="s">
        <v>41</v>
      </c>
      <c r="M100" s="92" t="s">
        <v>14</v>
      </c>
      <c r="N100" s="70" t="s">
        <v>132</v>
      </c>
      <c r="O100" s="70" t="s">
        <v>3746</v>
      </c>
      <c r="Q100" s="89"/>
      <c r="S100" s="70" t="s">
        <v>3748</v>
      </c>
      <c r="T100" s="276"/>
      <c r="U100" s="276"/>
      <c r="V100" s="277">
        <v>12.5</v>
      </c>
      <c r="W100" s="87" t="s">
        <v>1017</v>
      </c>
      <c r="X100" s="78">
        <v>44699</v>
      </c>
      <c r="Y100" s="78">
        <v>44700</v>
      </c>
      <c r="Z100" s="291" t="s">
        <v>1080</v>
      </c>
      <c r="AA100" s="319">
        <v>6000</v>
      </c>
      <c r="AB100" s="70">
        <v>12</v>
      </c>
      <c r="AC100" s="70">
        <v>5</v>
      </c>
      <c r="AD100" s="78">
        <v>44895</v>
      </c>
      <c r="AE100" s="115">
        <v>416.67</v>
      </c>
      <c r="AF100" s="115"/>
      <c r="AH100" s="78">
        <v>44916</v>
      </c>
      <c r="AI100" s="70">
        <v>45086870</v>
      </c>
      <c r="AJ100" s="70" t="s">
        <v>3790</v>
      </c>
      <c r="AK100" s="70" t="s">
        <v>3789</v>
      </c>
      <c r="AL100" s="76">
        <v>416.67</v>
      </c>
      <c r="AM100" s="76"/>
      <c r="AN100" s="76" t="s">
        <v>3773</v>
      </c>
      <c r="AP100" s="76"/>
      <c r="AQ100" s="76"/>
      <c r="AR100" s="76"/>
      <c r="AS100" s="76"/>
      <c r="AT100" s="76"/>
      <c r="AU100" s="76"/>
      <c r="AV100" s="76"/>
      <c r="AW100" s="78">
        <v>44910</v>
      </c>
      <c r="AX100" s="70">
        <v>1105</v>
      </c>
      <c r="BA100" s="76">
        <v>416.67</v>
      </c>
      <c r="BB100" s="76"/>
      <c r="CS100" s="76">
        <f>+AL100+AT100</f>
        <v>416.67</v>
      </c>
      <c r="CT100" s="76">
        <f>+BA100+BG100+BM100+BS100+BY100+CE100+CK100+CQ100</f>
        <v>416.67</v>
      </c>
      <c r="CU100" s="76">
        <f>+CS100-CT100</f>
        <v>0</v>
      </c>
      <c r="CV100" s="134">
        <f>+AE100-AL100-AT100</f>
        <v>0</v>
      </c>
    </row>
    <row r="101" spans="1:100" s="70" customFormat="1">
      <c r="A101" s="70" t="s">
        <v>3747</v>
      </c>
      <c r="B101" s="71">
        <v>140</v>
      </c>
      <c r="C101" s="72" t="s">
        <v>402</v>
      </c>
      <c r="D101" s="72" t="s">
        <v>403</v>
      </c>
      <c r="E101" s="71"/>
      <c r="F101" s="71"/>
      <c r="G101" s="71" t="s">
        <v>274</v>
      </c>
      <c r="H101" s="71">
        <v>3</v>
      </c>
      <c r="I101" s="73">
        <v>120.12</v>
      </c>
      <c r="J101" s="73">
        <v>35900</v>
      </c>
      <c r="K101" s="72">
        <v>0</v>
      </c>
      <c r="L101" s="72" t="s">
        <v>41</v>
      </c>
      <c r="M101" s="92" t="s">
        <v>14</v>
      </c>
      <c r="N101" s="70" t="s">
        <v>132</v>
      </c>
      <c r="O101" s="70" t="s">
        <v>3746</v>
      </c>
      <c r="Q101" s="89"/>
      <c r="S101" s="70" t="s">
        <v>3748</v>
      </c>
      <c r="T101" s="276"/>
      <c r="U101" s="276"/>
      <c r="V101" s="277">
        <v>12.5</v>
      </c>
      <c r="W101" s="87" t="s">
        <v>1017</v>
      </c>
      <c r="X101" s="78">
        <v>44699</v>
      </c>
      <c r="Y101" s="78">
        <v>44700</v>
      </c>
      <c r="Z101" s="291" t="s">
        <v>1080</v>
      </c>
      <c r="AA101" s="319">
        <v>6000</v>
      </c>
      <c r="AB101" s="70">
        <v>12</v>
      </c>
      <c r="AC101" s="70">
        <v>6</v>
      </c>
      <c r="AD101" s="78">
        <v>44925</v>
      </c>
      <c r="AE101" s="115">
        <v>416.67</v>
      </c>
      <c r="AF101" s="115"/>
      <c r="AH101" s="78">
        <v>44879</v>
      </c>
      <c r="AI101" s="70">
        <v>45086870</v>
      </c>
      <c r="AJ101" s="70" t="s">
        <v>3790</v>
      </c>
      <c r="AK101" s="70" t="s">
        <v>3787</v>
      </c>
      <c r="AL101" s="76">
        <v>416.67</v>
      </c>
      <c r="AM101" s="76"/>
      <c r="AN101" s="76" t="s">
        <v>3770</v>
      </c>
      <c r="AO101" s="76"/>
      <c r="AP101" s="76"/>
      <c r="AQ101" s="76"/>
      <c r="AR101" s="76"/>
      <c r="AS101" s="76"/>
      <c r="AT101" s="76"/>
      <c r="AU101" s="76"/>
      <c r="AV101" s="76"/>
      <c r="AW101" s="78">
        <v>44877</v>
      </c>
      <c r="AX101" s="70">
        <v>1064</v>
      </c>
      <c r="BA101" s="76">
        <v>416.67</v>
      </c>
      <c r="BB101" s="76"/>
      <c r="CS101" s="76">
        <f>+AL101+AT101</f>
        <v>416.67</v>
      </c>
      <c r="CT101" s="76">
        <f>+BA101+BG101+BM101+BS101+BY101+CE101+CK101+CQ101</f>
        <v>416.67</v>
      </c>
      <c r="CU101" s="76">
        <f>+CS101-CT101</f>
        <v>0</v>
      </c>
      <c r="CV101" s="134">
        <f>+AE101-AL101-AT101</f>
        <v>0</v>
      </c>
    </row>
    <row r="102" spans="1:100" s="70" customFormat="1">
      <c r="A102" s="70" t="s">
        <v>3747</v>
      </c>
      <c r="B102" s="71">
        <v>140</v>
      </c>
      <c r="C102" s="72" t="s">
        <v>402</v>
      </c>
      <c r="D102" s="72" t="s">
        <v>403</v>
      </c>
      <c r="E102" s="71"/>
      <c r="F102" s="71"/>
      <c r="G102" s="71" t="s">
        <v>274</v>
      </c>
      <c r="H102" s="71">
        <v>3</v>
      </c>
      <c r="I102" s="73">
        <v>120.12</v>
      </c>
      <c r="J102" s="73">
        <v>35900</v>
      </c>
      <c r="K102" s="72">
        <v>0</v>
      </c>
      <c r="L102" s="72" t="s">
        <v>41</v>
      </c>
      <c r="M102" s="92" t="s">
        <v>14</v>
      </c>
      <c r="N102" s="70" t="s">
        <v>132</v>
      </c>
      <c r="O102" s="70" t="s">
        <v>3746</v>
      </c>
      <c r="Q102" s="89"/>
      <c r="S102" s="70" t="s">
        <v>3748</v>
      </c>
      <c r="T102" s="276"/>
      <c r="U102" s="276"/>
      <c r="V102" s="277">
        <v>12.5</v>
      </c>
      <c r="W102" s="87" t="s">
        <v>1017</v>
      </c>
      <c r="X102" s="78">
        <v>44699</v>
      </c>
      <c r="Y102" s="78">
        <v>44700</v>
      </c>
      <c r="Z102" s="291" t="s">
        <v>1080</v>
      </c>
      <c r="AA102" s="319">
        <v>6000</v>
      </c>
      <c r="AB102" s="70">
        <v>12</v>
      </c>
      <c r="AC102" s="70">
        <v>7</v>
      </c>
      <c r="AD102" s="78">
        <v>44956</v>
      </c>
      <c r="AE102" s="115">
        <v>416.67</v>
      </c>
      <c r="AF102" s="115"/>
      <c r="AH102" s="204">
        <v>45128</v>
      </c>
      <c r="AI102" s="70">
        <v>45086870</v>
      </c>
      <c r="AJ102" s="70" t="s">
        <v>3790</v>
      </c>
      <c r="AK102" s="76" t="s">
        <v>3801</v>
      </c>
      <c r="AL102" s="76">
        <v>416.67</v>
      </c>
      <c r="AM102" s="76"/>
      <c r="AN102" s="76" t="s">
        <v>3813</v>
      </c>
      <c r="AO102" s="76"/>
      <c r="AP102" s="76"/>
      <c r="AQ102" s="76"/>
      <c r="AR102" s="76"/>
      <c r="AS102" s="76"/>
      <c r="AT102" s="76"/>
      <c r="AU102" s="76"/>
      <c r="AV102" s="76"/>
      <c r="AW102" s="78">
        <v>44940</v>
      </c>
      <c r="AX102" s="70">
        <v>1155</v>
      </c>
      <c r="BA102" s="76">
        <v>416.67</v>
      </c>
      <c r="BB102" s="76"/>
      <c r="CS102" s="76">
        <f>+AL102+AT102</f>
        <v>416.67</v>
      </c>
      <c r="CT102" s="76">
        <f>+BA102+BG102+BM102+BS102+BY102+CE102+CK102+CQ102</f>
        <v>416.67</v>
      </c>
      <c r="CU102" s="76">
        <f>+CS102-CT102</f>
        <v>0</v>
      </c>
      <c r="CV102" s="134">
        <f>+AE102-AL102-AT102</f>
        <v>0</v>
      </c>
    </row>
    <row r="103" spans="1:100" s="70" customFormat="1">
      <c r="A103" s="70" t="s">
        <v>3747</v>
      </c>
      <c r="B103" s="71">
        <v>140</v>
      </c>
      <c r="C103" s="72" t="s">
        <v>402</v>
      </c>
      <c r="D103" s="72" t="s">
        <v>403</v>
      </c>
      <c r="E103" s="71"/>
      <c r="F103" s="71"/>
      <c r="G103" s="71" t="s">
        <v>274</v>
      </c>
      <c r="H103" s="71">
        <v>3</v>
      </c>
      <c r="I103" s="73">
        <v>120.12</v>
      </c>
      <c r="J103" s="73">
        <v>35900</v>
      </c>
      <c r="K103" s="72">
        <v>0</v>
      </c>
      <c r="L103" s="72" t="s">
        <v>41</v>
      </c>
      <c r="M103" s="92" t="s">
        <v>14</v>
      </c>
      <c r="N103" s="70" t="s">
        <v>132</v>
      </c>
      <c r="O103" s="70" t="s">
        <v>3746</v>
      </c>
      <c r="Q103" s="89"/>
      <c r="S103" s="70" t="s">
        <v>3748</v>
      </c>
      <c r="T103" s="276"/>
      <c r="U103" s="276"/>
      <c r="V103" s="277">
        <v>12.5</v>
      </c>
      <c r="W103" s="87" t="s">
        <v>1017</v>
      </c>
      <c r="X103" s="78">
        <v>44699</v>
      </c>
      <c r="Y103" s="78">
        <v>44700</v>
      </c>
      <c r="Z103" s="291" t="s">
        <v>1080</v>
      </c>
      <c r="AA103" s="319">
        <v>6000</v>
      </c>
      <c r="AB103" s="70">
        <v>12</v>
      </c>
      <c r="AC103" s="70">
        <v>8</v>
      </c>
      <c r="AD103" s="78">
        <v>44985</v>
      </c>
      <c r="AE103" s="115">
        <v>416.67</v>
      </c>
      <c r="AF103" s="115"/>
      <c r="AH103" s="204">
        <v>44974</v>
      </c>
      <c r="AI103" s="70">
        <v>45086870</v>
      </c>
      <c r="AJ103" s="70" t="s">
        <v>3790</v>
      </c>
      <c r="AK103" s="76" t="s">
        <v>3792</v>
      </c>
      <c r="AL103" s="76">
        <v>416.67</v>
      </c>
      <c r="AM103" s="76"/>
      <c r="AN103" s="76" t="s">
        <v>3804</v>
      </c>
      <c r="AO103" s="76"/>
      <c r="AP103" s="76"/>
      <c r="AQ103" s="76"/>
      <c r="AR103" s="76"/>
      <c r="AS103" s="76"/>
      <c r="AT103" s="76"/>
      <c r="AU103" s="76"/>
      <c r="AV103" s="76"/>
      <c r="AW103" s="78">
        <v>44971</v>
      </c>
      <c r="AX103" s="70">
        <v>1220</v>
      </c>
      <c r="BA103" s="76">
        <v>416.67</v>
      </c>
      <c r="BB103" s="76"/>
      <c r="CS103" s="76">
        <f>+AL103+AT103</f>
        <v>416.67</v>
      </c>
      <c r="CT103" s="76">
        <f>+BA103+BG103+BM103+BS103+BY103+CE103+CK103+CQ103</f>
        <v>416.67</v>
      </c>
      <c r="CU103" s="76">
        <f>+CS103-CT103</f>
        <v>0</v>
      </c>
      <c r="CV103" s="134">
        <f>+AE103-AL103-AT103</f>
        <v>0</v>
      </c>
    </row>
    <row r="104" spans="1:100" s="70" customFormat="1">
      <c r="A104" s="70" t="s">
        <v>3747</v>
      </c>
      <c r="B104" s="71">
        <v>140</v>
      </c>
      <c r="C104" s="72" t="s">
        <v>402</v>
      </c>
      <c r="D104" s="72" t="s">
        <v>403</v>
      </c>
      <c r="E104" s="71"/>
      <c r="F104" s="71"/>
      <c r="G104" s="71" t="s">
        <v>274</v>
      </c>
      <c r="H104" s="71">
        <v>3</v>
      </c>
      <c r="I104" s="73">
        <v>120.12</v>
      </c>
      <c r="J104" s="73">
        <v>35900</v>
      </c>
      <c r="K104" s="72">
        <v>0</v>
      </c>
      <c r="L104" s="72" t="s">
        <v>41</v>
      </c>
      <c r="M104" s="92" t="s">
        <v>14</v>
      </c>
      <c r="N104" s="70" t="s">
        <v>132</v>
      </c>
      <c r="O104" s="70" t="s">
        <v>3746</v>
      </c>
      <c r="Q104" s="89"/>
      <c r="S104" s="70" t="s">
        <v>3748</v>
      </c>
      <c r="T104" s="276"/>
      <c r="U104" s="276"/>
      <c r="V104" s="277">
        <v>12.5</v>
      </c>
      <c r="W104" s="87" t="s">
        <v>1017</v>
      </c>
      <c r="X104" s="78">
        <v>44699</v>
      </c>
      <c r="Y104" s="78">
        <v>44700</v>
      </c>
      <c r="Z104" s="291" t="s">
        <v>1080</v>
      </c>
      <c r="AA104" s="319">
        <v>6000</v>
      </c>
      <c r="AB104" s="70">
        <v>12</v>
      </c>
      <c r="AC104" s="70">
        <v>9</v>
      </c>
      <c r="AD104" s="78">
        <v>45015</v>
      </c>
      <c r="AE104" s="115">
        <v>416.67</v>
      </c>
      <c r="AF104" s="115"/>
      <c r="AH104" s="204">
        <v>45012</v>
      </c>
      <c r="AI104" s="70">
        <v>45086870</v>
      </c>
      <c r="AJ104" s="70" t="s">
        <v>3790</v>
      </c>
      <c r="AK104" s="76" t="s">
        <v>3794</v>
      </c>
      <c r="AL104" s="76">
        <v>416.67</v>
      </c>
      <c r="AM104" s="76"/>
      <c r="AN104" s="76" t="s">
        <v>3806</v>
      </c>
      <c r="AO104" s="76"/>
      <c r="AP104" s="76"/>
      <c r="AQ104" s="76"/>
      <c r="AR104" s="76"/>
      <c r="AS104" s="76"/>
      <c r="AT104" s="76"/>
      <c r="AU104" s="76"/>
      <c r="AV104" s="76"/>
      <c r="AW104" s="78">
        <v>44999</v>
      </c>
      <c r="AX104" s="70">
        <v>1317</v>
      </c>
      <c r="BA104" s="76">
        <v>416.67</v>
      </c>
      <c r="BB104" s="76"/>
      <c r="CS104" s="76">
        <f>+AL104+AT104</f>
        <v>416.67</v>
      </c>
      <c r="CT104" s="76">
        <f>+BA104+BG104+BM104+BS104+BY104+CE104+CK104+CQ104</f>
        <v>416.67</v>
      </c>
      <c r="CU104" s="76">
        <f>+CS104-CT104</f>
        <v>0</v>
      </c>
      <c r="CV104" s="134">
        <f>+AE104-AL104-AT104</f>
        <v>0</v>
      </c>
    </row>
    <row r="105" spans="1:100" s="70" customFormat="1">
      <c r="A105" s="70" t="s">
        <v>3747</v>
      </c>
      <c r="B105" s="71">
        <v>140</v>
      </c>
      <c r="C105" s="72" t="s">
        <v>402</v>
      </c>
      <c r="D105" s="72" t="s">
        <v>403</v>
      </c>
      <c r="E105" s="71"/>
      <c r="F105" s="71"/>
      <c r="G105" s="71" t="s">
        <v>274</v>
      </c>
      <c r="H105" s="71">
        <v>3</v>
      </c>
      <c r="I105" s="73">
        <v>120.12</v>
      </c>
      <c r="J105" s="73">
        <v>35900</v>
      </c>
      <c r="K105" s="72">
        <v>0</v>
      </c>
      <c r="L105" s="72" t="s">
        <v>41</v>
      </c>
      <c r="M105" s="92" t="s">
        <v>14</v>
      </c>
      <c r="N105" s="70" t="s">
        <v>132</v>
      </c>
      <c r="O105" s="70" t="s">
        <v>3746</v>
      </c>
      <c r="Q105" s="89"/>
      <c r="S105" s="70" t="s">
        <v>3748</v>
      </c>
      <c r="T105" s="276"/>
      <c r="U105" s="276"/>
      <c r="V105" s="277">
        <v>12.5</v>
      </c>
      <c r="W105" s="87" t="s">
        <v>1017</v>
      </c>
      <c r="X105" s="78">
        <v>44699</v>
      </c>
      <c r="Y105" s="78">
        <v>44700</v>
      </c>
      <c r="Z105" s="291" t="s">
        <v>1080</v>
      </c>
      <c r="AA105" s="319">
        <v>6000</v>
      </c>
      <c r="AB105" s="70">
        <v>12</v>
      </c>
      <c r="AC105" s="70">
        <v>10</v>
      </c>
      <c r="AD105" s="78">
        <v>45046</v>
      </c>
      <c r="AE105" s="115">
        <v>416.67</v>
      </c>
      <c r="AF105" s="115"/>
      <c r="AH105" s="204">
        <v>45029</v>
      </c>
      <c r="AI105" s="70">
        <v>45086870</v>
      </c>
      <c r="AJ105" s="70" t="s">
        <v>3790</v>
      </c>
      <c r="AK105" s="76" t="s">
        <v>3795</v>
      </c>
      <c r="AL105" s="76">
        <v>416.67</v>
      </c>
      <c r="AM105" s="76"/>
      <c r="AN105" s="76" t="s">
        <v>3807</v>
      </c>
      <c r="AO105" s="76"/>
      <c r="AP105" s="76"/>
      <c r="AQ105" s="76"/>
      <c r="AR105" s="76"/>
      <c r="AS105" s="76"/>
      <c r="AT105" s="76"/>
      <c r="AU105" s="76"/>
      <c r="AV105" s="76"/>
      <c r="AW105" s="78">
        <v>45028</v>
      </c>
      <c r="AX105" s="70">
        <v>1405</v>
      </c>
      <c r="BA105" s="76">
        <v>416.67</v>
      </c>
      <c r="BB105" s="76"/>
      <c r="CS105" s="76">
        <f>+AL105+AT105</f>
        <v>416.67</v>
      </c>
      <c r="CT105" s="76">
        <f>+BA105+BG105+BM105+BS105+BY105+CE105+CK105+CQ105</f>
        <v>416.67</v>
      </c>
      <c r="CU105" s="76">
        <f>+CS105-CT105</f>
        <v>0</v>
      </c>
      <c r="CV105" s="134">
        <f>+AE105-AL105-AT105</f>
        <v>0</v>
      </c>
    </row>
    <row r="106" spans="1:100" s="70" customFormat="1">
      <c r="A106" s="70" t="s">
        <v>3747</v>
      </c>
      <c r="B106" s="71">
        <v>140</v>
      </c>
      <c r="C106" s="72" t="s">
        <v>402</v>
      </c>
      <c r="D106" s="72" t="s">
        <v>403</v>
      </c>
      <c r="E106" s="71"/>
      <c r="F106" s="71"/>
      <c r="G106" s="71" t="s">
        <v>274</v>
      </c>
      <c r="H106" s="71">
        <v>3</v>
      </c>
      <c r="I106" s="73">
        <v>120.12</v>
      </c>
      <c r="J106" s="73">
        <v>35900</v>
      </c>
      <c r="K106" s="72">
        <v>0</v>
      </c>
      <c r="L106" s="72" t="s">
        <v>41</v>
      </c>
      <c r="M106" s="92" t="s">
        <v>14</v>
      </c>
      <c r="N106" s="70" t="s">
        <v>132</v>
      </c>
      <c r="O106" s="70" t="s">
        <v>3746</v>
      </c>
      <c r="Q106" s="89"/>
      <c r="S106" s="70" t="s">
        <v>3748</v>
      </c>
      <c r="T106" s="276"/>
      <c r="U106" s="276"/>
      <c r="V106" s="277">
        <v>12.5</v>
      </c>
      <c r="W106" s="87" t="s">
        <v>1017</v>
      </c>
      <c r="X106" s="78">
        <v>44699</v>
      </c>
      <c r="Y106" s="78">
        <v>44700</v>
      </c>
      <c r="Z106" s="291" t="s">
        <v>1080</v>
      </c>
      <c r="AA106" s="319">
        <v>6000</v>
      </c>
      <c r="AB106" s="70">
        <v>12</v>
      </c>
      <c r="AC106" s="70">
        <v>11</v>
      </c>
      <c r="AD106" s="78">
        <v>45076</v>
      </c>
      <c r="AE106" s="115">
        <v>416.67</v>
      </c>
      <c r="AF106" s="115"/>
      <c r="AH106" s="204">
        <v>45061</v>
      </c>
      <c r="AI106" s="70">
        <v>45086870</v>
      </c>
      <c r="AJ106" s="70" t="s">
        <v>3790</v>
      </c>
      <c r="AK106" s="76" t="s">
        <v>3798</v>
      </c>
      <c r="AL106" s="76">
        <v>416.67</v>
      </c>
      <c r="AM106" s="76"/>
      <c r="AN106" s="76" t="s">
        <v>3810</v>
      </c>
      <c r="AO106" s="76"/>
      <c r="AP106" s="76"/>
      <c r="AQ106" s="76"/>
      <c r="AR106" s="76"/>
      <c r="AS106" s="76"/>
      <c r="AT106" s="76"/>
      <c r="AU106" s="76"/>
      <c r="AV106" s="76"/>
      <c r="AW106" s="78">
        <v>45059</v>
      </c>
      <c r="AX106" s="70">
        <v>1510</v>
      </c>
      <c r="BA106" s="76">
        <v>416.67</v>
      </c>
      <c r="BB106" s="76"/>
      <c r="CS106" s="76">
        <f>+AL106+AT106</f>
        <v>416.67</v>
      </c>
      <c r="CT106" s="76">
        <f>+BA106+BG106+BM106+BS106+BY106+CE106+CK106+CQ106</f>
        <v>416.67</v>
      </c>
      <c r="CU106" s="76">
        <f>+CS106-CT106</f>
        <v>0</v>
      </c>
      <c r="CV106" s="134">
        <f>+AE106-AL106-AT106</f>
        <v>0</v>
      </c>
    </row>
    <row r="107" spans="1:100" s="70" customFormat="1">
      <c r="A107" s="70" t="s">
        <v>3747</v>
      </c>
      <c r="B107" s="71">
        <v>140</v>
      </c>
      <c r="C107" s="72" t="s">
        <v>402</v>
      </c>
      <c r="D107" s="72" t="s">
        <v>403</v>
      </c>
      <c r="E107" s="71"/>
      <c r="F107" s="71"/>
      <c r="G107" s="71" t="s">
        <v>274</v>
      </c>
      <c r="H107" s="71">
        <v>3</v>
      </c>
      <c r="I107" s="73">
        <v>120.12</v>
      </c>
      <c r="J107" s="73">
        <v>35900</v>
      </c>
      <c r="K107" s="72">
        <v>0</v>
      </c>
      <c r="L107" s="72" t="s">
        <v>41</v>
      </c>
      <c r="M107" s="92" t="s">
        <v>14</v>
      </c>
      <c r="N107" s="70" t="s">
        <v>132</v>
      </c>
      <c r="O107" s="70" t="s">
        <v>3746</v>
      </c>
      <c r="Q107" s="89"/>
      <c r="S107" s="70" t="s">
        <v>3748</v>
      </c>
      <c r="T107" s="276"/>
      <c r="U107" s="276"/>
      <c r="V107" s="277">
        <v>12.5</v>
      </c>
      <c r="W107" s="87" t="s">
        <v>1017</v>
      </c>
      <c r="X107" s="78">
        <v>44699</v>
      </c>
      <c r="Y107" s="78">
        <v>44700</v>
      </c>
      <c r="Z107" s="291" t="s">
        <v>1080</v>
      </c>
      <c r="AA107" s="319">
        <v>6000</v>
      </c>
      <c r="AB107" s="70">
        <v>12</v>
      </c>
      <c r="AC107" s="70">
        <v>12</v>
      </c>
      <c r="AD107" s="78">
        <v>45107</v>
      </c>
      <c r="AE107" s="115">
        <v>416.67</v>
      </c>
      <c r="AF107" s="115"/>
      <c r="AH107" s="204">
        <v>45091</v>
      </c>
      <c r="AI107" s="70">
        <v>45086870</v>
      </c>
      <c r="AJ107" s="70" t="s">
        <v>3790</v>
      </c>
      <c r="AK107" s="76" t="s">
        <v>3799</v>
      </c>
      <c r="AL107" s="76">
        <v>416.67</v>
      </c>
      <c r="AM107" s="76"/>
      <c r="AN107" s="76" t="s">
        <v>3811</v>
      </c>
      <c r="AO107" s="76"/>
      <c r="AP107" s="76"/>
      <c r="AQ107" s="76"/>
      <c r="AR107" s="76"/>
      <c r="AS107" s="76"/>
      <c r="AT107" s="76"/>
      <c r="AU107" s="76"/>
      <c r="AV107" s="76"/>
      <c r="AW107" s="78">
        <v>45091</v>
      </c>
      <c r="AX107" s="70">
        <v>1627</v>
      </c>
      <c r="BA107" s="76">
        <v>416.67</v>
      </c>
      <c r="BB107" s="76"/>
      <c r="CS107" s="76">
        <f>+AL107+AT107</f>
        <v>416.67</v>
      </c>
      <c r="CT107" s="76">
        <f>+BA107+BG107+BM107+BS107+BY107+CE107+CK107+CQ107</f>
        <v>416.67</v>
      </c>
      <c r="CU107" s="76">
        <f>+CS107-CT107</f>
        <v>0</v>
      </c>
      <c r="CV107" s="134">
        <f>+AE107-AL107-AT107</f>
        <v>0</v>
      </c>
    </row>
    <row r="108" spans="1:100" s="70" customFormat="1">
      <c r="A108" s="70" t="s">
        <v>3700</v>
      </c>
      <c r="B108" s="71">
        <v>11</v>
      </c>
      <c r="C108" s="72" t="s">
        <v>402</v>
      </c>
      <c r="D108" s="72" t="s">
        <v>403</v>
      </c>
      <c r="E108" s="71"/>
      <c r="F108" s="71"/>
      <c r="G108" s="71" t="s">
        <v>254</v>
      </c>
      <c r="H108" s="71">
        <v>5</v>
      </c>
      <c r="I108" s="73">
        <v>125.84</v>
      </c>
      <c r="J108" s="73">
        <v>37900</v>
      </c>
      <c r="K108" s="72">
        <v>0</v>
      </c>
      <c r="L108" s="72" t="s">
        <v>41</v>
      </c>
      <c r="M108" s="92" t="s">
        <v>14</v>
      </c>
      <c r="N108" s="70" t="s">
        <v>133</v>
      </c>
      <c r="O108" s="70" t="s">
        <v>3699</v>
      </c>
      <c r="Q108" s="89"/>
      <c r="S108" s="70" t="s">
        <v>465</v>
      </c>
      <c r="T108" s="88" t="s">
        <v>254</v>
      </c>
      <c r="U108" s="88">
        <v>8</v>
      </c>
      <c r="V108" s="87"/>
      <c r="W108" s="87" t="s">
        <v>1017</v>
      </c>
      <c r="X108" s="78">
        <v>44577</v>
      </c>
      <c r="Y108" s="78">
        <v>45167</v>
      </c>
      <c r="Z108" s="69" t="s">
        <v>1080</v>
      </c>
      <c r="AA108" s="319">
        <v>32694.45</v>
      </c>
      <c r="AB108" s="70">
        <v>35</v>
      </c>
      <c r="AC108" s="70">
        <v>0</v>
      </c>
      <c r="AD108" s="78">
        <v>44577</v>
      </c>
      <c r="AE108" s="115">
        <v>500</v>
      </c>
      <c r="AF108" s="115"/>
      <c r="AG108" s="88" t="s">
        <v>441</v>
      </c>
      <c r="AH108" s="140">
        <v>44577</v>
      </c>
      <c r="AI108" s="88">
        <v>41687912</v>
      </c>
      <c r="AJ108" s="70" t="s">
        <v>3721</v>
      </c>
      <c r="AK108" s="70" t="s">
        <v>3711</v>
      </c>
      <c r="AL108" s="76">
        <v>500</v>
      </c>
      <c r="AM108" s="76"/>
      <c r="AN108" s="76" t="s">
        <v>3701</v>
      </c>
      <c r="AO108" s="76"/>
      <c r="AP108" s="76"/>
      <c r="AQ108" s="76"/>
      <c r="AR108" s="76"/>
      <c r="AS108" s="76"/>
      <c r="AT108" s="76"/>
      <c r="AU108" s="76"/>
      <c r="AV108" s="76"/>
      <c r="AW108" s="78">
        <v>44578</v>
      </c>
      <c r="AX108" s="70">
        <v>409</v>
      </c>
      <c r="BA108" s="76">
        <v>500</v>
      </c>
      <c r="BB108" s="76"/>
      <c r="CS108" s="58">
        <f>+AL108+AT108</f>
        <v>500</v>
      </c>
      <c r="CT108" s="76">
        <f>+BA108+BG108+BM108+BS108+BY108+CE108+CK108+CQ108</f>
        <v>500</v>
      </c>
      <c r="CU108" s="76">
        <f>+CS108-CT108</f>
        <v>0</v>
      </c>
      <c r="CV108" s="81">
        <f>+AE108-AL108-AT108</f>
        <v>0</v>
      </c>
    </row>
    <row r="109" spans="1:100" s="70" customFormat="1">
      <c r="A109" s="70" t="s">
        <v>3700</v>
      </c>
      <c r="B109" s="71">
        <v>11</v>
      </c>
      <c r="C109" s="72" t="s">
        <v>402</v>
      </c>
      <c r="D109" s="72" t="s">
        <v>403</v>
      </c>
      <c r="E109" s="71"/>
      <c r="F109" s="71"/>
      <c r="G109" s="71" t="s">
        <v>254</v>
      </c>
      <c r="H109" s="71">
        <v>5</v>
      </c>
      <c r="I109" s="73">
        <v>125.84</v>
      </c>
      <c r="J109" s="73">
        <v>37900</v>
      </c>
      <c r="K109" s="72">
        <v>0</v>
      </c>
      <c r="L109" s="72" t="s">
        <v>41</v>
      </c>
      <c r="M109" s="92" t="s">
        <v>14</v>
      </c>
      <c r="N109" s="70" t="s">
        <v>133</v>
      </c>
      <c r="O109" s="70" t="s">
        <v>3699</v>
      </c>
      <c r="Q109" s="89"/>
      <c r="S109" s="70" t="s">
        <v>465</v>
      </c>
      <c r="T109" s="88" t="s">
        <v>254</v>
      </c>
      <c r="U109" s="88">
        <v>8</v>
      </c>
      <c r="V109" s="87"/>
      <c r="W109" s="87" t="s">
        <v>1017</v>
      </c>
      <c r="X109" s="78">
        <v>44577</v>
      </c>
      <c r="Y109" s="78">
        <v>45167</v>
      </c>
      <c r="Z109" s="69" t="s">
        <v>1080</v>
      </c>
      <c r="AA109" s="319">
        <v>32694.45</v>
      </c>
      <c r="AB109" s="70">
        <v>35</v>
      </c>
      <c r="AC109" s="70">
        <v>0</v>
      </c>
      <c r="AD109" s="78">
        <v>44580</v>
      </c>
      <c r="AE109" s="115">
        <v>3500</v>
      </c>
      <c r="AF109" s="115"/>
      <c r="AG109" s="88" t="s">
        <v>441</v>
      </c>
      <c r="AH109" s="140">
        <v>44580</v>
      </c>
      <c r="AI109" s="88">
        <v>41687912</v>
      </c>
      <c r="AJ109" s="70" t="s">
        <v>3721</v>
      </c>
      <c r="AK109" s="70" t="s">
        <v>3712</v>
      </c>
      <c r="AL109" s="76">
        <v>3500</v>
      </c>
      <c r="AM109" s="76"/>
      <c r="AN109" s="76" t="s">
        <v>3702</v>
      </c>
      <c r="AO109" s="76"/>
      <c r="AP109" s="76"/>
      <c r="AQ109" s="76"/>
      <c r="AR109" s="76"/>
      <c r="AS109" s="76"/>
      <c r="AT109" s="76"/>
      <c r="AU109" s="76"/>
      <c r="AV109" s="76"/>
      <c r="AW109" s="78">
        <v>44582</v>
      </c>
      <c r="AX109" s="70">
        <v>411</v>
      </c>
      <c r="BA109" s="76">
        <v>3500</v>
      </c>
      <c r="BB109" s="76"/>
      <c r="CS109" s="58">
        <f>+AL109+AT109</f>
        <v>3500</v>
      </c>
      <c r="CT109" s="76">
        <f>+BA109+BG109+BM109+BS109+BY109+CE109+CK109+CQ109</f>
        <v>3500</v>
      </c>
      <c r="CU109" s="76">
        <f>+CS109-CT109</f>
        <v>0</v>
      </c>
      <c r="CV109" s="81">
        <f>+AE109-AL109-AT109</f>
        <v>0</v>
      </c>
    </row>
    <row r="110" spans="1:100" s="70" customFormat="1">
      <c r="A110" s="70" t="s">
        <v>3700</v>
      </c>
      <c r="B110" s="71">
        <v>11</v>
      </c>
      <c r="C110" s="72" t="s">
        <v>402</v>
      </c>
      <c r="D110" s="72" t="s">
        <v>403</v>
      </c>
      <c r="E110" s="71"/>
      <c r="F110" s="71"/>
      <c r="G110" s="71" t="s">
        <v>254</v>
      </c>
      <c r="H110" s="71">
        <v>5</v>
      </c>
      <c r="I110" s="73">
        <v>125.84</v>
      </c>
      <c r="J110" s="73">
        <v>37900</v>
      </c>
      <c r="K110" s="72">
        <v>0</v>
      </c>
      <c r="L110" s="72" t="s">
        <v>41</v>
      </c>
      <c r="M110" s="92" t="s">
        <v>14</v>
      </c>
      <c r="N110" s="70" t="s">
        <v>133</v>
      </c>
      <c r="O110" s="70" t="s">
        <v>3699</v>
      </c>
      <c r="Q110" s="89"/>
      <c r="S110" s="70" t="s">
        <v>465</v>
      </c>
      <c r="T110" s="88" t="s">
        <v>254</v>
      </c>
      <c r="U110" s="88">
        <v>8</v>
      </c>
      <c r="V110" s="87"/>
      <c r="W110" s="87" t="s">
        <v>1017</v>
      </c>
      <c r="X110" s="78">
        <v>44577</v>
      </c>
      <c r="Y110" s="78">
        <v>45167</v>
      </c>
      <c r="Z110" s="69" t="s">
        <v>1080</v>
      </c>
      <c r="AA110" s="319">
        <v>32694.45</v>
      </c>
      <c r="AB110" s="70">
        <v>35</v>
      </c>
      <c r="AC110" s="70">
        <v>1</v>
      </c>
      <c r="AD110" s="78">
        <v>44620</v>
      </c>
      <c r="AE110" s="115">
        <v>100</v>
      </c>
      <c r="AF110" s="115"/>
      <c r="AG110" s="88" t="s">
        <v>441</v>
      </c>
      <c r="AH110" s="140">
        <v>44616</v>
      </c>
      <c r="AI110" s="88">
        <v>41687912</v>
      </c>
      <c r="AJ110" s="70" t="s">
        <v>3721</v>
      </c>
      <c r="AK110" s="70" t="s">
        <v>3713</v>
      </c>
      <c r="AL110" s="76">
        <v>100</v>
      </c>
      <c r="AM110" s="76"/>
      <c r="AN110" s="76" t="s">
        <v>3703</v>
      </c>
      <c r="AO110" s="76"/>
      <c r="AP110" s="76"/>
      <c r="AQ110" s="76"/>
      <c r="AR110" s="76"/>
      <c r="AS110" s="76"/>
      <c r="AT110" s="76"/>
      <c r="AU110" s="76"/>
      <c r="AV110" s="76"/>
      <c r="AW110" s="78">
        <v>44615</v>
      </c>
      <c r="AX110" s="70">
        <v>473</v>
      </c>
      <c r="BA110" s="76">
        <v>100</v>
      </c>
      <c r="BB110" s="76"/>
      <c r="CS110" s="58">
        <f>+AL110+AT110</f>
        <v>100</v>
      </c>
      <c r="CT110" s="76">
        <f>+BA110+BG110+BM110+BS110+BY110+CE110+CK110+CQ110</f>
        <v>100</v>
      </c>
      <c r="CU110" s="76">
        <f>+CS110-CT110</f>
        <v>0</v>
      </c>
      <c r="CV110" s="81">
        <f>+AE110-AL110-AT110</f>
        <v>0</v>
      </c>
    </row>
    <row r="111" spans="1:100" s="70" customFormat="1">
      <c r="A111" s="70" t="s">
        <v>3700</v>
      </c>
      <c r="B111" s="71">
        <v>11</v>
      </c>
      <c r="C111" s="72" t="s">
        <v>402</v>
      </c>
      <c r="D111" s="72" t="s">
        <v>403</v>
      </c>
      <c r="E111" s="71"/>
      <c r="F111" s="71"/>
      <c r="G111" s="71" t="s">
        <v>254</v>
      </c>
      <c r="H111" s="71">
        <v>5</v>
      </c>
      <c r="I111" s="73">
        <v>125.84</v>
      </c>
      <c r="J111" s="73">
        <v>37900</v>
      </c>
      <c r="K111" s="72">
        <v>0</v>
      </c>
      <c r="L111" s="72" t="s">
        <v>41</v>
      </c>
      <c r="M111" s="92" t="s">
        <v>14</v>
      </c>
      <c r="N111" s="70" t="s">
        <v>133</v>
      </c>
      <c r="O111" s="70" t="s">
        <v>3699</v>
      </c>
      <c r="Q111" s="89"/>
      <c r="S111" s="70" t="s">
        <v>465</v>
      </c>
      <c r="T111" s="88" t="s">
        <v>254</v>
      </c>
      <c r="U111" s="88">
        <v>8</v>
      </c>
      <c r="V111" s="87"/>
      <c r="W111" s="87" t="s">
        <v>1017</v>
      </c>
      <c r="X111" s="78">
        <v>44577</v>
      </c>
      <c r="Y111" s="78">
        <v>45167</v>
      </c>
      <c r="Z111" s="69" t="s">
        <v>1080</v>
      </c>
      <c r="AA111" s="319">
        <v>32694.45</v>
      </c>
      <c r="AB111" s="70">
        <v>35</v>
      </c>
      <c r="AC111" s="70">
        <v>2</v>
      </c>
      <c r="AD111" s="78">
        <v>44650</v>
      </c>
      <c r="AE111" s="115">
        <v>100</v>
      </c>
      <c r="AF111" s="115"/>
      <c r="AG111" s="88" t="s">
        <v>441</v>
      </c>
      <c r="AH111" s="140">
        <v>44650</v>
      </c>
      <c r="AI111" s="88">
        <v>41687912</v>
      </c>
      <c r="AJ111" s="70" t="s">
        <v>3721</v>
      </c>
      <c r="AK111" s="70" t="s">
        <v>3714</v>
      </c>
      <c r="AL111" s="76">
        <v>100</v>
      </c>
      <c r="AM111" s="76"/>
      <c r="AN111" s="76" t="s">
        <v>3704</v>
      </c>
      <c r="AO111" s="76"/>
      <c r="AP111" s="76"/>
      <c r="AQ111" s="76"/>
      <c r="AR111" s="76"/>
      <c r="AS111" s="76"/>
      <c r="AT111" s="76"/>
      <c r="AU111" s="76"/>
      <c r="AV111" s="76"/>
      <c r="AW111" s="78">
        <v>44650</v>
      </c>
      <c r="AX111" s="70">
        <v>549</v>
      </c>
      <c r="BA111" s="76">
        <v>100</v>
      </c>
      <c r="BB111" s="76"/>
      <c r="CS111" s="58">
        <f>+AL111+AT111</f>
        <v>100</v>
      </c>
      <c r="CT111" s="76">
        <f>+BA111+BG111+BM111+BS111+BY111+CE111+CK111+CQ111</f>
        <v>100</v>
      </c>
      <c r="CU111" s="76">
        <f>+CS111-CT111</f>
        <v>0</v>
      </c>
      <c r="CV111" s="81">
        <f>+AE111-AL111-AT111</f>
        <v>0</v>
      </c>
    </row>
    <row r="112" spans="1:100" s="70" customFormat="1">
      <c r="A112" s="70" t="s">
        <v>3700</v>
      </c>
      <c r="B112" s="71">
        <v>11</v>
      </c>
      <c r="C112" s="72" t="s">
        <v>402</v>
      </c>
      <c r="D112" s="72" t="s">
        <v>403</v>
      </c>
      <c r="E112" s="71"/>
      <c r="F112" s="71"/>
      <c r="G112" s="71" t="s">
        <v>254</v>
      </c>
      <c r="H112" s="71">
        <v>5</v>
      </c>
      <c r="I112" s="73">
        <v>125.84</v>
      </c>
      <c r="J112" s="73">
        <v>37900</v>
      </c>
      <c r="K112" s="72">
        <v>0</v>
      </c>
      <c r="L112" s="72" t="s">
        <v>41</v>
      </c>
      <c r="M112" s="92" t="s">
        <v>14</v>
      </c>
      <c r="N112" s="70" t="s">
        <v>133</v>
      </c>
      <c r="O112" s="70" t="s">
        <v>3699</v>
      </c>
      <c r="Q112" s="89"/>
      <c r="S112" s="70" t="s">
        <v>465</v>
      </c>
      <c r="T112" s="88" t="s">
        <v>254</v>
      </c>
      <c r="U112" s="88">
        <v>8</v>
      </c>
      <c r="V112" s="87"/>
      <c r="W112" s="87" t="s">
        <v>1017</v>
      </c>
      <c r="X112" s="78">
        <v>44577</v>
      </c>
      <c r="Y112" s="78">
        <v>45167</v>
      </c>
      <c r="Z112" s="69" t="s">
        <v>1080</v>
      </c>
      <c r="AA112" s="319">
        <v>32694.45</v>
      </c>
      <c r="AB112" s="70">
        <v>35</v>
      </c>
      <c r="AC112" s="70">
        <v>3</v>
      </c>
      <c r="AD112" s="78">
        <v>44681</v>
      </c>
      <c r="AE112" s="115">
        <v>100</v>
      </c>
      <c r="AF112" s="115"/>
      <c r="AG112" s="88" t="s">
        <v>441</v>
      </c>
      <c r="AH112" s="140">
        <v>44681</v>
      </c>
      <c r="AI112" s="88">
        <v>41687912</v>
      </c>
      <c r="AJ112" s="70" t="s">
        <v>3721</v>
      </c>
      <c r="AK112" s="70" t="s">
        <v>3715</v>
      </c>
      <c r="AL112" s="76">
        <v>100</v>
      </c>
      <c r="AM112" s="76"/>
      <c r="AN112" s="76" t="s">
        <v>3705</v>
      </c>
      <c r="AO112" s="76"/>
      <c r="AP112" s="76"/>
      <c r="AQ112" s="76"/>
      <c r="AR112" s="76"/>
      <c r="AS112" s="76"/>
      <c r="AT112" s="76"/>
      <c r="AU112" s="76"/>
      <c r="AV112" s="76"/>
      <c r="AW112" s="78">
        <v>44680</v>
      </c>
      <c r="AX112" s="70">
        <v>595</v>
      </c>
      <c r="BA112" s="76">
        <v>100</v>
      </c>
      <c r="BB112" s="76"/>
      <c r="CS112" s="58">
        <f>+AL112+AT112</f>
        <v>100</v>
      </c>
      <c r="CT112" s="76">
        <f>+BA112+BG112+BM112+BS112+BY112+CE112+CK112+CQ112</f>
        <v>100</v>
      </c>
      <c r="CU112" s="76">
        <f>+CS112-CT112</f>
        <v>0</v>
      </c>
      <c r="CV112" s="81">
        <f>+AE112-AL112-AT112</f>
        <v>0</v>
      </c>
    </row>
    <row r="113" spans="1:100" s="70" customFormat="1">
      <c r="A113" s="70" t="s">
        <v>3700</v>
      </c>
      <c r="B113" s="71">
        <v>11</v>
      </c>
      <c r="C113" s="72" t="s">
        <v>402</v>
      </c>
      <c r="D113" s="72" t="s">
        <v>403</v>
      </c>
      <c r="E113" s="71"/>
      <c r="F113" s="71"/>
      <c r="G113" s="71" t="s">
        <v>254</v>
      </c>
      <c r="H113" s="71">
        <v>5</v>
      </c>
      <c r="I113" s="73">
        <v>125.84</v>
      </c>
      <c r="J113" s="73">
        <v>37900</v>
      </c>
      <c r="K113" s="72">
        <v>0</v>
      </c>
      <c r="L113" s="72" t="s">
        <v>41</v>
      </c>
      <c r="M113" s="92" t="s">
        <v>14</v>
      </c>
      <c r="N113" s="70" t="s">
        <v>133</v>
      </c>
      <c r="O113" s="70" t="s">
        <v>3699</v>
      </c>
      <c r="Q113" s="89"/>
      <c r="S113" s="70" t="s">
        <v>465</v>
      </c>
      <c r="T113" s="88" t="s">
        <v>254</v>
      </c>
      <c r="U113" s="88">
        <v>8</v>
      </c>
      <c r="V113" s="87"/>
      <c r="W113" s="87" t="s">
        <v>1017</v>
      </c>
      <c r="X113" s="78">
        <v>44577</v>
      </c>
      <c r="Y113" s="78">
        <v>45167</v>
      </c>
      <c r="Z113" s="69" t="s">
        <v>1080</v>
      </c>
      <c r="AA113" s="319">
        <v>32694.45</v>
      </c>
      <c r="AB113" s="70">
        <v>35</v>
      </c>
      <c r="AC113" s="70">
        <v>4</v>
      </c>
      <c r="AD113" s="78">
        <v>44711</v>
      </c>
      <c r="AE113" s="115">
        <v>100</v>
      </c>
      <c r="AF113" s="115"/>
      <c r="AG113" s="88" t="s">
        <v>441</v>
      </c>
      <c r="AH113" s="140">
        <v>44712</v>
      </c>
      <c r="AI113" s="88">
        <v>41687912</v>
      </c>
      <c r="AJ113" s="70" t="s">
        <v>3721</v>
      </c>
      <c r="AK113" s="70" t="s">
        <v>3716</v>
      </c>
      <c r="AL113" s="76">
        <v>100</v>
      </c>
      <c r="AM113" s="76"/>
      <c r="AN113" s="76" t="s">
        <v>3706</v>
      </c>
      <c r="AO113" s="76"/>
      <c r="AP113" s="76"/>
      <c r="AQ113" s="76"/>
      <c r="AR113" s="76"/>
      <c r="AS113" s="76"/>
      <c r="AT113" s="76"/>
      <c r="AU113" s="76"/>
      <c r="AV113" s="76"/>
      <c r="AW113" s="78">
        <v>44711</v>
      </c>
      <c r="AX113" s="70">
        <v>672</v>
      </c>
      <c r="BA113" s="76">
        <v>100</v>
      </c>
      <c r="BB113" s="76" t="s">
        <v>1656</v>
      </c>
      <c r="CS113" s="58">
        <f>+AL113+AT113</f>
        <v>100</v>
      </c>
      <c r="CT113" s="76">
        <f>+BA113+BG113+BM113+BS113+BY113+CE113+CK113+CQ113</f>
        <v>100</v>
      </c>
      <c r="CU113" s="76">
        <f>+CS113-CT113</f>
        <v>0</v>
      </c>
      <c r="CV113" s="81">
        <f>+AE113-AL113-AT113</f>
        <v>0</v>
      </c>
    </row>
    <row r="114" spans="1:100" s="70" customFormat="1">
      <c r="A114" s="70" t="s">
        <v>3700</v>
      </c>
      <c r="B114" s="71">
        <v>11</v>
      </c>
      <c r="C114" s="72" t="s">
        <v>402</v>
      </c>
      <c r="D114" s="72" t="s">
        <v>403</v>
      </c>
      <c r="E114" s="71"/>
      <c r="F114" s="71"/>
      <c r="G114" s="71" t="s">
        <v>254</v>
      </c>
      <c r="H114" s="71">
        <v>5</v>
      </c>
      <c r="I114" s="73">
        <v>125.84</v>
      </c>
      <c r="J114" s="73">
        <v>37900</v>
      </c>
      <c r="K114" s="72">
        <v>0</v>
      </c>
      <c r="L114" s="72" t="s">
        <v>41</v>
      </c>
      <c r="M114" s="92" t="s">
        <v>14</v>
      </c>
      <c r="N114" s="70" t="s">
        <v>133</v>
      </c>
      <c r="O114" s="70" t="s">
        <v>3699</v>
      </c>
      <c r="Q114" s="89"/>
      <c r="S114" s="70" t="s">
        <v>465</v>
      </c>
      <c r="T114" s="88" t="s">
        <v>254</v>
      </c>
      <c r="U114" s="88">
        <v>8</v>
      </c>
      <c r="V114" s="87"/>
      <c r="W114" s="87" t="s">
        <v>1017</v>
      </c>
      <c r="X114" s="78">
        <v>44577</v>
      </c>
      <c r="Y114" s="78">
        <v>45167</v>
      </c>
      <c r="Z114" s="69" t="s">
        <v>1080</v>
      </c>
      <c r="AA114" s="319">
        <v>32694.45</v>
      </c>
      <c r="AB114" s="70">
        <v>35</v>
      </c>
      <c r="AC114" s="70">
        <v>5</v>
      </c>
      <c r="AD114" s="78">
        <v>44742</v>
      </c>
      <c r="AE114" s="115">
        <v>100</v>
      </c>
      <c r="AF114" s="115"/>
      <c r="AG114" s="88" t="s">
        <v>441</v>
      </c>
      <c r="AH114" s="140">
        <v>44742</v>
      </c>
      <c r="AI114" s="88">
        <v>41687912</v>
      </c>
      <c r="AJ114" s="70" t="s">
        <v>3721</v>
      </c>
      <c r="AK114" s="70" t="s">
        <v>3717</v>
      </c>
      <c r="AL114" s="76">
        <v>100</v>
      </c>
      <c r="AM114" s="76"/>
      <c r="AN114" s="76" t="s">
        <v>3707</v>
      </c>
      <c r="AO114" s="76"/>
      <c r="AP114" s="76"/>
      <c r="AQ114" s="76"/>
      <c r="AR114" s="76"/>
      <c r="AS114" s="76"/>
      <c r="AT114" s="76"/>
      <c r="AU114" s="76"/>
      <c r="AV114" s="76"/>
      <c r="AW114" s="78">
        <v>44742</v>
      </c>
      <c r="AX114" s="70">
        <v>742</v>
      </c>
      <c r="BA114" s="76">
        <v>100</v>
      </c>
      <c r="BB114" s="76"/>
      <c r="CS114" s="58">
        <f>+AL114+AT114</f>
        <v>100</v>
      </c>
      <c r="CT114" s="76">
        <f>+BA114+BG114+BM114+BS114+BY114+CE114+CK114+CQ114</f>
        <v>100</v>
      </c>
      <c r="CU114" s="76">
        <f>+CS114-CT114</f>
        <v>0</v>
      </c>
      <c r="CV114" s="81">
        <f>+AE114-AL114-AT114</f>
        <v>0</v>
      </c>
    </row>
    <row r="115" spans="1:100" s="70" customFormat="1">
      <c r="A115" s="70" t="s">
        <v>3700</v>
      </c>
      <c r="B115" s="71">
        <v>11</v>
      </c>
      <c r="C115" s="72" t="s">
        <v>402</v>
      </c>
      <c r="D115" s="72" t="s">
        <v>403</v>
      </c>
      <c r="E115" s="71"/>
      <c r="F115" s="71"/>
      <c r="G115" s="71" t="s">
        <v>254</v>
      </c>
      <c r="H115" s="71">
        <v>5</v>
      </c>
      <c r="I115" s="73">
        <v>125.84</v>
      </c>
      <c r="J115" s="73">
        <v>37900</v>
      </c>
      <c r="K115" s="72">
        <v>0</v>
      </c>
      <c r="L115" s="72" t="s">
        <v>41</v>
      </c>
      <c r="M115" s="92" t="s">
        <v>14</v>
      </c>
      <c r="N115" s="70" t="s">
        <v>133</v>
      </c>
      <c r="O115" s="70" t="s">
        <v>3699</v>
      </c>
      <c r="Q115" s="89"/>
      <c r="S115" s="70" t="s">
        <v>465</v>
      </c>
      <c r="T115" s="88" t="s">
        <v>254</v>
      </c>
      <c r="U115" s="88">
        <v>8</v>
      </c>
      <c r="V115" s="87"/>
      <c r="W115" s="87" t="s">
        <v>1017</v>
      </c>
      <c r="X115" s="78">
        <v>44577</v>
      </c>
      <c r="Y115" s="78">
        <v>45167</v>
      </c>
      <c r="Z115" s="69" t="s">
        <v>1080</v>
      </c>
      <c r="AA115" s="319">
        <v>32694.45</v>
      </c>
      <c r="AB115" s="70">
        <v>35</v>
      </c>
      <c r="AC115" s="70">
        <v>6</v>
      </c>
      <c r="AD115" s="78">
        <v>44772</v>
      </c>
      <c r="AE115" s="115">
        <v>100</v>
      </c>
      <c r="AF115" s="115"/>
      <c r="AG115" s="88" t="s">
        <v>441</v>
      </c>
      <c r="AH115" s="140">
        <v>44778</v>
      </c>
      <c r="AI115" s="88">
        <v>41687912</v>
      </c>
      <c r="AJ115" s="70" t="s">
        <v>3721</v>
      </c>
      <c r="AK115" s="70" t="s">
        <v>3718</v>
      </c>
      <c r="AL115" s="76">
        <v>100</v>
      </c>
      <c r="AM115" s="76"/>
      <c r="AN115" s="76" t="s">
        <v>3708</v>
      </c>
      <c r="AO115" s="76"/>
      <c r="AP115" s="76"/>
      <c r="AQ115" s="76"/>
      <c r="AR115" s="76"/>
      <c r="AS115" s="76"/>
      <c r="AT115" s="76"/>
      <c r="AU115" s="76"/>
      <c r="AV115" s="76"/>
      <c r="AW115" s="78">
        <v>44774</v>
      </c>
      <c r="AX115" s="70">
        <v>825</v>
      </c>
      <c r="BA115" s="76">
        <v>100</v>
      </c>
      <c r="BB115" s="76"/>
      <c r="CS115" s="58">
        <f>+AL115+AT115</f>
        <v>100</v>
      </c>
      <c r="CT115" s="76">
        <f>+BA115+BG115+BM115+BS115+BY115+CE115+CK115+CQ115</f>
        <v>100</v>
      </c>
      <c r="CU115" s="76">
        <f>+CS115-CT115</f>
        <v>0</v>
      </c>
      <c r="CV115" s="81">
        <f>+AE115-AL115-AT115</f>
        <v>0</v>
      </c>
    </row>
    <row r="116" spans="1:100" s="70" customFormat="1">
      <c r="A116" s="70" t="s">
        <v>3700</v>
      </c>
      <c r="B116" s="71">
        <v>11</v>
      </c>
      <c r="C116" s="72" t="s">
        <v>402</v>
      </c>
      <c r="D116" s="72" t="s">
        <v>403</v>
      </c>
      <c r="E116" s="71"/>
      <c r="F116" s="71"/>
      <c r="G116" s="71" t="s">
        <v>254</v>
      </c>
      <c r="H116" s="71">
        <v>5</v>
      </c>
      <c r="I116" s="73">
        <v>125.84</v>
      </c>
      <c r="J116" s="73">
        <v>37900</v>
      </c>
      <c r="K116" s="72">
        <v>0</v>
      </c>
      <c r="L116" s="72" t="s">
        <v>41</v>
      </c>
      <c r="M116" s="92" t="s">
        <v>14</v>
      </c>
      <c r="N116" s="70" t="s">
        <v>133</v>
      </c>
      <c r="O116" s="70" t="s">
        <v>3699</v>
      </c>
      <c r="Q116" s="89"/>
      <c r="S116" s="70" t="s">
        <v>465</v>
      </c>
      <c r="T116" s="88" t="s">
        <v>254</v>
      </c>
      <c r="U116" s="88">
        <v>8</v>
      </c>
      <c r="V116" s="87"/>
      <c r="W116" s="87" t="s">
        <v>1017</v>
      </c>
      <c r="X116" s="78">
        <v>44577</v>
      </c>
      <c r="Y116" s="78">
        <v>45167</v>
      </c>
      <c r="Z116" s="69" t="s">
        <v>1080</v>
      </c>
      <c r="AA116" s="319">
        <v>32694.45</v>
      </c>
      <c r="AB116" s="70">
        <v>35</v>
      </c>
      <c r="AC116" s="70">
        <v>7</v>
      </c>
      <c r="AD116" s="78">
        <v>44803</v>
      </c>
      <c r="AE116" s="115">
        <v>100</v>
      </c>
      <c r="AF116" s="115"/>
      <c r="AG116" s="88" t="s">
        <v>441</v>
      </c>
      <c r="AH116" s="140">
        <v>44805</v>
      </c>
      <c r="AI116" s="88">
        <v>41687912</v>
      </c>
      <c r="AJ116" s="70" t="s">
        <v>3721</v>
      </c>
      <c r="AK116" s="70" t="s">
        <v>3719</v>
      </c>
      <c r="AL116" s="76">
        <v>100</v>
      </c>
      <c r="AM116" s="76"/>
      <c r="AN116" s="76" t="s">
        <v>3709</v>
      </c>
      <c r="AO116" s="76"/>
      <c r="AP116" s="76"/>
      <c r="AQ116" s="76"/>
      <c r="AR116" s="76"/>
      <c r="AS116" s="76"/>
      <c r="AT116" s="76"/>
      <c r="AU116" s="76"/>
      <c r="AV116" s="76"/>
      <c r="AW116" s="78">
        <v>44804</v>
      </c>
      <c r="AX116" s="70">
        <v>909</v>
      </c>
      <c r="BA116" s="76">
        <v>100</v>
      </c>
      <c r="BB116" s="76" t="s">
        <v>1656</v>
      </c>
      <c r="CS116" s="58">
        <f>+AL116+AT116</f>
        <v>100</v>
      </c>
      <c r="CT116" s="76">
        <f>+BA116+BG116+BM116+BS116+BY116+CE116+CK116+CQ116</f>
        <v>100</v>
      </c>
      <c r="CU116" s="76">
        <f>+CS116-CT116</f>
        <v>0</v>
      </c>
      <c r="CV116" s="81">
        <f>+AE116-AL116-AT116</f>
        <v>0</v>
      </c>
    </row>
    <row r="117" spans="1:100" s="70" customFormat="1">
      <c r="A117" s="70" t="s">
        <v>3700</v>
      </c>
      <c r="B117" s="71">
        <v>11</v>
      </c>
      <c r="C117" s="72" t="s">
        <v>402</v>
      </c>
      <c r="D117" s="72" t="s">
        <v>403</v>
      </c>
      <c r="E117" s="71"/>
      <c r="F117" s="71"/>
      <c r="G117" s="71" t="s">
        <v>254</v>
      </c>
      <c r="H117" s="71">
        <v>5</v>
      </c>
      <c r="I117" s="73">
        <v>125.84</v>
      </c>
      <c r="J117" s="73">
        <v>37900</v>
      </c>
      <c r="K117" s="72">
        <v>0</v>
      </c>
      <c r="L117" s="72" t="s">
        <v>41</v>
      </c>
      <c r="M117" s="92" t="s">
        <v>14</v>
      </c>
      <c r="N117" s="70" t="s">
        <v>133</v>
      </c>
      <c r="O117" s="70" t="s">
        <v>3699</v>
      </c>
      <c r="Q117" s="89"/>
      <c r="S117" s="70" t="s">
        <v>465</v>
      </c>
      <c r="T117" s="88" t="s">
        <v>254</v>
      </c>
      <c r="U117" s="88">
        <v>8</v>
      </c>
      <c r="V117" s="87"/>
      <c r="W117" s="87" t="s">
        <v>1017</v>
      </c>
      <c r="X117" s="78">
        <v>44577</v>
      </c>
      <c r="Y117" s="78">
        <v>45167</v>
      </c>
      <c r="Z117" s="69" t="s">
        <v>1080</v>
      </c>
      <c r="AA117" s="319">
        <v>32694.45</v>
      </c>
      <c r="AB117" s="70">
        <v>35</v>
      </c>
      <c r="AC117" s="240" t="s">
        <v>3741</v>
      </c>
      <c r="AD117" s="78">
        <v>44925</v>
      </c>
      <c r="AE117" s="115">
        <f>100*4</f>
        <v>400</v>
      </c>
      <c r="AF117" s="115"/>
      <c r="AG117" s="88" t="s">
        <v>441</v>
      </c>
      <c r="AH117" s="140">
        <v>44834</v>
      </c>
      <c r="AI117" s="88">
        <v>41687912</v>
      </c>
      <c r="AJ117" s="70" t="s">
        <v>3721</v>
      </c>
      <c r="AK117" s="70" t="s">
        <v>3720</v>
      </c>
      <c r="AL117" s="76">
        <v>400</v>
      </c>
      <c r="AM117" s="76"/>
      <c r="AN117" s="76" t="s">
        <v>3710</v>
      </c>
      <c r="AO117" s="76"/>
      <c r="AP117" s="76"/>
      <c r="AQ117" s="76"/>
      <c r="AR117" s="76"/>
      <c r="AS117" s="76"/>
      <c r="AT117" s="76"/>
      <c r="AU117" s="76"/>
      <c r="AV117" s="76"/>
      <c r="AW117" s="78">
        <v>44833</v>
      </c>
      <c r="AX117" s="70">
        <v>966</v>
      </c>
      <c r="BA117" s="76">
        <v>400</v>
      </c>
      <c r="BB117" s="76"/>
      <c r="CS117" s="58">
        <f>+AL117+AT117</f>
        <v>400</v>
      </c>
      <c r="CT117" s="76">
        <f>+BA117+BG117+BM117+BS117+BY117+CE117+CK117+CQ117</f>
        <v>400</v>
      </c>
      <c r="CU117" s="76">
        <f>+CS117-CT117</f>
        <v>0</v>
      </c>
      <c r="CV117" s="81">
        <f>+AE117-AL117-AT117</f>
        <v>0</v>
      </c>
    </row>
    <row r="118" spans="1:100" s="70" customFormat="1">
      <c r="A118" s="70" t="s">
        <v>3700</v>
      </c>
      <c r="B118" s="71">
        <v>11</v>
      </c>
      <c r="C118" s="72" t="s">
        <v>402</v>
      </c>
      <c r="D118" s="72" t="s">
        <v>403</v>
      </c>
      <c r="E118" s="71"/>
      <c r="F118" s="71"/>
      <c r="G118" s="71" t="s">
        <v>254</v>
      </c>
      <c r="H118" s="71">
        <v>5</v>
      </c>
      <c r="I118" s="73">
        <v>125.84</v>
      </c>
      <c r="J118" s="73">
        <v>37900</v>
      </c>
      <c r="K118" s="72">
        <v>0</v>
      </c>
      <c r="L118" s="72" t="s">
        <v>41</v>
      </c>
      <c r="M118" s="92" t="s">
        <v>14</v>
      </c>
      <c r="N118" s="70" t="s">
        <v>133</v>
      </c>
      <c r="O118" s="70" t="s">
        <v>3699</v>
      </c>
      <c r="Q118" s="89"/>
      <c r="S118" s="70" t="s">
        <v>465</v>
      </c>
      <c r="T118" s="88" t="s">
        <v>254</v>
      </c>
      <c r="U118" s="88">
        <v>8</v>
      </c>
      <c r="V118" s="87"/>
      <c r="W118" s="87" t="s">
        <v>1017</v>
      </c>
      <c r="X118" s="78">
        <v>44577</v>
      </c>
      <c r="Y118" s="78">
        <v>45167</v>
      </c>
      <c r="Z118" s="69" t="s">
        <v>1080</v>
      </c>
      <c r="AA118" s="319">
        <v>32694.45</v>
      </c>
      <c r="AB118" s="70">
        <v>35</v>
      </c>
      <c r="AC118" s="240" t="s">
        <v>3742</v>
      </c>
      <c r="AD118" s="78">
        <v>45381</v>
      </c>
      <c r="AE118" s="115">
        <f>100*3</f>
        <v>300</v>
      </c>
      <c r="AF118" s="115"/>
      <c r="AG118" s="88" t="s">
        <v>441</v>
      </c>
      <c r="AH118" s="140">
        <v>44970</v>
      </c>
      <c r="AI118" s="88">
        <v>41687912</v>
      </c>
      <c r="AJ118" s="70" t="s">
        <v>3721</v>
      </c>
      <c r="AK118" s="70" t="s">
        <v>3723</v>
      </c>
      <c r="AL118" s="76">
        <v>300</v>
      </c>
      <c r="AM118" s="76"/>
      <c r="AN118" s="76" t="s">
        <v>3730</v>
      </c>
      <c r="AO118" s="76"/>
      <c r="AP118" s="76"/>
      <c r="AQ118" s="76"/>
      <c r="AR118" s="76"/>
      <c r="AS118" s="76"/>
      <c r="AT118" s="76"/>
      <c r="AU118" s="76"/>
      <c r="AV118" s="76"/>
      <c r="AW118" s="78">
        <v>44963</v>
      </c>
      <c r="AX118" s="70">
        <v>1204</v>
      </c>
      <c r="BA118" s="76">
        <v>300</v>
      </c>
      <c r="BB118" s="76"/>
      <c r="CS118" s="58">
        <f>+AL118+AT118</f>
        <v>300</v>
      </c>
      <c r="CT118" s="76">
        <f>+BA118+BG118+BM118+BS118+BY118+CE118+CK118+CQ118</f>
        <v>300</v>
      </c>
      <c r="CU118" s="76">
        <f>+CS118-CT118</f>
        <v>0</v>
      </c>
      <c r="CV118" s="81">
        <f>+AE118-AL118-AT118</f>
        <v>0</v>
      </c>
    </row>
    <row r="119" spans="1:100" s="70" customFormat="1">
      <c r="A119" s="70" t="s">
        <v>3700</v>
      </c>
      <c r="B119" s="71">
        <v>11</v>
      </c>
      <c r="C119" s="72" t="s">
        <v>402</v>
      </c>
      <c r="D119" s="72" t="s">
        <v>403</v>
      </c>
      <c r="E119" s="71"/>
      <c r="F119" s="71"/>
      <c r="G119" s="71" t="s">
        <v>254</v>
      </c>
      <c r="H119" s="71">
        <v>5</v>
      </c>
      <c r="I119" s="73">
        <v>125.84</v>
      </c>
      <c r="J119" s="73">
        <v>37900</v>
      </c>
      <c r="K119" s="72">
        <v>0</v>
      </c>
      <c r="L119" s="72" t="s">
        <v>41</v>
      </c>
      <c r="M119" s="92" t="s">
        <v>14</v>
      </c>
      <c r="N119" s="70" t="s">
        <v>133</v>
      </c>
      <c r="O119" s="70" t="s">
        <v>3699</v>
      </c>
      <c r="Q119" s="89"/>
      <c r="S119" s="70" t="s">
        <v>465</v>
      </c>
      <c r="T119" s="88" t="s">
        <v>254</v>
      </c>
      <c r="U119" s="88">
        <v>8</v>
      </c>
      <c r="V119" s="87"/>
      <c r="W119" s="87" t="s">
        <v>1017</v>
      </c>
      <c r="X119" s="78">
        <v>44577</v>
      </c>
      <c r="Y119" s="78">
        <v>45167</v>
      </c>
      <c r="Z119" s="69" t="s">
        <v>1080</v>
      </c>
      <c r="AA119" s="319">
        <v>32694.45</v>
      </c>
      <c r="AB119" s="70">
        <v>35</v>
      </c>
      <c r="AC119" s="240" t="s">
        <v>3743</v>
      </c>
      <c r="AD119" s="78">
        <v>45107</v>
      </c>
      <c r="AE119" s="115">
        <f>100*3</f>
        <v>300</v>
      </c>
      <c r="AF119" s="115"/>
      <c r="AG119" s="88" t="s">
        <v>441</v>
      </c>
      <c r="AH119" s="140">
        <v>45042</v>
      </c>
      <c r="AI119" s="88">
        <v>41687912</v>
      </c>
      <c r="AJ119" s="70" t="s">
        <v>3721</v>
      </c>
      <c r="AK119" s="70" t="s">
        <v>3724</v>
      </c>
      <c r="AL119" s="76">
        <v>300</v>
      </c>
      <c r="AM119" s="76"/>
      <c r="AN119" s="76" t="s">
        <v>3731</v>
      </c>
      <c r="AO119" s="76"/>
      <c r="AP119" s="76"/>
      <c r="AQ119" s="76"/>
      <c r="AR119" s="76"/>
      <c r="AS119" s="76"/>
      <c r="AT119" s="76"/>
      <c r="AU119" s="76"/>
      <c r="AV119" s="76"/>
      <c r="AW119" s="78">
        <v>45042</v>
      </c>
      <c r="AX119" s="70">
        <v>1445</v>
      </c>
      <c r="BA119" s="76">
        <v>300</v>
      </c>
      <c r="BB119" s="76"/>
      <c r="CS119" s="58">
        <f>+AL119+AT119</f>
        <v>300</v>
      </c>
      <c r="CT119" s="76">
        <f>+BA119+BG119+BM119+BS119+BY119+CE119+CK119+CQ119</f>
        <v>300</v>
      </c>
      <c r="CU119" s="76">
        <f>+CS119-CT119</f>
        <v>0</v>
      </c>
      <c r="CV119" s="81">
        <f>+AE119-AL119-AT119</f>
        <v>0</v>
      </c>
    </row>
    <row r="120" spans="1:100" s="70" customFormat="1">
      <c r="A120" s="70" t="s">
        <v>3700</v>
      </c>
      <c r="B120" s="71">
        <v>11</v>
      </c>
      <c r="C120" s="72" t="s">
        <v>402</v>
      </c>
      <c r="D120" s="72" t="s">
        <v>403</v>
      </c>
      <c r="E120" s="71"/>
      <c r="F120" s="71"/>
      <c r="G120" s="71" t="s">
        <v>254</v>
      </c>
      <c r="H120" s="71">
        <v>5</v>
      </c>
      <c r="I120" s="73">
        <v>125.84</v>
      </c>
      <c r="J120" s="73">
        <v>37900</v>
      </c>
      <c r="K120" s="72">
        <v>0</v>
      </c>
      <c r="L120" s="72" t="s">
        <v>41</v>
      </c>
      <c r="M120" s="92" t="s">
        <v>14</v>
      </c>
      <c r="N120" s="70" t="s">
        <v>133</v>
      </c>
      <c r="O120" s="70" t="s">
        <v>3699</v>
      </c>
      <c r="Q120" s="89"/>
      <c r="S120" s="70" t="s">
        <v>465</v>
      </c>
      <c r="T120" s="88" t="s">
        <v>254</v>
      </c>
      <c r="U120" s="88">
        <v>8</v>
      </c>
      <c r="V120" s="87"/>
      <c r="W120" s="87" t="s">
        <v>1017</v>
      </c>
      <c r="X120" s="78">
        <v>44577</v>
      </c>
      <c r="Y120" s="78">
        <v>45167</v>
      </c>
      <c r="Z120" s="69" t="s">
        <v>1080</v>
      </c>
      <c r="AA120" s="319">
        <v>32694.45</v>
      </c>
      <c r="AB120" s="70">
        <v>35</v>
      </c>
      <c r="AC120" s="70">
        <v>18</v>
      </c>
      <c r="AD120" s="78">
        <v>45137</v>
      </c>
      <c r="AE120" s="115">
        <v>100</v>
      </c>
      <c r="AF120" s="115"/>
      <c r="AG120" s="88" t="s">
        <v>441</v>
      </c>
      <c r="AH120" s="140">
        <v>45139</v>
      </c>
      <c r="AI120" s="88">
        <v>41687912</v>
      </c>
      <c r="AJ120" s="70" t="s">
        <v>3721</v>
      </c>
      <c r="AK120" s="70" t="s">
        <v>3728</v>
      </c>
      <c r="AL120" s="76">
        <v>100</v>
      </c>
      <c r="AM120" s="76"/>
      <c r="AN120" s="76" t="s">
        <v>3732</v>
      </c>
      <c r="AO120" s="76"/>
      <c r="AP120" s="76"/>
      <c r="AQ120" s="76"/>
      <c r="AR120" s="76"/>
      <c r="AS120" s="76"/>
      <c r="AT120" s="76"/>
      <c r="AU120" s="76"/>
      <c r="AV120" s="76"/>
      <c r="AW120" s="78">
        <v>45132</v>
      </c>
      <c r="AX120" s="70">
        <v>1735</v>
      </c>
      <c r="BA120" s="76">
        <v>100</v>
      </c>
      <c r="BB120" s="76"/>
      <c r="CS120" s="58">
        <f>+AL120+AT120</f>
        <v>100</v>
      </c>
      <c r="CT120" s="76">
        <f>+BA120+BG120+BM120+BS120+BY120+CE120+CK120+CQ120</f>
        <v>100</v>
      </c>
      <c r="CU120" s="76">
        <f>+CS120-CT120</f>
        <v>0</v>
      </c>
      <c r="CV120" s="81">
        <f>+AE120-AL120-AT120</f>
        <v>0</v>
      </c>
    </row>
    <row r="121" spans="1:100" s="70" customFormat="1">
      <c r="A121" s="70" t="s">
        <v>3700</v>
      </c>
      <c r="B121" s="71">
        <v>11</v>
      </c>
      <c r="C121" s="72" t="s">
        <v>402</v>
      </c>
      <c r="D121" s="72" t="s">
        <v>403</v>
      </c>
      <c r="E121" s="71"/>
      <c r="F121" s="71"/>
      <c r="G121" s="71" t="s">
        <v>254</v>
      </c>
      <c r="H121" s="71">
        <v>5</v>
      </c>
      <c r="I121" s="73">
        <v>125.84</v>
      </c>
      <c r="J121" s="73">
        <v>37900</v>
      </c>
      <c r="K121" s="72">
        <v>0</v>
      </c>
      <c r="L121" s="72" t="s">
        <v>41</v>
      </c>
      <c r="M121" s="92" t="s">
        <v>14</v>
      </c>
      <c r="N121" s="70" t="s">
        <v>133</v>
      </c>
      <c r="O121" s="70" t="s">
        <v>3699</v>
      </c>
      <c r="Q121" s="89"/>
      <c r="S121" s="70" t="s">
        <v>465</v>
      </c>
      <c r="T121" s="88" t="s">
        <v>254</v>
      </c>
      <c r="U121" s="88">
        <v>8</v>
      </c>
      <c r="V121" s="87"/>
      <c r="W121" s="87" t="s">
        <v>1017</v>
      </c>
      <c r="X121" s="78">
        <v>44577</v>
      </c>
      <c r="Y121" s="78">
        <v>45167</v>
      </c>
      <c r="Z121" s="69" t="s">
        <v>1080</v>
      </c>
      <c r="AA121" s="319">
        <v>32694.45</v>
      </c>
      <c r="AB121" s="70">
        <v>35</v>
      </c>
      <c r="AC121" s="70">
        <v>19</v>
      </c>
      <c r="AD121" s="78">
        <v>45168</v>
      </c>
      <c r="AE121" s="115">
        <v>2000</v>
      </c>
      <c r="AF121" s="115"/>
      <c r="AG121" s="88" t="s">
        <v>441</v>
      </c>
      <c r="AH121" s="140">
        <v>45174</v>
      </c>
      <c r="AI121" s="88">
        <v>41687912</v>
      </c>
      <c r="AJ121" s="70" t="s">
        <v>3721</v>
      </c>
      <c r="AK121" s="70" t="s">
        <v>3725</v>
      </c>
      <c r="AL121" s="76">
        <v>2000</v>
      </c>
      <c r="AM121" s="76"/>
      <c r="AN121" s="76" t="s">
        <v>3733</v>
      </c>
      <c r="AO121" s="76"/>
      <c r="AP121" s="76"/>
      <c r="AQ121" s="76"/>
      <c r="AR121" s="76"/>
      <c r="AS121" s="76"/>
      <c r="AT121" s="76"/>
      <c r="AU121" s="76"/>
      <c r="AV121" s="76"/>
      <c r="AW121" s="78">
        <v>45138</v>
      </c>
      <c r="AX121" s="70">
        <v>1757</v>
      </c>
      <c r="BA121" s="76">
        <v>2000</v>
      </c>
      <c r="BB121" s="76"/>
      <c r="CS121" s="58">
        <f>+AL121+AT121</f>
        <v>2000</v>
      </c>
      <c r="CT121" s="76">
        <f>+BA121+BG121+BM121+BS121+BY121+CE121+CK121+CQ121</f>
        <v>2000</v>
      </c>
      <c r="CU121" s="76">
        <f>+CS121-CT121</f>
        <v>0</v>
      </c>
      <c r="CV121" s="81">
        <f>+AE121-AL121-AT121</f>
        <v>0</v>
      </c>
    </row>
    <row r="122" spans="1:100" s="70" customFormat="1">
      <c r="A122" s="70" t="s">
        <v>3700</v>
      </c>
      <c r="B122" s="71">
        <v>11</v>
      </c>
      <c r="C122" s="72" t="s">
        <v>402</v>
      </c>
      <c r="D122" s="72" t="s">
        <v>403</v>
      </c>
      <c r="E122" s="71"/>
      <c r="F122" s="71"/>
      <c r="G122" s="71" t="s">
        <v>254</v>
      </c>
      <c r="H122" s="71">
        <v>5</v>
      </c>
      <c r="I122" s="73">
        <v>125.84</v>
      </c>
      <c r="J122" s="73">
        <v>37900</v>
      </c>
      <c r="K122" s="72">
        <v>0</v>
      </c>
      <c r="L122" s="72" t="s">
        <v>41</v>
      </c>
      <c r="M122" s="92" t="s">
        <v>14</v>
      </c>
      <c r="N122" s="70" t="s">
        <v>133</v>
      </c>
      <c r="O122" s="70" t="s">
        <v>3699</v>
      </c>
      <c r="Q122" s="89"/>
      <c r="S122" s="70" t="s">
        <v>465</v>
      </c>
      <c r="T122" s="88" t="s">
        <v>254</v>
      </c>
      <c r="U122" s="88">
        <v>8</v>
      </c>
      <c r="V122" s="87"/>
      <c r="W122" s="87" t="s">
        <v>1017</v>
      </c>
      <c r="X122" s="78">
        <v>44577</v>
      </c>
      <c r="Y122" s="78">
        <v>45167</v>
      </c>
      <c r="Z122" s="69" t="s">
        <v>1080</v>
      </c>
      <c r="AA122" s="319">
        <v>32694.45</v>
      </c>
      <c r="AB122" s="70">
        <v>35</v>
      </c>
      <c r="AC122" s="70">
        <v>20</v>
      </c>
      <c r="AD122" s="78">
        <v>45199</v>
      </c>
      <c r="AE122" s="115">
        <v>500</v>
      </c>
      <c r="AF122" s="115"/>
      <c r="AG122" s="88" t="s">
        <v>441</v>
      </c>
      <c r="AH122" s="140">
        <v>45197</v>
      </c>
      <c r="AI122" s="88">
        <v>41687912</v>
      </c>
      <c r="AJ122" s="70" t="s">
        <v>3721</v>
      </c>
      <c r="AK122" s="70" t="s">
        <v>3729</v>
      </c>
      <c r="AL122" s="76">
        <v>500</v>
      </c>
      <c r="AM122" s="76"/>
      <c r="AN122" s="76" t="s">
        <v>3734</v>
      </c>
      <c r="AO122" s="76"/>
      <c r="AP122" s="76"/>
      <c r="AQ122" s="76"/>
      <c r="AR122" s="76"/>
      <c r="AS122" s="76"/>
      <c r="AT122" s="76"/>
      <c r="AU122" s="76"/>
      <c r="AV122" s="76"/>
      <c r="AW122" s="78">
        <v>45198</v>
      </c>
      <c r="AX122" s="70">
        <v>1924</v>
      </c>
      <c r="BA122" s="76">
        <v>500</v>
      </c>
      <c r="BB122" s="76"/>
      <c r="CS122" s="58">
        <f>+AL122+AT122</f>
        <v>500</v>
      </c>
      <c r="CT122" s="76">
        <f>+BA122+BG122+BM122+BS122+BY122+CE122+CK122+CQ122</f>
        <v>500</v>
      </c>
      <c r="CU122" s="76">
        <f>+CS122-CT122</f>
        <v>0</v>
      </c>
      <c r="CV122" s="81">
        <f>+AE122-AL122-AT122</f>
        <v>0</v>
      </c>
    </row>
    <row r="123" spans="1:100" s="70" customFormat="1">
      <c r="A123" s="70" t="s">
        <v>3700</v>
      </c>
      <c r="B123" s="71">
        <v>11</v>
      </c>
      <c r="C123" s="72" t="s">
        <v>402</v>
      </c>
      <c r="D123" s="72" t="s">
        <v>403</v>
      </c>
      <c r="E123" s="71"/>
      <c r="F123" s="71"/>
      <c r="G123" s="71" t="s">
        <v>254</v>
      </c>
      <c r="H123" s="71">
        <v>5</v>
      </c>
      <c r="I123" s="73">
        <v>125.84</v>
      </c>
      <c r="J123" s="73">
        <v>37900</v>
      </c>
      <c r="K123" s="72">
        <v>0</v>
      </c>
      <c r="L123" s="72" t="s">
        <v>41</v>
      </c>
      <c r="M123" s="92" t="s">
        <v>14</v>
      </c>
      <c r="N123" s="70" t="s">
        <v>133</v>
      </c>
      <c r="O123" s="70" t="s">
        <v>3699</v>
      </c>
      <c r="Q123" s="89"/>
      <c r="S123" s="70" t="s">
        <v>465</v>
      </c>
      <c r="T123" s="88" t="s">
        <v>254</v>
      </c>
      <c r="U123" s="88">
        <v>8</v>
      </c>
      <c r="V123" s="87"/>
      <c r="W123" s="87" t="s">
        <v>1017</v>
      </c>
      <c r="X123" s="78">
        <v>44577</v>
      </c>
      <c r="Y123" s="78">
        <v>45167</v>
      </c>
      <c r="Z123" s="69" t="s">
        <v>1080</v>
      </c>
      <c r="AA123" s="319">
        <v>32694.45</v>
      </c>
      <c r="AB123" s="70">
        <v>35</v>
      </c>
      <c r="AC123" s="70">
        <v>21</v>
      </c>
      <c r="AD123" s="78">
        <v>45229</v>
      </c>
      <c r="AE123" s="115">
        <v>500</v>
      </c>
      <c r="AF123" s="115"/>
      <c r="AG123" s="88" t="s">
        <v>441</v>
      </c>
      <c r="AH123" s="140">
        <v>45229</v>
      </c>
      <c r="AI123" s="88">
        <v>41687912</v>
      </c>
      <c r="AJ123" s="70" t="s">
        <v>3721</v>
      </c>
      <c r="AK123" s="70" t="s">
        <v>3726</v>
      </c>
      <c r="AL123" s="76">
        <v>500</v>
      </c>
      <c r="AM123" s="76"/>
      <c r="AN123" s="76" t="s">
        <v>3735</v>
      </c>
      <c r="AO123" s="76"/>
      <c r="AP123" s="76"/>
      <c r="AQ123" s="76"/>
      <c r="AR123" s="76"/>
      <c r="AS123" s="76"/>
      <c r="AT123" s="76"/>
      <c r="AU123" s="76"/>
      <c r="AV123" s="76"/>
      <c r="AW123" s="78">
        <v>45229</v>
      </c>
      <c r="AX123" s="70">
        <v>2010</v>
      </c>
      <c r="BA123" s="76">
        <v>500</v>
      </c>
      <c r="BB123" s="76"/>
      <c r="CS123" s="58">
        <f>+AL123+AT123</f>
        <v>500</v>
      </c>
      <c r="CT123" s="76">
        <f>+BA123+BG123+BM123+BS123+BY123+CE123+CK123+CQ123</f>
        <v>500</v>
      </c>
      <c r="CU123" s="76">
        <f>+CS123-CT123</f>
        <v>0</v>
      </c>
      <c r="CV123" s="81">
        <f>+AE123-AL123-AT123</f>
        <v>0</v>
      </c>
    </row>
    <row r="124" spans="1:100" s="70" customFormat="1">
      <c r="A124" s="70" t="s">
        <v>3700</v>
      </c>
      <c r="B124" s="71">
        <v>11</v>
      </c>
      <c r="C124" s="72" t="s">
        <v>402</v>
      </c>
      <c r="D124" s="72" t="s">
        <v>403</v>
      </c>
      <c r="E124" s="71"/>
      <c r="F124" s="71"/>
      <c r="G124" s="71" t="s">
        <v>254</v>
      </c>
      <c r="H124" s="71">
        <v>5</v>
      </c>
      <c r="I124" s="73">
        <v>125.84</v>
      </c>
      <c r="J124" s="73">
        <v>37900</v>
      </c>
      <c r="K124" s="72">
        <v>0</v>
      </c>
      <c r="L124" s="72" t="s">
        <v>41</v>
      </c>
      <c r="M124" s="92" t="s">
        <v>14</v>
      </c>
      <c r="N124" s="70" t="s">
        <v>133</v>
      </c>
      <c r="O124" s="70" t="s">
        <v>3699</v>
      </c>
      <c r="Q124" s="89"/>
      <c r="S124" s="70" t="s">
        <v>465</v>
      </c>
      <c r="T124" s="88" t="s">
        <v>254</v>
      </c>
      <c r="U124" s="88">
        <v>8</v>
      </c>
      <c r="V124" s="87"/>
      <c r="W124" s="87" t="s">
        <v>1017</v>
      </c>
      <c r="X124" s="78">
        <v>44577</v>
      </c>
      <c r="Y124" s="78">
        <v>45167</v>
      </c>
      <c r="Z124" s="69" t="s">
        <v>1080</v>
      </c>
      <c r="AA124" s="319">
        <v>32694.45</v>
      </c>
      <c r="AB124" s="70">
        <v>35</v>
      </c>
      <c r="AC124" s="70">
        <v>22</v>
      </c>
      <c r="AD124" s="78">
        <v>45260</v>
      </c>
      <c r="AE124" s="115">
        <v>500</v>
      </c>
      <c r="AF124" s="115"/>
      <c r="AG124" s="88" t="s">
        <v>441</v>
      </c>
      <c r="AH124" s="140">
        <v>45262</v>
      </c>
      <c r="AI124" s="88">
        <v>41687912</v>
      </c>
      <c r="AJ124" s="70" t="s">
        <v>3721</v>
      </c>
      <c r="AK124" s="70" t="s">
        <v>3727</v>
      </c>
      <c r="AL124" s="76">
        <v>500</v>
      </c>
      <c r="AM124" s="76"/>
      <c r="AN124" s="76" t="s">
        <v>3736</v>
      </c>
      <c r="AO124" s="76"/>
      <c r="AP124" s="76"/>
      <c r="AQ124" s="76"/>
      <c r="AR124" s="76"/>
      <c r="AS124" s="76"/>
      <c r="AT124" s="76"/>
      <c r="AU124" s="76"/>
      <c r="AV124" s="76"/>
      <c r="AW124" s="78">
        <v>45261</v>
      </c>
      <c r="AX124" s="70">
        <v>2087</v>
      </c>
      <c r="BA124" s="76">
        <v>500</v>
      </c>
      <c r="BB124" s="76"/>
      <c r="CS124" s="58">
        <f>+AL124+AT124</f>
        <v>500</v>
      </c>
      <c r="CT124" s="76">
        <f>+BA124+BG124+BM124+BS124+BY124+CE124+CK124+CQ124</f>
        <v>500</v>
      </c>
      <c r="CU124" s="76">
        <f>+CS124-CT124</f>
        <v>0</v>
      </c>
      <c r="CV124" s="81">
        <f>+AE124-AL124-AT124</f>
        <v>0</v>
      </c>
    </row>
    <row r="125" spans="1:100" s="70" customFormat="1">
      <c r="A125" s="70" t="s">
        <v>3700</v>
      </c>
      <c r="B125" s="71">
        <v>11</v>
      </c>
      <c r="C125" s="72" t="s">
        <v>402</v>
      </c>
      <c r="D125" s="72" t="s">
        <v>403</v>
      </c>
      <c r="E125" s="71"/>
      <c r="F125" s="71"/>
      <c r="G125" s="71" t="s">
        <v>254</v>
      </c>
      <c r="H125" s="71">
        <v>5</v>
      </c>
      <c r="I125" s="73">
        <v>125.84</v>
      </c>
      <c r="J125" s="73">
        <v>37900</v>
      </c>
      <c r="K125" s="72">
        <v>0</v>
      </c>
      <c r="L125" s="72" t="s">
        <v>41</v>
      </c>
      <c r="M125" s="92" t="s">
        <v>14</v>
      </c>
      <c r="N125" s="70" t="s">
        <v>133</v>
      </c>
      <c r="O125" s="70" t="s">
        <v>3699</v>
      </c>
      <c r="Q125" s="89"/>
      <c r="S125" s="70" t="s">
        <v>465</v>
      </c>
      <c r="T125" s="88" t="s">
        <v>254</v>
      </c>
      <c r="U125" s="88">
        <v>8</v>
      </c>
      <c r="V125" s="87"/>
      <c r="W125" s="87" t="s">
        <v>1017</v>
      </c>
      <c r="X125" s="78">
        <v>44577</v>
      </c>
      <c r="Y125" s="78">
        <v>45167</v>
      </c>
      <c r="Z125" s="69" t="s">
        <v>1080</v>
      </c>
      <c r="AA125" s="319">
        <v>32694.45</v>
      </c>
      <c r="AB125" s="70">
        <v>35</v>
      </c>
      <c r="AC125" s="70">
        <v>23</v>
      </c>
      <c r="AD125" s="78">
        <v>45290</v>
      </c>
      <c r="AE125" s="115">
        <v>500</v>
      </c>
      <c r="AF125" s="115"/>
      <c r="AG125" s="88" t="s">
        <v>441</v>
      </c>
      <c r="AH125" s="140">
        <v>45306</v>
      </c>
      <c r="AI125" s="88">
        <v>41687912</v>
      </c>
      <c r="AJ125" s="70" t="s">
        <v>3721</v>
      </c>
      <c r="AK125" s="70" t="s">
        <v>3737</v>
      </c>
      <c r="AL125" s="76">
        <v>499.19</v>
      </c>
      <c r="AM125" s="76"/>
      <c r="AN125" s="76" t="s">
        <v>3739</v>
      </c>
      <c r="AO125" s="76"/>
      <c r="AP125" s="76"/>
      <c r="AQ125" s="76"/>
      <c r="AR125" s="76"/>
      <c r="AS125" s="76"/>
      <c r="AT125" s="76"/>
      <c r="AU125" s="76"/>
      <c r="AV125" s="76"/>
      <c r="AW125" s="78">
        <v>45307</v>
      </c>
      <c r="AX125" s="70">
        <v>2224</v>
      </c>
      <c r="BA125" s="76">
        <v>500</v>
      </c>
      <c r="BB125" s="76"/>
      <c r="CS125" s="58">
        <f>+AL125+AT125</f>
        <v>499.19</v>
      </c>
      <c r="CT125" s="76">
        <f>+BA125+BG125+BM125+BS125+BY125+CE125+CK125+CQ125</f>
        <v>500</v>
      </c>
      <c r="CU125" s="76">
        <f>+CS125-CT125</f>
        <v>-0.81000000000000227</v>
      </c>
      <c r="CV125" s="81">
        <f>+AE125-AL125-AT125</f>
        <v>0.81000000000000227</v>
      </c>
    </row>
    <row r="126" spans="1:100" s="70" customFormat="1">
      <c r="A126" s="70" t="s">
        <v>3700</v>
      </c>
      <c r="B126" s="71">
        <v>11</v>
      </c>
      <c r="C126" s="72" t="s">
        <v>402</v>
      </c>
      <c r="D126" s="72" t="s">
        <v>403</v>
      </c>
      <c r="E126" s="71"/>
      <c r="F126" s="71"/>
      <c r="G126" s="71" t="s">
        <v>254</v>
      </c>
      <c r="H126" s="71">
        <v>5</v>
      </c>
      <c r="I126" s="73">
        <v>125.84</v>
      </c>
      <c r="J126" s="73">
        <v>37900</v>
      </c>
      <c r="K126" s="72">
        <v>0</v>
      </c>
      <c r="L126" s="72" t="s">
        <v>41</v>
      </c>
      <c r="M126" s="92" t="s">
        <v>14</v>
      </c>
      <c r="N126" s="70" t="s">
        <v>133</v>
      </c>
      <c r="O126" s="70" t="s">
        <v>3699</v>
      </c>
      <c r="Q126" s="89"/>
      <c r="S126" s="70" t="s">
        <v>465</v>
      </c>
      <c r="T126" s="88" t="s">
        <v>254</v>
      </c>
      <c r="U126" s="88">
        <v>8</v>
      </c>
      <c r="V126" s="87"/>
      <c r="W126" s="87" t="s">
        <v>1017</v>
      </c>
      <c r="X126" s="78">
        <v>44577</v>
      </c>
      <c r="Y126" s="78">
        <v>45167</v>
      </c>
      <c r="Z126" s="69" t="s">
        <v>1080</v>
      </c>
      <c r="AA126" s="319">
        <v>32694.45</v>
      </c>
      <c r="AB126" s="70">
        <v>35</v>
      </c>
      <c r="AC126" s="70">
        <v>24</v>
      </c>
      <c r="AD126" s="78">
        <v>45321</v>
      </c>
      <c r="AE126" s="115">
        <v>500</v>
      </c>
      <c r="AF126" s="115"/>
      <c r="AG126" s="88" t="s">
        <v>441</v>
      </c>
      <c r="AH126" s="140">
        <v>45324</v>
      </c>
      <c r="AI126" s="88">
        <v>41687912</v>
      </c>
      <c r="AJ126" s="70" t="s">
        <v>3721</v>
      </c>
      <c r="AK126" s="70" t="s">
        <v>3738</v>
      </c>
      <c r="AL126" s="76">
        <v>500</v>
      </c>
      <c r="AM126" s="76"/>
      <c r="AN126" s="76" t="s">
        <v>3740</v>
      </c>
      <c r="AO126" s="76"/>
      <c r="AP126" s="76"/>
      <c r="AQ126" s="76"/>
      <c r="AR126" s="76"/>
      <c r="AS126" s="76"/>
      <c r="AT126" s="76"/>
      <c r="AU126" s="76"/>
      <c r="AV126" s="76"/>
      <c r="AW126" s="78">
        <v>45325</v>
      </c>
      <c r="AX126" s="70">
        <v>2282</v>
      </c>
      <c r="BA126" s="76">
        <v>500</v>
      </c>
      <c r="BB126" s="76"/>
      <c r="CS126" s="58">
        <f>+AL126+AT126</f>
        <v>500</v>
      </c>
      <c r="CT126" s="76">
        <f>+BA126+BG126+BM126+BS126+BY126+CE126+CK126+CQ126</f>
        <v>500</v>
      </c>
      <c r="CU126" s="76">
        <f>+CS126-CT126</f>
        <v>0</v>
      </c>
      <c r="CV126" s="81">
        <f>+AE126-AL126-AT126</f>
        <v>0</v>
      </c>
    </row>
    <row r="127" spans="1:100" s="70" customFormat="1">
      <c r="A127" s="70" t="s">
        <v>3700</v>
      </c>
      <c r="B127" s="71">
        <v>11</v>
      </c>
      <c r="C127" s="72" t="s">
        <v>402</v>
      </c>
      <c r="D127" s="72" t="s">
        <v>403</v>
      </c>
      <c r="E127" s="71"/>
      <c r="F127" s="71"/>
      <c r="G127" s="71" t="s">
        <v>254</v>
      </c>
      <c r="H127" s="71">
        <v>5</v>
      </c>
      <c r="I127" s="73">
        <v>125.84</v>
      </c>
      <c r="J127" s="73">
        <v>37900</v>
      </c>
      <c r="K127" s="72">
        <v>0</v>
      </c>
      <c r="L127" s="72" t="s">
        <v>41</v>
      </c>
      <c r="M127" s="92" t="s">
        <v>14</v>
      </c>
      <c r="N127" s="70" t="s">
        <v>133</v>
      </c>
      <c r="O127" s="70" t="s">
        <v>3699</v>
      </c>
      <c r="Q127" s="89"/>
      <c r="S127" s="70" t="s">
        <v>465</v>
      </c>
      <c r="T127" s="88" t="s">
        <v>254</v>
      </c>
      <c r="U127" s="88">
        <v>8</v>
      </c>
      <c r="V127" s="87"/>
      <c r="W127" s="87" t="s">
        <v>1017</v>
      </c>
      <c r="X127" s="78">
        <v>44577</v>
      </c>
      <c r="Y127" s="78">
        <v>45167</v>
      </c>
      <c r="Z127" s="69" t="s">
        <v>1080</v>
      </c>
      <c r="AA127" s="319">
        <v>32694.45</v>
      </c>
      <c r="AB127" s="70">
        <v>35</v>
      </c>
      <c r="AC127" s="70">
        <v>25</v>
      </c>
      <c r="AD127" s="78">
        <v>45351</v>
      </c>
      <c r="AE127" s="115">
        <v>500</v>
      </c>
      <c r="AF127" s="115"/>
      <c r="AL127" s="76"/>
      <c r="AM127" s="76"/>
      <c r="AN127" s="76"/>
      <c r="AO127" s="76"/>
      <c r="AP127" s="76"/>
      <c r="AQ127" s="76"/>
      <c r="AR127" s="76"/>
      <c r="AS127" s="76"/>
      <c r="AT127" s="76"/>
      <c r="AU127" s="76"/>
      <c r="AV127" s="76"/>
      <c r="BA127" s="76"/>
      <c r="BB127" s="76"/>
      <c r="CS127" s="58">
        <f>+AL127+AT127</f>
        <v>0</v>
      </c>
      <c r="CT127" s="76">
        <f>+BA127+BG127+BM127+BS127+BY127+CE127+CK127+CQ127</f>
        <v>0</v>
      </c>
      <c r="CU127" s="76">
        <f>+CS127-CT127</f>
        <v>0</v>
      </c>
      <c r="CV127" s="81">
        <f>+AE127-AL127-AT127</f>
        <v>500</v>
      </c>
    </row>
    <row r="128" spans="1:100" s="70" customFormat="1">
      <c r="A128" s="70" t="s">
        <v>3700</v>
      </c>
      <c r="B128" s="71">
        <v>11</v>
      </c>
      <c r="C128" s="72" t="s">
        <v>402</v>
      </c>
      <c r="D128" s="72" t="s">
        <v>403</v>
      </c>
      <c r="E128" s="71"/>
      <c r="F128" s="71"/>
      <c r="G128" s="71" t="s">
        <v>254</v>
      </c>
      <c r="H128" s="71">
        <v>5</v>
      </c>
      <c r="I128" s="73">
        <v>125.84</v>
      </c>
      <c r="J128" s="73">
        <v>37900</v>
      </c>
      <c r="K128" s="72">
        <v>0</v>
      </c>
      <c r="L128" s="72" t="s">
        <v>41</v>
      </c>
      <c r="M128" s="92" t="s">
        <v>14</v>
      </c>
      <c r="N128" s="70" t="s">
        <v>133</v>
      </c>
      <c r="O128" s="70" t="s">
        <v>3699</v>
      </c>
      <c r="Q128" s="89"/>
      <c r="S128" s="70" t="s">
        <v>465</v>
      </c>
      <c r="T128" s="88" t="s">
        <v>254</v>
      </c>
      <c r="U128" s="88">
        <v>8</v>
      </c>
      <c r="V128" s="87"/>
      <c r="W128" s="87" t="s">
        <v>1017</v>
      </c>
      <c r="X128" s="78">
        <v>44577</v>
      </c>
      <c r="Y128" s="78">
        <v>45167</v>
      </c>
      <c r="Z128" s="69" t="s">
        <v>1080</v>
      </c>
      <c r="AA128" s="319">
        <v>32694.45</v>
      </c>
      <c r="AB128" s="70">
        <v>35</v>
      </c>
      <c r="AC128" s="70">
        <v>26</v>
      </c>
      <c r="AD128" s="78">
        <v>45381</v>
      </c>
      <c r="AE128" s="115">
        <v>500</v>
      </c>
      <c r="AF128" s="115"/>
      <c r="AL128" s="76"/>
      <c r="AM128" s="76"/>
      <c r="AN128" s="76"/>
      <c r="AO128" s="76"/>
      <c r="AP128" s="76"/>
      <c r="AQ128" s="76"/>
      <c r="AR128" s="76"/>
      <c r="AS128" s="76"/>
      <c r="AT128" s="76"/>
      <c r="AU128" s="76"/>
      <c r="AV128" s="76"/>
      <c r="BA128" s="76"/>
      <c r="BB128" s="76"/>
      <c r="CS128" s="58">
        <f>+AL128+AT128</f>
        <v>0</v>
      </c>
      <c r="CT128" s="76">
        <f>+BA128+BG128+BM128+BS128+BY128+CE128+CK128+CQ128</f>
        <v>0</v>
      </c>
      <c r="CU128" s="76">
        <f>+CS128-CT128</f>
        <v>0</v>
      </c>
      <c r="CV128" s="81">
        <f>+AE128-AL128-AT128</f>
        <v>500</v>
      </c>
    </row>
    <row r="129" spans="1:100" s="70" customFormat="1">
      <c r="A129" s="70" t="s">
        <v>3700</v>
      </c>
      <c r="B129" s="71">
        <v>11</v>
      </c>
      <c r="C129" s="72" t="s">
        <v>402</v>
      </c>
      <c r="D129" s="72" t="s">
        <v>403</v>
      </c>
      <c r="E129" s="71"/>
      <c r="F129" s="71"/>
      <c r="G129" s="71" t="s">
        <v>254</v>
      </c>
      <c r="H129" s="71">
        <v>5</v>
      </c>
      <c r="I129" s="73">
        <v>125.84</v>
      </c>
      <c r="J129" s="73">
        <v>37900</v>
      </c>
      <c r="K129" s="72">
        <v>0</v>
      </c>
      <c r="L129" s="72" t="s">
        <v>41</v>
      </c>
      <c r="M129" s="92" t="s">
        <v>14</v>
      </c>
      <c r="N129" s="70" t="s">
        <v>133</v>
      </c>
      <c r="O129" s="70" t="s">
        <v>3699</v>
      </c>
      <c r="Q129" s="89"/>
      <c r="S129" s="70" t="s">
        <v>465</v>
      </c>
      <c r="T129" s="88" t="s">
        <v>254</v>
      </c>
      <c r="U129" s="88">
        <v>8</v>
      </c>
      <c r="V129" s="87"/>
      <c r="W129" s="87" t="s">
        <v>1017</v>
      </c>
      <c r="X129" s="78">
        <v>44577</v>
      </c>
      <c r="Y129" s="78">
        <v>45167</v>
      </c>
      <c r="Z129" s="69" t="s">
        <v>1080</v>
      </c>
      <c r="AA129" s="319">
        <v>32694.45</v>
      </c>
      <c r="AB129" s="70">
        <v>35</v>
      </c>
      <c r="AC129" s="70">
        <v>27</v>
      </c>
      <c r="AD129" s="78">
        <v>45412</v>
      </c>
      <c r="AE129" s="115">
        <v>500</v>
      </c>
      <c r="AF129" s="115"/>
      <c r="AL129" s="76"/>
      <c r="AM129" s="76"/>
      <c r="AN129" s="76"/>
      <c r="AO129" s="76"/>
      <c r="AP129" s="76"/>
      <c r="AQ129" s="76"/>
      <c r="AR129" s="76"/>
      <c r="AS129" s="76"/>
      <c r="AT129" s="76"/>
      <c r="AU129" s="76"/>
      <c r="AV129" s="76"/>
      <c r="BA129" s="76"/>
      <c r="BB129" s="76"/>
      <c r="CS129" s="58">
        <f>+AL129+AT129</f>
        <v>0</v>
      </c>
      <c r="CT129" s="76">
        <f>+BA129+BG129+BM129+BS129+BY129+CE129+CK129+CQ129</f>
        <v>0</v>
      </c>
      <c r="CU129" s="76">
        <f>+CS129-CT129</f>
        <v>0</v>
      </c>
      <c r="CV129" s="81">
        <f>+AE129-AL129-AT129</f>
        <v>500</v>
      </c>
    </row>
    <row r="130" spans="1:100" s="70" customFormat="1">
      <c r="A130" s="70" t="s">
        <v>3700</v>
      </c>
      <c r="B130" s="71">
        <v>11</v>
      </c>
      <c r="C130" s="72" t="s">
        <v>402</v>
      </c>
      <c r="D130" s="72" t="s">
        <v>403</v>
      </c>
      <c r="E130" s="71"/>
      <c r="F130" s="71"/>
      <c r="G130" s="71" t="s">
        <v>254</v>
      </c>
      <c r="H130" s="71">
        <v>5</v>
      </c>
      <c r="I130" s="73">
        <v>125.84</v>
      </c>
      <c r="J130" s="73">
        <v>37900</v>
      </c>
      <c r="K130" s="72">
        <v>0</v>
      </c>
      <c r="L130" s="72" t="s">
        <v>41</v>
      </c>
      <c r="M130" s="92" t="s">
        <v>14</v>
      </c>
      <c r="N130" s="70" t="s">
        <v>133</v>
      </c>
      <c r="O130" s="70" t="s">
        <v>3699</v>
      </c>
      <c r="Q130" s="89"/>
      <c r="S130" s="70" t="s">
        <v>465</v>
      </c>
      <c r="T130" s="88" t="s">
        <v>254</v>
      </c>
      <c r="U130" s="88">
        <v>8</v>
      </c>
      <c r="V130" s="87"/>
      <c r="W130" s="87" t="s">
        <v>1017</v>
      </c>
      <c r="X130" s="78">
        <v>44577</v>
      </c>
      <c r="Y130" s="78">
        <v>45167</v>
      </c>
      <c r="Z130" s="69" t="s">
        <v>1080</v>
      </c>
      <c r="AA130" s="319">
        <v>32694.45</v>
      </c>
      <c r="AB130" s="70">
        <v>35</v>
      </c>
      <c r="AC130" s="70">
        <v>28</v>
      </c>
      <c r="AD130" s="78">
        <v>45442</v>
      </c>
      <c r="AE130" s="115">
        <v>500</v>
      </c>
      <c r="AF130" s="115"/>
      <c r="AL130" s="76"/>
      <c r="AM130" s="76"/>
      <c r="AN130" s="76"/>
      <c r="AO130" s="76"/>
      <c r="AP130" s="76"/>
      <c r="AQ130" s="76"/>
      <c r="AR130" s="76"/>
      <c r="AS130" s="76"/>
      <c r="AT130" s="76"/>
      <c r="AU130" s="76"/>
      <c r="AV130" s="76"/>
      <c r="BA130" s="76"/>
      <c r="BB130" s="76"/>
      <c r="CS130" s="58">
        <f>+AL130+AT130</f>
        <v>0</v>
      </c>
      <c r="CT130" s="76">
        <f>+BA130+BG130+BM130+BS130+BY130+CE130+CK130+CQ130</f>
        <v>0</v>
      </c>
      <c r="CU130" s="76">
        <f>+CS130-CT130</f>
        <v>0</v>
      </c>
      <c r="CV130" s="81">
        <f>+AE130-AL130-AT130</f>
        <v>500</v>
      </c>
    </row>
    <row r="131" spans="1:100" s="70" customFormat="1">
      <c r="A131" s="70" t="s">
        <v>3700</v>
      </c>
      <c r="B131" s="71">
        <v>11</v>
      </c>
      <c r="C131" s="72" t="s">
        <v>402</v>
      </c>
      <c r="D131" s="72" t="s">
        <v>403</v>
      </c>
      <c r="E131" s="71"/>
      <c r="F131" s="71"/>
      <c r="G131" s="71" t="s">
        <v>254</v>
      </c>
      <c r="H131" s="71">
        <v>5</v>
      </c>
      <c r="I131" s="73">
        <v>125.84</v>
      </c>
      <c r="J131" s="73">
        <v>37900</v>
      </c>
      <c r="K131" s="72">
        <v>0</v>
      </c>
      <c r="L131" s="72" t="s">
        <v>41</v>
      </c>
      <c r="M131" s="92" t="s">
        <v>14</v>
      </c>
      <c r="N131" s="70" t="s">
        <v>133</v>
      </c>
      <c r="O131" s="70" t="s">
        <v>3699</v>
      </c>
      <c r="Q131" s="89"/>
      <c r="S131" s="70" t="s">
        <v>465</v>
      </c>
      <c r="T131" s="88" t="s">
        <v>254</v>
      </c>
      <c r="U131" s="88">
        <v>8</v>
      </c>
      <c r="V131" s="87"/>
      <c r="W131" s="87" t="s">
        <v>1017</v>
      </c>
      <c r="X131" s="78">
        <v>44577</v>
      </c>
      <c r="Y131" s="78">
        <v>45167</v>
      </c>
      <c r="Z131" s="69" t="s">
        <v>1080</v>
      </c>
      <c r="AA131" s="319">
        <v>32694.45</v>
      </c>
      <c r="AB131" s="70">
        <v>35</v>
      </c>
      <c r="AC131" s="70">
        <v>29</v>
      </c>
      <c r="AD131" s="78">
        <v>45473</v>
      </c>
      <c r="AE131" s="115">
        <v>500</v>
      </c>
      <c r="AF131" s="115"/>
      <c r="AL131" s="76"/>
      <c r="AM131" s="76"/>
      <c r="AN131" s="76"/>
      <c r="AO131" s="76"/>
      <c r="AP131" s="76"/>
      <c r="AQ131" s="76"/>
      <c r="AR131" s="76"/>
      <c r="AS131" s="76"/>
      <c r="AT131" s="76"/>
      <c r="AU131" s="76"/>
      <c r="AV131" s="76"/>
      <c r="BA131" s="76"/>
      <c r="BB131" s="76"/>
      <c r="CS131" s="58">
        <f>+AL131+AT131</f>
        <v>0</v>
      </c>
      <c r="CT131" s="76">
        <f>+BA131+BG131+BM131+BS131+BY131+CE131+CK131+CQ131</f>
        <v>0</v>
      </c>
      <c r="CU131" s="76">
        <f>+CS131-CT131</f>
        <v>0</v>
      </c>
      <c r="CV131" s="81">
        <f>+AE131-AL131-AT131</f>
        <v>500</v>
      </c>
    </row>
    <row r="132" spans="1:100" s="70" customFormat="1">
      <c r="A132" s="70" t="s">
        <v>3700</v>
      </c>
      <c r="B132" s="71">
        <v>11</v>
      </c>
      <c r="C132" s="72" t="s">
        <v>402</v>
      </c>
      <c r="D132" s="72" t="s">
        <v>403</v>
      </c>
      <c r="E132" s="71"/>
      <c r="F132" s="71"/>
      <c r="G132" s="71" t="s">
        <v>254</v>
      </c>
      <c r="H132" s="71">
        <v>5</v>
      </c>
      <c r="I132" s="73">
        <v>125.84</v>
      </c>
      <c r="J132" s="73">
        <v>37900</v>
      </c>
      <c r="K132" s="72">
        <v>0</v>
      </c>
      <c r="L132" s="72" t="s">
        <v>41</v>
      </c>
      <c r="M132" s="92" t="s">
        <v>14</v>
      </c>
      <c r="N132" s="70" t="s">
        <v>133</v>
      </c>
      <c r="O132" s="70" t="s">
        <v>3699</v>
      </c>
      <c r="Q132" s="89"/>
      <c r="S132" s="70" t="s">
        <v>465</v>
      </c>
      <c r="T132" s="88" t="s">
        <v>254</v>
      </c>
      <c r="U132" s="88">
        <v>8</v>
      </c>
      <c r="V132" s="87"/>
      <c r="W132" s="87" t="s">
        <v>1017</v>
      </c>
      <c r="X132" s="78">
        <v>44577</v>
      </c>
      <c r="Y132" s="78">
        <v>45167</v>
      </c>
      <c r="Z132" s="69" t="s">
        <v>1080</v>
      </c>
      <c r="AA132" s="319">
        <v>32694.45</v>
      </c>
      <c r="AB132" s="70">
        <v>35</v>
      </c>
      <c r="AC132" s="70">
        <v>30</v>
      </c>
      <c r="AD132" s="78">
        <v>45503</v>
      </c>
      <c r="AE132" s="115">
        <v>500</v>
      </c>
      <c r="AF132" s="115"/>
      <c r="AL132" s="76"/>
      <c r="AM132" s="76"/>
      <c r="AN132" s="76"/>
      <c r="AO132" s="76"/>
      <c r="AP132" s="76"/>
      <c r="AQ132" s="76"/>
      <c r="AR132" s="76"/>
      <c r="AS132" s="76"/>
      <c r="AT132" s="76"/>
      <c r="AU132" s="76"/>
      <c r="AV132" s="76"/>
      <c r="BA132" s="76"/>
      <c r="BB132" s="76"/>
      <c r="CS132" s="58">
        <f>+AL132+AT132</f>
        <v>0</v>
      </c>
      <c r="CT132" s="76">
        <f>+BA132+BG132+BM132+BS132+BY132+CE132+CK132+CQ132</f>
        <v>0</v>
      </c>
      <c r="CU132" s="76">
        <f>+CS132-CT132</f>
        <v>0</v>
      </c>
      <c r="CV132" s="81">
        <f>+AE132-AL132-AT132</f>
        <v>500</v>
      </c>
    </row>
    <row r="133" spans="1:100" s="70" customFormat="1">
      <c r="A133" s="70" t="s">
        <v>3700</v>
      </c>
      <c r="B133" s="71">
        <v>11</v>
      </c>
      <c r="C133" s="72" t="s">
        <v>402</v>
      </c>
      <c r="D133" s="72" t="s">
        <v>403</v>
      </c>
      <c r="E133" s="71"/>
      <c r="F133" s="71"/>
      <c r="G133" s="71" t="s">
        <v>254</v>
      </c>
      <c r="H133" s="71">
        <v>5</v>
      </c>
      <c r="I133" s="73">
        <v>125.84</v>
      </c>
      <c r="J133" s="73">
        <v>37900</v>
      </c>
      <c r="K133" s="72">
        <v>0</v>
      </c>
      <c r="L133" s="72" t="s">
        <v>41</v>
      </c>
      <c r="M133" s="92" t="s">
        <v>14</v>
      </c>
      <c r="N133" s="70" t="s">
        <v>133</v>
      </c>
      <c r="O133" s="70" t="s">
        <v>3699</v>
      </c>
      <c r="Q133" s="89"/>
      <c r="S133" s="70" t="s">
        <v>465</v>
      </c>
      <c r="T133" s="88" t="s">
        <v>254</v>
      </c>
      <c r="U133" s="88">
        <v>8</v>
      </c>
      <c r="V133" s="87"/>
      <c r="W133" s="87" t="s">
        <v>1017</v>
      </c>
      <c r="X133" s="78">
        <v>44577</v>
      </c>
      <c r="Y133" s="78">
        <v>45167</v>
      </c>
      <c r="Z133" s="69" t="s">
        <v>1080</v>
      </c>
      <c r="AA133" s="319">
        <v>32694.45</v>
      </c>
      <c r="AB133" s="70">
        <v>35</v>
      </c>
      <c r="AC133" s="70">
        <v>31</v>
      </c>
      <c r="AD133" s="78">
        <v>45534</v>
      </c>
      <c r="AE133" s="115">
        <v>500</v>
      </c>
      <c r="AF133" s="115"/>
      <c r="AL133" s="76"/>
      <c r="AM133" s="76"/>
      <c r="AN133" s="76"/>
      <c r="AO133" s="76"/>
      <c r="AP133" s="76"/>
      <c r="AQ133" s="76"/>
      <c r="AR133" s="76"/>
      <c r="AS133" s="76"/>
      <c r="AT133" s="76"/>
      <c r="AU133" s="76"/>
      <c r="AV133" s="76"/>
      <c r="BA133" s="76"/>
      <c r="BB133" s="76"/>
      <c r="CS133" s="58">
        <f>+AL133+AT133</f>
        <v>0</v>
      </c>
      <c r="CT133" s="76">
        <f>+BA133+BG133+BM133+BS133+BY133+CE133+CK133+CQ133</f>
        <v>0</v>
      </c>
      <c r="CU133" s="76">
        <f>+CS133-CT133</f>
        <v>0</v>
      </c>
      <c r="CV133" s="81">
        <f>+AE133-AL133-AT133</f>
        <v>500</v>
      </c>
    </row>
    <row r="134" spans="1:100" s="70" customFormat="1">
      <c r="A134" s="70" t="s">
        <v>3700</v>
      </c>
      <c r="B134" s="71">
        <v>11</v>
      </c>
      <c r="C134" s="72" t="s">
        <v>402</v>
      </c>
      <c r="D134" s="72" t="s">
        <v>403</v>
      </c>
      <c r="E134" s="71"/>
      <c r="F134" s="71"/>
      <c r="G134" s="71" t="s">
        <v>254</v>
      </c>
      <c r="H134" s="71">
        <v>5</v>
      </c>
      <c r="I134" s="73">
        <v>125.84</v>
      </c>
      <c r="J134" s="73">
        <v>37900</v>
      </c>
      <c r="K134" s="72">
        <v>0</v>
      </c>
      <c r="L134" s="72" t="s">
        <v>41</v>
      </c>
      <c r="M134" s="92" t="s">
        <v>14</v>
      </c>
      <c r="N134" s="70" t="s">
        <v>133</v>
      </c>
      <c r="O134" s="70" t="s">
        <v>3699</v>
      </c>
      <c r="Q134" s="89"/>
      <c r="S134" s="70" t="s">
        <v>465</v>
      </c>
      <c r="T134" s="88" t="s">
        <v>254</v>
      </c>
      <c r="U134" s="88">
        <v>8</v>
      </c>
      <c r="V134" s="87"/>
      <c r="W134" s="87" t="s">
        <v>1017</v>
      </c>
      <c r="X134" s="78">
        <v>44577</v>
      </c>
      <c r="Y134" s="78">
        <v>45167</v>
      </c>
      <c r="Z134" s="69" t="s">
        <v>1080</v>
      </c>
      <c r="AA134" s="319">
        <v>32694.45</v>
      </c>
      <c r="AB134" s="70">
        <v>35</v>
      </c>
      <c r="AC134" s="70">
        <v>32</v>
      </c>
      <c r="AD134" s="78">
        <v>45565</v>
      </c>
      <c r="AE134" s="115">
        <v>500</v>
      </c>
      <c r="AF134" s="115"/>
      <c r="AL134" s="76"/>
      <c r="AM134" s="76"/>
      <c r="AN134" s="76"/>
      <c r="AO134" s="76"/>
      <c r="AP134" s="76"/>
      <c r="AQ134" s="76"/>
      <c r="AR134" s="76"/>
      <c r="AS134" s="76"/>
      <c r="AT134" s="76"/>
      <c r="AU134" s="76"/>
      <c r="AV134" s="76"/>
      <c r="BA134" s="76"/>
      <c r="BB134" s="76"/>
      <c r="CS134" s="58">
        <f>+AL134+AT134</f>
        <v>0</v>
      </c>
      <c r="CT134" s="76">
        <f>+BA134+BG134+BM134+BS134+BY134+CE134+CK134+CQ134</f>
        <v>0</v>
      </c>
      <c r="CU134" s="76">
        <f>+CS134-CT134</f>
        <v>0</v>
      </c>
      <c r="CV134" s="81">
        <f>+AE134-AL134-AT134</f>
        <v>500</v>
      </c>
    </row>
    <row r="135" spans="1:100" s="70" customFormat="1">
      <c r="A135" s="70" t="s">
        <v>3700</v>
      </c>
      <c r="B135" s="71">
        <v>11</v>
      </c>
      <c r="C135" s="72" t="s">
        <v>402</v>
      </c>
      <c r="D135" s="72" t="s">
        <v>403</v>
      </c>
      <c r="E135" s="71"/>
      <c r="F135" s="71"/>
      <c r="G135" s="71" t="s">
        <v>254</v>
      </c>
      <c r="H135" s="71">
        <v>5</v>
      </c>
      <c r="I135" s="73">
        <v>125.84</v>
      </c>
      <c r="J135" s="73">
        <v>37900</v>
      </c>
      <c r="K135" s="72">
        <v>0</v>
      </c>
      <c r="L135" s="72" t="s">
        <v>41</v>
      </c>
      <c r="M135" s="92" t="s">
        <v>14</v>
      </c>
      <c r="N135" s="70" t="s">
        <v>133</v>
      </c>
      <c r="O135" s="70" t="s">
        <v>3699</v>
      </c>
      <c r="Q135" s="89"/>
      <c r="S135" s="70" t="s">
        <v>465</v>
      </c>
      <c r="T135" s="88" t="s">
        <v>254</v>
      </c>
      <c r="U135" s="88">
        <v>8</v>
      </c>
      <c r="V135" s="87"/>
      <c r="W135" s="87" t="s">
        <v>1017</v>
      </c>
      <c r="X135" s="78">
        <v>44577</v>
      </c>
      <c r="Y135" s="78">
        <v>45167</v>
      </c>
      <c r="Z135" s="69" t="s">
        <v>1080</v>
      </c>
      <c r="AA135" s="319">
        <v>32694.45</v>
      </c>
      <c r="AB135" s="70">
        <v>35</v>
      </c>
      <c r="AC135" s="70">
        <v>33</v>
      </c>
      <c r="AD135" s="78">
        <v>45595</v>
      </c>
      <c r="AE135" s="115">
        <v>500</v>
      </c>
      <c r="AF135" s="115"/>
      <c r="AL135" s="76"/>
      <c r="AM135" s="76"/>
      <c r="AN135" s="76"/>
      <c r="AO135" s="76"/>
      <c r="AP135" s="76"/>
      <c r="AQ135" s="76"/>
      <c r="AR135" s="76"/>
      <c r="AS135" s="76"/>
      <c r="AT135" s="76"/>
      <c r="AU135" s="76"/>
      <c r="AV135" s="76"/>
      <c r="BA135" s="76"/>
      <c r="BB135" s="76"/>
      <c r="CS135" s="58">
        <f>+AL135+AT135</f>
        <v>0</v>
      </c>
      <c r="CT135" s="76">
        <f>+BA135+BG135+BM135+BS135+BY135+CE135+CK135+CQ135</f>
        <v>0</v>
      </c>
      <c r="CU135" s="76">
        <f>+CS135-CT135</f>
        <v>0</v>
      </c>
      <c r="CV135" s="81">
        <f>+AE135-AL135-AT135</f>
        <v>500</v>
      </c>
    </row>
    <row r="136" spans="1:100" s="70" customFormat="1">
      <c r="A136" s="70" t="s">
        <v>3700</v>
      </c>
      <c r="B136" s="71">
        <v>11</v>
      </c>
      <c r="C136" s="72" t="s">
        <v>402</v>
      </c>
      <c r="D136" s="72" t="s">
        <v>403</v>
      </c>
      <c r="E136" s="71"/>
      <c r="F136" s="71"/>
      <c r="G136" s="71" t="s">
        <v>254</v>
      </c>
      <c r="H136" s="71">
        <v>5</v>
      </c>
      <c r="I136" s="73">
        <v>125.84</v>
      </c>
      <c r="J136" s="73">
        <v>37900</v>
      </c>
      <c r="K136" s="72">
        <v>0</v>
      </c>
      <c r="L136" s="72" t="s">
        <v>41</v>
      </c>
      <c r="M136" s="92" t="s">
        <v>14</v>
      </c>
      <c r="N136" s="70" t="s">
        <v>133</v>
      </c>
      <c r="O136" s="70" t="s">
        <v>3699</v>
      </c>
      <c r="Q136" s="89"/>
      <c r="S136" s="70" t="s">
        <v>465</v>
      </c>
      <c r="T136" s="88" t="s">
        <v>254</v>
      </c>
      <c r="U136" s="88">
        <v>8</v>
      </c>
      <c r="V136" s="87"/>
      <c r="W136" s="87" t="s">
        <v>1017</v>
      </c>
      <c r="X136" s="78">
        <v>44577</v>
      </c>
      <c r="Y136" s="78">
        <v>45167</v>
      </c>
      <c r="Z136" s="69" t="s">
        <v>1080</v>
      </c>
      <c r="AA136" s="319">
        <v>32694.45</v>
      </c>
      <c r="AB136" s="70">
        <v>35</v>
      </c>
      <c r="AC136" s="70">
        <v>34</v>
      </c>
      <c r="AD136" s="78">
        <v>45626</v>
      </c>
      <c r="AE136" s="115">
        <v>500</v>
      </c>
      <c r="AF136" s="115"/>
      <c r="AL136" s="76"/>
      <c r="AM136" s="76"/>
      <c r="AN136" s="76"/>
      <c r="AO136" s="76"/>
      <c r="AP136" s="76"/>
      <c r="AQ136" s="76"/>
      <c r="AR136" s="76"/>
      <c r="AS136" s="76"/>
      <c r="AT136" s="76"/>
      <c r="AU136" s="76"/>
      <c r="AV136" s="76"/>
      <c r="BA136" s="76"/>
      <c r="BB136" s="76"/>
      <c r="CS136" s="58">
        <f>+AL136+AT136</f>
        <v>0</v>
      </c>
      <c r="CT136" s="76">
        <f>+BA136+BG136+BM136+BS136+BY136+CE136+CK136+CQ136</f>
        <v>0</v>
      </c>
      <c r="CU136" s="76">
        <f>+CS136-CT136</f>
        <v>0</v>
      </c>
      <c r="CV136" s="81">
        <f>+AE136-AL136-AT136</f>
        <v>500</v>
      </c>
    </row>
    <row r="137" spans="1:100" s="70" customFormat="1">
      <c r="A137" s="70" t="s">
        <v>3700</v>
      </c>
      <c r="B137" s="71">
        <v>11</v>
      </c>
      <c r="C137" s="72" t="s">
        <v>402</v>
      </c>
      <c r="D137" s="72" t="s">
        <v>403</v>
      </c>
      <c r="E137" s="71"/>
      <c r="F137" s="71"/>
      <c r="G137" s="71" t="s">
        <v>254</v>
      </c>
      <c r="H137" s="71">
        <v>5</v>
      </c>
      <c r="I137" s="73">
        <v>125.84</v>
      </c>
      <c r="J137" s="73">
        <v>37900</v>
      </c>
      <c r="K137" s="72">
        <v>0</v>
      </c>
      <c r="L137" s="72" t="s">
        <v>41</v>
      </c>
      <c r="M137" s="92" t="s">
        <v>14</v>
      </c>
      <c r="N137" s="70" t="s">
        <v>133</v>
      </c>
      <c r="O137" s="70" t="s">
        <v>3699</v>
      </c>
      <c r="Q137" s="89"/>
      <c r="S137" s="70" t="s">
        <v>465</v>
      </c>
      <c r="T137" s="88" t="s">
        <v>254</v>
      </c>
      <c r="U137" s="88">
        <v>8</v>
      </c>
      <c r="V137" s="87"/>
      <c r="W137" s="87" t="s">
        <v>1017</v>
      </c>
      <c r="X137" s="78">
        <v>44577</v>
      </c>
      <c r="Y137" s="78">
        <v>45167</v>
      </c>
      <c r="Z137" s="69" t="s">
        <v>1080</v>
      </c>
      <c r="AA137" s="319">
        <v>32694.45</v>
      </c>
      <c r="AB137" s="70">
        <v>35</v>
      </c>
      <c r="AC137" s="70">
        <v>35</v>
      </c>
      <c r="AD137" s="78">
        <v>45656</v>
      </c>
      <c r="AE137" s="115">
        <v>17394.45</v>
      </c>
      <c r="AF137" s="115"/>
      <c r="AL137" s="76"/>
      <c r="AM137" s="76"/>
      <c r="AN137" s="76"/>
      <c r="AO137" s="76"/>
      <c r="AP137" s="76"/>
      <c r="AQ137" s="76"/>
      <c r="AR137" s="76"/>
      <c r="AS137" s="76"/>
      <c r="AT137" s="76"/>
      <c r="AU137" s="76"/>
      <c r="AV137" s="76"/>
      <c r="BA137" s="76"/>
      <c r="BB137" s="76"/>
      <c r="CS137" s="58">
        <f>+AL137+AT137</f>
        <v>0</v>
      </c>
      <c r="CT137" s="76">
        <f>+BA137+BG137+BM137+BS137+BY137+CE137+CK137+CQ137</f>
        <v>0</v>
      </c>
      <c r="CU137" s="76">
        <f>+CS137-CT137</f>
        <v>0</v>
      </c>
      <c r="CV137" s="81">
        <f>+AE137-AL137-AT137</f>
        <v>17394.45</v>
      </c>
    </row>
    <row r="138" spans="1:100" s="70" customFormat="1">
      <c r="A138" s="70" t="s">
        <v>3700</v>
      </c>
      <c r="B138" s="71">
        <v>11</v>
      </c>
      <c r="C138" s="72" t="s">
        <v>402</v>
      </c>
      <c r="D138" s="72" t="s">
        <v>403</v>
      </c>
      <c r="E138" s="71"/>
      <c r="F138" s="71"/>
      <c r="G138" s="71" t="s">
        <v>254</v>
      </c>
      <c r="H138" s="71">
        <v>5</v>
      </c>
      <c r="I138" s="73">
        <v>125.84</v>
      </c>
      <c r="J138" s="73">
        <v>37900</v>
      </c>
      <c r="K138" s="72">
        <v>0</v>
      </c>
      <c r="L138" s="72" t="s">
        <v>41</v>
      </c>
      <c r="M138" s="92" t="s">
        <v>14</v>
      </c>
      <c r="N138" s="70" t="s">
        <v>133</v>
      </c>
      <c r="O138" s="70" t="s">
        <v>3699</v>
      </c>
      <c r="Q138" s="89"/>
      <c r="S138" s="70" t="s">
        <v>3744</v>
      </c>
      <c r="T138" s="88" t="s">
        <v>254</v>
      </c>
      <c r="U138" s="88">
        <v>8</v>
      </c>
      <c r="V138" s="87"/>
      <c r="W138" s="87" t="s">
        <v>1017</v>
      </c>
      <c r="X138" s="78">
        <v>44577</v>
      </c>
      <c r="Y138" s="78">
        <v>44580</v>
      </c>
      <c r="Z138" s="69" t="s">
        <v>1080</v>
      </c>
      <c r="AA138" s="319">
        <v>6000</v>
      </c>
      <c r="AB138" s="70">
        <v>24</v>
      </c>
      <c r="AC138" s="70">
        <v>1</v>
      </c>
      <c r="AD138" s="78">
        <v>44985</v>
      </c>
      <c r="AE138" s="76">
        <v>250</v>
      </c>
      <c r="AF138" s="115"/>
      <c r="AL138" s="76"/>
      <c r="AM138" s="76"/>
      <c r="AN138" s="76"/>
      <c r="AO138" s="76"/>
      <c r="AP138" s="76"/>
      <c r="AQ138" s="76"/>
      <c r="AR138" s="76"/>
      <c r="AS138" s="76"/>
      <c r="AT138" s="76"/>
      <c r="AU138" s="76"/>
      <c r="AV138" s="76"/>
      <c r="BA138" s="76"/>
      <c r="BB138" s="76"/>
      <c r="CS138" s="58">
        <f>+AL138+AT138</f>
        <v>0</v>
      </c>
      <c r="CT138" s="76">
        <f>+BA138+BG138+BM138+BS138+BY138+CE138+CK138+CQ138</f>
        <v>0</v>
      </c>
      <c r="CU138" s="76">
        <f>+CS138-CT138</f>
        <v>0</v>
      </c>
      <c r="CV138" s="81">
        <f>+AE138-AL138-AT138</f>
        <v>250</v>
      </c>
    </row>
    <row r="139" spans="1:100" s="70" customFormat="1">
      <c r="A139" s="70" t="s">
        <v>3700</v>
      </c>
      <c r="B139" s="71">
        <v>11</v>
      </c>
      <c r="C139" s="72" t="s">
        <v>402</v>
      </c>
      <c r="D139" s="72" t="s">
        <v>403</v>
      </c>
      <c r="E139" s="71"/>
      <c r="F139" s="71"/>
      <c r="G139" s="71" t="s">
        <v>254</v>
      </c>
      <c r="H139" s="71">
        <v>5</v>
      </c>
      <c r="I139" s="73">
        <v>125.84</v>
      </c>
      <c r="J139" s="73">
        <v>37900</v>
      </c>
      <c r="K139" s="72">
        <v>0</v>
      </c>
      <c r="L139" s="72" t="s">
        <v>41</v>
      </c>
      <c r="M139" s="92" t="s">
        <v>14</v>
      </c>
      <c r="N139" s="70" t="s">
        <v>133</v>
      </c>
      <c r="O139" s="70" t="s">
        <v>3699</v>
      </c>
      <c r="Q139" s="89"/>
      <c r="S139" s="70" t="s">
        <v>3744</v>
      </c>
      <c r="T139" s="88" t="s">
        <v>254</v>
      </c>
      <c r="U139" s="88">
        <v>8</v>
      </c>
      <c r="V139" s="87"/>
      <c r="W139" s="87" t="s">
        <v>1017</v>
      </c>
      <c r="X139" s="78">
        <v>44577</v>
      </c>
      <c r="Y139" s="78">
        <v>44580</v>
      </c>
      <c r="Z139" s="69" t="s">
        <v>1080</v>
      </c>
      <c r="AA139" s="319">
        <v>6000</v>
      </c>
      <c r="AB139" s="70">
        <v>24</v>
      </c>
      <c r="AC139" s="70">
        <v>2</v>
      </c>
      <c r="AD139" s="78">
        <v>45015</v>
      </c>
      <c r="AE139" s="76">
        <v>250</v>
      </c>
      <c r="AF139" s="115"/>
      <c r="AL139" s="76"/>
      <c r="AM139" s="76"/>
      <c r="AN139" s="76"/>
      <c r="AO139" s="76"/>
      <c r="AP139" s="76"/>
      <c r="AQ139" s="76"/>
      <c r="AR139" s="76"/>
      <c r="AS139" s="76"/>
      <c r="AT139" s="76"/>
      <c r="AU139" s="76"/>
      <c r="AV139" s="76"/>
      <c r="BA139" s="76"/>
      <c r="BB139" s="76"/>
      <c r="CS139" s="58">
        <f>+AL139+AT139</f>
        <v>0</v>
      </c>
      <c r="CT139" s="76">
        <f>+BA139+BG139+BM139+BS139+BY139+CE139+CK139+CQ139</f>
        <v>0</v>
      </c>
      <c r="CU139" s="76">
        <f>+CS139-CT139</f>
        <v>0</v>
      </c>
      <c r="CV139" s="81">
        <f>+AE139-AL139-AT139</f>
        <v>250</v>
      </c>
    </row>
    <row r="140" spans="1:100" s="70" customFormat="1">
      <c r="A140" s="70" t="s">
        <v>3700</v>
      </c>
      <c r="B140" s="71">
        <v>11</v>
      </c>
      <c r="C140" s="72" t="s">
        <v>402</v>
      </c>
      <c r="D140" s="72" t="s">
        <v>403</v>
      </c>
      <c r="E140" s="71"/>
      <c r="F140" s="71"/>
      <c r="G140" s="71" t="s">
        <v>254</v>
      </c>
      <c r="H140" s="71">
        <v>5</v>
      </c>
      <c r="I140" s="73">
        <v>125.84</v>
      </c>
      <c r="J140" s="73">
        <v>37900</v>
      </c>
      <c r="K140" s="72">
        <v>0</v>
      </c>
      <c r="L140" s="72" t="s">
        <v>41</v>
      </c>
      <c r="M140" s="92" t="s">
        <v>14</v>
      </c>
      <c r="N140" s="70" t="s">
        <v>133</v>
      </c>
      <c r="O140" s="70" t="s">
        <v>3699</v>
      </c>
      <c r="Q140" s="89"/>
      <c r="S140" s="70" t="s">
        <v>3744</v>
      </c>
      <c r="T140" s="88" t="s">
        <v>254</v>
      </c>
      <c r="U140" s="88">
        <v>8</v>
      </c>
      <c r="V140" s="87"/>
      <c r="W140" s="87" t="s">
        <v>1017</v>
      </c>
      <c r="X140" s="78">
        <v>44577</v>
      </c>
      <c r="Y140" s="78">
        <v>44580</v>
      </c>
      <c r="Z140" s="69" t="s">
        <v>1080</v>
      </c>
      <c r="AA140" s="319">
        <v>6000</v>
      </c>
      <c r="AB140" s="70">
        <v>24</v>
      </c>
      <c r="AC140" s="70">
        <v>3</v>
      </c>
      <c r="AD140" s="78">
        <v>45046</v>
      </c>
      <c r="AE140" s="76">
        <v>250</v>
      </c>
      <c r="AF140" s="115"/>
      <c r="AL140" s="76"/>
      <c r="AM140" s="76"/>
      <c r="AN140" s="76"/>
      <c r="AO140" s="76"/>
      <c r="AP140" s="76"/>
      <c r="AQ140" s="76"/>
      <c r="AR140" s="76"/>
      <c r="AS140" s="76"/>
      <c r="AT140" s="76"/>
      <c r="AU140" s="76"/>
      <c r="AV140" s="76"/>
      <c r="BA140" s="76"/>
      <c r="BB140" s="76"/>
      <c r="CS140" s="58">
        <f>+AL140+AT140</f>
        <v>0</v>
      </c>
      <c r="CT140" s="76">
        <f>+BA140+BG140+BM140+BS140+BY140+CE140+CK140+CQ140</f>
        <v>0</v>
      </c>
      <c r="CU140" s="76">
        <f>+CS140-CT140</f>
        <v>0</v>
      </c>
      <c r="CV140" s="81">
        <f>+AE140-AL140-AT140</f>
        <v>250</v>
      </c>
    </row>
    <row r="141" spans="1:100" s="70" customFormat="1">
      <c r="A141" s="70" t="s">
        <v>3700</v>
      </c>
      <c r="B141" s="71">
        <v>11</v>
      </c>
      <c r="C141" s="72" t="s">
        <v>402</v>
      </c>
      <c r="D141" s="72" t="s">
        <v>403</v>
      </c>
      <c r="E141" s="71"/>
      <c r="F141" s="71"/>
      <c r="G141" s="71" t="s">
        <v>254</v>
      </c>
      <c r="H141" s="71">
        <v>5</v>
      </c>
      <c r="I141" s="73">
        <v>125.84</v>
      </c>
      <c r="J141" s="73">
        <v>37900</v>
      </c>
      <c r="K141" s="72">
        <v>0</v>
      </c>
      <c r="L141" s="72" t="s">
        <v>41</v>
      </c>
      <c r="M141" s="92" t="s">
        <v>14</v>
      </c>
      <c r="N141" s="70" t="s">
        <v>133</v>
      </c>
      <c r="O141" s="70" t="s">
        <v>3699</v>
      </c>
      <c r="Q141" s="89"/>
      <c r="S141" s="70" t="s">
        <v>3744</v>
      </c>
      <c r="T141" s="88" t="s">
        <v>254</v>
      </c>
      <c r="U141" s="88">
        <v>8</v>
      </c>
      <c r="V141" s="87"/>
      <c r="W141" s="87" t="s">
        <v>1017</v>
      </c>
      <c r="X141" s="78">
        <v>44577</v>
      </c>
      <c r="Y141" s="78">
        <v>44580</v>
      </c>
      <c r="Z141" s="69" t="s">
        <v>1080</v>
      </c>
      <c r="AA141" s="319">
        <v>6000</v>
      </c>
      <c r="AB141" s="70">
        <v>24</v>
      </c>
      <c r="AC141" s="70">
        <v>4</v>
      </c>
      <c r="AD141" s="78">
        <v>45076</v>
      </c>
      <c r="AE141" s="76">
        <v>250</v>
      </c>
      <c r="AF141" s="115"/>
      <c r="AL141" s="76"/>
      <c r="AM141" s="76"/>
      <c r="AN141" s="76"/>
      <c r="AO141" s="76"/>
      <c r="AP141" s="76"/>
      <c r="AQ141" s="76"/>
      <c r="AR141" s="76"/>
      <c r="AS141" s="76"/>
      <c r="AT141" s="76"/>
      <c r="AU141" s="76"/>
      <c r="AV141" s="76"/>
      <c r="BA141" s="76"/>
      <c r="BB141" s="76"/>
      <c r="CS141" s="58">
        <f>+AL141+AT141</f>
        <v>0</v>
      </c>
      <c r="CT141" s="76">
        <f>+BA141+BG141+BM141+BS141+BY141+CE141+CK141+CQ141</f>
        <v>0</v>
      </c>
      <c r="CU141" s="76">
        <f>+CS141-CT141</f>
        <v>0</v>
      </c>
      <c r="CV141" s="81">
        <f>+AE141-AL141-AT141</f>
        <v>250</v>
      </c>
    </row>
    <row r="142" spans="1:100" s="70" customFormat="1">
      <c r="A142" s="70" t="s">
        <v>3700</v>
      </c>
      <c r="B142" s="71">
        <v>11</v>
      </c>
      <c r="C142" s="72" t="s">
        <v>402</v>
      </c>
      <c r="D142" s="72" t="s">
        <v>403</v>
      </c>
      <c r="E142" s="71"/>
      <c r="F142" s="71"/>
      <c r="G142" s="71" t="s">
        <v>254</v>
      </c>
      <c r="H142" s="71">
        <v>5</v>
      </c>
      <c r="I142" s="73">
        <v>125.84</v>
      </c>
      <c r="J142" s="73">
        <v>37900</v>
      </c>
      <c r="K142" s="72">
        <v>0</v>
      </c>
      <c r="L142" s="72" t="s">
        <v>41</v>
      </c>
      <c r="M142" s="92" t="s">
        <v>14</v>
      </c>
      <c r="N142" s="70" t="s">
        <v>133</v>
      </c>
      <c r="O142" s="70" t="s">
        <v>3699</v>
      </c>
      <c r="Q142" s="89"/>
      <c r="S142" s="70" t="s">
        <v>3744</v>
      </c>
      <c r="T142" s="88" t="s">
        <v>254</v>
      </c>
      <c r="U142" s="88">
        <v>8</v>
      </c>
      <c r="V142" s="87"/>
      <c r="W142" s="87" t="s">
        <v>1017</v>
      </c>
      <c r="X142" s="78">
        <v>44577</v>
      </c>
      <c r="Y142" s="78">
        <v>44580</v>
      </c>
      <c r="Z142" s="69" t="s">
        <v>1080</v>
      </c>
      <c r="AA142" s="319">
        <v>6000</v>
      </c>
      <c r="AB142" s="70">
        <v>24</v>
      </c>
      <c r="AC142" s="70">
        <v>5</v>
      </c>
      <c r="AD142" s="78">
        <v>45107</v>
      </c>
      <c r="AE142" s="76">
        <v>250</v>
      </c>
      <c r="AF142" s="115"/>
      <c r="AL142" s="76"/>
      <c r="AM142" s="76"/>
      <c r="AN142" s="76"/>
      <c r="AO142" s="76"/>
      <c r="AP142" s="76"/>
      <c r="AQ142" s="76"/>
      <c r="AR142" s="76"/>
      <c r="AS142" s="76"/>
      <c r="AT142" s="76"/>
      <c r="AU142" s="76"/>
      <c r="AV142" s="76"/>
      <c r="BA142" s="76"/>
      <c r="BB142" s="76"/>
      <c r="CS142" s="58">
        <f>+AL142+AT142</f>
        <v>0</v>
      </c>
      <c r="CT142" s="76">
        <f>+BA142+BG142+BM142+BS142+BY142+CE142+CK142+CQ142</f>
        <v>0</v>
      </c>
      <c r="CU142" s="76">
        <f>+CS142-CT142</f>
        <v>0</v>
      </c>
      <c r="CV142" s="81">
        <f>+AE142-AL142-AT142</f>
        <v>250</v>
      </c>
    </row>
    <row r="143" spans="1:100" s="70" customFormat="1">
      <c r="A143" s="70" t="s">
        <v>3700</v>
      </c>
      <c r="B143" s="71">
        <v>11</v>
      </c>
      <c r="C143" s="72" t="s">
        <v>402</v>
      </c>
      <c r="D143" s="72" t="s">
        <v>403</v>
      </c>
      <c r="E143" s="71"/>
      <c r="F143" s="71"/>
      <c r="G143" s="71" t="s">
        <v>254</v>
      </c>
      <c r="H143" s="71">
        <v>5</v>
      </c>
      <c r="I143" s="73">
        <v>125.84</v>
      </c>
      <c r="J143" s="73">
        <v>37900</v>
      </c>
      <c r="K143" s="72">
        <v>0</v>
      </c>
      <c r="L143" s="72" t="s">
        <v>41</v>
      </c>
      <c r="M143" s="92" t="s">
        <v>14</v>
      </c>
      <c r="N143" s="70" t="s">
        <v>133</v>
      </c>
      <c r="O143" s="70" t="s">
        <v>3699</v>
      </c>
      <c r="Q143" s="89"/>
      <c r="S143" s="70" t="s">
        <v>3744</v>
      </c>
      <c r="T143" s="88" t="s">
        <v>254</v>
      </c>
      <c r="U143" s="88">
        <v>8</v>
      </c>
      <c r="V143" s="87"/>
      <c r="W143" s="87" t="s">
        <v>1017</v>
      </c>
      <c r="X143" s="78">
        <v>44577</v>
      </c>
      <c r="Y143" s="78">
        <v>44580</v>
      </c>
      <c r="Z143" s="69" t="s">
        <v>1080</v>
      </c>
      <c r="AA143" s="319">
        <v>6000</v>
      </c>
      <c r="AB143" s="70">
        <v>24</v>
      </c>
      <c r="AC143" s="70">
        <v>6</v>
      </c>
      <c r="AD143" s="78">
        <v>45137</v>
      </c>
      <c r="AE143" s="76">
        <v>250</v>
      </c>
      <c r="AF143" s="115"/>
      <c r="AL143" s="76"/>
      <c r="AM143" s="76"/>
      <c r="AN143" s="76"/>
      <c r="AO143" s="76"/>
      <c r="AP143" s="76"/>
      <c r="AQ143" s="76"/>
      <c r="AR143" s="76"/>
      <c r="AS143" s="76"/>
      <c r="AT143" s="76"/>
      <c r="AU143" s="76"/>
      <c r="AV143" s="76"/>
      <c r="BA143" s="76"/>
      <c r="BB143" s="76"/>
      <c r="CS143" s="58">
        <f>+AL143+AT143</f>
        <v>0</v>
      </c>
      <c r="CT143" s="76">
        <f>+BA143+BG143+BM143+BS143+BY143+CE143+CK143+CQ143</f>
        <v>0</v>
      </c>
      <c r="CU143" s="76">
        <f>+CS143-CT143</f>
        <v>0</v>
      </c>
      <c r="CV143" s="81">
        <f>+AE143-AL143-AT143</f>
        <v>250</v>
      </c>
    </row>
    <row r="144" spans="1:100" s="70" customFormat="1">
      <c r="A144" s="70" t="s">
        <v>3700</v>
      </c>
      <c r="B144" s="71">
        <v>11</v>
      </c>
      <c r="C144" s="72" t="s">
        <v>402</v>
      </c>
      <c r="D144" s="72" t="s">
        <v>403</v>
      </c>
      <c r="E144" s="71"/>
      <c r="F144" s="71"/>
      <c r="G144" s="71" t="s">
        <v>254</v>
      </c>
      <c r="H144" s="71">
        <v>5</v>
      </c>
      <c r="I144" s="73">
        <v>125.84</v>
      </c>
      <c r="J144" s="73">
        <v>37900</v>
      </c>
      <c r="K144" s="72">
        <v>0</v>
      </c>
      <c r="L144" s="72" t="s">
        <v>41</v>
      </c>
      <c r="M144" s="92" t="s">
        <v>14</v>
      </c>
      <c r="N144" s="70" t="s">
        <v>133</v>
      </c>
      <c r="O144" s="70" t="s">
        <v>3699</v>
      </c>
      <c r="Q144" s="89"/>
      <c r="S144" s="70" t="s">
        <v>3744</v>
      </c>
      <c r="T144" s="88" t="s">
        <v>254</v>
      </c>
      <c r="U144" s="88">
        <v>8</v>
      </c>
      <c r="V144" s="87"/>
      <c r="W144" s="87" t="s">
        <v>1017</v>
      </c>
      <c r="X144" s="78">
        <v>44577</v>
      </c>
      <c r="Y144" s="78">
        <v>44580</v>
      </c>
      <c r="Z144" s="69" t="s">
        <v>1080</v>
      </c>
      <c r="AA144" s="319">
        <v>6000</v>
      </c>
      <c r="AB144" s="70">
        <v>24</v>
      </c>
      <c r="AC144" s="70">
        <v>7</v>
      </c>
      <c r="AD144" s="78">
        <v>45168</v>
      </c>
      <c r="AE144" s="76">
        <v>250</v>
      </c>
      <c r="AF144" s="115"/>
      <c r="AL144" s="76"/>
      <c r="AM144" s="76"/>
      <c r="AN144" s="76"/>
      <c r="AO144" s="76"/>
      <c r="AP144" s="76"/>
      <c r="AQ144" s="76"/>
      <c r="AR144" s="76"/>
      <c r="AS144" s="76"/>
      <c r="AT144" s="76"/>
      <c r="AU144" s="76"/>
      <c r="AV144" s="76"/>
      <c r="BA144" s="76"/>
      <c r="BB144" s="76"/>
      <c r="CS144" s="58">
        <f>+AL144+AT144</f>
        <v>0</v>
      </c>
      <c r="CT144" s="76">
        <f>+BA144+BG144+BM144+BS144+BY144+CE144+CK144+CQ144</f>
        <v>0</v>
      </c>
      <c r="CU144" s="76">
        <f>+CS144-CT144</f>
        <v>0</v>
      </c>
      <c r="CV144" s="81">
        <f>+AE144-AL144-AT144</f>
        <v>250</v>
      </c>
    </row>
    <row r="145" spans="1:100" s="70" customFormat="1">
      <c r="A145" s="70" t="s">
        <v>3700</v>
      </c>
      <c r="B145" s="71">
        <v>11</v>
      </c>
      <c r="C145" s="72" t="s">
        <v>402</v>
      </c>
      <c r="D145" s="72" t="s">
        <v>403</v>
      </c>
      <c r="E145" s="71"/>
      <c r="F145" s="71"/>
      <c r="G145" s="71" t="s">
        <v>254</v>
      </c>
      <c r="H145" s="71">
        <v>5</v>
      </c>
      <c r="I145" s="73">
        <v>125.84</v>
      </c>
      <c r="J145" s="73">
        <v>37900</v>
      </c>
      <c r="K145" s="72">
        <v>0</v>
      </c>
      <c r="L145" s="72" t="s">
        <v>41</v>
      </c>
      <c r="M145" s="92" t="s">
        <v>14</v>
      </c>
      <c r="N145" s="70" t="s">
        <v>133</v>
      </c>
      <c r="O145" s="70" t="s">
        <v>3699</v>
      </c>
      <c r="Q145" s="89"/>
      <c r="S145" s="70" t="s">
        <v>3744</v>
      </c>
      <c r="T145" s="88" t="s">
        <v>254</v>
      </c>
      <c r="U145" s="88">
        <v>8</v>
      </c>
      <c r="V145" s="87"/>
      <c r="W145" s="87" t="s">
        <v>1017</v>
      </c>
      <c r="X145" s="78">
        <v>44577</v>
      </c>
      <c r="Y145" s="78">
        <v>44580</v>
      </c>
      <c r="Z145" s="69" t="s">
        <v>1080</v>
      </c>
      <c r="AA145" s="319">
        <v>6000</v>
      </c>
      <c r="AB145" s="70">
        <v>24</v>
      </c>
      <c r="AC145" s="70">
        <v>8</v>
      </c>
      <c r="AD145" s="78">
        <v>45199</v>
      </c>
      <c r="AE145" s="76">
        <v>250</v>
      </c>
      <c r="AF145" s="115"/>
      <c r="AL145" s="76"/>
      <c r="AM145" s="76"/>
      <c r="AN145" s="76"/>
      <c r="AO145" s="76"/>
      <c r="AP145" s="76"/>
      <c r="AQ145" s="76"/>
      <c r="AR145" s="76"/>
      <c r="AS145" s="76"/>
      <c r="AT145" s="76"/>
      <c r="AU145" s="76"/>
      <c r="AV145" s="76"/>
      <c r="BA145" s="76"/>
      <c r="BB145" s="76"/>
      <c r="CS145" s="58">
        <f>+AL145+AT145</f>
        <v>0</v>
      </c>
      <c r="CT145" s="76">
        <f>+BA145+BG145+BM145+BS145+BY145+CE145+CK145+CQ145</f>
        <v>0</v>
      </c>
      <c r="CU145" s="76">
        <f>+CS145-CT145</f>
        <v>0</v>
      </c>
      <c r="CV145" s="81">
        <f>+AE145-AL145-AT145</f>
        <v>250</v>
      </c>
    </row>
    <row r="146" spans="1:100" s="70" customFormat="1">
      <c r="A146" s="70" t="s">
        <v>3700</v>
      </c>
      <c r="B146" s="71">
        <v>11</v>
      </c>
      <c r="C146" s="72" t="s">
        <v>402</v>
      </c>
      <c r="D146" s="72" t="s">
        <v>403</v>
      </c>
      <c r="E146" s="71"/>
      <c r="F146" s="71"/>
      <c r="G146" s="71" t="s">
        <v>254</v>
      </c>
      <c r="H146" s="71">
        <v>5</v>
      </c>
      <c r="I146" s="73">
        <v>125.84</v>
      </c>
      <c r="J146" s="73">
        <v>37900</v>
      </c>
      <c r="K146" s="72">
        <v>0</v>
      </c>
      <c r="L146" s="72" t="s">
        <v>41</v>
      </c>
      <c r="M146" s="92" t="s">
        <v>14</v>
      </c>
      <c r="N146" s="70" t="s">
        <v>133</v>
      </c>
      <c r="O146" s="70" t="s">
        <v>3699</v>
      </c>
      <c r="Q146" s="89"/>
      <c r="S146" s="70" t="s">
        <v>3744</v>
      </c>
      <c r="T146" s="88" t="s">
        <v>254</v>
      </c>
      <c r="U146" s="88">
        <v>8</v>
      </c>
      <c r="V146" s="87"/>
      <c r="W146" s="87" t="s">
        <v>1017</v>
      </c>
      <c r="X146" s="78">
        <v>44577</v>
      </c>
      <c r="Y146" s="78">
        <v>44580</v>
      </c>
      <c r="Z146" s="69" t="s">
        <v>1080</v>
      </c>
      <c r="AA146" s="319">
        <v>6000</v>
      </c>
      <c r="AB146" s="70">
        <v>24</v>
      </c>
      <c r="AC146" s="70">
        <v>9</v>
      </c>
      <c r="AD146" s="78">
        <v>45229</v>
      </c>
      <c r="AE146" s="76">
        <v>250</v>
      </c>
      <c r="AF146" s="115"/>
      <c r="AL146" s="76"/>
      <c r="AM146" s="76"/>
      <c r="AN146" s="76"/>
      <c r="AO146" s="76"/>
      <c r="AP146" s="76"/>
      <c r="AQ146" s="76"/>
      <c r="AR146" s="76"/>
      <c r="AS146" s="76"/>
      <c r="AT146" s="76"/>
      <c r="AU146" s="76"/>
      <c r="AV146" s="76"/>
      <c r="BA146" s="76"/>
      <c r="BB146" s="76"/>
      <c r="CS146" s="58">
        <f>+AL146+AT146</f>
        <v>0</v>
      </c>
      <c r="CT146" s="76">
        <f>+BA146+BG146+BM146+BS146+BY146+CE146+CK146+CQ146</f>
        <v>0</v>
      </c>
      <c r="CU146" s="76">
        <f>+CS146-CT146</f>
        <v>0</v>
      </c>
      <c r="CV146" s="81">
        <f>+AE146-AL146-AT146</f>
        <v>250</v>
      </c>
    </row>
    <row r="147" spans="1:100" s="70" customFormat="1">
      <c r="A147" s="70" t="s">
        <v>3700</v>
      </c>
      <c r="B147" s="71">
        <v>11</v>
      </c>
      <c r="C147" s="72" t="s">
        <v>402</v>
      </c>
      <c r="D147" s="72" t="s">
        <v>403</v>
      </c>
      <c r="E147" s="71"/>
      <c r="F147" s="71"/>
      <c r="G147" s="71" t="s">
        <v>254</v>
      </c>
      <c r="H147" s="71">
        <v>5</v>
      </c>
      <c r="I147" s="73">
        <v>125.84</v>
      </c>
      <c r="J147" s="73">
        <v>37900</v>
      </c>
      <c r="K147" s="72">
        <v>0</v>
      </c>
      <c r="L147" s="72" t="s">
        <v>41</v>
      </c>
      <c r="M147" s="92" t="s">
        <v>14</v>
      </c>
      <c r="N147" s="70" t="s">
        <v>133</v>
      </c>
      <c r="O147" s="70" t="s">
        <v>3699</v>
      </c>
      <c r="Q147" s="89"/>
      <c r="S147" s="70" t="s">
        <v>3744</v>
      </c>
      <c r="T147" s="88" t="s">
        <v>254</v>
      </c>
      <c r="U147" s="88">
        <v>8</v>
      </c>
      <c r="V147" s="87"/>
      <c r="W147" s="87" t="s">
        <v>1017</v>
      </c>
      <c r="X147" s="78">
        <v>44577</v>
      </c>
      <c r="Y147" s="78">
        <v>44580</v>
      </c>
      <c r="Z147" s="69" t="s">
        <v>1080</v>
      </c>
      <c r="AA147" s="319">
        <v>6000</v>
      </c>
      <c r="AB147" s="70">
        <v>24</v>
      </c>
      <c r="AC147" s="70">
        <v>10</v>
      </c>
      <c r="AD147" s="78">
        <v>45260</v>
      </c>
      <c r="AE147" s="76">
        <v>250</v>
      </c>
      <c r="AF147" s="115"/>
      <c r="AL147" s="76"/>
      <c r="AM147" s="76"/>
      <c r="AN147" s="76"/>
      <c r="AO147" s="76"/>
      <c r="AP147" s="76"/>
      <c r="AQ147" s="76"/>
      <c r="AR147" s="76"/>
      <c r="AS147" s="76"/>
      <c r="AT147" s="76"/>
      <c r="AU147" s="76"/>
      <c r="AV147" s="76"/>
      <c r="BA147" s="76"/>
      <c r="BB147" s="76"/>
      <c r="CS147" s="58">
        <f>+AL147+AT147</f>
        <v>0</v>
      </c>
      <c r="CT147" s="76">
        <f>+BA147+BG147+BM147+BS147+BY147+CE147+CK147+CQ147</f>
        <v>0</v>
      </c>
      <c r="CU147" s="76">
        <f>+CS147-CT147</f>
        <v>0</v>
      </c>
      <c r="CV147" s="81">
        <f>+AE147-AL147-AT147</f>
        <v>250</v>
      </c>
    </row>
    <row r="148" spans="1:100" s="70" customFormat="1">
      <c r="A148" s="70" t="s">
        <v>3700</v>
      </c>
      <c r="B148" s="71">
        <v>11</v>
      </c>
      <c r="C148" s="72" t="s">
        <v>402</v>
      </c>
      <c r="D148" s="72" t="s">
        <v>403</v>
      </c>
      <c r="E148" s="71"/>
      <c r="F148" s="71"/>
      <c r="G148" s="71" t="s">
        <v>254</v>
      </c>
      <c r="H148" s="71">
        <v>5</v>
      </c>
      <c r="I148" s="73">
        <v>125.84</v>
      </c>
      <c r="J148" s="73">
        <v>37900</v>
      </c>
      <c r="K148" s="72">
        <v>0</v>
      </c>
      <c r="L148" s="72" t="s">
        <v>41</v>
      </c>
      <c r="M148" s="92" t="s">
        <v>14</v>
      </c>
      <c r="N148" s="70" t="s">
        <v>133</v>
      </c>
      <c r="O148" s="70" t="s">
        <v>3699</v>
      </c>
      <c r="Q148" s="89"/>
      <c r="S148" s="70" t="s">
        <v>3744</v>
      </c>
      <c r="T148" s="88" t="s">
        <v>254</v>
      </c>
      <c r="U148" s="88">
        <v>8</v>
      </c>
      <c r="V148" s="87"/>
      <c r="W148" s="87" t="s">
        <v>1017</v>
      </c>
      <c r="X148" s="78">
        <v>44577</v>
      </c>
      <c r="Y148" s="78">
        <v>44580</v>
      </c>
      <c r="Z148" s="69" t="s">
        <v>1080</v>
      </c>
      <c r="AA148" s="319">
        <v>6000</v>
      </c>
      <c r="AB148" s="70">
        <v>24</v>
      </c>
      <c r="AC148" s="70">
        <v>11</v>
      </c>
      <c r="AD148" s="78">
        <v>45290</v>
      </c>
      <c r="AE148" s="76">
        <v>250</v>
      </c>
      <c r="AF148" s="115"/>
      <c r="AL148" s="76"/>
      <c r="AM148" s="76"/>
      <c r="AN148" s="76"/>
      <c r="AO148" s="76"/>
      <c r="AP148" s="76"/>
      <c r="AQ148" s="76"/>
      <c r="AR148" s="76"/>
      <c r="AS148" s="76"/>
      <c r="AT148" s="76"/>
      <c r="AU148" s="76"/>
      <c r="AV148" s="76"/>
      <c r="BA148" s="76"/>
      <c r="BB148" s="76"/>
      <c r="CS148" s="58">
        <f>+AL148+AT148</f>
        <v>0</v>
      </c>
      <c r="CT148" s="76">
        <f>+BA148+BG148+BM148+BS148+BY148+CE148+CK148+CQ148</f>
        <v>0</v>
      </c>
      <c r="CU148" s="76">
        <f>+CS148-CT148</f>
        <v>0</v>
      </c>
      <c r="CV148" s="81">
        <f>+AE148-AL148-AT148</f>
        <v>250</v>
      </c>
    </row>
    <row r="149" spans="1:100" s="70" customFormat="1">
      <c r="A149" s="70" t="s">
        <v>3700</v>
      </c>
      <c r="B149" s="71">
        <v>11</v>
      </c>
      <c r="C149" s="72" t="s">
        <v>402</v>
      </c>
      <c r="D149" s="72" t="s">
        <v>403</v>
      </c>
      <c r="E149" s="71"/>
      <c r="F149" s="71"/>
      <c r="G149" s="71" t="s">
        <v>254</v>
      </c>
      <c r="H149" s="71">
        <v>5</v>
      </c>
      <c r="I149" s="73">
        <v>125.84</v>
      </c>
      <c r="J149" s="73">
        <v>37900</v>
      </c>
      <c r="K149" s="72">
        <v>0</v>
      </c>
      <c r="L149" s="72" t="s">
        <v>41</v>
      </c>
      <c r="M149" s="92" t="s">
        <v>14</v>
      </c>
      <c r="N149" s="70" t="s">
        <v>133</v>
      </c>
      <c r="O149" s="70" t="s">
        <v>3699</v>
      </c>
      <c r="Q149" s="89"/>
      <c r="S149" s="70" t="s">
        <v>3744</v>
      </c>
      <c r="T149" s="88" t="s">
        <v>254</v>
      </c>
      <c r="U149" s="88">
        <v>8</v>
      </c>
      <c r="V149" s="87"/>
      <c r="W149" s="87" t="s">
        <v>1017</v>
      </c>
      <c r="X149" s="78">
        <v>44577</v>
      </c>
      <c r="Y149" s="78">
        <v>44580</v>
      </c>
      <c r="Z149" s="69" t="s">
        <v>1080</v>
      </c>
      <c r="AA149" s="319">
        <v>6000</v>
      </c>
      <c r="AB149" s="70">
        <v>24</v>
      </c>
      <c r="AC149" s="70">
        <v>12</v>
      </c>
      <c r="AD149" s="78">
        <v>45321</v>
      </c>
      <c r="AE149" s="76">
        <v>250</v>
      </c>
      <c r="AF149" s="115"/>
      <c r="AL149" s="76"/>
      <c r="AM149" s="76"/>
      <c r="AN149" s="76"/>
      <c r="AO149" s="76"/>
      <c r="AP149" s="76"/>
      <c r="AQ149" s="76"/>
      <c r="AR149" s="76"/>
      <c r="AS149" s="76"/>
      <c r="AT149" s="76"/>
      <c r="AU149" s="76"/>
      <c r="AV149" s="76"/>
      <c r="BA149" s="76"/>
      <c r="BB149" s="76"/>
      <c r="CS149" s="58">
        <f>+AL149+AT149</f>
        <v>0</v>
      </c>
      <c r="CT149" s="76">
        <f>+BA149+BG149+BM149+BS149+BY149+CE149+CK149+CQ149</f>
        <v>0</v>
      </c>
      <c r="CU149" s="76">
        <f>+CS149-CT149</f>
        <v>0</v>
      </c>
      <c r="CV149" s="81">
        <f>+AE149-AL149-AT149</f>
        <v>250</v>
      </c>
    </row>
    <row r="150" spans="1:100" s="70" customFormat="1">
      <c r="A150" s="70" t="s">
        <v>3700</v>
      </c>
      <c r="B150" s="71">
        <v>11</v>
      </c>
      <c r="C150" s="72" t="s">
        <v>402</v>
      </c>
      <c r="D150" s="72" t="s">
        <v>403</v>
      </c>
      <c r="E150" s="71"/>
      <c r="F150" s="71"/>
      <c r="G150" s="71" t="s">
        <v>254</v>
      </c>
      <c r="H150" s="71">
        <v>5</v>
      </c>
      <c r="I150" s="73">
        <v>125.84</v>
      </c>
      <c r="J150" s="73">
        <v>37900</v>
      </c>
      <c r="K150" s="72">
        <v>0</v>
      </c>
      <c r="L150" s="72" t="s">
        <v>41</v>
      </c>
      <c r="M150" s="92" t="s">
        <v>14</v>
      </c>
      <c r="N150" s="70" t="s">
        <v>133</v>
      </c>
      <c r="O150" s="70" t="s">
        <v>3699</v>
      </c>
      <c r="Q150" s="89"/>
      <c r="S150" s="70" t="s">
        <v>3744</v>
      </c>
      <c r="T150" s="88" t="s">
        <v>254</v>
      </c>
      <c r="U150" s="88">
        <v>8</v>
      </c>
      <c r="V150" s="87"/>
      <c r="W150" s="87" t="s">
        <v>1017</v>
      </c>
      <c r="X150" s="78">
        <v>44577</v>
      </c>
      <c r="Y150" s="78">
        <v>44580</v>
      </c>
      <c r="Z150" s="69" t="s">
        <v>1080</v>
      </c>
      <c r="AA150" s="319">
        <v>6000</v>
      </c>
      <c r="AB150" s="70">
        <v>24</v>
      </c>
      <c r="AC150" s="70">
        <v>13</v>
      </c>
      <c r="AD150" s="78">
        <v>45351</v>
      </c>
      <c r="AE150" s="76">
        <v>250</v>
      </c>
      <c r="AF150" s="115"/>
      <c r="AL150" s="76"/>
      <c r="AM150" s="76"/>
      <c r="AN150" s="76"/>
      <c r="AO150" s="76"/>
      <c r="AP150" s="76"/>
      <c r="AQ150" s="76"/>
      <c r="AR150" s="76"/>
      <c r="AS150" s="76"/>
      <c r="AT150" s="76"/>
      <c r="AU150" s="76"/>
      <c r="AV150" s="76"/>
      <c r="BA150" s="76"/>
      <c r="BB150" s="76"/>
      <c r="CS150" s="58">
        <f>+AL150+AT150</f>
        <v>0</v>
      </c>
      <c r="CT150" s="76">
        <f>+BA150+BG150+BM150+BS150+BY150+CE150+CK150+CQ150</f>
        <v>0</v>
      </c>
      <c r="CU150" s="76">
        <f>+CS150-CT150</f>
        <v>0</v>
      </c>
      <c r="CV150" s="81">
        <f>+AE150-AL150-AT150</f>
        <v>250</v>
      </c>
    </row>
    <row r="151" spans="1:100" s="70" customFormat="1">
      <c r="A151" s="70" t="s">
        <v>3700</v>
      </c>
      <c r="B151" s="71">
        <v>11</v>
      </c>
      <c r="C151" s="72" t="s">
        <v>402</v>
      </c>
      <c r="D151" s="72" t="s">
        <v>403</v>
      </c>
      <c r="E151" s="71"/>
      <c r="F151" s="71"/>
      <c r="G151" s="71" t="s">
        <v>254</v>
      </c>
      <c r="H151" s="71">
        <v>5</v>
      </c>
      <c r="I151" s="73">
        <v>125.84</v>
      </c>
      <c r="J151" s="73">
        <v>37900</v>
      </c>
      <c r="K151" s="72">
        <v>0</v>
      </c>
      <c r="L151" s="72" t="s">
        <v>41</v>
      </c>
      <c r="M151" s="92" t="s">
        <v>14</v>
      </c>
      <c r="N151" s="70" t="s">
        <v>133</v>
      </c>
      <c r="O151" s="70" t="s">
        <v>3699</v>
      </c>
      <c r="Q151" s="89"/>
      <c r="S151" s="70" t="s">
        <v>3744</v>
      </c>
      <c r="T151" s="88" t="s">
        <v>254</v>
      </c>
      <c r="U151" s="88">
        <v>8</v>
      </c>
      <c r="V151" s="87"/>
      <c r="W151" s="87" t="s">
        <v>1017</v>
      </c>
      <c r="X151" s="78">
        <v>44577</v>
      </c>
      <c r="Y151" s="78">
        <v>44580</v>
      </c>
      <c r="Z151" s="69" t="s">
        <v>1080</v>
      </c>
      <c r="AA151" s="319">
        <v>6000</v>
      </c>
      <c r="AB151" s="70">
        <v>24</v>
      </c>
      <c r="AC151" s="70">
        <v>14</v>
      </c>
      <c r="AD151" s="78">
        <v>45381</v>
      </c>
      <c r="AE151" s="76">
        <v>250</v>
      </c>
      <c r="AF151" s="115"/>
      <c r="AL151" s="76"/>
      <c r="AM151" s="76"/>
      <c r="AN151" s="76"/>
      <c r="AO151" s="76"/>
      <c r="AP151" s="76"/>
      <c r="AQ151" s="76"/>
      <c r="AR151" s="76"/>
      <c r="AS151" s="76"/>
      <c r="AT151" s="76"/>
      <c r="AU151" s="76"/>
      <c r="AV151" s="76"/>
      <c r="BA151" s="76"/>
      <c r="BB151" s="76"/>
      <c r="CS151" s="58">
        <f>+AL151+AT151</f>
        <v>0</v>
      </c>
      <c r="CT151" s="76">
        <f>+BA151+BG151+BM151+BS151+BY151+CE151+CK151+CQ151</f>
        <v>0</v>
      </c>
      <c r="CU151" s="76">
        <f>+CS151-CT151</f>
        <v>0</v>
      </c>
      <c r="CV151" s="81">
        <f>+AE151-AL151-AT151</f>
        <v>250</v>
      </c>
    </row>
    <row r="152" spans="1:100" s="70" customFormat="1">
      <c r="A152" s="70" t="s">
        <v>3700</v>
      </c>
      <c r="B152" s="71">
        <v>11</v>
      </c>
      <c r="C152" s="72" t="s">
        <v>402</v>
      </c>
      <c r="D152" s="72" t="s">
        <v>403</v>
      </c>
      <c r="E152" s="71"/>
      <c r="F152" s="71"/>
      <c r="G152" s="71" t="s">
        <v>254</v>
      </c>
      <c r="H152" s="71">
        <v>5</v>
      </c>
      <c r="I152" s="73">
        <v>125.84</v>
      </c>
      <c r="J152" s="73">
        <v>37900</v>
      </c>
      <c r="K152" s="72">
        <v>0</v>
      </c>
      <c r="L152" s="72" t="s">
        <v>41</v>
      </c>
      <c r="M152" s="92" t="s">
        <v>14</v>
      </c>
      <c r="N152" s="70" t="s">
        <v>133</v>
      </c>
      <c r="O152" s="70" t="s">
        <v>3699</v>
      </c>
      <c r="Q152" s="89"/>
      <c r="S152" s="70" t="s">
        <v>3744</v>
      </c>
      <c r="T152" s="88" t="s">
        <v>254</v>
      </c>
      <c r="U152" s="88">
        <v>8</v>
      </c>
      <c r="V152" s="87"/>
      <c r="W152" s="87" t="s">
        <v>1017</v>
      </c>
      <c r="X152" s="78">
        <v>44577</v>
      </c>
      <c r="Y152" s="78">
        <v>44580</v>
      </c>
      <c r="Z152" s="69" t="s">
        <v>1080</v>
      </c>
      <c r="AA152" s="319">
        <v>6000</v>
      </c>
      <c r="AB152" s="70">
        <v>24</v>
      </c>
      <c r="AC152" s="70">
        <v>15</v>
      </c>
      <c r="AD152" s="78">
        <v>45412</v>
      </c>
      <c r="AE152" s="76">
        <v>250</v>
      </c>
      <c r="AF152" s="115"/>
      <c r="AL152" s="76"/>
      <c r="AM152" s="76"/>
      <c r="AN152" s="76"/>
      <c r="AO152" s="76"/>
      <c r="AP152" s="76"/>
      <c r="AQ152" s="76"/>
      <c r="AR152" s="76"/>
      <c r="AS152" s="76"/>
      <c r="AT152" s="76"/>
      <c r="AU152" s="76"/>
      <c r="AV152" s="76"/>
      <c r="BA152" s="76"/>
      <c r="BB152" s="76"/>
      <c r="CS152" s="58">
        <f>+AL152+AT152</f>
        <v>0</v>
      </c>
      <c r="CT152" s="76">
        <f>+BA152+BG152+BM152+BS152+BY152+CE152+CK152+CQ152</f>
        <v>0</v>
      </c>
      <c r="CU152" s="76">
        <f>+CS152-CT152</f>
        <v>0</v>
      </c>
      <c r="CV152" s="81">
        <f>+AE152-AL152-AT152</f>
        <v>250</v>
      </c>
    </row>
    <row r="153" spans="1:100" s="70" customFormat="1">
      <c r="A153" s="70" t="s">
        <v>3700</v>
      </c>
      <c r="B153" s="71">
        <v>11</v>
      </c>
      <c r="C153" s="72" t="s">
        <v>402</v>
      </c>
      <c r="D153" s="72" t="s">
        <v>403</v>
      </c>
      <c r="E153" s="71"/>
      <c r="F153" s="71"/>
      <c r="G153" s="71" t="s">
        <v>254</v>
      </c>
      <c r="H153" s="71">
        <v>5</v>
      </c>
      <c r="I153" s="73">
        <v>125.84</v>
      </c>
      <c r="J153" s="73">
        <v>37900</v>
      </c>
      <c r="K153" s="72">
        <v>0</v>
      </c>
      <c r="L153" s="72" t="s">
        <v>41</v>
      </c>
      <c r="M153" s="92" t="s">
        <v>14</v>
      </c>
      <c r="N153" s="70" t="s">
        <v>133</v>
      </c>
      <c r="O153" s="70" t="s">
        <v>3699</v>
      </c>
      <c r="Q153" s="89"/>
      <c r="S153" s="70" t="s">
        <v>3744</v>
      </c>
      <c r="T153" s="88" t="s">
        <v>254</v>
      </c>
      <c r="U153" s="88">
        <v>8</v>
      </c>
      <c r="V153" s="87"/>
      <c r="W153" s="87" t="s">
        <v>1017</v>
      </c>
      <c r="X153" s="78">
        <v>44577</v>
      </c>
      <c r="Y153" s="78">
        <v>44580</v>
      </c>
      <c r="Z153" s="69" t="s">
        <v>1080</v>
      </c>
      <c r="AA153" s="319">
        <v>6000</v>
      </c>
      <c r="AB153" s="70">
        <v>24</v>
      </c>
      <c r="AC153" s="70">
        <v>16</v>
      </c>
      <c r="AD153" s="78">
        <v>45442</v>
      </c>
      <c r="AE153" s="76">
        <v>250</v>
      </c>
      <c r="AF153" s="115"/>
      <c r="AL153" s="76"/>
      <c r="AM153" s="76"/>
      <c r="AN153" s="76"/>
      <c r="AO153" s="76"/>
      <c r="AP153" s="76"/>
      <c r="AQ153" s="76"/>
      <c r="AR153" s="76"/>
      <c r="AS153" s="76"/>
      <c r="AT153" s="76"/>
      <c r="AU153" s="76"/>
      <c r="AV153" s="76"/>
      <c r="BA153" s="76"/>
      <c r="BB153" s="76"/>
      <c r="CS153" s="58">
        <f>+AL153+AT153</f>
        <v>0</v>
      </c>
      <c r="CT153" s="76">
        <f>+BA153+BG153+BM153+BS153+BY153+CE153+CK153+CQ153</f>
        <v>0</v>
      </c>
      <c r="CU153" s="76">
        <f>+CS153-CT153</f>
        <v>0</v>
      </c>
      <c r="CV153" s="81">
        <f>+AE153-AL153-AT153</f>
        <v>250</v>
      </c>
    </row>
    <row r="154" spans="1:100" s="70" customFormat="1">
      <c r="A154" s="70" t="s">
        <v>3700</v>
      </c>
      <c r="B154" s="71">
        <v>11</v>
      </c>
      <c r="C154" s="72" t="s">
        <v>402</v>
      </c>
      <c r="D154" s="72" t="s">
        <v>403</v>
      </c>
      <c r="E154" s="71"/>
      <c r="F154" s="71"/>
      <c r="G154" s="71" t="s">
        <v>254</v>
      </c>
      <c r="H154" s="71">
        <v>5</v>
      </c>
      <c r="I154" s="73">
        <v>125.84</v>
      </c>
      <c r="J154" s="73">
        <v>37900</v>
      </c>
      <c r="K154" s="72">
        <v>0</v>
      </c>
      <c r="L154" s="72" t="s">
        <v>41</v>
      </c>
      <c r="M154" s="92" t="s">
        <v>14</v>
      </c>
      <c r="N154" s="70" t="s">
        <v>133</v>
      </c>
      <c r="O154" s="70" t="s">
        <v>3699</v>
      </c>
      <c r="Q154" s="89"/>
      <c r="S154" s="70" t="s">
        <v>3744</v>
      </c>
      <c r="T154" s="88" t="s">
        <v>254</v>
      </c>
      <c r="U154" s="88">
        <v>8</v>
      </c>
      <c r="V154" s="87"/>
      <c r="W154" s="87" t="s">
        <v>1017</v>
      </c>
      <c r="X154" s="78">
        <v>44577</v>
      </c>
      <c r="Y154" s="78">
        <v>44580</v>
      </c>
      <c r="Z154" s="69" t="s">
        <v>1080</v>
      </c>
      <c r="AA154" s="319">
        <v>6000</v>
      </c>
      <c r="AB154" s="70">
        <v>24</v>
      </c>
      <c r="AC154" s="70">
        <v>17</v>
      </c>
      <c r="AD154" s="78">
        <v>45473</v>
      </c>
      <c r="AE154" s="76">
        <v>250</v>
      </c>
      <c r="AF154" s="115"/>
      <c r="AL154" s="76"/>
      <c r="AM154" s="76"/>
      <c r="AN154" s="76"/>
      <c r="AO154" s="76"/>
      <c r="AP154" s="76"/>
      <c r="AQ154" s="76"/>
      <c r="AR154" s="76"/>
      <c r="AS154" s="76"/>
      <c r="AT154" s="76"/>
      <c r="AU154" s="76"/>
      <c r="AV154" s="76"/>
      <c r="BA154" s="76"/>
      <c r="BB154" s="76"/>
      <c r="CS154" s="58">
        <f>+AL154+AT154</f>
        <v>0</v>
      </c>
      <c r="CT154" s="76">
        <f>+BA154+BG154+BM154+BS154+BY154+CE154+CK154+CQ154</f>
        <v>0</v>
      </c>
      <c r="CU154" s="76">
        <f>+CS154-CT154</f>
        <v>0</v>
      </c>
      <c r="CV154" s="81">
        <f>+AE154-AL154-AT154</f>
        <v>250</v>
      </c>
    </row>
    <row r="155" spans="1:100" s="70" customFormat="1">
      <c r="A155" s="70" t="s">
        <v>3700</v>
      </c>
      <c r="B155" s="71">
        <v>11</v>
      </c>
      <c r="C155" s="72" t="s">
        <v>402</v>
      </c>
      <c r="D155" s="72" t="s">
        <v>403</v>
      </c>
      <c r="E155" s="71"/>
      <c r="F155" s="71"/>
      <c r="G155" s="71" t="s">
        <v>254</v>
      </c>
      <c r="H155" s="71">
        <v>5</v>
      </c>
      <c r="I155" s="73">
        <v>125.84</v>
      </c>
      <c r="J155" s="73">
        <v>37900</v>
      </c>
      <c r="K155" s="72">
        <v>0</v>
      </c>
      <c r="L155" s="72" t="s">
        <v>41</v>
      </c>
      <c r="M155" s="92" t="s">
        <v>14</v>
      </c>
      <c r="N155" s="70" t="s">
        <v>133</v>
      </c>
      <c r="O155" s="70" t="s">
        <v>3699</v>
      </c>
      <c r="Q155" s="89"/>
      <c r="S155" s="70" t="s">
        <v>3744</v>
      </c>
      <c r="T155" s="88" t="s">
        <v>254</v>
      </c>
      <c r="U155" s="88">
        <v>8</v>
      </c>
      <c r="V155" s="87"/>
      <c r="W155" s="87" t="s">
        <v>1017</v>
      </c>
      <c r="X155" s="78">
        <v>44577</v>
      </c>
      <c r="Y155" s="78">
        <v>44580</v>
      </c>
      <c r="Z155" s="69" t="s">
        <v>1080</v>
      </c>
      <c r="AA155" s="319">
        <v>6000</v>
      </c>
      <c r="AB155" s="70">
        <v>24</v>
      </c>
      <c r="AC155" s="70">
        <v>18</v>
      </c>
      <c r="AD155" s="78">
        <v>45503</v>
      </c>
      <c r="AE155" s="76">
        <v>250</v>
      </c>
      <c r="AF155" s="115"/>
      <c r="AL155" s="76"/>
      <c r="AM155" s="76"/>
      <c r="AN155" s="76"/>
      <c r="AO155" s="76"/>
      <c r="AP155" s="76"/>
      <c r="AQ155" s="76"/>
      <c r="AR155" s="76"/>
      <c r="AS155" s="76"/>
      <c r="AT155" s="76"/>
      <c r="AU155" s="76"/>
      <c r="AV155" s="76"/>
      <c r="BA155" s="76"/>
      <c r="BB155" s="76"/>
      <c r="CS155" s="58">
        <f>+AL155+AT155</f>
        <v>0</v>
      </c>
      <c r="CT155" s="76">
        <f>+BA155+BG155+BM155+BS155+BY155+CE155+CK155+CQ155</f>
        <v>0</v>
      </c>
      <c r="CU155" s="76">
        <f>+CS155-CT155</f>
        <v>0</v>
      </c>
      <c r="CV155" s="81">
        <f>+AE155-AL155-AT155</f>
        <v>250</v>
      </c>
    </row>
    <row r="156" spans="1:100" s="70" customFormat="1">
      <c r="A156" s="70" t="s">
        <v>3700</v>
      </c>
      <c r="B156" s="71">
        <v>11</v>
      </c>
      <c r="C156" s="72" t="s">
        <v>402</v>
      </c>
      <c r="D156" s="72" t="s">
        <v>403</v>
      </c>
      <c r="E156" s="71"/>
      <c r="F156" s="71"/>
      <c r="G156" s="71" t="s">
        <v>254</v>
      </c>
      <c r="H156" s="71">
        <v>5</v>
      </c>
      <c r="I156" s="73">
        <v>125.84</v>
      </c>
      <c r="J156" s="73">
        <v>37900</v>
      </c>
      <c r="K156" s="72">
        <v>0</v>
      </c>
      <c r="L156" s="72" t="s">
        <v>41</v>
      </c>
      <c r="M156" s="92" t="s">
        <v>14</v>
      </c>
      <c r="N156" s="70" t="s">
        <v>133</v>
      </c>
      <c r="O156" s="70" t="s">
        <v>3699</v>
      </c>
      <c r="Q156" s="89"/>
      <c r="S156" s="70" t="s">
        <v>3744</v>
      </c>
      <c r="T156" s="88" t="s">
        <v>254</v>
      </c>
      <c r="U156" s="88">
        <v>8</v>
      </c>
      <c r="V156" s="87"/>
      <c r="W156" s="87" t="s">
        <v>1017</v>
      </c>
      <c r="X156" s="78">
        <v>44577</v>
      </c>
      <c r="Y156" s="78">
        <v>44580</v>
      </c>
      <c r="Z156" s="69" t="s">
        <v>1080</v>
      </c>
      <c r="AA156" s="319">
        <v>6000</v>
      </c>
      <c r="AB156" s="70">
        <v>24</v>
      </c>
      <c r="AC156" s="70">
        <v>19</v>
      </c>
      <c r="AD156" s="78">
        <v>45534</v>
      </c>
      <c r="AE156" s="76">
        <v>250</v>
      </c>
      <c r="AF156" s="115"/>
      <c r="AL156" s="76"/>
      <c r="AM156" s="76"/>
      <c r="AN156" s="76"/>
      <c r="AO156" s="76"/>
      <c r="AP156" s="76"/>
      <c r="AQ156" s="76"/>
      <c r="AR156" s="76"/>
      <c r="AS156" s="76"/>
      <c r="AT156" s="76"/>
      <c r="AU156" s="76"/>
      <c r="AV156" s="76"/>
      <c r="BA156" s="76"/>
      <c r="BB156" s="76"/>
      <c r="CS156" s="58">
        <f>+AL156+AT156</f>
        <v>0</v>
      </c>
      <c r="CT156" s="76">
        <f>+BA156+BG156+BM156+BS156+BY156+CE156+CK156+CQ156</f>
        <v>0</v>
      </c>
      <c r="CU156" s="76">
        <f>+CS156-CT156</f>
        <v>0</v>
      </c>
      <c r="CV156" s="81">
        <f>+AE156-AL156-AT156</f>
        <v>250</v>
      </c>
    </row>
    <row r="157" spans="1:100" s="70" customFormat="1">
      <c r="A157" s="70" t="s">
        <v>3700</v>
      </c>
      <c r="B157" s="71">
        <v>11</v>
      </c>
      <c r="C157" s="72" t="s">
        <v>402</v>
      </c>
      <c r="D157" s="72" t="s">
        <v>403</v>
      </c>
      <c r="E157" s="71"/>
      <c r="F157" s="71"/>
      <c r="G157" s="71" t="s">
        <v>254</v>
      </c>
      <c r="H157" s="71">
        <v>5</v>
      </c>
      <c r="I157" s="73">
        <v>125.84</v>
      </c>
      <c r="J157" s="73">
        <v>37900</v>
      </c>
      <c r="K157" s="72">
        <v>0</v>
      </c>
      <c r="L157" s="72" t="s">
        <v>41</v>
      </c>
      <c r="M157" s="92" t="s">
        <v>14</v>
      </c>
      <c r="N157" s="70" t="s">
        <v>133</v>
      </c>
      <c r="O157" s="70" t="s">
        <v>3699</v>
      </c>
      <c r="Q157" s="89"/>
      <c r="S157" s="70" t="s">
        <v>3744</v>
      </c>
      <c r="T157" s="88" t="s">
        <v>254</v>
      </c>
      <c r="U157" s="88">
        <v>8</v>
      </c>
      <c r="V157" s="87"/>
      <c r="W157" s="87" t="s">
        <v>1017</v>
      </c>
      <c r="X157" s="78">
        <v>44577</v>
      </c>
      <c r="Y157" s="78">
        <v>44580</v>
      </c>
      <c r="Z157" s="69" t="s">
        <v>1080</v>
      </c>
      <c r="AA157" s="319">
        <v>6000</v>
      </c>
      <c r="AB157" s="70">
        <v>24</v>
      </c>
      <c r="AC157" s="70">
        <v>20</v>
      </c>
      <c r="AD157" s="78">
        <v>45565</v>
      </c>
      <c r="AE157" s="76">
        <v>250</v>
      </c>
      <c r="AF157" s="115"/>
      <c r="AL157" s="76"/>
      <c r="AM157" s="76"/>
      <c r="AN157" s="76"/>
      <c r="AO157" s="76"/>
      <c r="AP157" s="76"/>
      <c r="AQ157" s="76"/>
      <c r="AR157" s="76"/>
      <c r="AS157" s="76"/>
      <c r="AT157" s="76"/>
      <c r="AU157" s="76"/>
      <c r="AV157" s="76"/>
      <c r="BA157" s="76"/>
      <c r="BB157" s="76"/>
      <c r="CS157" s="58">
        <f>+AL157+AT157</f>
        <v>0</v>
      </c>
      <c r="CT157" s="76">
        <f>+BA157+BG157+BM157+BS157+BY157+CE157+CK157+CQ157</f>
        <v>0</v>
      </c>
      <c r="CU157" s="76">
        <f>+CS157-CT157</f>
        <v>0</v>
      </c>
      <c r="CV157" s="81">
        <f>+AE157-AL157-AT157</f>
        <v>250</v>
      </c>
    </row>
    <row r="158" spans="1:100" s="70" customFormat="1">
      <c r="A158" s="70" t="s">
        <v>3700</v>
      </c>
      <c r="B158" s="71">
        <v>11</v>
      </c>
      <c r="C158" s="72" t="s">
        <v>402</v>
      </c>
      <c r="D158" s="72" t="s">
        <v>403</v>
      </c>
      <c r="E158" s="71"/>
      <c r="F158" s="71"/>
      <c r="G158" s="71" t="s">
        <v>254</v>
      </c>
      <c r="H158" s="71">
        <v>5</v>
      </c>
      <c r="I158" s="73">
        <v>125.84</v>
      </c>
      <c r="J158" s="73">
        <v>37900</v>
      </c>
      <c r="K158" s="72">
        <v>0</v>
      </c>
      <c r="L158" s="72" t="s">
        <v>41</v>
      </c>
      <c r="M158" s="92" t="s">
        <v>14</v>
      </c>
      <c r="N158" s="70" t="s">
        <v>133</v>
      </c>
      <c r="O158" s="70" t="s">
        <v>3699</v>
      </c>
      <c r="Q158" s="89"/>
      <c r="S158" s="70" t="s">
        <v>3744</v>
      </c>
      <c r="T158" s="88" t="s">
        <v>254</v>
      </c>
      <c r="U158" s="88">
        <v>8</v>
      </c>
      <c r="V158" s="87"/>
      <c r="W158" s="87" t="s">
        <v>1017</v>
      </c>
      <c r="X158" s="78">
        <v>44577</v>
      </c>
      <c r="Y158" s="78">
        <v>44580</v>
      </c>
      <c r="Z158" s="69" t="s">
        <v>1080</v>
      </c>
      <c r="AA158" s="319">
        <v>6000</v>
      </c>
      <c r="AB158" s="70">
        <v>24</v>
      </c>
      <c r="AC158" s="70">
        <v>21</v>
      </c>
      <c r="AD158" s="78">
        <v>45595</v>
      </c>
      <c r="AE158" s="76">
        <v>250</v>
      </c>
      <c r="AF158" s="115"/>
      <c r="AL158" s="76"/>
      <c r="AM158" s="76"/>
      <c r="AN158" s="76"/>
      <c r="AO158" s="76"/>
      <c r="AP158" s="76"/>
      <c r="AQ158" s="76"/>
      <c r="AR158" s="76"/>
      <c r="AS158" s="76"/>
      <c r="AT158" s="76"/>
      <c r="AU158" s="76"/>
      <c r="AV158" s="76"/>
      <c r="BA158" s="76"/>
      <c r="BB158" s="76"/>
      <c r="CS158" s="58">
        <f>+AL158+AT158</f>
        <v>0</v>
      </c>
      <c r="CT158" s="76">
        <f>+BA158+BG158+BM158+BS158+BY158+CE158+CK158+CQ158</f>
        <v>0</v>
      </c>
      <c r="CU158" s="76">
        <f>+CS158-CT158</f>
        <v>0</v>
      </c>
      <c r="CV158" s="81">
        <f>+AE158-AL158-AT158</f>
        <v>250</v>
      </c>
    </row>
    <row r="159" spans="1:100" s="70" customFormat="1">
      <c r="A159" s="70" t="s">
        <v>3700</v>
      </c>
      <c r="B159" s="71">
        <v>11</v>
      </c>
      <c r="C159" s="72" t="s">
        <v>402</v>
      </c>
      <c r="D159" s="72" t="s">
        <v>403</v>
      </c>
      <c r="E159" s="71"/>
      <c r="F159" s="71"/>
      <c r="G159" s="71" t="s">
        <v>254</v>
      </c>
      <c r="H159" s="71">
        <v>5</v>
      </c>
      <c r="I159" s="73">
        <v>125.84</v>
      </c>
      <c r="J159" s="73">
        <v>37900</v>
      </c>
      <c r="K159" s="72">
        <v>0</v>
      </c>
      <c r="L159" s="72" t="s">
        <v>41</v>
      </c>
      <c r="M159" s="92" t="s">
        <v>14</v>
      </c>
      <c r="N159" s="70" t="s">
        <v>133</v>
      </c>
      <c r="O159" s="70" t="s">
        <v>3699</v>
      </c>
      <c r="Q159" s="89"/>
      <c r="S159" s="70" t="s">
        <v>3744</v>
      </c>
      <c r="T159" s="88" t="s">
        <v>254</v>
      </c>
      <c r="U159" s="88">
        <v>8</v>
      </c>
      <c r="V159" s="87"/>
      <c r="W159" s="87" t="s">
        <v>1017</v>
      </c>
      <c r="X159" s="78">
        <v>44577</v>
      </c>
      <c r="Y159" s="78">
        <v>44580</v>
      </c>
      <c r="Z159" s="69" t="s">
        <v>1080</v>
      </c>
      <c r="AA159" s="319">
        <v>6000</v>
      </c>
      <c r="AB159" s="70">
        <v>24</v>
      </c>
      <c r="AC159" s="70">
        <v>22</v>
      </c>
      <c r="AD159" s="78">
        <v>45626</v>
      </c>
      <c r="AE159" s="76">
        <v>250</v>
      </c>
      <c r="AF159" s="115"/>
      <c r="AL159" s="76"/>
      <c r="AM159" s="76"/>
      <c r="AN159" s="76"/>
      <c r="AO159" s="76"/>
      <c r="AP159" s="76"/>
      <c r="AQ159" s="76"/>
      <c r="AR159" s="76"/>
      <c r="AS159" s="76"/>
      <c r="AT159" s="76"/>
      <c r="AU159" s="76"/>
      <c r="AV159" s="76"/>
      <c r="BA159" s="76"/>
      <c r="BB159" s="76"/>
      <c r="CS159" s="58">
        <f>+AL159+AT159</f>
        <v>0</v>
      </c>
      <c r="CT159" s="76">
        <f>+BA159+BG159+BM159+BS159+BY159+CE159+CK159+CQ159</f>
        <v>0</v>
      </c>
      <c r="CU159" s="76">
        <f>+CS159-CT159</f>
        <v>0</v>
      </c>
      <c r="CV159" s="81">
        <f>+AE159-AL159-AT159</f>
        <v>250</v>
      </c>
    </row>
    <row r="160" spans="1:100" s="70" customFormat="1">
      <c r="A160" s="70" t="s">
        <v>3700</v>
      </c>
      <c r="B160" s="71">
        <v>11</v>
      </c>
      <c r="C160" s="72" t="s">
        <v>402</v>
      </c>
      <c r="D160" s="72" t="s">
        <v>403</v>
      </c>
      <c r="E160" s="71"/>
      <c r="F160" s="71"/>
      <c r="G160" s="71" t="s">
        <v>254</v>
      </c>
      <c r="H160" s="71">
        <v>5</v>
      </c>
      <c r="I160" s="73">
        <v>125.84</v>
      </c>
      <c r="J160" s="73">
        <v>37900</v>
      </c>
      <c r="K160" s="72">
        <v>0</v>
      </c>
      <c r="L160" s="72" t="s">
        <v>41</v>
      </c>
      <c r="M160" s="92" t="s">
        <v>14</v>
      </c>
      <c r="N160" s="70" t="s">
        <v>133</v>
      </c>
      <c r="O160" s="70" t="s">
        <v>3699</v>
      </c>
      <c r="Q160" s="89"/>
      <c r="S160" s="70" t="s">
        <v>3744</v>
      </c>
      <c r="T160" s="88" t="s">
        <v>254</v>
      </c>
      <c r="U160" s="88">
        <v>8</v>
      </c>
      <c r="V160" s="87"/>
      <c r="W160" s="87" t="s">
        <v>1017</v>
      </c>
      <c r="X160" s="78">
        <v>44577</v>
      </c>
      <c r="Y160" s="78">
        <v>44580</v>
      </c>
      <c r="Z160" s="69" t="s">
        <v>1080</v>
      </c>
      <c r="AA160" s="319">
        <v>6000</v>
      </c>
      <c r="AB160" s="70">
        <v>24</v>
      </c>
      <c r="AC160" s="70">
        <v>23</v>
      </c>
      <c r="AD160" s="78">
        <v>45656</v>
      </c>
      <c r="AE160" s="76">
        <v>250</v>
      </c>
      <c r="AF160" s="115"/>
      <c r="AL160" s="76"/>
      <c r="AM160" s="76"/>
      <c r="AN160" s="76"/>
      <c r="AO160" s="76"/>
      <c r="AP160" s="76"/>
      <c r="AQ160" s="76"/>
      <c r="AR160" s="76"/>
      <c r="AS160" s="76"/>
      <c r="AT160" s="76"/>
      <c r="AU160" s="76"/>
      <c r="AV160" s="76"/>
      <c r="BA160" s="76"/>
      <c r="BB160" s="76"/>
      <c r="CS160" s="58">
        <f>+AL160+AT160</f>
        <v>0</v>
      </c>
      <c r="CT160" s="76">
        <f>+BA160+BG160+BM160+BS160+BY160+CE160+CK160+CQ160</f>
        <v>0</v>
      </c>
      <c r="CU160" s="76">
        <f>+CS160-CT160</f>
        <v>0</v>
      </c>
      <c r="CV160" s="81">
        <f>+AE160-AL160-AT160</f>
        <v>250</v>
      </c>
    </row>
    <row r="161" spans="1:103" s="70" customFormat="1">
      <c r="A161" s="70" t="s">
        <v>3700</v>
      </c>
      <c r="B161" s="71">
        <v>11</v>
      </c>
      <c r="C161" s="72" t="s">
        <v>402</v>
      </c>
      <c r="D161" s="72" t="s">
        <v>403</v>
      </c>
      <c r="E161" s="71"/>
      <c r="F161" s="71"/>
      <c r="G161" s="71" t="s">
        <v>254</v>
      </c>
      <c r="H161" s="71">
        <v>5</v>
      </c>
      <c r="I161" s="73">
        <v>125.84</v>
      </c>
      <c r="J161" s="73">
        <v>37900</v>
      </c>
      <c r="K161" s="72">
        <v>0</v>
      </c>
      <c r="L161" s="72" t="s">
        <v>41</v>
      </c>
      <c r="M161" s="92" t="s">
        <v>14</v>
      </c>
      <c r="N161" s="70" t="s">
        <v>133</v>
      </c>
      <c r="O161" s="70" t="s">
        <v>3699</v>
      </c>
      <c r="Q161" s="89"/>
      <c r="S161" s="70" t="s">
        <v>3744</v>
      </c>
      <c r="T161" s="88" t="s">
        <v>254</v>
      </c>
      <c r="U161" s="88">
        <v>8</v>
      </c>
      <c r="V161" s="87"/>
      <c r="W161" s="87" t="s">
        <v>1017</v>
      </c>
      <c r="X161" s="78">
        <v>44577</v>
      </c>
      <c r="Y161" s="78">
        <v>44580</v>
      </c>
      <c r="Z161" s="69" t="s">
        <v>1080</v>
      </c>
      <c r="AA161" s="319">
        <v>6000</v>
      </c>
      <c r="AB161" s="70">
        <v>24</v>
      </c>
      <c r="AC161" s="70">
        <v>24</v>
      </c>
      <c r="AD161" s="78">
        <v>45687</v>
      </c>
      <c r="AE161" s="76">
        <v>250</v>
      </c>
      <c r="AF161" s="115"/>
      <c r="AL161" s="76"/>
      <c r="AM161" s="76"/>
      <c r="AN161" s="76"/>
      <c r="AO161" s="76"/>
      <c r="AP161" s="76"/>
      <c r="AQ161" s="76"/>
      <c r="AR161" s="76"/>
      <c r="AS161" s="76"/>
      <c r="AT161" s="76"/>
      <c r="AU161" s="76"/>
      <c r="AV161" s="76"/>
      <c r="BA161" s="76"/>
      <c r="BB161" s="76"/>
      <c r="CS161" s="58">
        <f>+AL161+AT161</f>
        <v>0</v>
      </c>
      <c r="CT161" s="76">
        <f>+BA161+BG161+BM161+BS161+BY161+CE161+CK161+CQ161</f>
        <v>0</v>
      </c>
      <c r="CU161" s="76">
        <f>+CS161-CT161</f>
        <v>0</v>
      </c>
      <c r="CV161" s="81">
        <f>+AE161-AL161-AT161</f>
        <v>250</v>
      </c>
    </row>
    <row r="162" spans="1:103" s="70" customFormat="1">
      <c r="A162" s="70" t="s">
        <v>3543</v>
      </c>
      <c r="B162" s="71">
        <v>93</v>
      </c>
      <c r="C162" s="72" t="s">
        <v>402</v>
      </c>
      <c r="D162" s="72" t="s">
        <v>403</v>
      </c>
      <c r="E162" s="71"/>
      <c r="F162" s="71"/>
      <c r="G162" s="71" t="s">
        <v>267</v>
      </c>
      <c r="H162" s="71">
        <v>2</v>
      </c>
      <c r="I162" s="73">
        <v>97.54</v>
      </c>
      <c r="J162" s="73">
        <v>43351</v>
      </c>
      <c r="K162" s="72">
        <v>0</v>
      </c>
      <c r="L162" s="72" t="s">
        <v>41</v>
      </c>
      <c r="M162" s="87" t="s">
        <v>14</v>
      </c>
      <c r="N162" s="87">
        <v>48495734</v>
      </c>
      <c r="O162" s="70" t="s">
        <v>3544</v>
      </c>
      <c r="Q162" s="89"/>
      <c r="S162" s="70" t="s">
        <v>465</v>
      </c>
      <c r="T162" s="88" t="s">
        <v>267</v>
      </c>
      <c r="U162" s="267" t="s">
        <v>3545</v>
      </c>
      <c r="V162" s="87">
        <v>97.54</v>
      </c>
      <c r="W162" s="87" t="s">
        <v>1017</v>
      </c>
      <c r="X162" s="78">
        <v>45735</v>
      </c>
      <c r="Y162" s="141">
        <v>45737</v>
      </c>
      <c r="Z162" s="69" t="s">
        <v>1080</v>
      </c>
      <c r="AA162" s="321">
        <v>41000</v>
      </c>
      <c r="AB162" s="70">
        <v>84</v>
      </c>
      <c r="AC162" s="92">
        <v>0</v>
      </c>
      <c r="AD162" s="78">
        <v>45735</v>
      </c>
      <c r="AE162" s="115">
        <v>3135.02</v>
      </c>
      <c r="AF162" s="115"/>
      <c r="AG162" s="70" t="s">
        <v>582</v>
      </c>
      <c r="AH162" s="78">
        <v>45737</v>
      </c>
      <c r="AI162" s="70">
        <v>10484957342</v>
      </c>
      <c r="AJ162" s="70" t="s">
        <v>3554</v>
      </c>
      <c r="AK162" s="70" t="s">
        <v>3546</v>
      </c>
      <c r="AL162" s="76">
        <v>3135.02</v>
      </c>
      <c r="AM162" s="76"/>
      <c r="AN162" s="76" t="s">
        <v>3550</v>
      </c>
      <c r="AO162" s="76"/>
      <c r="AP162" s="76"/>
      <c r="AQ162" s="173"/>
      <c r="AR162" s="76"/>
      <c r="AS162" s="76"/>
      <c r="AT162" s="76"/>
      <c r="AU162" s="76"/>
      <c r="AV162" s="76"/>
      <c r="AW162" s="78">
        <v>45735</v>
      </c>
      <c r="AX162" s="70">
        <v>3899</v>
      </c>
      <c r="BA162" s="76">
        <v>3135.02</v>
      </c>
      <c r="BB162" s="76"/>
      <c r="CS162" s="58">
        <f>+AL162+AT162</f>
        <v>3135.02</v>
      </c>
      <c r="CT162" s="76">
        <f>+BA162+BG162+BM162+BS162+BY162+CE162+CK162+CQ162</f>
        <v>3135.02</v>
      </c>
      <c r="CU162" s="76">
        <f>+CS162-CT162</f>
        <v>0</v>
      </c>
      <c r="CV162" s="81">
        <f>+AE162-AL162-AT162</f>
        <v>0</v>
      </c>
    </row>
    <row r="163" spans="1:103" s="70" customFormat="1">
      <c r="A163" s="70" t="s">
        <v>3543</v>
      </c>
      <c r="B163" s="71">
        <v>93</v>
      </c>
      <c r="C163" s="72" t="s">
        <v>402</v>
      </c>
      <c r="D163" s="72" t="s">
        <v>403</v>
      </c>
      <c r="E163" s="71"/>
      <c r="F163" s="71"/>
      <c r="G163" s="71" t="s">
        <v>267</v>
      </c>
      <c r="H163" s="71">
        <v>2</v>
      </c>
      <c r="I163" s="73">
        <v>97.54</v>
      </c>
      <c r="J163" s="73">
        <v>43351</v>
      </c>
      <c r="K163" s="72">
        <v>0</v>
      </c>
      <c r="L163" s="72" t="s">
        <v>41</v>
      </c>
      <c r="M163" s="87" t="s">
        <v>14</v>
      </c>
      <c r="N163" s="87">
        <v>48495734</v>
      </c>
      <c r="O163" s="70" t="s">
        <v>3544</v>
      </c>
      <c r="Q163" s="89"/>
      <c r="S163" s="70" t="s">
        <v>465</v>
      </c>
      <c r="T163" s="88" t="s">
        <v>267</v>
      </c>
      <c r="U163" s="267" t="s">
        <v>3545</v>
      </c>
      <c r="V163" s="87">
        <v>97.54</v>
      </c>
      <c r="W163" s="87" t="s">
        <v>1017</v>
      </c>
      <c r="X163" s="78">
        <v>45735</v>
      </c>
      <c r="Y163" s="141">
        <v>45737</v>
      </c>
      <c r="Z163" s="69" t="s">
        <v>1080</v>
      </c>
      <c r="AA163" s="321">
        <v>41000</v>
      </c>
      <c r="AB163" s="70">
        <v>84</v>
      </c>
      <c r="AC163" s="92">
        <v>0</v>
      </c>
      <c r="AD163" s="78">
        <v>45771</v>
      </c>
      <c r="AE163" s="115">
        <v>4864.9799999999996</v>
      </c>
      <c r="AF163" s="115"/>
      <c r="AG163" s="70" t="s">
        <v>582</v>
      </c>
      <c r="AH163" s="78">
        <v>45771</v>
      </c>
      <c r="AI163" s="70">
        <v>10484957342</v>
      </c>
      <c r="AJ163" s="70" t="s">
        <v>3554</v>
      </c>
      <c r="AK163" s="70" t="s">
        <v>3547</v>
      </c>
      <c r="AL163" s="76">
        <v>4864.9799999999996</v>
      </c>
      <c r="AM163" s="76"/>
      <c r="AN163" s="76" t="s">
        <v>3551</v>
      </c>
      <c r="AO163" s="76" t="s">
        <v>1207</v>
      </c>
      <c r="AP163" s="204">
        <v>45744</v>
      </c>
      <c r="AQ163" s="173">
        <v>10484957342</v>
      </c>
      <c r="AR163" s="76" t="s">
        <v>3554</v>
      </c>
      <c r="AS163" s="76" t="s">
        <v>3556</v>
      </c>
      <c r="AT163" s="76">
        <f>+AU163/3.81234866330385</f>
        <v>-4864.9800000000096</v>
      </c>
      <c r="AU163" s="76">
        <v>-18547</v>
      </c>
      <c r="AV163" s="76" t="s">
        <v>3555</v>
      </c>
      <c r="BA163" s="76"/>
      <c r="BB163" s="76"/>
      <c r="CS163" s="58">
        <f>+AL163+AT163</f>
        <v>-1.0004441719502211E-11</v>
      </c>
      <c r="CT163" s="76">
        <f>+BA163+BG163+BM163+BS163+BY163+CE163+CK163+CQ163</f>
        <v>0</v>
      </c>
      <c r="CU163" s="76">
        <f>+CS163-CT163</f>
        <v>-1.0004441719502211E-11</v>
      </c>
      <c r="CV163" s="81">
        <f>+AE163-AL163-AT163</f>
        <v>4864.9800000000096</v>
      </c>
    </row>
    <row r="164" spans="1:103" s="70" customFormat="1">
      <c r="A164" s="70" t="s">
        <v>3543</v>
      </c>
      <c r="B164" s="71">
        <v>93</v>
      </c>
      <c r="C164" s="72" t="s">
        <v>402</v>
      </c>
      <c r="D164" s="72" t="s">
        <v>403</v>
      </c>
      <c r="E164" s="71"/>
      <c r="F164" s="71"/>
      <c r="G164" s="71" t="s">
        <v>267</v>
      </c>
      <c r="H164" s="71">
        <v>2</v>
      </c>
      <c r="I164" s="73">
        <v>97.54</v>
      </c>
      <c r="J164" s="73">
        <v>43351</v>
      </c>
      <c r="K164" s="72">
        <v>0</v>
      </c>
      <c r="L164" s="72" t="s">
        <v>41</v>
      </c>
      <c r="M164" s="87" t="s">
        <v>14</v>
      </c>
      <c r="N164" s="87">
        <v>48495734</v>
      </c>
      <c r="O164" s="70" t="s">
        <v>3544</v>
      </c>
      <c r="Q164" s="89"/>
      <c r="S164" s="70" t="s">
        <v>465</v>
      </c>
      <c r="T164" s="88" t="s">
        <v>267</v>
      </c>
      <c r="U164" s="267" t="s">
        <v>3545</v>
      </c>
      <c r="V164" s="87">
        <v>97.54</v>
      </c>
      <c r="W164" s="87" t="s">
        <v>1017</v>
      </c>
      <c r="X164" s="78">
        <v>45735</v>
      </c>
      <c r="Y164" s="141">
        <v>45737</v>
      </c>
      <c r="Z164" s="69" t="s">
        <v>1080</v>
      </c>
      <c r="AA164" s="321">
        <v>41000</v>
      </c>
      <c r="AB164" s="70">
        <v>84</v>
      </c>
      <c r="AC164" s="92">
        <v>1</v>
      </c>
      <c r="AD164" s="78">
        <v>45772</v>
      </c>
      <c r="AE164" s="115">
        <v>11900</v>
      </c>
      <c r="AF164" s="115"/>
      <c r="AG164" s="70" t="s">
        <v>582</v>
      </c>
      <c r="AH164" s="78">
        <v>45772</v>
      </c>
      <c r="AI164" s="70">
        <v>10484957342</v>
      </c>
      <c r="AJ164" s="70" t="s">
        <v>3554</v>
      </c>
      <c r="AK164" s="70" t="s">
        <v>3548</v>
      </c>
      <c r="AL164" s="76">
        <v>11900</v>
      </c>
      <c r="AM164" s="76"/>
      <c r="AN164" s="76" t="s">
        <v>3552</v>
      </c>
      <c r="AO164" s="76"/>
      <c r="AP164" s="76"/>
      <c r="AQ164" s="76"/>
      <c r="AR164" s="76"/>
      <c r="AS164" s="76"/>
      <c r="AT164" s="76"/>
      <c r="AU164" s="76"/>
      <c r="AV164" s="76"/>
      <c r="AW164" s="78">
        <v>45772</v>
      </c>
      <c r="AX164" s="70">
        <v>4054</v>
      </c>
      <c r="BA164" s="76">
        <v>11900</v>
      </c>
      <c r="BB164" s="76"/>
      <c r="CS164" s="58">
        <f>+AL164+AT164</f>
        <v>11900</v>
      </c>
      <c r="CT164" s="76">
        <f>+BA164+BG164+BM164+BS164+BY164+CE164+CK164+CQ164</f>
        <v>11900</v>
      </c>
      <c r="CU164" s="76">
        <f>+CS164-CT164</f>
        <v>0</v>
      </c>
      <c r="CV164" s="81">
        <f>+AE164-AL164-AT164</f>
        <v>0</v>
      </c>
    </row>
    <row r="165" spans="1:103" s="70" customFormat="1">
      <c r="A165" s="70" t="s">
        <v>3543</v>
      </c>
      <c r="B165" s="71">
        <v>93</v>
      </c>
      <c r="C165" s="72" t="s">
        <v>402</v>
      </c>
      <c r="D165" s="72" t="s">
        <v>403</v>
      </c>
      <c r="E165" s="71"/>
      <c r="F165" s="71"/>
      <c r="G165" s="71" t="s">
        <v>267</v>
      </c>
      <c r="H165" s="71">
        <v>2</v>
      </c>
      <c r="I165" s="73">
        <v>97.54</v>
      </c>
      <c r="J165" s="73">
        <v>43351</v>
      </c>
      <c r="K165" s="72">
        <v>0</v>
      </c>
      <c r="L165" s="72" t="s">
        <v>41</v>
      </c>
      <c r="M165" s="87" t="s">
        <v>14</v>
      </c>
      <c r="N165" s="87">
        <v>48495734</v>
      </c>
      <c r="O165" s="70" t="s">
        <v>3544</v>
      </c>
      <c r="Q165" s="89"/>
      <c r="S165" s="70" t="s">
        <v>465</v>
      </c>
      <c r="T165" s="88" t="s">
        <v>267</v>
      </c>
      <c r="U165" s="267" t="s">
        <v>3545</v>
      </c>
      <c r="V165" s="87">
        <v>97.54</v>
      </c>
      <c r="W165" s="87" t="s">
        <v>1017</v>
      </c>
      <c r="X165" s="78">
        <v>45735</v>
      </c>
      <c r="Y165" s="141">
        <v>45737</v>
      </c>
      <c r="Z165" s="69" t="s">
        <v>1080</v>
      </c>
      <c r="AA165" s="321">
        <v>41000</v>
      </c>
      <c r="AB165" s="70">
        <v>84</v>
      </c>
      <c r="AC165" s="92">
        <v>2</v>
      </c>
      <c r="AD165" s="78">
        <v>45901</v>
      </c>
      <c r="AE165" s="115">
        <v>3000</v>
      </c>
      <c r="AF165" s="115"/>
      <c r="AG165" s="272" t="s">
        <v>582</v>
      </c>
      <c r="AH165" s="78">
        <v>45901</v>
      </c>
      <c r="AI165" s="70">
        <v>10484957342</v>
      </c>
      <c r="AJ165" s="70" t="s">
        <v>3554</v>
      </c>
      <c r="AK165" s="70" t="s">
        <v>3549</v>
      </c>
      <c r="AL165" s="76">
        <v>3000</v>
      </c>
      <c r="AM165" s="76"/>
      <c r="AN165" s="76" t="s">
        <v>3553</v>
      </c>
      <c r="AO165" s="76"/>
      <c r="AP165" s="76"/>
      <c r="AQ165" s="76"/>
      <c r="AR165" s="76"/>
      <c r="AS165" s="76"/>
      <c r="AT165" s="76"/>
      <c r="AU165" s="76"/>
      <c r="AV165" s="76"/>
      <c r="AW165" s="78">
        <v>45901</v>
      </c>
      <c r="AX165" s="70">
        <v>4642</v>
      </c>
      <c r="BA165" s="76">
        <v>3000</v>
      </c>
      <c r="BB165" s="76"/>
      <c r="CS165" s="58">
        <f>+AL165+AT165</f>
        <v>3000</v>
      </c>
      <c r="CT165" s="76">
        <f>+BA165+BG165+BM165+BS165+BY165+CE165+CK165+CQ165</f>
        <v>3000</v>
      </c>
      <c r="CU165" s="76">
        <f>+CS165-CT165</f>
        <v>0</v>
      </c>
      <c r="CV165" s="81">
        <f>+AE165-AL165-AT165</f>
        <v>0</v>
      </c>
    </row>
    <row r="166" spans="1:103" s="70" customFormat="1">
      <c r="A166" s="70" t="s">
        <v>3543</v>
      </c>
      <c r="B166" s="71">
        <v>93</v>
      </c>
      <c r="C166" s="72" t="s">
        <v>402</v>
      </c>
      <c r="D166" s="72" t="s">
        <v>403</v>
      </c>
      <c r="E166" s="71"/>
      <c r="F166" s="71"/>
      <c r="G166" s="71" t="s">
        <v>267</v>
      </c>
      <c r="H166" s="71">
        <v>2</v>
      </c>
      <c r="I166" s="73">
        <v>97.54</v>
      </c>
      <c r="J166" s="73">
        <v>43351</v>
      </c>
      <c r="K166" s="72">
        <v>0</v>
      </c>
      <c r="L166" s="72" t="s">
        <v>41</v>
      </c>
      <c r="M166" s="87" t="s">
        <v>14</v>
      </c>
      <c r="N166" s="87">
        <v>48495734</v>
      </c>
      <c r="O166" s="70" t="s">
        <v>3544</v>
      </c>
      <c r="Q166" s="89"/>
      <c r="S166" s="70" t="s">
        <v>465</v>
      </c>
      <c r="T166" s="88" t="s">
        <v>267</v>
      </c>
      <c r="U166" s="267" t="s">
        <v>3545</v>
      </c>
      <c r="V166" s="87">
        <v>97.54</v>
      </c>
      <c r="W166" s="87" t="s">
        <v>1017</v>
      </c>
      <c r="X166" s="78">
        <v>45735</v>
      </c>
      <c r="Y166" s="141">
        <v>45737</v>
      </c>
      <c r="Z166" s="69" t="s">
        <v>1080</v>
      </c>
      <c r="AA166" s="321">
        <v>41000</v>
      </c>
      <c r="AB166" s="70">
        <v>84</v>
      </c>
      <c r="AC166" s="92">
        <v>3</v>
      </c>
      <c r="AD166" s="78">
        <v>45975</v>
      </c>
      <c r="AE166" s="115">
        <v>8000</v>
      </c>
      <c r="AF166" s="115"/>
      <c r="AG166" s="272" t="s">
        <v>582</v>
      </c>
      <c r="AH166" s="78">
        <v>45975</v>
      </c>
      <c r="AI166" s="70">
        <v>10484957342</v>
      </c>
      <c r="AJ166" s="70" t="s">
        <v>3554</v>
      </c>
      <c r="AK166" s="70" t="s">
        <v>3605</v>
      </c>
      <c r="AL166" s="76">
        <v>8000</v>
      </c>
      <c r="AM166" s="76"/>
      <c r="AN166" s="76" t="s">
        <v>3606</v>
      </c>
      <c r="AO166" s="76"/>
      <c r="AP166" s="76"/>
      <c r="AQ166" s="76"/>
      <c r="AR166" s="76"/>
      <c r="AS166" s="76"/>
      <c r="AT166" s="76"/>
      <c r="AU166" s="76"/>
      <c r="AV166" s="76"/>
      <c r="AW166" s="78">
        <v>45973</v>
      </c>
      <c r="AX166" s="70">
        <v>5101</v>
      </c>
      <c r="BA166" s="76">
        <v>5100</v>
      </c>
      <c r="BB166" s="76"/>
      <c r="BC166" s="78">
        <v>45973</v>
      </c>
      <c r="BD166" s="70">
        <v>5103</v>
      </c>
      <c r="BG166" s="70">
        <v>900</v>
      </c>
      <c r="BI166" s="78">
        <v>45973</v>
      </c>
      <c r="BJ166" s="70">
        <v>5103</v>
      </c>
      <c r="BM166" s="70">
        <v>900</v>
      </c>
      <c r="BO166" s="78">
        <v>45973</v>
      </c>
      <c r="BP166" s="70">
        <v>5105</v>
      </c>
      <c r="BS166" s="70">
        <v>100</v>
      </c>
      <c r="BU166" s="78">
        <v>45974</v>
      </c>
      <c r="BV166" s="70">
        <v>5105</v>
      </c>
      <c r="BY166" s="155">
        <v>1000</v>
      </c>
      <c r="CS166" s="58">
        <f>+AL166+AT166</f>
        <v>8000</v>
      </c>
      <c r="CT166" s="76">
        <f>+BA166+BG166+BM166+BS166+BY166+CE166+CK166+CQ166</f>
        <v>8000</v>
      </c>
      <c r="CU166" s="76">
        <f>+CS166-CT166</f>
        <v>0</v>
      </c>
      <c r="CV166" s="81">
        <f>+AE166-AL166-AT166</f>
        <v>0</v>
      </c>
    </row>
    <row r="167" spans="1:103" s="70" customFormat="1">
      <c r="A167" s="70" t="s">
        <v>3543</v>
      </c>
      <c r="B167" s="71">
        <v>93</v>
      </c>
      <c r="C167" s="72" t="s">
        <v>402</v>
      </c>
      <c r="D167" s="72" t="s">
        <v>403</v>
      </c>
      <c r="E167" s="71"/>
      <c r="F167" s="71"/>
      <c r="G167" s="71" t="s">
        <v>267</v>
      </c>
      <c r="H167" s="71">
        <v>2</v>
      </c>
      <c r="I167" s="73">
        <v>97.54</v>
      </c>
      <c r="J167" s="73">
        <v>43351</v>
      </c>
      <c r="K167" s="72">
        <v>0</v>
      </c>
      <c r="L167" s="72" t="s">
        <v>41</v>
      </c>
      <c r="M167" s="87" t="s">
        <v>14</v>
      </c>
      <c r="N167" s="87">
        <v>48495734</v>
      </c>
      <c r="O167" s="70" t="s">
        <v>3544</v>
      </c>
      <c r="Q167" s="89"/>
      <c r="S167" s="70" t="s">
        <v>465</v>
      </c>
      <c r="T167" s="88" t="s">
        <v>267</v>
      </c>
      <c r="U167" s="267" t="s">
        <v>3545</v>
      </c>
      <c r="V167" s="87">
        <v>97.54</v>
      </c>
      <c r="W167" s="87" t="s">
        <v>1017</v>
      </c>
      <c r="X167" s="78">
        <v>45735</v>
      </c>
      <c r="Y167" s="141">
        <v>45737</v>
      </c>
      <c r="Z167" s="69" t="s">
        <v>1080</v>
      </c>
      <c r="AA167" s="321">
        <v>41000</v>
      </c>
      <c r="AB167" s="70">
        <v>84</v>
      </c>
      <c r="AC167" s="92">
        <v>4</v>
      </c>
      <c r="AD167" s="78">
        <v>46021</v>
      </c>
      <c r="AE167" s="115">
        <v>10100</v>
      </c>
      <c r="AF167" s="115"/>
      <c r="AL167" s="76"/>
      <c r="AM167" s="76"/>
      <c r="AN167" s="76"/>
      <c r="AO167" s="76"/>
      <c r="AP167" s="76"/>
      <c r="AQ167" s="76"/>
      <c r="AR167" s="76"/>
      <c r="AS167" s="76"/>
      <c r="AT167" s="76"/>
      <c r="AU167" s="76"/>
      <c r="AV167" s="76"/>
      <c r="BA167" s="76"/>
      <c r="BB167" s="76"/>
      <c r="CS167" s="58">
        <f>+AL167+AT167</f>
        <v>0</v>
      </c>
      <c r="CT167" s="76">
        <f>+BA167+BG167+BM167+BS167+BY167+CE167+CK167+CQ167</f>
        <v>0</v>
      </c>
      <c r="CU167" s="76">
        <f>+CS167-CT167</f>
        <v>0</v>
      </c>
      <c r="CV167" s="81">
        <f>+AE167-AL167-AT167</f>
        <v>10100</v>
      </c>
    </row>
    <row r="168" spans="1:103" s="70" customFormat="1">
      <c r="A168" s="70" t="s">
        <v>3697</v>
      </c>
      <c r="B168" s="71">
        <v>149</v>
      </c>
      <c r="C168" s="72" t="s">
        <v>402</v>
      </c>
      <c r="D168" s="72" t="s">
        <v>403</v>
      </c>
      <c r="E168" s="71"/>
      <c r="F168" s="71"/>
      <c r="G168" s="71" t="s">
        <v>275</v>
      </c>
      <c r="H168" s="71">
        <v>5</v>
      </c>
      <c r="I168" s="73">
        <v>134.61000000000001</v>
      </c>
      <c r="J168" s="73">
        <v>41900</v>
      </c>
      <c r="K168" s="72">
        <v>0</v>
      </c>
      <c r="L168" s="72" t="s">
        <v>41</v>
      </c>
      <c r="M168" s="92" t="s">
        <v>14</v>
      </c>
      <c r="N168" s="70" t="s">
        <v>135</v>
      </c>
      <c r="O168" s="70" t="s">
        <v>3608</v>
      </c>
      <c r="Q168" s="89"/>
      <c r="S168" s="70" t="s">
        <v>465</v>
      </c>
      <c r="T168" s="88" t="s">
        <v>275</v>
      </c>
      <c r="U168" s="88">
        <v>5</v>
      </c>
      <c r="V168" s="87">
        <v>134.56</v>
      </c>
      <c r="W168" s="87" t="s">
        <v>1017</v>
      </c>
      <c r="X168" s="78">
        <v>44794</v>
      </c>
      <c r="Y168" s="78">
        <v>45161</v>
      </c>
      <c r="Z168" s="69" t="s">
        <v>1080</v>
      </c>
      <c r="AA168" s="319">
        <v>35952</v>
      </c>
      <c r="AB168" s="70">
        <v>40</v>
      </c>
      <c r="AC168" s="70">
        <v>0</v>
      </c>
      <c r="AD168" s="78">
        <v>44794</v>
      </c>
      <c r="AE168" s="115">
        <v>25.97</v>
      </c>
      <c r="AF168" s="115"/>
      <c r="AG168" s="70" t="s">
        <v>441</v>
      </c>
      <c r="AH168" s="78">
        <v>44794</v>
      </c>
      <c r="AI168" s="70">
        <v>10228642</v>
      </c>
      <c r="AJ168" s="70" t="s">
        <v>3611</v>
      </c>
      <c r="AK168" s="70" t="s">
        <v>3609</v>
      </c>
      <c r="AL168" s="76">
        <v>25.97</v>
      </c>
      <c r="AM168" s="76"/>
      <c r="AN168" s="76" t="s">
        <v>3612</v>
      </c>
      <c r="AO168" s="76"/>
      <c r="AP168" s="76"/>
      <c r="AQ168" s="76"/>
      <c r="AR168" s="76"/>
      <c r="AS168" s="76"/>
      <c r="AT168" s="76"/>
      <c r="AU168" s="76"/>
      <c r="AV168" s="76"/>
      <c r="AW168" s="140">
        <v>44795</v>
      </c>
      <c r="AX168" s="70">
        <v>15367</v>
      </c>
      <c r="AY168" s="70">
        <v>100</v>
      </c>
      <c r="AZ168" s="70">
        <v>3.8570000000000002</v>
      </c>
      <c r="BA168" s="76">
        <f>+AY168/AZ168</f>
        <v>25.926886180969664</v>
      </c>
      <c r="BB168" s="76"/>
      <c r="CS168" s="58">
        <f>+AL168+AT168</f>
        <v>25.97</v>
      </c>
      <c r="CT168" s="76">
        <f>+BA168+BG168+BM168+BS168+BY168+CE168+CK168+CQ168</f>
        <v>25.926886180969664</v>
      </c>
      <c r="CU168" s="76">
        <f>+CS168-CT168</f>
        <v>4.3113819030335065E-2</v>
      </c>
      <c r="CV168" s="81">
        <f>+AE168-AL168-AT168</f>
        <v>0</v>
      </c>
    </row>
    <row r="169" spans="1:103" s="70" customFormat="1" ht="12.75">
      <c r="A169" s="70" t="s">
        <v>3697</v>
      </c>
      <c r="B169" s="71">
        <v>149</v>
      </c>
      <c r="C169" s="72" t="s">
        <v>402</v>
      </c>
      <c r="D169" s="72" t="s">
        <v>403</v>
      </c>
      <c r="E169" s="71"/>
      <c r="F169" s="71"/>
      <c r="G169" s="71" t="s">
        <v>275</v>
      </c>
      <c r="H169" s="71">
        <v>5</v>
      </c>
      <c r="I169" s="73">
        <v>134.61000000000001</v>
      </c>
      <c r="J169" s="73">
        <v>41900</v>
      </c>
      <c r="K169" s="72">
        <v>0</v>
      </c>
      <c r="L169" s="72" t="s">
        <v>41</v>
      </c>
      <c r="M169" s="92" t="s">
        <v>14</v>
      </c>
      <c r="N169" s="70" t="s">
        <v>135</v>
      </c>
      <c r="O169" s="70" t="s">
        <v>3608</v>
      </c>
      <c r="Q169" s="89"/>
      <c r="S169" s="70" t="s">
        <v>465</v>
      </c>
      <c r="T169" s="88" t="s">
        <v>275</v>
      </c>
      <c r="U169" s="88">
        <v>5</v>
      </c>
      <c r="V169" s="87">
        <v>134.56</v>
      </c>
      <c r="W169" s="87" t="s">
        <v>1017</v>
      </c>
      <c r="X169" s="78">
        <v>44794</v>
      </c>
      <c r="Y169" s="78">
        <v>45161</v>
      </c>
      <c r="Z169" s="69" t="s">
        <v>1080</v>
      </c>
      <c r="AA169" s="319">
        <v>35952</v>
      </c>
      <c r="AB169" s="70">
        <v>40</v>
      </c>
      <c r="AC169" s="70">
        <v>0</v>
      </c>
      <c r="AD169" s="78">
        <v>44802</v>
      </c>
      <c r="AE169" s="115">
        <v>3974.03</v>
      </c>
      <c r="AF169" s="115"/>
      <c r="AG169" s="70" t="s">
        <v>441</v>
      </c>
      <c r="AH169" s="78">
        <v>44802</v>
      </c>
      <c r="AI169" s="70">
        <v>10228642</v>
      </c>
      <c r="AJ169" s="70" t="s">
        <v>3611</v>
      </c>
      <c r="AK169" s="70" t="s">
        <v>3610</v>
      </c>
      <c r="AL169" s="76">
        <v>3974.08</v>
      </c>
      <c r="AM169" s="76"/>
      <c r="AN169" s="76" t="s">
        <v>3613</v>
      </c>
      <c r="AO169" s="76"/>
      <c r="AP169" s="76"/>
      <c r="AQ169" s="76"/>
      <c r="AR169" s="76"/>
      <c r="AS169" s="76"/>
      <c r="AT169" s="76"/>
      <c r="AU169" s="76"/>
      <c r="AV169" s="76"/>
      <c r="AW169" s="140">
        <v>44804</v>
      </c>
      <c r="AX169" s="70">
        <v>15635</v>
      </c>
      <c r="AY169" s="155">
        <v>14100</v>
      </c>
      <c r="AZ169" s="70">
        <v>3.847</v>
      </c>
      <c r="BA169" s="76">
        <f>+AY169/AZ169</f>
        <v>3665.1936573953731</v>
      </c>
      <c r="BB169" s="76"/>
      <c r="BC169" s="78">
        <v>44802</v>
      </c>
      <c r="BD169" s="70">
        <v>15602</v>
      </c>
      <c r="BE169" s="278">
        <v>1000</v>
      </c>
      <c r="BF169" s="70">
        <v>3.847</v>
      </c>
      <c r="BG169" s="76">
        <f>+BE169/BF169</f>
        <v>259.94281258123215</v>
      </c>
      <c r="BI169" s="78">
        <v>44802</v>
      </c>
      <c r="BJ169" s="70">
        <v>15607</v>
      </c>
      <c r="BK169" s="70">
        <v>188.3</v>
      </c>
      <c r="BL169" s="70">
        <v>3.847</v>
      </c>
      <c r="BM169" s="76">
        <f>+BK169/BL169</f>
        <v>48.947231609046014</v>
      </c>
      <c r="CS169" s="58">
        <f>+AL169+AT169</f>
        <v>3974.08</v>
      </c>
      <c r="CT169" s="76">
        <f>+BA169+BG169+BM169+BS169+BY169+CE169+CK169+CQ169</f>
        <v>3974.0837015856514</v>
      </c>
      <c r="CU169" s="76">
        <f>+CS169-CT169</f>
        <v>-3.7015856514699408E-3</v>
      </c>
      <c r="CV169" s="81">
        <f>+AE169-AL169-AT169</f>
        <v>-4.9999999999727152E-2</v>
      </c>
    </row>
    <row r="170" spans="1:103">
      <c r="A170" s="70" t="s">
        <v>3697</v>
      </c>
      <c r="B170" s="71">
        <v>149</v>
      </c>
      <c r="C170" s="72" t="s">
        <v>402</v>
      </c>
      <c r="D170" s="72" t="s">
        <v>403</v>
      </c>
      <c r="E170" s="71"/>
      <c r="F170" s="71"/>
      <c r="G170" s="71" t="s">
        <v>275</v>
      </c>
      <c r="H170" s="71">
        <v>5</v>
      </c>
      <c r="I170" s="73">
        <v>134.61000000000001</v>
      </c>
      <c r="J170" s="73">
        <v>41900</v>
      </c>
      <c r="K170" s="72">
        <v>0</v>
      </c>
      <c r="L170" s="72" t="s">
        <v>41</v>
      </c>
      <c r="M170" s="92" t="s">
        <v>14</v>
      </c>
      <c r="N170" s="70" t="s">
        <v>135</v>
      </c>
      <c r="O170" s="70" t="s">
        <v>3608</v>
      </c>
      <c r="P170" s="70"/>
      <c r="Q170" s="89"/>
      <c r="R170" s="70"/>
      <c r="S170" s="70" t="s">
        <v>465</v>
      </c>
      <c r="T170" s="88" t="s">
        <v>275</v>
      </c>
      <c r="U170" s="88">
        <v>5</v>
      </c>
      <c r="V170" s="87">
        <v>134.56</v>
      </c>
      <c r="W170" s="87" t="s">
        <v>1017</v>
      </c>
      <c r="X170" s="78">
        <v>44794</v>
      </c>
      <c r="Y170" s="78">
        <v>45161</v>
      </c>
      <c r="Z170" s="69" t="s">
        <v>1080</v>
      </c>
      <c r="AA170" s="319">
        <v>35952</v>
      </c>
      <c r="AB170" s="70">
        <v>40</v>
      </c>
      <c r="AC170" s="70">
        <v>1</v>
      </c>
      <c r="AD170" s="78">
        <v>44925</v>
      </c>
      <c r="AE170" s="115">
        <v>840.8</v>
      </c>
      <c r="AF170" s="115"/>
      <c r="AG170" s="70" t="s">
        <v>441</v>
      </c>
      <c r="AH170" s="78">
        <v>44931</v>
      </c>
      <c r="AI170" s="70">
        <v>10228642</v>
      </c>
      <c r="AJ170" s="70" t="s">
        <v>3611</v>
      </c>
      <c r="AK170" s="70" t="s">
        <v>3655</v>
      </c>
      <c r="AL170" s="76">
        <v>840.8</v>
      </c>
      <c r="AM170" s="76"/>
      <c r="AN170" s="76" t="s">
        <v>3614</v>
      </c>
      <c r="AO170" s="76"/>
      <c r="AP170" s="76"/>
      <c r="AQ170" s="76"/>
      <c r="AR170" s="76"/>
      <c r="AS170" s="76"/>
      <c r="AT170" s="76"/>
      <c r="AU170" s="76"/>
      <c r="AV170" s="76"/>
      <c r="AW170" s="140">
        <v>44932</v>
      </c>
      <c r="AX170" s="70">
        <v>1139</v>
      </c>
      <c r="AY170" s="70"/>
      <c r="AZ170" s="70"/>
      <c r="BA170" s="76">
        <v>841</v>
      </c>
      <c r="BB170" s="76"/>
      <c r="BC170" s="70"/>
      <c r="BD170" s="70"/>
      <c r="BE170" s="70"/>
      <c r="BF170" s="70"/>
      <c r="BG170" s="70"/>
      <c r="BH170" s="70"/>
      <c r="BI170" s="70"/>
      <c r="BJ170" s="70"/>
      <c r="BK170" s="70"/>
      <c r="BL170" s="70"/>
      <c r="BM170" s="70"/>
      <c r="BN170" s="70"/>
      <c r="BO170" s="70"/>
      <c r="BP170" s="70"/>
      <c r="BQ170" s="70"/>
      <c r="BR170" s="70"/>
      <c r="BS170" s="70"/>
      <c r="BT170" s="70"/>
      <c r="BU170" s="70"/>
      <c r="BV170" s="70"/>
      <c r="BW170" s="70"/>
      <c r="BX170" s="70"/>
      <c r="BY170" s="70"/>
      <c r="BZ170" s="70"/>
      <c r="CA170" s="70"/>
      <c r="CB170" s="70"/>
      <c r="CC170" s="70"/>
      <c r="CD170" s="70"/>
      <c r="CE170" s="70"/>
      <c r="CF170" s="70"/>
      <c r="CG170" s="70"/>
      <c r="CH170" s="70"/>
      <c r="CI170" s="70"/>
      <c r="CJ170" s="70"/>
      <c r="CK170" s="70"/>
      <c r="CL170" s="70"/>
      <c r="CM170" s="70"/>
      <c r="CN170" s="70"/>
      <c r="CO170" s="70"/>
      <c r="CP170" s="70"/>
      <c r="CQ170" s="70"/>
      <c r="CR170" s="70"/>
      <c r="CS170" s="58">
        <f>+AL170+AT170</f>
        <v>840.8</v>
      </c>
      <c r="CT170" s="76">
        <f>+BA170+BG170+BM170+BS170+BY170+CE170+CK170+CQ170</f>
        <v>841</v>
      </c>
      <c r="CU170" s="76">
        <f>+CS170-CT170</f>
        <v>-0.20000000000004547</v>
      </c>
      <c r="CV170" s="81">
        <f>+AE170-AL170-AT170</f>
        <v>0</v>
      </c>
      <c r="CW170" s="70"/>
      <c r="CX170" s="70"/>
      <c r="CY170" s="70"/>
    </row>
    <row r="171" spans="1:103">
      <c r="A171" s="70" t="s">
        <v>3697</v>
      </c>
      <c r="B171" s="71">
        <v>149</v>
      </c>
      <c r="C171" s="72" t="s">
        <v>402</v>
      </c>
      <c r="D171" s="72" t="s">
        <v>403</v>
      </c>
      <c r="E171" s="71"/>
      <c r="F171" s="71"/>
      <c r="G171" s="71" t="s">
        <v>275</v>
      </c>
      <c r="H171" s="71">
        <v>5</v>
      </c>
      <c r="I171" s="73">
        <v>134.61000000000001</v>
      </c>
      <c r="J171" s="73">
        <v>41900</v>
      </c>
      <c r="K171" s="72">
        <v>0</v>
      </c>
      <c r="L171" s="72" t="s">
        <v>41</v>
      </c>
      <c r="M171" s="92" t="s">
        <v>14</v>
      </c>
      <c r="N171" s="70" t="s">
        <v>135</v>
      </c>
      <c r="O171" s="70" t="s">
        <v>3608</v>
      </c>
      <c r="P171" s="70"/>
      <c r="Q171" s="89"/>
      <c r="R171" s="70"/>
      <c r="S171" s="70" t="s">
        <v>465</v>
      </c>
      <c r="T171" s="88" t="s">
        <v>275</v>
      </c>
      <c r="U171" s="88">
        <v>5</v>
      </c>
      <c r="V171" s="87">
        <v>134.56</v>
      </c>
      <c r="W171" s="87" t="s">
        <v>1017</v>
      </c>
      <c r="X171" s="78">
        <v>44794</v>
      </c>
      <c r="Y171" s="78">
        <v>45161</v>
      </c>
      <c r="Z171" s="69" t="s">
        <v>1080</v>
      </c>
      <c r="AA171" s="319">
        <v>35952</v>
      </c>
      <c r="AB171" s="70">
        <v>40</v>
      </c>
      <c r="AC171" s="70">
        <v>2</v>
      </c>
      <c r="AD171" s="78">
        <v>44956</v>
      </c>
      <c r="AE171" s="115">
        <v>888.89</v>
      </c>
      <c r="AF171" s="115"/>
      <c r="AG171" s="70" t="s">
        <v>441</v>
      </c>
      <c r="AH171" s="78">
        <v>44993</v>
      </c>
      <c r="AI171" s="70">
        <v>10228642</v>
      </c>
      <c r="AJ171" s="70" t="s">
        <v>3611</v>
      </c>
      <c r="AK171" s="70" t="s">
        <v>3656</v>
      </c>
      <c r="AL171" s="76">
        <v>888.89</v>
      </c>
      <c r="AM171" s="76"/>
      <c r="AN171" s="76" t="s">
        <v>3616</v>
      </c>
      <c r="AO171" s="76"/>
      <c r="AP171" s="76"/>
      <c r="AQ171" s="76"/>
      <c r="AR171" s="76"/>
      <c r="AS171" s="76"/>
      <c r="AT171" s="76"/>
      <c r="AU171" s="76"/>
      <c r="AV171" s="76"/>
      <c r="AW171" s="140">
        <v>44989</v>
      </c>
      <c r="AX171" s="88" t="s">
        <v>3698</v>
      </c>
      <c r="AY171" s="76">
        <f>+BA171*AZ171</f>
        <v>3360.0041999999999</v>
      </c>
      <c r="AZ171" s="70">
        <v>3.78</v>
      </c>
      <c r="BA171" s="76">
        <v>888.89</v>
      </c>
      <c r="BB171" s="76"/>
      <c r="BC171" s="70"/>
      <c r="BD171" s="70"/>
      <c r="BE171" s="70"/>
      <c r="BF171" s="70"/>
      <c r="BG171" s="70"/>
      <c r="BH171" s="70"/>
      <c r="BI171" s="70"/>
      <c r="BJ171" s="70"/>
      <c r="BK171" s="70"/>
      <c r="BL171" s="70"/>
      <c r="BM171" s="70"/>
      <c r="BN171" s="70"/>
      <c r="BO171" s="70"/>
      <c r="BP171" s="70"/>
      <c r="BQ171" s="70"/>
      <c r="BR171" s="70"/>
      <c r="BS171" s="70"/>
      <c r="BT171" s="70"/>
      <c r="BU171" s="70"/>
      <c r="BV171" s="70"/>
      <c r="BW171" s="70"/>
      <c r="BX171" s="70"/>
      <c r="BY171" s="70"/>
      <c r="BZ171" s="70"/>
      <c r="CA171" s="70"/>
      <c r="CB171" s="70"/>
      <c r="CC171" s="70"/>
      <c r="CD171" s="70"/>
      <c r="CE171" s="70"/>
      <c r="CF171" s="70"/>
      <c r="CG171" s="70"/>
      <c r="CH171" s="70"/>
      <c r="CI171" s="70"/>
      <c r="CJ171" s="70"/>
      <c r="CK171" s="70"/>
      <c r="CL171" s="70"/>
      <c r="CM171" s="70"/>
      <c r="CN171" s="70"/>
      <c r="CO171" s="70"/>
      <c r="CP171" s="70"/>
      <c r="CQ171" s="70"/>
      <c r="CR171" s="70"/>
      <c r="CS171" s="58">
        <f>+AL171+AT171</f>
        <v>888.89</v>
      </c>
      <c r="CT171" s="76">
        <f>+BA171+BG171+BM171+BS171+BY171+CE171+CK171+CQ171</f>
        <v>888.89</v>
      </c>
      <c r="CU171" s="76">
        <f>+CS171-CT171</f>
        <v>0</v>
      </c>
      <c r="CV171" s="81">
        <f>+AE171-AL171-AT171</f>
        <v>0</v>
      </c>
      <c r="CW171" s="70"/>
      <c r="CX171" s="70"/>
      <c r="CY171" s="70"/>
    </row>
    <row r="172" spans="1:103">
      <c r="A172" s="70" t="s">
        <v>3697</v>
      </c>
      <c r="B172" s="71">
        <v>149</v>
      </c>
      <c r="C172" s="72" t="s">
        <v>402</v>
      </c>
      <c r="D172" s="72" t="s">
        <v>403</v>
      </c>
      <c r="E172" s="71"/>
      <c r="F172" s="71"/>
      <c r="G172" s="71" t="s">
        <v>275</v>
      </c>
      <c r="H172" s="71">
        <v>5</v>
      </c>
      <c r="I172" s="73">
        <v>134.61000000000001</v>
      </c>
      <c r="J172" s="73">
        <v>41900</v>
      </c>
      <c r="K172" s="72">
        <v>0</v>
      </c>
      <c r="L172" s="72" t="s">
        <v>41</v>
      </c>
      <c r="M172" s="92" t="s">
        <v>14</v>
      </c>
      <c r="N172" s="70" t="s">
        <v>135</v>
      </c>
      <c r="O172" s="70" t="s">
        <v>3608</v>
      </c>
      <c r="P172" s="70"/>
      <c r="Q172" s="89"/>
      <c r="R172" s="70"/>
      <c r="S172" s="70" t="s">
        <v>465</v>
      </c>
      <c r="T172" s="88" t="s">
        <v>275</v>
      </c>
      <c r="U172" s="88">
        <v>5</v>
      </c>
      <c r="V172" s="87">
        <v>134.56</v>
      </c>
      <c r="W172" s="87" t="s">
        <v>1017</v>
      </c>
      <c r="X172" s="78">
        <v>44794</v>
      </c>
      <c r="Y172" s="78">
        <v>45161</v>
      </c>
      <c r="Z172" s="69" t="s">
        <v>1080</v>
      </c>
      <c r="AA172" s="319">
        <v>35952</v>
      </c>
      <c r="AB172" s="70">
        <v>40</v>
      </c>
      <c r="AC172" s="70">
        <v>3</v>
      </c>
      <c r="AD172" s="78">
        <v>44985</v>
      </c>
      <c r="AE172" s="115">
        <v>888.89</v>
      </c>
      <c r="AF172" s="115"/>
      <c r="AG172" s="70" t="s">
        <v>441</v>
      </c>
      <c r="AH172" s="78">
        <v>44993</v>
      </c>
      <c r="AI172" s="70">
        <v>10228642</v>
      </c>
      <c r="AJ172" s="70" t="s">
        <v>3611</v>
      </c>
      <c r="AK172" s="70" t="s">
        <v>3657</v>
      </c>
      <c r="AL172" s="76">
        <v>888.89</v>
      </c>
      <c r="AM172" s="76"/>
      <c r="AN172" s="76" t="s">
        <v>3617</v>
      </c>
      <c r="AO172" s="76"/>
      <c r="AP172" s="76"/>
      <c r="AQ172" s="76"/>
      <c r="AR172" s="76"/>
      <c r="AS172" s="76"/>
      <c r="AT172" s="76"/>
      <c r="AU172" s="76"/>
      <c r="AV172" s="76"/>
      <c r="AW172" s="140">
        <v>44989</v>
      </c>
      <c r="AX172" s="88" t="s">
        <v>3698</v>
      </c>
      <c r="AY172" s="76">
        <f>+BA172*AZ172</f>
        <v>3360.0041999999999</v>
      </c>
      <c r="AZ172" s="70">
        <v>3.78</v>
      </c>
      <c r="BA172" s="76">
        <v>888.89</v>
      </c>
      <c r="BB172" s="76"/>
      <c r="BC172" s="70"/>
      <c r="BD172" s="70"/>
      <c r="BE172" s="70"/>
      <c r="BF172" s="70"/>
      <c r="BG172" s="70"/>
      <c r="BH172" s="70"/>
      <c r="BI172" s="70"/>
      <c r="BJ172" s="70"/>
      <c r="BK172" s="70"/>
      <c r="BL172" s="70"/>
      <c r="BM172" s="70"/>
      <c r="BN172" s="70"/>
      <c r="BO172" s="70"/>
      <c r="BP172" s="70"/>
      <c r="BQ172" s="70"/>
      <c r="BR172" s="70"/>
      <c r="BS172" s="70"/>
      <c r="BT172" s="70"/>
      <c r="BU172" s="70"/>
      <c r="BV172" s="70"/>
      <c r="BW172" s="70"/>
      <c r="BX172" s="70"/>
      <c r="BY172" s="70"/>
      <c r="BZ172" s="70"/>
      <c r="CA172" s="70"/>
      <c r="CB172" s="70"/>
      <c r="CC172" s="70"/>
      <c r="CD172" s="70"/>
      <c r="CE172" s="70"/>
      <c r="CF172" s="70"/>
      <c r="CG172" s="70"/>
      <c r="CH172" s="70"/>
      <c r="CI172" s="70"/>
      <c r="CJ172" s="70"/>
      <c r="CK172" s="70"/>
      <c r="CL172" s="70"/>
      <c r="CM172" s="70"/>
      <c r="CN172" s="70"/>
      <c r="CO172" s="70"/>
      <c r="CP172" s="70"/>
      <c r="CQ172" s="70"/>
      <c r="CR172" s="70"/>
      <c r="CS172" s="58">
        <f>+AL172+AT172</f>
        <v>888.89</v>
      </c>
      <c r="CT172" s="76">
        <f>+BA172+BG172+BM172+BS172+BY172+CE172+CK172+CQ172</f>
        <v>888.89</v>
      </c>
      <c r="CU172" s="76">
        <f>+CS172-CT172</f>
        <v>0</v>
      </c>
      <c r="CV172" s="81">
        <f>+AE172-AL172-AT172</f>
        <v>0</v>
      </c>
      <c r="CW172" s="70"/>
      <c r="CX172" s="70"/>
      <c r="CY172" s="70"/>
    </row>
    <row r="173" spans="1:103">
      <c r="A173" s="70" t="s">
        <v>3697</v>
      </c>
      <c r="B173" s="71">
        <v>149</v>
      </c>
      <c r="C173" s="72" t="s">
        <v>402</v>
      </c>
      <c r="D173" s="72" t="s">
        <v>403</v>
      </c>
      <c r="E173" s="71"/>
      <c r="F173" s="71"/>
      <c r="G173" s="71" t="s">
        <v>275</v>
      </c>
      <c r="H173" s="71">
        <v>5</v>
      </c>
      <c r="I173" s="73">
        <v>134.61000000000001</v>
      </c>
      <c r="J173" s="73">
        <v>41900</v>
      </c>
      <c r="K173" s="72">
        <v>0</v>
      </c>
      <c r="L173" s="72" t="s">
        <v>41</v>
      </c>
      <c r="M173" s="92" t="s">
        <v>14</v>
      </c>
      <c r="N173" s="70" t="s">
        <v>135</v>
      </c>
      <c r="O173" s="70" t="s">
        <v>3608</v>
      </c>
      <c r="P173" s="70"/>
      <c r="Q173" s="89"/>
      <c r="R173" s="70"/>
      <c r="S173" s="70" t="s">
        <v>465</v>
      </c>
      <c r="T173" s="88" t="s">
        <v>275</v>
      </c>
      <c r="U173" s="88">
        <v>5</v>
      </c>
      <c r="V173" s="87">
        <v>134.56</v>
      </c>
      <c r="W173" s="87" t="s">
        <v>1017</v>
      </c>
      <c r="X173" s="78">
        <v>44794</v>
      </c>
      <c r="Y173" s="78">
        <v>45161</v>
      </c>
      <c r="Z173" s="69" t="s">
        <v>1080</v>
      </c>
      <c r="AA173" s="319">
        <v>35952</v>
      </c>
      <c r="AB173" s="70">
        <v>40</v>
      </c>
      <c r="AC173" s="70">
        <v>4</v>
      </c>
      <c r="AD173" s="78">
        <v>45015</v>
      </c>
      <c r="AE173" s="115">
        <v>888.89</v>
      </c>
      <c r="AF173" s="115"/>
      <c r="AG173" s="70" t="s">
        <v>441</v>
      </c>
      <c r="AH173" s="78">
        <v>45050</v>
      </c>
      <c r="AI173" s="70">
        <v>10228642</v>
      </c>
      <c r="AJ173" s="70" t="s">
        <v>3611</v>
      </c>
      <c r="AK173" s="70" t="s">
        <v>3658</v>
      </c>
      <c r="AL173" s="76">
        <v>888.89</v>
      </c>
      <c r="AM173" s="76"/>
      <c r="AN173" s="76" t="s">
        <v>3620</v>
      </c>
      <c r="AO173" s="76"/>
      <c r="AP173" s="76"/>
      <c r="AQ173" s="76"/>
      <c r="AR173" s="76"/>
      <c r="AS173" s="76"/>
      <c r="AT173" s="76"/>
      <c r="AU173" s="76"/>
      <c r="AV173" s="76"/>
      <c r="AW173" s="140">
        <v>45048</v>
      </c>
      <c r="AX173" s="70">
        <v>1453</v>
      </c>
      <c r="AY173" s="76"/>
      <c r="AZ173" s="70"/>
      <c r="BA173" s="76">
        <v>783.3</v>
      </c>
      <c r="BB173" s="76"/>
      <c r="BC173" s="70"/>
      <c r="BD173" s="70"/>
      <c r="BE173" s="70"/>
      <c r="BF173" s="70"/>
      <c r="BG173" s="70"/>
      <c r="BH173" s="70"/>
      <c r="BI173" s="70"/>
      <c r="BJ173" s="70"/>
      <c r="BK173" s="70"/>
      <c r="BL173" s="70"/>
      <c r="BM173" s="70"/>
      <c r="BN173" s="70"/>
      <c r="BO173" s="70"/>
      <c r="BP173" s="70"/>
      <c r="BQ173" s="70"/>
      <c r="BR173" s="70"/>
      <c r="BS173" s="70"/>
      <c r="BT173" s="70"/>
      <c r="BU173" s="70"/>
      <c r="BV173" s="70"/>
      <c r="BW173" s="70"/>
      <c r="BX173" s="70"/>
      <c r="BY173" s="70"/>
      <c r="BZ173" s="70"/>
      <c r="CA173" s="70"/>
      <c r="CB173" s="70"/>
      <c r="CC173" s="70"/>
      <c r="CD173" s="70"/>
      <c r="CE173" s="70"/>
      <c r="CF173" s="70"/>
      <c r="CG173" s="70"/>
      <c r="CH173" s="70"/>
      <c r="CI173" s="70"/>
      <c r="CJ173" s="70"/>
      <c r="CK173" s="70"/>
      <c r="CL173" s="70"/>
      <c r="CM173" s="70"/>
      <c r="CN173" s="70"/>
      <c r="CO173" s="70"/>
      <c r="CP173" s="70"/>
      <c r="CQ173" s="70"/>
      <c r="CR173" s="70"/>
      <c r="CS173" s="58">
        <f>+AL173+AT173</f>
        <v>888.89</v>
      </c>
      <c r="CT173" s="76">
        <f>+BA173+BG173+BM173+BS173+BY173+CE173+CK173+CQ173</f>
        <v>783.3</v>
      </c>
      <c r="CU173" s="76">
        <f>+CS173-CT173</f>
        <v>105.59000000000003</v>
      </c>
      <c r="CV173" s="81">
        <f>+AE173-AL173-AT173</f>
        <v>0</v>
      </c>
      <c r="CW173" s="70" t="s">
        <v>3820</v>
      </c>
      <c r="CX173" s="70"/>
      <c r="CY173" s="70" t="s">
        <v>3819</v>
      </c>
    </row>
    <row r="174" spans="1:103">
      <c r="A174" s="70" t="s">
        <v>3697</v>
      </c>
      <c r="B174" s="71">
        <v>149</v>
      </c>
      <c r="C174" s="72" t="s">
        <v>402</v>
      </c>
      <c r="D174" s="72" t="s">
        <v>403</v>
      </c>
      <c r="E174" s="71"/>
      <c r="F174" s="71"/>
      <c r="G174" s="71" t="s">
        <v>275</v>
      </c>
      <c r="H174" s="71">
        <v>5</v>
      </c>
      <c r="I174" s="73">
        <v>134.61000000000001</v>
      </c>
      <c r="J174" s="73">
        <v>41900</v>
      </c>
      <c r="K174" s="72">
        <v>0</v>
      </c>
      <c r="L174" s="72" t="s">
        <v>41</v>
      </c>
      <c r="M174" s="92" t="s">
        <v>14</v>
      </c>
      <c r="N174" s="70" t="s">
        <v>135</v>
      </c>
      <c r="O174" s="70" t="s">
        <v>3608</v>
      </c>
      <c r="P174" s="70"/>
      <c r="Q174" s="89"/>
      <c r="R174" s="70"/>
      <c r="S174" s="70" t="s">
        <v>465</v>
      </c>
      <c r="T174" s="88" t="s">
        <v>275</v>
      </c>
      <c r="U174" s="88">
        <v>5</v>
      </c>
      <c r="V174" s="87">
        <v>134.56</v>
      </c>
      <c r="W174" s="87" t="s">
        <v>1017</v>
      </c>
      <c r="X174" s="78">
        <v>44794</v>
      </c>
      <c r="Y174" s="78">
        <v>45161</v>
      </c>
      <c r="Z174" s="69" t="s">
        <v>1080</v>
      </c>
      <c r="AA174" s="319">
        <v>35952</v>
      </c>
      <c r="AB174" s="70">
        <v>40</v>
      </c>
      <c r="AC174" s="70">
        <v>5</v>
      </c>
      <c r="AD174" s="78">
        <v>45046</v>
      </c>
      <c r="AE174" s="115">
        <v>888.89</v>
      </c>
      <c r="AF174" s="115"/>
      <c r="AG174" s="70" t="s">
        <v>441</v>
      </c>
      <c r="AH174" s="78">
        <v>45113</v>
      </c>
      <c r="AI174" s="70">
        <v>10228642</v>
      </c>
      <c r="AJ174" s="70" t="s">
        <v>3611</v>
      </c>
      <c r="AK174" s="70" t="s">
        <v>3659</v>
      </c>
      <c r="AL174" s="76">
        <v>888.89</v>
      </c>
      <c r="AM174" s="76"/>
      <c r="AN174" s="76" t="s">
        <v>3621</v>
      </c>
      <c r="AO174" s="76"/>
      <c r="AP174" s="76"/>
      <c r="AQ174" s="76"/>
      <c r="AR174" s="76"/>
      <c r="AS174" s="76"/>
      <c r="AT174" s="76"/>
      <c r="AU174" s="76"/>
      <c r="AV174" s="76"/>
      <c r="AW174" s="140">
        <v>45117</v>
      </c>
      <c r="AX174" s="70">
        <v>1689</v>
      </c>
      <c r="AY174" s="70"/>
      <c r="AZ174" s="70"/>
      <c r="BA174" s="76">
        <v>888.89</v>
      </c>
      <c r="BB174" s="76"/>
      <c r="BC174" s="70"/>
      <c r="BD174" s="70"/>
      <c r="BE174" s="70"/>
      <c r="BF174" s="70"/>
      <c r="BG174" s="70"/>
      <c r="BH174" s="70"/>
      <c r="BI174" s="70"/>
      <c r="BJ174" s="70"/>
      <c r="BK174" s="70"/>
      <c r="BL174" s="70"/>
      <c r="BM174" s="70"/>
      <c r="BN174" s="70"/>
      <c r="BO174" s="70"/>
      <c r="BP174" s="70"/>
      <c r="BQ174" s="70"/>
      <c r="BR174" s="70"/>
      <c r="BS174" s="70"/>
      <c r="BT174" s="70"/>
      <c r="BU174" s="70"/>
      <c r="BV174" s="70"/>
      <c r="BW174" s="70"/>
      <c r="BX174" s="70"/>
      <c r="BY174" s="70"/>
      <c r="BZ174" s="70"/>
      <c r="CA174" s="70"/>
      <c r="CB174" s="70"/>
      <c r="CC174" s="70"/>
      <c r="CD174" s="70"/>
      <c r="CE174" s="70"/>
      <c r="CF174" s="70"/>
      <c r="CG174" s="70"/>
      <c r="CH174" s="70"/>
      <c r="CI174" s="70"/>
      <c r="CJ174" s="70"/>
      <c r="CK174" s="70"/>
      <c r="CL174" s="70"/>
      <c r="CM174" s="70"/>
      <c r="CN174" s="70"/>
      <c r="CO174" s="70"/>
      <c r="CP174" s="70"/>
      <c r="CQ174" s="70"/>
      <c r="CR174" s="70"/>
      <c r="CS174" s="58">
        <f>+AL174+AT174</f>
        <v>888.89</v>
      </c>
      <c r="CT174" s="76">
        <f>+BA174+BG174+BM174+BS174+BY174+CE174+CK174+CQ174</f>
        <v>888.89</v>
      </c>
      <c r="CU174" s="76">
        <f>+CS174-CT174</f>
        <v>0</v>
      </c>
      <c r="CV174" s="81">
        <f>+AE174-AL174-AT174</f>
        <v>0</v>
      </c>
      <c r="CW174" s="70"/>
      <c r="CX174" s="70"/>
      <c r="CY174" s="70"/>
    </row>
    <row r="175" spans="1:103">
      <c r="A175" s="70" t="s">
        <v>3697</v>
      </c>
      <c r="B175" s="71">
        <v>149</v>
      </c>
      <c r="C175" s="72" t="s">
        <v>402</v>
      </c>
      <c r="D175" s="72" t="s">
        <v>403</v>
      </c>
      <c r="E175" s="71"/>
      <c r="F175" s="71"/>
      <c r="G175" s="71" t="s">
        <v>275</v>
      </c>
      <c r="H175" s="71">
        <v>5</v>
      </c>
      <c r="I175" s="73">
        <v>134.61000000000001</v>
      </c>
      <c r="J175" s="73">
        <v>41900</v>
      </c>
      <c r="K175" s="72">
        <v>0</v>
      </c>
      <c r="L175" s="72" t="s">
        <v>41</v>
      </c>
      <c r="M175" s="92" t="s">
        <v>14</v>
      </c>
      <c r="N175" s="70" t="s">
        <v>135</v>
      </c>
      <c r="O175" s="70" t="s">
        <v>3608</v>
      </c>
      <c r="P175" s="70"/>
      <c r="Q175" s="89"/>
      <c r="R175" s="70"/>
      <c r="S175" s="70" t="s">
        <v>465</v>
      </c>
      <c r="T175" s="88" t="s">
        <v>275</v>
      </c>
      <c r="U175" s="88">
        <v>5</v>
      </c>
      <c r="V175" s="87">
        <v>134.56</v>
      </c>
      <c r="W175" s="87" t="s">
        <v>1017</v>
      </c>
      <c r="X175" s="78">
        <v>44794</v>
      </c>
      <c r="Y175" s="78">
        <v>45161</v>
      </c>
      <c r="Z175" s="69" t="s">
        <v>1080</v>
      </c>
      <c r="AA175" s="319">
        <v>35952</v>
      </c>
      <c r="AB175" s="70">
        <v>40</v>
      </c>
      <c r="AC175" s="70">
        <v>6</v>
      </c>
      <c r="AD175" s="78">
        <v>45076</v>
      </c>
      <c r="AE175" s="115">
        <v>888.89</v>
      </c>
      <c r="AF175" s="115"/>
      <c r="AG175" s="70" t="s">
        <v>441</v>
      </c>
      <c r="AH175" s="78">
        <v>45113</v>
      </c>
      <c r="AI175" s="70">
        <v>10228642</v>
      </c>
      <c r="AJ175" s="70" t="s">
        <v>3611</v>
      </c>
      <c r="AK175" s="70" t="s">
        <v>3660</v>
      </c>
      <c r="AL175" s="76">
        <v>888.89</v>
      </c>
      <c r="AM175" s="76"/>
      <c r="AN175" s="76" t="s">
        <v>3622</v>
      </c>
      <c r="AO175" s="76"/>
      <c r="AP175" s="76"/>
      <c r="AQ175" s="76"/>
      <c r="AR175" s="76"/>
      <c r="AS175" s="76"/>
      <c r="AT175" s="76"/>
      <c r="AU175" s="76"/>
      <c r="AV175" s="76"/>
      <c r="AW175" s="140">
        <v>45117</v>
      </c>
      <c r="AX175" s="70">
        <v>1689</v>
      </c>
      <c r="AY175" s="70"/>
      <c r="AZ175" s="70"/>
      <c r="BA175" s="76">
        <v>888.89</v>
      </c>
      <c r="BB175" s="76"/>
      <c r="BC175" s="70"/>
      <c r="BD175" s="70"/>
      <c r="BE175" s="70"/>
      <c r="BF175" s="70"/>
      <c r="BG175" s="70"/>
      <c r="BH175" s="70"/>
      <c r="BI175" s="70"/>
      <c r="BJ175" s="70"/>
      <c r="BK175" s="70"/>
      <c r="BL175" s="70"/>
      <c r="BM175" s="70"/>
      <c r="BN175" s="70"/>
      <c r="BO175" s="70"/>
      <c r="BP175" s="70"/>
      <c r="BQ175" s="70"/>
      <c r="BR175" s="70"/>
      <c r="BS175" s="70"/>
      <c r="BT175" s="70"/>
      <c r="BU175" s="70"/>
      <c r="BV175" s="70"/>
      <c r="BW175" s="70"/>
      <c r="BX175" s="70"/>
      <c r="BY175" s="70"/>
      <c r="BZ175" s="70"/>
      <c r="CA175" s="70"/>
      <c r="CB175" s="70"/>
      <c r="CC175" s="70"/>
      <c r="CD175" s="70"/>
      <c r="CE175" s="70"/>
      <c r="CF175" s="70"/>
      <c r="CG175" s="70"/>
      <c r="CH175" s="70"/>
      <c r="CI175" s="70"/>
      <c r="CJ175" s="70"/>
      <c r="CK175" s="70"/>
      <c r="CL175" s="70"/>
      <c r="CM175" s="70"/>
      <c r="CN175" s="70"/>
      <c r="CO175" s="70"/>
      <c r="CP175" s="70"/>
      <c r="CQ175" s="70"/>
      <c r="CR175" s="70"/>
      <c r="CS175" s="58">
        <f>+AL175+AT175</f>
        <v>888.89</v>
      </c>
      <c r="CT175" s="76">
        <f>+BA175+BG175+BM175+BS175+BY175+CE175+CK175+CQ175</f>
        <v>888.89</v>
      </c>
      <c r="CU175" s="76">
        <f>+CS175-CT175</f>
        <v>0</v>
      </c>
      <c r="CV175" s="81">
        <f>+AE175-AL175-AT175</f>
        <v>0</v>
      </c>
      <c r="CW175" s="70"/>
      <c r="CX175" s="70"/>
      <c r="CY175" s="70"/>
    </row>
    <row r="176" spans="1:103">
      <c r="A176" s="70" t="s">
        <v>3697</v>
      </c>
      <c r="B176" s="71">
        <v>149</v>
      </c>
      <c r="C176" s="72" t="s">
        <v>402</v>
      </c>
      <c r="D176" s="72" t="s">
        <v>403</v>
      </c>
      <c r="E176" s="71"/>
      <c r="F176" s="71"/>
      <c r="G176" s="71" t="s">
        <v>275</v>
      </c>
      <c r="H176" s="71">
        <v>5</v>
      </c>
      <c r="I176" s="73">
        <v>134.61000000000001</v>
      </c>
      <c r="J176" s="73">
        <v>41900</v>
      </c>
      <c r="K176" s="72">
        <v>0</v>
      </c>
      <c r="L176" s="72" t="s">
        <v>41</v>
      </c>
      <c r="M176" s="92" t="s">
        <v>14</v>
      </c>
      <c r="N176" s="70" t="s">
        <v>135</v>
      </c>
      <c r="O176" s="70" t="s">
        <v>3608</v>
      </c>
      <c r="P176" s="70"/>
      <c r="Q176" s="89"/>
      <c r="R176" s="70"/>
      <c r="S176" s="70" t="s">
        <v>465</v>
      </c>
      <c r="T176" s="88" t="s">
        <v>275</v>
      </c>
      <c r="U176" s="88">
        <v>5</v>
      </c>
      <c r="V176" s="87">
        <v>134.56</v>
      </c>
      <c r="W176" s="87" t="s">
        <v>1017</v>
      </c>
      <c r="X176" s="78">
        <v>44794</v>
      </c>
      <c r="Y176" s="78">
        <v>45161</v>
      </c>
      <c r="Z176" s="69" t="s">
        <v>1080</v>
      </c>
      <c r="AA176" s="319">
        <v>35952</v>
      </c>
      <c r="AB176" s="70">
        <v>40</v>
      </c>
      <c r="AC176" s="70">
        <v>7</v>
      </c>
      <c r="AD176" s="78">
        <v>45107</v>
      </c>
      <c r="AE176" s="115">
        <v>888.89</v>
      </c>
      <c r="AF176" s="115"/>
      <c r="AG176" s="70" t="s">
        <v>441</v>
      </c>
      <c r="AH176" s="78">
        <v>45113</v>
      </c>
      <c r="AI176" s="70">
        <v>10228642</v>
      </c>
      <c r="AJ176" s="70" t="s">
        <v>3611</v>
      </c>
      <c r="AK176" s="70" t="s">
        <v>3661</v>
      </c>
      <c r="AL176" s="76">
        <v>889.12</v>
      </c>
      <c r="AM176" s="76"/>
      <c r="AN176" s="76" t="s">
        <v>3623</v>
      </c>
      <c r="AO176" s="76"/>
      <c r="AP176" s="76"/>
      <c r="AQ176" s="76"/>
      <c r="AR176" s="76"/>
      <c r="AS176" s="76"/>
      <c r="AT176" s="76"/>
      <c r="AU176" s="76"/>
      <c r="AV176" s="76"/>
      <c r="AW176" s="140">
        <v>45117</v>
      </c>
      <c r="AX176" s="70">
        <v>1689</v>
      </c>
      <c r="AY176" s="70"/>
      <c r="AZ176" s="70"/>
      <c r="BA176" s="76">
        <v>889.12</v>
      </c>
      <c r="BB176" s="76"/>
      <c r="BC176" s="70"/>
      <c r="BD176" s="70"/>
      <c r="BE176" s="70"/>
      <c r="BF176" s="70"/>
      <c r="BG176" s="70"/>
      <c r="BH176" s="70"/>
      <c r="BI176" s="70"/>
      <c r="BJ176" s="70"/>
      <c r="BK176" s="70"/>
      <c r="BL176" s="70"/>
      <c r="BM176" s="70"/>
      <c r="BN176" s="70"/>
      <c r="BO176" s="70"/>
      <c r="BP176" s="70"/>
      <c r="BQ176" s="70"/>
      <c r="BR176" s="70"/>
      <c r="BS176" s="70"/>
      <c r="BT176" s="70"/>
      <c r="BU176" s="70"/>
      <c r="BV176" s="70"/>
      <c r="BW176" s="70"/>
      <c r="BX176" s="70"/>
      <c r="BY176" s="70"/>
      <c r="BZ176" s="70"/>
      <c r="CA176" s="70"/>
      <c r="CB176" s="70"/>
      <c r="CC176" s="70"/>
      <c r="CD176" s="70"/>
      <c r="CE176" s="70"/>
      <c r="CF176" s="70"/>
      <c r="CG176" s="70"/>
      <c r="CH176" s="70"/>
      <c r="CI176" s="70"/>
      <c r="CJ176" s="70"/>
      <c r="CK176" s="70"/>
      <c r="CL176" s="70"/>
      <c r="CM176" s="70"/>
      <c r="CN176" s="70"/>
      <c r="CO176" s="70"/>
      <c r="CP176" s="70"/>
      <c r="CQ176" s="70"/>
      <c r="CR176" s="70"/>
      <c r="CS176" s="58">
        <f>+AL176+AT176</f>
        <v>889.12</v>
      </c>
      <c r="CT176" s="76">
        <f>+BA176+BG176+BM176+BS176+BY176+CE176+CK176+CQ176</f>
        <v>889.12</v>
      </c>
      <c r="CU176" s="76">
        <f>+CS176-CT176</f>
        <v>0</v>
      </c>
      <c r="CV176" s="81">
        <f>+AE176-AL176-AT176</f>
        <v>-0.23000000000001819</v>
      </c>
      <c r="CW176" s="70"/>
      <c r="CX176" s="70"/>
      <c r="CY176" s="70"/>
    </row>
    <row r="177" spans="1:103">
      <c r="A177" s="70" t="s">
        <v>3697</v>
      </c>
      <c r="B177" s="71">
        <v>149</v>
      </c>
      <c r="C177" s="72" t="s">
        <v>402</v>
      </c>
      <c r="D177" s="72" t="s">
        <v>403</v>
      </c>
      <c r="E177" s="71"/>
      <c r="F177" s="71"/>
      <c r="G177" s="71" t="s">
        <v>275</v>
      </c>
      <c r="H177" s="71">
        <v>5</v>
      </c>
      <c r="I177" s="73">
        <v>134.61000000000001</v>
      </c>
      <c r="J177" s="73">
        <v>41900</v>
      </c>
      <c r="K177" s="72">
        <v>0</v>
      </c>
      <c r="L177" s="72" t="s">
        <v>41</v>
      </c>
      <c r="M177" s="92" t="s">
        <v>14</v>
      </c>
      <c r="N177" s="70" t="s">
        <v>135</v>
      </c>
      <c r="O177" s="70" t="s">
        <v>3608</v>
      </c>
      <c r="P177" s="70"/>
      <c r="Q177" s="89"/>
      <c r="R177" s="70"/>
      <c r="S177" s="70" t="s">
        <v>465</v>
      </c>
      <c r="T177" s="88" t="s">
        <v>275</v>
      </c>
      <c r="U177" s="88">
        <v>5</v>
      </c>
      <c r="V177" s="87">
        <v>134.56</v>
      </c>
      <c r="W177" s="87" t="s">
        <v>1017</v>
      </c>
      <c r="X177" s="78">
        <v>44794</v>
      </c>
      <c r="Y177" s="78">
        <v>45161</v>
      </c>
      <c r="Z177" s="69" t="s">
        <v>1080</v>
      </c>
      <c r="AA177" s="319">
        <v>35952</v>
      </c>
      <c r="AB177" s="70">
        <v>40</v>
      </c>
      <c r="AC177" s="70">
        <v>8</v>
      </c>
      <c r="AD177" s="78">
        <v>45137</v>
      </c>
      <c r="AE177" s="115">
        <v>888.89</v>
      </c>
      <c r="AF177" s="115"/>
      <c r="AG177" s="70" t="s">
        <v>441</v>
      </c>
      <c r="AH177" s="78">
        <v>45161</v>
      </c>
      <c r="AI177" s="70">
        <v>10228642</v>
      </c>
      <c r="AJ177" s="70" t="s">
        <v>3611</v>
      </c>
      <c r="AK177" s="70" t="s">
        <v>3662</v>
      </c>
      <c r="AL177" s="76">
        <v>889.12</v>
      </c>
      <c r="AM177" s="76"/>
      <c r="AN177" s="76" t="s">
        <v>3624</v>
      </c>
      <c r="AO177" s="76"/>
      <c r="AP177" s="76"/>
      <c r="AQ177" s="76"/>
      <c r="AR177" s="76"/>
      <c r="AS177" s="76"/>
      <c r="AT177" s="76"/>
      <c r="AU177" s="76"/>
      <c r="AV177" s="76"/>
      <c r="AW177" s="140">
        <v>45134</v>
      </c>
      <c r="AX177" s="70">
        <v>1746</v>
      </c>
      <c r="AY177" s="70"/>
      <c r="AZ177" s="70"/>
      <c r="BA177" s="76">
        <v>889.12</v>
      </c>
      <c r="BB177" s="76"/>
      <c r="BC177" s="70"/>
      <c r="BD177" s="70"/>
      <c r="BE177" s="70"/>
      <c r="BF177" s="70"/>
      <c r="BG177" s="70"/>
      <c r="BH177" s="70"/>
      <c r="BI177" s="70"/>
      <c r="BJ177" s="70"/>
      <c r="BK177" s="70"/>
      <c r="BL177" s="70"/>
      <c r="BM177" s="70"/>
      <c r="BN177" s="70"/>
      <c r="BO177" s="70"/>
      <c r="BP177" s="70"/>
      <c r="BQ177" s="70"/>
      <c r="BR177" s="70"/>
      <c r="BS177" s="70"/>
      <c r="BT177" s="70"/>
      <c r="BU177" s="70"/>
      <c r="BV177" s="70"/>
      <c r="BW177" s="70"/>
      <c r="BX177" s="70"/>
      <c r="BY177" s="70"/>
      <c r="BZ177" s="70"/>
      <c r="CA177" s="70"/>
      <c r="CB177" s="70"/>
      <c r="CC177" s="70"/>
      <c r="CD177" s="70"/>
      <c r="CE177" s="70"/>
      <c r="CF177" s="70"/>
      <c r="CG177" s="70"/>
      <c r="CH177" s="70"/>
      <c r="CI177" s="70"/>
      <c r="CJ177" s="70"/>
      <c r="CK177" s="70"/>
      <c r="CL177" s="70"/>
      <c r="CM177" s="70"/>
      <c r="CN177" s="70"/>
      <c r="CO177" s="70"/>
      <c r="CP177" s="70"/>
      <c r="CQ177" s="70"/>
      <c r="CR177" s="70"/>
      <c r="CS177" s="58">
        <f>+AL177+AT177</f>
        <v>889.12</v>
      </c>
      <c r="CT177" s="76">
        <f>+BA177+BG177+BM177+BS177+BY177+CE177+CK177+CQ177</f>
        <v>889.12</v>
      </c>
      <c r="CU177" s="76">
        <f>+CS177-CT177</f>
        <v>0</v>
      </c>
      <c r="CV177" s="81">
        <f>+AE177-AL177-AT177</f>
        <v>-0.23000000000001819</v>
      </c>
      <c r="CW177" s="70"/>
      <c r="CX177" s="70"/>
      <c r="CY177" s="70"/>
    </row>
    <row r="178" spans="1:103">
      <c r="A178" s="70" t="s">
        <v>3697</v>
      </c>
      <c r="B178" s="71">
        <v>149</v>
      </c>
      <c r="C178" s="72" t="s">
        <v>402</v>
      </c>
      <c r="D178" s="72" t="s">
        <v>403</v>
      </c>
      <c r="E178" s="71"/>
      <c r="F178" s="71"/>
      <c r="G178" s="71" t="s">
        <v>275</v>
      </c>
      <c r="H178" s="71">
        <v>5</v>
      </c>
      <c r="I178" s="73">
        <v>134.61000000000001</v>
      </c>
      <c r="J178" s="73">
        <v>41900</v>
      </c>
      <c r="K178" s="72">
        <v>0</v>
      </c>
      <c r="L178" s="72" t="s">
        <v>41</v>
      </c>
      <c r="M178" s="92" t="s">
        <v>14</v>
      </c>
      <c r="N178" s="70" t="s">
        <v>135</v>
      </c>
      <c r="O178" s="70" t="s">
        <v>3608</v>
      </c>
      <c r="P178" s="70"/>
      <c r="Q178" s="89"/>
      <c r="R178" s="70"/>
      <c r="S178" s="70" t="s">
        <v>465</v>
      </c>
      <c r="T178" s="88" t="s">
        <v>275</v>
      </c>
      <c r="U178" s="88">
        <v>5</v>
      </c>
      <c r="V178" s="87">
        <v>134.56</v>
      </c>
      <c r="W178" s="87" t="s">
        <v>1017</v>
      </c>
      <c r="X178" s="78">
        <v>44794</v>
      </c>
      <c r="Y178" s="78">
        <v>45161</v>
      </c>
      <c r="Z178" s="69" t="s">
        <v>1080</v>
      </c>
      <c r="AA178" s="319">
        <v>35952</v>
      </c>
      <c r="AB178" s="70">
        <v>40</v>
      </c>
      <c r="AC178" s="70">
        <v>9</v>
      </c>
      <c r="AD178" s="78">
        <v>45168</v>
      </c>
      <c r="AE178" s="115">
        <v>778</v>
      </c>
      <c r="AF178" s="115"/>
      <c r="AG178" s="70" t="s">
        <v>441</v>
      </c>
      <c r="AH178" s="78">
        <v>45174</v>
      </c>
      <c r="AI178" s="70">
        <v>10228642</v>
      </c>
      <c r="AJ178" s="70" t="s">
        <v>3611</v>
      </c>
      <c r="AK178" s="70" t="s">
        <v>3663</v>
      </c>
      <c r="AL178" s="76">
        <v>778</v>
      </c>
      <c r="AM178" s="76"/>
      <c r="AN178" s="76" t="s">
        <v>3626</v>
      </c>
      <c r="AO178" s="76"/>
      <c r="AP178" s="76"/>
      <c r="AQ178" s="76"/>
      <c r="AR178" s="76"/>
      <c r="AS178" s="76"/>
      <c r="AT178" s="76"/>
      <c r="AU178" s="76"/>
      <c r="AV178" s="76"/>
      <c r="AW178" s="140">
        <v>45167</v>
      </c>
      <c r="AX178" s="70">
        <v>1857</v>
      </c>
      <c r="AY178" s="70"/>
      <c r="AZ178" s="70"/>
      <c r="BA178" s="76">
        <v>778</v>
      </c>
      <c r="BB178" s="76"/>
      <c r="BC178" s="70"/>
      <c r="BD178" s="70"/>
      <c r="BE178" s="70"/>
      <c r="BF178" s="70"/>
      <c r="BG178" s="70"/>
      <c r="BH178" s="70"/>
      <c r="BI178" s="70"/>
      <c r="BJ178" s="70"/>
      <c r="BK178" s="70"/>
      <c r="BL178" s="70"/>
      <c r="BM178" s="70"/>
      <c r="BN178" s="70"/>
      <c r="BO178" s="70"/>
      <c r="BP178" s="70"/>
      <c r="BQ178" s="70"/>
      <c r="BR178" s="70"/>
      <c r="BS178" s="70"/>
      <c r="BT178" s="70"/>
      <c r="BU178" s="70"/>
      <c r="BV178" s="70"/>
      <c r="BW178" s="70"/>
      <c r="BX178" s="70"/>
      <c r="BY178" s="70"/>
      <c r="BZ178" s="70"/>
      <c r="CA178" s="70"/>
      <c r="CB178" s="70"/>
      <c r="CC178" s="70"/>
      <c r="CD178" s="70"/>
      <c r="CE178" s="70"/>
      <c r="CF178" s="70"/>
      <c r="CG178" s="70"/>
      <c r="CH178" s="70"/>
      <c r="CI178" s="70"/>
      <c r="CJ178" s="70"/>
      <c r="CK178" s="70"/>
      <c r="CL178" s="70"/>
      <c r="CM178" s="70"/>
      <c r="CN178" s="70"/>
      <c r="CO178" s="70"/>
      <c r="CP178" s="70"/>
      <c r="CQ178" s="70"/>
      <c r="CR178" s="70"/>
      <c r="CS178" s="58">
        <f>+AL178+AT178</f>
        <v>778</v>
      </c>
      <c r="CT178" s="76">
        <f>+BA178+BG178+BM178+BS178+BY178+CE178+CK178+CQ178</f>
        <v>778</v>
      </c>
      <c r="CU178" s="76">
        <f>+CS178-CT178</f>
        <v>0</v>
      </c>
      <c r="CV178" s="81">
        <f>+AE178-AL178-AT178</f>
        <v>0</v>
      </c>
      <c r="CW178" s="70"/>
      <c r="CX178" s="70"/>
      <c r="CY178" s="70"/>
    </row>
    <row r="179" spans="1:103">
      <c r="A179" s="70" t="s">
        <v>3697</v>
      </c>
      <c r="B179" s="71">
        <v>149</v>
      </c>
      <c r="C179" s="72" t="s">
        <v>402</v>
      </c>
      <c r="D179" s="72" t="s">
        <v>403</v>
      </c>
      <c r="E179" s="71"/>
      <c r="F179" s="71"/>
      <c r="G179" s="71" t="s">
        <v>275</v>
      </c>
      <c r="H179" s="71">
        <v>5</v>
      </c>
      <c r="I179" s="73">
        <v>134.61000000000001</v>
      </c>
      <c r="J179" s="73">
        <v>41900</v>
      </c>
      <c r="K179" s="72">
        <v>0</v>
      </c>
      <c r="L179" s="72" t="s">
        <v>41</v>
      </c>
      <c r="M179" s="92" t="s">
        <v>14</v>
      </c>
      <c r="N179" s="70" t="s">
        <v>135</v>
      </c>
      <c r="O179" s="70" t="s">
        <v>3608</v>
      </c>
      <c r="P179" s="70"/>
      <c r="Q179" s="89"/>
      <c r="R179" s="70"/>
      <c r="S179" s="70" t="s">
        <v>465</v>
      </c>
      <c r="T179" s="88" t="s">
        <v>275</v>
      </c>
      <c r="U179" s="88">
        <v>5</v>
      </c>
      <c r="V179" s="87">
        <v>134.56</v>
      </c>
      <c r="W179" s="87" t="s">
        <v>1017</v>
      </c>
      <c r="X179" s="78">
        <v>44794</v>
      </c>
      <c r="Y179" s="78">
        <v>45161</v>
      </c>
      <c r="Z179" s="69" t="s">
        <v>1080</v>
      </c>
      <c r="AA179" s="319">
        <v>35952</v>
      </c>
      <c r="AB179" s="70">
        <v>40</v>
      </c>
      <c r="AC179" s="70">
        <v>10</v>
      </c>
      <c r="AD179" s="78">
        <v>45199</v>
      </c>
      <c r="AE179" s="115">
        <v>778</v>
      </c>
      <c r="AF179" s="115"/>
      <c r="AG179" s="70" t="s">
        <v>441</v>
      </c>
      <c r="AH179" s="78">
        <v>45209</v>
      </c>
      <c r="AI179" s="70">
        <v>10228642</v>
      </c>
      <c r="AJ179" s="70" t="s">
        <v>3611</v>
      </c>
      <c r="AK179" s="70" t="s">
        <v>3664</v>
      </c>
      <c r="AL179" s="76">
        <v>778</v>
      </c>
      <c r="AM179" s="76"/>
      <c r="AN179" s="76" t="s">
        <v>3627</v>
      </c>
      <c r="AO179" s="76"/>
      <c r="AP179" s="76"/>
      <c r="AQ179" s="76"/>
      <c r="AR179" s="76"/>
      <c r="AS179" s="76"/>
      <c r="AT179" s="76"/>
      <c r="AU179" s="76"/>
      <c r="AV179" s="76"/>
      <c r="AW179" s="140">
        <v>45205</v>
      </c>
      <c r="AX179" s="70">
        <v>1956</v>
      </c>
      <c r="AY179" s="70"/>
      <c r="AZ179" s="70"/>
      <c r="BA179" s="76">
        <v>778</v>
      </c>
      <c r="BB179" s="76"/>
      <c r="BC179" s="70"/>
      <c r="BD179" s="70"/>
      <c r="BE179" s="70"/>
      <c r="BF179" s="70"/>
      <c r="BG179" s="70"/>
      <c r="BH179" s="70"/>
      <c r="BI179" s="70"/>
      <c r="BJ179" s="70"/>
      <c r="BK179" s="70"/>
      <c r="BL179" s="70"/>
      <c r="BM179" s="70"/>
      <c r="BN179" s="70"/>
      <c r="BO179" s="70"/>
      <c r="BP179" s="70"/>
      <c r="BQ179" s="70"/>
      <c r="BR179" s="70"/>
      <c r="BS179" s="70"/>
      <c r="BT179" s="70"/>
      <c r="BU179" s="70"/>
      <c r="BV179" s="70"/>
      <c r="BW179" s="70"/>
      <c r="BX179" s="70"/>
      <c r="BY179" s="70"/>
      <c r="BZ179" s="70"/>
      <c r="CA179" s="70"/>
      <c r="CB179" s="70"/>
      <c r="CC179" s="70"/>
      <c r="CD179" s="70"/>
      <c r="CE179" s="70"/>
      <c r="CF179" s="70"/>
      <c r="CG179" s="70"/>
      <c r="CH179" s="70"/>
      <c r="CI179" s="70"/>
      <c r="CJ179" s="70"/>
      <c r="CK179" s="70"/>
      <c r="CL179" s="70"/>
      <c r="CM179" s="70"/>
      <c r="CN179" s="70"/>
      <c r="CO179" s="70"/>
      <c r="CP179" s="70"/>
      <c r="CQ179" s="70"/>
      <c r="CR179" s="70"/>
      <c r="CS179" s="58">
        <f>+AL179+AT179</f>
        <v>778</v>
      </c>
      <c r="CT179" s="76">
        <f>+BA179+BG179+BM179+BS179+BY179+CE179+CK179+CQ179</f>
        <v>778</v>
      </c>
      <c r="CU179" s="76">
        <f>+CS179-CT179</f>
        <v>0</v>
      </c>
      <c r="CV179" s="81">
        <f>+AE179-AL179-AT179</f>
        <v>0</v>
      </c>
      <c r="CW179" s="70"/>
      <c r="CX179" s="70"/>
      <c r="CY179" s="70"/>
    </row>
    <row r="180" spans="1:103">
      <c r="A180" s="70" t="s">
        <v>3697</v>
      </c>
      <c r="B180" s="71">
        <v>149</v>
      </c>
      <c r="C180" s="72" t="s">
        <v>402</v>
      </c>
      <c r="D180" s="72" t="s">
        <v>403</v>
      </c>
      <c r="E180" s="71"/>
      <c r="F180" s="71"/>
      <c r="G180" s="71" t="s">
        <v>275</v>
      </c>
      <c r="H180" s="71">
        <v>5</v>
      </c>
      <c r="I180" s="73">
        <v>134.61000000000001</v>
      </c>
      <c r="J180" s="73">
        <v>41900</v>
      </c>
      <c r="K180" s="72">
        <v>0</v>
      </c>
      <c r="L180" s="72" t="s">
        <v>41</v>
      </c>
      <c r="M180" s="92" t="s">
        <v>14</v>
      </c>
      <c r="N180" s="70" t="s">
        <v>135</v>
      </c>
      <c r="O180" s="70" t="s">
        <v>3608</v>
      </c>
      <c r="P180" s="70"/>
      <c r="Q180" s="89"/>
      <c r="R180" s="70"/>
      <c r="S180" s="70" t="s">
        <v>465</v>
      </c>
      <c r="T180" s="88" t="s">
        <v>275</v>
      </c>
      <c r="U180" s="88">
        <v>5</v>
      </c>
      <c r="V180" s="87">
        <v>134.56</v>
      </c>
      <c r="W180" s="87" t="s">
        <v>1017</v>
      </c>
      <c r="X180" s="78">
        <v>44794</v>
      </c>
      <c r="Y180" s="78">
        <v>45161</v>
      </c>
      <c r="Z180" s="69" t="s">
        <v>1080</v>
      </c>
      <c r="AA180" s="319">
        <v>35952</v>
      </c>
      <c r="AB180" s="70">
        <v>40</v>
      </c>
      <c r="AC180" s="70">
        <v>11</v>
      </c>
      <c r="AD180" s="78">
        <v>45229</v>
      </c>
      <c r="AE180" s="115">
        <v>778</v>
      </c>
      <c r="AF180" s="115"/>
      <c r="AG180" s="70" t="s">
        <v>441</v>
      </c>
      <c r="AH180" s="78">
        <v>45239</v>
      </c>
      <c r="AI180" s="70">
        <v>10228642</v>
      </c>
      <c r="AJ180" s="70" t="s">
        <v>3611</v>
      </c>
      <c r="AK180" s="70" t="s">
        <v>3665</v>
      </c>
      <c r="AL180" s="76">
        <v>778</v>
      </c>
      <c r="AM180" s="76"/>
      <c r="AN180" s="76" t="s">
        <v>3630</v>
      </c>
      <c r="AO180" s="76"/>
      <c r="AP180" s="76"/>
      <c r="AQ180" s="76"/>
      <c r="AR180" s="76"/>
      <c r="AS180" s="76"/>
      <c r="AT180" s="76"/>
      <c r="AU180" s="76"/>
      <c r="AV180" s="76"/>
      <c r="AW180" s="140">
        <v>45238</v>
      </c>
      <c r="AX180" s="70">
        <v>2035</v>
      </c>
      <c r="AY180" s="70"/>
      <c r="AZ180" s="70"/>
      <c r="BA180" s="76">
        <v>778</v>
      </c>
      <c r="BB180" s="76"/>
      <c r="BC180" s="70"/>
      <c r="BD180" s="70"/>
      <c r="BE180" s="70"/>
      <c r="BF180" s="70"/>
      <c r="BG180" s="70"/>
      <c r="BH180" s="70"/>
      <c r="BI180" s="70"/>
      <c r="BJ180" s="70"/>
      <c r="BK180" s="70"/>
      <c r="BL180" s="70"/>
      <c r="BM180" s="70"/>
      <c r="BN180" s="70"/>
      <c r="BO180" s="70"/>
      <c r="BP180" s="70"/>
      <c r="BQ180" s="70"/>
      <c r="BR180" s="70"/>
      <c r="BS180" s="70"/>
      <c r="BT180" s="70"/>
      <c r="BU180" s="70"/>
      <c r="BV180" s="70"/>
      <c r="BW180" s="70"/>
      <c r="BX180" s="70"/>
      <c r="BY180" s="70"/>
      <c r="BZ180" s="70"/>
      <c r="CA180" s="70"/>
      <c r="CB180" s="70"/>
      <c r="CC180" s="70"/>
      <c r="CD180" s="70"/>
      <c r="CE180" s="70"/>
      <c r="CF180" s="70"/>
      <c r="CG180" s="70"/>
      <c r="CH180" s="70"/>
      <c r="CI180" s="70"/>
      <c r="CJ180" s="70"/>
      <c r="CK180" s="70"/>
      <c r="CL180" s="70"/>
      <c r="CM180" s="70"/>
      <c r="CN180" s="70"/>
      <c r="CO180" s="70"/>
      <c r="CP180" s="70"/>
      <c r="CQ180" s="70"/>
      <c r="CR180" s="70"/>
      <c r="CS180" s="58">
        <f>+AL180+AT180</f>
        <v>778</v>
      </c>
      <c r="CT180" s="76">
        <f>+BA180+BG180+BM180+BS180+BY180+CE180+CK180+CQ180</f>
        <v>778</v>
      </c>
      <c r="CU180" s="76">
        <f>+CS180-CT180</f>
        <v>0</v>
      </c>
      <c r="CV180" s="81">
        <f>+AE180-AL180-AT180</f>
        <v>0</v>
      </c>
      <c r="CW180" s="70"/>
      <c r="CX180" s="70"/>
      <c r="CY180" s="70"/>
    </row>
    <row r="181" spans="1:103">
      <c r="A181" s="70" t="s">
        <v>3697</v>
      </c>
      <c r="B181" s="71">
        <v>149</v>
      </c>
      <c r="C181" s="72" t="s">
        <v>402</v>
      </c>
      <c r="D181" s="72" t="s">
        <v>403</v>
      </c>
      <c r="E181" s="71"/>
      <c r="F181" s="71"/>
      <c r="G181" s="71" t="s">
        <v>275</v>
      </c>
      <c r="H181" s="71">
        <v>5</v>
      </c>
      <c r="I181" s="73">
        <v>134.61000000000001</v>
      </c>
      <c r="J181" s="73">
        <v>41900</v>
      </c>
      <c r="K181" s="72">
        <v>0</v>
      </c>
      <c r="L181" s="72" t="s">
        <v>41</v>
      </c>
      <c r="M181" s="92" t="s">
        <v>14</v>
      </c>
      <c r="N181" s="70" t="s">
        <v>135</v>
      </c>
      <c r="O181" s="70" t="s">
        <v>3608</v>
      </c>
      <c r="P181" s="70"/>
      <c r="Q181" s="89"/>
      <c r="R181" s="70"/>
      <c r="S181" s="70" t="s">
        <v>465</v>
      </c>
      <c r="T181" s="88" t="s">
        <v>275</v>
      </c>
      <c r="U181" s="88">
        <v>5</v>
      </c>
      <c r="V181" s="87">
        <v>134.56</v>
      </c>
      <c r="W181" s="87" t="s">
        <v>1017</v>
      </c>
      <c r="X181" s="78">
        <v>44794</v>
      </c>
      <c r="Y181" s="78">
        <v>45161</v>
      </c>
      <c r="Z181" s="69" t="s">
        <v>1080</v>
      </c>
      <c r="AA181" s="319">
        <v>35952</v>
      </c>
      <c r="AB181" s="70">
        <v>40</v>
      </c>
      <c r="AC181" s="70">
        <v>12</v>
      </c>
      <c r="AD181" s="78">
        <v>45260</v>
      </c>
      <c r="AE181" s="115">
        <v>778</v>
      </c>
      <c r="AF181" s="115"/>
      <c r="AG181" s="70" t="s">
        <v>441</v>
      </c>
      <c r="AH181" s="78">
        <v>45282</v>
      </c>
      <c r="AI181" s="70">
        <v>10228642</v>
      </c>
      <c r="AJ181" s="70" t="s">
        <v>3611</v>
      </c>
      <c r="AK181" s="70" t="s">
        <v>3666</v>
      </c>
      <c r="AL181" s="76">
        <v>778</v>
      </c>
      <c r="AM181" s="76"/>
      <c r="AN181" s="76" t="s">
        <v>3631</v>
      </c>
      <c r="AO181" s="76"/>
      <c r="AP181" s="76"/>
      <c r="AQ181" s="76"/>
      <c r="AR181" s="76"/>
      <c r="AS181" s="76"/>
      <c r="AT181" s="76"/>
      <c r="AU181" s="76"/>
      <c r="AV181" s="76"/>
      <c r="AW181" s="140">
        <v>45282</v>
      </c>
      <c r="AX181" s="70">
        <v>2140</v>
      </c>
      <c r="AY181" s="70"/>
      <c r="AZ181" s="70"/>
      <c r="BA181" s="76">
        <v>778</v>
      </c>
      <c r="BB181" s="76"/>
      <c r="BC181" s="70"/>
      <c r="BD181" s="70"/>
      <c r="BE181" s="70"/>
      <c r="BF181" s="70"/>
      <c r="BG181" s="70"/>
      <c r="BH181" s="70"/>
      <c r="BI181" s="70"/>
      <c r="BJ181" s="70"/>
      <c r="BK181" s="70"/>
      <c r="BL181" s="70"/>
      <c r="BM181" s="70"/>
      <c r="BN181" s="70"/>
      <c r="BO181" s="70"/>
      <c r="BP181" s="70"/>
      <c r="BQ181" s="70"/>
      <c r="BR181" s="70"/>
      <c r="BS181" s="70"/>
      <c r="BT181" s="70"/>
      <c r="BU181" s="70"/>
      <c r="BV181" s="70"/>
      <c r="BW181" s="70"/>
      <c r="BX181" s="70"/>
      <c r="BY181" s="70"/>
      <c r="BZ181" s="70"/>
      <c r="CA181" s="70"/>
      <c r="CB181" s="70"/>
      <c r="CC181" s="70"/>
      <c r="CD181" s="70"/>
      <c r="CE181" s="70"/>
      <c r="CF181" s="70"/>
      <c r="CG181" s="70"/>
      <c r="CH181" s="70"/>
      <c r="CI181" s="70"/>
      <c r="CJ181" s="70"/>
      <c r="CK181" s="70"/>
      <c r="CL181" s="70"/>
      <c r="CM181" s="70"/>
      <c r="CN181" s="70"/>
      <c r="CO181" s="70"/>
      <c r="CP181" s="70"/>
      <c r="CQ181" s="70"/>
      <c r="CR181" s="70"/>
      <c r="CS181" s="58">
        <f>+AL181+AT181</f>
        <v>778</v>
      </c>
      <c r="CT181" s="76">
        <f>+BA181+BG181+BM181+BS181+BY181+CE181+CK181+CQ181</f>
        <v>778</v>
      </c>
      <c r="CU181" s="76">
        <f>+CS181-CT181</f>
        <v>0</v>
      </c>
      <c r="CV181" s="81">
        <f>+AE181-AL181-AT181</f>
        <v>0</v>
      </c>
      <c r="CW181" s="70"/>
      <c r="CX181" s="70"/>
      <c r="CY181" s="70"/>
    </row>
    <row r="182" spans="1:103">
      <c r="A182" s="70" t="s">
        <v>3697</v>
      </c>
      <c r="B182" s="71">
        <v>149</v>
      </c>
      <c r="C182" s="72" t="s">
        <v>402</v>
      </c>
      <c r="D182" s="72" t="s">
        <v>403</v>
      </c>
      <c r="E182" s="71"/>
      <c r="F182" s="71"/>
      <c r="G182" s="71" t="s">
        <v>275</v>
      </c>
      <c r="H182" s="71">
        <v>5</v>
      </c>
      <c r="I182" s="73">
        <v>134.61000000000001</v>
      </c>
      <c r="J182" s="73">
        <v>41900</v>
      </c>
      <c r="K182" s="72">
        <v>0</v>
      </c>
      <c r="L182" s="72" t="s">
        <v>41</v>
      </c>
      <c r="M182" s="92" t="s">
        <v>14</v>
      </c>
      <c r="N182" s="70" t="s">
        <v>135</v>
      </c>
      <c r="O182" s="70" t="s">
        <v>3608</v>
      </c>
      <c r="P182" s="70"/>
      <c r="Q182" s="89"/>
      <c r="R182" s="70"/>
      <c r="S182" s="70" t="s">
        <v>465</v>
      </c>
      <c r="T182" s="88" t="s">
        <v>275</v>
      </c>
      <c r="U182" s="88">
        <v>5</v>
      </c>
      <c r="V182" s="87">
        <v>134.56</v>
      </c>
      <c r="W182" s="87" t="s">
        <v>1017</v>
      </c>
      <c r="X182" s="78">
        <v>44794</v>
      </c>
      <c r="Y182" s="78">
        <v>45161</v>
      </c>
      <c r="Z182" s="69" t="s">
        <v>1080</v>
      </c>
      <c r="AA182" s="319">
        <v>35952</v>
      </c>
      <c r="AB182" s="70">
        <v>40</v>
      </c>
      <c r="AC182" s="70">
        <v>13</v>
      </c>
      <c r="AD182" s="78">
        <v>45290</v>
      </c>
      <c r="AE182" s="115">
        <v>778</v>
      </c>
      <c r="AF182" s="115"/>
      <c r="AG182" s="70" t="s">
        <v>441</v>
      </c>
      <c r="AH182" s="78">
        <v>45372</v>
      </c>
      <c r="AI182" s="70">
        <v>10228642</v>
      </c>
      <c r="AJ182" s="70" t="s">
        <v>3611</v>
      </c>
      <c r="AK182" s="70" t="s">
        <v>3667</v>
      </c>
      <c r="AL182" s="76">
        <v>778</v>
      </c>
      <c r="AM182" s="76"/>
      <c r="AN182" s="76" t="s">
        <v>3635</v>
      </c>
      <c r="AO182" s="76"/>
      <c r="AP182" s="76"/>
      <c r="AQ182" s="76"/>
      <c r="AR182" s="76"/>
      <c r="AS182" s="76"/>
      <c r="AT182" s="76"/>
      <c r="AU182" s="76"/>
      <c r="AV182" s="76"/>
      <c r="AW182" s="140">
        <v>45323</v>
      </c>
      <c r="AX182" s="70">
        <v>2260</v>
      </c>
      <c r="AY182" s="70"/>
      <c r="AZ182" s="70"/>
      <c r="BA182" s="76">
        <v>778</v>
      </c>
      <c r="BB182" s="76"/>
      <c r="BC182" s="70"/>
      <c r="BD182" s="70"/>
      <c r="BE182" s="70"/>
      <c r="BF182" s="70"/>
      <c r="BG182" s="70"/>
      <c r="BH182" s="70"/>
      <c r="BI182" s="70"/>
      <c r="BJ182" s="70"/>
      <c r="BK182" s="70"/>
      <c r="BL182" s="70"/>
      <c r="BM182" s="70"/>
      <c r="BN182" s="70"/>
      <c r="BO182" s="70"/>
      <c r="BP182" s="70"/>
      <c r="BQ182" s="70"/>
      <c r="BR182" s="70"/>
      <c r="BS182" s="70"/>
      <c r="BT182" s="70"/>
      <c r="BU182" s="70"/>
      <c r="BV182" s="70"/>
      <c r="BW182" s="70"/>
      <c r="BX182" s="70"/>
      <c r="BY182" s="70"/>
      <c r="BZ182" s="70"/>
      <c r="CA182" s="70"/>
      <c r="CB182" s="70"/>
      <c r="CC182" s="70"/>
      <c r="CD182" s="70"/>
      <c r="CE182" s="70"/>
      <c r="CF182" s="70"/>
      <c r="CG182" s="70"/>
      <c r="CH182" s="70"/>
      <c r="CI182" s="70"/>
      <c r="CJ182" s="70"/>
      <c r="CK182" s="70"/>
      <c r="CL182" s="70"/>
      <c r="CM182" s="70"/>
      <c r="CN182" s="70"/>
      <c r="CO182" s="70"/>
      <c r="CP182" s="70"/>
      <c r="CQ182" s="70"/>
      <c r="CR182" s="70"/>
      <c r="CS182" s="58">
        <f>+AL182+AT182</f>
        <v>778</v>
      </c>
      <c r="CT182" s="76">
        <f>+BA182+BG182+BM182+BS182+BY182+CE182+CK182+CQ182</f>
        <v>778</v>
      </c>
      <c r="CU182" s="76">
        <f>+CS182-CT182</f>
        <v>0</v>
      </c>
      <c r="CV182" s="81">
        <f>+AE182-AL182-AT182</f>
        <v>0</v>
      </c>
      <c r="CW182" s="70"/>
      <c r="CX182" s="70"/>
      <c r="CY182" s="70"/>
    </row>
    <row r="183" spans="1:103">
      <c r="A183" s="70" t="s">
        <v>3697</v>
      </c>
      <c r="B183" s="71">
        <v>149</v>
      </c>
      <c r="C183" s="72" t="s">
        <v>402</v>
      </c>
      <c r="D183" s="72" t="s">
        <v>403</v>
      </c>
      <c r="E183" s="71"/>
      <c r="F183" s="71"/>
      <c r="G183" s="71" t="s">
        <v>275</v>
      </c>
      <c r="H183" s="71">
        <v>5</v>
      </c>
      <c r="I183" s="73">
        <v>134.61000000000001</v>
      </c>
      <c r="J183" s="73">
        <v>41900</v>
      </c>
      <c r="K183" s="72">
        <v>0</v>
      </c>
      <c r="L183" s="72" t="s">
        <v>41</v>
      </c>
      <c r="M183" s="92" t="s">
        <v>14</v>
      </c>
      <c r="N183" s="70" t="s">
        <v>135</v>
      </c>
      <c r="O183" s="70" t="s">
        <v>3608</v>
      </c>
      <c r="P183" s="70"/>
      <c r="Q183" s="89"/>
      <c r="R183" s="70"/>
      <c r="S183" s="70" t="s">
        <v>465</v>
      </c>
      <c r="T183" s="88" t="s">
        <v>275</v>
      </c>
      <c r="U183" s="88">
        <v>5</v>
      </c>
      <c r="V183" s="87">
        <v>134.56</v>
      </c>
      <c r="W183" s="87" t="s">
        <v>1017</v>
      </c>
      <c r="X183" s="78">
        <v>44794</v>
      </c>
      <c r="Y183" s="78">
        <v>45161</v>
      </c>
      <c r="Z183" s="69" t="s">
        <v>1080</v>
      </c>
      <c r="AA183" s="319">
        <v>35952</v>
      </c>
      <c r="AB183" s="70">
        <v>40</v>
      </c>
      <c r="AC183" s="70">
        <v>14</v>
      </c>
      <c r="AD183" s="78">
        <v>45321</v>
      </c>
      <c r="AE183" s="115">
        <v>778</v>
      </c>
      <c r="AF183" s="115"/>
      <c r="AG183" s="70" t="s">
        <v>441</v>
      </c>
      <c r="AH183" s="78">
        <v>45372</v>
      </c>
      <c r="AI183" s="70">
        <v>10228642</v>
      </c>
      <c r="AJ183" s="70" t="s">
        <v>3611</v>
      </c>
      <c r="AK183" s="70" t="s">
        <v>3668</v>
      </c>
      <c r="AL183" s="76">
        <v>778</v>
      </c>
      <c r="AM183" s="76"/>
      <c r="AN183" s="76" t="s">
        <v>3636</v>
      </c>
      <c r="AO183" s="76"/>
      <c r="AP183" s="76"/>
      <c r="AQ183" s="76"/>
      <c r="AR183" s="76"/>
      <c r="AS183" s="76"/>
      <c r="AT183" s="76"/>
      <c r="AU183" s="76"/>
      <c r="AV183" s="76"/>
      <c r="AW183" s="140">
        <v>45348</v>
      </c>
      <c r="AX183" s="70">
        <v>2342</v>
      </c>
      <c r="AY183" s="70"/>
      <c r="AZ183" s="70"/>
      <c r="BA183" s="76">
        <v>778</v>
      </c>
      <c r="BB183" s="76"/>
      <c r="BC183" s="70"/>
      <c r="BD183" s="70"/>
      <c r="BE183" s="70"/>
      <c r="BF183" s="70"/>
      <c r="BG183" s="70"/>
      <c r="BH183" s="70"/>
      <c r="BI183" s="70"/>
      <c r="BJ183" s="70"/>
      <c r="BK183" s="70"/>
      <c r="BL183" s="70"/>
      <c r="BM183" s="70"/>
      <c r="BN183" s="70"/>
      <c r="BO183" s="70"/>
      <c r="BP183" s="70"/>
      <c r="BQ183" s="70"/>
      <c r="BR183" s="70"/>
      <c r="BS183" s="70"/>
      <c r="BT183" s="70"/>
      <c r="BU183" s="70"/>
      <c r="BV183" s="70"/>
      <c r="BW183" s="70"/>
      <c r="BX183" s="70"/>
      <c r="BY183" s="70"/>
      <c r="BZ183" s="70"/>
      <c r="CA183" s="70"/>
      <c r="CB183" s="70"/>
      <c r="CC183" s="70"/>
      <c r="CD183" s="70"/>
      <c r="CE183" s="70"/>
      <c r="CF183" s="70"/>
      <c r="CG183" s="70"/>
      <c r="CH183" s="70"/>
      <c r="CI183" s="70"/>
      <c r="CJ183" s="70"/>
      <c r="CK183" s="70"/>
      <c r="CL183" s="70"/>
      <c r="CM183" s="70"/>
      <c r="CN183" s="70"/>
      <c r="CO183" s="70"/>
      <c r="CP183" s="70"/>
      <c r="CQ183" s="70"/>
      <c r="CR183" s="70"/>
      <c r="CS183" s="58">
        <f>+AL183+AT183</f>
        <v>778</v>
      </c>
      <c r="CT183" s="76">
        <f>+BA183+BG183+BM183+BS183+BY183+CE183+CK183+CQ183</f>
        <v>778</v>
      </c>
      <c r="CU183" s="76">
        <f>+CS183-CT183</f>
        <v>0</v>
      </c>
      <c r="CV183" s="81">
        <f>+AE183-AL183-AT183</f>
        <v>0</v>
      </c>
      <c r="CW183" s="70"/>
      <c r="CX183" s="70"/>
      <c r="CY183" s="70"/>
    </row>
    <row r="184" spans="1:103">
      <c r="A184" s="70" t="s">
        <v>3697</v>
      </c>
      <c r="B184" s="71">
        <v>149</v>
      </c>
      <c r="C184" s="72" t="s">
        <v>402</v>
      </c>
      <c r="D184" s="72" t="s">
        <v>403</v>
      </c>
      <c r="E184" s="71"/>
      <c r="F184" s="71"/>
      <c r="G184" s="71" t="s">
        <v>275</v>
      </c>
      <c r="H184" s="71">
        <v>5</v>
      </c>
      <c r="I184" s="73">
        <v>134.61000000000001</v>
      </c>
      <c r="J184" s="73">
        <v>41900</v>
      </c>
      <c r="K184" s="72">
        <v>0</v>
      </c>
      <c r="L184" s="72" t="s">
        <v>41</v>
      </c>
      <c r="M184" s="92" t="s">
        <v>14</v>
      </c>
      <c r="N184" s="70" t="s">
        <v>135</v>
      </c>
      <c r="O184" s="70" t="s">
        <v>3608</v>
      </c>
      <c r="P184" s="70"/>
      <c r="Q184" s="89"/>
      <c r="R184" s="70"/>
      <c r="S184" s="70" t="s">
        <v>465</v>
      </c>
      <c r="T184" s="88" t="s">
        <v>275</v>
      </c>
      <c r="U184" s="88">
        <v>5</v>
      </c>
      <c r="V184" s="87">
        <v>134.56</v>
      </c>
      <c r="W184" s="87" t="s">
        <v>1017</v>
      </c>
      <c r="X184" s="78">
        <v>44794</v>
      </c>
      <c r="Y184" s="78">
        <v>45161</v>
      </c>
      <c r="Z184" s="69" t="s">
        <v>1080</v>
      </c>
      <c r="AA184" s="319">
        <v>35952</v>
      </c>
      <c r="AB184" s="70">
        <v>40</v>
      </c>
      <c r="AC184" s="70">
        <v>15</v>
      </c>
      <c r="AD184" s="78">
        <v>45351</v>
      </c>
      <c r="AE184" s="115">
        <v>778</v>
      </c>
      <c r="AF184" s="115"/>
      <c r="AG184" s="70" t="s">
        <v>441</v>
      </c>
      <c r="AH184" s="78">
        <v>45404</v>
      </c>
      <c r="AI184" s="70">
        <v>10228642</v>
      </c>
      <c r="AJ184" s="70" t="s">
        <v>3611</v>
      </c>
      <c r="AK184" s="70" t="s">
        <v>3669</v>
      </c>
      <c r="AL184" s="76">
        <v>778</v>
      </c>
      <c r="AM184" s="76"/>
      <c r="AN184" s="76" t="s">
        <v>3637</v>
      </c>
      <c r="AO184" s="76"/>
      <c r="AP184" s="76"/>
      <c r="AQ184" s="76"/>
      <c r="AR184" s="76"/>
      <c r="AS184" s="76"/>
      <c r="AT184" s="76"/>
      <c r="AU184" s="76"/>
      <c r="AV184" s="76"/>
      <c r="AW184" s="140">
        <v>45401</v>
      </c>
      <c r="AX184" s="70">
        <v>2550</v>
      </c>
      <c r="AY184" s="70"/>
      <c r="AZ184" s="70"/>
      <c r="BA184" s="76">
        <v>778</v>
      </c>
      <c r="BB184" s="76"/>
      <c r="BC184" s="70"/>
      <c r="BD184" s="70"/>
      <c r="BE184" s="70"/>
      <c r="BF184" s="70"/>
      <c r="BG184" s="70"/>
      <c r="BH184" s="70"/>
      <c r="BI184" s="70"/>
      <c r="BJ184" s="70"/>
      <c r="BK184" s="70"/>
      <c r="BL184" s="70"/>
      <c r="BM184" s="70"/>
      <c r="BN184" s="70"/>
      <c r="BO184" s="70"/>
      <c r="BP184" s="70"/>
      <c r="BQ184" s="70"/>
      <c r="BR184" s="70"/>
      <c r="BS184" s="70"/>
      <c r="BT184" s="70"/>
      <c r="BU184" s="70"/>
      <c r="BV184" s="70"/>
      <c r="BW184" s="70"/>
      <c r="BX184" s="70"/>
      <c r="BY184" s="70"/>
      <c r="BZ184" s="70"/>
      <c r="CA184" s="70"/>
      <c r="CB184" s="70"/>
      <c r="CC184" s="70"/>
      <c r="CD184" s="70"/>
      <c r="CE184" s="70"/>
      <c r="CF184" s="70"/>
      <c r="CG184" s="70"/>
      <c r="CH184" s="70"/>
      <c r="CI184" s="70"/>
      <c r="CJ184" s="70"/>
      <c r="CK184" s="70"/>
      <c r="CL184" s="70"/>
      <c r="CM184" s="70"/>
      <c r="CN184" s="70"/>
      <c r="CO184" s="70"/>
      <c r="CP184" s="70"/>
      <c r="CQ184" s="70"/>
      <c r="CR184" s="70"/>
      <c r="CS184" s="58">
        <f>+AL184+AT184</f>
        <v>778</v>
      </c>
      <c r="CT184" s="76">
        <f>+BA184+BG184+BM184+BS184+BY184+CE184+CK184+CQ184</f>
        <v>778</v>
      </c>
      <c r="CU184" s="76">
        <f>+CS184-CT184</f>
        <v>0</v>
      </c>
      <c r="CV184" s="81">
        <f>+AE184-AL184-AT184</f>
        <v>0</v>
      </c>
      <c r="CW184" s="70"/>
      <c r="CX184" s="70"/>
      <c r="CY184" s="70"/>
    </row>
    <row r="185" spans="1:103">
      <c r="A185" s="70" t="s">
        <v>3697</v>
      </c>
      <c r="B185" s="71">
        <v>149</v>
      </c>
      <c r="C185" s="72" t="s">
        <v>402</v>
      </c>
      <c r="D185" s="72" t="s">
        <v>403</v>
      </c>
      <c r="E185" s="71"/>
      <c r="F185" s="71"/>
      <c r="G185" s="71" t="s">
        <v>275</v>
      </c>
      <c r="H185" s="71">
        <v>5</v>
      </c>
      <c r="I185" s="73">
        <v>134.61000000000001</v>
      </c>
      <c r="J185" s="73">
        <v>41900</v>
      </c>
      <c r="K185" s="72">
        <v>0</v>
      </c>
      <c r="L185" s="72" t="s">
        <v>41</v>
      </c>
      <c r="M185" s="92" t="s">
        <v>14</v>
      </c>
      <c r="N185" s="70" t="s">
        <v>135</v>
      </c>
      <c r="O185" s="70" t="s">
        <v>3608</v>
      </c>
      <c r="P185" s="70"/>
      <c r="Q185" s="89"/>
      <c r="R185" s="70"/>
      <c r="S185" s="70" t="s">
        <v>465</v>
      </c>
      <c r="T185" s="88" t="s">
        <v>275</v>
      </c>
      <c r="U185" s="88">
        <v>5</v>
      </c>
      <c r="V185" s="87">
        <v>134.56</v>
      </c>
      <c r="W185" s="87" t="s">
        <v>1017</v>
      </c>
      <c r="X185" s="78">
        <v>44794</v>
      </c>
      <c r="Y185" s="78">
        <v>45161</v>
      </c>
      <c r="Z185" s="69" t="s">
        <v>1080</v>
      </c>
      <c r="AA185" s="319">
        <v>35952</v>
      </c>
      <c r="AB185" s="70">
        <v>40</v>
      </c>
      <c r="AC185" s="70">
        <v>16</v>
      </c>
      <c r="AD185" s="78">
        <v>45381</v>
      </c>
      <c r="AE185" s="115">
        <v>778</v>
      </c>
      <c r="AF185" s="115"/>
      <c r="AG185" s="70" t="s">
        <v>441</v>
      </c>
      <c r="AH185" s="78">
        <v>45471</v>
      </c>
      <c r="AI185" s="70">
        <v>10228642</v>
      </c>
      <c r="AJ185" s="70" t="s">
        <v>3611</v>
      </c>
      <c r="AK185" s="70" t="s">
        <v>3670</v>
      </c>
      <c r="AL185" s="76">
        <v>778</v>
      </c>
      <c r="AM185" s="76"/>
      <c r="AN185" s="76" t="s">
        <v>3639</v>
      </c>
      <c r="AO185" s="76"/>
      <c r="AP185" s="76"/>
      <c r="AQ185" s="76"/>
      <c r="AR185" s="76"/>
      <c r="AS185" s="76"/>
      <c r="AT185" s="76"/>
      <c r="AU185" s="76"/>
      <c r="AV185" s="76"/>
      <c r="AW185" s="140">
        <v>45471</v>
      </c>
      <c r="AX185" s="70">
        <v>2824</v>
      </c>
      <c r="AY185" s="70"/>
      <c r="AZ185" s="70"/>
      <c r="BA185" s="76">
        <v>278</v>
      </c>
      <c r="BB185" s="76"/>
      <c r="BC185" s="70"/>
      <c r="BD185" s="70"/>
      <c r="BE185" s="70"/>
      <c r="BF185" s="70"/>
      <c r="BG185" s="70"/>
      <c r="BH185" s="70"/>
      <c r="BI185" s="70"/>
      <c r="BJ185" s="70"/>
      <c r="BK185" s="70"/>
      <c r="BL185" s="70"/>
      <c r="BM185" s="70"/>
      <c r="BN185" s="70"/>
      <c r="BO185" s="70"/>
      <c r="BP185" s="70"/>
      <c r="BQ185" s="70"/>
      <c r="BR185" s="70"/>
      <c r="BS185" s="70"/>
      <c r="BT185" s="70"/>
      <c r="BU185" s="70"/>
      <c r="BV185" s="70"/>
      <c r="BW185" s="70"/>
      <c r="BX185" s="70"/>
      <c r="BY185" s="70"/>
      <c r="BZ185" s="70"/>
      <c r="CA185" s="70"/>
      <c r="CB185" s="70"/>
      <c r="CC185" s="70"/>
      <c r="CD185" s="70"/>
      <c r="CE185" s="70"/>
      <c r="CF185" s="70"/>
      <c r="CG185" s="70"/>
      <c r="CH185" s="70"/>
      <c r="CI185" s="70"/>
      <c r="CJ185" s="70"/>
      <c r="CK185" s="70"/>
      <c r="CL185" s="70"/>
      <c r="CM185" s="70"/>
      <c r="CN185" s="70"/>
      <c r="CO185" s="70"/>
      <c r="CP185" s="70"/>
      <c r="CQ185" s="70"/>
      <c r="CR185" s="70"/>
      <c r="CS185" s="58">
        <f>+AL185+AT185</f>
        <v>778</v>
      </c>
      <c r="CT185" s="76">
        <f>+BA185+BG185+BM185+BS185+BY185+CE185+CK185+CQ185</f>
        <v>278</v>
      </c>
      <c r="CU185" s="76">
        <f>+CS185-CT185</f>
        <v>500</v>
      </c>
      <c r="CV185" s="81">
        <f>+AE185-AL185-AT185</f>
        <v>0</v>
      </c>
      <c r="CW185" s="70" t="s">
        <v>3820</v>
      </c>
      <c r="CX185" s="70"/>
      <c r="CY185" s="70" t="s">
        <v>3819</v>
      </c>
    </row>
    <row r="186" spans="1:103">
      <c r="A186" s="70" t="s">
        <v>3697</v>
      </c>
      <c r="B186" s="71">
        <v>149</v>
      </c>
      <c r="C186" s="72" t="s">
        <v>402</v>
      </c>
      <c r="D186" s="72" t="s">
        <v>403</v>
      </c>
      <c r="E186" s="71"/>
      <c r="F186" s="71"/>
      <c r="G186" s="71" t="s">
        <v>275</v>
      </c>
      <c r="H186" s="71">
        <v>5</v>
      </c>
      <c r="I186" s="73">
        <v>134.61000000000001</v>
      </c>
      <c r="J186" s="73">
        <v>41900</v>
      </c>
      <c r="K186" s="72">
        <v>0</v>
      </c>
      <c r="L186" s="72" t="s">
        <v>41</v>
      </c>
      <c r="M186" s="92" t="s">
        <v>14</v>
      </c>
      <c r="N186" s="70" t="s">
        <v>135</v>
      </c>
      <c r="O186" s="70" t="s">
        <v>3608</v>
      </c>
      <c r="P186" s="70"/>
      <c r="Q186" s="89"/>
      <c r="R186" s="70"/>
      <c r="S186" s="70" t="s">
        <v>465</v>
      </c>
      <c r="T186" s="88" t="s">
        <v>275</v>
      </c>
      <c r="U186" s="88">
        <v>5</v>
      </c>
      <c r="V186" s="87">
        <v>134.56</v>
      </c>
      <c r="W186" s="87" t="s">
        <v>1017</v>
      </c>
      <c r="X186" s="78">
        <v>44794</v>
      </c>
      <c r="Y186" s="78">
        <v>45161</v>
      </c>
      <c r="Z186" s="69" t="s">
        <v>1080</v>
      </c>
      <c r="AA186" s="319">
        <v>35952</v>
      </c>
      <c r="AB186" s="70">
        <v>40</v>
      </c>
      <c r="AC186" s="70">
        <v>17</v>
      </c>
      <c r="AD186" s="78">
        <v>45412</v>
      </c>
      <c r="AE186" s="115">
        <v>778</v>
      </c>
      <c r="AF186" s="115"/>
      <c r="AG186" s="70" t="s">
        <v>441</v>
      </c>
      <c r="AH186" s="78">
        <v>45471</v>
      </c>
      <c r="AI186" s="70">
        <v>10228642</v>
      </c>
      <c r="AJ186" s="70" t="s">
        <v>3611</v>
      </c>
      <c r="AK186" s="70" t="s">
        <v>3671</v>
      </c>
      <c r="AL186" s="76">
        <v>778</v>
      </c>
      <c r="AM186" s="76"/>
      <c r="AN186" s="76" t="s">
        <v>3640</v>
      </c>
      <c r="AO186" s="76"/>
      <c r="AP186" s="76"/>
      <c r="AQ186" s="76"/>
      <c r="AR186" s="76"/>
      <c r="AS186" s="76"/>
      <c r="AT186" s="76"/>
      <c r="AU186" s="76"/>
      <c r="AV186" s="76"/>
      <c r="AW186" s="140">
        <v>45471</v>
      </c>
      <c r="AX186" s="70">
        <v>2824</v>
      </c>
      <c r="AY186" s="70"/>
      <c r="AZ186" s="70"/>
      <c r="BA186" s="76">
        <v>778</v>
      </c>
      <c r="BB186" s="76"/>
      <c r="BC186" s="70"/>
      <c r="BD186" s="70"/>
      <c r="BE186" s="70"/>
      <c r="BF186" s="70"/>
      <c r="BG186" s="70"/>
      <c r="BH186" s="70"/>
      <c r="BI186" s="70"/>
      <c r="BJ186" s="70"/>
      <c r="BK186" s="70"/>
      <c r="BL186" s="70"/>
      <c r="BM186" s="70"/>
      <c r="BN186" s="70"/>
      <c r="BO186" s="70"/>
      <c r="BP186" s="70"/>
      <c r="BQ186" s="70"/>
      <c r="BR186" s="70"/>
      <c r="BS186" s="70"/>
      <c r="BT186" s="70"/>
      <c r="BU186" s="70"/>
      <c r="BV186" s="70"/>
      <c r="BW186" s="70"/>
      <c r="BX186" s="70"/>
      <c r="BY186" s="70"/>
      <c r="BZ186" s="70"/>
      <c r="CA186" s="70"/>
      <c r="CB186" s="70"/>
      <c r="CC186" s="70"/>
      <c r="CD186" s="70"/>
      <c r="CE186" s="70"/>
      <c r="CF186" s="70"/>
      <c r="CG186" s="70"/>
      <c r="CH186" s="70"/>
      <c r="CI186" s="70"/>
      <c r="CJ186" s="70"/>
      <c r="CK186" s="70"/>
      <c r="CL186" s="70"/>
      <c r="CM186" s="70"/>
      <c r="CN186" s="70"/>
      <c r="CO186" s="70"/>
      <c r="CP186" s="70"/>
      <c r="CQ186" s="70"/>
      <c r="CR186" s="70"/>
      <c r="CS186" s="58">
        <f>+AL186+AT186</f>
        <v>778</v>
      </c>
      <c r="CT186" s="76">
        <f>+BA186+BG186+BM186+BS186+BY186+CE186+CK186+CQ186</f>
        <v>778</v>
      </c>
      <c r="CU186" s="76">
        <f>+CS186-CT186</f>
        <v>0</v>
      </c>
      <c r="CV186" s="81">
        <f>+AE186-AL186-AT186</f>
        <v>0</v>
      </c>
      <c r="CW186" s="70"/>
      <c r="CX186" s="70"/>
      <c r="CY186" s="70"/>
    </row>
    <row r="187" spans="1:103">
      <c r="A187" s="70" t="s">
        <v>3697</v>
      </c>
      <c r="B187" s="71">
        <v>149</v>
      </c>
      <c r="C187" s="72" t="s">
        <v>402</v>
      </c>
      <c r="D187" s="72" t="s">
        <v>403</v>
      </c>
      <c r="E187" s="71"/>
      <c r="F187" s="71"/>
      <c r="G187" s="71" t="s">
        <v>275</v>
      </c>
      <c r="H187" s="71">
        <v>5</v>
      </c>
      <c r="I187" s="73">
        <v>134.61000000000001</v>
      </c>
      <c r="J187" s="73">
        <v>41900</v>
      </c>
      <c r="K187" s="72">
        <v>0</v>
      </c>
      <c r="L187" s="72" t="s">
        <v>41</v>
      </c>
      <c r="M187" s="92" t="s">
        <v>14</v>
      </c>
      <c r="N187" s="70" t="s">
        <v>135</v>
      </c>
      <c r="O187" s="70" t="s">
        <v>3608</v>
      </c>
      <c r="P187" s="70"/>
      <c r="Q187" s="89"/>
      <c r="R187" s="70"/>
      <c r="S187" s="70" t="s">
        <v>465</v>
      </c>
      <c r="T187" s="88" t="s">
        <v>275</v>
      </c>
      <c r="U187" s="88">
        <v>5</v>
      </c>
      <c r="V187" s="87">
        <v>134.56</v>
      </c>
      <c r="W187" s="87" t="s">
        <v>1017</v>
      </c>
      <c r="X187" s="78">
        <v>44794</v>
      </c>
      <c r="Y187" s="78">
        <v>45161</v>
      </c>
      <c r="Z187" s="69" t="s">
        <v>1080</v>
      </c>
      <c r="AA187" s="319">
        <v>35952</v>
      </c>
      <c r="AB187" s="70">
        <v>40</v>
      </c>
      <c r="AC187" s="70">
        <v>18</v>
      </c>
      <c r="AD187" s="78">
        <v>45442</v>
      </c>
      <c r="AE187" s="115">
        <v>778</v>
      </c>
      <c r="AF187" s="115"/>
      <c r="AG187" s="70" t="s">
        <v>441</v>
      </c>
      <c r="AH187" s="78">
        <v>45471</v>
      </c>
      <c r="AI187" s="70">
        <v>10228642</v>
      </c>
      <c r="AJ187" s="70" t="s">
        <v>3611</v>
      </c>
      <c r="AK187" s="70" t="s">
        <v>3672</v>
      </c>
      <c r="AL187" s="76">
        <v>778</v>
      </c>
      <c r="AM187" s="76"/>
      <c r="AN187" s="76" t="s">
        <v>3641</v>
      </c>
      <c r="AO187" s="76"/>
      <c r="AP187" s="76"/>
      <c r="AQ187" s="76"/>
      <c r="AR187" s="76"/>
      <c r="AS187" s="76"/>
      <c r="AT187" s="76"/>
      <c r="AU187" s="76"/>
      <c r="AV187" s="76"/>
      <c r="AW187" s="140">
        <v>45471</v>
      </c>
      <c r="AX187" s="70">
        <v>2824</v>
      </c>
      <c r="AY187" s="70"/>
      <c r="AZ187" s="70"/>
      <c r="BA187" s="76">
        <v>778</v>
      </c>
      <c r="BB187" s="76"/>
      <c r="BC187" s="70"/>
      <c r="BD187" s="70"/>
      <c r="BE187" s="70"/>
      <c r="BF187" s="70"/>
      <c r="BG187" s="70"/>
      <c r="BH187" s="70"/>
      <c r="BI187" s="70"/>
      <c r="BJ187" s="70"/>
      <c r="BK187" s="70"/>
      <c r="BL187" s="70"/>
      <c r="BM187" s="70"/>
      <c r="BN187" s="70"/>
      <c r="BO187" s="70"/>
      <c r="BP187" s="70"/>
      <c r="BQ187" s="70"/>
      <c r="BR187" s="70"/>
      <c r="BS187" s="70"/>
      <c r="BT187" s="70"/>
      <c r="BU187" s="70"/>
      <c r="BV187" s="70"/>
      <c r="BW187" s="70"/>
      <c r="BX187" s="70"/>
      <c r="BY187" s="70"/>
      <c r="BZ187" s="70"/>
      <c r="CA187" s="70"/>
      <c r="CB187" s="70"/>
      <c r="CC187" s="70"/>
      <c r="CD187" s="70"/>
      <c r="CE187" s="70"/>
      <c r="CF187" s="70"/>
      <c r="CG187" s="70"/>
      <c r="CH187" s="70"/>
      <c r="CI187" s="70"/>
      <c r="CJ187" s="70"/>
      <c r="CK187" s="70"/>
      <c r="CL187" s="70"/>
      <c r="CM187" s="70"/>
      <c r="CN187" s="70"/>
      <c r="CO187" s="70"/>
      <c r="CP187" s="70"/>
      <c r="CQ187" s="70"/>
      <c r="CR187" s="70"/>
      <c r="CS187" s="58">
        <f>+AL187+AT187</f>
        <v>778</v>
      </c>
      <c r="CT187" s="76">
        <f>+BA187+BG187+BM187+BS187+BY187+CE187+CK187+CQ187</f>
        <v>778</v>
      </c>
      <c r="CU187" s="76">
        <f>+CS187-CT187</f>
        <v>0</v>
      </c>
      <c r="CV187" s="81">
        <f>+AE187-AL187-AT187</f>
        <v>0</v>
      </c>
      <c r="CW187" s="70"/>
      <c r="CX187" s="70"/>
      <c r="CY187" s="70"/>
    </row>
    <row r="188" spans="1:103">
      <c r="A188" s="70" t="s">
        <v>3697</v>
      </c>
      <c r="B188" s="71">
        <v>149</v>
      </c>
      <c r="C188" s="72" t="s">
        <v>402</v>
      </c>
      <c r="D188" s="72" t="s">
        <v>403</v>
      </c>
      <c r="E188" s="71"/>
      <c r="F188" s="71"/>
      <c r="G188" s="71" t="s">
        <v>275</v>
      </c>
      <c r="H188" s="71">
        <v>5</v>
      </c>
      <c r="I188" s="73">
        <v>134.61000000000001</v>
      </c>
      <c r="J188" s="73">
        <v>41900</v>
      </c>
      <c r="K188" s="72">
        <v>0</v>
      </c>
      <c r="L188" s="72" t="s">
        <v>41</v>
      </c>
      <c r="M188" s="92" t="s">
        <v>14</v>
      </c>
      <c r="N188" s="70" t="s">
        <v>135</v>
      </c>
      <c r="O188" s="70" t="s">
        <v>3608</v>
      </c>
      <c r="P188" s="70"/>
      <c r="Q188" s="89"/>
      <c r="R188" s="70"/>
      <c r="S188" s="70" t="s">
        <v>465</v>
      </c>
      <c r="T188" s="88" t="s">
        <v>275</v>
      </c>
      <c r="U188" s="88">
        <v>5</v>
      </c>
      <c r="V188" s="87">
        <v>134.56</v>
      </c>
      <c r="W188" s="87" t="s">
        <v>1017</v>
      </c>
      <c r="X188" s="78">
        <v>44794</v>
      </c>
      <c r="Y188" s="78">
        <v>45161</v>
      </c>
      <c r="Z188" s="69" t="s">
        <v>1080</v>
      </c>
      <c r="AA188" s="319">
        <v>35952</v>
      </c>
      <c r="AB188" s="70">
        <v>40</v>
      </c>
      <c r="AC188" s="70">
        <v>19</v>
      </c>
      <c r="AD188" s="78">
        <v>45473</v>
      </c>
      <c r="AE188" s="115">
        <v>778</v>
      </c>
      <c r="AF188" s="115"/>
      <c r="AG188" s="70" t="s">
        <v>441</v>
      </c>
      <c r="AH188" s="78">
        <v>45499</v>
      </c>
      <c r="AI188" s="70">
        <v>10228642</v>
      </c>
      <c r="AJ188" s="70" t="s">
        <v>3611</v>
      </c>
      <c r="AK188" s="70" t="s">
        <v>3673</v>
      </c>
      <c r="AL188" s="76">
        <v>778</v>
      </c>
      <c r="AM188" s="76"/>
      <c r="AN188" s="76" t="s">
        <v>3642</v>
      </c>
      <c r="AO188" s="76"/>
      <c r="AP188" s="76"/>
      <c r="AQ188" s="76"/>
      <c r="AR188" s="76"/>
      <c r="AS188" s="76"/>
      <c r="AT188" s="76"/>
      <c r="AU188" s="76"/>
      <c r="AV188" s="76"/>
      <c r="AW188" s="140">
        <v>45498</v>
      </c>
      <c r="AX188" s="70">
        <v>2938</v>
      </c>
      <c r="AY188" s="70"/>
      <c r="AZ188" s="70"/>
      <c r="BA188" s="76">
        <v>778</v>
      </c>
      <c r="BB188" s="76"/>
      <c r="BC188" s="70"/>
      <c r="BD188" s="70"/>
      <c r="BE188" s="70"/>
      <c r="BF188" s="70"/>
      <c r="BG188" s="70"/>
      <c r="BH188" s="70"/>
      <c r="BI188" s="70"/>
      <c r="BJ188" s="70"/>
      <c r="BK188" s="70"/>
      <c r="BL188" s="70"/>
      <c r="BM188" s="70"/>
      <c r="BN188" s="70"/>
      <c r="BO188" s="70"/>
      <c r="BP188" s="70"/>
      <c r="BQ188" s="70"/>
      <c r="BR188" s="70"/>
      <c r="BS188" s="70"/>
      <c r="BT188" s="70"/>
      <c r="BU188" s="70"/>
      <c r="BV188" s="70"/>
      <c r="BW188" s="70"/>
      <c r="BX188" s="70"/>
      <c r="BY188" s="70"/>
      <c r="BZ188" s="70"/>
      <c r="CA188" s="70"/>
      <c r="CB188" s="70"/>
      <c r="CC188" s="70"/>
      <c r="CD188" s="70"/>
      <c r="CE188" s="70"/>
      <c r="CF188" s="70"/>
      <c r="CG188" s="70"/>
      <c r="CH188" s="70"/>
      <c r="CI188" s="70"/>
      <c r="CJ188" s="70"/>
      <c r="CK188" s="70"/>
      <c r="CL188" s="70"/>
      <c r="CM188" s="70"/>
      <c r="CN188" s="70"/>
      <c r="CO188" s="70"/>
      <c r="CP188" s="70"/>
      <c r="CQ188" s="70"/>
      <c r="CR188" s="70"/>
      <c r="CS188" s="58">
        <f>+AL188+AT188</f>
        <v>778</v>
      </c>
      <c r="CT188" s="76">
        <f>+BA188+BG188+BM188+BS188+BY188+CE188+CK188+CQ188</f>
        <v>778</v>
      </c>
      <c r="CU188" s="76">
        <f>+CS188-CT188</f>
        <v>0</v>
      </c>
      <c r="CV188" s="81">
        <f>+AE188-AL188-AT188</f>
        <v>0</v>
      </c>
      <c r="CW188" s="70"/>
      <c r="CX188" s="70"/>
      <c r="CY188" s="70"/>
    </row>
    <row r="189" spans="1:103">
      <c r="A189" s="70" t="s">
        <v>3697</v>
      </c>
      <c r="B189" s="71">
        <v>149</v>
      </c>
      <c r="C189" s="72" t="s">
        <v>402</v>
      </c>
      <c r="D189" s="72" t="s">
        <v>403</v>
      </c>
      <c r="E189" s="71"/>
      <c r="F189" s="71"/>
      <c r="G189" s="71" t="s">
        <v>275</v>
      </c>
      <c r="H189" s="71">
        <v>5</v>
      </c>
      <c r="I189" s="73">
        <v>134.61000000000001</v>
      </c>
      <c r="J189" s="73">
        <v>41900</v>
      </c>
      <c r="K189" s="72">
        <v>0</v>
      </c>
      <c r="L189" s="72" t="s">
        <v>41</v>
      </c>
      <c r="M189" s="92" t="s">
        <v>14</v>
      </c>
      <c r="N189" s="70" t="s">
        <v>135</v>
      </c>
      <c r="O189" s="70" t="s">
        <v>3608</v>
      </c>
      <c r="P189" s="70"/>
      <c r="Q189" s="89"/>
      <c r="R189" s="70"/>
      <c r="S189" s="70" t="s">
        <v>465</v>
      </c>
      <c r="T189" s="88" t="s">
        <v>275</v>
      </c>
      <c r="U189" s="88">
        <v>5</v>
      </c>
      <c r="V189" s="87">
        <v>134.56</v>
      </c>
      <c r="W189" s="87" t="s">
        <v>1017</v>
      </c>
      <c r="X189" s="78">
        <v>44794</v>
      </c>
      <c r="Y189" s="78">
        <v>45161</v>
      </c>
      <c r="Z189" s="69" t="s">
        <v>1080</v>
      </c>
      <c r="AA189" s="319">
        <v>35952</v>
      </c>
      <c r="AB189" s="70">
        <v>40</v>
      </c>
      <c r="AC189" s="70">
        <v>20</v>
      </c>
      <c r="AD189" s="78">
        <v>45503</v>
      </c>
      <c r="AE189" s="115">
        <v>778</v>
      </c>
      <c r="AF189" s="115"/>
      <c r="AG189" s="70" t="s">
        <v>441</v>
      </c>
      <c r="AH189" s="78">
        <v>45499</v>
      </c>
      <c r="AI189" s="70">
        <v>10228642</v>
      </c>
      <c r="AJ189" s="70" t="s">
        <v>3611</v>
      </c>
      <c r="AK189" s="70" t="s">
        <v>3674</v>
      </c>
      <c r="AL189" s="76">
        <v>778</v>
      </c>
      <c r="AM189" s="76"/>
      <c r="AN189" s="76" t="s">
        <v>3643</v>
      </c>
      <c r="AO189" s="76"/>
      <c r="AP189" s="76"/>
      <c r="AQ189" s="76"/>
      <c r="AR189" s="76"/>
      <c r="AS189" s="76"/>
      <c r="AT189" s="76"/>
      <c r="AU189" s="76"/>
      <c r="AV189" s="76"/>
      <c r="AW189" s="140">
        <v>45498</v>
      </c>
      <c r="AX189" s="70">
        <v>2940</v>
      </c>
      <c r="AY189" s="70"/>
      <c r="AZ189" s="70"/>
      <c r="BA189" s="76">
        <v>778</v>
      </c>
      <c r="BB189" s="76"/>
      <c r="BC189" s="70"/>
      <c r="BD189" s="70"/>
      <c r="BE189" s="70"/>
      <c r="BF189" s="70"/>
      <c r="BG189" s="70"/>
      <c r="BH189" s="70"/>
      <c r="BI189" s="70"/>
      <c r="BJ189" s="70"/>
      <c r="BK189" s="70"/>
      <c r="BL189" s="70"/>
      <c r="BM189" s="70"/>
      <c r="BN189" s="70"/>
      <c r="BO189" s="70"/>
      <c r="BP189" s="70"/>
      <c r="BQ189" s="70"/>
      <c r="BR189" s="70"/>
      <c r="BS189" s="70"/>
      <c r="BT189" s="70"/>
      <c r="BU189" s="70"/>
      <c r="BV189" s="70"/>
      <c r="BW189" s="70"/>
      <c r="BX189" s="70"/>
      <c r="BY189" s="70"/>
      <c r="BZ189" s="70"/>
      <c r="CA189" s="70"/>
      <c r="CB189" s="70"/>
      <c r="CC189" s="70"/>
      <c r="CD189" s="70"/>
      <c r="CE189" s="70"/>
      <c r="CF189" s="70"/>
      <c r="CG189" s="70"/>
      <c r="CH189" s="70"/>
      <c r="CI189" s="70"/>
      <c r="CJ189" s="70"/>
      <c r="CK189" s="70"/>
      <c r="CL189" s="70"/>
      <c r="CM189" s="70"/>
      <c r="CN189" s="70"/>
      <c r="CO189" s="70"/>
      <c r="CP189" s="70"/>
      <c r="CQ189" s="70"/>
      <c r="CR189" s="70"/>
      <c r="CS189" s="58">
        <f>+AL189+AT189</f>
        <v>778</v>
      </c>
      <c r="CT189" s="76">
        <f>+BA189+BG189+BM189+BS189+BY189+CE189+CK189+CQ189</f>
        <v>778</v>
      </c>
      <c r="CU189" s="76">
        <f>+CS189-CT189</f>
        <v>0</v>
      </c>
      <c r="CV189" s="81">
        <f>+AE189-AL189-AT189</f>
        <v>0</v>
      </c>
      <c r="CW189" s="70"/>
      <c r="CX189" s="70"/>
      <c r="CY189" s="70"/>
    </row>
    <row r="190" spans="1:103">
      <c r="A190" s="70" t="s">
        <v>3697</v>
      </c>
      <c r="B190" s="71">
        <v>149</v>
      </c>
      <c r="C190" s="72" t="s">
        <v>402</v>
      </c>
      <c r="D190" s="72" t="s">
        <v>403</v>
      </c>
      <c r="E190" s="71"/>
      <c r="F190" s="71"/>
      <c r="G190" s="71" t="s">
        <v>275</v>
      </c>
      <c r="H190" s="71">
        <v>5</v>
      </c>
      <c r="I190" s="73">
        <v>134.61000000000001</v>
      </c>
      <c r="J190" s="73">
        <v>41900</v>
      </c>
      <c r="K190" s="72">
        <v>0</v>
      </c>
      <c r="L190" s="72" t="s">
        <v>41</v>
      </c>
      <c r="M190" s="92" t="s">
        <v>14</v>
      </c>
      <c r="N190" s="70" t="s">
        <v>135</v>
      </c>
      <c r="O190" s="70" t="s">
        <v>3608</v>
      </c>
      <c r="P190" s="70"/>
      <c r="Q190" s="89"/>
      <c r="R190" s="70"/>
      <c r="S190" s="70" t="s">
        <v>465</v>
      </c>
      <c r="T190" s="88" t="s">
        <v>275</v>
      </c>
      <c r="U190" s="88">
        <v>5</v>
      </c>
      <c r="V190" s="87">
        <v>134.56</v>
      </c>
      <c r="W190" s="87" t="s">
        <v>1017</v>
      </c>
      <c r="X190" s="78">
        <v>44794</v>
      </c>
      <c r="Y190" s="78">
        <v>45161</v>
      </c>
      <c r="Z190" s="69" t="s">
        <v>1080</v>
      </c>
      <c r="AA190" s="319">
        <v>35952</v>
      </c>
      <c r="AB190" s="70">
        <v>40</v>
      </c>
      <c r="AC190" s="70">
        <v>21</v>
      </c>
      <c r="AD190" s="78">
        <v>45534</v>
      </c>
      <c r="AE190" s="115">
        <v>778</v>
      </c>
      <c r="AF190" s="115"/>
      <c r="AG190" s="70" t="s">
        <v>441</v>
      </c>
      <c r="AH190" s="78">
        <v>45566</v>
      </c>
      <c r="AI190" s="70">
        <v>10228642</v>
      </c>
      <c r="AJ190" s="70" t="s">
        <v>3611</v>
      </c>
      <c r="AK190" s="70" t="s">
        <v>3675</v>
      </c>
      <c r="AL190" s="76">
        <v>778</v>
      </c>
      <c r="AM190" s="76"/>
      <c r="AN190" s="76" t="s">
        <v>3644</v>
      </c>
      <c r="AO190" s="76"/>
      <c r="AP190" s="76"/>
      <c r="AQ190" s="76"/>
      <c r="AR190" s="76"/>
      <c r="AS190" s="76"/>
      <c r="AT190" s="76"/>
      <c r="AU190" s="76"/>
      <c r="AV190" s="76"/>
      <c r="AW190" s="140">
        <v>45545</v>
      </c>
      <c r="AX190" s="70">
        <v>3134</v>
      </c>
      <c r="AY190" s="70"/>
      <c r="AZ190" s="70"/>
      <c r="BA190" s="76">
        <v>710</v>
      </c>
      <c r="BB190" s="76"/>
      <c r="BC190" s="78">
        <v>45566</v>
      </c>
      <c r="BD190" s="70">
        <v>3226</v>
      </c>
      <c r="BE190" s="70"/>
      <c r="BF190" s="70"/>
      <c r="BG190" s="70">
        <v>68</v>
      </c>
      <c r="BH190" s="70"/>
      <c r="BI190" s="70"/>
      <c r="BJ190" s="70"/>
      <c r="BK190" s="70"/>
      <c r="BL190" s="70"/>
      <c r="BM190" s="70"/>
      <c r="BN190" s="70"/>
      <c r="BO190" s="70"/>
      <c r="BP190" s="70"/>
      <c r="BQ190" s="70"/>
      <c r="BR190" s="70"/>
      <c r="BS190" s="70"/>
      <c r="BT190" s="70"/>
      <c r="BU190" s="70"/>
      <c r="BV190" s="70"/>
      <c r="BW190" s="70"/>
      <c r="BX190" s="70"/>
      <c r="BY190" s="70"/>
      <c r="BZ190" s="70"/>
      <c r="CA190" s="70"/>
      <c r="CB190" s="70"/>
      <c r="CC190" s="70"/>
      <c r="CD190" s="70"/>
      <c r="CE190" s="70"/>
      <c r="CF190" s="70"/>
      <c r="CG190" s="70"/>
      <c r="CH190" s="70"/>
      <c r="CI190" s="70"/>
      <c r="CJ190" s="70"/>
      <c r="CK190" s="70"/>
      <c r="CL190" s="70"/>
      <c r="CM190" s="70"/>
      <c r="CN190" s="70"/>
      <c r="CO190" s="70"/>
      <c r="CP190" s="70"/>
      <c r="CQ190" s="70"/>
      <c r="CR190" s="70"/>
      <c r="CS190" s="58">
        <f>+AL190+AT190</f>
        <v>778</v>
      </c>
      <c r="CT190" s="76">
        <f>+BA190+BG190+BM190+BS190+BY190+CE190+CK190+CQ190</f>
        <v>778</v>
      </c>
      <c r="CU190" s="76">
        <f>+CS190-CT190</f>
        <v>0</v>
      </c>
      <c r="CV190" s="81">
        <f>+AE190-AL190-AT190</f>
        <v>0</v>
      </c>
      <c r="CW190" s="70"/>
      <c r="CX190" s="70"/>
      <c r="CY190" s="70"/>
    </row>
    <row r="191" spans="1:103">
      <c r="A191" s="70" t="s">
        <v>3697</v>
      </c>
      <c r="B191" s="71">
        <v>149</v>
      </c>
      <c r="C191" s="72" t="s">
        <v>402</v>
      </c>
      <c r="D191" s="72" t="s">
        <v>403</v>
      </c>
      <c r="E191" s="71"/>
      <c r="F191" s="71"/>
      <c r="G191" s="71" t="s">
        <v>275</v>
      </c>
      <c r="H191" s="71">
        <v>5</v>
      </c>
      <c r="I191" s="73">
        <v>134.61000000000001</v>
      </c>
      <c r="J191" s="73">
        <v>41900</v>
      </c>
      <c r="K191" s="72">
        <v>0</v>
      </c>
      <c r="L191" s="72" t="s">
        <v>41</v>
      </c>
      <c r="M191" s="92" t="s">
        <v>14</v>
      </c>
      <c r="N191" s="70" t="s">
        <v>135</v>
      </c>
      <c r="O191" s="70" t="s">
        <v>3608</v>
      </c>
      <c r="P191" s="70"/>
      <c r="Q191" s="89"/>
      <c r="R191" s="70"/>
      <c r="S191" s="70" t="s">
        <v>465</v>
      </c>
      <c r="T191" s="88" t="s">
        <v>275</v>
      </c>
      <c r="U191" s="88">
        <v>5</v>
      </c>
      <c r="V191" s="87">
        <v>134.56</v>
      </c>
      <c r="W191" s="87" t="s">
        <v>1017</v>
      </c>
      <c r="X191" s="78">
        <v>44794</v>
      </c>
      <c r="Y191" s="78">
        <v>45161</v>
      </c>
      <c r="Z191" s="69" t="s">
        <v>1080</v>
      </c>
      <c r="AA191" s="319">
        <v>35952</v>
      </c>
      <c r="AB191" s="70">
        <v>40</v>
      </c>
      <c r="AC191" s="70">
        <v>22</v>
      </c>
      <c r="AD191" s="78">
        <v>45565</v>
      </c>
      <c r="AE191" s="115">
        <v>778</v>
      </c>
      <c r="AF191" s="115"/>
      <c r="AG191" s="70" t="s">
        <v>441</v>
      </c>
      <c r="AH191" s="78">
        <v>45566</v>
      </c>
      <c r="AI191" s="70">
        <v>10228642</v>
      </c>
      <c r="AJ191" s="70" t="s">
        <v>3611</v>
      </c>
      <c r="AK191" s="70" t="s">
        <v>3676</v>
      </c>
      <c r="AL191" s="76">
        <v>778</v>
      </c>
      <c r="AM191" s="76"/>
      <c r="AN191" s="76" t="s">
        <v>3645</v>
      </c>
      <c r="AO191" s="76"/>
      <c r="AP191" s="76"/>
      <c r="AQ191" s="76"/>
      <c r="AR191" s="76"/>
      <c r="AS191" s="76"/>
      <c r="AT191" s="76"/>
      <c r="AU191" s="76"/>
      <c r="AV191" s="76"/>
      <c r="AW191" s="140">
        <v>45566</v>
      </c>
      <c r="AX191" s="70">
        <v>3225</v>
      </c>
      <c r="AY191" s="70"/>
      <c r="AZ191" s="70"/>
      <c r="BA191" s="76">
        <v>778</v>
      </c>
      <c r="BB191" s="76"/>
      <c r="BC191" s="70"/>
      <c r="BD191" s="70"/>
      <c r="BE191" s="70"/>
      <c r="BF191" s="70"/>
      <c r="BG191" s="70"/>
      <c r="BH191" s="70"/>
      <c r="BI191" s="70"/>
      <c r="BJ191" s="70"/>
      <c r="BK191" s="70"/>
      <c r="BL191" s="70"/>
      <c r="BM191" s="70"/>
      <c r="BN191" s="70"/>
      <c r="BO191" s="70"/>
      <c r="BP191" s="70"/>
      <c r="BQ191" s="70"/>
      <c r="BR191" s="70"/>
      <c r="BS191" s="70"/>
      <c r="BT191" s="70"/>
      <c r="BU191" s="70"/>
      <c r="BV191" s="70"/>
      <c r="BW191" s="70"/>
      <c r="BX191" s="70"/>
      <c r="BY191" s="70"/>
      <c r="BZ191" s="70"/>
      <c r="CA191" s="70"/>
      <c r="CB191" s="70"/>
      <c r="CC191" s="70"/>
      <c r="CD191" s="70"/>
      <c r="CE191" s="70"/>
      <c r="CF191" s="70"/>
      <c r="CG191" s="70"/>
      <c r="CH191" s="70"/>
      <c r="CI191" s="70"/>
      <c r="CJ191" s="70"/>
      <c r="CK191" s="70"/>
      <c r="CL191" s="70"/>
      <c r="CM191" s="70"/>
      <c r="CN191" s="70"/>
      <c r="CO191" s="70"/>
      <c r="CP191" s="70"/>
      <c r="CQ191" s="70"/>
      <c r="CR191" s="70"/>
      <c r="CS191" s="58">
        <f>+AL191+AT191</f>
        <v>778</v>
      </c>
      <c r="CT191" s="76">
        <f>+BA191+BG191+BM191+BS191+BY191+CE191+CK191+CQ191</f>
        <v>778</v>
      </c>
      <c r="CU191" s="76">
        <f>+CS191-CT191</f>
        <v>0</v>
      </c>
      <c r="CV191" s="81">
        <f>+AE191-AL191-AT191</f>
        <v>0</v>
      </c>
      <c r="CW191" s="70"/>
      <c r="CX191" s="70"/>
      <c r="CY191" s="70"/>
    </row>
    <row r="192" spans="1:103">
      <c r="A192" s="70" t="s">
        <v>3697</v>
      </c>
      <c r="B192" s="71">
        <v>149</v>
      </c>
      <c r="C192" s="72" t="s">
        <v>402</v>
      </c>
      <c r="D192" s="72" t="s">
        <v>403</v>
      </c>
      <c r="E192" s="71"/>
      <c r="F192" s="71"/>
      <c r="G192" s="71" t="s">
        <v>275</v>
      </c>
      <c r="H192" s="71">
        <v>5</v>
      </c>
      <c r="I192" s="73">
        <v>134.61000000000001</v>
      </c>
      <c r="J192" s="73">
        <v>41900</v>
      </c>
      <c r="K192" s="72">
        <v>0</v>
      </c>
      <c r="L192" s="72" t="s">
        <v>41</v>
      </c>
      <c r="M192" s="92" t="s">
        <v>14</v>
      </c>
      <c r="N192" s="70" t="s">
        <v>135</v>
      </c>
      <c r="O192" s="70" t="s">
        <v>3608</v>
      </c>
      <c r="P192" s="70"/>
      <c r="Q192" s="89"/>
      <c r="R192" s="70"/>
      <c r="S192" s="70" t="s">
        <v>465</v>
      </c>
      <c r="T192" s="88" t="s">
        <v>275</v>
      </c>
      <c r="U192" s="88">
        <v>5</v>
      </c>
      <c r="V192" s="87">
        <v>134.56</v>
      </c>
      <c r="W192" s="87" t="s">
        <v>1017</v>
      </c>
      <c r="X192" s="78">
        <v>44794</v>
      </c>
      <c r="Y192" s="78">
        <v>45161</v>
      </c>
      <c r="Z192" s="69" t="s">
        <v>1080</v>
      </c>
      <c r="AA192" s="319">
        <v>35952</v>
      </c>
      <c r="AB192" s="70">
        <v>40</v>
      </c>
      <c r="AC192" s="70">
        <v>23</v>
      </c>
      <c r="AD192" s="78">
        <v>45595</v>
      </c>
      <c r="AE192" s="115">
        <v>778</v>
      </c>
      <c r="AF192" s="115"/>
      <c r="AG192" s="70" t="s">
        <v>441</v>
      </c>
      <c r="AH192" s="78">
        <v>45622</v>
      </c>
      <c r="AI192" s="70">
        <v>10228642</v>
      </c>
      <c r="AJ192" s="70" t="s">
        <v>3611</v>
      </c>
      <c r="AK192" s="70" t="s">
        <v>3677</v>
      </c>
      <c r="AL192" s="76">
        <v>778</v>
      </c>
      <c r="AM192" s="76"/>
      <c r="AN192" s="76" t="s">
        <v>3646</v>
      </c>
      <c r="AO192" s="76"/>
      <c r="AP192" s="76"/>
      <c r="AQ192" s="76"/>
      <c r="AR192" s="76"/>
      <c r="AS192" s="76"/>
      <c r="AT192" s="76"/>
      <c r="AU192" s="76"/>
      <c r="AV192" s="76"/>
      <c r="AW192" s="140">
        <v>45595</v>
      </c>
      <c r="AX192" s="70">
        <v>3336</v>
      </c>
      <c r="AY192" s="70"/>
      <c r="AZ192" s="70"/>
      <c r="BA192" s="76">
        <v>500</v>
      </c>
      <c r="BB192" s="76"/>
      <c r="BC192" s="78">
        <v>45621</v>
      </c>
      <c r="BD192" s="70">
        <v>3444</v>
      </c>
      <c r="BE192" s="70"/>
      <c r="BF192" s="70"/>
      <c r="BG192" s="70">
        <v>278</v>
      </c>
      <c r="BH192" s="70"/>
      <c r="BI192" s="70"/>
      <c r="BJ192" s="70"/>
      <c r="BK192" s="70"/>
      <c r="BL192" s="70"/>
      <c r="BM192" s="70"/>
      <c r="BN192" s="70"/>
      <c r="BO192" s="70"/>
      <c r="BP192" s="70"/>
      <c r="BQ192" s="70"/>
      <c r="BR192" s="70"/>
      <c r="BS192" s="70"/>
      <c r="BT192" s="70"/>
      <c r="BU192" s="70"/>
      <c r="BV192" s="70"/>
      <c r="BW192" s="70"/>
      <c r="BX192" s="70"/>
      <c r="BY192" s="70"/>
      <c r="BZ192" s="70"/>
      <c r="CA192" s="70"/>
      <c r="CB192" s="70"/>
      <c r="CC192" s="70"/>
      <c r="CD192" s="70"/>
      <c r="CE192" s="70"/>
      <c r="CF192" s="70"/>
      <c r="CG192" s="70"/>
      <c r="CH192" s="70"/>
      <c r="CI192" s="70"/>
      <c r="CJ192" s="70"/>
      <c r="CK192" s="70"/>
      <c r="CL192" s="70"/>
      <c r="CM192" s="70"/>
      <c r="CN192" s="70"/>
      <c r="CO192" s="70"/>
      <c r="CP192" s="70"/>
      <c r="CQ192" s="70"/>
      <c r="CR192" s="70"/>
      <c r="CS192" s="58">
        <f>+AL192+AT192</f>
        <v>778</v>
      </c>
      <c r="CT192" s="76">
        <f>+BA192+BG192+BM192+BS192+BY192+CE192+CK192+CQ192</f>
        <v>778</v>
      </c>
      <c r="CU192" s="76">
        <f>+CS192-CT192</f>
        <v>0</v>
      </c>
      <c r="CV192" s="81">
        <f>+AE192-AL192-AT192</f>
        <v>0</v>
      </c>
      <c r="CW192" s="70"/>
      <c r="CX192" s="70"/>
      <c r="CY192" s="70"/>
    </row>
    <row r="193" spans="1:103">
      <c r="A193" s="70" t="s">
        <v>3697</v>
      </c>
      <c r="B193" s="71">
        <v>149</v>
      </c>
      <c r="C193" s="72" t="s">
        <v>402</v>
      </c>
      <c r="D193" s="72" t="s">
        <v>403</v>
      </c>
      <c r="E193" s="71"/>
      <c r="F193" s="71"/>
      <c r="G193" s="71" t="s">
        <v>275</v>
      </c>
      <c r="H193" s="71">
        <v>5</v>
      </c>
      <c r="I193" s="73">
        <v>134.61000000000001</v>
      </c>
      <c r="J193" s="73">
        <v>41900</v>
      </c>
      <c r="K193" s="72">
        <v>0</v>
      </c>
      <c r="L193" s="72" t="s">
        <v>41</v>
      </c>
      <c r="M193" s="92" t="s">
        <v>14</v>
      </c>
      <c r="N193" s="70" t="s">
        <v>135</v>
      </c>
      <c r="O193" s="70" t="s">
        <v>3608</v>
      </c>
      <c r="P193" s="70"/>
      <c r="Q193" s="89"/>
      <c r="R193" s="70"/>
      <c r="S193" s="70" t="s">
        <v>465</v>
      </c>
      <c r="T193" s="88" t="s">
        <v>275</v>
      </c>
      <c r="U193" s="88">
        <v>5</v>
      </c>
      <c r="V193" s="87">
        <v>134.56</v>
      </c>
      <c r="W193" s="87" t="s">
        <v>1017</v>
      </c>
      <c r="X193" s="78">
        <v>44794</v>
      </c>
      <c r="Y193" s="78">
        <v>45161</v>
      </c>
      <c r="Z193" s="69" t="s">
        <v>1080</v>
      </c>
      <c r="AA193" s="319">
        <v>35952</v>
      </c>
      <c r="AB193" s="70">
        <v>40</v>
      </c>
      <c r="AC193" s="70">
        <v>24</v>
      </c>
      <c r="AD193" s="78">
        <v>45626</v>
      </c>
      <c r="AE193" s="115">
        <v>778</v>
      </c>
      <c r="AF193" s="115"/>
      <c r="AG193" s="70" t="s">
        <v>441</v>
      </c>
      <c r="AH193" s="78">
        <v>45643</v>
      </c>
      <c r="AI193" s="70">
        <v>10228642</v>
      </c>
      <c r="AJ193" s="70" t="s">
        <v>3611</v>
      </c>
      <c r="AK193" s="70" t="s">
        <v>3678</v>
      </c>
      <c r="AL193" s="76">
        <v>778</v>
      </c>
      <c r="AM193" s="76"/>
      <c r="AN193" s="76" t="s">
        <v>3647</v>
      </c>
      <c r="AO193" s="76"/>
      <c r="AP193" s="76"/>
      <c r="AQ193" s="76"/>
      <c r="AR193" s="76"/>
      <c r="AS193" s="76"/>
      <c r="AT193" s="76"/>
      <c r="AU193" s="76"/>
      <c r="AV193" s="76"/>
      <c r="AW193" s="140">
        <v>45643</v>
      </c>
      <c r="AX193" s="70">
        <v>3513</v>
      </c>
      <c r="AY193" s="70"/>
      <c r="AZ193" s="70"/>
      <c r="BA193" s="76">
        <v>778</v>
      </c>
      <c r="BB193" s="76"/>
      <c r="BC193" s="70"/>
      <c r="BD193" s="70"/>
      <c r="BE193" s="70"/>
      <c r="BF193" s="70"/>
      <c r="BG193" s="70"/>
      <c r="BH193" s="70"/>
      <c r="BI193" s="70"/>
      <c r="BJ193" s="70"/>
      <c r="BK193" s="70"/>
      <c r="BL193" s="70"/>
      <c r="BM193" s="70"/>
      <c r="BN193" s="70"/>
      <c r="BO193" s="70"/>
      <c r="BP193" s="70"/>
      <c r="BQ193" s="70"/>
      <c r="BR193" s="70"/>
      <c r="BS193" s="70"/>
      <c r="BT193" s="70"/>
      <c r="BU193" s="70"/>
      <c r="BV193" s="70"/>
      <c r="BW193" s="70"/>
      <c r="BX193" s="70"/>
      <c r="BY193" s="70"/>
      <c r="BZ193" s="70"/>
      <c r="CA193" s="70"/>
      <c r="CB193" s="70"/>
      <c r="CC193" s="70"/>
      <c r="CD193" s="70"/>
      <c r="CE193" s="70"/>
      <c r="CF193" s="70"/>
      <c r="CG193" s="70"/>
      <c r="CH193" s="70"/>
      <c r="CI193" s="70"/>
      <c r="CJ193" s="70"/>
      <c r="CK193" s="70"/>
      <c r="CL193" s="70"/>
      <c r="CM193" s="70"/>
      <c r="CN193" s="70"/>
      <c r="CO193" s="70"/>
      <c r="CP193" s="70"/>
      <c r="CQ193" s="70"/>
      <c r="CR193" s="70"/>
      <c r="CS193" s="58">
        <f>+AL193+AT193</f>
        <v>778</v>
      </c>
      <c r="CT193" s="76">
        <f>+BA193+BG193+BM193+BS193+BY193+CE193+CK193+CQ193</f>
        <v>778</v>
      </c>
      <c r="CU193" s="76">
        <f>+CS193-CT193</f>
        <v>0</v>
      </c>
      <c r="CV193" s="81">
        <f>+AE193-AL193-AT193</f>
        <v>0</v>
      </c>
      <c r="CW193" s="70"/>
      <c r="CX193" s="70"/>
      <c r="CY193" s="70"/>
    </row>
    <row r="194" spans="1:103">
      <c r="A194" s="70" t="s">
        <v>3697</v>
      </c>
      <c r="B194" s="71">
        <v>149</v>
      </c>
      <c r="C194" s="72" t="s">
        <v>402</v>
      </c>
      <c r="D194" s="72" t="s">
        <v>403</v>
      </c>
      <c r="E194" s="71"/>
      <c r="F194" s="71"/>
      <c r="G194" s="71" t="s">
        <v>275</v>
      </c>
      <c r="H194" s="71">
        <v>5</v>
      </c>
      <c r="I194" s="73">
        <v>134.61000000000001</v>
      </c>
      <c r="J194" s="73">
        <v>41900</v>
      </c>
      <c r="K194" s="72">
        <v>0</v>
      </c>
      <c r="L194" s="72" t="s">
        <v>41</v>
      </c>
      <c r="M194" s="92" t="s">
        <v>14</v>
      </c>
      <c r="N194" s="70" t="s">
        <v>135</v>
      </c>
      <c r="O194" s="70" t="s">
        <v>3608</v>
      </c>
      <c r="P194" s="70"/>
      <c r="Q194" s="89"/>
      <c r="R194" s="70"/>
      <c r="S194" s="70" t="s">
        <v>465</v>
      </c>
      <c r="T194" s="88" t="s">
        <v>275</v>
      </c>
      <c r="U194" s="88">
        <v>5</v>
      </c>
      <c r="V194" s="87">
        <v>134.56</v>
      </c>
      <c r="W194" s="87" t="s">
        <v>1017</v>
      </c>
      <c r="X194" s="78">
        <v>44794</v>
      </c>
      <c r="Y194" s="78">
        <v>45161</v>
      </c>
      <c r="Z194" s="69" t="s">
        <v>1080</v>
      </c>
      <c r="AA194" s="319">
        <v>35952</v>
      </c>
      <c r="AB194" s="70">
        <v>40</v>
      </c>
      <c r="AC194" s="70">
        <v>25</v>
      </c>
      <c r="AD194" s="78">
        <v>45656</v>
      </c>
      <c r="AE194" s="115">
        <v>778</v>
      </c>
      <c r="AF194" s="115"/>
      <c r="AG194" s="70" t="s">
        <v>441</v>
      </c>
      <c r="AH194" s="78">
        <v>45706</v>
      </c>
      <c r="AI194" s="70">
        <v>10228642</v>
      </c>
      <c r="AJ194" s="70" t="s">
        <v>3611</v>
      </c>
      <c r="AK194" s="70" t="s">
        <v>3679</v>
      </c>
      <c r="AL194" s="76">
        <v>778</v>
      </c>
      <c r="AM194" s="76"/>
      <c r="AN194" s="76" t="s">
        <v>3648</v>
      </c>
      <c r="AO194" s="76"/>
      <c r="AP194" s="76"/>
      <c r="AQ194" s="76"/>
      <c r="AR194" s="76"/>
      <c r="AS194" s="76"/>
      <c r="AT194" s="76"/>
      <c r="AU194" s="76"/>
      <c r="AV194" s="76"/>
      <c r="AW194" s="140">
        <v>45706</v>
      </c>
      <c r="AX194" s="70">
        <v>3765</v>
      </c>
      <c r="AY194" s="70"/>
      <c r="AZ194" s="70"/>
      <c r="BA194" s="76">
        <v>778</v>
      </c>
      <c r="BB194" s="76"/>
      <c r="BC194" s="70"/>
      <c r="BD194" s="70"/>
      <c r="BE194" s="70"/>
      <c r="BF194" s="70"/>
      <c r="BG194" s="70"/>
      <c r="BH194" s="70"/>
      <c r="BI194" s="70"/>
      <c r="BJ194" s="70"/>
      <c r="BK194" s="70"/>
      <c r="BL194" s="70"/>
      <c r="BM194" s="70"/>
      <c r="BN194" s="70"/>
      <c r="BO194" s="70"/>
      <c r="BP194" s="70"/>
      <c r="BQ194" s="70"/>
      <c r="BR194" s="70"/>
      <c r="BS194" s="70"/>
      <c r="BT194" s="70"/>
      <c r="BU194" s="70"/>
      <c r="BV194" s="70"/>
      <c r="BW194" s="70"/>
      <c r="BX194" s="70"/>
      <c r="BY194" s="70"/>
      <c r="BZ194" s="70"/>
      <c r="CA194" s="70"/>
      <c r="CB194" s="70"/>
      <c r="CC194" s="70"/>
      <c r="CD194" s="70"/>
      <c r="CE194" s="70"/>
      <c r="CF194" s="70"/>
      <c r="CG194" s="70"/>
      <c r="CH194" s="70"/>
      <c r="CI194" s="70"/>
      <c r="CJ194" s="70"/>
      <c r="CK194" s="70"/>
      <c r="CL194" s="70"/>
      <c r="CM194" s="70"/>
      <c r="CN194" s="70"/>
      <c r="CO194" s="70"/>
      <c r="CP194" s="70"/>
      <c r="CQ194" s="70"/>
      <c r="CR194" s="70"/>
      <c r="CS194" s="58">
        <f>+AL194+AT194</f>
        <v>778</v>
      </c>
      <c r="CT194" s="76">
        <f>+BA194+BG194+BM194+BS194+BY194+CE194+CK194+CQ194</f>
        <v>778</v>
      </c>
      <c r="CU194" s="76">
        <f>+CS194-CT194</f>
        <v>0</v>
      </c>
      <c r="CV194" s="81">
        <f>+AE194-AL194-AT194</f>
        <v>0</v>
      </c>
      <c r="CW194" s="70"/>
      <c r="CX194" s="70"/>
      <c r="CY194" s="70"/>
    </row>
    <row r="195" spans="1:103">
      <c r="A195" s="70" t="s">
        <v>3697</v>
      </c>
      <c r="B195" s="71">
        <v>149</v>
      </c>
      <c r="C195" s="72" t="s">
        <v>402</v>
      </c>
      <c r="D195" s="72" t="s">
        <v>403</v>
      </c>
      <c r="E195" s="71"/>
      <c r="F195" s="71"/>
      <c r="G195" s="71" t="s">
        <v>275</v>
      </c>
      <c r="H195" s="71">
        <v>5</v>
      </c>
      <c r="I195" s="73">
        <v>134.61000000000001</v>
      </c>
      <c r="J195" s="73">
        <v>41900</v>
      </c>
      <c r="K195" s="72">
        <v>0</v>
      </c>
      <c r="L195" s="72" t="s">
        <v>41</v>
      </c>
      <c r="M195" s="92" t="s">
        <v>14</v>
      </c>
      <c r="N195" s="70" t="s">
        <v>135</v>
      </c>
      <c r="O195" s="70" t="s">
        <v>3608</v>
      </c>
      <c r="P195" s="70"/>
      <c r="Q195" s="89"/>
      <c r="R195" s="70"/>
      <c r="S195" s="70" t="s">
        <v>465</v>
      </c>
      <c r="T195" s="88" t="s">
        <v>275</v>
      </c>
      <c r="U195" s="88">
        <v>5</v>
      </c>
      <c r="V195" s="87">
        <v>134.56</v>
      </c>
      <c r="W195" s="87" t="s">
        <v>1017</v>
      </c>
      <c r="X195" s="78">
        <v>44794</v>
      </c>
      <c r="Y195" s="78">
        <v>45161</v>
      </c>
      <c r="Z195" s="69" t="s">
        <v>1080</v>
      </c>
      <c r="AA195" s="319">
        <v>35952</v>
      </c>
      <c r="AB195" s="70">
        <v>40</v>
      </c>
      <c r="AC195" s="70">
        <v>26</v>
      </c>
      <c r="AD195" s="78">
        <v>45687</v>
      </c>
      <c r="AE195" s="115">
        <v>778</v>
      </c>
      <c r="AF195" s="115"/>
      <c r="AG195" s="70" t="s">
        <v>441</v>
      </c>
      <c r="AH195" s="78">
        <v>45716</v>
      </c>
      <c r="AI195" s="70">
        <v>10228642</v>
      </c>
      <c r="AJ195" s="70" t="s">
        <v>3611</v>
      </c>
      <c r="AK195" s="70" t="s">
        <v>3695</v>
      </c>
      <c r="AL195" s="76">
        <v>278</v>
      </c>
      <c r="AM195" s="76"/>
      <c r="AN195" s="76" t="s">
        <v>3649</v>
      </c>
      <c r="AO195" s="70" t="s">
        <v>441</v>
      </c>
      <c r="AP195" s="78">
        <v>45742</v>
      </c>
      <c r="AQ195" s="70">
        <v>10228642</v>
      </c>
      <c r="AR195" s="70" t="s">
        <v>3611</v>
      </c>
      <c r="AS195" s="70" t="s">
        <v>3696</v>
      </c>
      <c r="AT195" s="76">
        <v>500</v>
      </c>
      <c r="AU195" s="76"/>
      <c r="AV195" s="76" t="s">
        <v>3650</v>
      </c>
      <c r="AW195" s="140">
        <v>45706</v>
      </c>
      <c r="AX195" s="70">
        <v>3766</v>
      </c>
      <c r="AY195" s="70"/>
      <c r="AZ195" s="70"/>
      <c r="BA195" s="76">
        <v>778</v>
      </c>
      <c r="BB195" s="76"/>
      <c r="BC195" s="70"/>
      <c r="BD195" s="70"/>
      <c r="BE195" s="70"/>
      <c r="BF195" s="70"/>
      <c r="BG195" s="70"/>
      <c r="BH195" s="70"/>
      <c r="BI195" s="70"/>
      <c r="BJ195" s="70"/>
      <c r="BK195" s="70"/>
      <c r="BL195" s="70"/>
      <c r="BM195" s="70"/>
      <c r="BN195" s="70"/>
      <c r="BO195" s="70"/>
      <c r="BP195" s="70"/>
      <c r="BQ195" s="70"/>
      <c r="BR195" s="70"/>
      <c r="BS195" s="70"/>
      <c r="BT195" s="70"/>
      <c r="BU195" s="70"/>
      <c r="BV195" s="70"/>
      <c r="BW195" s="70"/>
      <c r="BX195" s="70"/>
      <c r="BY195" s="70"/>
      <c r="BZ195" s="70"/>
      <c r="CA195" s="70"/>
      <c r="CB195" s="70"/>
      <c r="CC195" s="70"/>
      <c r="CD195" s="70"/>
      <c r="CE195" s="70"/>
      <c r="CF195" s="70"/>
      <c r="CG195" s="70"/>
      <c r="CH195" s="70"/>
      <c r="CI195" s="70"/>
      <c r="CJ195" s="70"/>
      <c r="CK195" s="70"/>
      <c r="CL195" s="70"/>
      <c r="CM195" s="70"/>
      <c r="CN195" s="70"/>
      <c r="CO195" s="70"/>
      <c r="CP195" s="70"/>
      <c r="CQ195" s="70"/>
      <c r="CR195" s="70"/>
      <c r="CS195" s="58">
        <f>+AL195+AT195</f>
        <v>778</v>
      </c>
      <c r="CT195" s="76">
        <f>+BA195+BG195+BM195+BS195+BY195+CE195+CK195+CQ195</f>
        <v>778</v>
      </c>
      <c r="CU195" s="76">
        <f>+CS195-CT195</f>
        <v>0</v>
      </c>
      <c r="CV195" s="81">
        <f>+AE195-AL195-AT195</f>
        <v>0</v>
      </c>
      <c r="CW195" s="70"/>
      <c r="CX195" s="70"/>
      <c r="CY195" s="70"/>
    </row>
    <row r="196" spans="1:103">
      <c r="A196" s="70" t="s">
        <v>3697</v>
      </c>
      <c r="B196" s="71">
        <v>149</v>
      </c>
      <c r="C196" s="72" t="s">
        <v>402</v>
      </c>
      <c r="D196" s="72" t="s">
        <v>403</v>
      </c>
      <c r="E196" s="71"/>
      <c r="F196" s="71"/>
      <c r="G196" s="71" t="s">
        <v>275</v>
      </c>
      <c r="H196" s="71">
        <v>5</v>
      </c>
      <c r="I196" s="73">
        <v>134.61000000000001</v>
      </c>
      <c r="J196" s="73">
        <v>41900</v>
      </c>
      <c r="K196" s="72">
        <v>0</v>
      </c>
      <c r="L196" s="72" t="s">
        <v>41</v>
      </c>
      <c r="M196" s="92" t="s">
        <v>14</v>
      </c>
      <c r="N196" s="70" t="s">
        <v>135</v>
      </c>
      <c r="O196" s="70" t="s">
        <v>3608</v>
      </c>
      <c r="P196" s="70"/>
      <c r="Q196" s="89"/>
      <c r="R196" s="70"/>
      <c r="S196" s="70" t="s">
        <v>465</v>
      </c>
      <c r="T196" s="88" t="s">
        <v>275</v>
      </c>
      <c r="U196" s="88">
        <v>5</v>
      </c>
      <c r="V196" s="87">
        <v>134.56</v>
      </c>
      <c r="W196" s="87" t="s">
        <v>1017</v>
      </c>
      <c r="X196" s="78">
        <v>44794</v>
      </c>
      <c r="Y196" s="78">
        <v>45161</v>
      </c>
      <c r="Z196" s="69" t="s">
        <v>1080</v>
      </c>
      <c r="AA196" s="319">
        <v>35952</v>
      </c>
      <c r="AB196" s="70">
        <v>40</v>
      </c>
      <c r="AC196" s="70">
        <v>27</v>
      </c>
      <c r="AD196" s="78">
        <v>45716</v>
      </c>
      <c r="AE196" s="115">
        <v>778</v>
      </c>
      <c r="AF196" s="115"/>
      <c r="AG196" s="70" t="s">
        <v>441</v>
      </c>
      <c r="AH196" s="78">
        <v>45800</v>
      </c>
      <c r="AI196" s="70">
        <v>10228642</v>
      </c>
      <c r="AJ196" s="70" t="s">
        <v>3611</v>
      </c>
      <c r="AK196" s="70" t="s">
        <v>3680</v>
      </c>
      <c r="AL196" s="76">
        <v>778</v>
      </c>
      <c r="AM196" s="76"/>
      <c r="AN196" s="76" t="s">
        <v>3651</v>
      </c>
      <c r="AO196" s="76"/>
      <c r="AP196" s="76"/>
      <c r="AQ196" s="76"/>
      <c r="AR196" s="76"/>
      <c r="AS196" s="76"/>
      <c r="AT196" s="76"/>
      <c r="AU196" s="76"/>
      <c r="AV196" s="76"/>
      <c r="AW196" s="140">
        <v>45776</v>
      </c>
      <c r="AX196" s="70">
        <v>4079</v>
      </c>
      <c r="AY196" s="70"/>
      <c r="AZ196" s="70"/>
      <c r="BA196" s="76">
        <v>500</v>
      </c>
      <c r="BB196" s="76"/>
      <c r="BC196" s="78">
        <v>45804</v>
      </c>
      <c r="BD196" s="70">
        <v>4218</v>
      </c>
      <c r="BE196" s="70"/>
      <c r="BF196" s="70"/>
      <c r="BG196" s="70">
        <v>68</v>
      </c>
      <c r="BH196" s="70"/>
      <c r="BI196" s="70"/>
      <c r="BJ196" s="70"/>
      <c r="BK196" s="70"/>
      <c r="BL196" s="70"/>
      <c r="BM196" s="70"/>
      <c r="BN196" s="70"/>
      <c r="BO196" s="70"/>
      <c r="BP196" s="70"/>
      <c r="BQ196" s="70"/>
      <c r="BR196" s="70"/>
      <c r="BS196" s="70"/>
      <c r="BT196" s="70"/>
      <c r="BU196" s="70"/>
      <c r="BV196" s="70"/>
      <c r="BW196" s="70"/>
      <c r="BX196" s="70"/>
      <c r="BY196" s="70"/>
      <c r="BZ196" s="70"/>
      <c r="CA196" s="70"/>
      <c r="CB196" s="70"/>
      <c r="CC196" s="70"/>
      <c r="CD196" s="70"/>
      <c r="CE196" s="70"/>
      <c r="CF196" s="70"/>
      <c r="CG196" s="70"/>
      <c r="CH196" s="70"/>
      <c r="CI196" s="70"/>
      <c r="CJ196" s="70"/>
      <c r="CK196" s="70"/>
      <c r="CL196" s="70"/>
      <c r="CM196" s="70"/>
      <c r="CN196" s="70"/>
      <c r="CO196" s="70"/>
      <c r="CP196" s="70"/>
      <c r="CQ196" s="70"/>
      <c r="CR196" s="70"/>
      <c r="CS196" s="58">
        <f>+AL196+AT196</f>
        <v>778</v>
      </c>
      <c r="CT196" s="76">
        <f>+BA196+BG196+BM196+BS196+BY196+CE196+CK196+CQ196</f>
        <v>568</v>
      </c>
      <c r="CU196" s="76">
        <f>+CS196-CT196</f>
        <v>210</v>
      </c>
      <c r="CV196" s="81">
        <f>+AE196-AL196-AT196</f>
        <v>0</v>
      </c>
      <c r="CW196" s="70" t="s">
        <v>3820</v>
      </c>
      <c r="CX196" s="70"/>
      <c r="CY196" s="70" t="s">
        <v>3819</v>
      </c>
    </row>
    <row r="197" spans="1:103">
      <c r="A197" s="70" t="s">
        <v>3697</v>
      </c>
      <c r="B197" s="71">
        <v>149</v>
      </c>
      <c r="C197" s="72" t="s">
        <v>402</v>
      </c>
      <c r="D197" s="72" t="s">
        <v>403</v>
      </c>
      <c r="E197" s="71"/>
      <c r="F197" s="71"/>
      <c r="G197" s="71" t="s">
        <v>275</v>
      </c>
      <c r="H197" s="71">
        <v>5</v>
      </c>
      <c r="I197" s="73">
        <v>134.61000000000001</v>
      </c>
      <c r="J197" s="73">
        <v>41900</v>
      </c>
      <c r="K197" s="72">
        <v>0</v>
      </c>
      <c r="L197" s="72" t="s">
        <v>41</v>
      </c>
      <c r="M197" s="92" t="s">
        <v>14</v>
      </c>
      <c r="N197" s="70" t="s">
        <v>135</v>
      </c>
      <c r="O197" s="70" t="s">
        <v>3608</v>
      </c>
      <c r="P197" s="70"/>
      <c r="Q197" s="89"/>
      <c r="R197" s="70"/>
      <c r="S197" s="70" t="s">
        <v>465</v>
      </c>
      <c r="T197" s="88" t="s">
        <v>275</v>
      </c>
      <c r="U197" s="88">
        <v>5</v>
      </c>
      <c r="V197" s="87">
        <v>134.56</v>
      </c>
      <c r="W197" s="87" t="s">
        <v>1017</v>
      </c>
      <c r="X197" s="78">
        <v>44794</v>
      </c>
      <c r="Y197" s="78">
        <v>45161</v>
      </c>
      <c r="Z197" s="69" t="s">
        <v>1080</v>
      </c>
      <c r="AA197" s="319">
        <v>35952</v>
      </c>
      <c r="AB197" s="70">
        <v>40</v>
      </c>
      <c r="AC197" s="70">
        <v>28</v>
      </c>
      <c r="AD197" s="78">
        <v>45746</v>
      </c>
      <c r="AE197" s="115">
        <v>778</v>
      </c>
      <c r="AF197" s="115"/>
      <c r="AG197" s="70" t="s">
        <v>441</v>
      </c>
      <c r="AH197" s="78">
        <v>45828</v>
      </c>
      <c r="AI197" s="70">
        <v>10228642</v>
      </c>
      <c r="AJ197" s="70" t="s">
        <v>3611</v>
      </c>
      <c r="AK197" s="70" t="s">
        <v>3681</v>
      </c>
      <c r="AL197" s="76">
        <v>778</v>
      </c>
      <c r="AM197" s="76"/>
      <c r="AN197" s="76" t="s">
        <v>3652</v>
      </c>
      <c r="AO197" s="76"/>
      <c r="AP197" s="76"/>
      <c r="AQ197" s="76"/>
      <c r="AR197" s="76"/>
      <c r="AS197" s="76"/>
      <c r="AT197" s="76"/>
      <c r="AU197" s="76"/>
      <c r="AV197" s="76"/>
      <c r="AW197" s="140">
        <v>45827</v>
      </c>
      <c r="AX197" s="70">
        <v>4322</v>
      </c>
      <c r="AY197" s="70"/>
      <c r="AZ197" s="70"/>
      <c r="BA197" s="76">
        <v>778</v>
      </c>
      <c r="BB197" s="76"/>
      <c r="BC197" s="70"/>
      <c r="BD197" s="70"/>
      <c r="BE197" s="70"/>
      <c r="BF197" s="70"/>
      <c r="BG197" s="70"/>
      <c r="BH197" s="70"/>
      <c r="BI197" s="70"/>
      <c r="BJ197" s="70"/>
      <c r="BK197" s="70"/>
      <c r="BL197" s="70"/>
      <c r="BM197" s="70"/>
      <c r="BN197" s="70"/>
      <c r="BO197" s="70"/>
      <c r="BP197" s="70"/>
      <c r="BQ197" s="70"/>
      <c r="BR197" s="70"/>
      <c r="BS197" s="70"/>
      <c r="BT197" s="70"/>
      <c r="BU197" s="70"/>
      <c r="BV197" s="70"/>
      <c r="BW197" s="70"/>
      <c r="BX197" s="70"/>
      <c r="BY197" s="70"/>
      <c r="BZ197" s="70"/>
      <c r="CA197" s="70"/>
      <c r="CB197" s="70"/>
      <c r="CC197" s="70"/>
      <c r="CD197" s="70"/>
      <c r="CE197" s="70"/>
      <c r="CF197" s="70"/>
      <c r="CG197" s="70"/>
      <c r="CH197" s="70"/>
      <c r="CI197" s="70"/>
      <c r="CJ197" s="70"/>
      <c r="CK197" s="70"/>
      <c r="CL197" s="70"/>
      <c r="CM197" s="70"/>
      <c r="CN197" s="70"/>
      <c r="CO197" s="70"/>
      <c r="CP197" s="70"/>
      <c r="CQ197" s="70"/>
      <c r="CR197" s="70"/>
      <c r="CS197" s="58">
        <f>+AL197+AT197</f>
        <v>778</v>
      </c>
      <c r="CT197" s="76">
        <f>+BA197+BG197+BM197+BS197+BY197+CE197+CK197+CQ197</f>
        <v>778</v>
      </c>
      <c r="CU197" s="76">
        <f>+CS197-CT197</f>
        <v>0</v>
      </c>
      <c r="CV197" s="81">
        <f>+AE197-AL197-AT197</f>
        <v>0</v>
      </c>
      <c r="CW197" s="70"/>
      <c r="CX197" s="70"/>
      <c r="CY197" s="70"/>
    </row>
    <row r="198" spans="1:103">
      <c r="A198" s="70" t="s">
        <v>3697</v>
      </c>
      <c r="B198" s="71">
        <v>149</v>
      </c>
      <c r="C198" s="72" t="s">
        <v>402</v>
      </c>
      <c r="D198" s="72" t="s">
        <v>403</v>
      </c>
      <c r="E198" s="71"/>
      <c r="F198" s="71"/>
      <c r="G198" s="71" t="s">
        <v>275</v>
      </c>
      <c r="H198" s="71">
        <v>5</v>
      </c>
      <c r="I198" s="73">
        <v>134.61000000000001</v>
      </c>
      <c r="J198" s="73">
        <v>41900</v>
      </c>
      <c r="K198" s="72">
        <v>0</v>
      </c>
      <c r="L198" s="72" t="s">
        <v>41</v>
      </c>
      <c r="M198" s="92" t="s">
        <v>14</v>
      </c>
      <c r="N198" s="70" t="s">
        <v>135</v>
      </c>
      <c r="O198" s="70" t="s">
        <v>3608</v>
      </c>
      <c r="P198" s="70"/>
      <c r="Q198" s="89"/>
      <c r="R198" s="70"/>
      <c r="S198" s="70" t="s">
        <v>465</v>
      </c>
      <c r="T198" s="88" t="s">
        <v>275</v>
      </c>
      <c r="U198" s="88">
        <v>5</v>
      </c>
      <c r="V198" s="87">
        <v>134.56</v>
      </c>
      <c r="W198" s="87" t="s">
        <v>1017</v>
      </c>
      <c r="X198" s="78">
        <v>44794</v>
      </c>
      <c r="Y198" s="78">
        <v>45161</v>
      </c>
      <c r="Z198" s="69" t="s">
        <v>1080</v>
      </c>
      <c r="AA198" s="319">
        <v>35952</v>
      </c>
      <c r="AB198" s="70">
        <v>40</v>
      </c>
      <c r="AC198" s="70">
        <v>29</v>
      </c>
      <c r="AD198" s="78">
        <v>45777</v>
      </c>
      <c r="AE198" s="115">
        <v>778</v>
      </c>
      <c r="AF198" s="115"/>
      <c r="AG198" s="70" t="s">
        <v>441</v>
      </c>
      <c r="AH198" s="78">
        <v>45862</v>
      </c>
      <c r="AI198" s="70">
        <v>10228642</v>
      </c>
      <c r="AJ198" s="70" t="s">
        <v>3611</v>
      </c>
      <c r="AK198" s="70" t="s">
        <v>3682</v>
      </c>
      <c r="AL198" s="76">
        <v>778</v>
      </c>
      <c r="AM198" s="76"/>
      <c r="AN198" s="76" t="s">
        <v>3653</v>
      </c>
      <c r="AO198" s="76"/>
      <c r="AP198" s="76"/>
      <c r="AQ198" s="76"/>
      <c r="AR198" s="76"/>
      <c r="AS198" s="76"/>
      <c r="AT198" s="76"/>
      <c r="AU198" s="76"/>
      <c r="AV198" s="76"/>
      <c r="AW198" s="140">
        <v>45862</v>
      </c>
      <c r="AX198" s="70">
        <v>4467</v>
      </c>
      <c r="AY198" s="70"/>
      <c r="AZ198" s="70"/>
      <c r="BA198" s="76">
        <v>778</v>
      </c>
      <c r="BB198" s="76"/>
      <c r="BC198" s="70"/>
      <c r="BD198" s="70"/>
      <c r="BE198" s="70"/>
      <c r="BF198" s="70"/>
      <c r="BG198" s="70"/>
      <c r="BH198" s="70"/>
      <c r="BI198" s="70"/>
      <c r="BJ198" s="70"/>
      <c r="BK198" s="70"/>
      <c r="BL198" s="70"/>
      <c r="BM198" s="70"/>
      <c r="BN198" s="70"/>
      <c r="BO198" s="70"/>
      <c r="BP198" s="70"/>
      <c r="BQ198" s="70"/>
      <c r="BR198" s="70"/>
      <c r="BS198" s="70"/>
      <c r="BT198" s="70"/>
      <c r="BU198" s="70"/>
      <c r="BV198" s="70"/>
      <c r="BW198" s="70"/>
      <c r="BX198" s="70"/>
      <c r="BY198" s="70"/>
      <c r="BZ198" s="70"/>
      <c r="CA198" s="70"/>
      <c r="CB198" s="70"/>
      <c r="CC198" s="70"/>
      <c r="CD198" s="70"/>
      <c r="CE198" s="70"/>
      <c r="CF198" s="70"/>
      <c r="CG198" s="70"/>
      <c r="CH198" s="70"/>
      <c r="CI198" s="70"/>
      <c r="CJ198" s="70"/>
      <c r="CK198" s="70"/>
      <c r="CL198" s="70"/>
      <c r="CM198" s="70"/>
      <c r="CN198" s="70"/>
      <c r="CO198" s="70"/>
      <c r="CP198" s="70"/>
      <c r="CQ198" s="70"/>
      <c r="CR198" s="70"/>
      <c r="CS198" s="58">
        <f>+AL198+AT198</f>
        <v>778</v>
      </c>
      <c r="CT198" s="76">
        <f>+BA198+BG198+BM198+BS198+BY198+CE198+CK198+CQ198</f>
        <v>778</v>
      </c>
      <c r="CU198" s="76">
        <f>+CS198-CT198</f>
        <v>0</v>
      </c>
      <c r="CV198" s="81">
        <f>+AE198-AL198-AT198</f>
        <v>0</v>
      </c>
      <c r="CW198" s="70"/>
      <c r="CX198" s="70"/>
      <c r="CY198" s="70"/>
    </row>
    <row r="199" spans="1:103">
      <c r="A199" s="70" t="s">
        <v>3697</v>
      </c>
      <c r="B199" s="71">
        <v>149</v>
      </c>
      <c r="C199" s="72" t="s">
        <v>402</v>
      </c>
      <c r="D199" s="72" t="s">
        <v>403</v>
      </c>
      <c r="E199" s="71"/>
      <c r="F199" s="71"/>
      <c r="G199" s="71" t="s">
        <v>275</v>
      </c>
      <c r="H199" s="71">
        <v>5</v>
      </c>
      <c r="I199" s="73">
        <v>134.61000000000001</v>
      </c>
      <c r="J199" s="73">
        <v>41900</v>
      </c>
      <c r="K199" s="72">
        <v>0</v>
      </c>
      <c r="L199" s="72" t="s">
        <v>41</v>
      </c>
      <c r="M199" s="92" t="s">
        <v>14</v>
      </c>
      <c r="N199" s="70" t="s">
        <v>135</v>
      </c>
      <c r="O199" s="70" t="s">
        <v>3608</v>
      </c>
      <c r="P199" s="70"/>
      <c r="Q199" s="89"/>
      <c r="R199" s="70"/>
      <c r="S199" s="70" t="s">
        <v>465</v>
      </c>
      <c r="T199" s="88" t="s">
        <v>275</v>
      </c>
      <c r="U199" s="88">
        <v>5</v>
      </c>
      <c r="V199" s="87">
        <v>134.56</v>
      </c>
      <c r="W199" s="87" t="s">
        <v>1017</v>
      </c>
      <c r="X199" s="78">
        <v>44794</v>
      </c>
      <c r="Y199" s="78">
        <v>45161</v>
      </c>
      <c r="Z199" s="69" t="s">
        <v>1080</v>
      </c>
      <c r="AA199" s="319">
        <v>35952</v>
      </c>
      <c r="AB199" s="70">
        <v>40</v>
      </c>
      <c r="AC199" s="70">
        <v>30</v>
      </c>
      <c r="AD199" s="78">
        <v>45807</v>
      </c>
      <c r="AE199" s="115">
        <v>778</v>
      </c>
      <c r="AF199" s="115"/>
      <c r="AG199" s="70" t="s">
        <v>441</v>
      </c>
      <c r="AH199" s="78">
        <v>45896</v>
      </c>
      <c r="AI199" s="70">
        <v>10228642</v>
      </c>
      <c r="AJ199" s="70" t="s">
        <v>3611</v>
      </c>
      <c r="AK199" s="70" t="s">
        <v>3683</v>
      </c>
      <c r="AL199" s="76">
        <v>778</v>
      </c>
      <c r="AM199" s="76"/>
      <c r="AN199" s="76" t="s">
        <v>3654</v>
      </c>
      <c r="AO199" s="76"/>
      <c r="AP199" s="76"/>
      <c r="AQ199" s="76"/>
      <c r="AR199" s="76"/>
      <c r="AS199" s="76"/>
      <c r="AT199" s="76"/>
      <c r="AU199" s="76"/>
      <c r="AV199" s="76"/>
      <c r="AW199" s="140">
        <v>45895</v>
      </c>
      <c r="AX199" s="70">
        <v>4611</v>
      </c>
      <c r="AY199" s="70"/>
      <c r="AZ199" s="70"/>
      <c r="BA199" s="76">
        <v>778</v>
      </c>
      <c r="BB199" s="76"/>
      <c r="BC199" s="70"/>
      <c r="BD199" s="70"/>
      <c r="BE199" s="70"/>
      <c r="BF199" s="70"/>
      <c r="BG199" s="70"/>
      <c r="BH199" s="70"/>
      <c r="BI199" s="70"/>
      <c r="BJ199" s="70"/>
      <c r="BK199" s="70"/>
      <c r="BL199" s="70"/>
      <c r="BM199" s="70"/>
      <c r="BN199" s="70"/>
      <c r="BO199" s="70"/>
      <c r="BP199" s="70"/>
      <c r="BQ199" s="70"/>
      <c r="BR199" s="70"/>
      <c r="BS199" s="70"/>
      <c r="BT199" s="70"/>
      <c r="BU199" s="70"/>
      <c r="BV199" s="70"/>
      <c r="BW199" s="70"/>
      <c r="BX199" s="70"/>
      <c r="BY199" s="70"/>
      <c r="BZ199" s="70"/>
      <c r="CA199" s="70"/>
      <c r="CB199" s="70"/>
      <c r="CC199" s="70"/>
      <c r="CD199" s="70"/>
      <c r="CE199" s="70"/>
      <c r="CF199" s="70"/>
      <c r="CG199" s="70"/>
      <c r="CH199" s="70"/>
      <c r="CI199" s="70"/>
      <c r="CJ199" s="70"/>
      <c r="CK199" s="70"/>
      <c r="CL199" s="70"/>
      <c r="CM199" s="70"/>
      <c r="CN199" s="70"/>
      <c r="CO199" s="70"/>
      <c r="CP199" s="70"/>
      <c r="CQ199" s="70"/>
      <c r="CR199" s="70"/>
      <c r="CS199" s="58">
        <f>+AL199+AT199</f>
        <v>778</v>
      </c>
      <c r="CT199" s="76">
        <f>+BA199+BG199+BM199+BS199+BY199+CE199+CK199+CQ199</f>
        <v>778</v>
      </c>
      <c r="CU199" s="76">
        <f>+CS199-CT199</f>
        <v>0</v>
      </c>
      <c r="CV199" s="81">
        <f>+AE199-AL199-AT199</f>
        <v>0</v>
      </c>
      <c r="CW199" s="70"/>
      <c r="CX199" s="70"/>
      <c r="CY199" s="70"/>
    </row>
    <row r="200" spans="1:103">
      <c r="A200" s="70" t="s">
        <v>3697</v>
      </c>
      <c r="B200" s="71">
        <v>149</v>
      </c>
      <c r="C200" s="72" t="s">
        <v>402</v>
      </c>
      <c r="D200" s="72" t="s">
        <v>403</v>
      </c>
      <c r="E200" s="71"/>
      <c r="F200" s="71"/>
      <c r="G200" s="71" t="s">
        <v>275</v>
      </c>
      <c r="H200" s="71">
        <v>5</v>
      </c>
      <c r="I200" s="73">
        <v>134.61000000000001</v>
      </c>
      <c r="J200" s="73">
        <v>41900</v>
      </c>
      <c r="K200" s="72">
        <v>0</v>
      </c>
      <c r="L200" s="72" t="s">
        <v>41</v>
      </c>
      <c r="M200" s="92" t="s">
        <v>14</v>
      </c>
      <c r="N200" s="70" t="s">
        <v>135</v>
      </c>
      <c r="O200" s="70" t="s">
        <v>3608</v>
      </c>
      <c r="P200" s="70"/>
      <c r="Q200" s="89"/>
      <c r="R200" s="70"/>
      <c r="S200" s="70" t="s">
        <v>465</v>
      </c>
      <c r="T200" s="88" t="s">
        <v>275</v>
      </c>
      <c r="U200" s="88">
        <v>5</v>
      </c>
      <c r="V200" s="87">
        <v>134.56</v>
      </c>
      <c r="W200" s="87" t="s">
        <v>1017</v>
      </c>
      <c r="X200" s="78">
        <v>44794</v>
      </c>
      <c r="Y200" s="78">
        <v>45161</v>
      </c>
      <c r="Z200" s="69" t="s">
        <v>1080</v>
      </c>
      <c r="AA200" s="319">
        <v>35952</v>
      </c>
      <c r="AB200" s="70">
        <v>40</v>
      </c>
      <c r="AC200" s="70">
        <v>31</v>
      </c>
      <c r="AD200" s="78">
        <v>45838</v>
      </c>
      <c r="AE200" s="115">
        <v>778</v>
      </c>
      <c r="AF200" s="115"/>
      <c r="AG200" s="70"/>
      <c r="AH200" s="70"/>
      <c r="AI200" s="70"/>
      <c r="AJ200" s="70"/>
      <c r="AK200" s="70"/>
      <c r="AL200" s="76"/>
      <c r="AM200" s="76"/>
      <c r="AN200" s="76"/>
      <c r="AO200" s="76"/>
      <c r="AP200" s="76"/>
      <c r="AQ200" s="76"/>
      <c r="AR200" s="76"/>
      <c r="AS200" s="76"/>
      <c r="AT200" s="76"/>
      <c r="AU200" s="76"/>
      <c r="AV200" s="76"/>
      <c r="AW200" s="88"/>
      <c r="AX200" s="70"/>
      <c r="AY200" s="70"/>
      <c r="AZ200" s="70"/>
      <c r="BA200" s="76"/>
      <c r="BB200" s="76"/>
      <c r="BC200" s="70"/>
      <c r="BD200" s="70"/>
      <c r="BE200" s="70"/>
      <c r="BF200" s="70"/>
      <c r="BG200" s="70"/>
      <c r="BH200" s="70"/>
      <c r="BI200" s="70"/>
      <c r="BJ200" s="70"/>
      <c r="BK200" s="70"/>
      <c r="BL200" s="70"/>
      <c r="BM200" s="70"/>
      <c r="BN200" s="70"/>
      <c r="BO200" s="70"/>
      <c r="BP200" s="70"/>
      <c r="BQ200" s="70"/>
      <c r="BR200" s="70"/>
      <c r="BS200" s="70"/>
      <c r="BT200" s="70"/>
      <c r="BU200" s="70"/>
      <c r="BV200" s="70"/>
      <c r="BW200" s="70"/>
      <c r="BX200" s="70"/>
      <c r="BY200" s="70"/>
      <c r="BZ200" s="70"/>
      <c r="CA200" s="70"/>
      <c r="CB200" s="70"/>
      <c r="CC200" s="70"/>
      <c r="CD200" s="70"/>
      <c r="CE200" s="70"/>
      <c r="CF200" s="70"/>
      <c r="CG200" s="70"/>
      <c r="CH200" s="70"/>
      <c r="CI200" s="70"/>
      <c r="CJ200" s="70"/>
      <c r="CK200" s="70"/>
      <c r="CL200" s="70"/>
      <c r="CM200" s="70"/>
      <c r="CN200" s="70"/>
      <c r="CO200" s="70"/>
      <c r="CP200" s="70"/>
      <c r="CQ200" s="70"/>
      <c r="CR200" s="70"/>
      <c r="CS200" s="58">
        <f>+AL200+AT200</f>
        <v>0</v>
      </c>
      <c r="CT200" s="76">
        <f>+BA200+BG200+BM200+BS200+BY200+CE200+CK200+CQ200</f>
        <v>0</v>
      </c>
      <c r="CU200" s="76">
        <f>+CS200-CT200</f>
        <v>0</v>
      </c>
      <c r="CV200" s="81">
        <f>+AE200-AL200-AT200</f>
        <v>778</v>
      </c>
      <c r="CW200" s="70"/>
      <c r="CX200" s="70"/>
      <c r="CY200" s="70"/>
    </row>
    <row r="201" spans="1:103">
      <c r="A201" s="70" t="s">
        <v>3697</v>
      </c>
      <c r="B201" s="71">
        <v>149</v>
      </c>
      <c r="C201" s="72" t="s">
        <v>402</v>
      </c>
      <c r="D201" s="72" t="s">
        <v>403</v>
      </c>
      <c r="E201" s="71"/>
      <c r="F201" s="71"/>
      <c r="G201" s="71" t="s">
        <v>275</v>
      </c>
      <c r="H201" s="71">
        <v>5</v>
      </c>
      <c r="I201" s="73">
        <v>134.61000000000001</v>
      </c>
      <c r="J201" s="73">
        <v>41900</v>
      </c>
      <c r="K201" s="72">
        <v>0</v>
      </c>
      <c r="L201" s="72" t="s">
        <v>41</v>
      </c>
      <c r="M201" s="92" t="s">
        <v>14</v>
      </c>
      <c r="N201" s="70" t="s">
        <v>135</v>
      </c>
      <c r="O201" s="70" t="s">
        <v>3608</v>
      </c>
      <c r="P201" s="70"/>
      <c r="Q201" s="89"/>
      <c r="R201" s="70"/>
      <c r="S201" s="70" t="s">
        <v>465</v>
      </c>
      <c r="T201" s="88" t="s">
        <v>275</v>
      </c>
      <c r="U201" s="88">
        <v>5</v>
      </c>
      <c r="V201" s="87">
        <v>134.56</v>
      </c>
      <c r="W201" s="87" t="s">
        <v>1017</v>
      </c>
      <c r="X201" s="78">
        <v>44794</v>
      </c>
      <c r="Y201" s="78">
        <v>45161</v>
      </c>
      <c r="Z201" s="69" t="s">
        <v>1080</v>
      </c>
      <c r="AA201" s="319">
        <v>35952</v>
      </c>
      <c r="AB201" s="70">
        <v>40</v>
      </c>
      <c r="AC201" s="70">
        <v>32</v>
      </c>
      <c r="AD201" s="78">
        <v>45868</v>
      </c>
      <c r="AE201" s="115">
        <v>778</v>
      </c>
      <c r="AF201" s="115"/>
      <c r="AG201" s="70"/>
      <c r="AH201" s="70"/>
      <c r="AI201" s="70"/>
      <c r="AJ201" s="70"/>
      <c r="AK201" s="70"/>
      <c r="AL201" s="76"/>
      <c r="AM201" s="76"/>
      <c r="AN201" s="76"/>
      <c r="AO201" s="76"/>
      <c r="AP201" s="76"/>
      <c r="AQ201" s="76"/>
      <c r="AR201" s="76"/>
      <c r="AS201" s="76"/>
      <c r="AT201" s="76"/>
      <c r="AU201" s="76"/>
      <c r="AV201" s="76"/>
      <c r="AW201" s="88"/>
      <c r="AX201" s="70"/>
      <c r="AY201" s="70"/>
      <c r="AZ201" s="70"/>
      <c r="BA201" s="76"/>
      <c r="BB201" s="76"/>
      <c r="BC201" s="70"/>
      <c r="BD201" s="70"/>
      <c r="BE201" s="70"/>
      <c r="BF201" s="70"/>
      <c r="BG201" s="70"/>
      <c r="BH201" s="70"/>
      <c r="BI201" s="70"/>
      <c r="BJ201" s="70"/>
      <c r="BK201" s="70"/>
      <c r="BL201" s="70"/>
      <c r="BM201" s="70"/>
      <c r="BN201" s="70"/>
      <c r="BO201" s="70"/>
      <c r="BP201" s="70"/>
      <c r="BQ201" s="70"/>
      <c r="BR201" s="70"/>
      <c r="BS201" s="70"/>
      <c r="BT201" s="70"/>
      <c r="BU201" s="70"/>
      <c r="BV201" s="70"/>
      <c r="BW201" s="70"/>
      <c r="BX201" s="70"/>
      <c r="BY201" s="70"/>
      <c r="BZ201" s="70"/>
      <c r="CA201" s="70"/>
      <c r="CB201" s="70"/>
      <c r="CC201" s="70"/>
      <c r="CD201" s="70"/>
      <c r="CE201" s="70"/>
      <c r="CF201" s="70"/>
      <c r="CG201" s="70"/>
      <c r="CH201" s="70"/>
      <c r="CI201" s="70"/>
      <c r="CJ201" s="70"/>
      <c r="CK201" s="70"/>
      <c r="CL201" s="70"/>
      <c r="CM201" s="70"/>
      <c r="CN201" s="70"/>
      <c r="CO201" s="70"/>
      <c r="CP201" s="70"/>
      <c r="CQ201" s="70"/>
      <c r="CR201" s="70"/>
      <c r="CS201" s="58">
        <f>+AL201+AT201</f>
        <v>0</v>
      </c>
      <c r="CT201" s="76">
        <f>+BA201+BG201+BM201+BS201+BY201+CE201+CK201+CQ201</f>
        <v>0</v>
      </c>
      <c r="CU201" s="76">
        <f>+CS201-CT201</f>
        <v>0</v>
      </c>
      <c r="CV201" s="81">
        <f>+AE201-AL201-AT201</f>
        <v>778</v>
      </c>
      <c r="CW201" s="70"/>
      <c r="CX201" s="70"/>
      <c r="CY201" s="70"/>
    </row>
    <row r="202" spans="1:103">
      <c r="A202" s="70" t="s">
        <v>3697</v>
      </c>
      <c r="B202" s="71">
        <v>149</v>
      </c>
      <c r="C202" s="72" t="s">
        <v>402</v>
      </c>
      <c r="D202" s="72" t="s">
        <v>403</v>
      </c>
      <c r="E202" s="71"/>
      <c r="F202" s="71"/>
      <c r="G202" s="71" t="s">
        <v>275</v>
      </c>
      <c r="H202" s="71">
        <v>5</v>
      </c>
      <c r="I202" s="73">
        <v>134.61000000000001</v>
      </c>
      <c r="J202" s="73">
        <v>41900</v>
      </c>
      <c r="K202" s="72">
        <v>0</v>
      </c>
      <c r="L202" s="72" t="s">
        <v>41</v>
      </c>
      <c r="M202" s="92" t="s">
        <v>14</v>
      </c>
      <c r="N202" s="70" t="s">
        <v>135</v>
      </c>
      <c r="O202" s="70" t="s">
        <v>3608</v>
      </c>
      <c r="P202" s="70"/>
      <c r="Q202" s="89"/>
      <c r="R202" s="70"/>
      <c r="S202" s="70" t="s">
        <v>465</v>
      </c>
      <c r="T202" s="88" t="s">
        <v>275</v>
      </c>
      <c r="U202" s="88">
        <v>5</v>
      </c>
      <c r="V202" s="87">
        <v>134.56</v>
      </c>
      <c r="W202" s="87" t="s">
        <v>1017</v>
      </c>
      <c r="X202" s="78">
        <v>44794</v>
      </c>
      <c r="Y202" s="78">
        <v>45161</v>
      </c>
      <c r="Z202" s="69" t="s">
        <v>1080</v>
      </c>
      <c r="AA202" s="319">
        <v>35952</v>
      </c>
      <c r="AB202" s="70">
        <v>40</v>
      </c>
      <c r="AC202" s="70">
        <v>33</v>
      </c>
      <c r="AD202" s="78">
        <v>45899</v>
      </c>
      <c r="AE202" s="115">
        <v>778</v>
      </c>
      <c r="AF202" s="115"/>
      <c r="AG202" s="70"/>
      <c r="AH202" s="70"/>
      <c r="AI202" s="70"/>
      <c r="AJ202" s="70"/>
      <c r="AK202" s="70"/>
      <c r="AL202" s="76"/>
      <c r="AM202" s="76"/>
      <c r="AN202" s="76"/>
      <c r="AO202" s="76"/>
      <c r="AP202" s="76"/>
      <c r="AQ202" s="76"/>
      <c r="AR202" s="76"/>
      <c r="AS202" s="76"/>
      <c r="AT202" s="76"/>
      <c r="AU202" s="76"/>
      <c r="AV202" s="76"/>
      <c r="AW202" s="88"/>
      <c r="AX202" s="70"/>
      <c r="AY202" s="70"/>
      <c r="AZ202" s="70"/>
      <c r="BA202" s="76"/>
      <c r="BB202" s="76"/>
      <c r="BC202" s="70"/>
      <c r="BD202" s="70"/>
      <c r="BE202" s="70"/>
      <c r="BF202" s="70"/>
      <c r="BG202" s="70"/>
      <c r="BH202" s="70"/>
      <c r="BI202" s="70"/>
      <c r="BJ202" s="70"/>
      <c r="BK202" s="70"/>
      <c r="BL202" s="70"/>
      <c r="BM202" s="70"/>
      <c r="BN202" s="70"/>
      <c r="BO202" s="70"/>
      <c r="BP202" s="70"/>
      <c r="BQ202" s="70"/>
      <c r="BR202" s="70"/>
      <c r="BS202" s="70"/>
      <c r="BT202" s="70"/>
      <c r="BU202" s="70"/>
      <c r="BV202" s="70"/>
      <c r="BW202" s="70"/>
      <c r="BX202" s="70"/>
      <c r="BY202" s="70"/>
      <c r="BZ202" s="70"/>
      <c r="CA202" s="70"/>
      <c r="CB202" s="70"/>
      <c r="CC202" s="70"/>
      <c r="CD202" s="70"/>
      <c r="CE202" s="70"/>
      <c r="CF202" s="70"/>
      <c r="CG202" s="70"/>
      <c r="CH202" s="70"/>
      <c r="CI202" s="70"/>
      <c r="CJ202" s="70"/>
      <c r="CK202" s="70"/>
      <c r="CL202" s="70"/>
      <c r="CM202" s="70"/>
      <c r="CN202" s="70"/>
      <c r="CO202" s="70"/>
      <c r="CP202" s="70"/>
      <c r="CQ202" s="70"/>
      <c r="CR202" s="70"/>
      <c r="CS202" s="58">
        <f>+AL202+AT202</f>
        <v>0</v>
      </c>
      <c r="CT202" s="76">
        <f>+BA202+BG202+BM202+BS202+BY202+CE202+CK202+CQ202</f>
        <v>0</v>
      </c>
      <c r="CU202" s="76">
        <f>+CS202-CT202</f>
        <v>0</v>
      </c>
      <c r="CV202" s="81">
        <f>+AE202-AL202-AT202</f>
        <v>778</v>
      </c>
      <c r="CW202" s="70"/>
      <c r="CX202" s="70"/>
      <c r="CY202" s="70"/>
    </row>
    <row r="203" spans="1:103">
      <c r="A203" s="70" t="s">
        <v>3697</v>
      </c>
      <c r="B203" s="71">
        <v>149</v>
      </c>
      <c r="C203" s="72" t="s">
        <v>402</v>
      </c>
      <c r="D203" s="72" t="s">
        <v>403</v>
      </c>
      <c r="E203" s="71"/>
      <c r="F203" s="71"/>
      <c r="G203" s="71" t="s">
        <v>275</v>
      </c>
      <c r="H203" s="71">
        <v>5</v>
      </c>
      <c r="I203" s="73">
        <v>134.61000000000001</v>
      </c>
      <c r="J203" s="73">
        <v>41900</v>
      </c>
      <c r="K203" s="72">
        <v>0</v>
      </c>
      <c r="L203" s="72" t="s">
        <v>41</v>
      </c>
      <c r="M203" s="92" t="s">
        <v>14</v>
      </c>
      <c r="N203" s="70" t="s">
        <v>135</v>
      </c>
      <c r="O203" s="70" t="s">
        <v>3608</v>
      </c>
      <c r="P203" s="70"/>
      <c r="Q203" s="89"/>
      <c r="R203" s="70"/>
      <c r="S203" s="70" t="s">
        <v>465</v>
      </c>
      <c r="T203" s="88" t="s">
        <v>275</v>
      </c>
      <c r="U203" s="88">
        <v>5</v>
      </c>
      <c r="V203" s="87">
        <v>134.56</v>
      </c>
      <c r="W203" s="87" t="s">
        <v>1017</v>
      </c>
      <c r="X203" s="78">
        <v>44794</v>
      </c>
      <c r="Y203" s="78">
        <v>45161</v>
      </c>
      <c r="Z203" s="69" t="s">
        <v>1080</v>
      </c>
      <c r="AA203" s="319">
        <v>35952</v>
      </c>
      <c r="AB203" s="70">
        <v>40</v>
      </c>
      <c r="AC203" s="70">
        <v>34</v>
      </c>
      <c r="AD203" s="78">
        <v>45930</v>
      </c>
      <c r="AE203" s="115">
        <v>778</v>
      </c>
      <c r="AF203" s="115"/>
      <c r="AG203" s="70"/>
      <c r="AH203" s="70"/>
      <c r="AI203" s="70"/>
      <c r="AJ203" s="70"/>
      <c r="AK203" s="70"/>
      <c r="AL203" s="76"/>
      <c r="AM203" s="76"/>
      <c r="AN203" s="76"/>
      <c r="AO203" s="76"/>
      <c r="AP203" s="76"/>
      <c r="AQ203" s="76"/>
      <c r="AR203" s="76"/>
      <c r="AS203" s="76"/>
      <c r="AT203" s="76"/>
      <c r="AU203" s="76"/>
      <c r="AV203" s="76"/>
      <c r="AW203" s="88"/>
      <c r="AX203" s="70"/>
      <c r="AY203" s="70"/>
      <c r="AZ203" s="70"/>
      <c r="BA203" s="76"/>
      <c r="BB203" s="76"/>
      <c r="BC203" s="70"/>
      <c r="BD203" s="70"/>
      <c r="BE203" s="70"/>
      <c r="BF203" s="70"/>
      <c r="BG203" s="70"/>
      <c r="BH203" s="70"/>
      <c r="BI203" s="70"/>
      <c r="BJ203" s="70"/>
      <c r="BK203" s="70"/>
      <c r="BL203" s="70"/>
      <c r="BM203" s="70"/>
      <c r="BN203" s="70"/>
      <c r="BO203" s="70"/>
      <c r="BP203" s="70"/>
      <c r="BQ203" s="70"/>
      <c r="BR203" s="70"/>
      <c r="BS203" s="70"/>
      <c r="BT203" s="70"/>
      <c r="BU203" s="70"/>
      <c r="BV203" s="70"/>
      <c r="BW203" s="70"/>
      <c r="BX203" s="70"/>
      <c r="BY203" s="70"/>
      <c r="BZ203" s="70"/>
      <c r="CA203" s="70"/>
      <c r="CB203" s="70"/>
      <c r="CC203" s="70"/>
      <c r="CD203" s="70"/>
      <c r="CE203" s="70"/>
      <c r="CF203" s="70"/>
      <c r="CG203" s="70"/>
      <c r="CH203" s="70"/>
      <c r="CI203" s="70"/>
      <c r="CJ203" s="70"/>
      <c r="CK203" s="70"/>
      <c r="CL203" s="70"/>
      <c r="CM203" s="70"/>
      <c r="CN203" s="70"/>
      <c r="CO203" s="70"/>
      <c r="CP203" s="70"/>
      <c r="CQ203" s="70"/>
      <c r="CR203" s="70"/>
      <c r="CS203" s="58">
        <f>+AL203+AT203</f>
        <v>0</v>
      </c>
      <c r="CT203" s="76">
        <f>+BA203+BG203+BM203+BS203+BY203+CE203+CK203+CQ203</f>
        <v>0</v>
      </c>
      <c r="CU203" s="76">
        <f>+CS203-CT203</f>
        <v>0</v>
      </c>
      <c r="CV203" s="81">
        <f>+AE203-AL203-AT203</f>
        <v>778</v>
      </c>
      <c r="CW203" s="70"/>
      <c r="CX203" s="70"/>
      <c r="CY203" s="70"/>
    </row>
    <row r="204" spans="1:103">
      <c r="A204" s="70" t="s">
        <v>3697</v>
      </c>
      <c r="B204" s="71">
        <v>149</v>
      </c>
      <c r="C204" s="72" t="s">
        <v>402</v>
      </c>
      <c r="D204" s="72" t="s">
        <v>403</v>
      </c>
      <c r="E204" s="71"/>
      <c r="F204" s="71"/>
      <c r="G204" s="71" t="s">
        <v>275</v>
      </c>
      <c r="H204" s="71">
        <v>5</v>
      </c>
      <c r="I204" s="73">
        <v>134.61000000000001</v>
      </c>
      <c r="J204" s="73">
        <v>41900</v>
      </c>
      <c r="K204" s="72">
        <v>0</v>
      </c>
      <c r="L204" s="72" t="s">
        <v>41</v>
      </c>
      <c r="M204" s="92" t="s">
        <v>14</v>
      </c>
      <c r="N204" s="70" t="s">
        <v>135</v>
      </c>
      <c r="O204" s="70" t="s">
        <v>3608</v>
      </c>
      <c r="P204" s="70"/>
      <c r="Q204" s="89"/>
      <c r="R204" s="70"/>
      <c r="S204" s="70" t="s">
        <v>465</v>
      </c>
      <c r="T204" s="88" t="s">
        <v>275</v>
      </c>
      <c r="U204" s="88">
        <v>5</v>
      </c>
      <c r="V204" s="87">
        <v>134.56</v>
      </c>
      <c r="W204" s="87" t="s">
        <v>1017</v>
      </c>
      <c r="X204" s="78">
        <v>44794</v>
      </c>
      <c r="Y204" s="78">
        <v>45161</v>
      </c>
      <c r="Z204" s="69" t="s">
        <v>1080</v>
      </c>
      <c r="AA204" s="319">
        <v>35952</v>
      </c>
      <c r="AB204" s="70">
        <v>40</v>
      </c>
      <c r="AC204" s="70">
        <v>35</v>
      </c>
      <c r="AD204" s="78">
        <v>45960</v>
      </c>
      <c r="AE204" s="115">
        <v>778</v>
      </c>
      <c r="AF204" s="115"/>
      <c r="AG204" s="70"/>
      <c r="AH204" s="70"/>
      <c r="AI204" s="70"/>
      <c r="AJ204" s="70"/>
      <c r="AK204" s="70"/>
      <c r="AL204" s="76"/>
      <c r="AM204" s="76"/>
      <c r="AN204" s="76"/>
      <c r="AO204" s="76"/>
      <c r="AP204" s="76"/>
      <c r="AQ204" s="76"/>
      <c r="AR204" s="76"/>
      <c r="AS204" s="76"/>
      <c r="AT204" s="76"/>
      <c r="AU204" s="76"/>
      <c r="AV204" s="76"/>
      <c r="AW204" s="88"/>
      <c r="AX204" s="70"/>
      <c r="AY204" s="70"/>
      <c r="AZ204" s="70"/>
      <c r="BA204" s="76"/>
      <c r="BB204" s="76"/>
      <c r="BC204" s="70"/>
      <c r="BD204" s="70"/>
      <c r="BE204" s="70"/>
      <c r="BF204" s="70"/>
      <c r="BG204" s="70"/>
      <c r="BH204" s="70"/>
      <c r="BI204" s="70"/>
      <c r="BJ204" s="70"/>
      <c r="BK204" s="70"/>
      <c r="BL204" s="70"/>
      <c r="BM204" s="70"/>
      <c r="BN204" s="70"/>
      <c r="BO204" s="70"/>
      <c r="BP204" s="70"/>
      <c r="BQ204" s="70"/>
      <c r="BR204" s="70"/>
      <c r="BS204" s="70"/>
      <c r="BT204" s="70"/>
      <c r="BU204" s="70"/>
      <c r="BV204" s="70"/>
      <c r="BW204" s="70"/>
      <c r="BX204" s="70"/>
      <c r="BY204" s="70"/>
      <c r="BZ204" s="70"/>
      <c r="CA204" s="70"/>
      <c r="CB204" s="70"/>
      <c r="CC204" s="70"/>
      <c r="CD204" s="70"/>
      <c r="CE204" s="70"/>
      <c r="CF204" s="70"/>
      <c r="CG204" s="70"/>
      <c r="CH204" s="70"/>
      <c r="CI204" s="70"/>
      <c r="CJ204" s="70"/>
      <c r="CK204" s="70"/>
      <c r="CL204" s="70"/>
      <c r="CM204" s="70"/>
      <c r="CN204" s="70"/>
      <c r="CO204" s="70"/>
      <c r="CP204" s="70"/>
      <c r="CQ204" s="70"/>
      <c r="CR204" s="70"/>
      <c r="CS204" s="58">
        <f>+AL204+AT204</f>
        <v>0</v>
      </c>
      <c r="CT204" s="76">
        <f>+BA204+BG204+BM204+BS204+BY204+CE204+CK204+CQ204</f>
        <v>0</v>
      </c>
      <c r="CU204" s="76">
        <f>+CS204-CT204</f>
        <v>0</v>
      </c>
      <c r="CV204" s="81">
        <f>+AE204-AL204-AT204</f>
        <v>778</v>
      </c>
      <c r="CW204" s="70"/>
      <c r="CX204" s="70"/>
      <c r="CY204" s="70"/>
    </row>
    <row r="205" spans="1:103">
      <c r="A205" s="70" t="s">
        <v>3697</v>
      </c>
      <c r="B205" s="71">
        <v>149</v>
      </c>
      <c r="C205" s="72" t="s">
        <v>402</v>
      </c>
      <c r="D205" s="72" t="s">
        <v>403</v>
      </c>
      <c r="E205" s="71"/>
      <c r="F205" s="71"/>
      <c r="G205" s="71" t="s">
        <v>275</v>
      </c>
      <c r="H205" s="71">
        <v>5</v>
      </c>
      <c r="I205" s="73">
        <v>134.61000000000001</v>
      </c>
      <c r="J205" s="73">
        <v>41900</v>
      </c>
      <c r="K205" s="72">
        <v>0</v>
      </c>
      <c r="L205" s="72" t="s">
        <v>41</v>
      </c>
      <c r="M205" s="92" t="s">
        <v>14</v>
      </c>
      <c r="N205" s="70" t="s">
        <v>135</v>
      </c>
      <c r="O205" s="70" t="s">
        <v>3608</v>
      </c>
      <c r="P205" s="70"/>
      <c r="Q205" s="89"/>
      <c r="R205" s="70"/>
      <c r="S205" s="70" t="s">
        <v>465</v>
      </c>
      <c r="T205" s="88" t="s">
        <v>275</v>
      </c>
      <c r="U205" s="88">
        <v>5</v>
      </c>
      <c r="V205" s="87">
        <v>134.56</v>
      </c>
      <c r="W205" s="87" t="s">
        <v>1017</v>
      </c>
      <c r="X205" s="78">
        <v>44794</v>
      </c>
      <c r="Y205" s="78">
        <v>45161</v>
      </c>
      <c r="Z205" s="69" t="s">
        <v>1080</v>
      </c>
      <c r="AA205" s="319">
        <v>35952</v>
      </c>
      <c r="AB205" s="70">
        <v>40</v>
      </c>
      <c r="AC205" s="70">
        <v>36</v>
      </c>
      <c r="AD205" s="78">
        <v>45991</v>
      </c>
      <c r="AE205" s="115">
        <v>778</v>
      </c>
      <c r="AF205" s="115"/>
      <c r="AG205" s="70"/>
      <c r="AH205" s="70"/>
      <c r="AI205" s="70"/>
      <c r="AJ205" s="70"/>
      <c r="AK205" s="70"/>
      <c r="AL205" s="76"/>
      <c r="AM205" s="76"/>
      <c r="AN205" s="76"/>
      <c r="AO205" s="76"/>
      <c r="AP205" s="76"/>
      <c r="AQ205" s="76"/>
      <c r="AR205" s="76"/>
      <c r="AS205" s="76"/>
      <c r="AT205" s="76"/>
      <c r="AU205" s="76"/>
      <c r="AV205" s="76"/>
      <c r="AW205" s="88"/>
      <c r="AX205" s="70"/>
      <c r="AY205" s="70"/>
      <c r="AZ205" s="70"/>
      <c r="BA205" s="76"/>
      <c r="BB205" s="76"/>
      <c r="BC205" s="70"/>
      <c r="BD205" s="70"/>
      <c r="BE205" s="70"/>
      <c r="BF205" s="70"/>
      <c r="BG205" s="70"/>
      <c r="BH205" s="70"/>
      <c r="BI205" s="70"/>
      <c r="BJ205" s="70"/>
      <c r="BK205" s="70"/>
      <c r="BL205" s="70"/>
      <c r="BM205" s="70"/>
      <c r="BN205" s="70"/>
      <c r="BO205" s="70"/>
      <c r="BP205" s="70"/>
      <c r="BQ205" s="70"/>
      <c r="BR205" s="70"/>
      <c r="BS205" s="70"/>
      <c r="BT205" s="70"/>
      <c r="BU205" s="70"/>
      <c r="BV205" s="70"/>
      <c r="BW205" s="70"/>
      <c r="BX205" s="70"/>
      <c r="BY205" s="70"/>
      <c r="BZ205" s="70"/>
      <c r="CA205" s="70"/>
      <c r="CB205" s="70"/>
      <c r="CC205" s="70"/>
      <c r="CD205" s="70"/>
      <c r="CE205" s="70"/>
      <c r="CF205" s="70"/>
      <c r="CG205" s="70"/>
      <c r="CH205" s="70"/>
      <c r="CI205" s="70"/>
      <c r="CJ205" s="70"/>
      <c r="CK205" s="70"/>
      <c r="CL205" s="70"/>
      <c r="CM205" s="70"/>
      <c r="CN205" s="70"/>
      <c r="CO205" s="70"/>
      <c r="CP205" s="70"/>
      <c r="CQ205" s="70"/>
      <c r="CR205" s="70"/>
      <c r="CS205" s="58">
        <f>+AL205+AT205</f>
        <v>0</v>
      </c>
      <c r="CT205" s="76">
        <f>+BA205+BG205+BM205+BS205+BY205+CE205+CK205+CQ205</f>
        <v>0</v>
      </c>
      <c r="CU205" s="76">
        <f>+CS205-CT205</f>
        <v>0</v>
      </c>
      <c r="CV205" s="81">
        <f>+AE205-AL205-AT205</f>
        <v>778</v>
      </c>
      <c r="CW205" s="70"/>
      <c r="CX205" s="70"/>
      <c r="CY205" s="70"/>
    </row>
    <row r="206" spans="1:103">
      <c r="A206" s="70" t="s">
        <v>3697</v>
      </c>
      <c r="B206" s="71">
        <v>149</v>
      </c>
      <c r="C206" s="72" t="s">
        <v>402</v>
      </c>
      <c r="D206" s="72" t="s">
        <v>403</v>
      </c>
      <c r="E206" s="71"/>
      <c r="F206" s="71"/>
      <c r="G206" s="71" t="s">
        <v>275</v>
      </c>
      <c r="H206" s="71">
        <v>5</v>
      </c>
      <c r="I206" s="73">
        <v>134.61000000000001</v>
      </c>
      <c r="J206" s="73">
        <v>41900</v>
      </c>
      <c r="K206" s="72">
        <v>0</v>
      </c>
      <c r="L206" s="72" t="s">
        <v>41</v>
      </c>
      <c r="M206" s="92" t="s">
        <v>14</v>
      </c>
      <c r="N206" s="70" t="s">
        <v>135</v>
      </c>
      <c r="O206" s="70" t="s">
        <v>3608</v>
      </c>
      <c r="P206" s="70"/>
      <c r="Q206" s="89"/>
      <c r="R206" s="70"/>
      <c r="S206" s="70" t="s">
        <v>465</v>
      </c>
      <c r="T206" s="88" t="s">
        <v>275</v>
      </c>
      <c r="U206" s="88">
        <v>5</v>
      </c>
      <c r="V206" s="87">
        <v>134.56</v>
      </c>
      <c r="W206" s="87" t="s">
        <v>1017</v>
      </c>
      <c r="X206" s="78">
        <v>44794</v>
      </c>
      <c r="Y206" s="78">
        <v>45161</v>
      </c>
      <c r="Z206" s="69" t="s">
        <v>1080</v>
      </c>
      <c r="AA206" s="319">
        <v>35952</v>
      </c>
      <c r="AB206" s="70">
        <v>40</v>
      </c>
      <c r="AC206" s="70">
        <v>37</v>
      </c>
      <c r="AD206" s="78">
        <v>46021</v>
      </c>
      <c r="AE206" s="115">
        <v>778</v>
      </c>
      <c r="AF206" s="115"/>
      <c r="AG206" s="70"/>
      <c r="AH206" s="70"/>
      <c r="AI206" s="70"/>
      <c r="AJ206" s="70"/>
      <c r="AK206" s="70"/>
      <c r="AL206" s="76"/>
      <c r="AM206" s="76"/>
      <c r="AN206" s="76"/>
      <c r="AO206" s="76"/>
      <c r="AP206" s="76"/>
      <c r="AQ206" s="76"/>
      <c r="AR206" s="76"/>
      <c r="AS206" s="76"/>
      <c r="AT206" s="76"/>
      <c r="AU206" s="76"/>
      <c r="AV206" s="76"/>
      <c r="AW206" s="88"/>
      <c r="AX206" s="70"/>
      <c r="AY206" s="70"/>
      <c r="AZ206" s="70"/>
      <c r="BA206" s="76"/>
      <c r="BB206" s="76"/>
      <c r="BC206" s="70"/>
      <c r="BD206" s="70"/>
      <c r="BE206" s="70"/>
      <c r="BF206" s="70"/>
      <c r="BG206" s="70"/>
      <c r="BH206" s="70"/>
      <c r="BI206" s="70"/>
      <c r="BJ206" s="70"/>
      <c r="BK206" s="70"/>
      <c r="BL206" s="70"/>
      <c r="BM206" s="70"/>
      <c r="BN206" s="70"/>
      <c r="BO206" s="70"/>
      <c r="BP206" s="70"/>
      <c r="BQ206" s="70"/>
      <c r="BR206" s="70"/>
      <c r="BS206" s="70"/>
      <c r="BT206" s="70"/>
      <c r="BU206" s="70"/>
      <c r="BV206" s="70"/>
      <c r="BW206" s="70"/>
      <c r="BX206" s="70"/>
      <c r="BY206" s="70"/>
      <c r="BZ206" s="70"/>
      <c r="CA206" s="70"/>
      <c r="CB206" s="70"/>
      <c r="CC206" s="70"/>
      <c r="CD206" s="70"/>
      <c r="CE206" s="70"/>
      <c r="CF206" s="70"/>
      <c r="CG206" s="70"/>
      <c r="CH206" s="70"/>
      <c r="CI206" s="70"/>
      <c r="CJ206" s="70"/>
      <c r="CK206" s="70"/>
      <c r="CL206" s="70"/>
      <c r="CM206" s="70"/>
      <c r="CN206" s="70"/>
      <c r="CO206" s="70"/>
      <c r="CP206" s="70"/>
      <c r="CQ206" s="70"/>
      <c r="CR206" s="70"/>
      <c r="CS206" s="58">
        <f>+AL206+AT206</f>
        <v>0</v>
      </c>
      <c r="CT206" s="76">
        <f>+BA206+BG206+BM206+BS206+BY206+CE206+CK206+CQ206</f>
        <v>0</v>
      </c>
      <c r="CU206" s="76">
        <f>+CS206-CT206</f>
        <v>0</v>
      </c>
      <c r="CV206" s="81">
        <f>+AE206-AL206-AT206</f>
        <v>778</v>
      </c>
      <c r="CW206" s="70"/>
      <c r="CX206" s="70"/>
      <c r="CY206" s="70"/>
    </row>
    <row r="207" spans="1:103">
      <c r="A207" s="70" t="s">
        <v>3697</v>
      </c>
      <c r="B207" s="71">
        <v>149</v>
      </c>
      <c r="C207" s="72" t="s">
        <v>402</v>
      </c>
      <c r="D207" s="72" t="s">
        <v>403</v>
      </c>
      <c r="E207" s="71"/>
      <c r="F207" s="71"/>
      <c r="G207" s="71" t="s">
        <v>275</v>
      </c>
      <c r="H207" s="71">
        <v>5</v>
      </c>
      <c r="I207" s="73">
        <v>134.61000000000001</v>
      </c>
      <c r="J207" s="73">
        <v>41900</v>
      </c>
      <c r="K207" s="72">
        <v>0</v>
      </c>
      <c r="L207" s="72" t="s">
        <v>41</v>
      </c>
      <c r="M207" s="92" t="s">
        <v>14</v>
      </c>
      <c r="N207" s="70" t="s">
        <v>135</v>
      </c>
      <c r="O207" s="70" t="s">
        <v>3608</v>
      </c>
      <c r="P207" s="70"/>
      <c r="Q207" s="89"/>
      <c r="R207" s="70"/>
      <c r="S207" s="70" t="s">
        <v>465</v>
      </c>
      <c r="T207" s="88" t="s">
        <v>275</v>
      </c>
      <c r="U207" s="88">
        <v>5</v>
      </c>
      <c r="V207" s="87">
        <v>134.56</v>
      </c>
      <c r="W207" s="87" t="s">
        <v>1017</v>
      </c>
      <c r="X207" s="78">
        <v>44794</v>
      </c>
      <c r="Y207" s="78">
        <v>45161</v>
      </c>
      <c r="Z207" s="69" t="s">
        <v>1080</v>
      </c>
      <c r="AA207" s="319">
        <v>35952</v>
      </c>
      <c r="AB207" s="70">
        <v>40</v>
      </c>
      <c r="AC207" s="70">
        <v>38</v>
      </c>
      <c r="AD207" s="78">
        <v>46052</v>
      </c>
      <c r="AE207" s="115">
        <v>778</v>
      </c>
      <c r="AF207" s="115"/>
      <c r="AG207" s="70"/>
      <c r="AH207" s="70"/>
      <c r="AI207" s="70"/>
      <c r="AJ207" s="70"/>
      <c r="AK207" s="70"/>
      <c r="AL207" s="76"/>
      <c r="AM207" s="76"/>
      <c r="AN207" s="76"/>
      <c r="AO207" s="76"/>
      <c r="AP207" s="76"/>
      <c r="AQ207" s="76"/>
      <c r="AR207" s="76"/>
      <c r="AS207" s="76"/>
      <c r="AT207" s="76"/>
      <c r="AU207" s="76"/>
      <c r="AV207" s="76"/>
      <c r="AW207" s="88"/>
      <c r="AX207" s="70"/>
      <c r="AY207" s="70"/>
      <c r="AZ207" s="70"/>
      <c r="BA207" s="76"/>
      <c r="BB207" s="76"/>
      <c r="BC207" s="70"/>
      <c r="BD207" s="70"/>
      <c r="BE207" s="70"/>
      <c r="BF207" s="70"/>
      <c r="BG207" s="70"/>
      <c r="BH207" s="70"/>
      <c r="BI207" s="70"/>
      <c r="BJ207" s="70"/>
      <c r="BK207" s="70"/>
      <c r="BL207" s="70"/>
      <c r="BM207" s="70"/>
      <c r="BN207" s="70"/>
      <c r="BO207" s="70"/>
      <c r="BP207" s="70"/>
      <c r="BQ207" s="70"/>
      <c r="BR207" s="70"/>
      <c r="BS207" s="70"/>
      <c r="BT207" s="70"/>
      <c r="BU207" s="70"/>
      <c r="BV207" s="70"/>
      <c r="BW207" s="70"/>
      <c r="BX207" s="70"/>
      <c r="BY207" s="70"/>
      <c r="BZ207" s="70"/>
      <c r="CA207" s="70"/>
      <c r="CB207" s="70"/>
      <c r="CC207" s="70"/>
      <c r="CD207" s="70"/>
      <c r="CE207" s="70"/>
      <c r="CF207" s="70"/>
      <c r="CG207" s="70"/>
      <c r="CH207" s="70"/>
      <c r="CI207" s="70"/>
      <c r="CJ207" s="70"/>
      <c r="CK207" s="70"/>
      <c r="CL207" s="70"/>
      <c r="CM207" s="70"/>
      <c r="CN207" s="70"/>
      <c r="CO207" s="70"/>
      <c r="CP207" s="70"/>
      <c r="CQ207" s="70"/>
      <c r="CR207" s="70"/>
      <c r="CS207" s="58">
        <f>+AL207+AT207</f>
        <v>0</v>
      </c>
      <c r="CT207" s="76">
        <f>+BA207+BG207+BM207+BS207+BY207+CE207+CK207+CQ207</f>
        <v>0</v>
      </c>
      <c r="CU207" s="76">
        <f>+CS207-CT207</f>
        <v>0</v>
      </c>
      <c r="CV207" s="81">
        <f>+AE207-AL207-AT207</f>
        <v>778</v>
      </c>
      <c r="CW207" s="70"/>
      <c r="CX207" s="70"/>
      <c r="CY207" s="70"/>
    </row>
    <row r="208" spans="1:103">
      <c r="A208" s="70" t="s">
        <v>3697</v>
      </c>
      <c r="B208" s="71">
        <v>149</v>
      </c>
      <c r="C208" s="72" t="s">
        <v>402</v>
      </c>
      <c r="D208" s="72" t="s">
        <v>403</v>
      </c>
      <c r="E208" s="71"/>
      <c r="F208" s="71"/>
      <c r="G208" s="71" t="s">
        <v>275</v>
      </c>
      <c r="H208" s="71">
        <v>5</v>
      </c>
      <c r="I208" s="73">
        <v>134.61000000000001</v>
      </c>
      <c r="J208" s="73">
        <v>41900</v>
      </c>
      <c r="K208" s="72">
        <v>0</v>
      </c>
      <c r="L208" s="72" t="s">
        <v>41</v>
      </c>
      <c r="M208" s="92" t="s">
        <v>14</v>
      </c>
      <c r="N208" s="70" t="s">
        <v>135</v>
      </c>
      <c r="O208" s="70" t="s">
        <v>3608</v>
      </c>
      <c r="P208" s="70"/>
      <c r="Q208" s="89"/>
      <c r="R208" s="70"/>
      <c r="S208" s="70" t="s">
        <v>465</v>
      </c>
      <c r="T208" s="88" t="s">
        <v>275</v>
      </c>
      <c r="U208" s="88">
        <v>5</v>
      </c>
      <c r="V208" s="87">
        <v>134.56</v>
      </c>
      <c r="W208" s="87" t="s">
        <v>1017</v>
      </c>
      <c r="X208" s="78">
        <v>44794</v>
      </c>
      <c r="Y208" s="78">
        <v>45161</v>
      </c>
      <c r="Z208" s="69" t="s">
        <v>1080</v>
      </c>
      <c r="AA208" s="319">
        <v>35952</v>
      </c>
      <c r="AB208" s="70">
        <v>40</v>
      </c>
      <c r="AC208" s="70">
        <v>39</v>
      </c>
      <c r="AD208" s="78">
        <v>46081</v>
      </c>
      <c r="AE208" s="115">
        <v>778</v>
      </c>
      <c r="AF208" s="115"/>
      <c r="AG208" s="70"/>
      <c r="AH208" s="70"/>
      <c r="AI208" s="70"/>
      <c r="AJ208" s="70"/>
      <c r="AK208" s="70"/>
      <c r="AL208" s="76"/>
      <c r="AM208" s="76"/>
      <c r="AN208" s="76"/>
      <c r="AO208" s="76"/>
      <c r="AP208" s="76"/>
      <c r="AQ208" s="76"/>
      <c r="AR208" s="76"/>
      <c r="AS208" s="76"/>
      <c r="AT208" s="76"/>
      <c r="AU208" s="76"/>
      <c r="AV208" s="76"/>
      <c r="AW208" s="88"/>
      <c r="AX208" s="70"/>
      <c r="AY208" s="70"/>
      <c r="AZ208" s="70"/>
      <c r="BA208" s="76"/>
      <c r="BB208" s="76"/>
      <c r="BC208" s="70"/>
      <c r="BD208" s="70"/>
      <c r="BE208" s="70"/>
      <c r="BF208" s="70"/>
      <c r="BG208" s="70"/>
      <c r="BH208" s="70"/>
      <c r="BI208" s="70"/>
      <c r="BJ208" s="70"/>
      <c r="BK208" s="70"/>
      <c r="BL208" s="70"/>
      <c r="BM208" s="70"/>
      <c r="BN208" s="70"/>
      <c r="BO208" s="70"/>
      <c r="BP208" s="70"/>
      <c r="BQ208" s="70"/>
      <c r="BR208" s="70"/>
      <c r="BS208" s="70"/>
      <c r="BT208" s="70"/>
      <c r="BU208" s="70"/>
      <c r="BV208" s="70"/>
      <c r="BW208" s="70"/>
      <c r="BX208" s="70"/>
      <c r="BY208" s="70"/>
      <c r="BZ208" s="70"/>
      <c r="CA208" s="70"/>
      <c r="CB208" s="70"/>
      <c r="CC208" s="70"/>
      <c r="CD208" s="70"/>
      <c r="CE208" s="70"/>
      <c r="CF208" s="70"/>
      <c r="CG208" s="70"/>
      <c r="CH208" s="70"/>
      <c r="CI208" s="70"/>
      <c r="CJ208" s="70"/>
      <c r="CK208" s="70"/>
      <c r="CL208" s="70"/>
      <c r="CM208" s="70"/>
      <c r="CN208" s="70"/>
      <c r="CO208" s="70"/>
      <c r="CP208" s="70"/>
      <c r="CQ208" s="70"/>
      <c r="CR208" s="70"/>
      <c r="CS208" s="58">
        <f>+AL208+AT208</f>
        <v>0</v>
      </c>
      <c r="CT208" s="76">
        <f>+BA208+BG208+BM208+BS208+BY208+CE208+CK208+CQ208</f>
        <v>0</v>
      </c>
      <c r="CU208" s="76">
        <f>+CS208-CT208</f>
        <v>0</v>
      </c>
      <c r="CV208" s="81">
        <f>+AE208-AL208-AT208</f>
        <v>778</v>
      </c>
      <c r="CW208" s="70"/>
      <c r="CX208" s="70"/>
      <c r="CY208" s="70"/>
    </row>
    <row r="209" spans="1:103">
      <c r="A209" s="70" t="s">
        <v>3697</v>
      </c>
      <c r="B209" s="71">
        <v>149</v>
      </c>
      <c r="C209" s="72" t="s">
        <v>402</v>
      </c>
      <c r="D209" s="72" t="s">
        <v>403</v>
      </c>
      <c r="E209" s="71"/>
      <c r="F209" s="71"/>
      <c r="G209" s="71" t="s">
        <v>275</v>
      </c>
      <c r="H209" s="71">
        <v>5</v>
      </c>
      <c r="I209" s="73">
        <v>134.61000000000001</v>
      </c>
      <c r="J209" s="73">
        <v>41900</v>
      </c>
      <c r="K209" s="72">
        <v>0</v>
      </c>
      <c r="L209" s="72" t="s">
        <v>41</v>
      </c>
      <c r="M209" s="92" t="s">
        <v>14</v>
      </c>
      <c r="N209" s="70" t="s">
        <v>135</v>
      </c>
      <c r="O209" s="70" t="s">
        <v>3608</v>
      </c>
      <c r="P209" s="70"/>
      <c r="Q209" s="89"/>
      <c r="R209" s="70"/>
      <c r="S209" s="70" t="s">
        <v>465</v>
      </c>
      <c r="T209" s="88" t="s">
        <v>275</v>
      </c>
      <c r="U209" s="88">
        <v>5</v>
      </c>
      <c r="V209" s="87">
        <v>134.56</v>
      </c>
      <c r="W209" s="87" t="s">
        <v>1017</v>
      </c>
      <c r="X209" s="78">
        <v>44794</v>
      </c>
      <c r="Y209" s="78">
        <v>45161</v>
      </c>
      <c r="Z209" s="69" t="s">
        <v>1080</v>
      </c>
      <c r="AA209" s="319">
        <v>35952</v>
      </c>
      <c r="AB209" s="70">
        <v>40</v>
      </c>
      <c r="AC209" s="70">
        <v>40</v>
      </c>
      <c r="AD209" s="78">
        <v>46111</v>
      </c>
      <c r="AE209" s="115">
        <v>770.97</v>
      </c>
      <c r="AF209" s="115"/>
      <c r="AG209" s="70"/>
      <c r="AH209" s="70"/>
      <c r="AI209" s="70"/>
      <c r="AJ209" s="70"/>
      <c r="AK209" s="70"/>
      <c r="AL209" s="76"/>
      <c r="AM209" s="76"/>
      <c r="AN209" s="76"/>
      <c r="AO209" s="76"/>
      <c r="AP209" s="76"/>
      <c r="AQ209" s="76"/>
      <c r="AR209" s="76"/>
      <c r="AS209" s="76"/>
      <c r="AT209" s="76"/>
      <c r="AU209" s="76"/>
      <c r="AV209" s="76"/>
      <c r="AW209" s="88"/>
      <c r="AX209" s="70"/>
      <c r="AY209" s="70"/>
      <c r="AZ209" s="70"/>
      <c r="BA209" s="76"/>
      <c r="BB209" s="76"/>
      <c r="BC209" s="70"/>
      <c r="BD209" s="70"/>
      <c r="BE209" s="70"/>
      <c r="BF209" s="70"/>
      <c r="BG209" s="70"/>
      <c r="BH209" s="70"/>
      <c r="BI209" s="70"/>
      <c r="BJ209" s="70"/>
      <c r="BK209" s="70"/>
      <c r="BL209" s="70"/>
      <c r="BM209" s="70"/>
      <c r="BN209" s="70"/>
      <c r="BO209" s="70"/>
      <c r="BP209" s="70"/>
      <c r="BQ209" s="70"/>
      <c r="BR209" s="70"/>
      <c r="BS209" s="70"/>
      <c r="BT209" s="70"/>
      <c r="BU209" s="70"/>
      <c r="BV209" s="70"/>
      <c r="BW209" s="70"/>
      <c r="BX209" s="70"/>
      <c r="BY209" s="70"/>
      <c r="BZ209" s="70"/>
      <c r="CA209" s="70"/>
      <c r="CB209" s="70"/>
      <c r="CC209" s="70"/>
      <c r="CD209" s="70"/>
      <c r="CE209" s="70"/>
      <c r="CF209" s="70"/>
      <c r="CG209" s="70"/>
      <c r="CH209" s="70"/>
      <c r="CI209" s="70"/>
      <c r="CJ209" s="70"/>
      <c r="CK209" s="70"/>
      <c r="CL209" s="70"/>
      <c r="CM209" s="70"/>
      <c r="CN209" s="70"/>
      <c r="CO209" s="70"/>
      <c r="CP209" s="70"/>
      <c r="CQ209" s="70"/>
      <c r="CR209" s="70"/>
      <c r="CS209" s="58">
        <f>+AL209+AT209</f>
        <v>0</v>
      </c>
      <c r="CT209" s="76">
        <f>+BA209+BG209+BM209+BS209+BY209+CE209+CK209+CQ209</f>
        <v>0</v>
      </c>
      <c r="CU209" s="76">
        <f>+CS209-CT209</f>
        <v>0</v>
      </c>
      <c r="CV209" s="81">
        <f>+AE209-AL209-AT209</f>
        <v>770.97</v>
      </c>
      <c r="CW209" s="70"/>
      <c r="CX209" s="70"/>
      <c r="CY209" s="70"/>
    </row>
    <row r="210" spans="1:103">
      <c r="A210" s="70" t="s">
        <v>3697</v>
      </c>
      <c r="B210" s="71">
        <v>149</v>
      </c>
      <c r="C210" s="72" t="s">
        <v>402</v>
      </c>
      <c r="D210" s="72" t="s">
        <v>403</v>
      </c>
      <c r="E210" s="71"/>
      <c r="F210" s="71"/>
      <c r="G210" s="71" t="s">
        <v>275</v>
      </c>
      <c r="H210" s="71">
        <v>5</v>
      </c>
      <c r="I210" s="73">
        <v>134.61000000000001</v>
      </c>
      <c r="J210" s="73">
        <v>41900</v>
      </c>
      <c r="K210" s="72">
        <v>0</v>
      </c>
      <c r="L210" s="72" t="s">
        <v>41</v>
      </c>
      <c r="M210" s="92" t="s">
        <v>14</v>
      </c>
      <c r="N210" s="70" t="s">
        <v>135</v>
      </c>
      <c r="O210" s="70" t="s">
        <v>3608</v>
      </c>
      <c r="P210" s="70"/>
      <c r="Q210" s="89"/>
      <c r="R210" s="70"/>
      <c r="S210" s="70" t="s">
        <v>3684</v>
      </c>
      <c r="T210" s="88"/>
      <c r="U210" s="88"/>
      <c r="V210" s="87">
        <v>12.5</v>
      </c>
      <c r="W210" s="87" t="s">
        <v>1017</v>
      </c>
      <c r="X210" s="78">
        <v>45410</v>
      </c>
      <c r="Y210" s="70"/>
      <c r="Z210" s="69" t="s">
        <v>1080</v>
      </c>
      <c r="AA210" s="319">
        <v>5500</v>
      </c>
      <c r="AB210" s="70">
        <v>12</v>
      </c>
      <c r="AC210" s="70">
        <v>0</v>
      </c>
      <c r="AD210" s="78">
        <v>44931</v>
      </c>
      <c r="AE210" s="115">
        <v>500</v>
      </c>
      <c r="AF210" s="115"/>
      <c r="AG210" s="70" t="s">
        <v>441</v>
      </c>
      <c r="AH210" s="78">
        <v>44931</v>
      </c>
      <c r="AI210" s="70">
        <v>10228642</v>
      </c>
      <c r="AJ210" s="70" t="s">
        <v>3611</v>
      </c>
      <c r="AK210" s="70" t="s">
        <v>3685</v>
      </c>
      <c r="AL210" s="76">
        <v>500</v>
      </c>
      <c r="AM210" s="76"/>
      <c r="AN210" s="76" t="s">
        <v>3615</v>
      </c>
      <c r="AO210" s="76"/>
      <c r="AP210" s="76"/>
      <c r="AQ210" s="76"/>
      <c r="AR210" s="76"/>
      <c r="AS210" s="76"/>
      <c r="AT210" s="76"/>
      <c r="AU210" s="76"/>
      <c r="AV210" s="76"/>
      <c r="AW210" s="140">
        <v>44932</v>
      </c>
      <c r="AX210" s="70">
        <v>1138</v>
      </c>
      <c r="AY210" s="70"/>
      <c r="AZ210" s="70"/>
      <c r="BA210" s="76">
        <v>500</v>
      </c>
      <c r="BB210" s="76"/>
      <c r="BC210" s="70"/>
      <c r="BD210" s="70"/>
      <c r="BE210" s="70"/>
      <c r="BF210" s="70"/>
      <c r="BG210" s="70"/>
      <c r="BH210" s="70"/>
      <c r="BI210" s="70"/>
      <c r="BJ210" s="70"/>
      <c r="BK210" s="70"/>
      <c r="BL210" s="70"/>
      <c r="BM210" s="70"/>
      <c r="BN210" s="70"/>
      <c r="BO210" s="70"/>
      <c r="BP210" s="70"/>
      <c r="BQ210" s="70"/>
      <c r="BR210" s="70"/>
      <c r="BS210" s="70"/>
      <c r="BT210" s="70"/>
      <c r="BU210" s="70"/>
      <c r="BV210" s="70"/>
      <c r="BW210" s="70"/>
      <c r="BX210" s="70"/>
      <c r="BY210" s="70"/>
      <c r="BZ210" s="70"/>
      <c r="CA210" s="70"/>
      <c r="CB210" s="70"/>
      <c r="CC210" s="70"/>
      <c r="CD210" s="70"/>
      <c r="CE210" s="70"/>
      <c r="CF210" s="70"/>
      <c r="CG210" s="70"/>
      <c r="CH210" s="70"/>
      <c r="CI210" s="70"/>
      <c r="CJ210" s="70"/>
      <c r="CK210" s="70"/>
      <c r="CL210" s="70"/>
      <c r="CM210" s="70"/>
      <c r="CN210" s="70"/>
      <c r="CO210" s="70"/>
      <c r="CP210" s="70"/>
      <c r="CQ210" s="70"/>
      <c r="CR210" s="70"/>
      <c r="CS210" s="58">
        <f>+AL210+AT210</f>
        <v>500</v>
      </c>
      <c r="CT210" s="76">
        <f>+BA210+BG210+BM210+BS210+BY210+CE210+CK210+CQ210</f>
        <v>500</v>
      </c>
      <c r="CU210" s="76">
        <f>+CS210-CT210</f>
        <v>0</v>
      </c>
      <c r="CV210" s="81">
        <f>+AE210-AL210-AT210</f>
        <v>0</v>
      </c>
      <c r="CW210" s="70"/>
      <c r="CX210" s="70"/>
      <c r="CY210" s="70"/>
    </row>
    <row r="211" spans="1:103">
      <c r="A211" s="70" t="s">
        <v>3697</v>
      </c>
      <c r="B211" s="71">
        <v>149</v>
      </c>
      <c r="C211" s="72" t="s">
        <v>402</v>
      </c>
      <c r="D211" s="72" t="s">
        <v>403</v>
      </c>
      <c r="E211" s="71"/>
      <c r="F211" s="71"/>
      <c r="G211" s="71" t="s">
        <v>275</v>
      </c>
      <c r="H211" s="71">
        <v>5</v>
      </c>
      <c r="I211" s="73">
        <v>134.61000000000001</v>
      </c>
      <c r="J211" s="73">
        <v>41900</v>
      </c>
      <c r="K211" s="72">
        <v>0</v>
      </c>
      <c r="L211" s="72" t="s">
        <v>41</v>
      </c>
      <c r="M211" s="92" t="s">
        <v>14</v>
      </c>
      <c r="N211" s="70" t="s">
        <v>135</v>
      </c>
      <c r="O211" s="70" t="s">
        <v>3608</v>
      </c>
      <c r="P211" s="70"/>
      <c r="Q211" s="89"/>
      <c r="R211" s="70"/>
      <c r="S211" s="70" t="s">
        <v>3684</v>
      </c>
      <c r="T211" s="88"/>
      <c r="U211" s="88"/>
      <c r="V211" s="87">
        <v>12.5</v>
      </c>
      <c r="W211" s="87" t="s">
        <v>1017</v>
      </c>
      <c r="X211" s="78">
        <v>45410</v>
      </c>
      <c r="Y211" s="70"/>
      <c r="Z211" s="69" t="s">
        <v>1080</v>
      </c>
      <c r="AA211" s="319">
        <v>5500</v>
      </c>
      <c r="AB211" s="70">
        <v>12</v>
      </c>
      <c r="AC211" s="70">
        <v>1</v>
      </c>
      <c r="AD211" s="78">
        <v>44985</v>
      </c>
      <c r="AE211" s="115">
        <v>416.7</v>
      </c>
      <c r="AF211" s="115"/>
      <c r="AG211" s="70" t="s">
        <v>441</v>
      </c>
      <c r="AH211" s="78">
        <v>44993</v>
      </c>
      <c r="AI211" s="70">
        <v>10228642</v>
      </c>
      <c r="AJ211" s="70" t="s">
        <v>3611</v>
      </c>
      <c r="AK211" s="70" t="s">
        <v>3686</v>
      </c>
      <c r="AL211" s="76">
        <v>416.7</v>
      </c>
      <c r="AM211" s="76"/>
      <c r="AN211" s="76" t="s">
        <v>3618</v>
      </c>
      <c r="AO211" s="76"/>
      <c r="AP211" s="76"/>
      <c r="AQ211" s="76"/>
      <c r="AR211" s="76"/>
      <c r="AS211" s="76"/>
      <c r="AT211" s="76"/>
      <c r="AU211" s="76"/>
      <c r="AV211" s="76"/>
      <c r="AW211" s="140">
        <v>44989</v>
      </c>
      <c r="AX211" s="88" t="s">
        <v>3698</v>
      </c>
      <c r="AY211" s="76">
        <f>+BA211*AZ211</f>
        <v>1575.126</v>
      </c>
      <c r="AZ211" s="70">
        <v>3.78</v>
      </c>
      <c r="BA211" s="76">
        <v>416.7</v>
      </c>
      <c r="BB211" s="76"/>
      <c r="BC211" s="70"/>
      <c r="BD211" s="70"/>
      <c r="BE211" s="70"/>
      <c r="BF211" s="70"/>
      <c r="BG211" s="70"/>
      <c r="BH211" s="70"/>
      <c r="BI211" s="70"/>
      <c r="BJ211" s="70"/>
      <c r="BK211" s="70"/>
      <c r="BL211" s="70"/>
      <c r="BM211" s="70"/>
      <c r="BN211" s="70"/>
      <c r="BO211" s="70"/>
      <c r="BP211" s="70"/>
      <c r="BQ211" s="70"/>
      <c r="BR211" s="70"/>
      <c r="BS211" s="70"/>
      <c r="BT211" s="70"/>
      <c r="BU211" s="70"/>
      <c r="BV211" s="70"/>
      <c r="BW211" s="70"/>
      <c r="BX211" s="70"/>
      <c r="BY211" s="70"/>
      <c r="BZ211" s="70"/>
      <c r="CA211" s="70"/>
      <c r="CB211" s="70"/>
      <c r="CC211" s="70"/>
      <c r="CD211" s="70"/>
      <c r="CE211" s="70"/>
      <c r="CF211" s="70"/>
      <c r="CG211" s="70"/>
      <c r="CH211" s="70"/>
      <c r="CI211" s="70"/>
      <c r="CJ211" s="70"/>
      <c r="CK211" s="70"/>
      <c r="CL211" s="70"/>
      <c r="CM211" s="70"/>
      <c r="CN211" s="70"/>
      <c r="CO211" s="70"/>
      <c r="CP211" s="70"/>
      <c r="CQ211" s="70"/>
      <c r="CR211" s="70"/>
      <c r="CS211" s="58">
        <f>+AL211+AT211</f>
        <v>416.7</v>
      </c>
      <c r="CT211" s="76">
        <f>+BA211+BG211+BM211+BS211+BY211+CE211+CK211+CQ211</f>
        <v>416.7</v>
      </c>
      <c r="CU211" s="76">
        <f>+CS211-CT211</f>
        <v>0</v>
      </c>
      <c r="CV211" s="81">
        <f>+AE211-AL211-AT211</f>
        <v>0</v>
      </c>
      <c r="CW211" s="70"/>
      <c r="CX211" s="70"/>
      <c r="CY211" s="70"/>
    </row>
    <row r="212" spans="1:103">
      <c r="A212" s="70" t="s">
        <v>3697</v>
      </c>
      <c r="B212" s="71">
        <v>149</v>
      </c>
      <c r="C212" s="72" t="s">
        <v>402</v>
      </c>
      <c r="D212" s="72" t="s">
        <v>403</v>
      </c>
      <c r="E212" s="71"/>
      <c r="F212" s="71"/>
      <c r="G212" s="71" t="s">
        <v>275</v>
      </c>
      <c r="H212" s="71">
        <v>5</v>
      </c>
      <c r="I212" s="73">
        <v>134.61000000000001</v>
      </c>
      <c r="J212" s="73">
        <v>41900</v>
      </c>
      <c r="K212" s="72">
        <v>0</v>
      </c>
      <c r="L212" s="72" t="s">
        <v>41</v>
      </c>
      <c r="M212" s="92" t="s">
        <v>14</v>
      </c>
      <c r="N212" s="70" t="s">
        <v>135</v>
      </c>
      <c r="O212" s="70" t="s">
        <v>3608</v>
      </c>
      <c r="P212" s="70"/>
      <c r="Q212" s="89"/>
      <c r="R212" s="70"/>
      <c r="S212" s="70" t="s">
        <v>3684</v>
      </c>
      <c r="T212" s="88"/>
      <c r="U212" s="88"/>
      <c r="V212" s="87">
        <v>12.5</v>
      </c>
      <c r="W212" s="87" t="s">
        <v>1017</v>
      </c>
      <c r="X212" s="78">
        <v>45410</v>
      </c>
      <c r="Y212" s="70"/>
      <c r="Z212" s="69" t="s">
        <v>1080</v>
      </c>
      <c r="AA212" s="319">
        <v>5500</v>
      </c>
      <c r="AB212" s="70">
        <v>12</v>
      </c>
      <c r="AC212" s="70">
        <v>2</v>
      </c>
      <c r="AD212" s="78">
        <v>45015</v>
      </c>
      <c r="AE212" s="115">
        <v>416.7</v>
      </c>
      <c r="AF212" s="115"/>
      <c r="AG212" s="70" t="s">
        <v>441</v>
      </c>
      <c r="AH212" s="78">
        <v>45050</v>
      </c>
      <c r="AI212" s="70">
        <v>10228642</v>
      </c>
      <c r="AJ212" s="70" t="s">
        <v>3611</v>
      </c>
      <c r="AK212" s="70" t="s">
        <v>3687</v>
      </c>
      <c r="AL212" s="76">
        <v>416.7</v>
      </c>
      <c r="AM212" s="76"/>
      <c r="AN212" s="76" t="s">
        <v>3619</v>
      </c>
      <c r="AO212" s="76"/>
      <c r="AP212" s="76"/>
      <c r="AQ212" s="76"/>
      <c r="AR212" s="76"/>
      <c r="AS212" s="76"/>
      <c r="AT212" s="76"/>
      <c r="AU212" s="76"/>
      <c r="AV212" s="76"/>
      <c r="AW212" s="140">
        <v>45048</v>
      </c>
      <c r="AX212" s="70">
        <v>1453</v>
      </c>
      <c r="AY212" s="76"/>
      <c r="AZ212" s="70"/>
      <c r="BA212" s="76">
        <v>416.7</v>
      </c>
      <c r="BB212" s="76"/>
      <c r="BC212" s="70"/>
      <c r="BD212" s="70"/>
      <c r="BE212" s="70"/>
      <c r="BF212" s="70"/>
      <c r="BG212" s="70"/>
      <c r="BH212" s="70"/>
      <c r="BI212" s="70"/>
      <c r="BJ212" s="70"/>
      <c r="BK212" s="70"/>
      <c r="BL212" s="70"/>
      <c r="BM212" s="70"/>
      <c r="BN212" s="70"/>
      <c r="BO212" s="70"/>
      <c r="BP212" s="70"/>
      <c r="BQ212" s="70"/>
      <c r="BR212" s="70"/>
      <c r="BS212" s="70"/>
      <c r="BT212" s="70"/>
      <c r="BU212" s="70"/>
      <c r="BV212" s="70"/>
      <c r="BW212" s="70"/>
      <c r="BX212" s="70"/>
      <c r="BY212" s="70"/>
      <c r="BZ212" s="70"/>
      <c r="CA212" s="70"/>
      <c r="CB212" s="70"/>
      <c r="CC212" s="70"/>
      <c r="CD212" s="70"/>
      <c r="CE212" s="70"/>
      <c r="CF212" s="70"/>
      <c r="CG212" s="70"/>
      <c r="CH212" s="70"/>
      <c r="CI212" s="70"/>
      <c r="CJ212" s="70"/>
      <c r="CK212" s="70"/>
      <c r="CL212" s="70"/>
      <c r="CM212" s="70"/>
      <c r="CN212" s="70"/>
      <c r="CO212" s="70"/>
      <c r="CP212" s="70"/>
      <c r="CQ212" s="70"/>
      <c r="CR212" s="70"/>
      <c r="CS212" s="58">
        <f>+AL212+AT212</f>
        <v>416.7</v>
      </c>
      <c r="CT212" s="76">
        <f>+BA212+BG212+BM212+BS212+BY212+CE212+CK212+CQ212</f>
        <v>416.7</v>
      </c>
      <c r="CU212" s="76">
        <f>+CS212-CT212</f>
        <v>0</v>
      </c>
      <c r="CV212" s="81">
        <f>+AE212-AL212-AT212</f>
        <v>0</v>
      </c>
      <c r="CW212" s="70"/>
      <c r="CX212" s="70"/>
      <c r="CY212" s="70"/>
    </row>
    <row r="213" spans="1:103">
      <c r="A213" s="70" t="s">
        <v>3697</v>
      </c>
      <c r="B213" s="71">
        <v>149</v>
      </c>
      <c r="C213" s="72" t="s">
        <v>402</v>
      </c>
      <c r="D213" s="72" t="s">
        <v>403</v>
      </c>
      <c r="E213" s="71"/>
      <c r="F213" s="71"/>
      <c r="G213" s="71" t="s">
        <v>275</v>
      </c>
      <c r="H213" s="71">
        <v>5</v>
      </c>
      <c r="I213" s="73">
        <v>134.61000000000001</v>
      </c>
      <c r="J213" s="73">
        <v>41900</v>
      </c>
      <c r="K213" s="72">
        <v>0</v>
      </c>
      <c r="L213" s="72" t="s">
        <v>41</v>
      </c>
      <c r="M213" s="92" t="s">
        <v>14</v>
      </c>
      <c r="N213" s="70" t="s">
        <v>135</v>
      </c>
      <c r="O213" s="70" t="s">
        <v>3608</v>
      </c>
      <c r="P213" s="70"/>
      <c r="Q213" s="89"/>
      <c r="R213" s="70"/>
      <c r="S213" s="70" t="s">
        <v>3684</v>
      </c>
      <c r="T213" s="88"/>
      <c r="U213" s="88"/>
      <c r="V213" s="87">
        <v>12.5</v>
      </c>
      <c r="W213" s="87" t="s">
        <v>1017</v>
      </c>
      <c r="X213" s="78">
        <v>45410</v>
      </c>
      <c r="Y213" s="70"/>
      <c r="Z213" s="69" t="s">
        <v>1080</v>
      </c>
      <c r="AA213" s="319">
        <v>5500</v>
      </c>
      <c r="AB213" s="70">
        <v>12</v>
      </c>
      <c r="AC213" s="70">
        <v>3</v>
      </c>
      <c r="AD213" s="78">
        <v>45046</v>
      </c>
      <c r="AE213" s="115">
        <v>416.7</v>
      </c>
      <c r="AF213" s="115"/>
      <c r="AG213" s="70" t="s">
        <v>441</v>
      </c>
      <c r="AH213" s="78">
        <v>45161</v>
      </c>
      <c r="AI213" s="70">
        <v>10228642</v>
      </c>
      <c r="AJ213" s="70" t="s">
        <v>3611</v>
      </c>
      <c r="AK213" s="70" t="s">
        <v>3688</v>
      </c>
      <c r="AL213" s="76">
        <v>416.88</v>
      </c>
      <c r="AM213" s="76"/>
      <c r="AN213" s="76" t="s">
        <v>3625</v>
      </c>
      <c r="AO213" s="76"/>
      <c r="AP213" s="76"/>
      <c r="AQ213" s="76"/>
      <c r="AR213" s="76"/>
      <c r="AS213" s="76"/>
      <c r="AT213" s="76"/>
      <c r="AU213" s="76"/>
      <c r="AV213" s="76"/>
      <c r="AW213" s="140">
        <v>45134</v>
      </c>
      <c r="AX213" s="70">
        <v>1746</v>
      </c>
      <c r="AY213" s="70"/>
      <c r="AZ213" s="70"/>
      <c r="BA213" s="76">
        <v>110.88</v>
      </c>
      <c r="BB213" s="76"/>
      <c r="BC213" s="78">
        <v>45161</v>
      </c>
      <c r="BD213" s="70">
        <v>1845</v>
      </c>
      <c r="BE213" s="70"/>
      <c r="BF213" s="70"/>
      <c r="BG213" s="70">
        <v>306</v>
      </c>
      <c r="BH213" s="70"/>
      <c r="BI213" s="70"/>
      <c r="BJ213" s="70"/>
      <c r="BK213" s="70"/>
      <c r="BL213" s="70"/>
      <c r="BM213" s="70"/>
      <c r="BN213" s="70"/>
      <c r="BO213" s="70"/>
      <c r="BP213" s="70"/>
      <c r="BQ213" s="70"/>
      <c r="BR213" s="70"/>
      <c r="BS213" s="70"/>
      <c r="BT213" s="70"/>
      <c r="BU213" s="70"/>
      <c r="BV213" s="70"/>
      <c r="BW213" s="70"/>
      <c r="BX213" s="70"/>
      <c r="BY213" s="70"/>
      <c r="BZ213" s="70"/>
      <c r="CA213" s="70"/>
      <c r="CB213" s="70"/>
      <c r="CC213" s="70"/>
      <c r="CD213" s="70"/>
      <c r="CE213" s="70"/>
      <c r="CF213" s="70"/>
      <c r="CG213" s="70"/>
      <c r="CH213" s="70"/>
      <c r="CI213" s="70"/>
      <c r="CJ213" s="70"/>
      <c r="CK213" s="70"/>
      <c r="CL213" s="70"/>
      <c r="CM213" s="70"/>
      <c r="CN213" s="70"/>
      <c r="CO213" s="70"/>
      <c r="CP213" s="70"/>
      <c r="CQ213" s="70"/>
      <c r="CR213" s="70"/>
      <c r="CS213" s="58">
        <f>+AL213+AT213</f>
        <v>416.88</v>
      </c>
      <c r="CT213" s="76">
        <f>+BA213+BG213+BM213+BS213+BY213+CE213+CK213+CQ213</f>
        <v>416.88</v>
      </c>
      <c r="CU213" s="76">
        <f>+CS213-CT213</f>
        <v>0</v>
      </c>
      <c r="CV213" s="81">
        <f>+AE213-AL213-AT213</f>
        <v>-0.18000000000000682</v>
      </c>
      <c r="CW213" s="70"/>
      <c r="CX213" s="70"/>
      <c r="CY213" s="70"/>
    </row>
    <row r="214" spans="1:103">
      <c r="A214" s="70" t="s">
        <v>3697</v>
      </c>
      <c r="B214" s="71">
        <v>149</v>
      </c>
      <c r="C214" s="72" t="s">
        <v>402</v>
      </c>
      <c r="D214" s="72" t="s">
        <v>403</v>
      </c>
      <c r="E214" s="71"/>
      <c r="F214" s="71"/>
      <c r="G214" s="71" t="s">
        <v>275</v>
      </c>
      <c r="H214" s="71">
        <v>5</v>
      </c>
      <c r="I214" s="73">
        <v>134.61000000000001</v>
      </c>
      <c r="J214" s="73">
        <v>41900</v>
      </c>
      <c r="K214" s="72">
        <v>0</v>
      </c>
      <c r="L214" s="72" t="s">
        <v>41</v>
      </c>
      <c r="M214" s="92" t="s">
        <v>14</v>
      </c>
      <c r="N214" s="70" t="s">
        <v>135</v>
      </c>
      <c r="O214" s="70" t="s">
        <v>3608</v>
      </c>
      <c r="P214" s="70"/>
      <c r="Q214" s="89"/>
      <c r="R214" s="70"/>
      <c r="S214" s="70" t="s">
        <v>3684</v>
      </c>
      <c r="T214" s="88"/>
      <c r="U214" s="88"/>
      <c r="V214" s="87">
        <v>12.5</v>
      </c>
      <c r="W214" s="87" t="s">
        <v>1017</v>
      </c>
      <c r="X214" s="78">
        <v>45410</v>
      </c>
      <c r="Y214" s="70"/>
      <c r="Z214" s="69" t="s">
        <v>1080</v>
      </c>
      <c r="AA214" s="319">
        <v>5500</v>
      </c>
      <c r="AB214" s="70">
        <v>12</v>
      </c>
      <c r="AC214" s="70">
        <v>4</v>
      </c>
      <c r="AD214" s="78">
        <v>45076</v>
      </c>
      <c r="AE214" s="115">
        <v>416.7</v>
      </c>
      <c r="AF214" s="115"/>
      <c r="AG214" s="70" t="s">
        <v>441</v>
      </c>
      <c r="AH214" s="78">
        <v>45209</v>
      </c>
      <c r="AI214" s="70">
        <v>10228642</v>
      </c>
      <c r="AJ214" s="70" t="s">
        <v>3611</v>
      </c>
      <c r="AK214" s="70" t="s">
        <v>3689</v>
      </c>
      <c r="AL214" s="76">
        <v>416.88</v>
      </c>
      <c r="AM214" s="76"/>
      <c r="AN214" s="76" t="s">
        <v>3628</v>
      </c>
      <c r="AO214" s="76"/>
      <c r="AP214" s="76"/>
      <c r="AQ214" s="76"/>
      <c r="AR214" s="76"/>
      <c r="AS214" s="76"/>
      <c r="AT214" s="76"/>
      <c r="AU214" s="76"/>
      <c r="AV214" s="76"/>
      <c r="AW214" s="140">
        <v>45205</v>
      </c>
      <c r="AX214" s="70">
        <v>1957</v>
      </c>
      <c r="AY214" s="70"/>
      <c r="AZ214" s="70"/>
      <c r="BA214" s="76">
        <v>417</v>
      </c>
      <c r="BB214" s="76"/>
      <c r="BC214" s="70"/>
      <c r="BD214" s="70"/>
      <c r="BE214" s="70"/>
      <c r="BF214" s="70"/>
      <c r="BG214" s="70"/>
      <c r="BH214" s="70"/>
      <c r="BI214" s="70"/>
      <c r="BJ214" s="70"/>
      <c r="BK214" s="70"/>
      <c r="BL214" s="70"/>
      <c r="BM214" s="70"/>
      <c r="BN214" s="70"/>
      <c r="BO214" s="70"/>
      <c r="BP214" s="70"/>
      <c r="BQ214" s="70"/>
      <c r="BR214" s="70"/>
      <c r="BS214" s="70"/>
      <c r="BT214" s="70"/>
      <c r="BU214" s="70"/>
      <c r="BV214" s="70"/>
      <c r="BW214" s="70"/>
      <c r="BX214" s="70"/>
      <c r="BY214" s="70"/>
      <c r="BZ214" s="70"/>
      <c r="CA214" s="70"/>
      <c r="CB214" s="70"/>
      <c r="CC214" s="70"/>
      <c r="CD214" s="70"/>
      <c r="CE214" s="70"/>
      <c r="CF214" s="70"/>
      <c r="CG214" s="70"/>
      <c r="CH214" s="70"/>
      <c r="CI214" s="70"/>
      <c r="CJ214" s="70"/>
      <c r="CK214" s="70"/>
      <c r="CL214" s="70"/>
      <c r="CM214" s="70"/>
      <c r="CN214" s="70"/>
      <c r="CO214" s="70"/>
      <c r="CP214" s="70"/>
      <c r="CQ214" s="70"/>
      <c r="CR214" s="70"/>
      <c r="CS214" s="58">
        <f>+AL214+AT214</f>
        <v>416.88</v>
      </c>
      <c r="CT214" s="76">
        <f>+BA214+BG214+BM214+BS214+BY214+CE214+CK214+CQ214</f>
        <v>417</v>
      </c>
      <c r="CU214" s="76">
        <f>+CS214-CT214</f>
        <v>-0.12000000000000455</v>
      </c>
      <c r="CV214" s="81">
        <f>+AE214-AL214-AT214</f>
        <v>-0.18000000000000682</v>
      </c>
      <c r="CW214" s="70"/>
      <c r="CX214" s="70"/>
      <c r="CY214" s="70"/>
    </row>
    <row r="215" spans="1:103">
      <c r="A215" s="70" t="s">
        <v>3697</v>
      </c>
      <c r="B215" s="71">
        <v>149</v>
      </c>
      <c r="C215" s="72" t="s">
        <v>402</v>
      </c>
      <c r="D215" s="72" t="s">
        <v>403</v>
      </c>
      <c r="E215" s="71"/>
      <c r="F215" s="71"/>
      <c r="G215" s="71" t="s">
        <v>275</v>
      </c>
      <c r="H215" s="71">
        <v>5</v>
      </c>
      <c r="I215" s="73">
        <v>134.61000000000001</v>
      </c>
      <c r="J215" s="73">
        <v>41900</v>
      </c>
      <c r="K215" s="72">
        <v>0</v>
      </c>
      <c r="L215" s="72" t="s">
        <v>41</v>
      </c>
      <c r="M215" s="92" t="s">
        <v>14</v>
      </c>
      <c r="N215" s="70" t="s">
        <v>135</v>
      </c>
      <c r="O215" s="70" t="s">
        <v>3608</v>
      </c>
      <c r="P215" s="70"/>
      <c r="Q215" s="89"/>
      <c r="R215" s="70"/>
      <c r="S215" s="70" t="s">
        <v>3684</v>
      </c>
      <c r="T215" s="88"/>
      <c r="U215" s="88"/>
      <c r="V215" s="87">
        <v>12.5</v>
      </c>
      <c r="W215" s="87" t="s">
        <v>1017</v>
      </c>
      <c r="X215" s="78">
        <v>45410</v>
      </c>
      <c r="Y215" s="70"/>
      <c r="Z215" s="69" t="s">
        <v>1080</v>
      </c>
      <c r="AA215" s="319">
        <v>5500</v>
      </c>
      <c r="AB215" s="70">
        <v>12</v>
      </c>
      <c r="AC215" s="70">
        <v>5</v>
      </c>
      <c r="AD215" s="78">
        <v>45107</v>
      </c>
      <c r="AE215" s="115">
        <v>416.7</v>
      </c>
      <c r="AF215" s="115"/>
      <c r="AG215" s="70" t="s">
        <v>441</v>
      </c>
      <c r="AH215" s="78">
        <v>45239</v>
      </c>
      <c r="AI215" s="70">
        <v>10228642</v>
      </c>
      <c r="AJ215" s="70" t="s">
        <v>3611</v>
      </c>
      <c r="AK215" s="70" t="s">
        <v>3690</v>
      </c>
      <c r="AL215" s="76">
        <v>417</v>
      </c>
      <c r="AM215" s="76"/>
      <c r="AN215" s="76" t="s">
        <v>3629</v>
      </c>
      <c r="AO215" s="76"/>
      <c r="AP215" s="76"/>
      <c r="AQ215" s="76"/>
      <c r="AR215" s="76"/>
      <c r="AS215" s="76"/>
      <c r="AT215" s="76"/>
      <c r="AU215" s="76"/>
      <c r="AV215" s="76"/>
      <c r="AW215" s="140">
        <v>45238</v>
      </c>
      <c r="AX215" s="70">
        <v>2036</v>
      </c>
      <c r="AY215" s="70"/>
      <c r="AZ215" s="70"/>
      <c r="BA215" s="76">
        <v>417</v>
      </c>
      <c r="BB215" s="76"/>
      <c r="BC215" s="70"/>
      <c r="BD215" s="70"/>
      <c r="BE215" s="70"/>
      <c r="BF215" s="70"/>
      <c r="BG215" s="70"/>
      <c r="BH215" s="70"/>
      <c r="BI215" s="70"/>
      <c r="BJ215" s="70"/>
      <c r="BK215" s="70"/>
      <c r="BL215" s="70"/>
      <c r="BM215" s="70"/>
      <c r="BN215" s="70"/>
      <c r="BO215" s="70"/>
      <c r="BP215" s="70"/>
      <c r="BQ215" s="70"/>
      <c r="BR215" s="70"/>
      <c r="BS215" s="70"/>
      <c r="BT215" s="70"/>
      <c r="BU215" s="70"/>
      <c r="BV215" s="70"/>
      <c r="BW215" s="70"/>
      <c r="BX215" s="70"/>
      <c r="BY215" s="70"/>
      <c r="BZ215" s="70"/>
      <c r="CA215" s="70"/>
      <c r="CB215" s="70"/>
      <c r="CC215" s="70"/>
      <c r="CD215" s="70"/>
      <c r="CE215" s="70"/>
      <c r="CF215" s="70"/>
      <c r="CG215" s="70"/>
      <c r="CH215" s="70"/>
      <c r="CI215" s="70"/>
      <c r="CJ215" s="70"/>
      <c r="CK215" s="70"/>
      <c r="CL215" s="70"/>
      <c r="CM215" s="70"/>
      <c r="CN215" s="70"/>
      <c r="CO215" s="70"/>
      <c r="CP215" s="70"/>
      <c r="CQ215" s="70"/>
      <c r="CR215" s="70"/>
      <c r="CS215" s="58">
        <f>+AL215+AT215</f>
        <v>417</v>
      </c>
      <c r="CT215" s="76">
        <f>+BA215+BG215+BM215+BS215+BY215+CE215+CK215+CQ215</f>
        <v>417</v>
      </c>
      <c r="CU215" s="76">
        <f>+CS215-CT215</f>
        <v>0</v>
      </c>
      <c r="CV215" s="81">
        <f>+AE215-AL215-AT215</f>
        <v>-0.30000000000001137</v>
      </c>
      <c r="CW215" s="70"/>
      <c r="CX215" s="70"/>
      <c r="CY215" s="70"/>
    </row>
    <row r="216" spans="1:103">
      <c r="A216" s="70" t="s">
        <v>3697</v>
      </c>
      <c r="B216" s="71">
        <v>149</v>
      </c>
      <c r="C216" s="72" t="s">
        <v>402</v>
      </c>
      <c r="D216" s="72" t="s">
        <v>403</v>
      </c>
      <c r="E216" s="71"/>
      <c r="F216" s="71"/>
      <c r="G216" s="71" t="s">
        <v>275</v>
      </c>
      <c r="H216" s="71">
        <v>5</v>
      </c>
      <c r="I216" s="73">
        <v>134.61000000000001</v>
      </c>
      <c r="J216" s="73">
        <v>41900</v>
      </c>
      <c r="K216" s="72">
        <v>0</v>
      </c>
      <c r="L216" s="72" t="s">
        <v>41</v>
      </c>
      <c r="M216" s="92" t="s">
        <v>14</v>
      </c>
      <c r="N216" s="70" t="s">
        <v>135</v>
      </c>
      <c r="O216" s="70" t="s">
        <v>3608</v>
      </c>
      <c r="P216" s="70"/>
      <c r="Q216" s="89"/>
      <c r="R216" s="70"/>
      <c r="S216" s="70" t="s">
        <v>3684</v>
      </c>
      <c r="T216" s="88"/>
      <c r="U216" s="88"/>
      <c r="V216" s="87">
        <v>12.5</v>
      </c>
      <c r="W216" s="87" t="s">
        <v>1017</v>
      </c>
      <c r="X216" s="78">
        <v>45410</v>
      </c>
      <c r="Y216" s="70"/>
      <c r="Z216" s="69" t="s">
        <v>1080</v>
      </c>
      <c r="AA216" s="319">
        <v>5500</v>
      </c>
      <c r="AB216" s="70">
        <v>12</v>
      </c>
      <c r="AC216" s="70">
        <v>6</v>
      </c>
      <c r="AD216" s="78">
        <v>45137</v>
      </c>
      <c r="AE216" s="115">
        <v>416.7</v>
      </c>
      <c r="AF216" s="115"/>
      <c r="AG216" s="70" t="s">
        <v>441</v>
      </c>
      <c r="AH216" s="78">
        <v>45282</v>
      </c>
      <c r="AI216" s="70">
        <v>10228642</v>
      </c>
      <c r="AJ216" s="70" t="s">
        <v>3611</v>
      </c>
      <c r="AK216" s="70" t="s">
        <v>3691</v>
      </c>
      <c r="AL216" s="76">
        <v>417</v>
      </c>
      <c r="AM216" s="76"/>
      <c r="AN216" s="76" t="s">
        <v>3632</v>
      </c>
      <c r="AO216" s="76"/>
      <c r="AP216" s="76"/>
      <c r="AQ216" s="76"/>
      <c r="AR216" s="76"/>
      <c r="AS216" s="76"/>
      <c r="AT216" s="76"/>
      <c r="AU216" s="76"/>
      <c r="AV216" s="76"/>
      <c r="AW216" s="140">
        <v>45282</v>
      </c>
      <c r="AX216" s="70">
        <v>2141</v>
      </c>
      <c r="AY216" s="70"/>
      <c r="AZ216" s="70"/>
      <c r="BA216" s="76">
        <v>417</v>
      </c>
      <c r="BB216" s="76"/>
      <c r="BC216" s="70"/>
      <c r="BD216" s="70"/>
      <c r="BE216" s="70"/>
      <c r="BF216" s="70"/>
      <c r="BG216" s="70"/>
      <c r="BH216" s="70"/>
      <c r="BI216" s="70"/>
      <c r="BJ216" s="70"/>
      <c r="BK216" s="70"/>
      <c r="BL216" s="70"/>
      <c r="BM216" s="70"/>
      <c r="BN216" s="70"/>
      <c r="BO216" s="70"/>
      <c r="BP216" s="70"/>
      <c r="BQ216" s="70"/>
      <c r="BR216" s="70"/>
      <c r="BS216" s="70"/>
      <c r="BT216" s="70"/>
      <c r="BU216" s="70"/>
      <c r="BV216" s="70"/>
      <c r="BW216" s="70"/>
      <c r="BX216" s="70"/>
      <c r="BY216" s="70"/>
      <c r="BZ216" s="70"/>
      <c r="CA216" s="70"/>
      <c r="CB216" s="70"/>
      <c r="CC216" s="70"/>
      <c r="CD216" s="70"/>
      <c r="CE216" s="70"/>
      <c r="CF216" s="70"/>
      <c r="CG216" s="70"/>
      <c r="CH216" s="70"/>
      <c r="CI216" s="70"/>
      <c r="CJ216" s="70"/>
      <c r="CK216" s="70"/>
      <c r="CL216" s="70"/>
      <c r="CM216" s="70"/>
      <c r="CN216" s="70"/>
      <c r="CO216" s="70"/>
      <c r="CP216" s="70"/>
      <c r="CQ216" s="70"/>
      <c r="CR216" s="70"/>
      <c r="CS216" s="58">
        <f>+AL216+AT216</f>
        <v>417</v>
      </c>
      <c r="CT216" s="76">
        <f>+BA216+BG216+BM216+BS216+BY216+CE216+CK216+CQ216</f>
        <v>417</v>
      </c>
      <c r="CU216" s="76">
        <f>+CS216-CT216</f>
        <v>0</v>
      </c>
      <c r="CV216" s="81">
        <f>+AE216-AL216-AT216</f>
        <v>-0.30000000000001137</v>
      </c>
      <c r="CW216" s="70"/>
      <c r="CX216" s="70"/>
      <c r="CY216" s="70"/>
    </row>
    <row r="217" spans="1:103">
      <c r="A217" s="70" t="s">
        <v>3697</v>
      </c>
      <c r="B217" s="71">
        <v>149</v>
      </c>
      <c r="C217" s="72" t="s">
        <v>402</v>
      </c>
      <c r="D217" s="72" t="s">
        <v>403</v>
      </c>
      <c r="E217" s="71"/>
      <c r="F217" s="71"/>
      <c r="G217" s="71" t="s">
        <v>275</v>
      </c>
      <c r="H217" s="71">
        <v>5</v>
      </c>
      <c r="I217" s="73">
        <v>134.61000000000001</v>
      </c>
      <c r="J217" s="73">
        <v>41900</v>
      </c>
      <c r="K217" s="72">
        <v>0</v>
      </c>
      <c r="L217" s="72" t="s">
        <v>41</v>
      </c>
      <c r="M217" s="92" t="s">
        <v>14</v>
      </c>
      <c r="N217" s="70" t="s">
        <v>135</v>
      </c>
      <c r="O217" s="70" t="s">
        <v>3608</v>
      </c>
      <c r="P217" s="70"/>
      <c r="Q217" s="89"/>
      <c r="R217" s="70"/>
      <c r="S217" s="70" t="s">
        <v>3684</v>
      </c>
      <c r="T217" s="88"/>
      <c r="U217" s="88"/>
      <c r="V217" s="87">
        <v>12.5</v>
      </c>
      <c r="W217" s="87" t="s">
        <v>1017</v>
      </c>
      <c r="X217" s="78">
        <v>45410</v>
      </c>
      <c r="Y217" s="70"/>
      <c r="Z217" s="69" t="s">
        <v>1080</v>
      </c>
      <c r="AA217" s="319">
        <v>5500</v>
      </c>
      <c r="AB217" s="70">
        <v>12</v>
      </c>
      <c r="AC217" s="70">
        <v>7</v>
      </c>
      <c r="AD217" s="78">
        <v>45168</v>
      </c>
      <c r="AE217" s="115">
        <v>416.7</v>
      </c>
      <c r="AF217" s="115"/>
      <c r="AG217" s="70" t="s">
        <v>441</v>
      </c>
      <c r="AH217" s="78">
        <v>45372</v>
      </c>
      <c r="AI217" s="70">
        <v>10228642</v>
      </c>
      <c r="AJ217" s="70" t="s">
        <v>3611</v>
      </c>
      <c r="AK217" s="70" t="s">
        <v>3692</v>
      </c>
      <c r="AL217" s="76">
        <v>417</v>
      </c>
      <c r="AM217" s="76"/>
      <c r="AN217" s="76" t="s">
        <v>3633</v>
      </c>
      <c r="AO217" s="76"/>
      <c r="AP217" s="76"/>
      <c r="AQ217" s="76"/>
      <c r="AR217" s="76"/>
      <c r="AS217" s="76"/>
      <c r="AT217" s="76"/>
      <c r="AU217" s="76"/>
      <c r="AV217" s="76"/>
      <c r="AW217" s="140">
        <v>45323</v>
      </c>
      <c r="AX217" s="70">
        <v>2261</v>
      </c>
      <c r="AY217" s="70"/>
      <c r="AZ217" s="70"/>
      <c r="BA217" s="76">
        <v>217</v>
      </c>
      <c r="BB217" s="76"/>
      <c r="BC217" s="78">
        <v>45348</v>
      </c>
      <c r="BD217" s="70">
        <v>2344</v>
      </c>
      <c r="BE217" s="70"/>
      <c r="BF217" s="70"/>
      <c r="BG217" s="70">
        <v>200</v>
      </c>
      <c r="BH217" s="70"/>
      <c r="BI217" s="70"/>
      <c r="BJ217" s="70"/>
      <c r="BK217" s="70"/>
      <c r="BL217" s="70"/>
      <c r="BM217" s="70"/>
      <c r="BN217" s="70"/>
      <c r="BO217" s="70"/>
      <c r="BP217" s="70"/>
      <c r="BQ217" s="70"/>
      <c r="BR217" s="70"/>
      <c r="BS217" s="70"/>
      <c r="BT217" s="70"/>
      <c r="BU217" s="70"/>
      <c r="BV217" s="70"/>
      <c r="BW217" s="70"/>
      <c r="BX217" s="70"/>
      <c r="BY217" s="70"/>
      <c r="BZ217" s="70"/>
      <c r="CA217" s="70"/>
      <c r="CB217" s="70"/>
      <c r="CC217" s="70"/>
      <c r="CD217" s="70"/>
      <c r="CE217" s="70"/>
      <c r="CF217" s="70"/>
      <c r="CG217" s="70"/>
      <c r="CH217" s="70"/>
      <c r="CI217" s="70"/>
      <c r="CJ217" s="70"/>
      <c r="CK217" s="70"/>
      <c r="CL217" s="70"/>
      <c r="CM217" s="70"/>
      <c r="CN217" s="70"/>
      <c r="CO217" s="70"/>
      <c r="CP217" s="70"/>
      <c r="CQ217" s="70"/>
      <c r="CR217" s="70"/>
      <c r="CS217" s="58">
        <f>+AL217+AT217</f>
        <v>417</v>
      </c>
      <c r="CT217" s="76">
        <f>+BA217+BG217+BM217+BS217+BY217+CE217+CK217+CQ217</f>
        <v>417</v>
      </c>
      <c r="CU217" s="76">
        <f>+CS217-CT217</f>
        <v>0</v>
      </c>
      <c r="CV217" s="81">
        <f>+AE217-AL217-AT217</f>
        <v>-0.30000000000001137</v>
      </c>
      <c r="CW217" s="70"/>
      <c r="CX217" s="70"/>
      <c r="CY217" s="70"/>
    </row>
    <row r="218" spans="1:103">
      <c r="A218" s="70" t="s">
        <v>3697</v>
      </c>
      <c r="B218" s="71">
        <v>149</v>
      </c>
      <c r="C218" s="72" t="s">
        <v>402</v>
      </c>
      <c r="D218" s="72" t="s">
        <v>403</v>
      </c>
      <c r="E218" s="71"/>
      <c r="F218" s="71"/>
      <c r="G218" s="71" t="s">
        <v>275</v>
      </c>
      <c r="H218" s="71">
        <v>5</v>
      </c>
      <c r="I218" s="73">
        <v>134.61000000000001</v>
      </c>
      <c r="J218" s="73">
        <v>41900</v>
      </c>
      <c r="K218" s="72">
        <v>0</v>
      </c>
      <c r="L218" s="72" t="s">
        <v>41</v>
      </c>
      <c r="M218" s="92" t="s">
        <v>14</v>
      </c>
      <c r="N218" s="70" t="s">
        <v>135</v>
      </c>
      <c r="O218" s="70" t="s">
        <v>3608</v>
      </c>
      <c r="P218" s="70"/>
      <c r="Q218" s="89"/>
      <c r="R218" s="70"/>
      <c r="S218" s="70" t="s">
        <v>3684</v>
      </c>
      <c r="T218" s="88"/>
      <c r="U218" s="88"/>
      <c r="V218" s="87">
        <v>12.5</v>
      </c>
      <c r="W218" s="87" t="s">
        <v>1017</v>
      </c>
      <c r="X218" s="78">
        <v>45410</v>
      </c>
      <c r="Y218" s="70"/>
      <c r="Z218" s="69" t="s">
        <v>1080</v>
      </c>
      <c r="AA218" s="319">
        <v>5500</v>
      </c>
      <c r="AB218" s="70">
        <v>12</v>
      </c>
      <c r="AC218" s="70">
        <v>8</v>
      </c>
      <c r="AD218" s="78">
        <v>45199</v>
      </c>
      <c r="AE218" s="115">
        <v>416.7</v>
      </c>
      <c r="AF218" s="115"/>
      <c r="AG218" s="70" t="s">
        <v>441</v>
      </c>
      <c r="AH218" s="78">
        <v>45372</v>
      </c>
      <c r="AI218" s="70">
        <v>10228642</v>
      </c>
      <c r="AJ218" s="70" t="s">
        <v>3611</v>
      </c>
      <c r="AK218" s="70" t="s">
        <v>3693</v>
      </c>
      <c r="AL218" s="76">
        <v>417</v>
      </c>
      <c r="AM218" s="76"/>
      <c r="AN218" s="76" t="s">
        <v>3634</v>
      </c>
      <c r="AO218" s="76"/>
      <c r="AP218" s="76"/>
      <c r="AQ218" s="76"/>
      <c r="AR218" s="76"/>
      <c r="AS218" s="76"/>
      <c r="AT218" s="76"/>
      <c r="AU218" s="76"/>
      <c r="AV218" s="76"/>
      <c r="AW218" s="140">
        <v>45348</v>
      </c>
      <c r="AX218" s="70">
        <v>2343</v>
      </c>
      <c r="AY218" s="70"/>
      <c r="AZ218" s="70"/>
      <c r="BA218" s="76">
        <v>417</v>
      </c>
      <c r="BB218" s="76"/>
      <c r="BC218" s="70"/>
      <c r="BD218" s="70"/>
      <c r="BE218" s="70"/>
      <c r="BF218" s="70"/>
      <c r="BG218" s="70"/>
      <c r="BH218" s="70"/>
      <c r="BI218" s="70"/>
      <c r="BJ218" s="70"/>
      <c r="BK218" s="70"/>
      <c r="BL218" s="70"/>
      <c r="BM218" s="70"/>
      <c r="BN218" s="70"/>
      <c r="BO218" s="70"/>
      <c r="BP218" s="70"/>
      <c r="BQ218" s="70"/>
      <c r="BR218" s="70"/>
      <c r="BS218" s="70"/>
      <c r="BT218" s="70"/>
      <c r="BU218" s="70"/>
      <c r="BV218" s="70"/>
      <c r="BW218" s="70"/>
      <c r="BX218" s="70"/>
      <c r="BY218" s="70"/>
      <c r="BZ218" s="70"/>
      <c r="CA218" s="70"/>
      <c r="CB218" s="70"/>
      <c r="CC218" s="70"/>
      <c r="CD218" s="70"/>
      <c r="CE218" s="70"/>
      <c r="CF218" s="70"/>
      <c r="CG218" s="70"/>
      <c r="CH218" s="70"/>
      <c r="CI218" s="70"/>
      <c r="CJ218" s="70"/>
      <c r="CK218" s="70"/>
      <c r="CL218" s="70"/>
      <c r="CM218" s="70"/>
      <c r="CN218" s="70"/>
      <c r="CO218" s="70"/>
      <c r="CP218" s="70"/>
      <c r="CQ218" s="70"/>
      <c r="CR218" s="70"/>
      <c r="CS218" s="58">
        <f>+AL218+AT218</f>
        <v>417</v>
      </c>
      <c r="CT218" s="76">
        <f>+BA218+BG218+BM218+BS218+BY218+CE218+CK218+CQ218</f>
        <v>417</v>
      </c>
      <c r="CU218" s="76">
        <f>+CS218-CT218</f>
        <v>0</v>
      </c>
      <c r="CV218" s="81">
        <f>+AE218-AL218-AT218</f>
        <v>-0.30000000000001137</v>
      </c>
      <c r="CW218" s="70"/>
      <c r="CX218" s="70"/>
      <c r="CY218" s="70"/>
    </row>
    <row r="219" spans="1:103">
      <c r="A219" s="70" t="s">
        <v>3697</v>
      </c>
      <c r="B219" s="71">
        <v>149</v>
      </c>
      <c r="C219" s="72" t="s">
        <v>402</v>
      </c>
      <c r="D219" s="72" t="s">
        <v>403</v>
      </c>
      <c r="E219" s="71"/>
      <c r="F219" s="71"/>
      <c r="G219" s="71" t="s">
        <v>275</v>
      </c>
      <c r="H219" s="71">
        <v>5</v>
      </c>
      <c r="I219" s="73">
        <v>134.61000000000001</v>
      </c>
      <c r="J219" s="73">
        <v>41900</v>
      </c>
      <c r="K219" s="72">
        <v>0</v>
      </c>
      <c r="L219" s="72" t="s">
        <v>41</v>
      </c>
      <c r="M219" s="92" t="s">
        <v>14</v>
      </c>
      <c r="N219" s="70" t="s">
        <v>135</v>
      </c>
      <c r="O219" s="70" t="s">
        <v>3608</v>
      </c>
      <c r="P219" s="70"/>
      <c r="Q219" s="89"/>
      <c r="R219" s="70"/>
      <c r="S219" s="70" t="s">
        <v>3684</v>
      </c>
      <c r="T219" s="88"/>
      <c r="U219" s="88"/>
      <c r="V219" s="87">
        <v>12.5</v>
      </c>
      <c r="W219" s="87" t="s">
        <v>1017</v>
      </c>
      <c r="X219" s="78">
        <v>45410</v>
      </c>
      <c r="Y219" s="70"/>
      <c r="Z219" s="69" t="s">
        <v>1080</v>
      </c>
      <c r="AA219" s="319">
        <v>5500</v>
      </c>
      <c r="AB219" s="70">
        <v>12</v>
      </c>
      <c r="AC219" s="70">
        <v>9</v>
      </c>
      <c r="AD219" s="78">
        <v>45229</v>
      </c>
      <c r="AE219" s="115">
        <v>416.7</v>
      </c>
      <c r="AF219" s="115"/>
      <c r="AG219" s="70" t="s">
        <v>441</v>
      </c>
      <c r="AH219" s="78">
        <v>45404</v>
      </c>
      <c r="AI219" s="70">
        <v>10228642</v>
      </c>
      <c r="AJ219" s="70" t="s">
        <v>3611</v>
      </c>
      <c r="AK219" s="70" t="s">
        <v>3694</v>
      </c>
      <c r="AL219" s="76">
        <v>417</v>
      </c>
      <c r="AM219" s="76"/>
      <c r="AN219" s="76" t="s">
        <v>3638</v>
      </c>
      <c r="AO219" s="76"/>
      <c r="AP219" s="76"/>
      <c r="AQ219" s="76"/>
      <c r="AR219" s="76"/>
      <c r="AS219" s="76"/>
      <c r="AT219" s="76"/>
      <c r="AU219" s="76"/>
      <c r="AV219" s="76"/>
      <c r="AW219" s="140">
        <v>45401</v>
      </c>
      <c r="AX219" s="70">
        <v>2551</v>
      </c>
      <c r="AY219" s="70"/>
      <c r="AZ219" s="70"/>
      <c r="BA219" s="76">
        <v>417</v>
      </c>
      <c r="BB219" s="76"/>
      <c r="BC219" s="70"/>
      <c r="BD219" s="70"/>
      <c r="BE219" s="70"/>
      <c r="BF219" s="70"/>
      <c r="BG219" s="70"/>
      <c r="BH219" s="70"/>
      <c r="BI219" s="70"/>
      <c r="BJ219" s="70"/>
      <c r="BK219" s="70"/>
      <c r="BL219" s="70"/>
      <c r="BM219" s="70"/>
      <c r="BN219" s="70"/>
      <c r="BO219" s="70"/>
      <c r="BP219" s="70"/>
      <c r="BQ219" s="70"/>
      <c r="BR219" s="70"/>
      <c r="BS219" s="70"/>
      <c r="BT219" s="70"/>
      <c r="BU219" s="70"/>
      <c r="BV219" s="70"/>
      <c r="BW219" s="70"/>
      <c r="BX219" s="70"/>
      <c r="BY219" s="70"/>
      <c r="BZ219" s="70"/>
      <c r="CA219" s="70"/>
      <c r="CB219" s="70"/>
      <c r="CC219" s="70"/>
      <c r="CD219" s="70"/>
      <c r="CE219" s="70"/>
      <c r="CF219" s="70"/>
      <c r="CG219" s="70"/>
      <c r="CH219" s="70"/>
      <c r="CI219" s="70"/>
      <c r="CJ219" s="70"/>
      <c r="CK219" s="70"/>
      <c r="CL219" s="70"/>
      <c r="CM219" s="70"/>
      <c r="CN219" s="70"/>
      <c r="CO219" s="70"/>
      <c r="CP219" s="70"/>
      <c r="CQ219" s="70"/>
      <c r="CR219" s="70"/>
      <c r="CS219" s="58">
        <f>+AL219+AT219</f>
        <v>417</v>
      </c>
      <c r="CT219" s="76">
        <f>+BA219+BG219+BM219+BS219+BY219+CE219+CK219+CQ219</f>
        <v>417</v>
      </c>
      <c r="CU219" s="76">
        <f>+CS219-CT219</f>
        <v>0</v>
      </c>
      <c r="CV219" s="81">
        <f>+AE219-AL219-AT219</f>
        <v>-0.30000000000001137</v>
      </c>
      <c r="CW219" s="70"/>
      <c r="CX219" s="70"/>
      <c r="CY219" s="70"/>
    </row>
    <row r="220" spans="1:103">
      <c r="A220" s="70" t="s">
        <v>3697</v>
      </c>
      <c r="B220" s="71">
        <v>149</v>
      </c>
      <c r="C220" s="72" t="s">
        <v>402</v>
      </c>
      <c r="D220" s="72" t="s">
        <v>403</v>
      </c>
      <c r="E220" s="71"/>
      <c r="F220" s="71"/>
      <c r="G220" s="71" t="s">
        <v>275</v>
      </c>
      <c r="H220" s="71">
        <v>5</v>
      </c>
      <c r="I220" s="73">
        <v>134.61000000000001</v>
      </c>
      <c r="J220" s="73">
        <v>41900</v>
      </c>
      <c r="K220" s="72">
        <v>0</v>
      </c>
      <c r="L220" s="72" t="s">
        <v>41</v>
      </c>
      <c r="M220" s="92" t="s">
        <v>14</v>
      </c>
      <c r="N220" s="70" t="s">
        <v>135</v>
      </c>
      <c r="O220" s="70" t="s">
        <v>3608</v>
      </c>
      <c r="P220" s="70"/>
      <c r="Q220" s="89"/>
      <c r="R220" s="70"/>
      <c r="S220" s="70" t="s">
        <v>3684</v>
      </c>
      <c r="T220" s="88"/>
      <c r="U220" s="88"/>
      <c r="V220" s="87">
        <v>12.5</v>
      </c>
      <c r="W220" s="87" t="s">
        <v>1017</v>
      </c>
      <c r="X220" s="78">
        <v>45410</v>
      </c>
      <c r="Y220" s="70"/>
      <c r="Z220" s="69" t="s">
        <v>1080</v>
      </c>
      <c r="AA220" s="319">
        <v>5500</v>
      </c>
      <c r="AB220" s="70">
        <v>12</v>
      </c>
      <c r="AC220" s="70">
        <v>10</v>
      </c>
      <c r="AD220" s="78">
        <v>45260</v>
      </c>
      <c r="AE220" s="115">
        <v>416.7</v>
      </c>
      <c r="AF220" s="115"/>
      <c r="AG220" s="70"/>
      <c r="AH220" s="70"/>
      <c r="AI220" s="70"/>
      <c r="AJ220" s="70"/>
      <c r="AK220" s="70"/>
      <c r="AL220" s="70"/>
      <c r="AM220" s="70"/>
      <c r="AN220" s="70"/>
      <c r="AO220" s="76"/>
      <c r="AP220" s="76"/>
      <c r="AQ220" s="76"/>
      <c r="AR220" s="76"/>
      <c r="AS220" s="76"/>
      <c r="AT220" s="76"/>
      <c r="AU220" s="76"/>
      <c r="AV220" s="76"/>
      <c r="AW220" s="88"/>
      <c r="AX220" s="70"/>
      <c r="AY220" s="70"/>
      <c r="AZ220" s="70"/>
      <c r="BA220" s="76"/>
      <c r="BB220" s="76"/>
      <c r="BC220" s="70"/>
      <c r="BD220" s="70"/>
      <c r="BE220" s="70"/>
      <c r="BF220" s="70"/>
      <c r="BG220" s="70"/>
      <c r="BH220" s="70"/>
      <c r="BI220" s="70"/>
      <c r="BJ220" s="70"/>
      <c r="BK220" s="70"/>
      <c r="BL220" s="70"/>
      <c r="BM220" s="70"/>
      <c r="BN220" s="70"/>
      <c r="BO220" s="70"/>
      <c r="BP220" s="70"/>
      <c r="BQ220" s="70"/>
      <c r="BR220" s="70"/>
      <c r="BS220" s="70"/>
      <c r="BT220" s="70"/>
      <c r="BU220" s="70"/>
      <c r="BV220" s="70"/>
      <c r="BW220" s="70"/>
      <c r="BX220" s="70"/>
      <c r="BY220" s="70"/>
      <c r="BZ220" s="70"/>
      <c r="CA220" s="70"/>
      <c r="CB220" s="70"/>
      <c r="CC220" s="70"/>
      <c r="CD220" s="70"/>
      <c r="CE220" s="70"/>
      <c r="CF220" s="70"/>
      <c r="CG220" s="70"/>
      <c r="CH220" s="70"/>
      <c r="CI220" s="70"/>
      <c r="CJ220" s="70"/>
      <c r="CK220" s="70"/>
      <c r="CL220" s="70"/>
      <c r="CM220" s="70"/>
      <c r="CN220" s="70"/>
      <c r="CO220" s="70"/>
      <c r="CP220" s="70"/>
      <c r="CQ220" s="70"/>
      <c r="CR220" s="70"/>
      <c r="CS220" s="58">
        <f>+AL220+AT220</f>
        <v>0</v>
      </c>
      <c r="CT220" s="76">
        <f>+BA220+BG220+BM220+BS220+BY220+CE220+CK220+CQ220</f>
        <v>0</v>
      </c>
      <c r="CU220" s="76">
        <f>+CS220-CT220</f>
        <v>0</v>
      </c>
      <c r="CV220" s="81">
        <f>+AE220-AL220-AT220</f>
        <v>416.7</v>
      </c>
      <c r="CW220" s="70"/>
      <c r="CX220" s="70"/>
      <c r="CY220" s="70"/>
    </row>
    <row r="221" spans="1:103">
      <c r="A221" s="70" t="s">
        <v>3697</v>
      </c>
      <c r="B221" s="71">
        <v>149</v>
      </c>
      <c r="C221" s="72" t="s">
        <v>402</v>
      </c>
      <c r="D221" s="72" t="s">
        <v>403</v>
      </c>
      <c r="E221" s="71"/>
      <c r="F221" s="71"/>
      <c r="G221" s="71" t="s">
        <v>275</v>
      </c>
      <c r="H221" s="71">
        <v>5</v>
      </c>
      <c r="I221" s="73">
        <v>134.61000000000001</v>
      </c>
      <c r="J221" s="73">
        <v>41900</v>
      </c>
      <c r="K221" s="72">
        <v>0</v>
      </c>
      <c r="L221" s="72" t="s">
        <v>41</v>
      </c>
      <c r="M221" s="92" t="s">
        <v>14</v>
      </c>
      <c r="N221" s="70" t="s">
        <v>135</v>
      </c>
      <c r="O221" s="70" t="s">
        <v>3608</v>
      </c>
      <c r="P221" s="70"/>
      <c r="Q221" s="89"/>
      <c r="R221" s="70"/>
      <c r="S221" s="70" t="s">
        <v>3684</v>
      </c>
      <c r="T221" s="88"/>
      <c r="U221" s="88"/>
      <c r="V221" s="87">
        <v>12.5</v>
      </c>
      <c r="W221" s="87" t="s">
        <v>1017</v>
      </c>
      <c r="X221" s="78">
        <v>45410</v>
      </c>
      <c r="Y221" s="70"/>
      <c r="Z221" s="69" t="s">
        <v>1080</v>
      </c>
      <c r="AA221" s="319">
        <v>5500</v>
      </c>
      <c r="AB221" s="70">
        <v>12</v>
      </c>
      <c r="AC221" s="70">
        <v>11</v>
      </c>
      <c r="AD221" s="78">
        <v>45290</v>
      </c>
      <c r="AE221" s="115">
        <v>416.7</v>
      </c>
      <c r="AF221" s="115"/>
      <c r="AG221" s="70"/>
      <c r="AH221" s="70"/>
      <c r="AI221" s="70"/>
      <c r="AJ221" s="70"/>
      <c r="AK221" s="70"/>
      <c r="AL221" s="70"/>
      <c r="AM221" s="70"/>
      <c r="AN221" s="70"/>
      <c r="AO221" s="76"/>
      <c r="AP221" s="76"/>
      <c r="AQ221" s="76"/>
      <c r="AR221" s="76"/>
      <c r="AS221" s="76"/>
      <c r="AT221" s="76"/>
      <c r="AU221" s="76"/>
      <c r="AV221" s="76"/>
      <c r="AW221" s="88"/>
      <c r="AX221" s="70"/>
      <c r="AY221" s="70"/>
      <c r="AZ221" s="70"/>
      <c r="BA221" s="76"/>
      <c r="BB221" s="76"/>
      <c r="BC221" s="70"/>
      <c r="BD221" s="70"/>
      <c r="BE221" s="70"/>
      <c r="BF221" s="70"/>
      <c r="BG221" s="70"/>
      <c r="BH221" s="70"/>
      <c r="BI221" s="70"/>
      <c r="BJ221" s="70"/>
      <c r="BK221" s="70"/>
      <c r="BL221" s="70"/>
      <c r="BM221" s="70"/>
      <c r="BN221" s="70"/>
      <c r="BO221" s="70"/>
      <c r="BP221" s="70"/>
      <c r="BQ221" s="70"/>
      <c r="BR221" s="70"/>
      <c r="BS221" s="70"/>
      <c r="BT221" s="70"/>
      <c r="BU221" s="70"/>
      <c r="BV221" s="70"/>
      <c r="BW221" s="70"/>
      <c r="BX221" s="70"/>
      <c r="BY221" s="70"/>
      <c r="BZ221" s="70"/>
      <c r="CA221" s="70"/>
      <c r="CB221" s="70"/>
      <c r="CC221" s="70"/>
      <c r="CD221" s="70"/>
      <c r="CE221" s="70"/>
      <c r="CF221" s="70"/>
      <c r="CG221" s="70"/>
      <c r="CH221" s="70"/>
      <c r="CI221" s="70"/>
      <c r="CJ221" s="70"/>
      <c r="CK221" s="70"/>
      <c r="CL221" s="70"/>
      <c r="CM221" s="70"/>
      <c r="CN221" s="70"/>
      <c r="CO221" s="70"/>
      <c r="CP221" s="70"/>
      <c r="CQ221" s="70"/>
      <c r="CR221" s="70"/>
      <c r="CS221" s="58">
        <f>+AL221+AT221</f>
        <v>0</v>
      </c>
      <c r="CT221" s="76">
        <f>+BA221+BG221+BM221+BS221+BY221+CE221+CK221+CQ221</f>
        <v>0</v>
      </c>
      <c r="CU221" s="76">
        <f>+CS221-CT221</f>
        <v>0</v>
      </c>
      <c r="CV221" s="81">
        <f>+AE221-AL221-AT221</f>
        <v>416.7</v>
      </c>
      <c r="CW221" s="70"/>
      <c r="CX221" s="70"/>
      <c r="CY221" s="70"/>
    </row>
    <row r="222" spans="1:103">
      <c r="A222" s="70" t="s">
        <v>3697</v>
      </c>
      <c r="B222" s="71">
        <v>149</v>
      </c>
      <c r="C222" s="72" t="s">
        <v>402</v>
      </c>
      <c r="D222" s="72" t="s">
        <v>403</v>
      </c>
      <c r="E222" s="71"/>
      <c r="F222" s="71"/>
      <c r="G222" s="71" t="s">
        <v>275</v>
      </c>
      <c r="H222" s="71">
        <v>5</v>
      </c>
      <c r="I222" s="73">
        <v>134.61000000000001</v>
      </c>
      <c r="J222" s="73">
        <v>41900</v>
      </c>
      <c r="K222" s="72">
        <v>0</v>
      </c>
      <c r="L222" s="72" t="s">
        <v>41</v>
      </c>
      <c r="M222" s="92" t="s">
        <v>14</v>
      </c>
      <c r="N222" s="70" t="s">
        <v>135</v>
      </c>
      <c r="O222" s="70" t="s">
        <v>3608</v>
      </c>
      <c r="P222" s="70"/>
      <c r="Q222" s="89"/>
      <c r="R222" s="70"/>
      <c r="S222" s="70" t="s">
        <v>3684</v>
      </c>
      <c r="T222" s="88"/>
      <c r="U222" s="88"/>
      <c r="V222" s="87">
        <v>12.5</v>
      </c>
      <c r="W222" s="87" t="s">
        <v>1017</v>
      </c>
      <c r="X222" s="78">
        <v>45410</v>
      </c>
      <c r="Y222" s="70"/>
      <c r="Z222" s="69" t="s">
        <v>1080</v>
      </c>
      <c r="AA222" s="319">
        <v>5500</v>
      </c>
      <c r="AB222" s="70">
        <v>12</v>
      </c>
      <c r="AC222" s="70">
        <v>12</v>
      </c>
      <c r="AD222" s="78">
        <v>45321</v>
      </c>
      <c r="AE222" s="115">
        <v>416.7</v>
      </c>
      <c r="AF222" s="115"/>
      <c r="AG222" s="70"/>
      <c r="AH222" s="70"/>
      <c r="AI222" s="70"/>
      <c r="AJ222" s="70"/>
      <c r="AK222" s="70"/>
      <c r="AL222" s="76"/>
      <c r="AM222" s="76"/>
      <c r="AN222" s="76"/>
      <c r="AO222" s="76"/>
      <c r="AP222" s="76"/>
      <c r="AQ222" s="76"/>
      <c r="AR222" s="76"/>
      <c r="AS222" s="76"/>
      <c r="AT222" s="76"/>
      <c r="AU222" s="76"/>
      <c r="AV222" s="76"/>
      <c r="AW222" s="88"/>
      <c r="AX222" s="70"/>
      <c r="AY222" s="70"/>
      <c r="AZ222" s="70"/>
      <c r="BA222" s="76"/>
      <c r="BB222" s="76"/>
      <c r="BC222" s="70"/>
      <c r="BD222" s="70"/>
      <c r="BE222" s="70"/>
      <c r="BF222" s="70"/>
      <c r="BG222" s="70"/>
      <c r="BH222" s="70"/>
      <c r="BI222" s="70"/>
      <c r="BJ222" s="70"/>
      <c r="BK222" s="70"/>
      <c r="BL222" s="70"/>
      <c r="BM222" s="70"/>
      <c r="BN222" s="70"/>
      <c r="BO222" s="70"/>
      <c r="BP222" s="70"/>
      <c r="BQ222" s="70"/>
      <c r="BR222" s="70"/>
      <c r="BS222" s="70"/>
      <c r="BT222" s="70"/>
      <c r="BU222" s="70"/>
      <c r="BV222" s="70"/>
      <c r="BW222" s="70"/>
      <c r="BX222" s="70"/>
      <c r="BY222" s="70"/>
      <c r="BZ222" s="70"/>
      <c r="CA222" s="70"/>
      <c r="CB222" s="70"/>
      <c r="CC222" s="70"/>
      <c r="CD222" s="70"/>
      <c r="CE222" s="70"/>
      <c r="CF222" s="70"/>
      <c r="CG222" s="70"/>
      <c r="CH222" s="70"/>
      <c r="CI222" s="70"/>
      <c r="CJ222" s="70"/>
      <c r="CK222" s="70"/>
      <c r="CL222" s="70"/>
      <c r="CM222" s="70"/>
      <c r="CN222" s="70"/>
      <c r="CO222" s="70"/>
      <c r="CP222" s="70"/>
      <c r="CQ222" s="70"/>
      <c r="CR222" s="70"/>
      <c r="CS222" s="58">
        <f>+AL222+AT222</f>
        <v>0</v>
      </c>
      <c r="CT222" s="76">
        <f>+BA222+BG222+BM222+BS222+BY222+CE222+CK222+CQ222</f>
        <v>0</v>
      </c>
      <c r="CU222" s="76">
        <f>+CS222-CT222</f>
        <v>0</v>
      </c>
      <c r="CV222" s="81">
        <f>+AE222-AL222-AT222</f>
        <v>416.7</v>
      </c>
      <c r="CW222" s="70"/>
      <c r="CX222" s="70"/>
      <c r="CY222" s="70"/>
    </row>
    <row r="223" spans="1:103">
      <c r="A223" s="70" t="s">
        <v>447</v>
      </c>
      <c r="B223" s="71">
        <v>65</v>
      </c>
      <c r="C223" s="72" t="s">
        <v>402</v>
      </c>
      <c r="D223" s="72" t="s">
        <v>403</v>
      </c>
      <c r="E223" s="71" t="s">
        <v>256</v>
      </c>
      <c r="F223" s="71">
        <v>9</v>
      </c>
      <c r="G223" s="71" t="s">
        <v>262</v>
      </c>
      <c r="H223" s="71">
        <v>8</v>
      </c>
      <c r="I223" s="73">
        <v>124.74</v>
      </c>
      <c r="J223" s="73">
        <v>35900</v>
      </c>
      <c r="K223" s="72">
        <v>0</v>
      </c>
      <c r="L223" s="72" t="s">
        <v>41</v>
      </c>
      <c r="M223" s="87" t="s">
        <v>14</v>
      </c>
      <c r="N223" s="88" t="s">
        <v>136</v>
      </c>
      <c r="O223" s="70" t="s">
        <v>448</v>
      </c>
      <c r="P223" s="70" t="s">
        <v>14</v>
      </c>
      <c r="Q223" s="89" t="s">
        <v>449</v>
      </c>
      <c r="R223" s="70" t="s">
        <v>450</v>
      </c>
      <c r="S223" s="70" t="s">
        <v>465</v>
      </c>
      <c r="T223" s="88"/>
      <c r="U223" s="88"/>
      <c r="V223" s="87">
        <v>124.74</v>
      </c>
      <c r="W223" s="87" t="s">
        <v>1017</v>
      </c>
      <c r="X223" s="78">
        <v>44696</v>
      </c>
      <c r="Y223" s="78">
        <v>44698</v>
      </c>
      <c r="Z223" s="286" t="s">
        <v>1080</v>
      </c>
      <c r="AA223" s="319">
        <v>33000</v>
      </c>
      <c r="AB223" s="70">
        <v>12</v>
      </c>
      <c r="AC223" s="70">
        <v>0</v>
      </c>
      <c r="AD223" s="78">
        <v>44696</v>
      </c>
      <c r="AE223" s="115">
        <v>500</v>
      </c>
      <c r="AF223" s="115"/>
      <c r="AG223" s="70" t="s">
        <v>441</v>
      </c>
      <c r="AH223" s="204">
        <v>44696</v>
      </c>
      <c r="AI223" s="173" t="s">
        <v>136</v>
      </c>
      <c r="AJ223" s="76" t="s">
        <v>3481</v>
      </c>
      <c r="AK223" s="76" t="s">
        <v>451</v>
      </c>
      <c r="AL223" s="76">
        <v>500</v>
      </c>
      <c r="AM223" s="76"/>
      <c r="AN223" s="76" t="s">
        <v>3425</v>
      </c>
      <c r="AO223" s="76"/>
      <c r="AP223" s="70"/>
      <c r="AQ223" s="70"/>
      <c r="AR223" s="70"/>
      <c r="AS223" s="70"/>
      <c r="AT223" s="70"/>
      <c r="AU223" s="70"/>
      <c r="AV223" s="70"/>
      <c r="AW223" s="103">
        <v>44696</v>
      </c>
      <c r="AX223" s="97">
        <v>643</v>
      </c>
      <c r="AY223" s="97"/>
      <c r="AZ223" s="97"/>
      <c r="BA223" s="101">
        <v>500</v>
      </c>
      <c r="BB223" s="76"/>
      <c r="BC223" s="70"/>
      <c r="BD223" s="70"/>
      <c r="BE223" s="70"/>
      <c r="BF223" s="70"/>
      <c r="BG223" s="70"/>
      <c r="BH223" s="70"/>
      <c r="BI223" s="70"/>
      <c r="BJ223" s="70"/>
      <c r="BK223" s="70"/>
      <c r="BL223" s="70"/>
      <c r="BM223" s="70"/>
      <c r="BN223" s="70"/>
      <c r="BO223" s="70"/>
      <c r="BP223" s="70"/>
      <c r="BQ223" s="70"/>
      <c r="BR223" s="70"/>
      <c r="BS223" s="70"/>
      <c r="BT223" s="70"/>
      <c r="BU223" s="70"/>
      <c r="BV223" s="70"/>
      <c r="BW223" s="70"/>
      <c r="BX223" s="70"/>
      <c r="BY223" s="70"/>
      <c r="BZ223" s="70"/>
      <c r="CA223" s="70"/>
      <c r="CB223" s="70"/>
      <c r="CC223" s="70"/>
      <c r="CD223" s="70"/>
      <c r="CE223" s="70"/>
      <c r="CF223" s="70"/>
      <c r="CG223" s="70"/>
      <c r="CH223" s="70"/>
      <c r="CI223" s="70"/>
      <c r="CJ223" s="70"/>
      <c r="CK223" s="70"/>
      <c r="CL223" s="70"/>
      <c r="CM223" s="70"/>
      <c r="CN223" s="70"/>
      <c r="CO223" s="70"/>
      <c r="CP223" s="70"/>
      <c r="CQ223" s="70"/>
      <c r="CR223" s="70"/>
      <c r="CS223" s="58">
        <f>+AL223+AT223</f>
        <v>500</v>
      </c>
      <c r="CT223" s="76">
        <f>+BA223+BG223+BM223+BS223+BY223+CE223+CK223+CQ223</f>
        <v>500</v>
      </c>
      <c r="CU223" s="76">
        <f>+CS223-CT223</f>
        <v>0</v>
      </c>
      <c r="CV223" s="81">
        <f>+AE223-AL223-AT223</f>
        <v>0</v>
      </c>
      <c r="CW223" s="70"/>
      <c r="CX223" s="70"/>
      <c r="CY223" s="70"/>
    </row>
    <row r="224" spans="1:103">
      <c r="A224" s="70" t="s">
        <v>447</v>
      </c>
      <c r="B224" s="71">
        <v>65</v>
      </c>
      <c r="C224" s="72" t="s">
        <v>402</v>
      </c>
      <c r="D224" s="72" t="s">
        <v>403</v>
      </c>
      <c r="E224" s="71" t="s">
        <v>256</v>
      </c>
      <c r="F224" s="71">
        <v>9</v>
      </c>
      <c r="G224" s="71" t="s">
        <v>262</v>
      </c>
      <c r="H224" s="71">
        <v>8</v>
      </c>
      <c r="I224" s="73">
        <v>124.74</v>
      </c>
      <c r="J224" s="73">
        <v>35900</v>
      </c>
      <c r="K224" s="72">
        <v>0</v>
      </c>
      <c r="L224" s="72" t="s">
        <v>41</v>
      </c>
      <c r="M224" s="87" t="s">
        <v>14</v>
      </c>
      <c r="N224" s="88" t="s">
        <v>136</v>
      </c>
      <c r="O224" s="70" t="s">
        <v>448</v>
      </c>
      <c r="P224" s="70" t="s">
        <v>14</v>
      </c>
      <c r="Q224" s="89" t="s">
        <v>449</v>
      </c>
      <c r="R224" s="70" t="s">
        <v>450</v>
      </c>
      <c r="S224" s="70" t="s">
        <v>465</v>
      </c>
      <c r="T224" s="88"/>
      <c r="U224" s="88"/>
      <c r="V224" s="87">
        <v>124.74</v>
      </c>
      <c r="W224" s="87" t="s">
        <v>1017</v>
      </c>
      <c r="X224" s="78">
        <v>44696</v>
      </c>
      <c r="Y224" s="78">
        <v>44698</v>
      </c>
      <c r="Z224" s="286" t="s">
        <v>1080</v>
      </c>
      <c r="AA224" s="319">
        <v>33000</v>
      </c>
      <c r="AB224" s="70">
        <v>12</v>
      </c>
      <c r="AC224" s="70">
        <v>0</v>
      </c>
      <c r="AD224" s="78">
        <v>44701</v>
      </c>
      <c r="AE224" s="115">
        <v>18500</v>
      </c>
      <c r="AF224" s="115"/>
      <c r="AG224" s="70" t="s">
        <v>441</v>
      </c>
      <c r="AH224" s="204">
        <v>44701</v>
      </c>
      <c r="AI224" s="173" t="s">
        <v>136</v>
      </c>
      <c r="AJ224" s="76" t="s">
        <v>3481</v>
      </c>
      <c r="AK224" s="76" t="s">
        <v>452</v>
      </c>
      <c r="AL224" s="76">
        <v>18500</v>
      </c>
      <c r="AM224" s="76"/>
      <c r="AN224" s="76" t="s">
        <v>3430</v>
      </c>
      <c r="AO224" s="76"/>
      <c r="AP224" s="70"/>
      <c r="AQ224" s="70"/>
      <c r="AR224" s="70"/>
      <c r="AS224" s="70"/>
      <c r="AT224" s="70"/>
      <c r="AU224" s="70"/>
      <c r="AV224" s="70"/>
      <c r="AW224" s="103">
        <v>44701</v>
      </c>
      <c r="AX224" s="97">
        <v>657</v>
      </c>
      <c r="AY224" s="97"/>
      <c r="AZ224" s="97"/>
      <c r="BA224" s="101">
        <v>18500</v>
      </c>
      <c r="BB224" s="76"/>
      <c r="BC224" s="70"/>
      <c r="BD224" s="70"/>
      <c r="BE224" s="70"/>
      <c r="BF224" s="70"/>
      <c r="BG224" s="70"/>
      <c r="BH224" s="70"/>
      <c r="BI224" s="70"/>
      <c r="BJ224" s="70"/>
      <c r="BK224" s="70"/>
      <c r="BL224" s="70"/>
      <c r="BM224" s="70"/>
      <c r="BN224" s="70"/>
      <c r="BO224" s="70"/>
      <c r="BP224" s="70"/>
      <c r="BQ224" s="70"/>
      <c r="BR224" s="70"/>
      <c r="BS224" s="70"/>
      <c r="BT224" s="70"/>
      <c r="BU224" s="70"/>
      <c r="BV224" s="70"/>
      <c r="BW224" s="70"/>
      <c r="BX224" s="70"/>
      <c r="BY224" s="70"/>
      <c r="BZ224" s="70"/>
      <c r="CA224" s="70"/>
      <c r="CB224" s="70"/>
      <c r="CC224" s="70"/>
      <c r="CD224" s="70"/>
      <c r="CE224" s="70"/>
      <c r="CF224" s="70"/>
      <c r="CG224" s="70"/>
      <c r="CH224" s="70"/>
      <c r="CI224" s="70"/>
      <c r="CJ224" s="70"/>
      <c r="CK224" s="70"/>
      <c r="CL224" s="70"/>
      <c r="CM224" s="70"/>
      <c r="CN224" s="70"/>
      <c r="CO224" s="70"/>
      <c r="CP224" s="70"/>
      <c r="CQ224" s="70"/>
      <c r="CR224" s="70"/>
      <c r="CS224" s="58">
        <f>+AL224+AT224</f>
        <v>18500</v>
      </c>
      <c r="CT224" s="76">
        <f>+BA224+BG224+BM224+BS224+BY224+CE224+CK224+CQ224</f>
        <v>18500</v>
      </c>
      <c r="CU224" s="76">
        <f>+CS224-CT224</f>
        <v>0</v>
      </c>
      <c r="CV224" s="81">
        <f>+AE224-AL224-AT224</f>
        <v>0</v>
      </c>
      <c r="CW224" s="70"/>
      <c r="CX224" s="70"/>
      <c r="CY224" s="70"/>
    </row>
    <row r="225" spans="1:103">
      <c r="A225" s="70" t="s">
        <v>447</v>
      </c>
      <c r="B225" s="71">
        <v>65</v>
      </c>
      <c r="C225" s="72" t="s">
        <v>402</v>
      </c>
      <c r="D225" s="72" t="s">
        <v>403</v>
      </c>
      <c r="E225" s="71" t="s">
        <v>256</v>
      </c>
      <c r="F225" s="71">
        <v>9</v>
      </c>
      <c r="G225" s="71" t="s">
        <v>262</v>
      </c>
      <c r="H225" s="71">
        <v>8</v>
      </c>
      <c r="I225" s="73">
        <v>124.74</v>
      </c>
      <c r="J225" s="73">
        <v>35900</v>
      </c>
      <c r="K225" s="72">
        <v>0</v>
      </c>
      <c r="L225" s="72" t="s">
        <v>41</v>
      </c>
      <c r="M225" s="87" t="s">
        <v>14</v>
      </c>
      <c r="N225" s="88" t="s">
        <v>136</v>
      </c>
      <c r="O225" s="70" t="s">
        <v>448</v>
      </c>
      <c r="P225" s="70" t="s">
        <v>14</v>
      </c>
      <c r="Q225" s="89" t="s">
        <v>449</v>
      </c>
      <c r="R225" s="70" t="s">
        <v>450</v>
      </c>
      <c r="S225" s="70" t="s">
        <v>465</v>
      </c>
      <c r="T225" s="88"/>
      <c r="U225" s="88"/>
      <c r="V225" s="87">
        <v>124.74</v>
      </c>
      <c r="W225" s="87" t="s">
        <v>1017</v>
      </c>
      <c r="X225" s="78">
        <v>44696</v>
      </c>
      <c r="Y225" s="78">
        <v>44698</v>
      </c>
      <c r="Z225" s="286" t="s">
        <v>1080</v>
      </c>
      <c r="AA225" s="319">
        <v>33000</v>
      </c>
      <c r="AB225" s="70">
        <v>12</v>
      </c>
      <c r="AC225" s="70">
        <v>1</v>
      </c>
      <c r="AD225" s="78">
        <v>44747</v>
      </c>
      <c r="AE225" s="115">
        <v>1166.67</v>
      </c>
      <c r="AF225" s="115"/>
      <c r="AG225" s="70" t="s">
        <v>441</v>
      </c>
      <c r="AH225" s="204">
        <v>44754</v>
      </c>
      <c r="AI225" s="173" t="s">
        <v>136</v>
      </c>
      <c r="AJ225" s="76" t="s">
        <v>3481</v>
      </c>
      <c r="AK225" s="76" t="s">
        <v>453</v>
      </c>
      <c r="AL225" s="76">
        <v>1166.67</v>
      </c>
      <c r="AM225" s="76"/>
      <c r="AN225" s="76" t="s">
        <v>3434</v>
      </c>
      <c r="AO225" s="76"/>
      <c r="AP225" s="70"/>
      <c r="AQ225" s="70"/>
      <c r="AR225" s="70"/>
      <c r="AS225" s="70"/>
      <c r="AT225" s="70"/>
      <c r="AU225" s="70"/>
      <c r="AV225" s="70"/>
      <c r="AW225" s="103">
        <v>45842</v>
      </c>
      <c r="AX225" s="97">
        <v>763</v>
      </c>
      <c r="AY225" s="97"/>
      <c r="AZ225" s="97"/>
      <c r="BA225" s="101">
        <v>1166.67</v>
      </c>
      <c r="BB225" s="76"/>
      <c r="BC225" s="70"/>
      <c r="BD225" s="70"/>
      <c r="BE225" s="70"/>
      <c r="BF225" s="70"/>
      <c r="BG225" s="70"/>
      <c r="BH225" s="70"/>
      <c r="BI225" s="70"/>
      <c r="BJ225" s="70"/>
      <c r="BK225" s="70"/>
      <c r="BL225" s="70"/>
      <c r="BM225" s="70"/>
      <c r="BN225" s="70"/>
      <c r="BO225" s="70"/>
      <c r="BP225" s="70"/>
      <c r="BQ225" s="70"/>
      <c r="BR225" s="70"/>
      <c r="BS225" s="70"/>
      <c r="BT225" s="70"/>
      <c r="BU225" s="70"/>
      <c r="BV225" s="70"/>
      <c r="BW225" s="70"/>
      <c r="BX225" s="70"/>
      <c r="BY225" s="70"/>
      <c r="BZ225" s="70"/>
      <c r="CA225" s="70"/>
      <c r="CB225" s="70"/>
      <c r="CC225" s="70"/>
      <c r="CD225" s="70"/>
      <c r="CE225" s="70"/>
      <c r="CF225" s="70"/>
      <c r="CG225" s="70"/>
      <c r="CH225" s="70"/>
      <c r="CI225" s="70"/>
      <c r="CJ225" s="70"/>
      <c r="CK225" s="70"/>
      <c r="CL225" s="70"/>
      <c r="CM225" s="70"/>
      <c r="CN225" s="70"/>
      <c r="CO225" s="70"/>
      <c r="CP225" s="70"/>
      <c r="CQ225" s="70"/>
      <c r="CR225" s="70"/>
      <c r="CS225" s="58">
        <f>+AL225+AT225</f>
        <v>1166.67</v>
      </c>
      <c r="CT225" s="76">
        <f>+BA225+BG225+BM225+BS225+BY225+CE225+CK225+CQ225</f>
        <v>1166.67</v>
      </c>
      <c r="CU225" s="76">
        <f>+CS225-CT225</f>
        <v>0</v>
      </c>
      <c r="CV225" s="81">
        <f>+AE225-AL225-AT225</f>
        <v>0</v>
      </c>
      <c r="CW225" s="70"/>
      <c r="CX225" s="70"/>
      <c r="CY225" s="70"/>
    </row>
    <row r="226" spans="1:103">
      <c r="A226" s="70" t="s">
        <v>447</v>
      </c>
      <c r="B226" s="71">
        <v>65</v>
      </c>
      <c r="C226" s="72" t="s">
        <v>402</v>
      </c>
      <c r="D226" s="72" t="s">
        <v>403</v>
      </c>
      <c r="E226" s="71" t="s">
        <v>256</v>
      </c>
      <c r="F226" s="71">
        <v>9</v>
      </c>
      <c r="G226" s="71" t="s">
        <v>262</v>
      </c>
      <c r="H226" s="71">
        <v>8</v>
      </c>
      <c r="I226" s="73">
        <v>124.74</v>
      </c>
      <c r="J226" s="73">
        <v>35900</v>
      </c>
      <c r="K226" s="72">
        <v>0</v>
      </c>
      <c r="L226" s="72" t="s">
        <v>41</v>
      </c>
      <c r="M226" s="87" t="s">
        <v>14</v>
      </c>
      <c r="N226" s="88" t="s">
        <v>136</v>
      </c>
      <c r="O226" s="70" t="s">
        <v>448</v>
      </c>
      <c r="P226" s="70" t="s">
        <v>14</v>
      </c>
      <c r="Q226" s="89" t="s">
        <v>449</v>
      </c>
      <c r="R226" s="70" t="s">
        <v>450</v>
      </c>
      <c r="S226" s="70" t="s">
        <v>465</v>
      </c>
      <c r="T226" s="88"/>
      <c r="U226" s="88"/>
      <c r="V226" s="87">
        <v>124.74</v>
      </c>
      <c r="W226" s="87" t="s">
        <v>1017</v>
      </c>
      <c r="X226" s="78">
        <v>44696</v>
      </c>
      <c r="Y226" s="78">
        <v>44698</v>
      </c>
      <c r="Z226" s="286" t="s">
        <v>1080</v>
      </c>
      <c r="AA226" s="319">
        <v>33000</v>
      </c>
      <c r="AB226" s="70">
        <v>12</v>
      </c>
      <c r="AC226" s="70">
        <v>2</v>
      </c>
      <c r="AD226" s="78">
        <v>44778</v>
      </c>
      <c r="AE226" s="115">
        <v>1166.67</v>
      </c>
      <c r="AF226" s="115"/>
      <c r="AG226" s="70" t="s">
        <v>441</v>
      </c>
      <c r="AH226" s="204">
        <v>44764</v>
      </c>
      <c r="AI226" s="173" t="s">
        <v>136</v>
      </c>
      <c r="AJ226" s="76" t="s">
        <v>3481</v>
      </c>
      <c r="AK226" s="76" t="s">
        <v>454</v>
      </c>
      <c r="AL226" s="76">
        <v>1166.67</v>
      </c>
      <c r="AM226" s="76"/>
      <c r="AN226" s="76" t="s">
        <v>3437</v>
      </c>
      <c r="AO226" s="76"/>
      <c r="AP226" s="70"/>
      <c r="AQ226" s="70"/>
      <c r="AR226" s="70"/>
      <c r="AS226" s="70"/>
      <c r="AT226" s="70"/>
      <c r="AU226" s="70"/>
      <c r="AV226" s="70"/>
      <c r="AW226" s="103">
        <v>44760</v>
      </c>
      <c r="AX226" s="97">
        <v>798</v>
      </c>
      <c r="AY226" s="97"/>
      <c r="AZ226" s="97"/>
      <c r="BA226" s="101">
        <v>1166.67</v>
      </c>
      <c r="BB226" s="76"/>
      <c r="BC226" s="70"/>
      <c r="BD226" s="70"/>
      <c r="BE226" s="70"/>
      <c r="BF226" s="70"/>
      <c r="BG226" s="70"/>
      <c r="BH226" s="70"/>
      <c r="BI226" s="70"/>
      <c r="BJ226" s="70"/>
      <c r="BK226" s="70"/>
      <c r="BL226" s="70"/>
      <c r="BM226" s="70"/>
      <c r="BN226" s="70"/>
      <c r="BO226" s="70"/>
      <c r="BP226" s="70"/>
      <c r="BQ226" s="70"/>
      <c r="BR226" s="70"/>
      <c r="BS226" s="70"/>
      <c r="BT226" s="70"/>
      <c r="BU226" s="70"/>
      <c r="BV226" s="70"/>
      <c r="BW226" s="70"/>
      <c r="BX226" s="70"/>
      <c r="BY226" s="70"/>
      <c r="BZ226" s="70"/>
      <c r="CA226" s="70"/>
      <c r="CB226" s="70"/>
      <c r="CC226" s="70"/>
      <c r="CD226" s="70"/>
      <c r="CE226" s="70"/>
      <c r="CF226" s="70"/>
      <c r="CG226" s="70"/>
      <c r="CH226" s="70"/>
      <c r="CI226" s="70"/>
      <c r="CJ226" s="70"/>
      <c r="CK226" s="70"/>
      <c r="CL226" s="70"/>
      <c r="CM226" s="70"/>
      <c r="CN226" s="70"/>
      <c r="CO226" s="70"/>
      <c r="CP226" s="70"/>
      <c r="CQ226" s="70"/>
      <c r="CR226" s="70"/>
      <c r="CS226" s="58">
        <f>+AL226+AT226</f>
        <v>1166.67</v>
      </c>
      <c r="CT226" s="76">
        <f>+BA226+BG226+BM226+BS226+BY226+CE226+CK226+CQ226</f>
        <v>1166.67</v>
      </c>
      <c r="CU226" s="76">
        <f>+CS226-CT226</f>
        <v>0</v>
      </c>
      <c r="CV226" s="81">
        <f>+AE226-AL226-AT226</f>
        <v>0</v>
      </c>
      <c r="CW226" s="70"/>
      <c r="CX226" s="70"/>
      <c r="CY226" s="70"/>
    </row>
    <row r="227" spans="1:103">
      <c r="A227" s="70" t="s">
        <v>447</v>
      </c>
      <c r="B227" s="71">
        <v>65</v>
      </c>
      <c r="C227" s="72" t="s">
        <v>402</v>
      </c>
      <c r="D227" s="72" t="s">
        <v>403</v>
      </c>
      <c r="E227" s="71" t="s">
        <v>256</v>
      </c>
      <c r="F227" s="71">
        <v>9</v>
      </c>
      <c r="G227" s="71" t="s">
        <v>262</v>
      </c>
      <c r="H227" s="71">
        <v>8</v>
      </c>
      <c r="I227" s="73">
        <v>124.74</v>
      </c>
      <c r="J227" s="73">
        <v>35900</v>
      </c>
      <c r="K227" s="72">
        <v>0</v>
      </c>
      <c r="L227" s="72" t="s">
        <v>41</v>
      </c>
      <c r="M227" s="87" t="s">
        <v>14</v>
      </c>
      <c r="N227" s="88" t="s">
        <v>136</v>
      </c>
      <c r="O227" s="70" t="s">
        <v>448</v>
      </c>
      <c r="P227" s="70" t="s">
        <v>14</v>
      </c>
      <c r="Q227" s="89" t="s">
        <v>449</v>
      </c>
      <c r="R227" s="70" t="s">
        <v>450</v>
      </c>
      <c r="S227" s="70" t="s">
        <v>465</v>
      </c>
      <c r="T227" s="88"/>
      <c r="U227" s="88"/>
      <c r="V227" s="87">
        <v>124.74</v>
      </c>
      <c r="W227" s="87" t="s">
        <v>1017</v>
      </c>
      <c r="X227" s="78">
        <v>44696</v>
      </c>
      <c r="Y227" s="78">
        <v>44698</v>
      </c>
      <c r="Z227" s="286" t="s">
        <v>1080</v>
      </c>
      <c r="AA227" s="319">
        <v>33000</v>
      </c>
      <c r="AB227" s="70">
        <v>12</v>
      </c>
      <c r="AC227" s="70">
        <v>3</v>
      </c>
      <c r="AD227" s="78">
        <v>44809</v>
      </c>
      <c r="AE227" s="115">
        <v>1166.67</v>
      </c>
      <c r="AF227" s="115"/>
      <c r="AG227" s="70" t="s">
        <v>441</v>
      </c>
      <c r="AH227" s="253">
        <v>44810</v>
      </c>
      <c r="AI227" s="173" t="s">
        <v>136</v>
      </c>
      <c r="AJ227" s="76" t="s">
        <v>3481</v>
      </c>
      <c r="AK227" s="96" t="s">
        <v>455</v>
      </c>
      <c r="AL227" s="96">
        <v>1167</v>
      </c>
      <c r="AM227" s="96"/>
      <c r="AN227" s="96" t="s">
        <v>3441</v>
      </c>
      <c r="AO227" s="76"/>
      <c r="AP227" s="70"/>
      <c r="AQ227" s="70"/>
      <c r="AR227" s="70"/>
      <c r="AS227" s="70"/>
      <c r="AT227" s="70"/>
      <c r="AU227" s="70"/>
      <c r="AV227" s="70"/>
      <c r="AW227" s="103">
        <v>44806</v>
      </c>
      <c r="AX227" s="97">
        <v>917</v>
      </c>
      <c r="AY227" s="97"/>
      <c r="AZ227" s="97"/>
      <c r="BA227" s="263">
        <v>1167</v>
      </c>
      <c r="BB227" s="76"/>
      <c r="BC227" s="70"/>
      <c r="BD227" s="70"/>
      <c r="BE227" s="70"/>
      <c r="BF227" s="70"/>
      <c r="BG227" s="97"/>
      <c r="BH227" s="70"/>
      <c r="BI227" s="70"/>
      <c r="BJ227" s="70"/>
      <c r="BK227" s="70"/>
      <c r="BL227" s="70"/>
      <c r="BM227" s="70"/>
      <c r="BN227" s="70"/>
      <c r="BO227" s="70"/>
      <c r="BP227" s="70"/>
      <c r="BQ227" s="70"/>
      <c r="BR227" s="70"/>
      <c r="BS227" s="70"/>
      <c r="BT227" s="70"/>
      <c r="BU227" s="70"/>
      <c r="BV227" s="70"/>
      <c r="BW227" s="70"/>
      <c r="BX227" s="70"/>
      <c r="BY227" s="70"/>
      <c r="BZ227" s="70"/>
      <c r="CA227" s="70"/>
      <c r="CB227" s="70"/>
      <c r="CC227" s="70"/>
      <c r="CD227" s="70"/>
      <c r="CE227" s="70"/>
      <c r="CF227" s="70"/>
      <c r="CG227" s="70"/>
      <c r="CH227" s="70"/>
      <c r="CI227" s="70"/>
      <c r="CJ227" s="70"/>
      <c r="CK227" s="70"/>
      <c r="CL227" s="70"/>
      <c r="CM227" s="70"/>
      <c r="CN227" s="70"/>
      <c r="CO227" s="70"/>
      <c r="CP227" s="70"/>
      <c r="CQ227" s="70"/>
      <c r="CR227" s="70"/>
      <c r="CS227" s="58">
        <f>+AL227+AT227</f>
        <v>1167</v>
      </c>
      <c r="CT227" s="76">
        <f>+BA227+BG227+BM227+BS227+BY227+CE227+CK227+CQ227</f>
        <v>1167</v>
      </c>
      <c r="CU227" s="76">
        <f>+CS227-CT227</f>
        <v>0</v>
      </c>
      <c r="CV227" s="81">
        <f>+AE227-AL227-AT227</f>
        <v>-0.32999999999992724</v>
      </c>
      <c r="CW227" s="70"/>
      <c r="CX227" s="70"/>
      <c r="CY227" s="70"/>
    </row>
    <row r="228" spans="1:103">
      <c r="A228" s="70" t="s">
        <v>447</v>
      </c>
      <c r="B228" s="71">
        <v>65</v>
      </c>
      <c r="C228" s="72" t="s">
        <v>402</v>
      </c>
      <c r="D228" s="72" t="s">
        <v>403</v>
      </c>
      <c r="E228" s="71" t="s">
        <v>256</v>
      </c>
      <c r="F228" s="71">
        <v>9</v>
      </c>
      <c r="G228" s="71" t="s">
        <v>262</v>
      </c>
      <c r="H228" s="71">
        <v>8</v>
      </c>
      <c r="I228" s="73">
        <v>124.74</v>
      </c>
      <c r="J228" s="73">
        <v>35900</v>
      </c>
      <c r="K228" s="72">
        <v>0</v>
      </c>
      <c r="L228" s="72" t="s">
        <v>41</v>
      </c>
      <c r="M228" s="87" t="s">
        <v>14</v>
      </c>
      <c r="N228" s="88" t="s">
        <v>136</v>
      </c>
      <c r="O228" s="70" t="s">
        <v>448</v>
      </c>
      <c r="P228" s="70" t="s">
        <v>14</v>
      </c>
      <c r="Q228" s="89" t="s">
        <v>449</v>
      </c>
      <c r="R228" s="70" t="s">
        <v>450</v>
      </c>
      <c r="S228" s="70" t="s">
        <v>465</v>
      </c>
      <c r="T228" s="88"/>
      <c r="U228" s="88"/>
      <c r="V228" s="87">
        <v>124.74</v>
      </c>
      <c r="W228" s="87" t="s">
        <v>1017</v>
      </c>
      <c r="X228" s="78">
        <v>44696</v>
      </c>
      <c r="Y228" s="78">
        <v>44698</v>
      </c>
      <c r="Z228" s="286" t="s">
        <v>1080</v>
      </c>
      <c r="AA228" s="319">
        <v>33000</v>
      </c>
      <c r="AB228" s="70">
        <v>12</v>
      </c>
      <c r="AC228" s="70">
        <v>4</v>
      </c>
      <c r="AD228" s="78">
        <v>44839</v>
      </c>
      <c r="AE228" s="115">
        <v>1166.67</v>
      </c>
      <c r="AF228" s="115"/>
      <c r="AG228" s="70" t="s">
        <v>441</v>
      </c>
      <c r="AH228" s="204">
        <v>44841</v>
      </c>
      <c r="AI228" s="173" t="s">
        <v>136</v>
      </c>
      <c r="AJ228" s="76" t="s">
        <v>3481</v>
      </c>
      <c r="AK228" s="76" t="s">
        <v>456</v>
      </c>
      <c r="AL228" s="76">
        <v>1167</v>
      </c>
      <c r="AM228" s="76"/>
      <c r="AN228" s="76" t="s">
        <v>3445</v>
      </c>
      <c r="AO228" s="76"/>
      <c r="AP228" s="70"/>
      <c r="AQ228" s="70"/>
      <c r="AR228" s="70"/>
      <c r="AS228" s="70"/>
      <c r="AT228" s="70"/>
      <c r="AU228" s="70"/>
      <c r="AV228" s="70"/>
      <c r="AW228" s="103">
        <v>44841</v>
      </c>
      <c r="AX228" s="97">
        <v>993</v>
      </c>
      <c r="AY228" s="97"/>
      <c r="AZ228" s="97"/>
      <c r="BA228" s="101">
        <v>750.34</v>
      </c>
      <c r="BB228" s="101"/>
      <c r="BC228" s="103">
        <v>44840</v>
      </c>
      <c r="BD228" s="97">
        <v>995</v>
      </c>
      <c r="BE228" s="97"/>
      <c r="BF228" s="97"/>
      <c r="BG228" s="97">
        <v>416.66</v>
      </c>
      <c r="BH228" s="70"/>
      <c r="BI228" s="70"/>
      <c r="BJ228" s="70"/>
      <c r="BK228" s="70"/>
      <c r="BL228" s="70"/>
      <c r="BM228" s="70"/>
      <c r="BN228" s="70"/>
      <c r="BO228" s="70"/>
      <c r="BP228" s="70"/>
      <c r="BQ228" s="70"/>
      <c r="BR228" s="70"/>
      <c r="BS228" s="70"/>
      <c r="BT228" s="70"/>
      <c r="BU228" s="70"/>
      <c r="BV228" s="70"/>
      <c r="BW228" s="70"/>
      <c r="BX228" s="70"/>
      <c r="BY228" s="70"/>
      <c r="BZ228" s="70"/>
      <c r="CA228" s="70"/>
      <c r="CB228" s="70"/>
      <c r="CC228" s="70"/>
      <c r="CD228" s="70"/>
      <c r="CE228" s="70"/>
      <c r="CF228" s="70"/>
      <c r="CG228" s="70"/>
      <c r="CH228" s="70"/>
      <c r="CI228" s="70"/>
      <c r="CJ228" s="70"/>
      <c r="CK228" s="70"/>
      <c r="CL228" s="70"/>
      <c r="CM228" s="70"/>
      <c r="CN228" s="70"/>
      <c r="CO228" s="70"/>
      <c r="CP228" s="70"/>
      <c r="CQ228" s="70"/>
      <c r="CR228" s="70"/>
      <c r="CS228" s="58">
        <f>+AL228+AT228</f>
        <v>1167</v>
      </c>
      <c r="CT228" s="76">
        <f>+BA228+BG228+BM228+BS228+BY228+CE228+CK228+CQ228</f>
        <v>1167</v>
      </c>
      <c r="CU228" s="76">
        <f>+CS228-CT228</f>
        <v>0</v>
      </c>
      <c r="CV228" s="81">
        <f>+AE228-AL228-AT228</f>
        <v>-0.32999999999992724</v>
      </c>
      <c r="CW228" s="70"/>
      <c r="CX228" s="70"/>
      <c r="CY228" s="70"/>
    </row>
    <row r="229" spans="1:103">
      <c r="A229" s="70" t="s">
        <v>447</v>
      </c>
      <c r="B229" s="71">
        <v>65</v>
      </c>
      <c r="C229" s="72" t="s">
        <v>402</v>
      </c>
      <c r="D229" s="72" t="s">
        <v>403</v>
      </c>
      <c r="E229" s="71" t="s">
        <v>256</v>
      </c>
      <c r="F229" s="71">
        <v>9</v>
      </c>
      <c r="G229" s="71" t="s">
        <v>262</v>
      </c>
      <c r="H229" s="71">
        <v>8</v>
      </c>
      <c r="I229" s="73">
        <v>124.74</v>
      </c>
      <c r="J229" s="73">
        <v>35900</v>
      </c>
      <c r="K229" s="72">
        <v>0</v>
      </c>
      <c r="L229" s="72" t="s">
        <v>41</v>
      </c>
      <c r="M229" s="87" t="s">
        <v>14</v>
      </c>
      <c r="N229" s="88" t="s">
        <v>136</v>
      </c>
      <c r="O229" s="70" t="s">
        <v>448</v>
      </c>
      <c r="P229" s="70" t="s">
        <v>14</v>
      </c>
      <c r="Q229" s="89" t="s">
        <v>449</v>
      </c>
      <c r="R229" s="70" t="s">
        <v>450</v>
      </c>
      <c r="S229" s="70" t="s">
        <v>465</v>
      </c>
      <c r="T229" s="88"/>
      <c r="U229" s="88"/>
      <c r="V229" s="87">
        <v>124.74</v>
      </c>
      <c r="W229" s="87" t="s">
        <v>1017</v>
      </c>
      <c r="X229" s="78">
        <v>44696</v>
      </c>
      <c r="Y229" s="78">
        <v>44698</v>
      </c>
      <c r="Z229" s="286" t="s">
        <v>1080</v>
      </c>
      <c r="AA229" s="319">
        <v>33000</v>
      </c>
      <c r="AB229" s="70">
        <v>12</v>
      </c>
      <c r="AC229" s="70">
        <v>5</v>
      </c>
      <c r="AD229" s="78">
        <v>44870</v>
      </c>
      <c r="AE229" s="115">
        <v>1166.67</v>
      </c>
      <c r="AF229" s="115"/>
      <c r="AG229" s="70" t="s">
        <v>441</v>
      </c>
      <c r="AH229" s="204">
        <v>44874</v>
      </c>
      <c r="AI229" s="173" t="s">
        <v>136</v>
      </c>
      <c r="AJ229" s="76" t="s">
        <v>3481</v>
      </c>
      <c r="AK229" s="76" t="s">
        <v>457</v>
      </c>
      <c r="AL229" s="76">
        <v>1167</v>
      </c>
      <c r="AM229" s="76"/>
      <c r="AN229" s="76" t="s">
        <v>3449</v>
      </c>
      <c r="AO229" s="76"/>
      <c r="AP229" s="70"/>
      <c r="AQ229" s="70"/>
      <c r="AR229" s="70"/>
      <c r="AS229" s="70"/>
      <c r="AT229" s="70"/>
      <c r="AU229" s="70"/>
      <c r="AV229" s="70"/>
      <c r="AW229" s="103">
        <v>44869</v>
      </c>
      <c r="AX229" s="97">
        <v>1056</v>
      </c>
      <c r="AY229" s="97"/>
      <c r="AZ229" s="97"/>
      <c r="BA229" s="101">
        <v>333.65</v>
      </c>
      <c r="BB229" s="101"/>
      <c r="BC229" s="103">
        <v>44872</v>
      </c>
      <c r="BD229" s="97">
        <v>1058</v>
      </c>
      <c r="BE229" s="97"/>
      <c r="BF229" s="97"/>
      <c r="BG229" s="97">
        <v>833.35</v>
      </c>
      <c r="BH229" s="70"/>
      <c r="BI229" s="70"/>
      <c r="BJ229" s="70"/>
      <c r="BK229" s="70"/>
      <c r="BL229" s="70"/>
      <c r="BM229" s="70"/>
      <c r="BN229" s="70"/>
      <c r="BO229" s="70"/>
      <c r="BP229" s="70"/>
      <c r="BQ229" s="70"/>
      <c r="BR229" s="70"/>
      <c r="BS229" s="70"/>
      <c r="BT229" s="70"/>
      <c r="BU229" s="70"/>
      <c r="BV229" s="70"/>
      <c r="BW229" s="70"/>
      <c r="BX229" s="70"/>
      <c r="BY229" s="70"/>
      <c r="BZ229" s="70"/>
      <c r="CA229" s="70"/>
      <c r="CB229" s="70"/>
      <c r="CC229" s="70"/>
      <c r="CD229" s="70"/>
      <c r="CE229" s="70"/>
      <c r="CF229" s="70"/>
      <c r="CG229" s="70"/>
      <c r="CH229" s="70"/>
      <c r="CI229" s="70"/>
      <c r="CJ229" s="70"/>
      <c r="CK229" s="70"/>
      <c r="CL229" s="70"/>
      <c r="CM229" s="70"/>
      <c r="CN229" s="70"/>
      <c r="CO229" s="70"/>
      <c r="CP229" s="70"/>
      <c r="CQ229" s="70"/>
      <c r="CR229" s="70"/>
      <c r="CS229" s="58">
        <f>+AL229+AT229</f>
        <v>1167</v>
      </c>
      <c r="CT229" s="76">
        <f>+BA229+BG229+BM229+BS229+BY229+CE229+CK229+CQ229</f>
        <v>1167</v>
      </c>
      <c r="CU229" s="76">
        <f>+CS229-CT229</f>
        <v>0</v>
      </c>
      <c r="CV229" s="81">
        <f>+AE229-AL229-AT229</f>
        <v>-0.32999999999992724</v>
      </c>
      <c r="CW229" s="70"/>
      <c r="CX229" s="70"/>
      <c r="CY229" s="70"/>
    </row>
    <row r="230" spans="1:103">
      <c r="A230" s="70" t="s">
        <v>447</v>
      </c>
      <c r="B230" s="71">
        <v>65</v>
      </c>
      <c r="C230" s="72" t="s">
        <v>402</v>
      </c>
      <c r="D230" s="72" t="s">
        <v>403</v>
      </c>
      <c r="E230" s="71" t="s">
        <v>256</v>
      </c>
      <c r="F230" s="71">
        <v>9</v>
      </c>
      <c r="G230" s="71" t="s">
        <v>262</v>
      </c>
      <c r="H230" s="71">
        <v>8</v>
      </c>
      <c r="I230" s="73">
        <v>124.74</v>
      </c>
      <c r="J230" s="73">
        <v>35900</v>
      </c>
      <c r="K230" s="72">
        <v>0</v>
      </c>
      <c r="L230" s="72" t="s">
        <v>41</v>
      </c>
      <c r="M230" s="87" t="s">
        <v>14</v>
      </c>
      <c r="N230" s="88" t="s">
        <v>136</v>
      </c>
      <c r="O230" s="70" t="s">
        <v>448</v>
      </c>
      <c r="P230" s="70" t="s">
        <v>14</v>
      </c>
      <c r="Q230" s="89" t="s">
        <v>449</v>
      </c>
      <c r="R230" s="70" t="s">
        <v>450</v>
      </c>
      <c r="S230" s="70" t="s">
        <v>465</v>
      </c>
      <c r="T230" s="88"/>
      <c r="U230" s="88"/>
      <c r="V230" s="87">
        <v>124.74</v>
      </c>
      <c r="W230" s="87" t="s">
        <v>1017</v>
      </c>
      <c r="X230" s="78">
        <v>44696</v>
      </c>
      <c r="Y230" s="78">
        <v>44698</v>
      </c>
      <c r="Z230" s="286" t="s">
        <v>1080</v>
      </c>
      <c r="AA230" s="319">
        <v>33000</v>
      </c>
      <c r="AB230" s="70">
        <v>12</v>
      </c>
      <c r="AC230" s="70">
        <v>6</v>
      </c>
      <c r="AD230" s="78">
        <v>44900</v>
      </c>
      <c r="AE230" s="115">
        <v>1166.67</v>
      </c>
      <c r="AF230" s="115"/>
      <c r="AG230" s="70" t="s">
        <v>441</v>
      </c>
      <c r="AH230" s="204">
        <v>44960</v>
      </c>
      <c r="AI230" s="173" t="s">
        <v>136</v>
      </c>
      <c r="AJ230" s="76" t="s">
        <v>3481</v>
      </c>
      <c r="AK230" s="76" t="s">
        <v>459</v>
      </c>
      <c r="AL230" s="76">
        <v>1166.67</v>
      </c>
      <c r="AM230" s="76"/>
      <c r="AN230" s="76" t="s">
        <v>3458</v>
      </c>
      <c r="AO230" s="96"/>
      <c r="AP230" s="70"/>
      <c r="AQ230" s="70"/>
      <c r="AR230" s="70"/>
      <c r="AS230" s="70"/>
      <c r="AT230" s="70"/>
      <c r="AU230" s="70"/>
      <c r="AV230" s="70"/>
      <c r="AW230" s="264">
        <v>44900</v>
      </c>
      <c r="AX230" s="265">
        <v>1090</v>
      </c>
      <c r="AY230" s="265"/>
      <c r="AZ230" s="265"/>
      <c r="BA230" s="101">
        <v>1166.67</v>
      </c>
      <c r="BB230" s="96"/>
      <c r="BC230" s="70"/>
      <c r="BD230" s="70"/>
      <c r="BE230" s="70"/>
      <c r="BF230" s="70"/>
      <c r="BG230" s="70"/>
      <c r="BH230" s="70"/>
      <c r="BI230" s="70"/>
      <c r="BJ230" s="70"/>
      <c r="BK230" s="70"/>
      <c r="BL230" s="70"/>
      <c r="BM230" s="70"/>
      <c r="BN230" s="70"/>
      <c r="BO230" s="70"/>
      <c r="BP230" s="70"/>
      <c r="BQ230" s="70"/>
      <c r="BR230" s="70"/>
      <c r="BS230" s="70"/>
      <c r="BT230" s="70"/>
      <c r="BU230" s="70"/>
      <c r="BV230" s="70"/>
      <c r="BW230" s="70"/>
      <c r="BX230" s="70"/>
      <c r="BY230" s="70"/>
      <c r="BZ230" s="70"/>
      <c r="CA230" s="70"/>
      <c r="CB230" s="70"/>
      <c r="CC230" s="70"/>
      <c r="CD230" s="70"/>
      <c r="CE230" s="70"/>
      <c r="CF230" s="70"/>
      <c r="CG230" s="70"/>
      <c r="CH230" s="70"/>
      <c r="CI230" s="70"/>
      <c r="CJ230" s="70"/>
      <c r="CK230" s="70"/>
      <c r="CL230" s="70"/>
      <c r="CM230" s="70"/>
      <c r="CN230" s="70"/>
      <c r="CO230" s="70"/>
      <c r="CP230" s="70"/>
      <c r="CQ230" s="70"/>
      <c r="CR230" s="70"/>
      <c r="CS230" s="58">
        <f>+AL230+AT230</f>
        <v>1166.67</v>
      </c>
      <c r="CT230" s="76">
        <f>+BA230+BG230+BM230+BS230+BY230+CE230+CK230+CQ230</f>
        <v>1166.67</v>
      </c>
      <c r="CU230" s="76">
        <f>+CS230-CT230</f>
        <v>0</v>
      </c>
      <c r="CV230" s="81">
        <f>+AE230-AL230-AT230</f>
        <v>0</v>
      </c>
      <c r="CW230" s="70"/>
      <c r="CX230" s="70"/>
      <c r="CY230" s="70"/>
    </row>
    <row r="231" spans="1:103">
      <c r="A231" s="70" t="s">
        <v>447</v>
      </c>
      <c r="B231" s="71">
        <v>65</v>
      </c>
      <c r="C231" s="72" t="s">
        <v>402</v>
      </c>
      <c r="D231" s="72" t="s">
        <v>403</v>
      </c>
      <c r="E231" s="71" t="s">
        <v>256</v>
      </c>
      <c r="F231" s="71">
        <v>9</v>
      </c>
      <c r="G231" s="71" t="s">
        <v>262</v>
      </c>
      <c r="H231" s="71">
        <v>8</v>
      </c>
      <c r="I231" s="73">
        <v>124.74</v>
      </c>
      <c r="J231" s="73">
        <v>35900</v>
      </c>
      <c r="K231" s="72">
        <v>0</v>
      </c>
      <c r="L231" s="72" t="s">
        <v>41</v>
      </c>
      <c r="M231" s="87" t="s">
        <v>14</v>
      </c>
      <c r="N231" s="88" t="s">
        <v>136</v>
      </c>
      <c r="O231" s="70" t="s">
        <v>448</v>
      </c>
      <c r="P231" s="70" t="s">
        <v>14</v>
      </c>
      <c r="Q231" s="89" t="s">
        <v>449</v>
      </c>
      <c r="R231" s="70" t="s">
        <v>450</v>
      </c>
      <c r="S231" s="70" t="s">
        <v>465</v>
      </c>
      <c r="T231" s="88"/>
      <c r="U231" s="88"/>
      <c r="V231" s="87">
        <v>124.74</v>
      </c>
      <c r="W231" s="87" t="s">
        <v>1017</v>
      </c>
      <c r="X231" s="78">
        <v>44696</v>
      </c>
      <c r="Y231" s="78">
        <v>44698</v>
      </c>
      <c r="Z231" s="286" t="s">
        <v>1080</v>
      </c>
      <c r="AA231" s="319">
        <v>33000</v>
      </c>
      <c r="AB231" s="70">
        <v>12</v>
      </c>
      <c r="AC231" s="70">
        <v>7</v>
      </c>
      <c r="AD231" s="78">
        <v>44931</v>
      </c>
      <c r="AE231" s="115">
        <v>1166.67</v>
      </c>
      <c r="AF231" s="115"/>
      <c r="AG231" s="70" t="s">
        <v>441</v>
      </c>
      <c r="AH231" s="204">
        <v>44938</v>
      </c>
      <c r="AI231" s="173" t="s">
        <v>136</v>
      </c>
      <c r="AJ231" s="76" t="s">
        <v>3481</v>
      </c>
      <c r="AK231" s="76" t="s">
        <v>458</v>
      </c>
      <c r="AL231" s="76">
        <v>1166.67</v>
      </c>
      <c r="AM231" s="76"/>
      <c r="AN231" s="76" t="s">
        <v>3455</v>
      </c>
      <c r="AO231" s="96"/>
      <c r="AP231" s="70"/>
      <c r="AQ231" s="70"/>
      <c r="AR231" s="70"/>
      <c r="AS231" s="70"/>
      <c r="AT231" s="70"/>
      <c r="AU231" s="70"/>
      <c r="AV231" s="70"/>
      <c r="AW231" s="264">
        <v>44936</v>
      </c>
      <c r="AX231" s="265">
        <v>1141</v>
      </c>
      <c r="AY231" s="265"/>
      <c r="AZ231" s="265"/>
      <c r="BA231" s="101">
        <v>1166.67</v>
      </c>
      <c r="BB231" s="96"/>
      <c r="BC231" s="70"/>
      <c r="BD231" s="70"/>
      <c r="BE231" s="70"/>
      <c r="BF231" s="70"/>
      <c r="BG231" s="70"/>
      <c r="BH231" s="70"/>
      <c r="BI231" s="70"/>
      <c r="BJ231" s="70"/>
      <c r="BK231" s="70"/>
      <c r="BL231" s="70"/>
      <c r="BM231" s="70"/>
      <c r="BN231" s="70"/>
      <c r="BO231" s="70"/>
      <c r="BP231" s="70"/>
      <c r="BQ231" s="70"/>
      <c r="BR231" s="70"/>
      <c r="BS231" s="70"/>
      <c r="BT231" s="70"/>
      <c r="BU231" s="70"/>
      <c r="BV231" s="70"/>
      <c r="BW231" s="70"/>
      <c r="BX231" s="70"/>
      <c r="BY231" s="70"/>
      <c r="BZ231" s="70"/>
      <c r="CA231" s="70"/>
      <c r="CB231" s="70"/>
      <c r="CC231" s="70"/>
      <c r="CD231" s="70"/>
      <c r="CE231" s="70"/>
      <c r="CF231" s="70"/>
      <c r="CG231" s="70"/>
      <c r="CH231" s="70"/>
      <c r="CI231" s="70"/>
      <c r="CJ231" s="70"/>
      <c r="CK231" s="70"/>
      <c r="CL231" s="70"/>
      <c r="CM231" s="70"/>
      <c r="CN231" s="70"/>
      <c r="CO231" s="70"/>
      <c r="CP231" s="70"/>
      <c r="CQ231" s="70"/>
      <c r="CR231" s="70"/>
      <c r="CS231" s="58">
        <f>+AL231+AT231</f>
        <v>1166.67</v>
      </c>
      <c r="CT231" s="76">
        <f>+BA231+BG231+BM231+BS231+BY231+CE231+CK231+CQ231</f>
        <v>1166.67</v>
      </c>
      <c r="CU231" s="76">
        <f>+CS231-CT231</f>
        <v>0</v>
      </c>
      <c r="CV231" s="81">
        <f>+AE231-AL231-AT231</f>
        <v>0</v>
      </c>
      <c r="CW231" s="70"/>
      <c r="CX231" s="70"/>
      <c r="CY231" s="70"/>
    </row>
    <row r="232" spans="1:103">
      <c r="A232" s="70" t="s">
        <v>447</v>
      </c>
      <c r="B232" s="71">
        <v>65</v>
      </c>
      <c r="C232" s="72" t="s">
        <v>402</v>
      </c>
      <c r="D232" s="72" t="s">
        <v>403</v>
      </c>
      <c r="E232" s="71" t="s">
        <v>256</v>
      </c>
      <c r="F232" s="71">
        <v>9</v>
      </c>
      <c r="G232" s="71" t="s">
        <v>262</v>
      </c>
      <c r="H232" s="71">
        <v>8</v>
      </c>
      <c r="I232" s="73">
        <v>124.74</v>
      </c>
      <c r="J232" s="73">
        <v>35900</v>
      </c>
      <c r="K232" s="72">
        <v>0</v>
      </c>
      <c r="L232" s="72" t="s">
        <v>41</v>
      </c>
      <c r="M232" s="87" t="s">
        <v>14</v>
      </c>
      <c r="N232" s="88" t="s">
        <v>136</v>
      </c>
      <c r="O232" s="70" t="s">
        <v>448</v>
      </c>
      <c r="P232" s="70" t="s">
        <v>14</v>
      </c>
      <c r="Q232" s="89" t="s">
        <v>449</v>
      </c>
      <c r="R232" s="70" t="s">
        <v>450</v>
      </c>
      <c r="S232" s="70" t="s">
        <v>465</v>
      </c>
      <c r="T232" s="88"/>
      <c r="U232" s="88"/>
      <c r="V232" s="87">
        <v>124.74</v>
      </c>
      <c r="W232" s="87" t="s">
        <v>1017</v>
      </c>
      <c r="X232" s="78">
        <v>44696</v>
      </c>
      <c r="Y232" s="78">
        <v>44698</v>
      </c>
      <c r="Z232" s="286" t="s">
        <v>1080</v>
      </c>
      <c r="AA232" s="319">
        <v>33000</v>
      </c>
      <c r="AB232" s="70">
        <v>12</v>
      </c>
      <c r="AC232" s="70">
        <v>8</v>
      </c>
      <c r="AD232" s="78">
        <v>44962</v>
      </c>
      <c r="AE232" s="115">
        <v>1166.67</v>
      </c>
      <c r="AF232" s="115"/>
      <c r="AG232" s="70" t="s">
        <v>441</v>
      </c>
      <c r="AH232" s="204">
        <v>44961</v>
      </c>
      <c r="AI232" s="173" t="s">
        <v>136</v>
      </c>
      <c r="AJ232" s="76" t="s">
        <v>3481</v>
      </c>
      <c r="AK232" s="76" t="s">
        <v>460</v>
      </c>
      <c r="AL232" s="76">
        <v>1166.67</v>
      </c>
      <c r="AM232" s="76"/>
      <c r="AN232" s="76" t="s">
        <v>3459</v>
      </c>
      <c r="AO232" s="96"/>
      <c r="AP232" s="70"/>
      <c r="AQ232" s="70"/>
      <c r="AR232" s="70"/>
      <c r="AS232" s="70"/>
      <c r="AT232" s="70"/>
      <c r="AU232" s="70"/>
      <c r="AV232" s="70"/>
      <c r="AW232" s="264">
        <v>44958</v>
      </c>
      <c r="AX232" s="265">
        <v>1186</v>
      </c>
      <c r="AY232" s="265"/>
      <c r="AZ232" s="265"/>
      <c r="BA232" s="101">
        <v>1166.67</v>
      </c>
      <c r="BB232" s="96"/>
      <c r="BC232" s="70"/>
      <c r="BD232" s="70"/>
      <c r="BE232" s="70"/>
      <c r="BF232" s="70"/>
      <c r="BG232" s="70"/>
      <c r="BH232" s="70"/>
      <c r="BI232" s="70"/>
      <c r="BJ232" s="70"/>
      <c r="BK232" s="70"/>
      <c r="BL232" s="70"/>
      <c r="BM232" s="70"/>
      <c r="BN232" s="70"/>
      <c r="BO232" s="70"/>
      <c r="BP232" s="70"/>
      <c r="BQ232" s="70"/>
      <c r="BR232" s="70"/>
      <c r="BS232" s="70"/>
      <c r="BT232" s="70"/>
      <c r="BU232" s="70"/>
      <c r="BV232" s="70"/>
      <c r="BW232" s="70"/>
      <c r="BX232" s="70"/>
      <c r="BY232" s="70"/>
      <c r="BZ232" s="70"/>
      <c r="CA232" s="70"/>
      <c r="CB232" s="70"/>
      <c r="CC232" s="70"/>
      <c r="CD232" s="70"/>
      <c r="CE232" s="70"/>
      <c r="CF232" s="70"/>
      <c r="CG232" s="70"/>
      <c r="CH232" s="70"/>
      <c r="CI232" s="70"/>
      <c r="CJ232" s="70"/>
      <c r="CK232" s="70"/>
      <c r="CL232" s="70"/>
      <c r="CM232" s="70"/>
      <c r="CN232" s="70"/>
      <c r="CO232" s="70"/>
      <c r="CP232" s="70"/>
      <c r="CQ232" s="70"/>
      <c r="CR232" s="70"/>
      <c r="CS232" s="58">
        <f>+AL232+AT232</f>
        <v>1166.67</v>
      </c>
      <c r="CT232" s="76">
        <f>+BA232+BG232+BM232+BS232+BY232+CE232+CK232+CQ232</f>
        <v>1166.67</v>
      </c>
      <c r="CU232" s="76">
        <f>+CS232-CT232</f>
        <v>0</v>
      </c>
      <c r="CV232" s="81">
        <f>+AE232-AL232-AT232</f>
        <v>0</v>
      </c>
      <c r="CW232" s="70"/>
      <c r="CX232" s="70"/>
      <c r="CY232" s="70"/>
    </row>
    <row r="233" spans="1:103">
      <c r="A233" s="70" t="s">
        <v>447</v>
      </c>
      <c r="B233" s="71">
        <v>65</v>
      </c>
      <c r="C233" s="72" t="s">
        <v>402</v>
      </c>
      <c r="D233" s="72" t="s">
        <v>403</v>
      </c>
      <c r="E233" s="71" t="s">
        <v>256</v>
      </c>
      <c r="F233" s="71">
        <v>9</v>
      </c>
      <c r="G233" s="71" t="s">
        <v>262</v>
      </c>
      <c r="H233" s="71">
        <v>8</v>
      </c>
      <c r="I233" s="73">
        <v>124.74</v>
      </c>
      <c r="J233" s="73">
        <v>35900</v>
      </c>
      <c r="K233" s="72">
        <v>0</v>
      </c>
      <c r="L233" s="72" t="s">
        <v>41</v>
      </c>
      <c r="M233" s="87" t="s">
        <v>14</v>
      </c>
      <c r="N233" s="88" t="s">
        <v>136</v>
      </c>
      <c r="O233" s="70" t="s">
        <v>448</v>
      </c>
      <c r="P233" s="70" t="s">
        <v>14</v>
      </c>
      <c r="Q233" s="89" t="s">
        <v>449</v>
      </c>
      <c r="R233" s="70" t="s">
        <v>450</v>
      </c>
      <c r="S233" s="70" t="s">
        <v>465</v>
      </c>
      <c r="T233" s="88"/>
      <c r="U233" s="88"/>
      <c r="V233" s="87">
        <v>124.74</v>
      </c>
      <c r="W233" s="87" t="s">
        <v>1017</v>
      </c>
      <c r="X233" s="78">
        <v>44696</v>
      </c>
      <c r="Y233" s="78">
        <v>44698</v>
      </c>
      <c r="Z233" s="286" t="s">
        <v>1080</v>
      </c>
      <c r="AA233" s="319">
        <v>33000</v>
      </c>
      <c r="AB233" s="70">
        <v>12</v>
      </c>
      <c r="AC233" s="70">
        <v>9</v>
      </c>
      <c r="AD233" s="78">
        <v>44990</v>
      </c>
      <c r="AE233" s="115">
        <v>1166.67</v>
      </c>
      <c r="AF233" s="115"/>
      <c r="AG233" s="70" t="s">
        <v>441</v>
      </c>
      <c r="AH233" s="204">
        <v>44998</v>
      </c>
      <c r="AI233" s="173" t="s">
        <v>136</v>
      </c>
      <c r="AJ233" s="76" t="s">
        <v>3481</v>
      </c>
      <c r="AK233" s="76" t="s">
        <v>461</v>
      </c>
      <c r="AL233" s="76">
        <v>1166.67</v>
      </c>
      <c r="AM233" s="76"/>
      <c r="AN233" s="76" t="s">
        <v>3466</v>
      </c>
      <c r="AO233" s="76"/>
      <c r="AP233" s="70"/>
      <c r="AQ233" s="70"/>
      <c r="AR233" s="70"/>
      <c r="AS233" s="70"/>
      <c r="AT233" s="70"/>
      <c r="AU233" s="70"/>
      <c r="AV233" s="70"/>
      <c r="AW233" s="103">
        <v>44993</v>
      </c>
      <c r="AX233" s="97">
        <v>1300</v>
      </c>
      <c r="AY233" s="97"/>
      <c r="AZ233" s="97"/>
      <c r="BA233" s="101">
        <v>1166.67</v>
      </c>
      <c r="BB233" s="76"/>
      <c r="BC233" s="70"/>
      <c r="BD233" s="70"/>
      <c r="BE233" s="70"/>
      <c r="BF233" s="70"/>
      <c r="BG233" s="70"/>
      <c r="BH233" s="70"/>
      <c r="BI233" s="70"/>
      <c r="BJ233" s="70"/>
      <c r="BK233" s="70"/>
      <c r="BL233" s="70"/>
      <c r="BM233" s="70"/>
      <c r="BN233" s="70"/>
      <c r="BO233" s="70"/>
      <c r="BP233" s="70"/>
      <c r="BQ233" s="70"/>
      <c r="BR233" s="70"/>
      <c r="BS233" s="70"/>
      <c r="BT233" s="70"/>
      <c r="BU233" s="70"/>
      <c r="BV233" s="70"/>
      <c r="BW233" s="70"/>
      <c r="BX233" s="70"/>
      <c r="BY233" s="70"/>
      <c r="BZ233" s="70"/>
      <c r="CA233" s="70"/>
      <c r="CB233" s="70"/>
      <c r="CC233" s="70"/>
      <c r="CD233" s="70"/>
      <c r="CE233" s="70"/>
      <c r="CF233" s="70"/>
      <c r="CG233" s="70"/>
      <c r="CH233" s="70"/>
      <c r="CI233" s="70"/>
      <c r="CJ233" s="70"/>
      <c r="CK233" s="70"/>
      <c r="CL233" s="70"/>
      <c r="CM233" s="70"/>
      <c r="CN233" s="70"/>
      <c r="CO233" s="70"/>
      <c r="CP233" s="70"/>
      <c r="CQ233" s="70"/>
      <c r="CR233" s="70"/>
      <c r="CS233" s="58">
        <f>+AL233+AT233</f>
        <v>1166.67</v>
      </c>
      <c r="CT233" s="76">
        <f>+BA233+BG233+BM233+BS233+BY233+CE233+CK233+CQ233</f>
        <v>1166.67</v>
      </c>
      <c r="CU233" s="76">
        <f>+CS233-CT233</f>
        <v>0</v>
      </c>
      <c r="CV233" s="81">
        <f>+AE233-AL233-AT233</f>
        <v>0</v>
      </c>
      <c r="CW233" s="70"/>
      <c r="CX233" s="70"/>
      <c r="CY233" s="70"/>
    </row>
    <row r="234" spans="1:103">
      <c r="A234" s="70" t="s">
        <v>447</v>
      </c>
      <c r="B234" s="71">
        <v>65</v>
      </c>
      <c r="C234" s="72" t="s">
        <v>402</v>
      </c>
      <c r="D234" s="72" t="s">
        <v>403</v>
      </c>
      <c r="E234" s="71" t="s">
        <v>256</v>
      </c>
      <c r="F234" s="71">
        <v>9</v>
      </c>
      <c r="G234" s="71" t="s">
        <v>262</v>
      </c>
      <c r="H234" s="71">
        <v>8</v>
      </c>
      <c r="I234" s="73">
        <v>124.74</v>
      </c>
      <c r="J234" s="73">
        <v>35900</v>
      </c>
      <c r="K234" s="72">
        <v>0</v>
      </c>
      <c r="L234" s="72" t="s">
        <v>41</v>
      </c>
      <c r="M234" s="87" t="s">
        <v>14</v>
      </c>
      <c r="N234" s="88" t="s">
        <v>136</v>
      </c>
      <c r="O234" s="70" t="s">
        <v>448</v>
      </c>
      <c r="P234" s="70" t="s">
        <v>14</v>
      </c>
      <c r="Q234" s="89" t="s">
        <v>449</v>
      </c>
      <c r="R234" s="70" t="s">
        <v>450</v>
      </c>
      <c r="S234" s="70" t="s">
        <v>465</v>
      </c>
      <c r="T234" s="88"/>
      <c r="U234" s="88"/>
      <c r="V234" s="87">
        <v>124.74</v>
      </c>
      <c r="W234" s="87" t="s">
        <v>1017</v>
      </c>
      <c r="X234" s="78">
        <v>44696</v>
      </c>
      <c r="Y234" s="78">
        <v>44698</v>
      </c>
      <c r="Z234" s="286" t="s">
        <v>1080</v>
      </c>
      <c r="AA234" s="319">
        <v>33000</v>
      </c>
      <c r="AB234" s="70">
        <v>12</v>
      </c>
      <c r="AC234" s="70">
        <v>10</v>
      </c>
      <c r="AD234" s="78">
        <v>45021</v>
      </c>
      <c r="AE234" s="115">
        <v>1166.67</v>
      </c>
      <c r="AF234" s="115"/>
      <c r="AG234" s="70" t="s">
        <v>441</v>
      </c>
      <c r="AH234" s="204">
        <v>45029</v>
      </c>
      <c r="AI234" s="173" t="s">
        <v>136</v>
      </c>
      <c r="AJ234" s="76" t="s">
        <v>3481</v>
      </c>
      <c r="AK234" s="76" t="s">
        <v>462</v>
      </c>
      <c r="AL234" s="76">
        <v>1166.67</v>
      </c>
      <c r="AM234" s="76"/>
      <c r="AN234" s="76" t="s">
        <v>3468</v>
      </c>
      <c r="AO234" s="76"/>
      <c r="AP234" s="70"/>
      <c r="AQ234" s="70"/>
      <c r="AR234" s="70"/>
      <c r="AS234" s="70"/>
      <c r="AT234" s="70"/>
      <c r="AU234" s="70"/>
      <c r="AV234" s="70"/>
      <c r="AW234" s="103">
        <v>45027</v>
      </c>
      <c r="AX234" s="97">
        <v>1395</v>
      </c>
      <c r="AY234" s="97"/>
      <c r="AZ234" s="97"/>
      <c r="BA234" s="101">
        <v>1166.68</v>
      </c>
      <c r="BB234" s="76"/>
      <c r="BC234" s="70"/>
      <c r="BD234" s="70"/>
      <c r="BE234" s="70"/>
      <c r="BF234" s="70"/>
      <c r="BG234" s="70"/>
      <c r="BH234" s="70"/>
      <c r="BI234" s="70"/>
      <c r="BJ234" s="70"/>
      <c r="BK234" s="70"/>
      <c r="BL234" s="70"/>
      <c r="BM234" s="70"/>
      <c r="BN234" s="70"/>
      <c r="BO234" s="70"/>
      <c r="BP234" s="70"/>
      <c r="BQ234" s="70"/>
      <c r="BR234" s="70"/>
      <c r="BS234" s="70"/>
      <c r="BT234" s="70"/>
      <c r="BU234" s="70"/>
      <c r="BV234" s="70"/>
      <c r="BW234" s="70"/>
      <c r="BX234" s="70"/>
      <c r="BY234" s="70"/>
      <c r="BZ234" s="70"/>
      <c r="CA234" s="70"/>
      <c r="CB234" s="70"/>
      <c r="CC234" s="70"/>
      <c r="CD234" s="70"/>
      <c r="CE234" s="70"/>
      <c r="CF234" s="70"/>
      <c r="CG234" s="70"/>
      <c r="CH234" s="70"/>
      <c r="CI234" s="70"/>
      <c r="CJ234" s="70"/>
      <c r="CK234" s="70"/>
      <c r="CL234" s="70"/>
      <c r="CM234" s="70"/>
      <c r="CN234" s="70"/>
      <c r="CO234" s="70"/>
      <c r="CP234" s="70"/>
      <c r="CQ234" s="70"/>
      <c r="CR234" s="70"/>
      <c r="CS234" s="58">
        <f>+AL234+AT234</f>
        <v>1166.67</v>
      </c>
      <c r="CT234" s="76">
        <f>+BA234+BG234+BM234+BS234+BY234+CE234+CK234+CQ234</f>
        <v>1166.68</v>
      </c>
      <c r="CU234" s="76">
        <f>+CS234-CT234</f>
        <v>-9.9999999999909051E-3</v>
      </c>
      <c r="CV234" s="81">
        <f>+AE234-AL234-AT234</f>
        <v>0</v>
      </c>
      <c r="CW234" s="70"/>
      <c r="CX234" s="70"/>
      <c r="CY234" s="70"/>
    </row>
    <row r="235" spans="1:103">
      <c r="A235" s="70" t="s">
        <v>447</v>
      </c>
      <c r="B235" s="71">
        <v>65</v>
      </c>
      <c r="C235" s="72" t="s">
        <v>402</v>
      </c>
      <c r="D235" s="72" t="s">
        <v>403</v>
      </c>
      <c r="E235" s="71" t="s">
        <v>256</v>
      </c>
      <c r="F235" s="71">
        <v>9</v>
      </c>
      <c r="G235" s="71" t="s">
        <v>262</v>
      </c>
      <c r="H235" s="71">
        <v>8</v>
      </c>
      <c r="I235" s="73">
        <v>124.74</v>
      </c>
      <c r="J235" s="73">
        <v>35900</v>
      </c>
      <c r="K235" s="72">
        <v>0</v>
      </c>
      <c r="L235" s="72" t="s">
        <v>41</v>
      </c>
      <c r="M235" s="87" t="s">
        <v>14</v>
      </c>
      <c r="N235" s="88" t="s">
        <v>136</v>
      </c>
      <c r="O235" s="70" t="s">
        <v>448</v>
      </c>
      <c r="P235" s="70" t="s">
        <v>14</v>
      </c>
      <c r="Q235" s="89" t="s">
        <v>449</v>
      </c>
      <c r="R235" s="70" t="s">
        <v>450</v>
      </c>
      <c r="S235" s="70" t="s">
        <v>465</v>
      </c>
      <c r="T235" s="88"/>
      <c r="U235" s="88"/>
      <c r="V235" s="87">
        <v>124.74</v>
      </c>
      <c r="W235" s="87" t="s">
        <v>1017</v>
      </c>
      <c r="X235" s="78">
        <v>44696</v>
      </c>
      <c r="Y235" s="78">
        <v>44698</v>
      </c>
      <c r="Z235" s="286" t="s">
        <v>1080</v>
      </c>
      <c r="AA235" s="319">
        <v>33000</v>
      </c>
      <c r="AB235" s="70">
        <v>12</v>
      </c>
      <c r="AC235" s="70">
        <v>11</v>
      </c>
      <c r="AD235" s="78">
        <v>45051</v>
      </c>
      <c r="AE235" s="115">
        <v>1166.67</v>
      </c>
      <c r="AF235" s="115"/>
      <c r="AG235" s="70" t="s">
        <v>441</v>
      </c>
      <c r="AH235" s="204">
        <v>45055</v>
      </c>
      <c r="AI235" s="173" t="s">
        <v>136</v>
      </c>
      <c r="AJ235" s="76" t="s">
        <v>3481</v>
      </c>
      <c r="AK235" s="76" t="s">
        <v>463</v>
      </c>
      <c r="AL235" s="76">
        <v>1166.67</v>
      </c>
      <c r="AM235" s="76"/>
      <c r="AN235" s="76" t="s">
        <v>3472</v>
      </c>
      <c r="AO235" s="76"/>
      <c r="AP235" s="70"/>
      <c r="AQ235" s="70"/>
      <c r="AR235" s="70"/>
      <c r="AS235" s="70"/>
      <c r="AT235" s="70"/>
      <c r="AU235" s="70"/>
      <c r="AV235" s="70"/>
      <c r="AW235" s="103">
        <v>45049</v>
      </c>
      <c r="AX235" s="97">
        <v>1475</v>
      </c>
      <c r="AY235" s="97"/>
      <c r="AZ235" s="97"/>
      <c r="BA235" s="101">
        <v>1166.68</v>
      </c>
      <c r="BB235" s="76"/>
      <c r="BC235" s="70"/>
      <c r="BD235" s="70"/>
      <c r="BE235" s="70"/>
      <c r="BF235" s="70"/>
      <c r="BG235" s="70"/>
      <c r="BH235" s="70"/>
      <c r="BI235" s="70"/>
      <c r="BJ235" s="70"/>
      <c r="BK235" s="70"/>
      <c r="BL235" s="70"/>
      <c r="BM235" s="70"/>
      <c r="BN235" s="70"/>
      <c r="BO235" s="70"/>
      <c r="BP235" s="70"/>
      <c r="BQ235" s="70"/>
      <c r="BR235" s="70"/>
      <c r="BS235" s="70"/>
      <c r="BT235" s="70"/>
      <c r="BU235" s="70"/>
      <c r="BV235" s="70"/>
      <c r="BW235" s="70"/>
      <c r="BX235" s="70"/>
      <c r="BY235" s="70"/>
      <c r="BZ235" s="70"/>
      <c r="CA235" s="70"/>
      <c r="CB235" s="70"/>
      <c r="CC235" s="70"/>
      <c r="CD235" s="70"/>
      <c r="CE235" s="70"/>
      <c r="CF235" s="70"/>
      <c r="CG235" s="70"/>
      <c r="CH235" s="70"/>
      <c r="CI235" s="70"/>
      <c r="CJ235" s="70"/>
      <c r="CK235" s="70"/>
      <c r="CL235" s="70"/>
      <c r="CM235" s="70"/>
      <c r="CN235" s="70"/>
      <c r="CO235" s="70"/>
      <c r="CP235" s="70"/>
      <c r="CQ235" s="70"/>
      <c r="CR235" s="70"/>
      <c r="CS235" s="58">
        <f>+AL235+AT235</f>
        <v>1166.67</v>
      </c>
      <c r="CT235" s="76">
        <f>+BA235+BG235+BM235+BS235+BY235+CE235+CK235+CQ235</f>
        <v>1166.68</v>
      </c>
      <c r="CU235" s="76">
        <f>+CS235-CT235</f>
        <v>-9.9999999999909051E-3</v>
      </c>
      <c r="CV235" s="81">
        <f>+AE235-AL235-AT235</f>
        <v>0</v>
      </c>
      <c r="CW235" s="70"/>
      <c r="CX235" s="70"/>
      <c r="CY235" s="70"/>
    </row>
    <row r="236" spans="1:103">
      <c r="A236" s="70" t="s">
        <v>447</v>
      </c>
      <c r="B236" s="71">
        <v>65</v>
      </c>
      <c r="C236" s="72" t="s">
        <v>402</v>
      </c>
      <c r="D236" s="72" t="s">
        <v>403</v>
      </c>
      <c r="E236" s="71" t="s">
        <v>256</v>
      </c>
      <c r="F236" s="71">
        <v>9</v>
      </c>
      <c r="G236" s="71" t="s">
        <v>262</v>
      </c>
      <c r="H236" s="71">
        <v>8</v>
      </c>
      <c r="I236" s="73">
        <v>124.74</v>
      </c>
      <c r="J236" s="73">
        <v>35900</v>
      </c>
      <c r="K236" s="72">
        <v>0</v>
      </c>
      <c r="L236" s="72" t="s">
        <v>41</v>
      </c>
      <c r="M236" s="87" t="s">
        <v>14</v>
      </c>
      <c r="N236" s="88" t="s">
        <v>136</v>
      </c>
      <c r="O236" s="70" t="s">
        <v>448</v>
      </c>
      <c r="P236" s="70" t="s">
        <v>14</v>
      </c>
      <c r="Q236" s="89" t="s">
        <v>449</v>
      </c>
      <c r="R236" s="70" t="s">
        <v>450</v>
      </c>
      <c r="S236" s="70" t="s">
        <v>465</v>
      </c>
      <c r="T236" s="88"/>
      <c r="U236" s="88"/>
      <c r="V236" s="87">
        <v>124.74</v>
      </c>
      <c r="W236" s="87" t="s">
        <v>1017</v>
      </c>
      <c r="X236" s="78">
        <v>44696</v>
      </c>
      <c r="Y236" s="78">
        <v>44698</v>
      </c>
      <c r="Z236" s="286" t="s">
        <v>1080</v>
      </c>
      <c r="AA236" s="319">
        <v>33000</v>
      </c>
      <c r="AB236" s="70">
        <v>12</v>
      </c>
      <c r="AC236" s="70">
        <v>12</v>
      </c>
      <c r="AD236" s="78">
        <v>45082</v>
      </c>
      <c r="AE236" s="115">
        <v>1166.67</v>
      </c>
      <c r="AF236" s="115"/>
      <c r="AG236" s="70" t="s">
        <v>441</v>
      </c>
      <c r="AH236" s="204">
        <v>45085</v>
      </c>
      <c r="AI236" s="173" t="s">
        <v>136</v>
      </c>
      <c r="AJ236" s="76" t="s">
        <v>3481</v>
      </c>
      <c r="AK236" s="76" t="s">
        <v>464</v>
      </c>
      <c r="AL236" s="76">
        <v>1166.67</v>
      </c>
      <c r="AM236" s="76"/>
      <c r="AN236" s="76" t="s">
        <v>3477</v>
      </c>
      <c r="AO236" s="76"/>
      <c r="AP236" s="70"/>
      <c r="AQ236" s="70"/>
      <c r="AR236" s="70"/>
      <c r="AS236" s="70"/>
      <c r="AT236" s="70"/>
      <c r="AU236" s="70"/>
      <c r="AV236" s="70"/>
      <c r="AW236" s="103">
        <v>45083</v>
      </c>
      <c r="AX236" s="97">
        <v>1592</v>
      </c>
      <c r="AY236" s="97"/>
      <c r="AZ236" s="97"/>
      <c r="BA236" s="101">
        <v>1166.67</v>
      </c>
      <c r="BB236" s="76"/>
      <c r="BC236" s="70"/>
      <c r="BD236" s="70"/>
      <c r="BE236" s="70"/>
      <c r="BF236" s="70"/>
      <c r="BG236" s="70"/>
      <c r="BH236" s="70"/>
      <c r="BI236" s="70"/>
      <c r="BJ236" s="70"/>
      <c r="BK236" s="70"/>
      <c r="BL236" s="70"/>
      <c r="BM236" s="70"/>
      <c r="BN236" s="70"/>
      <c r="BO236" s="70"/>
      <c r="BP236" s="70"/>
      <c r="BQ236" s="70"/>
      <c r="BR236" s="70"/>
      <c r="BS236" s="70"/>
      <c r="BT236" s="70"/>
      <c r="BU236" s="70"/>
      <c r="BV236" s="70"/>
      <c r="BW236" s="70"/>
      <c r="BX236" s="70"/>
      <c r="BY236" s="70"/>
      <c r="BZ236" s="70"/>
      <c r="CA236" s="70"/>
      <c r="CB236" s="70"/>
      <c r="CC236" s="70"/>
      <c r="CD236" s="70"/>
      <c r="CE236" s="70"/>
      <c r="CF236" s="70"/>
      <c r="CG236" s="70"/>
      <c r="CH236" s="70"/>
      <c r="CI236" s="70"/>
      <c r="CJ236" s="70"/>
      <c r="CK236" s="70"/>
      <c r="CL236" s="70"/>
      <c r="CM236" s="70"/>
      <c r="CN236" s="70"/>
      <c r="CO236" s="70"/>
      <c r="CP236" s="70"/>
      <c r="CQ236" s="70"/>
      <c r="CR236" s="70"/>
      <c r="CS236" s="58">
        <f>+AL236+AT236</f>
        <v>1166.67</v>
      </c>
      <c r="CT236" s="76">
        <f>+BA236+BG236+BM236+BS236+BY236+CE236+CK236+CQ236</f>
        <v>1166.67</v>
      </c>
      <c r="CU236" s="76">
        <f>+CS236-CT236</f>
        <v>0</v>
      </c>
      <c r="CV236" s="81">
        <f>+AE236-AL236-AT236</f>
        <v>0</v>
      </c>
      <c r="CW236" s="70"/>
      <c r="CX236" s="70"/>
      <c r="CY236" s="70"/>
    </row>
    <row r="237" spans="1:103">
      <c r="A237" s="70" t="s">
        <v>447</v>
      </c>
      <c r="B237" s="71">
        <v>65</v>
      </c>
      <c r="C237" s="72" t="s">
        <v>402</v>
      </c>
      <c r="D237" s="72" t="s">
        <v>403</v>
      </c>
      <c r="E237" s="71" t="s">
        <v>256</v>
      </c>
      <c r="F237" s="71">
        <v>9</v>
      </c>
      <c r="G237" s="71" t="s">
        <v>262</v>
      </c>
      <c r="H237" s="71">
        <v>8</v>
      </c>
      <c r="I237" s="73">
        <v>124.74</v>
      </c>
      <c r="J237" s="73">
        <v>35900</v>
      </c>
      <c r="K237" s="72">
        <v>0</v>
      </c>
      <c r="L237" s="72" t="s">
        <v>41</v>
      </c>
      <c r="M237" s="87" t="s">
        <v>14</v>
      </c>
      <c r="N237" s="88" t="s">
        <v>136</v>
      </c>
      <c r="O237" s="70" t="s">
        <v>448</v>
      </c>
      <c r="P237" s="70" t="s">
        <v>14</v>
      </c>
      <c r="Q237" s="89" t="s">
        <v>449</v>
      </c>
      <c r="R237" s="70" t="s">
        <v>450</v>
      </c>
      <c r="S237" s="70" t="s">
        <v>477</v>
      </c>
      <c r="T237" s="88"/>
      <c r="U237" s="88"/>
      <c r="V237" s="87">
        <v>12.5</v>
      </c>
      <c r="W237" s="87" t="s">
        <v>1017</v>
      </c>
      <c r="X237" s="78">
        <v>44696</v>
      </c>
      <c r="Y237" s="78">
        <v>44698</v>
      </c>
      <c r="Z237" s="286" t="s">
        <v>1080</v>
      </c>
      <c r="AA237" s="319">
        <v>6000</v>
      </c>
      <c r="AB237" s="70">
        <v>12</v>
      </c>
      <c r="AC237" s="70">
        <v>0</v>
      </c>
      <c r="AD237" s="78">
        <v>44701</v>
      </c>
      <c r="AE237" s="115">
        <v>1000</v>
      </c>
      <c r="AF237" s="115"/>
      <c r="AG237" s="70" t="s">
        <v>441</v>
      </c>
      <c r="AH237" s="204">
        <v>44701</v>
      </c>
      <c r="AI237" s="173" t="s">
        <v>136</v>
      </c>
      <c r="AJ237" s="76" t="s">
        <v>3481</v>
      </c>
      <c r="AK237" s="76" t="s">
        <v>466</v>
      </c>
      <c r="AL237" s="76">
        <v>1000</v>
      </c>
      <c r="AM237" s="76"/>
      <c r="AN237" s="76" t="s">
        <v>3429</v>
      </c>
      <c r="AO237" s="76"/>
      <c r="AP237" s="70"/>
      <c r="AQ237" s="70"/>
      <c r="AR237" s="70"/>
      <c r="AS237" s="70"/>
      <c r="AT237" s="70"/>
      <c r="AU237" s="70"/>
      <c r="AV237" s="70"/>
      <c r="AW237" s="103">
        <v>44701</v>
      </c>
      <c r="AX237" s="97">
        <v>657</v>
      </c>
      <c r="AY237" s="97"/>
      <c r="AZ237" s="97"/>
      <c r="BA237" s="101">
        <v>1000</v>
      </c>
      <c r="BB237" s="76"/>
      <c r="BC237" s="70"/>
      <c r="BD237" s="70"/>
      <c r="BE237" s="70"/>
      <c r="BF237" s="70"/>
      <c r="BG237" s="70"/>
      <c r="BH237" s="70"/>
      <c r="BI237" s="70"/>
      <c r="BJ237" s="70"/>
      <c r="BK237" s="70"/>
      <c r="BL237" s="70"/>
      <c r="BM237" s="70"/>
      <c r="BN237" s="70"/>
      <c r="BO237" s="70"/>
      <c r="BP237" s="70"/>
      <c r="BQ237" s="70"/>
      <c r="BR237" s="70"/>
      <c r="BS237" s="70"/>
      <c r="BT237" s="70"/>
      <c r="BU237" s="70"/>
      <c r="BV237" s="70"/>
      <c r="BW237" s="70"/>
      <c r="BX237" s="70"/>
      <c r="BY237" s="70"/>
      <c r="BZ237" s="70"/>
      <c r="CA237" s="70"/>
      <c r="CB237" s="70"/>
      <c r="CC237" s="70"/>
      <c r="CD237" s="70"/>
      <c r="CE237" s="70"/>
      <c r="CF237" s="70"/>
      <c r="CG237" s="70"/>
      <c r="CH237" s="70"/>
      <c r="CI237" s="70"/>
      <c r="CJ237" s="70"/>
      <c r="CK237" s="70"/>
      <c r="CL237" s="70"/>
      <c r="CM237" s="70"/>
      <c r="CN237" s="70"/>
      <c r="CO237" s="70"/>
      <c r="CP237" s="70"/>
      <c r="CQ237" s="70"/>
      <c r="CR237" s="70"/>
      <c r="CS237" s="58">
        <f>+AL237+AT237</f>
        <v>1000</v>
      </c>
      <c r="CT237" s="76">
        <f>+BA237+BG237+BM237+BS237+BY237+CE237+CK237+CQ237</f>
        <v>1000</v>
      </c>
      <c r="CU237" s="76">
        <f>+CS237-CT237</f>
        <v>0</v>
      </c>
      <c r="CV237" s="81">
        <f>+AE237-AL237-AT237</f>
        <v>0</v>
      </c>
      <c r="CW237" s="70"/>
      <c r="CX237" s="70"/>
      <c r="CY237" s="70"/>
    </row>
    <row r="238" spans="1:103">
      <c r="A238" s="70" t="s">
        <v>447</v>
      </c>
      <c r="B238" s="71">
        <v>65</v>
      </c>
      <c r="C238" s="72" t="s">
        <v>402</v>
      </c>
      <c r="D238" s="72" t="s">
        <v>403</v>
      </c>
      <c r="E238" s="71" t="s">
        <v>256</v>
      </c>
      <c r="F238" s="71">
        <v>9</v>
      </c>
      <c r="G238" s="71" t="s">
        <v>262</v>
      </c>
      <c r="H238" s="71">
        <v>8</v>
      </c>
      <c r="I238" s="73">
        <v>124.74</v>
      </c>
      <c r="J238" s="73">
        <v>35900</v>
      </c>
      <c r="K238" s="72">
        <v>0</v>
      </c>
      <c r="L238" s="72" t="s">
        <v>41</v>
      </c>
      <c r="M238" s="87" t="s">
        <v>14</v>
      </c>
      <c r="N238" s="88" t="s">
        <v>136</v>
      </c>
      <c r="O238" s="70" t="s">
        <v>448</v>
      </c>
      <c r="P238" s="70" t="s">
        <v>14</v>
      </c>
      <c r="Q238" s="89" t="s">
        <v>449</v>
      </c>
      <c r="R238" s="70" t="s">
        <v>450</v>
      </c>
      <c r="S238" s="70" t="s">
        <v>477</v>
      </c>
      <c r="T238" s="88"/>
      <c r="U238" s="88"/>
      <c r="V238" s="87">
        <v>12.5</v>
      </c>
      <c r="W238" s="87" t="s">
        <v>1017</v>
      </c>
      <c r="X238" s="78">
        <v>44696</v>
      </c>
      <c r="Y238" s="78">
        <v>44698</v>
      </c>
      <c r="Z238" s="286" t="s">
        <v>1080</v>
      </c>
      <c r="AA238" s="319">
        <v>6000</v>
      </c>
      <c r="AB238" s="70">
        <v>12</v>
      </c>
      <c r="AC238" s="70">
        <v>1</v>
      </c>
      <c r="AD238" s="78">
        <v>44747</v>
      </c>
      <c r="AE238" s="115">
        <v>416.67</v>
      </c>
      <c r="AF238" s="115"/>
      <c r="AG238" s="70" t="s">
        <v>441</v>
      </c>
      <c r="AH238" s="204">
        <v>44748</v>
      </c>
      <c r="AI238" s="173" t="s">
        <v>136</v>
      </c>
      <c r="AJ238" s="76" t="s">
        <v>3481</v>
      </c>
      <c r="AK238" s="76" t="s">
        <v>467</v>
      </c>
      <c r="AL238" s="76">
        <v>416.67</v>
      </c>
      <c r="AM238" s="76"/>
      <c r="AN238" s="76" t="s">
        <v>3432</v>
      </c>
      <c r="AO238" s="76"/>
      <c r="AP238" s="70"/>
      <c r="AQ238" s="70"/>
      <c r="AR238" s="70"/>
      <c r="AS238" s="70"/>
      <c r="AT238" s="70"/>
      <c r="AU238" s="70"/>
      <c r="AV238" s="70"/>
      <c r="AW238" s="103">
        <v>45842</v>
      </c>
      <c r="AX238" s="97">
        <v>763</v>
      </c>
      <c r="AY238" s="97"/>
      <c r="AZ238" s="97"/>
      <c r="BA238" s="101">
        <v>416.67</v>
      </c>
      <c r="BB238" s="76"/>
      <c r="BC238" s="70"/>
      <c r="BD238" s="70"/>
      <c r="BE238" s="70"/>
      <c r="BF238" s="70"/>
      <c r="BG238" s="70"/>
      <c r="BH238" s="70"/>
      <c r="BI238" s="70"/>
      <c r="BJ238" s="70"/>
      <c r="BK238" s="70"/>
      <c r="BL238" s="70"/>
      <c r="BM238" s="70"/>
      <c r="BN238" s="70"/>
      <c r="BO238" s="70"/>
      <c r="BP238" s="70"/>
      <c r="BQ238" s="70"/>
      <c r="BR238" s="70"/>
      <c r="BS238" s="70"/>
      <c r="BT238" s="70"/>
      <c r="BU238" s="70"/>
      <c r="BV238" s="70"/>
      <c r="BW238" s="70"/>
      <c r="BX238" s="70"/>
      <c r="BY238" s="70"/>
      <c r="BZ238" s="70"/>
      <c r="CA238" s="70"/>
      <c r="CB238" s="70"/>
      <c r="CC238" s="70"/>
      <c r="CD238" s="70"/>
      <c r="CE238" s="70"/>
      <c r="CF238" s="70"/>
      <c r="CG238" s="70"/>
      <c r="CH238" s="70"/>
      <c r="CI238" s="70"/>
      <c r="CJ238" s="70"/>
      <c r="CK238" s="70"/>
      <c r="CL238" s="70"/>
      <c r="CM238" s="70"/>
      <c r="CN238" s="70"/>
      <c r="CO238" s="70"/>
      <c r="CP238" s="70"/>
      <c r="CQ238" s="70"/>
      <c r="CR238" s="70"/>
      <c r="CS238" s="58">
        <f>+AL238+AT238</f>
        <v>416.67</v>
      </c>
      <c r="CT238" s="76">
        <f>+BA238+BG238+BM238+BS238+BY238+CE238+CK238+CQ238</f>
        <v>416.67</v>
      </c>
      <c r="CU238" s="76">
        <f>+CS238-CT238</f>
        <v>0</v>
      </c>
      <c r="CV238" s="81">
        <f>+AE238-AL238-AT238</f>
        <v>0</v>
      </c>
      <c r="CW238" s="70"/>
      <c r="CX238" s="70"/>
      <c r="CY238" s="70"/>
    </row>
    <row r="239" spans="1:103">
      <c r="A239" s="70" t="s">
        <v>447</v>
      </c>
      <c r="B239" s="71">
        <v>65</v>
      </c>
      <c r="C239" s="72" t="s">
        <v>402</v>
      </c>
      <c r="D239" s="72" t="s">
        <v>403</v>
      </c>
      <c r="E239" s="71" t="s">
        <v>256</v>
      </c>
      <c r="F239" s="71">
        <v>9</v>
      </c>
      <c r="G239" s="71" t="s">
        <v>262</v>
      </c>
      <c r="H239" s="71">
        <v>8</v>
      </c>
      <c r="I239" s="73">
        <v>124.74</v>
      </c>
      <c r="J239" s="73">
        <v>35900</v>
      </c>
      <c r="K239" s="72">
        <v>0</v>
      </c>
      <c r="L239" s="72" t="s">
        <v>41</v>
      </c>
      <c r="M239" s="87" t="s">
        <v>14</v>
      </c>
      <c r="N239" s="88" t="s">
        <v>136</v>
      </c>
      <c r="O239" s="70" t="s">
        <v>448</v>
      </c>
      <c r="P239" s="70" t="s">
        <v>14</v>
      </c>
      <c r="Q239" s="89" t="s">
        <v>449</v>
      </c>
      <c r="R239" s="70" t="s">
        <v>450</v>
      </c>
      <c r="S239" s="70" t="s">
        <v>477</v>
      </c>
      <c r="T239" s="88"/>
      <c r="U239" s="88"/>
      <c r="V239" s="87">
        <v>12.5</v>
      </c>
      <c r="W239" s="87" t="s">
        <v>1017</v>
      </c>
      <c r="X239" s="78">
        <v>44696</v>
      </c>
      <c r="Y239" s="78">
        <v>44698</v>
      </c>
      <c r="Z239" s="286" t="s">
        <v>1080</v>
      </c>
      <c r="AA239" s="319">
        <v>6000</v>
      </c>
      <c r="AB239" s="70">
        <v>12</v>
      </c>
      <c r="AC239" s="70">
        <v>2</v>
      </c>
      <c r="AD239" s="78">
        <v>44778</v>
      </c>
      <c r="AE239" s="115">
        <v>416.67</v>
      </c>
      <c r="AF239" s="115"/>
      <c r="AG239" s="70" t="s">
        <v>441</v>
      </c>
      <c r="AH239" s="204">
        <v>44764</v>
      </c>
      <c r="AI239" s="173" t="s">
        <v>136</v>
      </c>
      <c r="AJ239" s="76" t="s">
        <v>3481</v>
      </c>
      <c r="AK239" s="76" t="s">
        <v>468</v>
      </c>
      <c r="AL239" s="76">
        <v>416.66</v>
      </c>
      <c r="AM239" s="76"/>
      <c r="AN239" s="76" t="s">
        <v>3436</v>
      </c>
      <c r="AO239" s="76"/>
      <c r="AP239" s="70"/>
      <c r="AQ239" s="70"/>
      <c r="AR239" s="70"/>
      <c r="AS239" s="70"/>
      <c r="AT239" s="70"/>
      <c r="AU239" s="70"/>
      <c r="AV239" s="70"/>
      <c r="AW239" s="103">
        <v>44760</v>
      </c>
      <c r="AX239" s="97">
        <v>798</v>
      </c>
      <c r="AY239" s="97"/>
      <c r="AZ239" s="97"/>
      <c r="BA239" s="101">
        <v>416.66</v>
      </c>
      <c r="BB239" s="76"/>
      <c r="BC239" s="70"/>
      <c r="BD239" s="70"/>
      <c r="BE239" s="70"/>
      <c r="BF239" s="70"/>
      <c r="BG239" s="70"/>
      <c r="BH239" s="70"/>
      <c r="BI239" s="70"/>
      <c r="BJ239" s="70"/>
      <c r="BK239" s="70"/>
      <c r="BL239" s="70"/>
      <c r="BM239" s="70"/>
      <c r="BN239" s="70"/>
      <c r="BO239" s="70"/>
      <c r="BP239" s="70"/>
      <c r="BQ239" s="70"/>
      <c r="BR239" s="70"/>
      <c r="BS239" s="70"/>
      <c r="BT239" s="70"/>
      <c r="BU239" s="70"/>
      <c r="BV239" s="70"/>
      <c r="BW239" s="70"/>
      <c r="BX239" s="70"/>
      <c r="BY239" s="70"/>
      <c r="BZ239" s="70"/>
      <c r="CA239" s="70"/>
      <c r="CB239" s="70"/>
      <c r="CC239" s="70"/>
      <c r="CD239" s="70"/>
      <c r="CE239" s="70"/>
      <c r="CF239" s="70"/>
      <c r="CG239" s="70"/>
      <c r="CH239" s="70"/>
      <c r="CI239" s="70"/>
      <c r="CJ239" s="70"/>
      <c r="CK239" s="70"/>
      <c r="CL239" s="70"/>
      <c r="CM239" s="70"/>
      <c r="CN239" s="70"/>
      <c r="CO239" s="70"/>
      <c r="CP239" s="70"/>
      <c r="CQ239" s="70"/>
      <c r="CR239" s="70"/>
      <c r="CS239" s="58">
        <f>+AL239+AT239</f>
        <v>416.66</v>
      </c>
      <c r="CT239" s="76">
        <f>+BA239+BG239+BM239+BS239+BY239+CE239+CK239+CQ239</f>
        <v>416.66</v>
      </c>
      <c r="CU239" s="76">
        <f>+CS239-CT239</f>
        <v>0</v>
      </c>
      <c r="CV239" s="81">
        <f>+AE239-AL239-AT239</f>
        <v>9.9999999999909051E-3</v>
      </c>
      <c r="CW239" s="70"/>
      <c r="CX239" s="70"/>
      <c r="CY239" s="70"/>
    </row>
    <row r="240" spans="1:103">
      <c r="A240" s="70" t="s">
        <v>447</v>
      </c>
      <c r="B240" s="71">
        <v>65</v>
      </c>
      <c r="C240" s="72" t="s">
        <v>402</v>
      </c>
      <c r="D240" s="72" t="s">
        <v>403</v>
      </c>
      <c r="E240" s="71" t="s">
        <v>256</v>
      </c>
      <c r="F240" s="71">
        <v>9</v>
      </c>
      <c r="G240" s="71" t="s">
        <v>262</v>
      </c>
      <c r="H240" s="71">
        <v>8</v>
      </c>
      <c r="I240" s="73">
        <v>124.74</v>
      </c>
      <c r="J240" s="73">
        <v>35900</v>
      </c>
      <c r="K240" s="72">
        <v>0</v>
      </c>
      <c r="L240" s="72" t="s">
        <v>41</v>
      </c>
      <c r="M240" s="87" t="s">
        <v>14</v>
      </c>
      <c r="N240" s="88" t="s">
        <v>136</v>
      </c>
      <c r="O240" s="70" t="s">
        <v>448</v>
      </c>
      <c r="P240" s="70" t="s">
        <v>14</v>
      </c>
      <c r="Q240" s="89" t="s">
        <v>449</v>
      </c>
      <c r="R240" s="70" t="s">
        <v>450</v>
      </c>
      <c r="S240" s="70" t="s">
        <v>477</v>
      </c>
      <c r="T240" s="88"/>
      <c r="U240" s="88"/>
      <c r="V240" s="87">
        <v>12.5</v>
      </c>
      <c r="W240" s="87" t="s">
        <v>1017</v>
      </c>
      <c r="X240" s="78">
        <v>44696</v>
      </c>
      <c r="Y240" s="78">
        <v>44698</v>
      </c>
      <c r="Z240" s="286" t="s">
        <v>1080</v>
      </c>
      <c r="AA240" s="319">
        <v>6000</v>
      </c>
      <c r="AB240" s="70">
        <v>12</v>
      </c>
      <c r="AC240" s="70">
        <v>3</v>
      </c>
      <c r="AD240" s="78">
        <v>44809</v>
      </c>
      <c r="AE240" s="115">
        <v>416.67</v>
      </c>
      <c r="AF240" s="115"/>
      <c r="AG240" s="70" t="s">
        <v>441</v>
      </c>
      <c r="AH240" s="253">
        <v>44810</v>
      </c>
      <c r="AI240" s="173" t="s">
        <v>136</v>
      </c>
      <c r="AJ240" s="76" t="s">
        <v>3481</v>
      </c>
      <c r="AK240" s="96" t="s">
        <v>469</v>
      </c>
      <c r="AL240" s="96">
        <v>416.69</v>
      </c>
      <c r="AM240" s="96"/>
      <c r="AN240" s="96" t="s">
        <v>3439</v>
      </c>
      <c r="AO240" s="76"/>
      <c r="AP240" s="70"/>
      <c r="AQ240" s="70"/>
      <c r="AR240" s="70"/>
      <c r="AS240" s="70"/>
      <c r="AT240" s="70"/>
      <c r="AU240" s="70"/>
      <c r="AV240" s="70"/>
      <c r="AW240" s="103">
        <v>44809</v>
      </c>
      <c r="AX240" s="97">
        <v>920</v>
      </c>
      <c r="AY240" s="97"/>
      <c r="AZ240" s="97"/>
      <c r="BA240" s="263">
        <v>416.69</v>
      </c>
      <c r="BB240" s="76"/>
      <c r="BC240" s="70"/>
      <c r="BD240" s="70"/>
      <c r="BE240" s="70"/>
      <c r="BF240" s="70"/>
      <c r="BG240" s="70"/>
      <c r="BH240" s="70"/>
      <c r="BI240" s="70"/>
      <c r="BJ240" s="70"/>
      <c r="BK240" s="70"/>
      <c r="BL240" s="70"/>
      <c r="BM240" s="70"/>
      <c r="BN240" s="70"/>
      <c r="BO240" s="70"/>
      <c r="BP240" s="70"/>
      <c r="BQ240" s="70"/>
      <c r="BR240" s="70"/>
      <c r="BS240" s="70"/>
      <c r="BT240" s="70"/>
      <c r="BU240" s="70"/>
      <c r="BV240" s="70"/>
      <c r="BW240" s="70"/>
      <c r="BX240" s="70"/>
      <c r="BY240" s="70"/>
      <c r="BZ240" s="70"/>
      <c r="CA240" s="70"/>
      <c r="CB240" s="70"/>
      <c r="CC240" s="70"/>
      <c r="CD240" s="70"/>
      <c r="CE240" s="70"/>
      <c r="CF240" s="70"/>
      <c r="CG240" s="70"/>
      <c r="CH240" s="70"/>
      <c r="CI240" s="70"/>
      <c r="CJ240" s="70"/>
      <c r="CK240" s="70"/>
      <c r="CL240" s="70"/>
      <c r="CM240" s="70"/>
      <c r="CN240" s="70"/>
      <c r="CO240" s="70"/>
      <c r="CP240" s="70"/>
      <c r="CQ240" s="70"/>
      <c r="CR240" s="70"/>
      <c r="CS240" s="58">
        <f>+AL240+AT240</f>
        <v>416.69</v>
      </c>
      <c r="CT240" s="76">
        <f>+BA240+BG240+BM240+BS240+BY240+CE240+CK240+CQ240</f>
        <v>416.69</v>
      </c>
      <c r="CU240" s="76">
        <f>+CS240-CT240</f>
        <v>0</v>
      </c>
      <c r="CV240" s="81">
        <f>+AE240-AL240-AT240</f>
        <v>-1.999999999998181E-2</v>
      </c>
      <c r="CW240" s="70"/>
      <c r="CX240" s="70"/>
      <c r="CY240" s="70"/>
    </row>
    <row r="241" spans="1:103">
      <c r="A241" s="70" t="s">
        <v>447</v>
      </c>
      <c r="B241" s="71">
        <v>65</v>
      </c>
      <c r="C241" s="72" t="s">
        <v>402</v>
      </c>
      <c r="D241" s="72" t="s">
        <v>403</v>
      </c>
      <c r="E241" s="71" t="s">
        <v>256</v>
      </c>
      <c r="F241" s="71">
        <v>9</v>
      </c>
      <c r="G241" s="71" t="s">
        <v>262</v>
      </c>
      <c r="H241" s="71">
        <v>8</v>
      </c>
      <c r="I241" s="73">
        <v>124.74</v>
      </c>
      <c r="J241" s="73">
        <v>35900</v>
      </c>
      <c r="K241" s="72">
        <v>0</v>
      </c>
      <c r="L241" s="72" t="s">
        <v>41</v>
      </c>
      <c r="M241" s="87" t="s">
        <v>14</v>
      </c>
      <c r="N241" s="88" t="s">
        <v>136</v>
      </c>
      <c r="O241" s="70" t="s">
        <v>448</v>
      </c>
      <c r="P241" s="70" t="s">
        <v>14</v>
      </c>
      <c r="Q241" s="89" t="s">
        <v>449</v>
      </c>
      <c r="R241" s="70" t="s">
        <v>450</v>
      </c>
      <c r="S241" s="70" t="s">
        <v>477</v>
      </c>
      <c r="T241" s="88"/>
      <c r="U241" s="88"/>
      <c r="V241" s="87">
        <v>12.5</v>
      </c>
      <c r="W241" s="87" t="s">
        <v>1017</v>
      </c>
      <c r="X241" s="78">
        <v>44696</v>
      </c>
      <c r="Y241" s="78">
        <v>44698</v>
      </c>
      <c r="Z241" s="286" t="s">
        <v>1080</v>
      </c>
      <c r="AA241" s="319">
        <v>6000</v>
      </c>
      <c r="AB241" s="70">
        <v>12</v>
      </c>
      <c r="AC241" s="70">
        <v>4</v>
      </c>
      <c r="AD241" s="78">
        <v>44839</v>
      </c>
      <c r="AE241" s="115">
        <v>416.67</v>
      </c>
      <c r="AF241" s="115"/>
      <c r="AG241" s="70" t="s">
        <v>441</v>
      </c>
      <c r="AH241" s="253">
        <v>44841</v>
      </c>
      <c r="AI241" s="173" t="s">
        <v>136</v>
      </c>
      <c r="AJ241" s="76" t="s">
        <v>3481</v>
      </c>
      <c r="AK241" s="96" t="s">
        <v>470</v>
      </c>
      <c r="AL241" s="96">
        <v>416.69</v>
      </c>
      <c r="AM241" s="96"/>
      <c r="AN241" s="96" t="s">
        <v>3444</v>
      </c>
      <c r="AO241" s="76"/>
      <c r="AP241" s="70"/>
      <c r="AQ241" s="70"/>
      <c r="AR241" s="70"/>
      <c r="AS241" s="70"/>
      <c r="AT241" s="70"/>
      <c r="AU241" s="70"/>
      <c r="AV241" s="70"/>
      <c r="AW241" s="103">
        <v>44840</v>
      </c>
      <c r="AX241" s="97">
        <v>995</v>
      </c>
      <c r="AY241" s="97"/>
      <c r="AZ241" s="97"/>
      <c r="BA241" s="101">
        <v>416.69</v>
      </c>
      <c r="BB241" s="76"/>
      <c r="BC241" s="70"/>
      <c r="BD241" s="70"/>
      <c r="BE241" s="70"/>
      <c r="BF241" s="70"/>
      <c r="BG241" s="70"/>
      <c r="BH241" s="70"/>
      <c r="BI241" s="70"/>
      <c r="BJ241" s="70"/>
      <c r="BK241" s="70"/>
      <c r="BL241" s="70"/>
      <c r="BM241" s="70"/>
      <c r="BN241" s="70"/>
      <c r="BO241" s="70"/>
      <c r="BP241" s="70"/>
      <c r="BQ241" s="70"/>
      <c r="BR241" s="70"/>
      <c r="BS241" s="70"/>
      <c r="BT241" s="70"/>
      <c r="BU241" s="70"/>
      <c r="BV241" s="70"/>
      <c r="BW241" s="70"/>
      <c r="BX241" s="70"/>
      <c r="BY241" s="70"/>
      <c r="BZ241" s="70"/>
      <c r="CA241" s="70"/>
      <c r="CB241" s="70"/>
      <c r="CC241" s="70"/>
      <c r="CD241" s="70"/>
      <c r="CE241" s="70"/>
      <c r="CF241" s="70"/>
      <c r="CG241" s="70"/>
      <c r="CH241" s="70"/>
      <c r="CI241" s="70"/>
      <c r="CJ241" s="70"/>
      <c r="CK241" s="70"/>
      <c r="CL241" s="70"/>
      <c r="CM241" s="70"/>
      <c r="CN241" s="70"/>
      <c r="CO241" s="70"/>
      <c r="CP241" s="70"/>
      <c r="CQ241" s="70"/>
      <c r="CR241" s="70"/>
      <c r="CS241" s="58">
        <f>+AL241+AT241</f>
        <v>416.69</v>
      </c>
      <c r="CT241" s="76">
        <f>+BA241+BG241+BM241+BS241+BY241+CE241+CK241+CQ241</f>
        <v>416.69</v>
      </c>
      <c r="CU241" s="76">
        <f>+CS241-CT241</f>
        <v>0</v>
      </c>
      <c r="CV241" s="81">
        <f>+AE241-AL241-AT241</f>
        <v>-1.999999999998181E-2</v>
      </c>
      <c r="CW241" s="70"/>
      <c r="CX241" s="70"/>
      <c r="CY241" s="70"/>
    </row>
    <row r="242" spans="1:103">
      <c r="A242" s="70" t="s">
        <v>447</v>
      </c>
      <c r="B242" s="71">
        <v>65</v>
      </c>
      <c r="C242" s="72" t="s">
        <v>402</v>
      </c>
      <c r="D242" s="72" t="s">
        <v>403</v>
      </c>
      <c r="E242" s="71" t="s">
        <v>256</v>
      </c>
      <c r="F242" s="71">
        <v>9</v>
      </c>
      <c r="G242" s="71" t="s">
        <v>262</v>
      </c>
      <c r="H242" s="71">
        <v>8</v>
      </c>
      <c r="I242" s="73">
        <v>124.74</v>
      </c>
      <c r="J242" s="73">
        <v>35900</v>
      </c>
      <c r="K242" s="72">
        <v>0</v>
      </c>
      <c r="L242" s="72" t="s">
        <v>41</v>
      </c>
      <c r="M242" s="87" t="s">
        <v>14</v>
      </c>
      <c r="N242" s="88" t="s">
        <v>136</v>
      </c>
      <c r="O242" s="70" t="s">
        <v>448</v>
      </c>
      <c r="P242" s="70" t="s">
        <v>14</v>
      </c>
      <c r="Q242" s="89" t="s">
        <v>449</v>
      </c>
      <c r="R242" s="70" t="s">
        <v>450</v>
      </c>
      <c r="S242" s="70" t="s">
        <v>477</v>
      </c>
      <c r="T242" s="88"/>
      <c r="U242" s="88"/>
      <c r="V242" s="87">
        <v>12.5</v>
      </c>
      <c r="W242" s="87" t="s">
        <v>1017</v>
      </c>
      <c r="X242" s="78">
        <v>44696</v>
      </c>
      <c r="Y242" s="78">
        <v>44698</v>
      </c>
      <c r="Z242" s="286" t="s">
        <v>1080</v>
      </c>
      <c r="AA242" s="319">
        <v>6000</v>
      </c>
      <c r="AB242" s="70">
        <v>12</v>
      </c>
      <c r="AC242" s="70">
        <v>5</v>
      </c>
      <c r="AD242" s="78">
        <v>44870</v>
      </c>
      <c r="AE242" s="115">
        <v>416.67</v>
      </c>
      <c r="AF242" s="115"/>
      <c r="AG242" s="70" t="s">
        <v>441</v>
      </c>
      <c r="AH242" s="204">
        <v>44874</v>
      </c>
      <c r="AI242" s="173" t="s">
        <v>136</v>
      </c>
      <c r="AJ242" s="76" t="s">
        <v>3481</v>
      </c>
      <c r="AK242" s="76" t="s">
        <v>471</v>
      </c>
      <c r="AL242" s="76">
        <v>416.67</v>
      </c>
      <c r="AM242" s="76"/>
      <c r="AN242" s="76" t="s">
        <v>3446</v>
      </c>
      <c r="AO242" s="76"/>
      <c r="AP242" s="70"/>
      <c r="AQ242" s="70"/>
      <c r="AR242" s="70"/>
      <c r="AS242" s="70"/>
      <c r="AT242" s="70"/>
      <c r="AU242" s="70"/>
      <c r="AV242" s="70"/>
      <c r="AW242" s="103">
        <v>44869</v>
      </c>
      <c r="AX242" s="97">
        <v>1056</v>
      </c>
      <c r="AY242" s="97"/>
      <c r="AZ242" s="97"/>
      <c r="BA242" s="101">
        <v>416.67</v>
      </c>
      <c r="BB242" s="76"/>
      <c r="BC242" s="70"/>
      <c r="BD242" s="70"/>
      <c r="BE242" s="70"/>
      <c r="BF242" s="70"/>
      <c r="BG242" s="70"/>
      <c r="BH242" s="70"/>
      <c r="BI242" s="70"/>
      <c r="BJ242" s="70"/>
      <c r="BK242" s="70"/>
      <c r="BL242" s="70"/>
      <c r="BM242" s="70"/>
      <c r="BN242" s="70"/>
      <c r="BO242" s="70"/>
      <c r="BP242" s="70"/>
      <c r="BQ242" s="70"/>
      <c r="BR242" s="70"/>
      <c r="BS242" s="70"/>
      <c r="BT242" s="70"/>
      <c r="BU242" s="70"/>
      <c r="BV242" s="70"/>
      <c r="BW242" s="70"/>
      <c r="BX242" s="70"/>
      <c r="BY242" s="70"/>
      <c r="BZ242" s="70"/>
      <c r="CA242" s="70"/>
      <c r="CB242" s="70"/>
      <c r="CC242" s="70"/>
      <c r="CD242" s="70"/>
      <c r="CE242" s="70"/>
      <c r="CF242" s="70"/>
      <c r="CG242" s="70"/>
      <c r="CH242" s="70"/>
      <c r="CI242" s="70"/>
      <c r="CJ242" s="70"/>
      <c r="CK242" s="70"/>
      <c r="CL242" s="70"/>
      <c r="CM242" s="70"/>
      <c r="CN242" s="70"/>
      <c r="CO242" s="70"/>
      <c r="CP242" s="70"/>
      <c r="CQ242" s="70"/>
      <c r="CR242" s="70"/>
      <c r="CS242" s="58">
        <f>+AL242+AT242</f>
        <v>416.67</v>
      </c>
      <c r="CT242" s="76">
        <f>+BA242+BG242+BM242+BS242+BY242+CE242+CK242+CQ242</f>
        <v>416.67</v>
      </c>
      <c r="CU242" s="76">
        <f>+CS242-CT242</f>
        <v>0</v>
      </c>
      <c r="CV242" s="81">
        <f>+AE242-AL242-AT242</f>
        <v>0</v>
      </c>
      <c r="CW242" s="70"/>
      <c r="CX242" s="70"/>
      <c r="CY242" s="70"/>
    </row>
    <row r="243" spans="1:103">
      <c r="A243" s="70" t="s">
        <v>447</v>
      </c>
      <c r="B243" s="71">
        <v>65</v>
      </c>
      <c r="C243" s="72" t="s">
        <v>402</v>
      </c>
      <c r="D243" s="72" t="s">
        <v>403</v>
      </c>
      <c r="E243" s="71" t="s">
        <v>256</v>
      </c>
      <c r="F243" s="71">
        <v>9</v>
      </c>
      <c r="G243" s="71" t="s">
        <v>262</v>
      </c>
      <c r="H243" s="71">
        <v>8</v>
      </c>
      <c r="I243" s="73">
        <v>124.74</v>
      </c>
      <c r="J243" s="73">
        <v>35900</v>
      </c>
      <c r="K243" s="72">
        <v>0</v>
      </c>
      <c r="L243" s="72" t="s">
        <v>41</v>
      </c>
      <c r="M243" s="87" t="s">
        <v>14</v>
      </c>
      <c r="N243" s="88" t="s">
        <v>136</v>
      </c>
      <c r="O243" s="70" t="s">
        <v>448</v>
      </c>
      <c r="P243" s="70" t="s">
        <v>14</v>
      </c>
      <c r="Q243" s="89" t="s">
        <v>449</v>
      </c>
      <c r="R243" s="70" t="s">
        <v>450</v>
      </c>
      <c r="S243" s="70" t="s">
        <v>477</v>
      </c>
      <c r="T243" s="88"/>
      <c r="U243" s="88"/>
      <c r="V243" s="87">
        <v>12.5</v>
      </c>
      <c r="W243" s="87" t="s">
        <v>1017</v>
      </c>
      <c r="X243" s="78">
        <v>44696</v>
      </c>
      <c r="Y243" s="78">
        <v>44698</v>
      </c>
      <c r="Z243" s="286" t="s">
        <v>1080</v>
      </c>
      <c r="AA243" s="319">
        <v>6000</v>
      </c>
      <c r="AB243" s="70">
        <v>12</v>
      </c>
      <c r="AC243" s="70">
        <v>6</v>
      </c>
      <c r="AD243" s="78">
        <v>44900</v>
      </c>
      <c r="AE243" s="115">
        <v>416.67</v>
      </c>
      <c r="AF243" s="115"/>
      <c r="AG243" s="70" t="s">
        <v>441</v>
      </c>
      <c r="AH243" s="204">
        <v>44909</v>
      </c>
      <c r="AI243" s="173" t="s">
        <v>136</v>
      </c>
      <c r="AJ243" s="76" t="s">
        <v>3481</v>
      </c>
      <c r="AK243" s="76" t="s">
        <v>472</v>
      </c>
      <c r="AL243" s="76">
        <v>416.68</v>
      </c>
      <c r="AM243" s="76"/>
      <c r="AN243" s="76" t="s">
        <v>3451</v>
      </c>
      <c r="AO243" s="76"/>
      <c r="AP243" s="70"/>
      <c r="AQ243" s="70"/>
      <c r="AR243" s="70"/>
      <c r="AS243" s="70"/>
      <c r="AT243" s="70"/>
      <c r="AU243" s="70"/>
      <c r="AV243" s="70"/>
      <c r="AW243" s="103">
        <v>44901</v>
      </c>
      <c r="AX243" s="97">
        <v>1094</v>
      </c>
      <c r="AY243" s="97"/>
      <c r="AZ243" s="97"/>
      <c r="BA243" s="101">
        <v>416.68</v>
      </c>
      <c r="BB243" s="76"/>
      <c r="BC243" s="70"/>
      <c r="BD243" s="70"/>
      <c r="BE243" s="70"/>
      <c r="BF243" s="70"/>
      <c r="BG243" s="70"/>
      <c r="BH243" s="70"/>
      <c r="BI243" s="70"/>
      <c r="BJ243" s="70"/>
      <c r="BK243" s="70"/>
      <c r="BL243" s="70"/>
      <c r="BM243" s="70"/>
      <c r="BN243" s="70"/>
      <c r="BO243" s="70"/>
      <c r="BP243" s="70"/>
      <c r="BQ243" s="70"/>
      <c r="BR243" s="70"/>
      <c r="BS243" s="70"/>
      <c r="BT243" s="70"/>
      <c r="BU243" s="70"/>
      <c r="BV243" s="70"/>
      <c r="BW243" s="70"/>
      <c r="BX243" s="70"/>
      <c r="BY243" s="70"/>
      <c r="BZ243" s="70"/>
      <c r="CA243" s="70"/>
      <c r="CB243" s="70"/>
      <c r="CC243" s="70"/>
      <c r="CD243" s="70"/>
      <c r="CE243" s="70"/>
      <c r="CF243" s="70"/>
      <c r="CG243" s="70"/>
      <c r="CH243" s="70"/>
      <c r="CI243" s="70"/>
      <c r="CJ243" s="70"/>
      <c r="CK243" s="70"/>
      <c r="CL243" s="70"/>
      <c r="CM243" s="70"/>
      <c r="CN243" s="70"/>
      <c r="CO243" s="70"/>
      <c r="CP243" s="70"/>
      <c r="CQ243" s="70"/>
      <c r="CR243" s="70"/>
      <c r="CS243" s="58">
        <f>+AL243+AT243</f>
        <v>416.68</v>
      </c>
      <c r="CT243" s="76">
        <f>+BA243+BG243+BM243+BS243+BY243+CE243+CK243+CQ243</f>
        <v>416.68</v>
      </c>
      <c r="CU243" s="76">
        <f>+CS243-CT243</f>
        <v>0</v>
      </c>
      <c r="CV243" s="81">
        <f>+AE243-AL243-AT243</f>
        <v>-9.9999999999909051E-3</v>
      </c>
      <c r="CW243" s="70"/>
      <c r="CX243" s="70"/>
      <c r="CY243" s="70"/>
    </row>
    <row r="244" spans="1:103">
      <c r="A244" s="70" t="s">
        <v>447</v>
      </c>
      <c r="B244" s="71">
        <v>65</v>
      </c>
      <c r="C244" s="72" t="s">
        <v>402</v>
      </c>
      <c r="D244" s="72" t="s">
        <v>403</v>
      </c>
      <c r="E244" s="71" t="s">
        <v>256</v>
      </c>
      <c r="F244" s="71">
        <v>9</v>
      </c>
      <c r="G244" s="71" t="s">
        <v>262</v>
      </c>
      <c r="H244" s="71">
        <v>8</v>
      </c>
      <c r="I244" s="73">
        <v>124.74</v>
      </c>
      <c r="J244" s="73">
        <v>35900</v>
      </c>
      <c r="K244" s="72">
        <v>0</v>
      </c>
      <c r="L244" s="72" t="s">
        <v>41</v>
      </c>
      <c r="M244" s="87" t="s">
        <v>14</v>
      </c>
      <c r="N244" s="88" t="s">
        <v>136</v>
      </c>
      <c r="O244" s="70" t="s">
        <v>448</v>
      </c>
      <c r="P244" s="70" t="s">
        <v>14</v>
      </c>
      <c r="Q244" s="89" t="s">
        <v>449</v>
      </c>
      <c r="R244" s="70" t="s">
        <v>450</v>
      </c>
      <c r="S244" s="70" t="s">
        <v>477</v>
      </c>
      <c r="T244" s="88"/>
      <c r="U244" s="88"/>
      <c r="V244" s="87">
        <v>12.5</v>
      </c>
      <c r="W244" s="87" t="s">
        <v>1017</v>
      </c>
      <c r="X244" s="78">
        <v>44696</v>
      </c>
      <c r="Y244" s="78">
        <v>44698</v>
      </c>
      <c r="Z244" s="286" t="s">
        <v>1080</v>
      </c>
      <c r="AA244" s="319">
        <v>6000</v>
      </c>
      <c r="AB244" s="70">
        <v>12</v>
      </c>
      <c r="AC244" s="70">
        <v>7</v>
      </c>
      <c r="AD244" s="78">
        <v>44931</v>
      </c>
      <c r="AE244" s="115">
        <v>416.67</v>
      </c>
      <c r="AF244" s="115"/>
      <c r="AG244" s="70" t="s">
        <v>441</v>
      </c>
      <c r="AH244" s="204">
        <v>44938</v>
      </c>
      <c r="AI244" s="173" t="s">
        <v>136</v>
      </c>
      <c r="AJ244" s="76" t="s">
        <v>3481</v>
      </c>
      <c r="AK244" s="76" t="s">
        <v>473</v>
      </c>
      <c r="AL244" s="76">
        <v>416.68</v>
      </c>
      <c r="AM244" s="76"/>
      <c r="AN244" s="76" t="s">
        <v>3456</v>
      </c>
      <c r="AO244" s="76"/>
      <c r="AP244" s="70"/>
      <c r="AQ244" s="70"/>
      <c r="AR244" s="70"/>
      <c r="AS244" s="70"/>
      <c r="AT244" s="70"/>
      <c r="AU244" s="70"/>
      <c r="AV244" s="70"/>
      <c r="AW244" s="103">
        <v>44937</v>
      </c>
      <c r="AX244" s="97">
        <v>1143</v>
      </c>
      <c r="AY244" s="97"/>
      <c r="AZ244" s="97"/>
      <c r="BA244" s="101">
        <v>416.68</v>
      </c>
      <c r="BB244" s="76"/>
      <c r="BC244" s="70"/>
      <c r="BD244" s="70"/>
      <c r="BE244" s="70"/>
      <c r="BF244" s="70"/>
      <c r="BG244" s="70"/>
      <c r="BH244" s="70"/>
      <c r="BI244" s="70"/>
      <c r="BJ244" s="70"/>
      <c r="BK244" s="70"/>
      <c r="BL244" s="70"/>
      <c r="BM244" s="70"/>
      <c r="BN244" s="70"/>
      <c r="BO244" s="70"/>
      <c r="BP244" s="70"/>
      <c r="BQ244" s="70"/>
      <c r="BR244" s="70"/>
      <c r="BS244" s="70"/>
      <c r="BT244" s="70"/>
      <c r="BU244" s="70"/>
      <c r="BV244" s="70"/>
      <c r="BW244" s="70"/>
      <c r="BX244" s="70"/>
      <c r="BY244" s="70"/>
      <c r="BZ244" s="70"/>
      <c r="CA244" s="70"/>
      <c r="CB244" s="70"/>
      <c r="CC244" s="70"/>
      <c r="CD244" s="70"/>
      <c r="CE244" s="70"/>
      <c r="CF244" s="70"/>
      <c r="CG244" s="70"/>
      <c r="CH244" s="70"/>
      <c r="CI244" s="70"/>
      <c r="CJ244" s="70"/>
      <c r="CK244" s="70"/>
      <c r="CL244" s="70"/>
      <c r="CM244" s="70"/>
      <c r="CN244" s="70"/>
      <c r="CO244" s="70"/>
      <c r="CP244" s="70"/>
      <c r="CQ244" s="70"/>
      <c r="CR244" s="70"/>
      <c r="CS244" s="58">
        <f>+AL244+AT244</f>
        <v>416.68</v>
      </c>
      <c r="CT244" s="76">
        <f>+BA244+BG244+BM244+BS244+BY244+CE244+CK244+CQ244</f>
        <v>416.68</v>
      </c>
      <c r="CU244" s="76">
        <f>+CS244-CT244</f>
        <v>0</v>
      </c>
      <c r="CV244" s="81">
        <f>+AE244-AL244-AT244</f>
        <v>-9.9999999999909051E-3</v>
      </c>
      <c r="CW244" s="70"/>
      <c r="CX244" s="70"/>
      <c r="CY244" s="70"/>
    </row>
    <row r="245" spans="1:103">
      <c r="A245" s="70" t="s">
        <v>447</v>
      </c>
      <c r="B245" s="71">
        <v>65</v>
      </c>
      <c r="C245" s="72" t="s">
        <v>402</v>
      </c>
      <c r="D245" s="72" t="s">
        <v>403</v>
      </c>
      <c r="E245" s="71" t="s">
        <v>256</v>
      </c>
      <c r="F245" s="71">
        <v>9</v>
      </c>
      <c r="G245" s="71" t="s">
        <v>262</v>
      </c>
      <c r="H245" s="71">
        <v>8</v>
      </c>
      <c r="I245" s="73">
        <v>124.74</v>
      </c>
      <c r="J245" s="73">
        <v>35900</v>
      </c>
      <c r="K245" s="72">
        <v>0</v>
      </c>
      <c r="L245" s="72" t="s">
        <v>41</v>
      </c>
      <c r="M245" s="87" t="s">
        <v>14</v>
      </c>
      <c r="N245" s="88" t="s">
        <v>136</v>
      </c>
      <c r="O245" s="70" t="s">
        <v>448</v>
      </c>
      <c r="P245" s="70" t="s">
        <v>14</v>
      </c>
      <c r="Q245" s="89" t="s">
        <v>449</v>
      </c>
      <c r="R245" s="70" t="s">
        <v>450</v>
      </c>
      <c r="S245" s="70" t="s">
        <v>477</v>
      </c>
      <c r="T245" s="88"/>
      <c r="U245" s="88"/>
      <c r="V245" s="87">
        <v>12.5</v>
      </c>
      <c r="W245" s="87" t="s">
        <v>1017</v>
      </c>
      <c r="X245" s="78">
        <v>44696</v>
      </c>
      <c r="Y245" s="78">
        <v>44698</v>
      </c>
      <c r="Z245" s="286" t="s">
        <v>1080</v>
      </c>
      <c r="AA245" s="319">
        <v>6000</v>
      </c>
      <c r="AB245" s="70">
        <v>12</v>
      </c>
      <c r="AC245" s="70">
        <v>8</v>
      </c>
      <c r="AD245" s="78">
        <v>44962</v>
      </c>
      <c r="AE245" s="115">
        <v>416.67</v>
      </c>
      <c r="AF245" s="115"/>
      <c r="AG245" s="70" t="s">
        <v>441</v>
      </c>
      <c r="AH245" s="204">
        <v>44961</v>
      </c>
      <c r="AI245" s="173" t="s">
        <v>136</v>
      </c>
      <c r="AJ245" s="76" t="s">
        <v>3481</v>
      </c>
      <c r="AK245" s="76" t="s">
        <v>474</v>
      </c>
      <c r="AL245" s="76">
        <v>416.68</v>
      </c>
      <c r="AM245" s="76"/>
      <c r="AN245" s="76" t="s">
        <v>3461</v>
      </c>
      <c r="AO245" s="76"/>
      <c r="AP245" s="70"/>
      <c r="AQ245" s="70"/>
      <c r="AR245" s="70"/>
      <c r="AS245" s="70"/>
      <c r="AT245" s="70"/>
      <c r="AU245" s="70"/>
      <c r="AV245" s="70"/>
      <c r="AW245" s="103">
        <v>44959</v>
      </c>
      <c r="AX245" s="97">
        <v>1202</v>
      </c>
      <c r="AY245" s="97"/>
      <c r="AZ245" s="97"/>
      <c r="BA245" s="101">
        <v>416.68</v>
      </c>
      <c r="BB245" s="76"/>
      <c r="BC245" s="70"/>
      <c r="BD245" s="70"/>
      <c r="BE245" s="70"/>
      <c r="BF245" s="70"/>
      <c r="BG245" s="70"/>
      <c r="BH245" s="70"/>
      <c r="BI245" s="70"/>
      <c r="BJ245" s="70"/>
      <c r="BK245" s="70"/>
      <c r="BL245" s="70"/>
      <c r="BM245" s="70"/>
      <c r="BN245" s="70"/>
      <c r="BO245" s="70"/>
      <c r="BP245" s="70"/>
      <c r="BQ245" s="70"/>
      <c r="BR245" s="70"/>
      <c r="BS245" s="70"/>
      <c r="BT245" s="70"/>
      <c r="BU245" s="70"/>
      <c r="BV245" s="70"/>
      <c r="BW245" s="70"/>
      <c r="BX245" s="70"/>
      <c r="BY245" s="70"/>
      <c r="BZ245" s="70"/>
      <c r="CA245" s="70"/>
      <c r="CB245" s="70"/>
      <c r="CC245" s="70"/>
      <c r="CD245" s="70"/>
      <c r="CE245" s="70"/>
      <c r="CF245" s="70"/>
      <c r="CG245" s="70"/>
      <c r="CH245" s="70"/>
      <c r="CI245" s="70"/>
      <c r="CJ245" s="70"/>
      <c r="CK245" s="70"/>
      <c r="CL245" s="70"/>
      <c r="CM245" s="70"/>
      <c r="CN245" s="70"/>
      <c r="CO245" s="70"/>
      <c r="CP245" s="70"/>
      <c r="CQ245" s="70"/>
      <c r="CR245" s="70"/>
      <c r="CS245" s="58">
        <f>+AL245+AT245</f>
        <v>416.68</v>
      </c>
      <c r="CT245" s="76">
        <f>+BA245+BG245+BM245+BS245+BY245+CE245+CK245+CQ245</f>
        <v>416.68</v>
      </c>
      <c r="CU245" s="76">
        <f>+CS245-CT245</f>
        <v>0</v>
      </c>
      <c r="CV245" s="81">
        <f>+AE245-AL245-AT245</f>
        <v>-9.9999999999909051E-3</v>
      </c>
      <c r="CW245" s="70"/>
      <c r="CX245" s="70"/>
      <c r="CY245" s="70"/>
    </row>
    <row r="246" spans="1:103">
      <c r="A246" s="70" t="s">
        <v>447</v>
      </c>
      <c r="B246" s="71">
        <v>65</v>
      </c>
      <c r="C246" s="72" t="s">
        <v>402</v>
      </c>
      <c r="D246" s="72" t="s">
        <v>403</v>
      </c>
      <c r="E246" s="71" t="s">
        <v>256</v>
      </c>
      <c r="F246" s="71">
        <v>9</v>
      </c>
      <c r="G246" s="71" t="s">
        <v>262</v>
      </c>
      <c r="H246" s="71">
        <v>8</v>
      </c>
      <c r="I246" s="73">
        <v>124.74</v>
      </c>
      <c r="J246" s="73">
        <v>35900</v>
      </c>
      <c r="K246" s="72">
        <v>0</v>
      </c>
      <c r="L246" s="72" t="s">
        <v>41</v>
      </c>
      <c r="M246" s="87" t="s">
        <v>14</v>
      </c>
      <c r="N246" s="88" t="s">
        <v>136</v>
      </c>
      <c r="O246" s="70" t="s">
        <v>448</v>
      </c>
      <c r="P246" s="70" t="s">
        <v>14</v>
      </c>
      <c r="Q246" s="89" t="s">
        <v>449</v>
      </c>
      <c r="R246" s="70" t="s">
        <v>450</v>
      </c>
      <c r="S246" s="70" t="s">
        <v>477</v>
      </c>
      <c r="T246" s="88"/>
      <c r="U246" s="88"/>
      <c r="V246" s="87">
        <v>12.5</v>
      </c>
      <c r="W246" s="87" t="s">
        <v>1017</v>
      </c>
      <c r="X246" s="78">
        <v>44696</v>
      </c>
      <c r="Y246" s="78">
        <v>44698</v>
      </c>
      <c r="Z246" s="286" t="s">
        <v>1080</v>
      </c>
      <c r="AA246" s="319">
        <v>6000</v>
      </c>
      <c r="AB246" s="70">
        <v>12</v>
      </c>
      <c r="AC246" s="70">
        <v>9</v>
      </c>
      <c r="AD246" s="78">
        <v>44990</v>
      </c>
      <c r="AE246" s="115">
        <v>416.67</v>
      </c>
      <c r="AF246" s="115"/>
      <c r="AG246" s="70" t="s">
        <v>441</v>
      </c>
      <c r="AH246" s="204">
        <v>44998</v>
      </c>
      <c r="AI246" s="173" t="s">
        <v>136</v>
      </c>
      <c r="AJ246" s="76" t="s">
        <v>3481</v>
      </c>
      <c r="AK246" s="76" t="s">
        <v>475</v>
      </c>
      <c r="AL246" s="76">
        <v>416.68</v>
      </c>
      <c r="AM246" s="76"/>
      <c r="AN246" s="76" t="s">
        <v>3465</v>
      </c>
      <c r="AO246" s="76"/>
      <c r="AP246" s="70"/>
      <c r="AQ246" s="70"/>
      <c r="AR246" s="70"/>
      <c r="AS246" s="70"/>
      <c r="AT246" s="70"/>
      <c r="AU246" s="70"/>
      <c r="AV246" s="70"/>
      <c r="AW246" s="103">
        <v>44995</v>
      </c>
      <c r="AX246" s="97">
        <v>1311</v>
      </c>
      <c r="AY246" s="97"/>
      <c r="AZ246" s="97"/>
      <c r="BA246" s="101">
        <v>416.68</v>
      </c>
      <c r="BB246" s="76"/>
      <c r="BC246" s="70"/>
      <c r="BD246" s="70"/>
      <c r="BE246" s="70"/>
      <c r="BF246" s="70"/>
      <c r="BG246" s="70"/>
      <c r="BH246" s="70"/>
      <c r="BI246" s="70"/>
      <c r="BJ246" s="70"/>
      <c r="BK246" s="70"/>
      <c r="BL246" s="70"/>
      <c r="BM246" s="70"/>
      <c r="BN246" s="70"/>
      <c r="BO246" s="70"/>
      <c r="BP246" s="70"/>
      <c r="BQ246" s="70"/>
      <c r="BR246" s="70"/>
      <c r="BS246" s="70"/>
      <c r="BT246" s="70"/>
      <c r="BU246" s="70"/>
      <c r="BV246" s="70"/>
      <c r="BW246" s="70"/>
      <c r="BX246" s="70"/>
      <c r="BY246" s="70"/>
      <c r="BZ246" s="70"/>
      <c r="CA246" s="70"/>
      <c r="CB246" s="70"/>
      <c r="CC246" s="70"/>
      <c r="CD246" s="70"/>
      <c r="CE246" s="70"/>
      <c r="CF246" s="70"/>
      <c r="CG246" s="70"/>
      <c r="CH246" s="70"/>
      <c r="CI246" s="70"/>
      <c r="CJ246" s="70"/>
      <c r="CK246" s="70"/>
      <c r="CL246" s="70"/>
      <c r="CM246" s="70"/>
      <c r="CN246" s="70"/>
      <c r="CO246" s="70"/>
      <c r="CP246" s="70"/>
      <c r="CQ246" s="70"/>
      <c r="CR246" s="70"/>
      <c r="CS246" s="58">
        <f>+AL246+AT246</f>
        <v>416.68</v>
      </c>
      <c r="CT246" s="76">
        <f>+BA246+BG246+BM246+BS246+BY246+CE246+CK246+CQ246</f>
        <v>416.68</v>
      </c>
      <c r="CU246" s="76">
        <f>+CS246-CT246</f>
        <v>0</v>
      </c>
      <c r="CV246" s="81">
        <f>+AE246-AL246-AT246</f>
        <v>-9.9999999999909051E-3</v>
      </c>
      <c r="CW246" s="70"/>
      <c r="CX246" s="70"/>
      <c r="CY246" s="70"/>
    </row>
    <row r="247" spans="1:103">
      <c r="A247" s="70" t="s">
        <v>447</v>
      </c>
      <c r="B247" s="71">
        <v>65</v>
      </c>
      <c r="C247" s="72" t="s">
        <v>402</v>
      </c>
      <c r="D247" s="72" t="s">
        <v>403</v>
      </c>
      <c r="E247" s="71" t="s">
        <v>256</v>
      </c>
      <c r="F247" s="71">
        <v>9</v>
      </c>
      <c r="G247" s="71" t="s">
        <v>262</v>
      </c>
      <c r="H247" s="71">
        <v>8</v>
      </c>
      <c r="I247" s="73">
        <v>124.74</v>
      </c>
      <c r="J247" s="73">
        <v>35900</v>
      </c>
      <c r="K247" s="72">
        <v>0</v>
      </c>
      <c r="L247" s="72" t="s">
        <v>41</v>
      </c>
      <c r="M247" s="87" t="s">
        <v>14</v>
      </c>
      <c r="N247" s="88" t="s">
        <v>136</v>
      </c>
      <c r="O247" s="70" t="s">
        <v>448</v>
      </c>
      <c r="P247" s="70" t="s">
        <v>14</v>
      </c>
      <c r="Q247" s="89" t="s">
        <v>449</v>
      </c>
      <c r="R247" s="70" t="s">
        <v>450</v>
      </c>
      <c r="S247" s="70" t="s">
        <v>477</v>
      </c>
      <c r="T247" s="88"/>
      <c r="U247" s="88"/>
      <c r="V247" s="87">
        <v>12.5</v>
      </c>
      <c r="W247" s="87" t="s">
        <v>1017</v>
      </c>
      <c r="X247" s="78">
        <v>44696</v>
      </c>
      <c r="Y247" s="78">
        <v>44698</v>
      </c>
      <c r="Z247" s="286" t="s">
        <v>1080</v>
      </c>
      <c r="AA247" s="319">
        <v>6000</v>
      </c>
      <c r="AB247" s="70">
        <v>12</v>
      </c>
      <c r="AC247" s="70">
        <v>10</v>
      </c>
      <c r="AD247" s="78">
        <v>45021</v>
      </c>
      <c r="AE247" s="115">
        <v>416.67</v>
      </c>
      <c r="AF247" s="115"/>
      <c r="AG247" s="70" t="s">
        <v>441</v>
      </c>
      <c r="AH247" s="204">
        <v>45029</v>
      </c>
      <c r="AI247" s="173" t="s">
        <v>136</v>
      </c>
      <c r="AJ247" s="76" t="s">
        <v>3481</v>
      </c>
      <c r="AK247" s="76" t="s">
        <v>3482</v>
      </c>
      <c r="AL247" s="76">
        <v>416.68</v>
      </c>
      <c r="AM247" s="76"/>
      <c r="AN247" s="76" t="s">
        <v>3470</v>
      </c>
      <c r="AO247" s="76"/>
      <c r="AP247" s="70"/>
      <c r="AQ247" s="70"/>
      <c r="AR247" s="70"/>
      <c r="AS247" s="70"/>
      <c r="AT247" s="70"/>
      <c r="AU247" s="70"/>
      <c r="AV247" s="70"/>
      <c r="AW247" s="103">
        <v>45027</v>
      </c>
      <c r="AX247" s="97">
        <v>1395</v>
      </c>
      <c r="AY247" s="97"/>
      <c r="AZ247" s="97"/>
      <c r="BA247" s="101">
        <v>416.68</v>
      </c>
      <c r="BB247" s="76"/>
      <c r="BC247" s="70"/>
      <c r="BD247" s="70"/>
      <c r="BE247" s="70"/>
      <c r="BF247" s="70"/>
      <c r="BG247" s="70"/>
      <c r="BH247" s="70"/>
      <c r="BI247" s="70"/>
      <c r="BJ247" s="70"/>
      <c r="BK247" s="70"/>
      <c r="BL247" s="70"/>
      <c r="BM247" s="70"/>
      <c r="BN247" s="70"/>
      <c r="BO247" s="70"/>
      <c r="BP247" s="70"/>
      <c r="BQ247" s="70"/>
      <c r="BR247" s="70"/>
      <c r="BS247" s="70"/>
      <c r="BT247" s="70"/>
      <c r="BU247" s="70"/>
      <c r="BV247" s="70"/>
      <c r="BW247" s="70"/>
      <c r="BX247" s="70"/>
      <c r="BY247" s="70"/>
      <c r="BZ247" s="70"/>
      <c r="CA247" s="70"/>
      <c r="CB247" s="70"/>
      <c r="CC247" s="70"/>
      <c r="CD247" s="70"/>
      <c r="CE247" s="70"/>
      <c r="CF247" s="70"/>
      <c r="CG247" s="70"/>
      <c r="CH247" s="70"/>
      <c r="CI247" s="70"/>
      <c r="CJ247" s="70"/>
      <c r="CK247" s="70"/>
      <c r="CL247" s="70"/>
      <c r="CM247" s="70"/>
      <c r="CN247" s="70"/>
      <c r="CO247" s="70"/>
      <c r="CP247" s="70"/>
      <c r="CQ247" s="70"/>
      <c r="CR247" s="70"/>
      <c r="CS247" s="58">
        <f>+AL247+AT247</f>
        <v>416.68</v>
      </c>
      <c r="CT247" s="76">
        <f>+BA247+BG247+BM247+BS247+BY247+CE247+CK247+CQ247</f>
        <v>416.68</v>
      </c>
      <c r="CU247" s="76">
        <f>+CS247-CT247</f>
        <v>0</v>
      </c>
      <c r="CV247" s="81">
        <f>+AE247-AL247-AT247</f>
        <v>-9.9999999999909051E-3</v>
      </c>
      <c r="CW247" s="70"/>
      <c r="CX247" s="70"/>
      <c r="CY247" s="70"/>
    </row>
    <row r="248" spans="1:103">
      <c r="A248" s="70" t="s">
        <v>447</v>
      </c>
      <c r="B248" s="71">
        <v>65</v>
      </c>
      <c r="C248" s="72" t="s">
        <v>402</v>
      </c>
      <c r="D248" s="72" t="s">
        <v>403</v>
      </c>
      <c r="E248" s="71" t="s">
        <v>256</v>
      </c>
      <c r="F248" s="71">
        <v>9</v>
      </c>
      <c r="G248" s="71" t="s">
        <v>262</v>
      </c>
      <c r="H248" s="71">
        <v>8</v>
      </c>
      <c r="I248" s="73">
        <v>124.74</v>
      </c>
      <c r="J248" s="73">
        <v>35900</v>
      </c>
      <c r="K248" s="72">
        <v>0</v>
      </c>
      <c r="L248" s="72" t="s">
        <v>41</v>
      </c>
      <c r="M248" s="87" t="s">
        <v>14</v>
      </c>
      <c r="N248" s="88" t="s">
        <v>136</v>
      </c>
      <c r="O248" s="70" t="s">
        <v>448</v>
      </c>
      <c r="P248" s="70" t="s">
        <v>14</v>
      </c>
      <c r="Q248" s="89" t="s">
        <v>449</v>
      </c>
      <c r="R248" s="70" t="s">
        <v>450</v>
      </c>
      <c r="S248" s="70" t="s">
        <v>477</v>
      </c>
      <c r="T248" s="88"/>
      <c r="U248" s="88"/>
      <c r="V248" s="87">
        <v>12.5</v>
      </c>
      <c r="W248" s="87" t="s">
        <v>1017</v>
      </c>
      <c r="X248" s="78">
        <v>44696</v>
      </c>
      <c r="Y248" s="78">
        <v>44698</v>
      </c>
      <c r="Z248" s="286" t="s">
        <v>1080</v>
      </c>
      <c r="AA248" s="319">
        <v>6000</v>
      </c>
      <c r="AB248" s="70">
        <v>12</v>
      </c>
      <c r="AC248" s="70">
        <v>11</v>
      </c>
      <c r="AD248" s="78">
        <v>45051</v>
      </c>
      <c r="AE248" s="115">
        <v>416.67</v>
      </c>
      <c r="AF248" s="115"/>
      <c r="AG248" s="70" t="s">
        <v>441</v>
      </c>
      <c r="AH248" s="204">
        <v>45055</v>
      </c>
      <c r="AI248" s="173" t="s">
        <v>136</v>
      </c>
      <c r="AJ248" s="76" t="s">
        <v>3481</v>
      </c>
      <c r="AK248" s="76" t="s">
        <v>3483</v>
      </c>
      <c r="AL248" s="76">
        <v>416.68</v>
      </c>
      <c r="AM248" s="76"/>
      <c r="AN248" s="76" t="s">
        <v>3473</v>
      </c>
      <c r="AO248" s="76"/>
      <c r="AP248" s="70"/>
      <c r="AQ248" s="70"/>
      <c r="AR248" s="70"/>
      <c r="AS248" s="70"/>
      <c r="AT248" s="70"/>
      <c r="AU248" s="70"/>
      <c r="AV248" s="70"/>
      <c r="AW248" s="103">
        <v>45050</v>
      </c>
      <c r="AX248" s="97">
        <v>1482</v>
      </c>
      <c r="AY248" s="97"/>
      <c r="AZ248" s="97"/>
      <c r="BA248" s="101">
        <v>416.68</v>
      </c>
      <c r="BB248" s="76"/>
      <c r="BC248" s="70"/>
      <c r="BD248" s="70"/>
      <c r="BE248" s="70"/>
      <c r="BF248" s="70"/>
      <c r="BG248" s="70"/>
      <c r="BH248" s="70"/>
      <c r="BI248" s="70"/>
      <c r="BJ248" s="70"/>
      <c r="BK248" s="70"/>
      <c r="BL248" s="70"/>
      <c r="BM248" s="70"/>
      <c r="BN248" s="70"/>
      <c r="BO248" s="70"/>
      <c r="BP248" s="70"/>
      <c r="BQ248" s="70"/>
      <c r="BR248" s="70"/>
      <c r="BS248" s="70"/>
      <c r="BT248" s="70"/>
      <c r="BU248" s="70"/>
      <c r="BV248" s="70"/>
      <c r="BW248" s="70"/>
      <c r="BX248" s="70"/>
      <c r="BY248" s="70"/>
      <c r="BZ248" s="70"/>
      <c r="CA248" s="70"/>
      <c r="CB248" s="70"/>
      <c r="CC248" s="70"/>
      <c r="CD248" s="70"/>
      <c r="CE248" s="70"/>
      <c r="CF248" s="70"/>
      <c r="CG248" s="70"/>
      <c r="CH248" s="70"/>
      <c r="CI248" s="70"/>
      <c r="CJ248" s="70"/>
      <c r="CK248" s="70"/>
      <c r="CL248" s="70"/>
      <c r="CM248" s="70"/>
      <c r="CN248" s="70"/>
      <c r="CO248" s="70"/>
      <c r="CP248" s="70"/>
      <c r="CQ248" s="70"/>
      <c r="CR248" s="70"/>
      <c r="CS248" s="58">
        <f>+AL248+AT248</f>
        <v>416.68</v>
      </c>
      <c r="CT248" s="76">
        <f>+BA248+BG248+BM248+BS248+BY248+CE248+CK248+CQ248</f>
        <v>416.68</v>
      </c>
      <c r="CU248" s="76">
        <f>+CS248-CT248</f>
        <v>0</v>
      </c>
      <c r="CV248" s="81">
        <f>+AE248-AL248-AT248</f>
        <v>-9.9999999999909051E-3</v>
      </c>
      <c r="CW248" s="70"/>
      <c r="CX248" s="70"/>
      <c r="CY248" s="70"/>
    </row>
    <row r="249" spans="1:103">
      <c r="A249" s="70" t="s">
        <v>447</v>
      </c>
      <c r="B249" s="71">
        <v>65</v>
      </c>
      <c r="C249" s="72" t="s">
        <v>402</v>
      </c>
      <c r="D249" s="72" t="s">
        <v>403</v>
      </c>
      <c r="E249" s="71" t="s">
        <v>256</v>
      </c>
      <c r="F249" s="71">
        <v>9</v>
      </c>
      <c r="G249" s="71" t="s">
        <v>262</v>
      </c>
      <c r="H249" s="71">
        <v>8</v>
      </c>
      <c r="I249" s="73">
        <v>124.74</v>
      </c>
      <c r="J249" s="73">
        <v>35900</v>
      </c>
      <c r="K249" s="72">
        <v>0</v>
      </c>
      <c r="L249" s="72" t="s">
        <v>41</v>
      </c>
      <c r="M249" s="87" t="s">
        <v>14</v>
      </c>
      <c r="N249" s="88" t="s">
        <v>136</v>
      </c>
      <c r="O249" s="70" t="s">
        <v>448</v>
      </c>
      <c r="P249" s="70" t="s">
        <v>14</v>
      </c>
      <c r="Q249" s="89" t="s">
        <v>449</v>
      </c>
      <c r="R249" s="70" t="s">
        <v>450</v>
      </c>
      <c r="S249" s="70" t="s">
        <v>477</v>
      </c>
      <c r="T249" s="88"/>
      <c r="U249" s="88"/>
      <c r="V249" s="87">
        <v>12.5</v>
      </c>
      <c r="W249" s="87" t="s">
        <v>1017</v>
      </c>
      <c r="X249" s="78">
        <v>44696</v>
      </c>
      <c r="Y249" s="78">
        <v>44698</v>
      </c>
      <c r="Z249" s="286" t="s">
        <v>1080</v>
      </c>
      <c r="AA249" s="319">
        <v>6000</v>
      </c>
      <c r="AB249" s="70">
        <v>12</v>
      </c>
      <c r="AC249" s="70">
        <v>12</v>
      </c>
      <c r="AD249" s="78">
        <v>45082</v>
      </c>
      <c r="AE249" s="115">
        <v>416.67</v>
      </c>
      <c r="AF249" s="115"/>
      <c r="AG249" s="70" t="s">
        <v>441</v>
      </c>
      <c r="AH249" s="204">
        <v>45085</v>
      </c>
      <c r="AI249" s="173" t="s">
        <v>136</v>
      </c>
      <c r="AJ249" s="76" t="s">
        <v>3481</v>
      </c>
      <c r="AK249" s="76" t="s">
        <v>476</v>
      </c>
      <c r="AL249" s="76">
        <v>416.68</v>
      </c>
      <c r="AM249" s="76"/>
      <c r="AN249" s="76" t="s">
        <v>3475</v>
      </c>
      <c r="AO249" s="76"/>
      <c r="AP249" s="70"/>
      <c r="AQ249" s="70"/>
      <c r="AR249" s="70"/>
      <c r="AS249" s="70"/>
      <c r="AT249" s="70"/>
      <c r="AU249" s="70"/>
      <c r="AV249" s="70"/>
      <c r="AW249" s="103">
        <v>45084</v>
      </c>
      <c r="AX249" s="97">
        <v>1606</v>
      </c>
      <c r="AY249" s="97"/>
      <c r="AZ249" s="97"/>
      <c r="BA249" s="101">
        <v>416.68</v>
      </c>
      <c r="BB249" s="76"/>
      <c r="BC249" s="70"/>
      <c r="BD249" s="70"/>
      <c r="BE249" s="70"/>
      <c r="BF249" s="70"/>
      <c r="BG249" s="70"/>
      <c r="BH249" s="70"/>
      <c r="BI249" s="70"/>
      <c r="BJ249" s="70"/>
      <c r="BK249" s="70"/>
      <c r="BL249" s="70"/>
      <c r="BM249" s="70"/>
      <c r="BN249" s="70"/>
      <c r="BO249" s="70"/>
      <c r="BP249" s="70"/>
      <c r="BQ249" s="70"/>
      <c r="BR249" s="70"/>
      <c r="BS249" s="70"/>
      <c r="BT249" s="70"/>
      <c r="BU249" s="70"/>
      <c r="BV249" s="70"/>
      <c r="BW249" s="70"/>
      <c r="BX249" s="70"/>
      <c r="BY249" s="70"/>
      <c r="BZ249" s="70"/>
      <c r="CA249" s="70"/>
      <c r="CB249" s="70"/>
      <c r="CC249" s="70"/>
      <c r="CD249" s="70"/>
      <c r="CE249" s="70"/>
      <c r="CF249" s="70"/>
      <c r="CG249" s="70"/>
      <c r="CH249" s="70"/>
      <c r="CI249" s="70"/>
      <c r="CJ249" s="70"/>
      <c r="CK249" s="70"/>
      <c r="CL249" s="70"/>
      <c r="CM249" s="70"/>
      <c r="CN249" s="70"/>
      <c r="CO249" s="70"/>
      <c r="CP249" s="70"/>
      <c r="CQ249" s="70"/>
      <c r="CR249" s="70"/>
      <c r="CS249" s="58">
        <f>+AL249+AT249</f>
        <v>416.68</v>
      </c>
      <c r="CT249" s="76">
        <f>+BA249+BG249+BM249+BS249+BY249+CE249+CK249+CQ249</f>
        <v>416.68</v>
      </c>
      <c r="CU249" s="76">
        <f>+CS249-CT249</f>
        <v>0</v>
      </c>
      <c r="CV249" s="81">
        <f>+AE249-AL249-AT249</f>
        <v>-9.9999999999909051E-3</v>
      </c>
      <c r="CW249" s="70"/>
      <c r="CX249" s="70"/>
      <c r="CY249" s="70"/>
    </row>
    <row r="250" spans="1:103">
      <c r="A250" s="92" t="s">
        <v>479</v>
      </c>
      <c r="B250" s="71">
        <v>66</v>
      </c>
      <c r="C250" s="72" t="s">
        <v>402</v>
      </c>
      <c r="D250" s="72" t="s">
        <v>403</v>
      </c>
      <c r="E250" s="71" t="s">
        <v>256</v>
      </c>
      <c r="F250" s="71">
        <v>10</v>
      </c>
      <c r="G250" s="71" t="s">
        <v>262</v>
      </c>
      <c r="H250" s="71">
        <v>9</v>
      </c>
      <c r="I250" s="73">
        <v>125.04</v>
      </c>
      <c r="J250" s="73">
        <v>36900</v>
      </c>
      <c r="K250" s="72">
        <v>0</v>
      </c>
      <c r="L250" s="72" t="s">
        <v>41</v>
      </c>
      <c r="M250" s="87" t="s">
        <v>14</v>
      </c>
      <c r="N250" s="87" t="s">
        <v>136</v>
      </c>
      <c r="O250" s="92" t="s">
        <v>448</v>
      </c>
      <c r="P250" s="92" t="s">
        <v>14</v>
      </c>
      <c r="Q250" s="305" t="s">
        <v>449</v>
      </c>
      <c r="R250" s="92" t="s">
        <v>450</v>
      </c>
      <c r="S250" s="92" t="s">
        <v>465</v>
      </c>
      <c r="T250" s="87"/>
      <c r="U250" s="87"/>
      <c r="V250" s="87">
        <v>125.04</v>
      </c>
      <c r="W250" s="87" t="s">
        <v>1017</v>
      </c>
      <c r="X250" s="141">
        <v>44696</v>
      </c>
      <c r="Y250" s="141">
        <v>44698</v>
      </c>
      <c r="Z250" s="69" t="s">
        <v>1080</v>
      </c>
      <c r="AA250" s="321">
        <v>35000</v>
      </c>
      <c r="AB250" s="92">
        <v>12</v>
      </c>
      <c r="AC250" s="92">
        <v>0</v>
      </c>
      <c r="AD250" s="141">
        <v>44696</v>
      </c>
      <c r="AE250" s="138">
        <v>500</v>
      </c>
      <c r="AF250" s="138"/>
      <c r="AG250" s="92" t="s">
        <v>441</v>
      </c>
      <c r="AH250" s="307">
        <v>44696</v>
      </c>
      <c r="AI250" s="308" t="s">
        <v>136</v>
      </c>
      <c r="AJ250" s="145" t="s">
        <v>3481</v>
      </c>
      <c r="AK250" s="145" t="s">
        <v>480</v>
      </c>
      <c r="AL250" s="145">
        <v>500</v>
      </c>
      <c r="AM250" s="145"/>
      <c r="AN250" s="145" t="s">
        <v>3426</v>
      </c>
      <c r="AO250" s="145"/>
      <c r="AP250" s="92"/>
      <c r="AQ250" s="92"/>
      <c r="AR250" s="92"/>
      <c r="AS250" s="92"/>
      <c r="AT250" s="92"/>
      <c r="AU250" s="92"/>
      <c r="AV250" s="92"/>
      <c r="AW250" s="311">
        <v>44696</v>
      </c>
      <c r="AX250" s="315">
        <v>643</v>
      </c>
      <c r="AY250" s="315"/>
      <c r="AZ250" s="315"/>
      <c r="BA250" s="318">
        <v>500</v>
      </c>
      <c r="BB250" s="145"/>
      <c r="BC250" s="92"/>
      <c r="BD250" s="92"/>
      <c r="BE250" s="92"/>
      <c r="BF250" s="92"/>
      <c r="BG250" s="92"/>
      <c r="BH250" s="92"/>
      <c r="BI250" s="92"/>
      <c r="BJ250" s="92"/>
      <c r="BK250" s="92"/>
      <c r="BL250" s="92"/>
      <c r="BM250" s="92"/>
      <c r="BN250" s="92"/>
      <c r="BO250" s="92"/>
      <c r="BP250" s="92"/>
      <c r="BQ250" s="92"/>
      <c r="BR250" s="92"/>
      <c r="BS250" s="92"/>
      <c r="BT250" s="92"/>
      <c r="BU250" s="92"/>
      <c r="BV250" s="92"/>
      <c r="BW250" s="92"/>
      <c r="BX250" s="92"/>
      <c r="BY250" s="92"/>
      <c r="BZ250" s="92"/>
      <c r="CA250" s="92"/>
      <c r="CB250" s="92"/>
      <c r="CC250" s="92"/>
      <c r="CD250" s="92"/>
      <c r="CE250" s="92"/>
      <c r="CF250" s="92"/>
      <c r="CG250" s="92"/>
      <c r="CH250" s="92"/>
      <c r="CI250" s="92"/>
      <c r="CJ250" s="92"/>
      <c r="CK250" s="92"/>
      <c r="CL250" s="92"/>
      <c r="CM250" s="92"/>
      <c r="CN250" s="92"/>
      <c r="CO250" s="92"/>
      <c r="CP250" s="92"/>
      <c r="CQ250" s="92"/>
      <c r="CR250" s="92"/>
      <c r="CS250" s="58">
        <f>+AL250+AT250</f>
        <v>500</v>
      </c>
      <c r="CT250" s="76">
        <f>+BA250+BG250+BM250+BS250+BY250+CE250+CK250+CQ250</f>
        <v>500</v>
      </c>
      <c r="CU250" s="76">
        <f>+CS250-CT250</f>
        <v>0</v>
      </c>
      <c r="CV250" s="81">
        <f>+AE250-AL250-AT250</f>
        <v>0</v>
      </c>
      <c r="CW250" s="92"/>
      <c r="CX250" s="92"/>
      <c r="CY250" s="92"/>
    </row>
    <row r="251" spans="1:103">
      <c r="A251" s="70" t="s">
        <v>479</v>
      </c>
      <c r="B251" s="71">
        <v>66</v>
      </c>
      <c r="C251" s="72" t="s">
        <v>402</v>
      </c>
      <c r="D251" s="72" t="s">
        <v>403</v>
      </c>
      <c r="E251" s="71" t="s">
        <v>256</v>
      </c>
      <c r="F251" s="71">
        <v>10</v>
      </c>
      <c r="G251" s="71" t="s">
        <v>262</v>
      </c>
      <c r="H251" s="71">
        <v>9</v>
      </c>
      <c r="I251" s="73">
        <v>125.04</v>
      </c>
      <c r="J251" s="73">
        <v>36900</v>
      </c>
      <c r="K251" s="72">
        <v>0</v>
      </c>
      <c r="L251" s="72" t="s">
        <v>41</v>
      </c>
      <c r="M251" s="87" t="s">
        <v>14</v>
      </c>
      <c r="N251" s="88" t="s">
        <v>136</v>
      </c>
      <c r="O251" s="70" t="s">
        <v>448</v>
      </c>
      <c r="P251" s="70" t="s">
        <v>14</v>
      </c>
      <c r="Q251" s="89" t="s">
        <v>449</v>
      </c>
      <c r="R251" s="70" t="s">
        <v>450</v>
      </c>
      <c r="S251" s="70" t="s">
        <v>465</v>
      </c>
      <c r="T251" s="88"/>
      <c r="U251" s="88"/>
      <c r="V251" s="87">
        <v>125.04</v>
      </c>
      <c r="W251" s="87" t="s">
        <v>1017</v>
      </c>
      <c r="X251" s="78">
        <v>44696</v>
      </c>
      <c r="Y251" s="78">
        <v>44698</v>
      </c>
      <c r="Z251" s="69" t="s">
        <v>1080</v>
      </c>
      <c r="AA251" s="319">
        <v>35000</v>
      </c>
      <c r="AB251" s="70">
        <v>12</v>
      </c>
      <c r="AC251" s="70">
        <v>0</v>
      </c>
      <c r="AD251" s="78">
        <v>44701</v>
      </c>
      <c r="AE251" s="115">
        <v>18500</v>
      </c>
      <c r="AF251" s="115"/>
      <c r="AG251" s="70" t="s">
        <v>441</v>
      </c>
      <c r="AH251" s="204">
        <v>44701</v>
      </c>
      <c r="AI251" s="173" t="s">
        <v>136</v>
      </c>
      <c r="AJ251" s="76" t="s">
        <v>3481</v>
      </c>
      <c r="AK251" s="76" t="s">
        <v>481</v>
      </c>
      <c r="AL251" s="76">
        <v>18500</v>
      </c>
      <c r="AM251" s="76"/>
      <c r="AN251" s="76" t="s">
        <v>3427</v>
      </c>
      <c r="AO251" s="76"/>
      <c r="AP251" s="70"/>
      <c r="AQ251" s="70"/>
      <c r="AR251" s="70"/>
      <c r="AS251" s="70"/>
      <c r="AT251" s="70"/>
      <c r="AU251" s="70"/>
      <c r="AV251" s="70"/>
      <c r="AW251" s="103">
        <v>44701</v>
      </c>
      <c r="AX251" s="97">
        <v>657</v>
      </c>
      <c r="AY251" s="97"/>
      <c r="AZ251" s="97"/>
      <c r="BA251" s="101">
        <v>18500</v>
      </c>
      <c r="BB251" s="76"/>
      <c r="BC251" s="70"/>
      <c r="BD251" s="70"/>
      <c r="BE251" s="70"/>
      <c r="BF251" s="70"/>
      <c r="BG251" s="70"/>
      <c r="BH251" s="70"/>
      <c r="BI251" s="70"/>
      <c r="BJ251" s="70"/>
      <c r="BK251" s="70"/>
      <c r="BL251" s="70"/>
      <c r="BM251" s="70"/>
      <c r="BN251" s="70"/>
      <c r="BO251" s="70"/>
      <c r="BP251" s="70"/>
      <c r="BQ251" s="70"/>
      <c r="BR251" s="70"/>
      <c r="BS251" s="70"/>
      <c r="BT251" s="70"/>
      <c r="BU251" s="70"/>
      <c r="BV251" s="70"/>
      <c r="BW251" s="70"/>
      <c r="BX251" s="70"/>
      <c r="BY251" s="70"/>
      <c r="BZ251" s="70"/>
      <c r="CA251" s="70"/>
      <c r="CB251" s="70"/>
      <c r="CC251" s="70"/>
      <c r="CD251" s="70"/>
      <c r="CE251" s="70"/>
      <c r="CF251" s="70"/>
      <c r="CG251" s="70"/>
      <c r="CH251" s="70"/>
      <c r="CI251" s="70"/>
      <c r="CJ251" s="70"/>
      <c r="CK251" s="70"/>
      <c r="CL251" s="70"/>
      <c r="CM251" s="70"/>
      <c r="CN251" s="70"/>
      <c r="CO251" s="70"/>
      <c r="CP251" s="70"/>
      <c r="CQ251" s="70"/>
      <c r="CR251" s="70"/>
      <c r="CS251" s="58">
        <f>+AL251+AT251</f>
        <v>18500</v>
      </c>
      <c r="CT251" s="76">
        <f>+BA251+BG251+BM251+BS251+BY251+CE251+CK251+CQ251</f>
        <v>18500</v>
      </c>
      <c r="CU251" s="76">
        <f>+CS251-CT251</f>
        <v>0</v>
      </c>
      <c r="CV251" s="81">
        <f>+AE251-AL251-AT251</f>
        <v>0</v>
      </c>
      <c r="CW251" s="70"/>
      <c r="CX251" s="70"/>
      <c r="CY251" s="70"/>
    </row>
    <row r="252" spans="1:103">
      <c r="A252" s="70" t="s">
        <v>479</v>
      </c>
      <c r="B252" s="71">
        <v>66</v>
      </c>
      <c r="C252" s="72" t="s">
        <v>402</v>
      </c>
      <c r="D252" s="72" t="s">
        <v>403</v>
      </c>
      <c r="E252" s="71" t="s">
        <v>256</v>
      </c>
      <c r="F252" s="71">
        <v>10</v>
      </c>
      <c r="G252" s="71" t="s">
        <v>262</v>
      </c>
      <c r="H252" s="71">
        <v>9</v>
      </c>
      <c r="I252" s="73">
        <v>125.04</v>
      </c>
      <c r="J252" s="73">
        <v>36900</v>
      </c>
      <c r="K252" s="72">
        <v>0</v>
      </c>
      <c r="L252" s="72" t="s">
        <v>41</v>
      </c>
      <c r="M252" s="87" t="s">
        <v>14</v>
      </c>
      <c r="N252" s="88" t="s">
        <v>136</v>
      </c>
      <c r="O252" s="70" t="s">
        <v>448</v>
      </c>
      <c r="P252" s="70" t="s">
        <v>14</v>
      </c>
      <c r="Q252" s="89" t="s">
        <v>449</v>
      </c>
      <c r="R252" s="70" t="s">
        <v>450</v>
      </c>
      <c r="S252" s="70" t="s">
        <v>465</v>
      </c>
      <c r="T252" s="88"/>
      <c r="U252" s="88"/>
      <c r="V252" s="87">
        <v>125.04</v>
      </c>
      <c r="W252" s="87" t="s">
        <v>1017</v>
      </c>
      <c r="X252" s="78">
        <v>44696</v>
      </c>
      <c r="Y252" s="78">
        <v>44698</v>
      </c>
      <c r="Z252" s="69" t="s">
        <v>1080</v>
      </c>
      <c r="AA252" s="319">
        <v>35000</v>
      </c>
      <c r="AB252" s="70">
        <v>12</v>
      </c>
      <c r="AC252" s="70">
        <v>1</v>
      </c>
      <c r="AD252" s="78">
        <v>44747</v>
      </c>
      <c r="AE252" s="115">
        <v>1333.33</v>
      </c>
      <c r="AF252" s="115"/>
      <c r="AG252" s="70" t="s">
        <v>441</v>
      </c>
      <c r="AH252" s="204">
        <v>44748</v>
      </c>
      <c r="AI252" s="173" t="s">
        <v>136</v>
      </c>
      <c r="AJ252" s="76" t="s">
        <v>3481</v>
      </c>
      <c r="AK252" s="76" t="s">
        <v>482</v>
      </c>
      <c r="AL252" s="76">
        <v>1333.33</v>
      </c>
      <c r="AM252" s="76"/>
      <c r="AN252" s="76" t="s">
        <v>3433</v>
      </c>
      <c r="AO252" s="76"/>
      <c r="AP252" s="70"/>
      <c r="AQ252" s="70"/>
      <c r="AR252" s="70"/>
      <c r="AS252" s="70"/>
      <c r="AT252" s="70"/>
      <c r="AU252" s="70"/>
      <c r="AV252" s="70"/>
      <c r="AW252" s="103">
        <v>45842</v>
      </c>
      <c r="AX252" s="97">
        <v>763</v>
      </c>
      <c r="AY252" s="97"/>
      <c r="AZ252" s="97"/>
      <c r="BA252" s="101">
        <v>1333.33</v>
      </c>
      <c r="BB252" s="76"/>
      <c r="BC252" s="70"/>
      <c r="BD252" s="70"/>
      <c r="BE252" s="70"/>
      <c r="BF252" s="70"/>
      <c r="BG252" s="70"/>
      <c r="BH252" s="70"/>
      <c r="BI252" s="70"/>
      <c r="BJ252" s="70"/>
      <c r="BK252" s="70"/>
      <c r="BL252" s="70"/>
      <c r="BM252" s="70"/>
      <c r="BN252" s="70"/>
      <c r="BO252" s="70"/>
      <c r="BP252" s="70"/>
      <c r="BQ252" s="70"/>
      <c r="BR252" s="70"/>
      <c r="BS252" s="70"/>
      <c r="BT252" s="70"/>
      <c r="BU252" s="70"/>
      <c r="BV252" s="70"/>
      <c r="BW252" s="70"/>
      <c r="BX252" s="70"/>
      <c r="BY252" s="70"/>
      <c r="BZ252" s="70"/>
      <c r="CA252" s="70"/>
      <c r="CB252" s="70"/>
      <c r="CC252" s="70"/>
      <c r="CD252" s="70"/>
      <c r="CE252" s="70"/>
      <c r="CF252" s="70"/>
      <c r="CG252" s="70"/>
      <c r="CH252" s="70"/>
      <c r="CI252" s="70"/>
      <c r="CJ252" s="70"/>
      <c r="CK252" s="70"/>
      <c r="CL252" s="70"/>
      <c r="CM252" s="70"/>
      <c r="CN252" s="70"/>
      <c r="CO252" s="70"/>
      <c r="CP252" s="70"/>
      <c r="CQ252" s="70"/>
      <c r="CR252" s="70"/>
      <c r="CS252" s="58">
        <f>+AL252+AT252</f>
        <v>1333.33</v>
      </c>
      <c r="CT252" s="76">
        <f>+BA252+BG252+BM252+BS252+BY252+CE252+CK252+CQ252</f>
        <v>1333.33</v>
      </c>
      <c r="CU252" s="76">
        <f>+CS252-CT252</f>
        <v>0</v>
      </c>
      <c r="CV252" s="81">
        <f>+AE252-AL252-AT252</f>
        <v>0</v>
      </c>
      <c r="CW252" s="70"/>
      <c r="CX252" s="70"/>
      <c r="CY252" s="70"/>
    </row>
    <row r="253" spans="1:103">
      <c r="A253" s="70" t="s">
        <v>479</v>
      </c>
      <c r="B253" s="71">
        <v>66</v>
      </c>
      <c r="C253" s="72" t="s">
        <v>402</v>
      </c>
      <c r="D253" s="72" t="s">
        <v>403</v>
      </c>
      <c r="E253" s="71" t="s">
        <v>256</v>
      </c>
      <c r="F253" s="71">
        <v>10</v>
      </c>
      <c r="G253" s="71" t="s">
        <v>262</v>
      </c>
      <c r="H253" s="71">
        <v>9</v>
      </c>
      <c r="I253" s="73">
        <v>125.04</v>
      </c>
      <c r="J253" s="73">
        <v>36900</v>
      </c>
      <c r="K253" s="72">
        <v>0</v>
      </c>
      <c r="L253" s="72" t="s">
        <v>41</v>
      </c>
      <c r="M253" s="87" t="s">
        <v>14</v>
      </c>
      <c r="N253" s="88" t="s">
        <v>136</v>
      </c>
      <c r="O253" s="70" t="s">
        <v>448</v>
      </c>
      <c r="P253" s="70" t="s">
        <v>14</v>
      </c>
      <c r="Q253" s="89" t="s">
        <v>449</v>
      </c>
      <c r="R253" s="70" t="s">
        <v>450</v>
      </c>
      <c r="S253" s="70" t="s">
        <v>465</v>
      </c>
      <c r="T253" s="88"/>
      <c r="U253" s="88"/>
      <c r="V253" s="87">
        <v>125.04</v>
      </c>
      <c r="W253" s="87" t="s">
        <v>1017</v>
      </c>
      <c r="X253" s="78">
        <v>44696</v>
      </c>
      <c r="Y253" s="78">
        <v>44698</v>
      </c>
      <c r="Z253" s="69" t="s">
        <v>1080</v>
      </c>
      <c r="AA253" s="319">
        <v>35000</v>
      </c>
      <c r="AB253" s="70">
        <v>12</v>
      </c>
      <c r="AC253" s="70">
        <v>2</v>
      </c>
      <c r="AD253" s="78">
        <v>44778</v>
      </c>
      <c r="AE253" s="115">
        <v>1333.33</v>
      </c>
      <c r="AF253" s="115"/>
      <c r="AG253" s="70" t="s">
        <v>441</v>
      </c>
      <c r="AH253" s="204">
        <v>44764</v>
      </c>
      <c r="AI253" s="173" t="s">
        <v>136</v>
      </c>
      <c r="AJ253" s="76" t="s">
        <v>3481</v>
      </c>
      <c r="AK253" s="76" t="s">
        <v>483</v>
      </c>
      <c r="AL253" s="76">
        <v>1333</v>
      </c>
      <c r="AM253" s="76"/>
      <c r="AN253" s="76" t="s">
        <v>3438</v>
      </c>
      <c r="AO253" s="76"/>
      <c r="AP253" s="70"/>
      <c r="AQ253" s="70"/>
      <c r="AR253" s="70"/>
      <c r="AS253" s="70"/>
      <c r="AT253" s="70"/>
      <c r="AU253" s="70"/>
      <c r="AV253" s="70"/>
      <c r="AW253" s="103">
        <v>44761</v>
      </c>
      <c r="AX253" s="97">
        <v>805</v>
      </c>
      <c r="AY253" s="97"/>
      <c r="AZ253" s="97"/>
      <c r="BA253" s="101">
        <v>1333</v>
      </c>
      <c r="BB253" s="76"/>
      <c r="BC253" s="70"/>
      <c r="BD253" s="70"/>
      <c r="BE253" s="70"/>
      <c r="BF253" s="70"/>
      <c r="BG253" s="70"/>
      <c r="BH253" s="70"/>
      <c r="BI253" s="70"/>
      <c r="BJ253" s="70"/>
      <c r="BK253" s="70"/>
      <c r="BL253" s="70"/>
      <c r="BM253" s="70"/>
      <c r="BN253" s="70"/>
      <c r="BO253" s="70"/>
      <c r="BP253" s="70"/>
      <c r="BQ253" s="70"/>
      <c r="BR253" s="70"/>
      <c r="BS253" s="70"/>
      <c r="BT253" s="70"/>
      <c r="BU253" s="70"/>
      <c r="BV253" s="70"/>
      <c r="BW253" s="70"/>
      <c r="BX253" s="70"/>
      <c r="BY253" s="70"/>
      <c r="BZ253" s="70"/>
      <c r="CA253" s="70"/>
      <c r="CB253" s="70"/>
      <c r="CC253" s="70"/>
      <c r="CD253" s="70"/>
      <c r="CE253" s="70"/>
      <c r="CF253" s="70"/>
      <c r="CG253" s="70"/>
      <c r="CH253" s="70"/>
      <c r="CI253" s="70"/>
      <c r="CJ253" s="70"/>
      <c r="CK253" s="70"/>
      <c r="CL253" s="70"/>
      <c r="CM253" s="70"/>
      <c r="CN253" s="70"/>
      <c r="CO253" s="70"/>
      <c r="CP253" s="70"/>
      <c r="CQ253" s="70"/>
      <c r="CR253" s="70"/>
      <c r="CS253" s="58">
        <f>+AL253+AT253</f>
        <v>1333</v>
      </c>
      <c r="CT253" s="76">
        <f>+BA253+BG253+BM253+BS253+BY253+CE253+CK253+CQ253</f>
        <v>1333</v>
      </c>
      <c r="CU253" s="76">
        <f>+CS253-CT253</f>
        <v>0</v>
      </c>
      <c r="CV253" s="81">
        <f>+AE253-AL253-AT253</f>
        <v>0.32999999999992724</v>
      </c>
      <c r="CW253" s="70"/>
      <c r="CX253" s="70"/>
      <c r="CY253" s="70"/>
    </row>
    <row r="254" spans="1:103">
      <c r="A254" s="70" t="s">
        <v>479</v>
      </c>
      <c r="B254" s="71">
        <v>66</v>
      </c>
      <c r="C254" s="72" t="s">
        <v>402</v>
      </c>
      <c r="D254" s="72" t="s">
        <v>403</v>
      </c>
      <c r="E254" s="71" t="s">
        <v>256</v>
      </c>
      <c r="F254" s="71">
        <v>10</v>
      </c>
      <c r="G254" s="71" t="s">
        <v>262</v>
      </c>
      <c r="H254" s="71">
        <v>9</v>
      </c>
      <c r="I254" s="73">
        <v>125.04</v>
      </c>
      <c r="J254" s="73">
        <v>36900</v>
      </c>
      <c r="K254" s="72">
        <v>0</v>
      </c>
      <c r="L254" s="72" t="s">
        <v>41</v>
      </c>
      <c r="M254" s="87" t="s">
        <v>14</v>
      </c>
      <c r="N254" s="88" t="s">
        <v>136</v>
      </c>
      <c r="O254" s="70" t="s">
        <v>448</v>
      </c>
      <c r="P254" s="70" t="s">
        <v>14</v>
      </c>
      <c r="Q254" s="89" t="s">
        <v>449</v>
      </c>
      <c r="R254" s="70" t="s">
        <v>450</v>
      </c>
      <c r="S254" s="70" t="s">
        <v>465</v>
      </c>
      <c r="T254" s="88"/>
      <c r="U254" s="88"/>
      <c r="V254" s="87">
        <v>125.04</v>
      </c>
      <c r="W254" s="87" t="s">
        <v>1017</v>
      </c>
      <c r="X254" s="78">
        <v>44696</v>
      </c>
      <c r="Y254" s="78">
        <v>44698</v>
      </c>
      <c r="Z254" s="69" t="s">
        <v>1080</v>
      </c>
      <c r="AA254" s="319">
        <v>35000</v>
      </c>
      <c r="AB254" s="70">
        <v>12</v>
      </c>
      <c r="AC254" s="70">
        <v>3</v>
      </c>
      <c r="AD254" s="78">
        <v>44809</v>
      </c>
      <c r="AE254" s="115">
        <v>1333.33</v>
      </c>
      <c r="AF254" s="115"/>
      <c r="AG254" s="70" t="s">
        <v>441</v>
      </c>
      <c r="AH254" s="204">
        <v>44810</v>
      </c>
      <c r="AI254" s="173" t="s">
        <v>136</v>
      </c>
      <c r="AJ254" s="76" t="s">
        <v>3481</v>
      </c>
      <c r="AK254" s="76" t="s">
        <v>484</v>
      </c>
      <c r="AL254" s="76">
        <v>1333</v>
      </c>
      <c r="AM254" s="76"/>
      <c r="AN254" s="76" t="s">
        <v>3442</v>
      </c>
      <c r="AO254" s="76"/>
      <c r="AP254" s="70"/>
      <c r="AQ254" s="70"/>
      <c r="AR254" s="70"/>
      <c r="AS254" s="70"/>
      <c r="AT254" s="70"/>
      <c r="AU254" s="70"/>
      <c r="AV254" s="70"/>
      <c r="AW254" s="103">
        <v>44806</v>
      </c>
      <c r="AX254" s="97">
        <v>917</v>
      </c>
      <c r="AY254" s="97"/>
      <c r="AZ254" s="97"/>
      <c r="BA254" s="101">
        <v>1333.33</v>
      </c>
      <c r="BB254" s="76"/>
      <c r="BC254" s="70"/>
      <c r="BD254" s="70"/>
      <c r="BE254" s="70"/>
      <c r="BF254" s="70"/>
      <c r="BG254" s="70"/>
      <c r="BH254" s="70"/>
      <c r="BI254" s="70"/>
      <c r="BJ254" s="70"/>
      <c r="BK254" s="70"/>
      <c r="BL254" s="70"/>
      <c r="BM254" s="70"/>
      <c r="BN254" s="70"/>
      <c r="BO254" s="70"/>
      <c r="BP254" s="70"/>
      <c r="BQ254" s="70"/>
      <c r="BR254" s="70"/>
      <c r="BS254" s="70"/>
      <c r="BT254" s="70"/>
      <c r="BU254" s="70"/>
      <c r="BV254" s="70"/>
      <c r="BW254" s="70"/>
      <c r="BX254" s="70"/>
      <c r="BY254" s="70"/>
      <c r="BZ254" s="70"/>
      <c r="CA254" s="70"/>
      <c r="CB254" s="70"/>
      <c r="CC254" s="70"/>
      <c r="CD254" s="70"/>
      <c r="CE254" s="70"/>
      <c r="CF254" s="70"/>
      <c r="CG254" s="70"/>
      <c r="CH254" s="70"/>
      <c r="CI254" s="70"/>
      <c r="CJ254" s="70"/>
      <c r="CK254" s="70"/>
      <c r="CL254" s="70"/>
      <c r="CM254" s="70"/>
      <c r="CN254" s="70"/>
      <c r="CO254" s="70"/>
      <c r="CP254" s="70"/>
      <c r="CQ254" s="70"/>
      <c r="CR254" s="70"/>
      <c r="CS254" s="58">
        <f>+AL254+AT254</f>
        <v>1333</v>
      </c>
      <c r="CT254" s="76">
        <f>+BA254+BG254+BM254+BS254+BY254+CE254+CK254+CQ254</f>
        <v>1333.33</v>
      </c>
      <c r="CU254" s="76">
        <f>+CS254-CT254</f>
        <v>-0.32999999999992724</v>
      </c>
      <c r="CV254" s="81">
        <f>+AE254-AL254-AT254</f>
        <v>0.32999999999992724</v>
      </c>
      <c r="CW254" s="70"/>
      <c r="CX254" s="70"/>
      <c r="CY254" s="70"/>
    </row>
    <row r="255" spans="1:103">
      <c r="A255" s="70" t="s">
        <v>479</v>
      </c>
      <c r="B255" s="71">
        <v>66</v>
      </c>
      <c r="C255" s="72" t="s">
        <v>402</v>
      </c>
      <c r="D255" s="72" t="s">
        <v>403</v>
      </c>
      <c r="E255" s="71" t="s">
        <v>256</v>
      </c>
      <c r="F255" s="71">
        <v>10</v>
      </c>
      <c r="G255" s="71" t="s">
        <v>262</v>
      </c>
      <c r="H255" s="71">
        <v>9</v>
      </c>
      <c r="I255" s="73">
        <v>125.04</v>
      </c>
      <c r="J255" s="73">
        <v>36900</v>
      </c>
      <c r="K255" s="72">
        <v>0</v>
      </c>
      <c r="L255" s="72" t="s">
        <v>41</v>
      </c>
      <c r="M255" s="87" t="s">
        <v>14</v>
      </c>
      <c r="N255" s="88" t="s">
        <v>136</v>
      </c>
      <c r="O255" s="70" t="s">
        <v>448</v>
      </c>
      <c r="P255" s="70" t="s">
        <v>14</v>
      </c>
      <c r="Q255" s="89" t="s">
        <v>449</v>
      </c>
      <c r="R255" s="70" t="s">
        <v>450</v>
      </c>
      <c r="S255" s="70" t="s">
        <v>465</v>
      </c>
      <c r="T255" s="88"/>
      <c r="U255" s="88"/>
      <c r="V255" s="87">
        <v>125.04</v>
      </c>
      <c r="W255" s="87" t="s">
        <v>1017</v>
      </c>
      <c r="X255" s="78">
        <v>44696</v>
      </c>
      <c r="Y255" s="78">
        <v>44698</v>
      </c>
      <c r="Z255" s="69" t="s">
        <v>1080</v>
      </c>
      <c r="AA255" s="319">
        <v>35000</v>
      </c>
      <c r="AB255" s="70">
        <v>12</v>
      </c>
      <c r="AC255" s="70">
        <v>4</v>
      </c>
      <c r="AD255" s="78">
        <v>44839</v>
      </c>
      <c r="AE255" s="115">
        <v>1333.33</v>
      </c>
      <c r="AF255" s="115"/>
      <c r="AG255" s="70" t="s">
        <v>441</v>
      </c>
      <c r="AH255" s="204">
        <v>44841</v>
      </c>
      <c r="AI255" s="173" t="s">
        <v>136</v>
      </c>
      <c r="AJ255" s="76" t="s">
        <v>3481</v>
      </c>
      <c r="AK255" s="76" t="s">
        <v>485</v>
      </c>
      <c r="AL255" s="76">
        <v>1333</v>
      </c>
      <c r="AM255" s="76"/>
      <c r="AN255" s="76" t="s">
        <v>3443</v>
      </c>
      <c r="AO255" s="76"/>
      <c r="AP255" s="70"/>
      <c r="AQ255" s="70"/>
      <c r="AR255" s="70"/>
      <c r="AS255" s="70"/>
      <c r="AT255" s="70"/>
      <c r="AU255" s="70"/>
      <c r="AV255" s="70"/>
      <c r="AW255" s="103">
        <v>44839</v>
      </c>
      <c r="AX255" s="97">
        <v>993</v>
      </c>
      <c r="AY255" s="97"/>
      <c r="AZ255" s="97"/>
      <c r="BA255" s="101">
        <v>1333</v>
      </c>
      <c r="BB255" s="76"/>
      <c r="BC255" s="70"/>
      <c r="BD255" s="70"/>
      <c r="BE255" s="70"/>
      <c r="BF255" s="70"/>
      <c r="BG255" s="70"/>
      <c r="BH255" s="70"/>
      <c r="BI255" s="70"/>
      <c r="BJ255" s="70"/>
      <c r="BK255" s="70"/>
      <c r="BL255" s="70"/>
      <c r="BM255" s="70"/>
      <c r="BN255" s="70"/>
      <c r="BO255" s="70"/>
      <c r="BP255" s="70"/>
      <c r="BQ255" s="70"/>
      <c r="BR255" s="70"/>
      <c r="BS255" s="70"/>
      <c r="BT255" s="70"/>
      <c r="BU255" s="70"/>
      <c r="BV255" s="70"/>
      <c r="BW255" s="70"/>
      <c r="BX255" s="70"/>
      <c r="BY255" s="70"/>
      <c r="BZ255" s="70"/>
      <c r="CA255" s="70"/>
      <c r="CB255" s="70"/>
      <c r="CC255" s="70"/>
      <c r="CD255" s="70"/>
      <c r="CE255" s="70"/>
      <c r="CF255" s="70"/>
      <c r="CG255" s="70"/>
      <c r="CH255" s="70"/>
      <c r="CI255" s="70"/>
      <c r="CJ255" s="70"/>
      <c r="CK255" s="70"/>
      <c r="CL255" s="70"/>
      <c r="CM255" s="70"/>
      <c r="CN255" s="70"/>
      <c r="CO255" s="70"/>
      <c r="CP255" s="70"/>
      <c r="CQ255" s="70"/>
      <c r="CR255" s="70"/>
      <c r="CS255" s="58">
        <f>+AL255+AT255</f>
        <v>1333</v>
      </c>
      <c r="CT255" s="76">
        <f>+BA255+BG255+BM255+BS255+BY255+CE255+CK255+CQ255</f>
        <v>1333</v>
      </c>
      <c r="CU255" s="76">
        <f>+CS255-CT255</f>
        <v>0</v>
      </c>
      <c r="CV255" s="81">
        <f>+AE255-AL255-AT255</f>
        <v>0.32999999999992724</v>
      </c>
      <c r="CW255" s="70"/>
      <c r="CX255" s="70"/>
      <c r="CY255" s="70"/>
    </row>
    <row r="256" spans="1:103">
      <c r="A256" s="70" t="s">
        <v>479</v>
      </c>
      <c r="B256" s="71">
        <v>66</v>
      </c>
      <c r="C256" s="72" t="s">
        <v>402</v>
      </c>
      <c r="D256" s="72" t="s">
        <v>403</v>
      </c>
      <c r="E256" s="71" t="s">
        <v>256</v>
      </c>
      <c r="F256" s="71">
        <v>10</v>
      </c>
      <c r="G256" s="71" t="s">
        <v>262</v>
      </c>
      <c r="H256" s="71">
        <v>9</v>
      </c>
      <c r="I256" s="73">
        <v>125.04</v>
      </c>
      <c r="J256" s="73">
        <v>36900</v>
      </c>
      <c r="K256" s="72">
        <v>0</v>
      </c>
      <c r="L256" s="72" t="s">
        <v>41</v>
      </c>
      <c r="M256" s="87" t="s">
        <v>14</v>
      </c>
      <c r="N256" s="88" t="s">
        <v>136</v>
      </c>
      <c r="O256" s="70" t="s">
        <v>448</v>
      </c>
      <c r="P256" s="70" t="s">
        <v>14</v>
      </c>
      <c r="Q256" s="89" t="s">
        <v>449</v>
      </c>
      <c r="R256" s="70" t="s">
        <v>450</v>
      </c>
      <c r="S256" s="70" t="s">
        <v>465</v>
      </c>
      <c r="T256" s="88"/>
      <c r="U256" s="88"/>
      <c r="V256" s="87">
        <v>125.04</v>
      </c>
      <c r="W256" s="87" t="s">
        <v>1017</v>
      </c>
      <c r="X256" s="78">
        <v>44696</v>
      </c>
      <c r="Y256" s="78">
        <v>44698</v>
      </c>
      <c r="Z256" s="69" t="s">
        <v>1080</v>
      </c>
      <c r="AA256" s="319">
        <v>35000</v>
      </c>
      <c r="AB256" s="70">
        <v>12</v>
      </c>
      <c r="AC256" s="70">
        <v>5</v>
      </c>
      <c r="AD256" s="78">
        <v>44870</v>
      </c>
      <c r="AE256" s="115">
        <v>1333.33</v>
      </c>
      <c r="AF256" s="115"/>
      <c r="AG256" s="70" t="s">
        <v>441</v>
      </c>
      <c r="AH256" s="204">
        <v>44874</v>
      </c>
      <c r="AI256" s="173" t="s">
        <v>136</v>
      </c>
      <c r="AJ256" s="76" t="s">
        <v>3481</v>
      </c>
      <c r="AK256" s="76" t="s">
        <v>486</v>
      </c>
      <c r="AL256" s="76">
        <v>1333</v>
      </c>
      <c r="AM256" s="76"/>
      <c r="AN256" s="76" t="s">
        <v>3448</v>
      </c>
      <c r="AO256" s="76"/>
      <c r="AP256" s="70"/>
      <c r="AQ256" s="70"/>
      <c r="AR256" s="70"/>
      <c r="AS256" s="70"/>
      <c r="AT256" s="70"/>
      <c r="AU256" s="70"/>
      <c r="AV256" s="70"/>
      <c r="AW256" s="103">
        <v>44869</v>
      </c>
      <c r="AX256" s="97">
        <v>1056</v>
      </c>
      <c r="AY256" s="97"/>
      <c r="AZ256" s="97"/>
      <c r="BA256" s="101">
        <v>1333</v>
      </c>
      <c r="BB256" s="76"/>
      <c r="BC256" s="70"/>
      <c r="BD256" s="70"/>
      <c r="BE256" s="70"/>
      <c r="BF256" s="70"/>
      <c r="BG256" s="70"/>
      <c r="BH256" s="70"/>
      <c r="BI256" s="70"/>
      <c r="BJ256" s="70"/>
      <c r="BK256" s="70"/>
      <c r="BL256" s="70"/>
      <c r="BM256" s="70"/>
      <c r="BN256" s="70"/>
      <c r="BO256" s="70"/>
      <c r="BP256" s="70"/>
      <c r="BQ256" s="70"/>
      <c r="BR256" s="70"/>
      <c r="BS256" s="70"/>
      <c r="BT256" s="70"/>
      <c r="BU256" s="70"/>
      <c r="BV256" s="70"/>
      <c r="BW256" s="70"/>
      <c r="BX256" s="70"/>
      <c r="BY256" s="70"/>
      <c r="BZ256" s="70"/>
      <c r="CA256" s="70"/>
      <c r="CB256" s="70"/>
      <c r="CC256" s="70"/>
      <c r="CD256" s="70"/>
      <c r="CE256" s="70"/>
      <c r="CF256" s="70"/>
      <c r="CG256" s="70"/>
      <c r="CH256" s="70"/>
      <c r="CI256" s="70"/>
      <c r="CJ256" s="70"/>
      <c r="CK256" s="70"/>
      <c r="CL256" s="70"/>
      <c r="CM256" s="70"/>
      <c r="CN256" s="70"/>
      <c r="CO256" s="70"/>
      <c r="CP256" s="70"/>
      <c r="CQ256" s="70"/>
      <c r="CR256" s="70"/>
      <c r="CS256" s="58">
        <f>+AL256+AT256</f>
        <v>1333</v>
      </c>
      <c r="CT256" s="76">
        <f>+BA256+BG256+BM256+BS256+BY256+CE256+CK256+CQ256</f>
        <v>1333</v>
      </c>
      <c r="CU256" s="76">
        <f>+CS256-CT256</f>
        <v>0</v>
      </c>
      <c r="CV256" s="81">
        <f>+AE256-AL256-AT256</f>
        <v>0.32999999999992724</v>
      </c>
      <c r="CW256" s="70"/>
      <c r="CX256" s="70"/>
      <c r="CY256" s="70"/>
    </row>
    <row r="257" spans="1:103">
      <c r="A257" s="70" t="s">
        <v>479</v>
      </c>
      <c r="B257" s="71">
        <v>66</v>
      </c>
      <c r="C257" s="72" t="s">
        <v>402</v>
      </c>
      <c r="D257" s="72" t="s">
        <v>403</v>
      </c>
      <c r="E257" s="71" t="s">
        <v>256</v>
      </c>
      <c r="F257" s="71">
        <v>10</v>
      </c>
      <c r="G257" s="71" t="s">
        <v>262</v>
      </c>
      <c r="H257" s="71">
        <v>9</v>
      </c>
      <c r="I257" s="73">
        <v>125.04</v>
      </c>
      <c r="J257" s="73">
        <v>36900</v>
      </c>
      <c r="K257" s="72">
        <v>0</v>
      </c>
      <c r="L257" s="72" t="s">
        <v>41</v>
      </c>
      <c r="M257" s="87" t="s">
        <v>14</v>
      </c>
      <c r="N257" s="88" t="s">
        <v>136</v>
      </c>
      <c r="O257" s="70" t="s">
        <v>448</v>
      </c>
      <c r="P257" s="70" t="s">
        <v>14</v>
      </c>
      <c r="Q257" s="89" t="s">
        <v>449</v>
      </c>
      <c r="R257" s="70" t="s">
        <v>450</v>
      </c>
      <c r="S257" s="70" t="s">
        <v>465</v>
      </c>
      <c r="T257" s="88"/>
      <c r="U257" s="88"/>
      <c r="V257" s="87">
        <v>125.04</v>
      </c>
      <c r="W257" s="87" t="s">
        <v>1017</v>
      </c>
      <c r="X257" s="78">
        <v>44696</v>
      </c>
      <c r="Y257" s="78">
        <v>44698</v>
      </c>
      <c r="Z257" s="69" t="s">
        <v>1080</v>
      </c>
      <c r="AA257" s="319">
        <v>35000</v>
      </c>
      <c r="AB257" s="70">
        <v>12</v>
      </c>
      <c r="AC257" s="70">
        <v>6</v>
      </c>
      <c r="AD257" s="78">
        <v>44900</v>
      </c>
      <c r="AE257" s="115">
        <v>1333.33</v>
      </c>
      <c r="AF257" s="115"/>
      <c r="AG257" s="70" t="s">
        <v>441</v>
      </c>
      <c r="AH257" s="204">
        <v>44909</v>
      </c>
      <c r="AI257" s="173" t="s">
        <v>136</v>
      </c>
      <c r="AJ257" s="76" t="s">
        <v>3481</v>
      </c>
      <c r="AK257" s="76" t="s">
        <v>487</v>
      </c>
      <c r="AL257" s="76">
        <v>1333.33</v>
      </c>
      <c r="AM257" s="76"/>
      <c r="AN257" s="76" t="s">
        <v>3453</v>
      </c>
      <c r="AO257" s="76"/>
      <c r="AP257" s="70"/>
      <c r="AQ257" s="70"/>
      <c r="AR257" s="70"/>
      <c r="AS257" s="70"/>
      <c r="AT257" s="70"/>
      <c r="AU257" s="70"/>
      <c r="AV257" s="70"/>
      <c r="AW257" s="103">
        <v>44900</v>
      </c>
      <c r="AX257" s="97">
        <v>1090</v>
      </c>
      <c r="AY257" s="97"/>
      <c r="AZ257" s="97"/>
      <c r="BA257" s="101">
        <v>1333.33</v>
      </c>
      <c r="BB257" s="76"/>
      <c r="BC257" s="70"/>
      <c r="BD257" s="70"/>
      <c r="BE257" s="70"/>
      <c r="BF257" s="70"/>
      <c r="BG257" s="70"/>
      <c r="BH257" s="70"/>
      <c r="BI257" s="70"/>
      <c r="BJ257" s="70"/>
      <c r="BK257" s="70"/>
      <c r="BL257" s="70"/>
      <c r="BM257" s="70"/>
      <c r="BN257" s="70"/>
      <c r="BO257" s="70"/>
      <c r="BP257" s="70"/>
      <c r="BQ257" s="70"/>
      <c r="BR257" s="70"/>
      <c r="BS257" s="70"/>
      <c r="BT257" s="70"/>
      <c r="BU257" s="70"/>
      <c r="BV257" s="70"/>
      <c r="BW257" s="70"/>
      <c r="BX257" s="70"/>
      <c r="BY257" s="70"/>
      <c r="BZ257" s="70"/>
      <c r="CA257" s="70"/>
      <c r="CB257" s="70"/>
      <c r="CC257" s="70"/>
      <c r="CD257" s="70"/>
      <c r="CE257" s="70"/>
      <c r="CF257" s="70"/>
      <c r="CG257" s="70"/>
      <c r="CH257" s="70"/>
      <c r="CI257" s="70"/>
      <c r="CJ257" s="70"/>
      <c r="CK257" s="70"/>
      <c r="CL257" s="70"/>
      <c r="CM257" s="70"/>
      <c r="CN257" s="70"/>
      <c r="CO257" s="70"/>
      <c r="CP257" s="70"/>
      <c r="CQ257" s="70"/>
      <c r="CR257" s="70"/>
      <c r="CS257" s="58">
        <f>+AL257+AT257</f>
        <v>1333.33</v>
      </c>
      <c r="CT257" s="76">
        <f>+BA257+BG257+BM257+BS257+BY257+CE257+CK257+CQ257</f>
        <v>1333.33</v>
      </c>
      <c r="CU257" s="76">
        <f>+CS257-CT257</f>
        <v>0</v>
      </c>
      <c r="CV257" s="81">
        <f>+AE257-AL257-AT257</f>
        <v>0</v>
      </c>
      <c r="CW257" s="70"/>
      <c r="CX257" s="70"/>
      <c r="CY257" s="70"/>
    </row>
    <row r="258" spans="1:103">
      <c r="A258" s="70" t="s">
        <v>479</v>
      </c>
      <c r="B258" s="71">
        <v>66</v>
      </c>
      <c r="C258" s="72" t="s">
        <v>402</v>
      </c>
      <c r="D258" s="72" t="s">
        <v>403</v>
      </c>
      <c r="E258" s="71" t="s">
        <v>256</v>
      </c>
      <c r="F258" s="71">
        <v>10</v>
      </c>
      <c r="G258" s="71" t="s">
        <v>262</v>
      </c>
      <c r="H258" s="71">
        <v>9</v>
      </c>
      <c r="I258" s="73">
        <v>125.04</v>
      </c>
      <c r="J258" s="73">
        <v>36900</v>
      </c>
      <c r="K258" s="72">
        <v>0</v>
      </c>
      <c r="L258" s="72" t="s">
        <v>41</v>
      </c>
      <c r="M258" s="87" t="s">
        <v>14</v>
      </c>
      <c r="N258" s="88" t="s">
        <v>136</v>
      </c>
      <c r="O258" s="70" t="s">
        <v>448</v>
      </c>
      <c r="P258" s="70" t="s">
        <v>14</v>
      </c>
      <c r="Q258" s="89" t="s">
        <v>449</v>
      </c>
      <c r="R258" s="70" t="s">
        <v>450</v>
      </c>
      <c r="S258" s="70" t="s">
        <v>465</v>
      </c>
      <c r="T258" s="88"/>
      <c r="U258" s="88"/>
      <c r="V258" s="87">
        <v>125.04</v>
      </c>
      <c r="W258" s="87" t="s">
        <v>1017</v>
      </c>
      <c r="X258" s="78">
        <v>44696</v>
      </c>
      <c r="Y258" s="78">
        <v>44698</v>
      </c>
      <c r="Z258" s="69" t="s">
        <v>1080</v>
      </c>
      <c r="AA258" s="319">
        <v>35000</v>
      </c>
      <c r="AB258" s="70">
        <v>12</v>
      </c>
      <c r="AC258" s="70">
        <v>7</v>
      </c>
      <c r="AD258" s="78">
        <v>44931</v>
      </c>
      <c r="AE258" s="115">
        <v>1333.33</v>
      </c>
      <c r="AF258" s="115"/>
      <c r="AG258" s="70" t="s">
        <v>441</v>
      </c>
      <c r="AH258" s="204">
        <v>44938</v>
      </c>
      <c r="AI258" s="173" t="s">
        <v>136</v>
      </c>
      <c r="AJ258" s="76" t="s">
        <v>3481</v>
      </c>
      <c r="AK258" s="76" t="s">
        <v>488</v>
      </c>
      <c r="AL258" s="76">
        <v>1333.33</v>
      </c>
      <c r="AM258" s="76"/>
      <c r="AN258" s="76" t="s">
        <v>3454</v>
      </c>
      <c r="AO258" s="76"/>
      <c r="AP258" s="70"/>
      <c r="AQ258" s="70"/>
      <c r="AR258" s="70"/>
      <c r="AS258" s="70"/>
      <c r="AT258" s="70"/>
      <c r="AU258" s="70"/>
      <c r="AV258" s="70"/>
      <c r="AW258" s="103">
        <v>44936</v>
      </c>
      <c r="AX258" s="97">
        <v>1141</v>
      </c>
      <c r="AY258" s="97"/>
      <c r="AZ258" s="97"/>
      <c r="BA258" s="101">
        <v>1333.33</v>
      </c>
      <c r="BB258" s="76"/>
      <c r="BC258" s="70"/>
      <c r="BD258" s="70"/>
      <c r="BE258" s="70"/>
      <c r="BF258" s="70"/>
      <c r="BG258" s="70"/>
      <c r="BH258" s="70"/>
      <c r="BI258" s="70"/>
      <c r="BJ258" s="70"/>
      <c r="BK258" s="70"/>
      <c r="BL258" s="70"/>
      <c r="BM258" s="70"/>
      <c r="BN258" s="70"/>
      <c r="BO258" s="70"/>
      <c r="BP258" s="70"/>
      <c r="BQ258" s="70"/>
      <c r="BR258" s="70"/>
      <c r="BS258" s="70"/>
      <c r="BT258" s="70"/>
      <c r="BU258" s="70"/>
      <c r="BV258" s="70"/>
      <c r="BW258" s="70"/>
      <c r="BX258" s="70"/>
      <c r="BY258" s="70"/>
      <c r="BZ258" s="70"/>
      <c r="CA258" s="70"/>
      <c r="CB258" s="70"/>
      <c r="CC258" s="70"/>
      <c r="CD258" s="70"/>
      <c r="CE258" s="70"/>
      <c r="CF258" s="70"/>
      <c r="CG258" s="70"/>
      <c r="CH258" s="70"/>
      <c r="CI258" s="70"/>
      <c r="CJ258" s="70"/>
      <c r="CK258" s="70"/>
      <c r="CL258" s="70"/>
      <c r="CM258" s="70"/>
      <c r="CN258" s="70"/>
      <c r="CO258" s="70"/>
      <c r="CP258" s="70"/>
      <c r="CQ258" s="70"/>
      <c r="CR258" s="70"/>
      <c r="CS258" s="58">
        <f>+AL258+AT258</f>
        <v>1333.33</v>
      </c>
      <c r="CT258" s="76">
        <f>+BA258+BG258+BM258+BS258+BY258+CE258+CK258+CQ258</f>
        <v>1333.33</v>
      </c>
      <c r="CU258" s="76">
        <f>+CS258-CT258</f>
        <v>0</v>
      </c>
      <c r="CV258" s="81">
        <f>+AE258-AL258-AT258</f>
        <v>0</v>
      </c>
      <c r="CW258" s="70"/>
      <c r="CX258" s="70"/>
      <c r="CY258" s="70"/>
    </row>
    <row r="259" spans="1:103">
      <c r="A259" s="70" t="s">
        <v>479</v>
      </c>
      <c r="B259" s="71">
        <v>66</v>
      </c>
      <c r="C259" s="72" t="s">
        <v>402</v>
      </c>
      <c r="D259" s="72" t="s">
        <v>403</v>
      </c>
      <c r="E259" s="71" t="s">
        <v>256</v>
      </c>
      <c r="F259" s="71">
        <v>10</v>
      </c>
      <c r="G259" s="71" t="s">
        <v>262</v>
      </c>
      <c r="H259" s="71">
        <v>9</v>
      </c>
      <c r="I259" s="73">
        <v>125.04</v>
      </c>
      <c r="J259" s="73">
        <v>36900</v>
      </c>
      <c r="K259" s="72">
        <v>0</v>
      </c>
      <c r="L259" s="72" t="s">
        <v>41</v>
      </c>
      <c r="M259" s="87" t="s">
        <v>14</v>
      </c>
      <c r="N259" s="88" t="s">
        <v>136</v>
      </c>
      <c r="O259" s="70" t="s">
        <v>448</v>
      </c>
      <c r="P259" s="70" t="s">
        <v>14</v>
      </c>
      <c r="Q259" s="89" t="s">
        <v>449</v>
      </c>
      <c r="R259" s="70" t="s">
        <v>450</v>
      </c>
      <c r="S259" s="70" t="s">
        <v>465</v>
      </c>
      <c r="T259" s="88"/>
      <c r="U259" s="88"/>
      <c r="V259" s="87">
        <v>125.04</v>
      </c>
      <c r="W259" s="87" t="s">
        <v>1017</v>
      </c>
      <c r="X259" s="78">
        <v>44696</v>
      </c>
      <c r="Y259" s="78">
        <v>44698</v>
      </c>
      <c r="Z259" s="69" t="s">
        <v>1080</v>
      </c>
      <c r="AA259" s="319">
        <v>35000</v>
      </c>
      <c r="AB259" s="70">
        <v>12</v>
      </c>
      <c r="AC259" s="70">
        <v>8</v>
      </c>
      <c r="AD259" s="78">
        <v>44962</v>
      </c>
      <c r="AE259" s="115">
        <v>1333.33</v>
      </c>
      <c r="AF259" s="115"/>
      <c r="AG259" s="70" t="s">
        <v>441</v>
      </c>
      <c r="AH259" s="204">
        <v>44961</v>
      </c>
      <c r="AI259" s="173" t="s">
        <v>136</v>
      </c>
      <c r="AJ259" s="76" t="s">
        <v>3481</v>
      </c>
      <c r="AK259" s="76" t="s">
        <v>489</v>
      </c>
      <c r="AL259" s="76">
        <v>1333.33</v>
      </c>
      <c r="AM259" s="76"/>
      <c r="AN259" s="76" t="s">
        <v>3460</v>
      </c>
      <c r="AO259" s="76"/>
      <c r="AP259" s="70"/>
      <c r="AQ259" s="70"/>
      <c r="AR259" s="70"/>
      <c r="AS259" s="70"/>
      <c r="AT259" s="70"/>
      <c r="AU259" s="70"/>
      <c r="AV259" s="70"/>
      <c r="AW259" s="103">
        <v>44958</v>
      </c>
      <c r="AX259" s="97">
        <v>1186</v>
      </c>
      <c r="AY259" s="97"/>
      <c r="AZ259" s="97"/>
      <c r="BA259" s="101">
        <v>1333.33</v>
      </c>
      <c r="BB259" s="76"/>
      <c r="BC259" s="70"/>
      <c r="BD259" s="70"/>
      <c r="BE259" s="70"/>
      <c r="BF259" s="70"/>
      <c r="BG259" s="70"/>
      <c r="BH259" s="70"/>
      <c r="BI259" s="70"/>
      <c r="BJ259" s="70"/>
      <c r="BK259" s="70"/>
      <c r="BL259" s="70"/>
      <c r="BM259" s="70"/>
      <c r="BN259" s="70"/>
      <c r="BO259" s="70"/>
      <c r="BP259" s="70"/>
      <c r="BQ259" s="70"/>
      <c r="BR259" s="70"/>
      <c r="BS259" s="70"/>
      <c r="BT259" s="70"/>
      <c r="BU259" s="70"/>
      <c r="BV259" s="70"/>
      <c r="BW259" s="70"/>
      <c r="BX259" s="70"/>
      <c r="BY259" s="70"/>
      <c r="BZ259" s="70"/>
      <c r="CA259" s="70"/>
      <c r="CB259" s="70"/>
      <c r="CC259" s="70"/>
      <c r="CD259" s="70"/>
      <c r="CE259" s="70"/>
      <c r="CF259" s="70"/>
      <c r="CG259" s="70"/>
      <c r="CH259" s="70"/>
      <c r="CI259" s="70"/>
      <c r="CJ259" s="70"/>
      <c r="CK259" s="70"/>
      <c r="CL259" s="70"/>
      <c r="CM259" s="70"/>
      <c r="CN259" s="70"/>
      <c r="CO259" s="70"/>
      <c r="CP259" s="70"/>
      <c r="CQ259" s="70"/>
      <c r="CR259" s="70"/>
      <c r="CS259" s="58">
        <f>+AL259+AT259</f>
        <v>1333.33</v>
      </c>
      <c r="CT259" s="76">
        <f>+BA259+BG259+BM259+BS259+BY259+CE259+CK259+CQ259</f>
        <v>1333.33</v>
      </c>
      <c r="CU259" s="76">
        <f>+CS259-CT259</f>
        <v>0</v>
      </c>
      <c r="CV259" s="81">
        <f>+AE259-AL259-AT259</f>
        <v>0</v>
      </c>
      <c r="CW259" s="70"/>
      <c r="CX259" s="70"/>
      <c r="CY259" s="70"/>
    </row>
    <row r="260" spans="1:103">
      <c r="A260" s="70" t="s">
        <v>479</v>
      </c>
      <c r="B260" s="71">
        <v>66</v>
      </c>
      <c r="C260" s="72" t="s">
        <v>402</v>
      </c>
      <c r="D260" s="72" t="s">
        <v>403</v>
      </c>
      <c r="E260" s="71" t="s">
        <v>256</v>
      </c>
      <c r="F260" s="71">
        <v>10</v>
      </c>
      <c r="G260" s="71" t="s">
        <v>262</v>
      </c>
      <c r="H260" s="71">
        <v>9</v>
      </c>
      <c r="I260" s="73">
        <v>125.04</v>
      </c>
      <c r="J260" s="73">
        <v>36900</v>
      </c>
      <c r="K260" s="72">
        <v>0</v>
      </c>
      <c r="L260" s="72" t="s">
        <v>41</v>
      </c>
      <c r="M260" s="87" t="s">
        <v>14</v>
      </c>
      <c r="N260" s="88" t="s">
        <v>136</v>
      </c>
      <c r="O260" s="70" t="s">
        <v>448</v>
      </c>
      <c r="P260" s="70" t="s">
        <v>14</v>
      </c>
      <c r="Q260" s="89" t="s">
        <v>449</v>
      </c>
      <c r="R260" s="70" t="s">
        <v>450</v>
      </c>
      <c r="S260" s="70" t="s">
        <v>465</v>
      </c>
      <c r="T260" s="88"/>
      <c r="U260" s="88"/>
      <c r="V260" s="87">
        <v>125.04</v>
      </c>
      <c r="W260" s="87" t="s">
        <v>1017</v>
      </c>
      <c r="X260" s="78">
        <v>44696</v>
      </c>
      <c r="Y260" s="78">
        <v>44698</v>
      </c>
      <c r="Z260" s="69" t="s">
        <v>1080</v>
      </c>
      <c r="AA260" s="319">
        <v>35000</v>
      </c>
      <c r="AB260" s="70">
        <v>12</v>
      </c>
      <c r="AC260" s="70">
        <v>9</v>
      </c>
      <c r="AD260" s="78">
        <v>44990</v>
      </c>
      <c r="AE260" s="115">
        <v>1333.33</v>
      </c>
      <c r="AF260" s="115"/>
      <c r="AG260" s="70" t="s">
        <v>441</v>
      </c>
      <c r="AH260" s="204">
        <v>44996</v>
      </c>
      <c r="AI260" s="173" t="s">
        <v>136</v>
      </c>
      <c r="AJ260" s="76" t="s">
        <v>3481</v>
      </c>
      <c r="AK260" s="76" t="s">
        <v>490</v>
      </c>
      <c r="AL260" s="76">
        <v>1333.32</v>
      </c>
      <c r="AM260" s="76"/>
      <c r="AN260" s="76" t="s">
        <v>3463</v>
      </c>
      <c r="AO260" s="76"/>
      <c r="AP260" s="70"/>
      <c r="AQ260" s="70"/>
      <c r="AR260" s="70"/>
      <c r="AS260" s="70"/>
      <c r="AT260" s="70"/>
      <c r="AU260" s="70"/>
      <c r="AV260" s="70"/>
      <c r="AW260" s="103">
        <v>44993</v>
      </c>
      <c r="AX260" s="97">
        <v>1300</v>
      </c>
      <c r="AY260" s="97"/>
      <c r="AZ260" s="97"/>
      <c r="BA260" s="101">
        <v>1333.33</v>
      </c>
      <c r="BB260" s="76"/>
      <c r="BC260" s="70"/>
      <c r="BD260" s="70"/>
      <c r="BE260" s="70"/>
      <c r="BF260" s="70"/>
      <c r="BG260" s="70"/>
      <c r="BH260" s="70"/>
      <c r="BI260" s="70"/>
      <c r="BJ260" s="70"/>
      <c r="BK260" s="70"/>
      <c r="BL260" s="70"/>
      <c r="BM260" s="70"/>
      <c r="BN260" s="70"/>
      <c r="BO260" s="70"/>
      <c r="BP260" s="70"/>
      <c r="BQ260" s="70"/>
      <c r="BR260" s="70"/>
      <c r="BS260" s="70"/>
      <c r="BT260" s="70"/>
      <c r="BU260" s="70"/>
      <c r="BV260" s="70"/>
      <c r="BW260" s="70"/>
      <c r="BX260" s="70"/>
      <c r="BY260" s="70"/>
      <c r="BZ260" s="70"/>
      <c r="CA260" s="70"/>
      <c r="CB260" s="70"/>
      <c r="CC260" s="70"/>
      <c r="CD260" s="70"/>
      <c r="CE260" s="70"/>
      <c r="CF260" s="70"/>
      <c r="CG260" s="70"/>
      <c r="CH260" s="70"/>
      <c r="CI260" s="70"/>
      <c r="CJ260" s="70"/>
      <c r="CK260" s="70"/>
      <c r="CL260" s="70"/>
      <c r="CM260" s="70"/>
      <c r="CN260" s="70"/>
      <c r="CO260" s="70"/>
      <c r="CP260" s="70"/>
      <c r="CQ260" s="70"/>
      <c r="CR260" s="70"/>
      <c r="CS260" s="58">
        <f>+AL260+AT260</f>
        <v>1333.32</v>
      </c>
      <c r="CT260" s="76">
        <f>+BA260+BG260+BM260+BS260+BY260+CE260+CK260+CQ260</f>
        <v>1333.33</v>
      </c>
      <c r="CU260" s="76">
        <f>+CS260-CT260</f>
        <v>-9.9999999999909051E-3</v>
      </c>
      <c r="CV260" s="81">
        <f>+AE260-AL260-AT260</f>
        <v>9.9999999999909051E-3</v>
      </c>
      <c r="CW260" s="70"/>
      <c r="CX260" s="70"/>
      <c r="CY260" s="70"/>
    </row>
    <row r="261" spans="1:103">
      <c r="A261" s="70" t="s">
        <v>479</v>
      </c>
      <c r="B261" s="71">
        <v>66</v>
      </c>
      <c r="C261" s="72" t="s">
        <v>402</v>
      </c>
      <c r="D261" s="72" t="s">
        <v>403</v>
      </c>
      <c r="E261" s="71" t="s">
        <v>256</v>
      </c>
      <c r="F261" s="71">
        <v>10</v>
      </c>
      <c r="G261" s="71" t="s">
        <v>262</v>
      </c>
      <c r="H261" s="71">
        <v>9</v>
      </c>
      <c r="I261" s="73">
        <v>125.04</v>
      </c>
      <c r="J261" s="73">
        <v>36900</v>
      </c>
      <c r="K261" s="72">
        <v>0</v>
      </c>
      <c r="L261" s="72" t="s">
        <v>41</v>
      </c>
      <c r="M261" s="87" t="s">
        <v>14</v>
      </c>
      <c r="N261" s="88" t="s">
        <v>136</v>
      </c>
      <c r="O261" s="70" t="s">
        <v>448</v>
      </c>
      <c r="P261" s="70" t="s">
        <v>14</v>
      </c>
      <c r="Q261" s="89" t="s">
        <v>449</v>
      </c>
      <c r="R261" s="70" t="s">
        <v>450</v>
      </c>
      <c r="S261" s="70" t="s">
        <v>465</v>
      </c>
      <c r="T261" s="88"/>
      <c r="U261" s="88"/>
      <c r="V261" s="87">
        <v>125.04</v>
      </c>
      <c r="W261" s="87" t="s">
        <v>1017</v>
      </c>
      <c r="X261" s="78">
        <v>44696</v>
      </c>
      <c r="Y261" s="78">
        <v>44698</v>
      </c>
      <c r="Z261" s="69" t="s">
        <v>1080</v>
      </c>
      <c r="AA261" s="319">
        <v>35000</v>
      </c>
      <c r="AB261" s="70">
        <v>12</v>
      </c>
      <c r="AC261" s="70">
        <v>10</v>
      </c>
      <c r="AD261" s="78">
        <v>45021</v>
      </c>
      <c r="AE261" s="115">
        <v>1333.33</v>
      </c>
      <c r="AF261" s="115"/>
      <c r="AG261" s="70" t="s">
        <v>441</v>
      </c>
      <c r="AH261" s="204">
        <v>45029</v>
      </c>
      <c r="AI261" s="173" t="s">
        <v>136</v>
      </c>
      <c r="AJ261" s="76" t="s">
        <v>3481</v>
      </c>
      <c r="AK261" s="76" t="s">
        <v>491</v>
      </c>
      <c r="AL261" s="76">
        <v>1333.32</v>
      </c>
      <c r="AM261" s="76"/>
      <c r="AN261" s="76" t="s">
        <v>3467</v>
      </c>
      <c r="AO261" s="76"/>
      <c r="AP261" s="70"/>
      <c r="AQ261" s="70"/>
      <c r="AR261" s="70"/>
      <c r="AS261" s="70"/>
      <c r="AT261" s="70"/>
      <c r="AU261" s="70"/>
      <c r="AV261" s="70"/>
      <c r="AW261" s="103">
        <v>45027</v>
      </c>
      <c r="AX261" s="97">
        <v>1395</v>
      </c>
      <c r="AY261" s="97"/>
      <c r="AZ261" s="97"/>
      <c r="BA261" s="101">
        <v>1333.32</v>
      </c>
      <c r="BB261" s="76"/>
      <c r="BC261" s="70"/>
      <c r="BD261" s="70"/>
      <c r="BE261" s="70"/>
      <c r="BF261" s="70"/>
      <c r="BG261" s="70"/>
      <c r="BH261" s="70"/>
      <c r="BI261" s="70"/>
      <c r="BJ261" s="70"/>
      <c r="BK261" s="70"/>
      <c r="BL261" s="70"/>
      <c r="BM261" s="70"/>
      <c r="BN261" s="70"/>
      <c r="BO261" s="70"/>
      <c r="BP261" s="70"/>
      <c r="BQ261" s="70"/>
      <c r="BR261" s="70"/>
      <c r="BS261" s="70"/>
      <c r="BT261" s="70"/>
      <c r="BU261" s="70"/>
      <c r="BV261" s="70"/>
      <c r="BW261" s="70"/>
      <c r="BX261" s="70"/>
      <c r="BY261" s="70"/>
      <c r="BZ261" s="70"/>
      <c r="CA261" s="70"/>
      <c r="CB261" s="70"/>
      <c r="CC261" s="70"/>
      <c r="CD261" s="70"/>
      <c r="CE261" s="70"/>
      <c r="CF261" s="70"/>
      <c r="CG261" s="70"/>
      <c r="CH261" s="70"/>
      <c r="CI261" s="70"/>
      <c r="CJ261" s="70"/>
      <c r="CK261" s="70"/>
      <c r="CL261" s="70"/>
      <c r="CM261" s="70"/>
      <c r="CN261" s="70"/>
      <c r="CO261" s="70"/>
      <c r="CP261" s="70"/>
      <c r="CQ261" s="70"/>
      <c r="CR261" s="70"/>
      <c r="CS261" s="58">
        <f>+AL261+AT261</f>
        <v>1333.32</v>
      </c>
      <c r="CT261" s="76">
        <f>+BA261+BG261+BM261+BS261+BY261+CE261+CK261+CQ261</f>
        <v>1333.32</v>
      </c>
      <c r="CU261" s="76">
        <f>+CS261-CT261</f>
        <v>0</v>
      </c>
      <c r="CV261" s="81">
        <f>+AE261-AL261-AT261</f>
        <v>9.9999999999909051E-3</v>
      </c>
      <c r="CW261" s="70"/>
      <c r="CX261" s="70"/>
      <c r="CY261" s="70"/>
    </row>
    <row r="262" spans="1:103">
      <c r="A262" s="70" t="s">
        <v>479</v>
      </c>
      <c r="B262" s="71">
        <v>66</v>
      </c>
      <c r="C262" s="72" t="s">
        <v>402</v>
      </c>
      <c r="D262" s="72" t="s">
        <v>403</v>
      </c>
      <c r="E262" s="71" t="s">
        <v>256</v>
      </c>
      <c r="F262" s="71">
        <v>10</v>
      </c>
      <c r="G262" s="71" t="s">
        <v>262</v>
      </c>
      <c r="H262" s="71">
        <v>9</v>
      </c>
      <c r="I262" s="73">
        <v>125.04</v>
      </c>
      <c r="J262" s="73">
        <v>36900</v>
      </c>
      <c r="K262" s="72">
        <v>0</v>
      </c>
      <c r="L262" s="72" t="s">
        <v>41</v>
      </c>
      <c r="M262" s="87" t="s">
        <v>14</v>
      </c>
      <c r="N262" s="88" t="s">
        <v>136</v>
      </c>
      <c r="O262" s="70" t="s">
        <v>448</v>
      </c>
      <c r="P262" s="70" t="s">
        <v>14</v>
      </c>
      <c r="Q262" s="89" t="s">
        <v>449</v>
      </c>
      <c r="R262" s="70" t="s">
        <v>450</v>
      </c>
      <c r="S262" s="70" t="s">
        <v>465</v>
      </c>
      <c r="T262" s="88"/>
      <c r="U262" s="88"/>
      <c r="V262" s="87">
        <v>125.04</v>
      </c>
      <c r="W262" s="87" t="s">
        <v>1017</v>
      </c>
      <c r="X262" s="78">
        <v>44696</v>
      </c>
      <c r="Y262" s="78">
        <v>44698</v>
      </c>
      <c r="Z262" s="69" t="s">
        <v>1080</v>
      </c>
      <c r="AA262" s="319">
        <v>35000</v>
      </c>
      <c r="AB262" s="70">
        <v>12</v>
      </c>
      <c r="AC262" s="70">
        <v>11</v>
      </c>
      <c r="AD262" s="78">
        <v>45051</v>
      </c>
      <c r="AE262" s="115">
        <v>1333.33</v>
      </c>
      <c r="AF262" s="115"/>
      <c r="AG262" s="70" t="s">
        <v>441</v>
      </c>
      <c r="AH262" s="204">
        <v>45055</v>
      </c>
      <c r="AI262" s="173" t="s">
        <v>136</v>
      </c>
      <c r="AJ262" s="76" t="s">
        <v>3481</v>
      </c>
      <c r="AK262" s="76" t="s">
        <v>492</v>
      </c>
      <c r="AL262" s="76">
        <v>1333.32</v>
      </c>
      <c r="AM262" s="76"/>
      <c r="AN262" s="76" t="s">
        <v>3471</v>
      </c>
      <c r="AO262" s="76"/>
      <c r="AP262" s="70"/>
      <c r="AQ262" s="70"/>
      <c r="AR262" s="70"/>
      <c r="AS262" s="70"/>
      <c r="AT262" s="70"/>
      <c r="AU262" s="70"/>
      <c r="AV262" s="70"/>
      <c r="AW262" s="103">
        <v>45049</v>
      </c>
      <c r="AX262" s="97">
        <v>1475</v>
      </c>
      <c r="AY262" s="97"/>
      <c r="AZ262" s="97"/>
      <c r="BA262" s="101">
        <v>1333.32</v>
      </c>
      <c r="BB262" s="76"/>
      <c r="BC262" s="70"/>
      <c r="BD262" s="70"/>
      <c r="BE262" s="70"/>
      <c r="BF262" s="70"/>
      <c r="BG262" s="70"/>
      <c r="BH262" s="70"/>
      <c r="BI262" s="70"/>
      <c r="BJ262" s="70"/>
      <c r="BK262" s="70"/>
      <c r="BL262" s="70"/>
      <c r="BM262" s="70"/>
      <c r="BN262" s="70"/>
      <c r="BO262" s="70"/>
      <c r="BP262" s="70"/>
      <c r="BQ262" s="70"/>
      <c r="BR262" s="70"/>
      <c r="BS262" s="70"/>
      <c r="BT262" s="70"/>
      <c r="BU262" s="70"/>
      <c r="BV262" s="70"/>
      <c r="BW262" s="70"/>
      <c r="BX262" s="70"/>
      <c r="BY262" s="70"/>
      <c r="BZ262" s="70"/>
      <c r="CA262" s="70"/>
      <c r="CB262" s="70"/>
      <c r="CC262" s="70"/>
      <c r="CD262" s="70"/>
      <c r="CE262" s="70"/>
      <c r="CF262" s="70"/>
      <c r="CG262" s="70"/>
      <c r="CH262" s="70"/>
      <c r="CI262" s="70"/>
      <c r="CJ262" s="70"/>
      <c r="CK262" s="70"/>
      <c r="CL262" s="70"/>
      <c r="CM262" s="70"/>
      <c r="CN262" s="70"/>
      <c r="CO262" s="70"/>
      <c r="CP262" s="70"/>
      <c r="CQ262" s="70"/>
      <c r="CR262" s="70"/>
      <c r="CS262" s="58">
        <f>+AL262+AT262</f>
        <v>1333.32</v>
      </c>
      <c r="CT262" s="76">
        <f>+BA262+BG262+BM262+BS262+BY262+CE262+CK262+CQ262</f>
        <v>1333.32</v>
      </c>
      <c r="CU262" s="76">
        <f>+CS262-CT262</f>
        <v>0</v>
      </c>
      <c r="CV262" s="81">
        <f>+AE262-AL262-AT262</f>
        <v>9.9999999999909051E-3</v>
      </c>
      <c r="CW262" s="70"/>
      <c r="CX262" s="70"/>
      <c r="CY262" s="70"/>
    </row>
    <row r="263" spans="1:103">
      <c r="A263" s="70" t="s">
        <v>479</v>
      </c>
      <c r="B263" s="71">
        <v>66</v>
      </c>
      <c r="C263" s="72" t="s">
        <v>402</v>
      </c>
      <c r="D263" s="72" t="s">
        <v>403</v>
      </c>
      <c r="E263" s="71" t="s">
        <v>256</v>
      </c>
      <c r="F263" s="71">
        <v>10</v>
      </c>
      <c r="G263" s="71" t="s">
        <v>262</v>
      </c>
      <c r="H263" s="71">
        <v>9</v>
      </c>
      <c r="I263" s="73">
        <v>125.04</v>
      </c>
      <c r="J263" s="73">
        <v>36900</v>
      </c>
      <c r="K263" s="72">
        <v>0</v>
      </c>
      <c r="L263" s="72" t="s">
        <v>41</v>
      </c>
      <c r="M263" s="87" t="s">
        <v>14</v>
      </c>
      <c r="N263" s="88" t="s">
        <v>136</v>
      </c>
      <c r="O263" s="70" t="s">
        <v>448</v>
      </c>
      <c r="P263" s="70" t="s">
        <v>14</v>
      </c>
      <c r="Q263" s="89" t="s">
        <v>449</v>
      </c>
      <c r="R263" s="70" t="s">
        <v>450</v>
      </c>
      <c r="S263" s="70" t="s">
        <v>465</v>
      </c>
      <c r="T263" s="88"/>
      <c r="U263" s="88"/>
      <c r="V263" s="87">
        <v>125.04</v>
      </c>
      <c r="W263" s="87" t="s">
        <v>1017</v>
      </c>
      <c r="X263" s="78">
        <v>44696</v>
      </c>
      <c r="Y263" s="78">
        <v>44698</v>
      </c>
      <c r="Z263" s="69" t="s">
        <v>1080</v>
      </c>
      <c r="AA263" s="319">
        <v>35000</v>
      </c>
      <c r="AB263" s="70">
        <v>12</v>
      </c>
      <c r="AC263" s="70">
        <v>12</v>
      </c>
      <c r="AD263" s="78">
        <v>45082</v>
      </c>
      <c r="AE263" s="115">
        <v>1333.33</v>
      </c>
      <c r="AF263" s="115"/>
      <c r="AG263" s="70" t="s">
        <v>441</v>
      </c>
      <c r="AH263" s="204">
        <v>45085</v>
      </c>
      <c r="AI263" s="173" t="s">
        <v>136</v>
      </c>
      <c r="AJ263" s="76" t="s">
        <v>3481</v>
      </c>
      <c r="AK263" s="76" t="s">
        <v>493</v>
      </c>
      <c r="AL263" s="76">
        <v>1333.33</v>
      </c>
      <c r="AM263" s="76"/>
      <c r="AN263" s="76" t="s">
        <v>3476</v>
      </c>
      <c r="AO263" s="76"/>
      <c r="AP263" s="70"/>
      <c r="AQ263" s="70"/>
      <c r="AR263" s="70"/>
      <c r="AS263" s="70"/>
      <c r="AT263" s="70"/>
      <c r="AU263" s="70"/>
      <c r="AV263" s="70"/>
      <c r="AW263" s="103">
        <v>45083</v>
      </c>
      <c r="AX263" s="97">
        <v>1592</v>
      </c>
      <c r="AY263" s="97"/>
      <c r="AZ263" s="97"/>
      <c r="BA263" s="101">
        <v>1333.33</v>
      </c>
      <c r="BB263" s="76"/>
      <c r="BC263" s="70"/>
      <c r="BD263" s="70"/>
      <c r="BE263" s="70"/>
      <c r="BF263" s="70"/>
      <c r="BG263" s="70"/>
      <c r="BH263" s="70"/>
      <c r="BI263" s="70"/>
      <c r="BJ263" s="70"/>
      <c r="BK263" s="70"/>
      <c r="BL263" s="70"/>
      <c r="BM263" s="70"/>
      <c r="BN263" s="70"/>
      <c r="BO263" s="70"/>
      <c r="BP263" s="70"/>
      <c r="BQ263" s="70"/>
      <c r="BR263" s="70"/>
      <c r="BS263" s="70"/>
      <c r="BT263" s="70"/>
      <c r="BU263" s="70"/>
      <c r="BV263" s="70"/>
      <c r="BW263" s="70"/>
      <c r="BX263" s="70"/>
      <c r="BY263" s="70"/>
      <c r="BZ263" s="70"/>
      <c r="CA263" s="70"/>
      <c r="CB263" s="70"/>
      <c r="CC263" s="70"/>
      <c r="CD263" s="70"/>
      <c r="CE263" s="70"/>
      <c r="CF263" s="70"/>
      <c r="CG263" s="70"/>
      <c r="CH263" s="70"/>
      <c r="CI263" s="70"/>
      <c r="CJ263" s="70"/>
      <c r="CK263" s="70"/>
      <c r="CL263" s="70"/>
      <c r="CM263" s="70"/>
      <c r="CN263" s="70"/>
      <c r="CO263" s="70"/>
      <c r="CP263" s="70"/>
      <c r="CQ263" s="70"/>
      <c r="CR263" s="70"/>
      <c r="CS263" s="58">
        <f>+AL263+AT263</f>
        <v>1333.33</v>
      </c>
      <c r="CT263" s="76">
        <f>+BA263+BG263+BM263+BS263+BY263+CE263+CK263+CQ263</f>
        <v>1333.33</v>
      </c>
      <c r="CU263" s="76">
        <f>+CS263-CT263</f>
        <v>0</v>
      </c>
      <c r="CV263" s="81">
        <f>+AE263-AL263-AT263</f>
        <v>0</v>
      </c>
      <c r="CW263" s="70"/>
      <c r="CX263" s="70"/>
      <c r="CY263" s="70"/>
    </row>
    <row r="264" spans="1:103">
      <c r="A264" s="70" t="s">
        <v>479</v>
      </c>
      <c r="B264" s="71">
        <v>66</v>
      </c>
      <c r="C264" s="72" t="s">
        <v>402</v>
      </c>
      <c r="D264" s="72" t="s">
        <v>403</v>
      </c>
      <c r="E264" s="71" t="s">
        <v>256</v>
      </c>
      <c r="F264" s="71">
        <v>10</v>
      </c>
      <c r="G264" s="71" t="s">
        <v>262</v>
      </c>
      <c r="H264" s="71">
        <v>9</v>
      </c>
      <c r="I264" s="73">
        <v>125.04</v>
      </c>
      <c r="J264" s="73">
        <v>36900</v>
      </c>
      <c r="K264" s="72">
        <v>0</v>
      </c>
      <c r="L264" s="72" t="s">
        <v>41</v>
      </c>
      <c r="M264" s="87" t="s">
        <v>14</v>
      </c>
      <c r="N264" s="88" t="s">
        <v>136</v>
      </c>
      <c r="O264" s="70" t="s">
        <v>448</v>
      </c>
      <c r="P264" s="70" t="s">
        <v>14</v>
      </c>
      <c r="Q264" s="89" t="s">
        <v>449</v>
      </c>
      <c r="R264" s="70" t="s">
        <v>450</v>
      </c>
      <c r="S264" s="70" t="s">
        <v>478</v>
      </c>
      <c r="T264" s="88"/>
      <c r="U264" s="88"/>
      <c r="V264" s="87">
        <v>12.5</v>
      </c>
      <c r="W264" s="87" t="s">
        <v>1017</v>
      </c>
      <c r="X264" s="78">
        <v>44696</v>
      </c>
      <c r="Y264" s="78">
        <v>44698</v>
      </c>
      <c r="Z264" s="69" t="s">
        <v>1080</v>
      </c>
      <c r="AA264" s="319">
        <v>6000</v>
      </c>
      <c r="AB264" s="70">
        <v>12</v>
      </c>
      <c r="AC264" s="70">
        <v>0</v>
      </c>
      <c r="AD264" s="78">
        <v>44701</v>
      </c>
      <c r="AE264" s="115">
        <v>1000</v>
      </c>
      <c r="AF264" s="115"/>
      <c r="AG264" s="70" t="s">
        <v>441</v>
      </c>
      <c r="AH264" s="78">
        <v>44701</v>
      </c>
      <c r="AI264" s="173" t="s">
        <v>136</v>
      </c>
      <c r="AJ264" s="76" t="s">
        <v>3481</v>
      </c>
      <c r="AK264" s="76" t="s">
        <v>502</v>
      </c>
      <c r="AL264" s="76">
        <v>1000</v>
      </c>
      <c r="AM264" s="76"/>
      <c r="AN264" s="76" t="s">
        <v>3428</v>
      </c>
      <c r="AO264" s="76"/>
      <c r="AP264" s="70"/>
      <c r="AQ264" s="70"/>
      <c r="AR264" s="70"/>
      <c r="AS264" s="70"/>
      <c r="AT264" s="70"/>
      <c r="AU264" s="70"/>
      <c r="AV264" s="70"/>
      <c r="AW264" s="103">
        <v>44701</v>
      </c>
      <c r="AX264" s="97">
        <v>657</v>
      </c>
      <c r="AY264" s="97"/>
      <c r="AZ264" s="97"/>
      <c r="BA264" s="101">
        <v>1000</v>
      </c>
      <c r="BB264" s="76"/>
      <c r="BC264" s="70"/>
      <c r="BD264" s="70"/>
      <c r="BE264" s="70"/>
      <c r="BF264" s="70"/>
      <c r="BG264" s="70"/>
      <c r="BH264" s="70"/>
      <c r="BI264" s="70"/>
      <c r="BJ264" s="70"/>
      <c r="BK264" s="70"/>
      <c r="BL264" s="70"/>
      <c r="BM264" s="70"/>
      <c r="BN264" s="70"/>
      <c r="BO264" s="70"/>
      <c r="BP264" s="70"/>
      <c r="BQ264" s="70"/>
      <c r="BR264" s="70"/>
      <c r="BS264" s="70"/>
      <c r="BT264" s="70"/>
      <c r="BU264" s="70"/>
      <c r="BV264" s="70"/>
      <c r="BW264" s="70"/>
      <c r="BX264" s="70"/>
      <c r="BY264" s="70"/>
      <c r="BZ264" s="70"/>
      <c r="CA264" s="70"/>
      <c r="CB264" s="70"/>
      <c r="CC264" s="70"/>
      <c r="CD264" s="70"/>
      <c r="CE264" s="70"/>
      <c r="CF264" s="70"/>
      <c r="CG264" s="70"/>
      <c r="CH264" s="70"/>
      <c r="CI264" s="70"/>
      <c r="CJ264" s="70"/>
      <c r="CK264" s="70"/>
      <c r="CL264" s="70"/>
      <c r="CM264" s="70"/>
      <c r="CN264" s="70"/>
      <c r="CO264" s="70"/>
      <c r="CP264" s="70"/>
      <c r="CQ264" s="70"/>
      <c r="CR264" s="70"/>
      <c r="CS264" s="58">
        <f>+AL264+AT264</f>
        <v>1000</v>
      </c>
      <c r="CT264" s="76">
        <f>+BA264+BG264+BM264+BS264+BY264+CE264+CK264+CQ264</f>
        <v>1000</v>
      </c>
      <c r="CU264" s="76">
        <f>+CS264-CT264</f>
        <v>0</v>
      </c>
      <c r="CV264" s="81">
        <f>+AE264-AL264-AT264</f>
        <v>0</v>
      </c>
      <c r="CW264" s="70"/>
      <c r="CX264" s="70"/>
      <c r="CY264" s="70"/>
    </row>
    <row r="265" spans="1:103">
      <c r="A265" s="70" t="s">
        <v>479</v>
      </c>
      <c r="B265" s="71">
        <v>66</v>
      </c>
      <c r="C265" s="72" t="s">
        <v>402</v>
      </c>
      <c r="D265" s="72" t="s">
        <v>403</v>
      </c>
      <c r="E265" s="71" t="s">
        <v>256</v>
      </c>
      <c r="F265" s="71">
        <v>10</v>
      </c>
      <c r="G265" s="71" t="s">
        <v>262</v>
      </c>
      <c r="H265" s="71">
        <v>9</v>
      </c>
      <c r="I265" s="73">
        <v>125.04</v>
      </c>
      <c r="J265" s="73">
        <v>36900</v>
      </c>
      <c r="K265" s="72">
        <v>0</v>
      </c>
      <c r="L265" s="72" t="s">
        <v>41</v>
      </c>
      <c r="M265" s="87" t="s">
        <v>14</v>
      </c>
      <c r="N265" s="88" t="s">
        <v>136</v>
      </c>
      <c r="O265" s="70" t="s">
        <v>448</v>
      </c>
      <c r="P265" s="70" t="s">
        <v>14</v>
      </c>
      <c r="Q265" s="89" t="s">
        <v>449</v>
      </c>
      <c r="R265" s="70" t="s">
        <v>450</v>
      </c>
      <c r="S265" s="70" t="s">
        <v>478</v>
      </c>
      <c r="T265" s="88"/>
      <c r="U265" s="88"/>
      <c r="V265" s="87">
        <v>12.5</v>
      </c>
      <c r="W265" s="87" t="s">
        <v>1017</v>
      </c>
      <c r="X265" s="78">
        <v>44696</v>
      </c>
      <c r="Y265" s="78">
        <v>44698</v>
      </c>
      <c r="Z265" s="69" t="s">
        <v>1080</v>
      </c>
      <c r="AA265" s="319">
        <v>6000</v>
      </c>
      <c r="AB265" s="70">
        <v>12</v>
      </c>
      <c r="AC265" s="70">
        <v>1</v>
      </c>
      <c r="AD265" s="78">
        <v>44747</v>
      </c>
      <c r="AE265" s="115">
        <v>416.67</v>
      </c>
      <c r="AF265" s="115"/>
      <c r="AG265" s="70" t="s">
        <v>441</v>
      </c>
      <c r="AH265" s="204">
        <v>44748</v>
      </c>
      <c r="AI265" s="173" t="s">
        <v>136</v>
      </c>
      <c r="AJ265" s="76" t="s">
        <v>3481</v>
      </c>
      <c r="AK265" s="76" t="s">
        <v>495</v>
      </c>
      <c r="AL265" s="76">
        <v>416.67</v>
      </c>
      <c r="AM265" s="76"/>
      <c r="AN265" s="76" t="s">
        <v>3431</v>
      </c>
      <c r="AO265" s="76"/>
      <c r="AP265" s="70"/>
      <c r="AQ265" s="70"/>
      <c r="AR265" s="70"/>
      <c r="AS265" s="70"/>
      <c r="AT265" s="70"/>
      <c r="AU265" s="70"/>
      <c r="AV265" s="70"/>
      <c r="AW265" s="103">
        <v>45842</v>
      </c>
      <c r="AX265" s="97">
        <v>763</v>
      </c>
      <c r="AY265" s="97"/>
      <c r="AZ265" s="97"/>
      <c r="BA265" s="101">
        <v>416.67</v>
      </c>
      <c r="BB265" s="76"/>
      <c r="BC265" s="70"/>
      <c r="BD265" s="70"/>
      <c r="BE265" s="70"/>
      <c r="BF265" s="70"/>
      <c r="BG265" s="70"/>
      <c r="BH265" s="70"/>
      <c r="BI265" s="70"/>
      <c r="BJ265" s="70"/>
      <c r="BK265" s="70"/>
      <c r="BL265" s="70"/>
      <c r="BM265" s="70"/>
      <c r="BN265" s="70"/>
      <c r="BO265" s="70"/>
      <c r="BP265" s="70"/>
      <c r="BQ265" s="70"/>
      <c r="BR265" s="70"/>
      <c r="BS265" s="70"/>
      <c r="BT265" s="70"/>
      <c r="BU265" s="70"/>
      <c r="BV265" s="70"/>
      <c r="BW265" s="70"/>
      <c r="BX265" s="70"/>
      <c r="BY265" s="70"/>
      <c r="BZ265" s="70"/>
      <c r="CA265" s="70"/>
      <c r="CB265" s="70"/>
      <c r="CC265" s="70"/>
      <c r="CD265" s="70"/>
      <c r="CE265" s="70"/>
      <c r="CF265" s="70"/>
      <c r="CG265" s="70"/>
      <c r="CH265" s="70"/>
      <c r="CI265" s="70"/>
      <c r="CJ265" s="70"/>
      <c r="CK265" s="70"/>
      <c r="CL265" s="70"/>
      <c r="CM265" s="70"/>
      <c r="CN265" s="70"/>
      <c r="CO265" s="70"/>
      <c r="CP265" s="70"/>
      <c r="CQ265" s="70"/>
      <c r="CR265" s="70"/>
      <c r="CS265" s="58">
        <f>+AL265+AT265</f>
        <v>416.67</v>
      </c>
      <c r="CT265" s="76">
        <f>+BA265+BG265+BM265+BS265+BY265+CE265+CK265+CQ265</f>
        <v>416.67</v>
      </c>
      <c r="CU265" s="76">
        <f>+CS265-CT265</f>
        <v>0</v>
      </c>
      <c r="CV265" s="81">
        <f>+AE265-AL265-AT265</f>
        <v>0</v>
      </c>
      <c r="CW265" s="70"/>
      <c r="CX265" s="70"/>
      <c r="CY265" s="70"/>
    </row>
    <row r="266" spans="1:103">
      <c r="A266" s="70" t="s">
        <v>479</v>
      </c>
      <c r="B266" s="71">
        <v>66</v>
      </c>
      <c r="C266" s="72" t="s">
        <v>402</v>
      </c>
      <c r="D266" s="72" t="s">
        <v>403</v>
      </c>
      <c r="E266" s="71" t="s">
        <v>256</v>
      </c>
      <c r="F266" s="71">
        <v>10</v>
      </c>
      <c r="G266" s="71" t="s">
        <v>262</v>
      </c>
      <c r="H266" s="71">
        <v>9</v>
      </c>
      <c r="I266" s="73">
        <v>125.04</v>
      </c>
      <c r="J266" s="73">
        <v>36900</v>
      </c>
      <c r="K266" s="72">
        <v>0</v>
      </c>
      <c r="L266" s="72" t="s">
        <v>41</v>
      </c>
      <c r="M266" s="87" t="s">
        <v>14</v>
      </c>
      <c r="N266" s="88" t="s">
        <v>136</v>
      </c>
      <c r="O266" s="70" t="s">
        <v>448</v>
      </c>
      <c r="P266" s="70" t="s">
        <v>14</v>
      </c>
      <c r="Q266" s="89" t="s">
        <v>449</v>
      </c>
      <c r="R266" s="70" t="s">
        <v>450</v>
      </c>
      <c r="S266" s="70" t="s">
        <v>478</v>
      </c>
      <c r="T266" s="88"/>
      <c r="U266" s="88"/>
      <c r="V266" s="87">
        <v>12.5</v>
      </c>
      <c r="W266" s="87" t="s">
        <v>1017</v>
      </c>
      <c r="X266" s="78">
        <v>44696</v>
      </c>
      <c r="Y266" s="78">
        <v>44698</v>
      </c>
      <c r="Z266" s="69" t="s">
        <v>1080</v>
      </c>
      <c r="AA266" s="319">
        <v>6000</v>
      </c>
      <c r="AB266" s="70">
        <v>12</v>
      </c>
      <c r="AC266" s="70">
        <v>2</v>
      </c>
      <c r="AD266" s="78">
        <v>44778</v>
      </c>
      <c r="AE266" s="115">
        <v>416.67</v>
      </c>
      <c r="AF266" s="115"/>
      <c r="AG266" s="70" t="s">
        <v>441</v>
      </c>
      <c r="AH266" s="204">
        <v>44764</v>
      </c>
      <c r="AI266" s="173" t="s">
        <v>136</v>
      </c>
      <c r="AJ266" s="76" t="s">
        <v>3481</v>
      </c>
      <c r="AK266" s="76" t="s">
        <v>500</v>
      </c>
      <c r="AL266" s="76">
        <v>416.66</v>
      </c>
      <c r="AM266" s="76"/>
      <c r="AN266" s="76" t="s">
        <v>3435</v>
      </c>
      <c r="AO266" s="76"/>
      <c r="AP266" s="70"/>
      <c r="AQ266" s="70"/>
      <c r="AR266" s="70"/>
      <c r="AS266" s="70"/>
      <c r="AT266" s="70"/>
      <c r="AU266" s="70"/>
      <c r="AV266" s="70"/>
      <c r="AW266" s="103">
        <v>44760</v>
      </c>
      <c r="AX266" s="97">
        <v>798</v>
      </c>
      <c r="AY266" s="97"/>
      <c r="AZ266" s="97"/>
      <c r="BA266" s="101">
        <v>416.66</v>
      </c>
      <c r="BB266" s="76"/>
      <c r="BC266" s="70"/>
      <c r="BD266" s="70"/>
      <c r="BE266" s="70"/>
      <c r="BF266" s="70"/>
      <c r="BG266" s="70"/>
      <c r="BH266" s="70"/>
      <c r="BI266" s="70"/>
      <c r="BJ266" s="70"/>
      <c r="BK266" s="70"/>
      <c r="BL266" s="70"/>
      <c r="BM266" s="70"/>
      <c r="BN266" s="70"/>
      <c r="BO266" s="70"/>
      <c r="BP266" s="70"/>
      <c r="BQ266" s="70"/>
      <c r="BR266" s="70"/>
      <c r="BS266" s="70"/>
      <c r="BT266" s="70"/>
      <c r="BU266" s="70"/>
      <c r="BV266" s="70"/>
      <c r="BW266" s="70"/>
      <c r="BX266" s="70"/>
      <c r="BY266" s="70"/>
      <c r="BZ266" s="70"/>
      <c r="CA266" s="70"/>
      <c r="CB266" s="70"/>
      <c r="CC266" s="70"/>
      <c r="CD266" s="70"/>
      <c r="CE266" s="70"/>
      <c r="CF266" s="70"/>
      <c r="CG266" s="70"/>
      <c r="CH266" s="70"/>
      <c r="CI266" s="70"/>
      <c r="CJ266" s="70"/>
      <c r="CK266" s="70"/>
      <c r="CL266" s="70"/>
      <c r="CM266" s="70"/>
      <c r="CN266" s="70"/>
      <c r="CO266" s="70"/>
      <c r="CP266" s="70"/>
      <c r="CQ266" s="70"/>
      <c r="CR266" s="70"/>
      <c r="CS266" s="58">
        <f>+AL266+AT266</f>
        <v>416.66</v>
      </c>
      <c r="CT266" s="76">
        <f>+BA266+BG266+BM266+BS266+BY266+CE266+CK266+CQ266</f>
        <v>416.66</v>
      </c>
      <c r="CU266" s="76">
        <f>+CS266-CT266</f>
        <v>0</v>
      </c>
      <c r="CV266" s="81">
        <f>+AE266-AL266-AT266</f>
        <v>9.9999999999909051E-3</v>
      </c>
      <c r="CW266" s="70"/>
      <c r="CX266" s="70"/>
      <c r="CY266" s="70"/>
    </row>
    <row r="267" spans="1:103">
      <c r="A267" s="70" t="s">
        <v>479</v>
      </c>
      <c r="B267" s="71">
        <v>66</v>
      </c>
      <c r="C267" s="72" t="s">
        <v>402</v>
      </c>
      <c r="D267" s="72" t="s">
        <v>403</v>
      </c>
      <c r="E267" s="71" t="s">
        <v>256</v>
      </c>
      <c r="F267" s="71">
        <v>10</v>
      </c>
      <c r="G267" s="71" t="s">
        <v>262</v>
      </c>
      <c r="H267" s="71">
        <v>9</v>
      </c>
      <c r="I267" s="73">
        <v>125.04</v>
      </c>
      <c r="J267" s="73">
        <v>36900</v>
      </c>
      <c r="K267" s="72">
        <v>0</v>
      </c>
      <c r="L267" s="72" t="s">
        <v>41</v>
      </c>
      <c r="M267" s="87" t="s">
        <v>14</v>
      </c>
      <c r="N267" s="88" t="s">
        <v>136</v>
      </c>
      <c r="O267" s="70" t="s">
        <v>448</v>
      </c>
      <c r="P267" s="70" t="s">
        <v>14</v>
      </c>
      <c r="Q267" s="89" t="s">
        <v>449</v>
      </c>
      <c r="R267" s="70" t="s">
        <v>450</v>
      </c>
      <c r="S267" s="70" t="s">
        <v>478</v>
      </c>
      <c r="T267" s="88"/>
      <c r="U267" s="88"/>
      <c r="V267" s="87">
        <v>12.5</v>
      </c>
      <c r="W267" s="87" t="s">
        <v>1017</v>
      </c>
      <c r="X267" s="78">
        <v>44696</v>
      </c>
      <c r="Y267" s="78">
        <v>44698</v>
      </c>
      <c r="Z267" s="69" t="s">
        <v>1080</v>
      </c>
      <c r="AA267" s="319">
        <v>6000</v>
      </c>
      <c r="AB267" s="70">
        <v>12</v>
      </c>
      <c r="AC267" s="70">
        <v>3</v>
      </c>
      <c r="AD267" s="78">
        <v>44809</v>
      </c>
      <c r="AE267" s="115">
        <v>416.67</v>
      </c>
      <c r="AF267" s="115"/>
      <c r="AG267" s="70" t="s">
        <v>441</v>
      </c>
      <c r="AH267" s="204">
        <v>44810</v>
      </c>
      <c r="AI267" s="173" t="s">
        <v>136</v>
      </c>
      <c r="AJ267" s="76" t="s">
        <v>3481</v>
      </c>
      <c r="AK267" s="76" t="s">
        <v>499</v>
      </c>
      <c r="AL267" s="76">
        <v>416.66</v>
      </c>
      <c r="AM267" s="76"/>
      <c r="AN267" s="76" t="s">
        <v>3440</v>
      </c>
      <c r="AO267" s="76"/>
      <c r="AP267" s="70"/>
      <c r="AQ267" s="70"/>
      <c r="AR267" s="70"/>
      <c r="AS267" s="70"/>
      <c r="AT267" s="70"/>
      <c r="AU267" s="70"/>
      <c r="AV267" s="70"/>
      <c r="AW267" s="103">
        <v>44809</v>
      </c>
      <c r="AX267" s="97">
        <v>920</v>
      </c>
      <c r="AY267" s="97"/>
      <c r="AZ267" s="97"/>
      <c r="BA267" s="101">
        <v>416.66</v>
      </c>
      <c r="BB267" s="76"/>
      <c r="BC267" s="70"/>
      <c r="BD267" s="70"/>
      <c r="BE267" s="70"/>
      <c r="BF267" s="70"/>
      <c r="BG267" s="70"/>
      <c r="BH267" s="70"/>
      <c r="BI267" s="70"/>
      <c r="BJ267" s="70"/>
      <c r="BK267" s="70"/>
      <c r="BL267" s="70"/>
      <c r="BM267" s="70"/>
      <c r="BN267" s="70"/>
      <c r="BO267" s="70"/>
      <c r="BP267" s="70"/>
      <c r="BQ267" s="70"/>
      <c r="BR267" s="70"/>
      <c r="BS267" s="70"/>
      <c r="BT267" s="70"/>
      <c r="BU267" s="70"/>
      <c r="BV267" s="70"/>
      <c r="BW267" s="70"/>
      <c r="BX267" s="70"/>
      <c r="BY267" s="70"/>
      <c r="BZ267" s="70"/>
      <c r="CA267" s="70"/>
      <c r="CB267" s="70"/>
      <c r="CC267" s="70"/>
      <c r="CD267" s="70"/>
      <c r="CE267" s="70"/>
      <c r="CF267" s="70"/>
      <c r="CG267" s="70"/>
      <c r="CH267" s="70"/>
      <c r="CI267" s="70"/>
      <c r="CJ267" s="70"/>
      <c r="CK267" s="70"/>
      <c r="CL267" s="70"/>
      <c r="CM267" s="70"/>
      <c r="CN267" s="70"/>
      <c r="CO267" s="70"/>
      <c r="CP267" s="70"/>
      <c r="CQ267" s="70"/>
      <c r="CR267" s="70"/>
      <c r="CS267" s="58">
        <f>+AL267+AT267</f>
        <v>416.66</v>
      </c>
      <c r="CT267" s="76">
        <f>+BA267+BG267+BM267+BS267+BY267+CE267+CK267+CQ267</f>
        <v>416.66</v>
      </c>
      <c r="CU267" s="76">
        <f>+CS267-CT267</f>
        <v>0</v>
      </c>
      <c r="CV267" s="81">
        <f>+AE267-AL267-AT267</f>
        <v>9.9999999999909051E-3</v>
      </c>
      <c r="CW267" s="70"/>
      <c r="CX267" s="70"/>
      <c r="CY267" s="70"/>
    </row>
    <row r="268" spans="1:103">
      <c r="A268" s="70" t="s">
        <v>479</v>
      </c>
      <c r="B268" s="71">
        <v>66</v>
      </c>
      <c r="C268" s="72" t="s">
        <v>402</v>
      </c>
      <c r="D268" s="72" t="s">
        <v>403</v>
      </c>
      <c r="E268" s="71" t="s">
        <v>256</v>
      </c>
      <c r="F268" s="71">
        <v>10</v>
      </c>
      <c r="G268" s="71" t="s">
        <v>262</v>
      </c>
      <c r="H268" s="71">
        <v>9</v>
      </c>
      <c r="I268" s="73">
        <v>125.04</v>
      </c>
      <c r="J268" s="73">
        <v>36900</v>
      </c>
      <c r="K268" s="72">
        <v>0</v>
      </c>
      <c r="L268" s="72" t="s">
        <v>41</v>
      </c>
      <c r="M268" s="87" t="s">
        <v>14</v>
      </c>
      <c r="N268" s="88" t="s">
        <v>136</v>
      </c>
      <c r="O268" s="70" t="s">
        <v>448</v>
      </c>
      <c r="P268" s="70" t="s">
        <v>14</v>
      </c>
      <c r="Q268" s="89" t="s">
        <v>449</v>
      </c>
      <c r="R268" s="70" t="s">
        <v>450</v>
      </c>
      <c r="S268" s="70" t="s">
        <v>478</v>
      </c>
      <c r="T268" s="88"/>
      <c r="U268" s="88"/>
      <c r="V268" s="87">
        <v>12.5</v>
      </c>
      <c r="W268" s="87" t="s">
        <v>1017</v>
      </c>
      <c r="X268" s="78">
        <v>44696</v>
      </c>
      <c r="Y268" s="78">
        <v>44698</v>
      </c>
      <c r="Z268" s="69" t="s">
        <v>1080</v>
      </c>
      <c r="AA268" s="319">
        <v>6000</v>
      </c>
      <c r="AB268" s="70">
        <v>12</v>
      </c>
      <c r="AC268" s="70">
        <v>4</v>
      </c>
      <c r="AD268" s="78">
        <v>44839</v>
      </c>
      <c r="AE268" s="115">
        <v>416.67</v>
      </c>
      <c r="AF268" s="115"/>
      <c r="AG268" s="70" t="s">
        <v>441</v>
      </c>
      <c r="AH268" s="204">
        <v>44874</v>
      </c>
      <c r="AI268" s="173" t="s">
        <v>136</v>
      </c>
      <c r="AJ268" s="76" t="s">
        <v>3481</v>
      </c>
      <c r="AK268" s="76" t="s">
        <v>494</v>
      </c>
      <c r="AL268" s="76">
        <v>416.68</v>
      </c>
      <c r="AM268" s="76"/>
      <c r="AN268" s="76" t="s">
        <v>3447</v>
      </c>
      <c r="AO268" s="76"/>
      <c r="AP268" s="70"/>
      <c r="AQ268" s="70"/>
      <c r="AR268" s="70"/>
      <c r="AS268" s="70"/>
      <c r="AT268" s="70"/>
      <c r="AU268" s="70"/>
      <c r="AV268" s="70"/>
      <c r="AW268" s="103">
        <v>44869</v>
      </c>
      <c r="AX268" s="97">
        <v>1056</v>
      </c>
      <c r="AY268" s="97"/>
      <c r="AZ268" s="97"/>
      <c r="BA268" s="101">
        <v>416.68</v>
      </c>
      <c r="BB268" s="76"/>
      <c r="BC268" s="70"/>
      <c r="BD268" s="70"/>
      <c r="BE268" s="70"/>
      <c r="BF268" s="70"/>
      <c r="BG268" s="70"/>
      <c r="BH268" s="70"/>
      <c r="BI268" s="70"/>
      <c r="BJ268" s="70"/>
      <c r="BK268" s="70"/>
      <c r="BL268" s="70"/>
      <c r="BM268" s="70"/>
      <c r="BN268" s="70"/>
      <c r="BO268" s="70"/>
      <c r="BP268" s="70"/>
      <c r="BQ268" s="70"/>
      <c r="BR268" s="70"/>
      <c r="BS268" s="70"/>
      <c r="BT268" s="70"/>
      <c r="BU268" s="70"/>
      <c r="BV268" s="70"/>
      <c r="BW268" s="70"/>
      <c r="BX268" s="70"/>
      <c r="BY268" s="70"/>
      <c r="BZ268" s="70"/>
      <c r="CA268" s="70"/>
      <c r="CB268" s="70"/>
      <c r="CC268" s="70"/>
      <c r="CD268" s="70"/>
      <c r="CE268" s="70"/>
      <c r="CF268" s="70"/>
      <c r="CG268" s="70"/>
      <c r="CH268" s="70"/>
      <c r="CI268" s="70"/>
      <c r="CJ268" s="70"/>
      <c r="CK268" s="70"/>
      <c r="CL268" s="70"/>
      <c r="CM268" s="70"/>
      <c r="CN268" s="70"/>
      <c r="CO268" s="70"/>
      <c r="CP268" s="70"/>
      <c r="CQ268" s="70"/>
      <c r="CR268" s="70"/>
      <c r="CS268" s="58">
        <f>+AL268+AT268</f>
        <v>416.68</v>
      </c>
      <c r="CT268" s="76">
        <f>+BA268+BG268+BM268+BS268+BY268+CE268+CK268+CQ268</f>
        <v>416.68</v>
      </c>
      <c r="CU268" s="76">
        <f>+CS268-CT268</f>
        <v>0</v>
      </c>
      <c r="CV268" s="81">
        <f>+AE268-AL268-AT268</f>
        <v>-9.9999999999909051E-3</v>
      </c>
      <c r="CW268" s="70"/>
      <c r="CX268" s="70"/>
      <c r="CY268" s="70"/>
    </row>
    <row r="269" spans="1:103">
      <c r="A269" s="70" t="s">
        <v>479</v>
      </c>
      <c r="B269" s="71">
        <v>66</v>
      </c>
      <c r="C269" s="72" t="s">
        <v>402</v>
      </c>
      <c r="D269" s="72" t="s">
        <v>403</v>
      </c>
      <c r="E269" s="71" t="s">
        <v>256</v>
      </c>
      <c r="F269" s="71">
        <v>10</v>
      </c>
      <c r="G269" s="71" t="s">
        <v>262</v>
      </c>
      <c r="H269" s="71">
        <v>9</v>
      </c>
      <c r="I269" s="73">
        <v>125.04</v>
      </c>
      <c r="J269" s="73">
        <v>36900</v>
      </c>
      <c r="K269" s="72">
        <v>0</v>
      </c>
      <c r="L269" s="72" t="s">
        <v>41</v>
      </c>
      <c r="M269" s="87" t="s">
        <v>14</v>
      </c>
      <c r="N269" s="88" t="s">
        <v>136</v>
      </c>
      <c r="O269" s="70" t="s">
        <v>448</v>
      </c>
      <c r="P269" s="70" t="s">
        <v>14</v>
      </c>
      <c r="Q269" s="89" t="s">
        <v>449</v>
      </c>
      <c r="R269" s="70" t="s">
        <v>450</v>
      </c>
      <c r="S269" s="70" t="s">
        <v>478</v>
      </c>
      <c r="T269" s="88"/>
      <c r="U269" s="88"/>
      <c r="V269" s="87">
        <v>12.5</v>
      </c>
      <c r="W269" s="87" t="s">
        <v>1017</v>
      </c>
      <c r="X269" s="78">
        <v>44696</v>
      </c>
      <c r="Y269" s="78">
        <v>44698</v>
      </c>
      <c r="Z269" s="69" t="s">
        <v>1080</v>
      </c>
      <c r="AA269" s="319">
        <v>6000</v>
      </c>
      <c r="AB269" s="70">
        <v>12</v>
      </c>
      <c r="AC269" s="70">
        <v>5</v>
      </c>
      <c r="AD269" s="78">
        <v>44870</v>
      </c>
      <c r="AE269" s="115">
        <v>416.67</v>
      </c>
      <c r="AF269" s="115"/>
      <c r="AG269" s="70" t="s">
        <v>441</v>
      </c>
      <c r="AH269" s="204">
        <v>44882</v>
      </c>
      <c r="AI269" s="173" t="s">
        <v>136</v>
      </c>
      <c r="AJ269" s="76" t="s">
        <v>3481</v>
      </c>
      <c r="AK269" s="76" t="s">
        <v>503</v>
      </c>
      <c r="AL269" s="76">
        <v>416.66</v>
      </c>
      <c r="AM269" s="76"/>
      <c r="AN269" s="76" t="s">
        <v>3450</v>
      </c>
      <c r="AO269" s="76"/>
      <c r="AP269" s="70"/>
      <c r="AQ269" s="70"/>
      <c r="AR269" s="70"/>
      <c r="AS269" s="70"/>
      <c r="AT269" s="70"/>
      <c r="AU269" s="70"/>
      <c r="AV269" s="70"/>
      <c r="AW269" s="103">
        <v>44839</v>
      </c>
      <c r="AX269" s="97">
        <v>993</v>
      </c>
      <c r="AY269" s="97"/>
      <c r="AZ269" s="97"/>
      <c r="BA269" s="101">
        <v>416.66</v>
      </c>
      <c r="BB269" s="76"/>
      <c r="BC269" s="70"/>
      <c r="BD269" s="70"/>
      <c r="BE269" s="70"/>
      <c r="BF269" s="70"/>
      <c r="BG269" s="70"/>
      <c r="BH269" s="70"/>
      <c r="BI269" s="70"/>
      <c r="BJ269" s="70"/>
      <c r="BK269" s="70"/>
      <c r="BL269" s="70"/>
      <c r="BM269" s="70"/>
      <c r="BN269" s="70"/>
      <c r="BO269" s="70"/>
      <c r="BP269" s="70"/>
      <c r="BQ269" s="70"/>
      <c r="BR269" s="70"/>
      <c r="BS269" s="70"/>
      <c r="BT269" s="70"/>
      <c r="BU269" s="70"/>
      <c r="BV269" s="70"/>
      <c r="BW269" s="70"/>
      <c r="BX269" s="70"/>
      <c r="BY269" s="70"/>
      <c r="BZ269" s="70"/>
      <c r="CA269" s="70"/>
      <c r="CB269" s="70"/>
      <c r="CC269" s="70"/>
      <c r="CD269" s="70"/>
      <c r="CE269" s="70"/>
      <c r="CF269" s="70"/>
      <c r="CG269" s="70"/>
      <c r="CH269" s="70"/>
      <c r="CI269" s="70"/>
      <c r="CJ269" s="70"/>
      <c r="CK269" s="70"/>
      <c r="CL269" s="70"/>
      <c r="CM269" s="70"/>
      <c r="CN269" s="70"/>
      <c r="CO269" s="70"/>
      <c r="CP269" s="70"/>
      <c r="CQ269" s="70"/>
      <c r="CR269" s="70"/>
      <c r="CS269" s="58">
        <f>+AL269+AT269</f>
        <v>416.66</v>
      </c>
      <c r="CT269" s="76">
        <f>+BA269+BG269+BM269+BS269+BY269+CE269+CK269+CQ269</f>
        <v>416.66</v>
      </c>
      <c r="CU269" s="76">
        <f>+CS269-CT269</f>
        <v>0</v>
      </c>
      <c r="CV269" s="81">
        <f>+AE269-AL269-AT269</f>
        <v>9.9999999999909051E-3</v>
      </c>
      <c r="CW269" s="70"/>
      <c r="CX269" s="70"/>
      <c r="CY269" s="70"/>
    </row>
    <row r="270" spans="1:103">
      <c r="A270" s="70" t="s">
        <v>479</v>
      </c>
      <c r="B270" s="71">
        <v>66</v>
      </c>
      <c r="C270" s="72" t="s">
        <v>402</v>
      </c>
      <c r="D270" s="72" t="s">
        <v>403</v>
      </c>
      <c r="E270" s="71" t="s">
        <v>256</v>
      </c>
      <c r="F270" s="71">
        <v>10</v>
      </c>
      <c r="G270" s="71" t="s">
        <v>262</v>
      </c>
      <c r="H270" s="71">
        <v>9</v>
      </c>
      <c r="I270" s="73">
        <v>125.04</v>
      </c>
      <c r="J270" s="73">
        <v>36900</v>
      </c>
      <c r="K270" s="72">
        <v>0</v>
      </c>
      <c r="L270" s="72" t="s">
        <v>41</v>
      </c>
      <c r="M270" s="87" t="s">
        <v>14</v>
      </c>
      <c r="N270" s="88" t="s">
        <v>136</v>
      </c>
      <c r="O270" s="70" t="s">
        <v>448</v>
      </c>
      <c r="P270" s="70" t="s">
        <v>14</v>
      </c>
      <c r="Q270" s="89" t="s">
        <v>449</v>
      </c>
      <c r="R270" s="70" t="s">
        <v>450</v>
      </c>
      <c r="S270" s="70" t="s">
        <v>478</v>
      </c>
      <c r="T270" s="88"/>
      <c r="U270" s="88"/>
      <c r="V270" s="87">
        <v>12.5</v>
      </c>
      <c r="W270" s="87" t="s">
        <v>1017</v>
      </c>
      <c r="X270" s="78">
        <v>44696</v>
      </c>
      <c r="Y270" s="78">
        <v>44698</v>
      </c>
      <c r="Z270" s="69" t="s">
        <v>1080</v>
      </c>
      <c r="AA270" s="319">
        <v>6000</v>
      </c>
      <c r="AB270" s="70">
        <v>12</v>
      </c>
      <c r="AC270" s="70">
        <v>6</v>
      </c>
      <c r="AD270" s="78">
        <v>44900</v>
      </c>
      <c r="AE270" s="115">
        <v>416.67</v>
      </c>
      <c r="AF270" s="115"/>
      <c r="AG270" s="70" t="s">
        <v>441</v>
      </c>
      <c r="AH270" s="204">
        <v>44909</v>
      </c>
      <c r="AI270" s="173" t="s">
        <v>136</v>
      </c>
      <c r="AJ270" s="76" t="s">
        <v>3481</v>
      </c>
      <c r="AK270" s="76" t="s">
        <v>501</v>
      </c>
      <c r="AL270" s="76">
        <v>416.67</v>
      </c>
      <c r="AM270" s="76"/>
      <c r="AN270" s="76" t="s">
        <v>3452</v>
      </c>
      <c r="AO270" s="76"/>
      <c r="AP270" s="70"/>
      <c r="AQ270" s="70"/>
      <c r="AR270" s="70"/>
      <c r="AS270" s="70"/>
      <c r="AT270" s="70"/>
      <c r="AU270" s="70"/>
      <c r="AV270" s="70"/>
      <c r="AW270" s="103">
        <v>44901</v>
      </c>
      <c r="AX270" s="97">
        <v>1094</v>
      </c>
      <c r="AY270" s="97"/>
      <c r="AZ270" s="97"/>
      <c r="BA270" s="101">
        <v>416.67</v>
      </c>
      <c r="BB270" s="76"/>
      <c r="BC270" s="70"/>
      <c r="BD270" s="70"/>
      <c r="BE270" s="70"/>
      <c r="BF270" s="70"/>
      <c r="BG270" s="70"/>
      <c r="BH270" s="70"/>
      <c r="BI270" s="70"/>
      <c r="BJ270" s="70"/>
      <c r="BK270" s="70"/>
      <c r="BL270" s="70"/>
      <c r="BM270" s="70"/>
      <c r="BN270" s="70"/>
      <c r="BO270" s="70"/>
      <c r="BP270" s="70"/>
      <c r="BQ270" s="70"/>
      <c r="BR270" s="70"/>
      <c r="BS270" s="70"/>
      <c r="BT270" s="70"/>
      <c r="BU270" s="70"/>
      <c r="BV270" s="70"/>
      <c r="BW270" s="70"/>
      <c r="BX270" s="70"/>
      <c r="BY270" s="70"/>
      <c r="BZ270" s="70"/>
      <c r="CA270" s="70"/>
      <c r="CB270" s="70"/>
      <c r="CC270" s="70"/>
      <c r="CD270" s="70"/>
      <c r="CE270" s="70"/>
      <c r="CF270" s="70"/>
      <c r="CG270" s="70"/>
      <c r="CH270" s="70"/>
      <c r="CI270" s="70"/>
      <c r="CJ270" s="70"/>
      <c r="CK270" s="70"/>
      <c r="CL270" s="70"/>
      <c r="CM270" s="70"/>
      <c r="CN270" s="70"/>
      <c r="CO270" s="70"/>
      <c r="CP270" s="70"/>
      <c r="CQ270" s="70"/>
      <c r="CR270" s="70"/>
      <c r="CS270" s="58">
        <f>+AL270+AT270</f>
        <v>416.67</v>
      </c>
      <c r="CT270" s="76">
        <f>+BA270+BG270+BM270+BS270+BY270+CE270+CK270+CQ270</f>
        <v>416.67</v>
      </c>
      <c r="CU270" s="76">
        <f>+CS270-CT270</f>
        <v>0</v>
      </c>
      <c r="CV270" s="81">
        <f>+AE270-AL270-AT270</f>
        <v>0</v>
      </c>
      <c r="CW270" s="70"/>
      <c r="CX270" s="70"/>
      <c r="CY270" s="70"/>
    </row>
    <row r="271" spans="1:103">
      <c r="A271" s="70" t="s">
        <v>479</v>
      </c>
      <c r="B271" s="71">
        <v>66</v>
      </c>
      <c r="C271" s="72" t="s">
        <v>402</v>
      </c>
      <c r="D271" s="72" t="s">
        <v>403</v>
      </c>
      <c r="E271" s="71" t="s">
        <v>256</v>
      </c>
      <c r="F271" s="71">
        <v>10</v>
      </c>
      <c r="G271" s="71" t="s">
        <v>262</v>
      </c>
      <c r="H271" s="71">
        <v>9</v>
      </c>
      <c r="I271" s="73">
        <v>125.04</v>
      </c>
      <c r="J271" s="73">
        <v>36900</v>
      </c>
      <c r="K271" s="72">
        <v>0</v>
      </c>
      <c r="L271" s="72" t="s">
        <v>41</v>
      </c>
      <c r="M271" s="87" t="s">
        <v>14</v>
      </c>
      <c r="N271" s="88" t="s">
        <v>136</v>
      </c>
      <c r="O271" s="70" t="s">
        <v>448</v>
      </c>
      <c r="P271" s="70" t="s">
        <v>14</v>
      </c>
      <c r="Q271" s="89" t="s">
        <v>449</v>
      </c>
      <c r="R271" s="70" t="s">
        <v>450</v>
      </c>
      <c r="S271" s="70" t="s">
        <v>478</v>
      </c>
      <c r="T271" s="88"/>
      <c r="U271" s="88"/>
      <c r="V271" s="87">
        <v>12.5</v>
      </c>
      <c r="W271" s="87" t="s">
        <v>1017</v>
      </c>
      <c r="X271" s="78">
        <v>44696</v>
      </c>
      <c r="Y271" s="78">
        <v>44698</v>
      </c>
      <c r="Z271" s="69" t="s">
        <v>1080</v>
      </c>
      <c r="AA271" s="319">
        <v>6000</v>
      </c>
      <c r="AB271" s="70">
        <v>12</v>
      </c>
      <c r="AC271" s="70">
        <v>7</v>
      </c>
      <c r="AD271" s="78">
        <v>44931</v>
      </c>
      <c r="AE271" s="115">
        <v>416.67</v>
      </c>
      <c r="AF271" s="115"/>
      <c r="AG271" s="70" t="s">
        <v>441</v>
      </c>
      <c r="AH271" s="204">
        <v>44938</v>
      </c>
      <c r="AI271" s="173" t="s">
        <v>136</v>
      </c>
      <c r="AJ271" s="76" t="s">
        <v>3481</v>
      </c>
      <c r="AK271" s="76" t="s">
        <v>496</v>
      </c>
      <c r="AL271" s="76">
        <v>416.67</v>
      </c>
      <c r="AM271" s="76"/>
      <c r="AN271" s="76" t="s">
        <v>3457</v>
      </c>
      <c r="AO271" s="76"/>
      <c r="AP271" s="70"/>
      <c r="AQ271" s="70"/>
      <c r="AR271" s="70"/>
      <c r="AS271" s="70"/>
      <c r="AT271" s="70"/>
      <c r="AU271" s="70"/>
      <c r="AV271" s="70"/>
      <c r="AW271" s="103">
        <v>44937</v>
      </c>
      <c r="AX271" s="97">
        <v>1143</v>
      </c>
      <c r="AY271" s="97"/>
      <c r="AZ271" s="97"/>
      <c r="BA271" s="101">
        <v>416.67</v>
      </c>
      <c r="BB271" s="76"/>
      <c r="BC271" s="70"/>
      <c r="BD271" s="70"/>
      <c r="BE271" s="70"/>
      <c r="BF271" s="70"/>
      <c r="BG271" s="70"/>
      <c r="BH271" s="70"/>
      <c r="BI271" s="70"/>
      <c r="BJ271" s="70"/>
      <c r="BK271" s="70"/>
      <c r="BL271" s="70"/>
      <c r="BM271" s="70"/>
      <c r="BN271" s="70"/>
      <c r="BO271" s="70"/>
      <c r="BP271" s="70"/>
      <c r="BQ271" s="70"/>
      <c r="BR271" s="70"/>
      <c r="BS271" s="70"/>
      <c r="BT271" s="70"/>
      <c r="BU271" s="70"/>
      <c r="BV271" s="70"/>
      <c r="BW271" s="70"/>
      <c r="BX271" s="70"/>
      <c r="BY271" s="70"/>
      <c r="BZ271" s="70"/>
      <c r="CA271" s="70"/>
      <c r="CB271" s="70"/>
      <c r="CC271" s="70"/>
      <c r="CD271" s="70"/>
      <c r="CE271" s="70"/>
      <c r="CF271" s="70"/>
      <c r="CG271" s="70"/>
      <c r="CH271" s="70"/>
      <c r="CI271" s="70"/>
      <c r="CJ271" s="70"/>
      <c r="CK271" s="70"/>
      <c r="CL271" s="70"/>
      <c r="CM271" s="70"/>
      <c r="CN271" s="70"/>
      <c r="CO271" s="70"/>
      <c r="CP271" s="70"/>
      <c r="CQ271" s="70"/>
      <c r="CR271" s="70"/>
      <c r="CS271" s="58">
        <f>+AL271+AT271</f>
        <v>416.67</v>
      </c>
      <c r="CT271" s="76">
        <f>+BA271+BG271+BM271+BS271+BY271+CE271+CK271+CQ271</f>
        <v>416.67</v>
      </c>
      <c r="CU271" s="76">
        <f>+CS271-CT271</f>
        <v>0</v>
      </c>
      <c r="CV271" s="81">
        <f>+AE271-AL271-AT271</f>
        <v>0</v>
      </c>
      <c r="CW271" s="70"/>
      <c r="CX271" s="70"/>
      <c r="CY271" s="70"/>
    </row>
    <row r="272" spans="1:103">
      <c r="A272" s="70" t="s">
        <v>479</v>
      </c>
      <c r="B272" s="71">
        <v>66</v>
      </c>
      <c r="C272" s="72" t="s">
        <v>402</v>
      </c>
      <c r="D272" s="72" t="s">
        <v>403</v>
      </c>
      <c r="E272" s="71" t="s">
        <v>256</v>
      </c>
      <c r="F272" s="71">
        <v>10</v>
      </c>
      <c r="G272" s="71" t="s">
        <v>262</v>
      </c>
      <c r="H272" s="71">
        <v>9</v>
      </c>
      <c r="I272" s="73">
        <v>125.04</v>
      </c>
      <c r="J272" s="73">
        <v>36900</v>
      </c>
      <c r="K272" s="72">
        <v>0</v>
      </c>
      <c r="L272" s="72" t="s">
        <v>41</v>
      </c>
      <c r="M272" s="87" t="s">
        <v>14</v>
      </c>
      <c r="N272" s="88" t="s">
        <v>136</v>
      </c>
      <c r="O272" s="70" t="s">
        <v>448</v>
      </c>
      <c r="P272" s="70" t="s">
        <v>14</v>
      </c>
      <c r="Q272" s="89" t="s">
        <v>449</v>
      </c>
      <c r="R272" s="70" t="s">
        <v>450</v>
      </c>
      <c r="S272" s="70" t="s">
        <v>478</v>
      </c>
      <c r="T272" s="88"/>
      <c r="U272" s="88"/>
      <c r="V272" s="87">
        <v>12.5</v>
      </c>
      <c r="W272" s="87" t="s">
        <v>1017</v>
      </c>
      <c r="X272" s="78">
        <v>44696</v>
      </c>
      <c r="Y272" s="78">
        <v>44698</v>
      </c>
      <c r="Z272" s="69" t="s">
        <v>1080</v>
      </c>
      <c r="AA272" s="319">
        <v>6000</v>
      </c>
      <c r="AB272" s="70">
        <v>12</v>
      </c>
      <c r="AC272" s="70">
        <v>8</v>
      </c>
      <c r="AD272" s="78">
        <v>44962</v>
      </c>
      <c r="AE272" s="115">
        <v>416.67</v>
      </c>
      <c r="AF272" s="115"/>
      <c r="AG272" s="70" t="s">
        <v>441</v>
      </c>
      <c r="AH272" s="204">
        <v>44961</v>
      </c>
      <c r="AI272" s="173" t="s">
        <v>136</v>
      </c>
      <c r="AJ272" s="76" t="s">
        <v>3481</v>
      </c>
      <c r="AK272" s="76" t="s">
        <v>497</v>
      </c>
      <c r="AL272" s="76">
        <v>416.67</v>
      </c>
      <c r="AM272" s="76"/>
      <c r="AN272" s="76" t="s">
        <v>3462</v>
      </c>
      <c r="AO272" s="76"/>
      <c r="AP272" s="70"/>
      <c r="AQ272" s="70"/>
      <c r="AR272" s="70"/>
      <c r="AS272" s="70"/>
      <c r="AT272" s="70"/>
      <c r="AU272" s="70"/>
      <c r="AV272" s="70"/>
      <c r="AW272" s="264">
        <v>44959</v>
      </c>
      <c r="AX272" s="265">
        <v>1202</v>
      </c>
      <c r="AY272" s="265"/>
      <c r="AZ272" s="265"/>
      <c r="BA272" s="101">
        <v>416.67</v>
      </c>
      <c r="BB272" s="76"/>
      <c r="BC272" s="70"/>
      <c r="BD272" s="70"/>
      <c r="BE272" s="70"/>
      <c r="BF272" s="70"/>
      <c r="BG272" s="70"/>
      <c r="BH272" s="70"/>
      <c r="BI272" s="70"/>
      <c r="BJ272" s="70"/>
      <c r="BK272" s="70"/>
      <c r="BL272" s="70"/>
      <c r="BM272" s="70"/>
      <c r="BN272" s="70"/>
      <c r="BO272" s="70"/>
      <c r="BP272" s="70"/>
      <c r="BQ272" s="70"/>
      <c r="BR272" s="70"/>
      <c r="BS272" s="70"/>
      <c r="BT272" s="70"/>
      <c r="BU272" s="70"/>
      <c r="BV272" s="70"/>
      <c r="BW272" s="70"/>
      <c r="BX272" s="70"/>
      <c r="BY272" s="70"/>
      <c r="BZ272" s="70"/>
      <c r="CA272" s="70"/>
      <c r="CB272" s="70"/>
      <c r="CC272" s="70"/>
      <c r="CD272" s="70"/>
      <c r="CE272" s="70"/>
      <c r="CF272" s="70"/>
      <c r="CG272" s="70"/>
      <c r="CH272" s="70"/>
      <c r="CI272" s="70"/>
      <c r="CJ272" s="70"/>
      <c r="CK272" s="70"/>
      <c r="CL272" s="70"/>
      <c r="CM272" s="70"/>
      <c r="CN272" s="70"/>
      <c r="CO272" s="70"/>
      <c r="CP272" s="70"/>
      <c r="CQ272" s="70"/>
      <c r="CR272" s="70"/>
      <c r="CS272" s="58">
        <f>+AL272+AT272</f>
        <v>416.67</v>
      </c>
      <c r="CT272" s="76">
        <f>+BA272+BG272+BM272+BS272+BY272+CE272+CK272+CQ272</f>
        <v>416.67</v>
      </c>
      <c r="CU272" s="76">
        <f>+CS272-CT272</f>
        <v>0</v>
      </c>
      <c r="CV272" s="81">
        <f>+AE272-AL272-AT272</f>
        <v>0</v>
      </c>
      <c r="CW272" s="70"/>
      <c r="CX272" s="70"/>
      <c r="CY272" s="70"/>
    </row>
    <row r="273" spans="1:103">
      <c r="A273" s="70" t="s">
        <v>479</v>
      </c>
      <c r="B273" s="71">
        <v>66</v>
      </c>
      <c r="C273" s="72" t="s">
        <v>402</v>
      </c>
      <c r="D273" s="72" t="s">
        <v>403</v>
      </c>
      <c r="E273" s="71" t="s">
        <v>256</v>
      </c>
      <c r="F273" s="71">
        <v>10</v>
      </c>
      <c r="G273" s="71" t="s">
        <v>262</v>
      </c>
      <c r="H273" s="71">
        <v>9</v>
      </c>
      <c r="I273" s="73">
        <v>125.04</v>
      </c>
      <c r="J273" s="73">
        <v>36900</v>
      </c>
      <c r="K273" s="72">
        <v>0</v>
      </c>
      <c r="L273" s="72" t="s">
        <v>41</v>
      </c>
      <c r="M273" s="87" t="s">
        <v>14</v>
      </c>
      <c r="N273" s="88" t="s">
        <v>136</v>
      </c>
      <c r="O273" s="70" t="s">
        <v>448</v>
      </c>
      <c r="P273" s="70" t="s">
        <v>14</v>
      </c>
      <c r="Q273" s="89" t="s">
        <v>449</v>
      </c>
      <c r="R273" s="70" t="s">
        <v>450</v>
      </c>
      <c r="S273" s="70" t="s">
        <v>478</v>
      </c>
      <c r="T273" s="88"/>
      <c r="U273" s="88"/>
      <c r="V273" s="87">
        <v>12.5</v>
      </c>
      <c r="W273" s="87" t="s">
        <v>1017</v>
      </c>
      <c r="X273" s="78">
        <v>44696</v>
      </c>
      <c r="Y273" s="78">
        <v>44698</v>
      </c>
      <c r="Z273" s="69" t="s">
        <v>1080</v>
      </c>
      <c r="AA273" s="319">
        <v>6000</v>
      </c>
      <c r="AB273" s="70">
        <v>12</v>
      </c>
      <c r="AC273" s="70">
        <v>9</v>
      </c>
      <c r="AD273" s="78">
        <v>44990</v>
      </c>
      <c r="AE273" s="115">
        <v>416.67</v>
      </c>
      <c r="AF273" s="115"/>
      <c r="AG273" s="70" t="s">
        <v>441</v>
      </c>
      <c r="AH273" s="204">
        <v>44996</v>
      </c>
      <c r="AI273" s="173" t="s">
        <v>136</v>
      </c>
      <c r="AJ273" s="76" t="s">
        <v>3481</v>
      </c>
      <c r="AK273" s="76" t="s">
        <v>498</v>
      </c>
      <c r="AL273" s="76">
        <v>416.67</v>
      </c>
      <c r="AM273" s="76"/>
      <c r="AN273" s="76" t="s">
        <v>3464</v>
      </c>
      <c r="AO273" s="76"/>
      <c r="AP273" s="70"/>
      <c r="AQ273" s="70"/>
      <c r="AR273" s="70"/>
      <c r="AS273" s="70"/>
      <c r="AT273" s="70"/>
      <c r="AU273" s="70"/>
      <c r="AV273" s="70"/>
      <c r="AW273" s="103">
        <v>44995</v>
      </c>
      <c r="AX273" s="97">
        <v>1311</v>
      </c>
      <c r="AY273" s="97"/>
      <c r="AZ273" s="97"/>
      <c r="BA273" s="101">
        <v>416.67</v>
      </c>
      <c r="BB273" s="76"/>
      <c r="BC273" s="70"/>
      <c r="BD273" s="70"/>
      <c r="BE273" s="70"/>
      <c r="BF273" s="70"/>
      <c r="BG273" s="70"/>
      <c r="BH273" s="70"/>
      <c r="BI273" s="70"/>
      <c r="BJ273" s="70"/>
      <c r="BK273" s="70"/>
      <c r="BL273" s="70"/>
      <c r="BM273" s="70"/>
      <c r="BN273" s="70"/>
      <c r="BO273" s="70"/>
      <c r="BP273" s="70"/>
      <c r="BQ273" s="70"/>
      <c r="BR273" s="70"/>
      <c r="BS273" s="70"/>
      <c r="BT273" s="70"/>
      <c r="BU273" s="70"/>
      <c r="BV273" s="70"/>
      <c r="BW273" s="70"/>
      <c r="BX273" s="70"/>
      <c r="BY273" s="70"/>
      <c r="BZ273" s="70"/>
      <c r="CA273" s="70"/>
      <c r="CB273" s="70"/>
      <c r="CC273" s="70"/>
      <c r="CD273" s="70"/>
      <c r="CE273" s="70"/>
      <c r="CF273" s="70"/>
      <c r="CG273" s="70"/>
      <c r="CH273" s="70"/>
      <c r="CI273" s="70"/>
      <c r="CJ273" s="70"/>
      <c r="CK273" s="70"/>
      <c r="CL273" s="70"/>
      <c r="CM273" s="70"/>
      <c r="CN273" s="70"/>
      <c r="CO273" s="70"/>
      <c r="CP273" s="70"/>
      <c r="CQ273" s="70"/>
      <c r="CR273" s="70"/>
      <c r="CS273" s="58">
        <f>+AL273+AT273</f>
        <v>416.67</v>
      </c>
      <c r="CT273" s="76">
        <f>+BA273+BG273+BM273+BS273+BY273+CE273+CK273+CQ273</f>
        <v>416.67</v>
      </c>
      <c r="CU273" s="76">
        <f>+CS273-CT273</f>
        <v>0</v>
      </c>
      <c r="CV273" s="81">
        <f>+AE273-AL273-AT273</f>
        <v>0</v>
      </c>
      <c r="CW273" s="70"/>
      <c r="CX273" s="70"/>
      <c r="CY273" s="70"/>
    </row>
    <row r="274" spans="1:103">
      <c r="A274" s="70" t="s">
        <v>479</v>
      </c>
      <c r="B274" s="71">
        <v>66</v>
      </c>
      <c r="C274" s="72" t="s">
        <v>402</v>
      </c>
      <c r="D274" s="72" t="s">
        <v>403</v>
      </c>
      <c r="E274" s="71" t="s">
        <v>256</v>
      </c>
      <c r="F274" s="71">
        <v>10</v>
      </c>
      <c r="G274" s="71" t="s">
        <v>262</v>
      </c>
      <c r="H274" s="71">
        <v>9</v>
      </c>
      <c r="I274" s="73">
        <v>125.04</v>
      </c>
      <c r="J274" s="73">
        <v>36900</v>
      </c>
      <c r="K274" s="72">
        <v>0</v>
      </c>
      <c r="L274" s="72" t="s">
        <v>41</v>
      </c>
      <c r="M274" s="87" t="s">
        <v>14</v>
      </c>
      <c r="N274" s="88" t="s">
        <v>136</v>
      </c>
      <c r="O274" s="70" t="s">
        <v>448</v>
      </c>
      <c r="P274" s="70" t="s">
        <v>14</v>
      </c>
      <c r="Q274" s="89" t="s">
        <v>449</v>
      </c>
      <c r="R274" s="70" t="s">
        <v>450</v>
      </c>
      <c r="S274" s="70" t="s">
        <v>478</v>
      </c>
      <c r="T274" s="88"/>
      <c r="U274" s="88"/>
      <c r="V274" s="87">
        <v>12.5</v>
      </c>
      <c r="W274" s="87" t="s">
        <v>1017</v>
      </c>
      <c r="X274" s="78">
        <v>44696</v>
      </c>
      <c r="Y274" s="78">
        <v>44698</v>
      </c>
      <c r="Z274" s="69" t="s">
        <v>1080</v>
      </c>
      <c r="AA274" s="319">
        <v>6000</v>
      </c>
      <c r="AB274" s="70">
        <v>12</v>
      </c>
      <c r="AC274" s="70">
        <v>10</v>
      </c>
      <c r="AD274" s="78">
        <v>45021</v>
      </c>
      <c r="AE274" s="115">
        <v>416.67</v>
      </c>
      <c r="AF274" s="115"/>
      <c r="AG274" s="70" t="s">
        <v>441</v>
      </c>
      <c r="AH274" s="204">
        <v>45029</v>
      </c>
      <c r="AI274" s="173" t="s">
        <v>136</v>
      </c>
      <c r="AJ274" s="76" t="s">
        <v>3481</v>
      </c>
      <c r="AK274" s="76" t="s">
        <v>3479</v>
      </c>
      <c r="AL274" s="76">
        <v>416.67</v>
      </c>
      <c r="AM274" s="76"/>
      <c r="AN274" s="76" t="s">
        <v>3469</v>
      </c>
      <c r="AO274" s="76"/>
      <c r="AP274" s="70"/>
      <c r="AQ274" s="70"/>
      <c r="AR274" s="70"/>
      <c r="AS274" s="70"/>
      <c r="AT274" s="70"/>
      <c r="AU274" s="70"/>
      <c r="AV274" s="70"/>
      <c r="AW274" s="103">
        <v>45027</v>
      </c>
      <c r="AX274" s="97">
        <v>1395</v>
      </c>
      <c r="AY274" s="97"/>
      <c r="AZ274" s="97"/>
      <c r="BA274" s="101">
        <v>416.67</v>
      </c>
      <c r="BB274" s="76"/>
      <c r="BC274" s="70"/>
      <c r="BD274" s="70"/>
      <c r="BE274" s="70"/>
      <c r="BF274" s="70"/>
      <c r="BG274" s="70"/>
      <c r="BH274" s="70"/>
      <c r="BI274" s="70"/>
      <c r="BJ274" s="70"/>
      <c r="BK274" s="70"/>
      <c r="BL274" s="70"/>
      <c r="BM274" s="70"/>
      <c r="BN274" s="70"/>
      <c r="BO274" s="70"/>
      <c r="BP274" s="70"/>
      <c r="BQ274" s="70"/>
      <c r="BR274" s="70"/>
      <c r="BS274" s="70"/>
      <c r="BT274" s="70"/>
      <c r="BU274" s="70"/>
      <c r="BV274" s="70"/>
      <c r="BW274" s="70"/>
      <c r="BX274" s="70"/>
      <c r="BY274" s="70"/>
      <c r="BZ274" s="70"/>
      <c r="CA274" s="70"/>
      <c r="CB274" s="70"/>
      <c r="CC274" s="70"/>
      <c r="CD274" s="70"/>
      <c r="CE274" s="70"/>
      <c r="CF274" s="70"/>
      <c r="CG274" s="70"/>
      <c r="CH274" s="70"/>
      <c r="CI274" s="70"/>
      <c r="CJ274" s="70"/>
      <c r="CK274" s="70"/>
      <c r="CL274" s="70"/>
      <c r="CM274" s="70"/>
      <c r="CN274" s="70"/>
      <c r="CO274" s="70"/>
      <c r="CP274" s="70"/>
      <c r="CQ274" s="70"/>
      <c r="CR274" s="70"/>
      <c r="CS274" s="58">
        <f>+AL274+AT274</f>
        <v>416.67</v>
      </c>
      <c r="CT274" s="76">
        <f>+BA274+BG274+BM274+BS274+BY274+CE274+CK274+CQ274</f>
        <v>416.67</v>
      </c>
      <c r="CU274" s="76">
        <f>+CS274-CT274</f>
        <v>0</v>
      </c>
      <c r="CV274" s="81">
        <f>+AE274-AL274-AT274</f>
        <v>0</v>
      </c>
      <c r="CW274" s="70"/>
      <c r="CX274" s="70"/>
      <c r="CY274" s="70"/>
    </row>
    <row r="275" spans="1:103">
      <c r="A275" s="70" t="s">
        <v>479</v>
      </c>
      <c r="B275" s="71">
        <v>66</v>
      </c>
      <c r="C275" s="72" t="s">
        <v>402</v>
      </c>
      <c r="D275" s="72" t="s">
        <v>403</v>
      </c>
      <c r="E275" s="71" t="s">
        <v>256</v>
      </c>
      <c r="F275" s="71">
        <v>10</v>
      </c>
      <c r="G275" s="71" t="s">
        <v>262</v>
      </c>
      <c r="H275" s="71">
        <v>9</v>
      </c>
      <c r="I275" s="73">
        <v>125.04</v>
      </c>
      <c r="J275" s="73">
        <v>36900</v>
      </c>
      <c r="K275" s="72">
        <v>0</v>
      </c>
      <c r="L275" s="72" t="s">
        <v>41</v>
      </c>
      <c r="M275" s="87" t="s">
        <v>14</v>
      </c>
      <c r="N275" s="88" t="s">
        <v>136</v>
      </c>
      <c r="O275" s="70" t="s">
        <v>448</v>
      </c>
      <c r="P275" s="70" t="s">
        <v>14</v>
      </c>
      <c r="Q275" s="89" t="s">
        <v>449</v>
      </c>
      <c r="R275" s="70" t="s">
        <v>450</v>
      </c>
      <c r="S275" s="70" t="s">
        <v>478</v>
      </c>
      <c r="T275" s="88"/>
      <c r="U275" s="88"/>
      <c r="V275" s="87">
        <v>12.5</v>
      </c>
      <c r="W275" s="87" t="s">
        <v>1017</v>
      </c>
      <c r="X275" s="78">
        <v>44696</v>
      </c>
      <c r="Y275" s="78">
        <v>44698</v>
      </c>
      <c r="Z275" s="69" t="s">
        <v>1080</v>
      </c>
      <c r="AA275" s="319">
        <v>6000</v>
      </c>
      <c r="AB275" s="70">
        <v>12</v>
      </c>
      <c r="AC275" s="70">
        <v>11</v>
      </c>
      <c r="AD275" s="78">
        <v>45051</v>
      </c>
      <c r="AE275" s="115">
        <v>416.67</v>
      </c>
      <c r="AF275" s="115"/>
      <c r="AG275" s="70" t="s">
        <v>441</v>
      </c>
      <c r="AH275" s="204">
        <v>45055</v>
      </c>
      <c r="AI275" s="173" t="s">
        <v>136</v>
      </c>
      <c r="AJ275" s="76" t="s">
        <v>3481</v>
      </c>
      <c r="AK275" s="76" t="s">
        <v>3480</v>
      </c>
      <c r="AL275" s="76">
        <v>416.67</v>
      </c>
      <c r="AM275" s="76"/>
      <c r="AN275" s="76" t="s">
        <v>3474</v>
      </c>
      <c r="AO275" s="76"/>
      <c r="AP275" s="70"/>
      <c r="AQ275" s="70"/>
      <c r="AR275" s="70"/>
      <c r="AS275" s="70"/>
      <c r="AT275" s="70"/>
      <c r="AU275" s="70"/>
      <c r="AV275" s="70"/>
      <c r="AW275" s="103">
        <v>45050</v>
      </c>
      <c r="AX275" s="97">
        <v>1482</v>
      </c>
      <c r="AY275" s="97"/>
      <c r="AZ275" s="97"/>
      <c r="BA275" s="101">
        <v>416.67</v>
      </c>
      <c r="BB275" s="76"/>
      <c r="BC275" s="70"/>
      <c r="BD275" s="70"/>
      <c r="BE275" s="70"/>
      <c r="BF275" s="70"/>
      <c r="BG275" s="70"/>
      <c r="BH275" s="70"/>
      <c r="BI275" s="70"/>
      <c r="BJ275" s="70"/>
      <c r="BK275" s="70"/>
      <c r="BL275" s="70"/>
      <c r="BM275" s="70"/>
      <c r="BN275" s="70"/>
      <c r="BO275" s="70"/>
      <c r="BP275" s="70"/>
      <c r="BQ275" s="70"/>
      <c r="BR275" s="70"/>
      <c r="BS275" s="70"/>
      <c r="BT275" s="70"/>
      <c r="BU275" s="70"/>
      <c r="BV275" s="70"/>
      <c r="BW275" s="70"/>
      <c r="BX275" s="70"/>
      <c r="BY275" s="70"/>
      <c r="BZ275" s="70"/>
      <c r="CA275" s="70"/>
      <c r="CB275" s="70"/>
      <c r="CC275" s="70"/>
      <c r="CD275" s="70"/>
      <c r="CE275" s="70"/>
      <c r="CF275" s="70"/>
      <c r="CG275" s="70"/>
      <c r="CH275" s="70"/>
      <c r="CI275" s="70"/>
      <c r="CJ275" s="70"/>
      <c r="CK275" s="70"/>
      <c r="CL275" s="70"/>
      <c r="CM275" s="70"/>
      <c r="CN275" s="70"/>
      <c r="CO275" s="70"/>
      <c r="CP275" s="70"/>
      <c r="CQ275" s="70"/>
      <c r="CR275" s="70"/>
      <c r="CS275" s="58">
        <f>+AL275+AT275</f>
        <v>416.67</v>
      </c>
      <c r="CT275" s="76">
        <f>+BA275+BG275+BM275+BS275+BY275+CE275+CK275+CQ275</f>
        <v>416.67</v>
      </c>
      <c r="CU275" s="76">
        <f>+CS275-CT275</f>
        <v>0</v>
      </c>
      <c r="CV275" s="81">
        <f>+AE275-AL275-AT275</f>
        <v>0</v>
      </c>
      <c r="CW275" s="70"/>
      <c r="CX275" s="70"/>
      <c r="CY275" s="70"/>
    </row>
    <row r="276" spans="1:103">
      <c r="A276" s="70" t="s">
        <v>479</v>
      </c>
      <c r="B276" s="71">
        <v>66</v>
      </c>
      <c r="C276" s="72" t="s">
        <v>402</v>
      </c>
      <c r="D276" s="72" t="s">
        <v>403</v>
      </c>
      <c r="E276" s="71" t="s">
        <v>256</v>
      </c>
      <c r="F276" s="71">
        <v>10</v>
      </c>
      <c r="G276" s="71" t="s">
        <v>262</v>
      </c>
      <c r="H276" s="71">
        <v>9</v>
      </c>
      <c r="I276" s="73">
        <v>125.04</v>
      </c>
      <c r="J276" s="73">
        <v>36900</v>
      </c>
      <c r="K276" s="72">
        <v>0</v>
      </c>
      <c r="L276" s="72" t="s">
        <v>41</v>
      </c>
      <c r="M276" s="87" t="s">
        <v>14</v>
      </c>
      <c r="N276" s="88" t="s">
        <v>136</v>
      </c>
      <c r="O276" s="70" t="s">
        <v>448</v>
      </c>
      <c r="P276" s="70" t="s">
        <v>14</v>
      </c>
      <c r="Q276" s="89" t="s">
        <v>449</v>
      </c>
      <c r="R276" s="70" t="s">
        <v>450</v>
      </c>
      <c r="S276" s="70" t="s">
        <v>478</v>
      </c>
      <c r="T276" s="88"/>
      <c r="U276" s="88"/>
      <c r="V276" s="87">
        <v>12.5</v>
      </c>
      <c r="W276" s="87" t="s">
        <v>1017</v>
      </c>
      <c r="X276" s="78">
        <v>44696</v>
      </c>
      <c r="Y276" s="78">
        <v>44698</v>
      </c>
      <c r="Z276" s="69" t="s">
        <v>1080</v>
      </c>
      <c r="AA276" s="319">
        <v>6000</v>
      </c>
      <c r="AB276" s="70">
        <v>12</v>
      </c>
      <c r="AC276" s="70">
        <v>12</v>
      </c>
      <c r="AD276" s="78">
        <v>45082</v>
      </c>
      <c r="AE276" s="115">
        <v>416.67</v>
      </c>
      <c r="AF276" s="115"/>
      <c r="AG276" s="70" t="s">
        <v>441</v>
      </c>
      <c r="AH276" s="204">
        <v>45086</v>
      </c>
      <c r="AI276" s="173" t="s">
        <v>136</v>
      </c>
      <c r="AJ276" s="76" t="s">
        <v>3481</v>
      </c>
      <c r="AK276" s="76" t="s">
        <v>504</v>
      </c>
      <c r="AL276" s="76">
        <v>416.67</v>
      </c>
      <c r="AM276" s="76"/>
      <c r="AN276" s="76" t="s">
        <v>3478</v>
      </c>
      <c r="AO276" s="76"/>
      <c r="AP276" s="76"/>
      <c r="AQ276" s="76"/>
      <c r="AR276" s="76"/>
      <c r="AS276" s="76"/>
      <c r="AT276" s="76"/>
      <c r="AU276" s="76"/>
      <c r="AV276" s="76"/>
      <c r="AW276" s="103">
        <v>45084</v>
      </c>
      <c r="AX276" s="100">
        <v>1606</v>
      </c>
      <c r="AY276" s="97"/>
      <c r="AZ276" s="97"/>
      <c r="BA276" s="101">
        <v>416.67</v>
      </c>
      <c r="BB276" s="76"/>
      <c r="BC276" s="70"/>
      <c r="BD276" s="70"/>
      <c r="BE276" s="70"/>
      <c r="BF276" s="70"/>
      <c r="BG276" s="70"/>
      <c r="BH276" s="70"/>
      <c r="BI276" s="70"/>
      <c r="BJ276" s="70"/>
      <c r="BK276" s="70"/>
      <c r="BL276" s="70"/>
      <c r="BM276" s="70"/>
      <c r="BN276" s="70"/>
      <c r="BO276" s="70"/>
      <c r="BP276" s="70"/>
      <c r="BQ276" s="70"/>
      <c r="BR276" s="70"/>
      <c r="BS276" s="70"/>
      <c r="BT276" s="70"/>
      <c r="BU276" s="70"/>
      <c r="BV276" s="70"/>
      <c r="BW276" s="70"/>
      <c r="BX276" s="70"/>
      <c r="BY276" s="70"/>
      <c r="BZ276" s="70"/>
      <c r="CA276" s="70"/>
      <c r="CB276" s="70"/>
      <c r="CC276" s="70"/>
      <c r="CD276" s="70"/>
      <c r="CE276" s="70"/>
      <c r="CF276" s="70"/>
      <c r="CG276" s="70"/>
      <c r="CH276" s="70"/>
      <c r="CI276" s="70"/>
      <c r="CJ276" s="70"/>
      <c r="CK276" s="70"/>
      <c r="CL276" s="70"/>
      <c r="CM276" s="70"/>
      <c r="CN276" s="70"/>
      <c r="CO276" s="70"/>
      <c r="CP276" s="70"/>
      <c r="CQ276" s="70"/>
      <c r="CR276" s="70"/>
      <c r="CS276" s="58">
        <f>+AL276+AT276</f>
        <v>416.67</v>
      </c>
      <c r="CT276" s="76">
        <f>+BA276+BG276+BM276+BS276+BY276+CE276+CK276+CQ276</f>
        <v>416.67</v>
      </c>
      <c r="CU276" s="76">
        <f>+CS276-CT276</f>
        <v>0</v>
      </c>
      <c r="CV276" s="81">
        <f>+AE276-AL276-AT276</f>
        <v>0</v>
      </c>
      <c r="CW276" s="70"/>
      <c r="CX276" s="70"/>
      <c r="CY276" s="70"/>
    </row>
    <row r="277" spans="1:103">
      <c r="A277" s="70" t="s">
        <v>506</v>
      </c>
      <c r="B277" s="71">
        <v>137</v>
      </c>
      <c r="C277" s="15" t="s">
        <v>402</v>
      </c>
      <c r="D277" s="99" t="s">
        <v>403</v>
      </c>
      <c r="E277" s="98"/>
      <c r="F277" s="98"/>
      <c r="G277" s="71" t="s">
        <v>273</v>
      </c>
      <c r="H277" s="71">
        <v>7</v>
      </c>
      <c r="I277" s="73">
        <v>135.15</v>
      </c>
      <c r="J277" s="73">
        <v>41900</v>
      </c>
      <c r="K277" s="72">
        <v>0</v>
      </c>
      <c r="L277" s="72" t="s">
        <v>41</v>
      </c>
      <c r="M277" s="87" t="s">
        <v>14</v>
      </c>
      <c r="N277" s="88" t="s">
        <v>137</v>
      </c>
      <c r="O277" s="70" t="s">
        <v>507</v>
      </c>
      <c r="P277" s="70" t="s">
        <v>14</v>
      </c>
      <c r="Q277" s="89" t="s">
        <v>508</v>
      </c>
      <c r="R277" s="70" t="s">
        <v>509</v>
      </c>
      <c r="S277" s="70" t="s">
        <v>465</v>
      </c>
      <c r="T277" s="88"/>
      <c r="U277" s="88"/>
      <c r="V277" s="87">
        <v>135.15</v>
      </c>
      <c r="W277" s="87"/>
      <c r="X277" s="78">
        <v>44954</v>
      </c>
      <c r="Y277" s="78">
        <v>44954</v>
      </c>
      <c r="Z277" s="69" t="s">
        <v>1080</v>
      </c>
      <c r="AA277" s="319">
        <v>41000</v>
      </c>
      <c r="AB277" s="70">
        <v>33</v>
      </c>
      <c r="AC277" s="70">
        <v>0</v>
      </c>
      <c r="AD277" s="78">
        <v>44898</v>
      </c>
      <c r="AE277" s="115">
        <v>3389.83</v>
      </c>
      <c r="AF277" s="115"/>
      <c r="AG277" s="70" t="s">
        <v>441</v>
      </c>
      <c r="AH277" s="204">
        <v>45061</v>
      </c>
      <c r="AI277" s="173">
        <v>9499094</v>
      </c>
      <c r="AJ277" s="76" t="s">
        <v>3366</v>
      </c>
      <c r="AK277" s="76" t="s">
        <v>522</v>
      </c>
      <c r="AL277" s="76">
        <v>3389.83</v>
      </c>
      <c r="AM277" s="76"/>
      <c r="AN277" s="76" t="s">
        <v>3351</v>
      </c>
      <c r="AO277" s="76"/>
      <c r="AP277" s="70"/>
      <c r="AQ277" s="70"/>
      <c r="AR277" s="70"/>
      <c r="AS277" s="70"/>
      <c r="AT277" s="70"/>
      <c r="AU277" s="70"/>
      <c r="AV277" s="70"/>
      <c r="AW277" s="78">
        <v>45061</v>
      </c>
      <c r="AX277" s="89" t="s">
        <v>523</v>
      </c>
      <c r="AY277" s="70">
        <v>13000</v>
      </c>
      <c r="AZ277" s="70">
        <v>3.835</v>
      </c>
      <c r="BA277" s="76">
        <f>+AY277/AZ277</f>
        <v>3389.8305084745762</v>
      </c>
      <c r="BB277" s="76" t="s">
        <v>3407</v>
      </c>
      <c r="BC277" s="70"/>
      <c r="BD277" s="70"/>
      <c r="BE277" s="70"/>
      <c r="BF277" s="70"/>
      <c r="BG277" s="70"/>
      <c r="BH277" s="70"/>
      <c r="BI277" s="70"/>
      <c r="BJ277" s="70"/>
      <c r="BK277" s="70"/>
      <c r="BL277" s="70"/>
      <c r="BM277" s="70"/>
      <c r="BN277" s="70"/>
      <c r="BO277" s="70"/>
      <c r="BP277" s="70"/>
      <c r="BQ277" s="70"/>
      <c r="BR277" s="70"/>
      <c r="BS277" s="70"/>
      <c r="BT277" s="70"/>
      <c r="BU277" s="70"/>
      <c r="BV277" s="70"/>
      <c r="BW277" s="70"/>
      <c r="BX277" s="70"/>
      <c r="BY277" s="70"/>
      <c r="BZ277" s="70"/>
      <c r="CA277" s="70"/>
      <c r="CB277" s="70"/>
      <c r="CC277" s="70"/>
      <c r="CD277" s="70"/>
      <c r="CE277" s="70"/>
      <c r="CF277" s="70"/>
      <c r="CG277" s="70"/>
      <c r="CH277" s="70"/>
      <c r="CI277" s="70"/>
      <c r="CJ277" s="70"/>
      <c r="CK277" s="70"/>
      <c r="CL277" s="70"/>
      <c r="CM277" s="70"/>
      <c r="CN277" s="70"/>
      <c r="CO277" s="70"/>
      <c r="CP277" s="70"/>
      <c r="CQ277" s="70"/>
      <c r="CR277" s="70"/>
      <c r="CS277" s="58">
        <f>+AL277+AT277</f>
        <v>3389.83</v>
      </c>
      <c r="CT277" s="76">
        <f>+BA277+BG277+BM277+BS277+BY277+CE277+CK277+CQ277</f>
        <v>3389.8305084745762</v>
      </c>
      <c r="CU277" s="76">
        <f>+CS277-CT277</f>
        <v>-5.0847457623603987E-4</v>
      </c>
      <c r="CV277" s="81">
        <f>+AE277-AL277-AT277</f>
        <v>0</v>
      </c>
      <c r="CW277" s="70"/>
      <c r="CX277" s="70"/>
      <c r="CY277" s="70"/>
    </row>
    <row r="278" spans="1:103">
      <c r="A278" s="70" t="s">
        <v>506</v>
      </c>
      <c r="B278" s="71">
        <v>137</v>
      </c>
      <c r="C278" s="15" t="s">
        <v>402</v>
      </c>
      <c r="D278" s="99" t="s">
        <v>403</v>
      </c>
      <c r="E278" s="98"/>
      <c r="F278" s="98"/>
      <c r="G278" s="71" t="s">
        <v>273</v>
      </c>
      <c r="H278" s="71">
        <v>7</v>
      </c>
      <c r="I278" s="73">
        <v>135.15</v>
      </c>
      <c r="J278" s="73">
        <v>41900</v>
      </c>
      <c r="K278" s="72">
        <v>0</v>
      </c>
      <c r="L278" s="72" t="s">
        <v>41</v>
      </c>
      <c r="M278" s="87" t="s">
        <v>14</v>
      </c>
      <c r="N278" s="88" t="s">
        <v>137</v>
      </c>
      <c r="O278" s="70" t="s">
        <v>507</v>
      </c>
      <c r="P278" s="70" t="s">
        <v>14</v>
      </c>
      <c r="Q278" s="89" t="s">
        <v>508</v>
      </c>
      <c r="R278" s="70" t="s">
        <v>509</v>
      </c>
      <c r="S278" s="70" t="s">
        <v>465</v>
      </c>
      <c r="T278" s="88"/>
      <c r="U278" s="88"/>
      <c r="V278" s="87">
        <v>135.15</v>
      </c>
      <c r="W278" s="87"/>
      <c r="X278" s="78">
        <v>44954</v>
      </c>
      <c r="Y278" s="78">
        <v>44954</v>
      </c>
      <c r="Z278" s="69" t="s">
        <v>1080</v>
      </c>
      <c r="AA278" s="319">
        <v>41000</v>
      </c>
      <c r="AB278" s="70">
        <v>33</v>
      </c>
      <c r="AC278" s="70">
        <v>0</v>
      </c>
      <c r="AD278" s="78">
        <v>44954</v>
      </c>
      <c r="AE278" s="115">
        <v>1000</v>
      </c>
      <c r="AF278" s="115"/>
      <c r="AG278" s="70" t="s">
        <v>441</v>
      </c>
      <c r="AH278" s="204">
        <v>44954</v>
      </c>
      <c r="AI278" s="173">
        <v>9499094</v>
      </c>
      <c r="AJ278" s="76" t="s">
        <v>3366</v>
      </c>
      <c r="AK278" s="76" t="s">
        <v>512</v>
      </c>
      <c r="AL278" s="76">
        <v>1000</v>
      </c>
      <c r="AM278" s="76"/>
      <c r="AN278" s="76" t="s">
        <v>3348</v>
      </c>
      <c r="AO278" s="76"/>
      <c r="AP278" s="70"/>
      <c r="AQ278" s="70"/>
      <c r="AR278" s="70"/>
      <c r="AS278" s="70"/>
      <c r="AT278" s="70"/>
      <c r="AU278" s="70"/>
      <c r="AV278" s="70"/>
      <c r="AW278" s="78">
        <v>44956</v>
      </c>
      <c r="AX278" s="89" t="s">
        <v>3408</v>
      </c>
      <c r="AY278" s="70">
        <v>3810</v>
      </c>
      <c r="AZ278" s="70">
        <v>3.81</v>
      </c>
      <c r="BA278" s="76">
        <f>+AY278/AZ278</f>
        <v>1000</v>
      </c>
      <c r="BB278" s="76"/>
      <c r="BC278" s="70"/>
      <c r="BD278" s="70"/>
      <c r="BE278" s="70"/>
      <c r="BF278" s="70"/>
      <c r="BG278" s="70"/>
      <c r="BH278" s="70"/>
      <c r="BI278" s="70"/>
      <c r="BJ278" s="70"/>
      <c r="BK278" s="70"/>
      <c r="BL278" s="70"/>
      <c r="BM278" s="70"/>
      <c r="BN278" s="70"/>
      <c r="BO278" s="70"/>
      <c r="BP278" s="70"/>
      <c r="BQ278" s="70"/>
      <c r="BR278" s="70"/>
      <c r="BS278" s="70"/>
      <c r="BT278" s="70"/>
      <c r="BU278" s="70"/>
      <c r="BV278" s="70"/>
      <c r="BW278" s="70"/>
      <c r="BX278" s="70"/>
      <c r="BY278" s="70"/>
      <c r="BZ278" s="70"/>
      <c r="CA278" s="70"/>
      <c r="CB278" s="70"/>
      <c r="CC278" s="70"/>
      <c r="CD278" s="70"/>
      <c r="CE278" s="70"/>
      <c r="CF278" s="70"/>
      <c r="CG278" s="70"/>
      <c r="CH278" s="70"/>
      <c r="CI278" s="70"/>
      <c r="CJ278" s="70"/>
      <c r="CK278" s="70"/>
      <c r="CL278" s="70"/>
      <c r="CM278" s="70"/>
      <c r="CN278" s="70"/>
      <c r="CO278" s="70"/>
      <c r="CP278" s="70"/>
      <c r="CQ278" s="70"/>
      <c r="CR278" s="70"/>
      <c r="CS278" s="58">
        <f>+AL278+AT278</f>
        <v>1000</v>
      </c>
      <c r="CT278" s="76">
        <f>+BA278+BG278+BM278+BS278+BY278+CE278+CK278+CQ278</f>
        <v>1000</v>
      </c>
      <c r="CU278" s="76">
        <f>+CS278-CT278</f>
        <v>0</v>
      </c>
      <c r="CV278" s="81">
        <f>+AE278-AL278-AT278</f>
        <v>0</v>
      </c>
      <c r="CW278" s="70"/>
      <c r="CX278" s="70"/>
      <c r="CY278" s="70"/>
    </row>
    <row r="279" spans="1:103">
      <c r="A279" s="70" t="s">
        <v>506</v>
      </c>
      <c r="B279" s="71">
        <v>137</v>
      </c>
      <c r="C279" s="15" t="s">
        <v>402</v>
      </c>
      <c r="D279" s="99" t="s">
        <v>403</v>
      </c>
      <c r="E279" s="98"/>
      <c r="F279" s="98"/>
      <c r="G279" s="71" t="s">
        <v>273</v>
      </c>
      <c r="H279" s="71">
        <v>7</v>
      </c>
      <c r="I279" s="73">
        <v>135.15</v>
      </c>
      <c r="J279" s="73">
        <v>41900</v>
      </c>
      <c r="K279" s="72">
        <v>0</v>
      </c>
      <c r="L279" s="72" t="s">
        <v>41</v>
      </c>
      <c r="M279" s="87" t="s">
        <v>14</v>
      </c>
      <c r="N279" s="88" t="s">
        <v>137</v>
      </c>
      <c r="O279" s="70" t="s">
        <v>507</v>
      </c>
      <c r="P279" s="70" t="s">
        <v>14</v>
      </c>
      <c r="Q279" s="89" t="s">
        <v>508</v>
      </c>
      <c r="R279" s="70" t="s">
        <v>509</v>
      </c>
      <c r="S279" s="70" t="s">
        <v>465</v>
      </c>
      <c r="T279" s="88"/>
      <c r="U279" s="88"/>
      <c r="V279" s="87">
        <v>135.15</v>
      </c>
      <c r="W279" s="87"/>
      <c r="X279" s="78">
        <v>44954</v>
      </c>
      <c r="Y279" s="78">
        <v>44954</v>
      </c>
      <c r="Z279" s="69" t="s">
        <v>1080</v>
      </c>
      <c r="AA279" s="319">
        <v>41000</v>
      </c>
      <c r="AB279" s="70">
        <v>33</v>
      </c>
      <c r="AC279" s="70">
        <v>0</v>
      </c>
      <c r="AD279" s="78">
        <v>44957</v>
      </c>
      <c r="AE279" s="115">
        <v>4000</v>
      </c>
      <c r="AF279" s="115"/>
      <c r="AG279" s="70" t="s">
        <v>441</v>
      </c>
      <c r="AH279" s="204">
        <v>44957</v>
      </c>
      <c r="AI279" s="173">
        <v>9499094</v>
      </c>
      <c r="AJ279" s="76" t="s">
        <v>3366</v>
      </c>
      <c r="AK279" s="76" t="s">
        <v>516</v>
      </c>
      <c r="AL279" s="76">
        <v>4000</v>
      </c>
      <c r="AM279" s="76"/>
      <c r="AN279" s="76" t="s">
        <v>3349</v>
      </c>
      <c r="AO279" s="76"/>
      <c r="AP279" s="70"/>
      <c r="AQ279" s="70"/>
      <c r="AR279" s="70"/>
      <c r="AS279" s="70"/>
      <c r="AT279" s="70"/>
      <c r="AU279" s="70"/>
      <c r="AV279" s="70"/>
      <c r="AW279" s="78">
        <v>44957</v>
      </c>
      <c r="AX279" s="89" t="s">
        <v>3409</v>
      </c>
      <c r="AY279" s="70">
        <v>15240</v>
      </c>
      <c r="AZ279" s="70">
        <v>3.81</v>
      </c>
      <c r="BA279" s="76">
        <f>+AY279/AZ279</f>
        <v>4000</v>
      </c>
      <c r="BB279" s="76"/>
      <c r="BC279" s="70"/>
      <c r="BD279" s="70"/>
      <c r="BE279" s="70"/>
      <c r="BF279" s="70"/>
      <c r="BG279" s="70"/>
      <c r="BH279" s="70"/>
      <c r="BI279" s="70"/>
      <c r="BJ279" s="70"/>
      <c r="BK279" s="70"/>
      <c r="BL279" s="70"/>
      <c r="BM279" s="70"/>
      <c r="BN279" s="70"/>
      <c r="BO279" s="70"/>
      <c r="BP279" s="70"/>
      <c r="BQ279" s="70"/>
      <c r="BR279" s="70"/>
      <c r="BS279" s="70"/>
      <c r="BT279" s="70"/>
      <c r="BU279" s="70"/>
      <c r="BV279" s="70"/>
      <c r="BW279" s="70"/>
      <c r="BX279" s="70"/>
      <c r="BY279" s="70"/>
      <c r="BZ279" s="70"/>
      <c r="CA279" s="70"/>
      <c r="CB279" s="70"/>
      <c r="CC279" s="70"/>
      <c r="CD279" s="70"/>
      <c r="CE279" s="70"/>
      <c r="CF279" s="70"/>
      <c r="CG279" s="70"/>
      <c r="CH279" s="70"/>
      <c r="CI279" s="70"/>
      <c r="CJ279" s="70"/>
      <c r="CK279" s="70"/>
      <c r="CL279" s="70"/>
      <c r="CM279" s="70"/>
      <c r="CN279" s="70"/>
      <c r="CO279" s="70"/>
      <c r="CP279" s="70"/>
      <c r="CQ279" s="70"/>
      <c r="CR279" s="70"/>
      <c r="CS279" s="58">
        <f>+AL279+AT279</f>
        <v>4000</v>
      </c>
      <c r="CT279" s="76">
        <f>+BA279+BG279+BM279+BS279+BY279+CE279+CK279+CQ279</f>
        <v>4000</v>
      </c>
      <c r="CU279" s="76">
        <f>+CS279-CT279</f>
        <v>0</v>
      </c>
      <c r="CV279" s="81">
        <f>+AE279-AL279-AT279</f>
        <v>0</v>
      </c>
      <c r="CW279" s="70"/>
      <c r="CX279" s="70"/>
      <c r="CY279" s="70"/>
    </row>
    <row r="280" spans="1:103">
      <c r="A280" s="70" t="s">
        <v>506</v>
      </c>
      <c r="B280" s="71">
        <v>137</v>
      </c>
      <c r="C280" s="15" t="s">
        <v>402</v>
      </c>
      <c r="D280" s="99" t="s">
        <v>403</v>
      </c>
      <c r="E280" s="98"/>
      <c r="F280" s="98"/>
      <c r="G280" s="71" t="s">
        <v>273</v>
      </c>
      <c r="H280" s="71">
        <v>7</v>
      </c>
      <c r="I280" s="73">
        <v>135.15</v>
      </c>
      <c r="J280" s="73">
        <v>41900</v>
      </c>
      <c r="K280" s="72">
        <v>0</v>
      </c>
      <c r="L280" s="72" t="s">
        <v>41</v>
      </c>
      <c r="M280" s="87" t="s">
        <v>14</v>
      </c>
      <c r="N280" s="88" t="s">
        <v>137</v>
      </c>
      <c r="O280" s="70" t="s">
        <v>507</v>
      </c>
      <c r="P280" s="70" t="s">
        <v>14</v>
      </c>
      <c r="Q280" s="89" t="s">
        <v>508</v>
      </c>
      <c r="R280" s="70" t="s">
        <v>509</v>
      </c>
      <c r="S280" s="70" t="s">
        <v>465</v>
      </c>
      <c r="T280" s="88"/>
      <c r="U280" s="88"/>
      <c r="V280" s="87">
        <v>135.15</v>
      </c>
      <c r="W280" s="87"/>
      <c r="X280" s="78">
        <v>44954</v>
      </c>
      <c r="Y280" s="78">
        <v>44954</v>
      </c>
      <c r="Z280" s="69" t="s">
        <v>1080</v>
      </c>
      <c r="AA280" s="319">
        <v>41000</v>
      </c>
      <c r="AB280" s="70">
        <v>33</v>
      </c>
      <c r="AC280" s="70">
        <v>1</v>
      </c>
      <c r="AD280" s="78">
        <v>45031</v>
      </c>
      <c r="AE280" s="115">
        <v>945</v>
      </c>
      <c r="AF280" s="115"/>
      <c r="AG280" s="70" t="s">
        <v>441</v>
      </c>
      <c r="AH280" s="204">
        <v>45049</v>
      </c>
      <c r="AI280" s="173">
        <v>9499094</v>
      </c>
      <c r="AJ280" s="76" t="s">
        <v>3366</v>
      </c>
      <c r="AK280" s="76" t="s">
        <v>517</v>
      </c>
      <c r="AL280" s="76">
        <v>945</v>
      </c>
      <c r="AM280" s="76"/>
      <c r="AN280" s="76" t="s">
        <v>3350</v>
      </c>
      <c r="AO280" s="76"/>
      <c r="AP280" s="70"/>
      <c r="AQ280" s="70"/>
      <c r="AR280" s="70"/>
      <c r="AS280" s="70"/>
      <c r="AT280" s="70"/>
      <c r="AU280" s="70"/>
      <c r="AV280" s="70"/>
      <c r="AW280" s="78">
        <v>45048</v>
      </c>
      <c r="AX280" s="89" t="s">
        <v>3410</v>
      </c>
      <c r="AY280" s="70"/>
      <c r="AZ280" s="70"/>
      <c r="BA280" s="76">
        <v>945</v>
      </c>
      <c r="BB280" s="76"/>
      <c r="BC280" s="70"/>
      <c r="BD280" s="70"/>
      <c r="BE280" s="70"/>
      <c r="BF280" s="70"/>
      <c r="BG280" s="70"/>
      <c r="BH280" s="70"/>
      <c r="BI280" s="70"/>
      <c r="BJ280" s="70"/>
      <c r="BK280" s="70"/>
      <c r="BL280" s="70"/>
      <c r="BM280" s="70"/>
      <c r="BN280" s="70"/>
      <c r="BO280" s="70"/>
      <c r="BP280" s="70"/>
      <c r="BQ280" s="70"/>
      <c r="BR280" s="70"/>
      <c r="BS280" s="70"/>
      <c r="BT280" s="70"/>
      <c r="BU280" s="70"/>
      <c r="BV280" s="70"/>
      <c r="BW280" s="70"/>
      <c r="BX280" s="70"/>
      <c r="BY280" s="70"/>
      <c r="BZ280" s="70"/>
      <c r="CA280" s="70"/>
      <c r="CB280" s="70"/>
      <c r="CC280" s="70"/>
      <c r="CD280" s="70"/>
      <c r="CE280" s="70"/>
      <c r="CF280" s="70"/>
      <c r="CG280" s="70"/>
      <c r="CH280" s="70"/>
      <c r="CI280" s="70"/>
      <c r="CJ280" s="70"/>
      <c r="CK280" s="70"/>
      <c r="CL280" s="70"/>
      <c r="CM280" s="70"/>
      <c r="CN280" s="70"/>
      <c r="CO280" s="70"/>
      <c r="CP280" s="70"/>
      <c r="CQ280" s="70"/>
      <c r="CR280" s="70"/>
      <c r="CS280" s="58">
        <f>+AL280+AT280</f>
        <v>945</v>
      </c>
      <c r="CT280" s="76">
        <f>+BA280+BG280+BM280+BS280+BY280+CE280+CK280+CQ280</f>
        <v>945</v>
      </c>
      <c r="CU280" s="76">
        <f>+CS280-CT280</f>
        <v>0</v>
      </c>
      <c r="CV280" s="81">
        <f>+AE280-AL280-AT280</f>
        <v>0</v>
      </c>
      <c r="CW280" s="70"/>
      <c r="CX280" s="70"/>
      <c r="CY280" s="70"/>
    </row>
    <row r="281" spans="1:103">
      <c r="A281" s="70" t="s">
        <v>506</v>
      </c>
      <c r="B281" s="71">
        <v>137</v>
      </c>
      <c r="C281" s="15" t="s">
        <v>402</v>
      </c>
      <c r="D281" s="99" t="s">
        <v>403</v>
      </c>
      <c r="E281" s="98"/>
      <c r="F281" s="98"/>
      <c r="G281" s="71" t="s">
        <v>273</v>
      </c>
      <c r="H281" s="71">
        <v>7</v>
      </c>
      <c r="I281" s="73">
        <v>135.15</v>
      </c>
      <c r="J281" s="73">
        <v>41900</v>
      </c>
      <c r="K281" s="72">
        <v>0</v>
      </c>
      <c r="L281" s="72" t="s">
        <v>41</v>
      </c>
      <c r="M281" s="87" t="s">
        <v>14</v>
      </c>
      <c r="N281" s="88" t="s">
        <v>137</v>
      </c>
      <c r="O281" s="70" t="s">
        <v>507</v>
      </c>
      <c r="P281" s="70" t="s">
        <v>14</v>
      </c>
      <c r="Q281" s="89" t="s">
        <v>508</v>
      </c>
      <c r="R281" s="70" t="s">
        <v>509</v>
      </c>
      <c r="S281" s="70" t="s">
        <v>465</v>
      </c>
      <c r="T281" s="88"/>
      <c r="U281" s="88"/>
      <c r="V281" s="87">
        <v>135.15</v>
      </c>
      <c r="W281" s="87"/>
      <c r="X281" s="78">
        <v>44954</v>
      </c>
      <c r="Y281" s="78">
        <v>44954</v>
      </c>
      <c r="Z281" s="69" t="s">
        <v>1080</v>
      </c>
      <c r="AA281" s="319">
        <v>41000</v>
      </c>
      <c r="AB281" s="70">
        <v>33</v>
      </c>
      <c r="AC281" s="70">
        <v>2</v>
      </c>
      <c r="AD281" s="78">
        <v>45061</v>
      </c>
      <c r="AE281" s="115">
        <v>945</v>
      </c>
      <c r="AF281" s="115"/>
      <c r="AG281" s="70" t="s">
        <v>441</v>
      </c>
      <c r="AH281" s="204">
        <v>45086</v>
      </c>
      <c r="AI281" s="173">
        <v>9499094</v>
      </c>
      <c r="AJ281" s="76" t="s">
        <v>3366</v>
      </c>
      <c r="AK281" s="76" t="s">
        <v>3361</v>
      </c>
      <c r="AL281" s="76">
        <v>945</v>
      </c>
      <c r="AM281" s="76"/>
      <c r="AN281" s="76" t="s">
        <v>3353</v>
      </c>
      <c r="AO281" s="76"/>
      <c r="AP281" s="70"/>
      <c r="AQ281" s="70"/>
      <c r="AR281" s="70"/>
      <c r="AS281" s="70"/>
      <c r="AT281" s="70"/>
      <c r="AU281" s="70"/>
      <c r="AV281" s="70"/>
      <c r="AW281" s="78">
        <v>45073</v>
      </c>
      <c r="AX281" s="89" t="s">
        <v>3411</v>
      </c>
      <c r="AY281" s="76">
        <v>3491.25</v>
      </c>
      <c r="AZ281" s="70">
        <v>3.6789999999999998</v>
      </c>
      <c r="BA281" s="76">
        <f>+AY281/AZ281</f>
        <v>948.96711062788802</v>
      </c>
      <c r="BB281" s="76"/>
      <c r="BC281" s="70"/>
      <c r="BD281" s="70"/>
      <c r="BE281" s="70"/>
      <c r="BF281" s="70"/>
      <c r="BG281" s="70"/>
      <c r="BH281" s="70"/>
      <c r="BI281" s="70"/>
      <c r="BJ281" s="70"/>
      <c r="BK281" s="70"/>
      <c r="BL281" s="70"/>
      <c r="BM281" s="70"/>
      <c r="BN281" s="70"/>
      <c r="BO281" s="70"/>
      <c r="BP281" s="70"/>
      <c r="BQ281" s="70"/>
      <c r="BR281" s="70"/>
      <c r="BS281" s="70"/>
      <c r="BT281" s="70"/>
      <c r="BU281" s="70"/>
      <c r="BV281" s="70"/>
      <c r="BW281" s="70"/>
      <c r="BX281" s="70"/>
      <c r="BY281" s="70"/>
      <c r="BZ281" s="70"/>
      <c r="CA281" s="70"/>
      <c r="CB281" s="70"/>
      <c r="CC281" s="70"/>
      <c r="CD281" s="70"/>
      <c r="CE281" s="70"/>
      <c r="CF281" s="70"/>
      <c r="CG281" s="70"/>
      <c r="CH281" s="70"/>
      <c r="CI281" s="70"/>
      <c r="CJ281" s="70"/>
      <c r="CK281" s="70"/>
      <c r="CL281" s="70"/>
      <c r="CM281" s="70"/>
      <c r="CN281" s="70"/>
      <c r="CO281" s="70"/>
      <c r="CP281" s="70"/>
      <c r="CQ281" s="70"/>
      <c r="CR281" s="70"/>
      <c r="CS281" s="58">
        <f>+AL281+AT281</f>
        <v>945</v>
      </c>
      <c r="CT281" s="76">
        <f>+BA281+BG281+BM281+BS281+BY281+CE281+CK281+CQ281</f>
        <v>948.96711062788802</v>
      </c>
      <c r="CU281" s="76">
        <f>+CS281-CT281</f>
        <v>-3.9671106278880188</v>
      </c>
      <c r="CV281" s="81">
        <f>+AE281-AL281-AT281</f>
        <v>0</v>
      </c>
      <c r="CW281" s="70"/>
      <c r="CX281" s="70"/>
      <c r="CY281" s="70"/>
    </row>
    <row r="282" spans="1:103" s="70" customFormat="1">
      <c r="A282" s="70" t="s">
        <v>506</v>
      </c>
      <c r="B282" s="71">
        <v>137</v>
      </c>
      <c r="C282" s="15" t="s">
        <v>402</v>
      </c>
      <c r="D282" s="99" t="s">
        <v>403</v>
      </c>
      <c r="E282" s="98"/>
      <c r="F282" s="98"/>
      <c r="G282" s="71" t="s">
        <v>273</v>
      </c>
      <c r="H282" s="71">
        <v>7</v>
      </c>
      <c r="I282" s="73">
        <v>135.15</v>
      </c>
      <c r="J282" s="73">
        <v>41900</v>
      </c>
      <c r="K282" s="72">
        <v>0</v>
      </c>
      <c r="L282" s="72" t="s">
        <v>41</v>
      </c>
      <c r="M282" s="87" t="s">
        <v>14</v>
      </c>
      <c r="N282" s="88" t="s">
        <v>137</v>
      </c>
      <c r="O282" s="70" t="s">
        <v>507</v>
      </c>
      <c r="P282" s="70" t="s">
        <v>14</v>
      </c>
      <c r="Q282" s="89" t="s">
        <v>508</v>
      </c>
      <c r="R282" s="70" t="s">
        <v>509</v>
      </c>
      <c r="S282" s="70" t="s">
        <v>465</v>
      </c>
      <c r="T282" s="88"/>
      <c r="U282" s="88"/>
      <c r="V282" s="87">
        <v>135.15</v>
      </c>
      <c r="W282" s="87"/>
      <c r="X282" s="78">
        <v>44954</v>
      </c>
      <c r="Y282" s="78">
        <v>44954</v>
      </c>
      <c r="Z282" s="69" t="s">
        <v>1080</v>
      </c>
      <c r="AA282" s="319">
        <v>41000</v>
      </c>
      <c r="AB282" s="70">
        <v>33</v>
      </c>
      <c r="AC282" s="70">
        <v>3</v>
      </c>
      <c r="AD282" s="78">
        <v>45092</v>
      </c>
      <c r="AE282" s="115">
        <v>945</v>
      </c>
      <c r="AF282" s="115"/>
      <c r="AG282" s="70" t="s">
        <v>441</v>
      </c>
      <c r="AH282" s="204">
        <v>45076</v>
      </c>
      <c r="AI282" s="173">
        <v>9499094</v>
      </c>
      <c r="AJ282" s="76" t="s">
        <v>3366</v>
      </c>
      <c r="AK282" s="76" t="s">
        <v>518</v>
      </c>
      <c r="AL282" s="76">
        <v>945</v>
      </c>
      <c r="AM282" s="76"/>
      <c r="AN282" s="76" t="s">
        <v>3352</v>
      </c>
      <c r="AO282" s="76"/>
      <c r="AW282" s="78">
        <v>45074</v>
      </c>
      <c r="AX282" s="89" t="s">
        <v>3412</v>
      </c>
      <c r="AY282" s="76">
        <v>3472.88</v>
      </c>
      <c r="AZ282" s="70">
        <v>3.67</v>
      </c>
      <c r="BA282" s="76">
        <f>+AY282/AZ282</f>
        <v>946.28882833787475</v>
      </c>
      <c r="BB282" s="76"/>
      <c r="CS282" s="58">
        <f>+AL282+AT282</f>
        <v>945</v>
      </c>
      <c r="CT282" s="76">
        <f>+BA282+BG282+BM282+BS282+BY282+CE282+CK282+CQ282</f>
        <v>946.28882833787475</v>
      </c>
      <c r="CU282" s="76">
        <f>+CS282-CT282</f>
        <v>-1.2888283378747474</v>
      </c>
      <c r="CV282" s="81">
        <f>+AE282-AL282-AT282</f>
        <v>0</v>
      </c>
    </row>
    <row r="283" spans="1:103" s="70" customFormat="1">
      <c r="A283" s="70" t="s">
        <v>506</v>
      </c>
      <c r="B283" s="71">
        <v>137</v>
      </c>
      <c r="C283" s="15" t="s">
        <v>402</v>
      </c>
      <c r="D283" s="99" t="s">
        <v>403</v>
      </c>
      <c r="E283" s="98"/>
      <c r="F283" s="98"/>
      <c r="G283" s="71" t="s">
        <v>273</v>
      </c>
      <c r="H283" s="71">
        <v>7</v>
      </c>
      <c r="I283" s="73">
        <v>135.15</v>
      </c>
      <c r="J283" s="73">
        <v>41900</v>
      </c>
      <c r="K283" s="72">
        <v>0</v>
      </c>
      <c r="L283" s="72" t="s">
        <v>41</v>
      </c>
      <c r="M283" s="87" t="s">
        <v>14</v>
      </c>
      <c r="N283" s="88" t="s">
        <v>137</v>
      </c>
      <c r="O283" s="70" t="s">
        <v>507</v>
      </c>
      <c r="P283" s="70" t="s">
        <v>14</v>
      </c>
      <c r="Q283" s="89" t="s">
        <v>508</v>
      </c>
      <c r="R283" s="70" t="s">
        <v>509</v>
      </c>
      <c r="S283" s="70" t="s">
        <v>465</v>
      </c>
      <c r="T283" s="88"/>
      <c r="U283" s="88"/>
      <c r="V283" s="87">
        <v>135.15</v>
      </c>
      <c r="W283" s="87"/>
      <c r="X283" s="78">
        <v>44954</v>
      </c>
      <c r="Y283" s="78">
        <v>44954</v>
      </c>
      <c r="Z283" s="69" t="s">
        <v>1080</v>
      </c>
      <c r="AA283" s="319">
        <v>41000</v>
      </c>
      <c r="AB283" s="70">
        <v>33</v>
      </c>
      <c r="AC283" s="70">
        <v>4</v>
      </c>
      <c r="AD283" s="78">
        <v>45122</v>
      </c>
      <c r="AE283" s="115">
        <v>945</v>
      </c>
      <c r="AF283" s="115"/>
      <c r="AG283" s="70" t="s">
        <v>441</v>
      </c>
      <c r="AH283" s="204">
        <v>45141</v>
      </c>
      <c r="AI283" s="173">
        <v>9499094</v>
      </c>
      <c r="AJ283" s="76" t="s">
        <v>3366</v>
      </c>
      <c r="AK283" s="76" t="s">
        <v>519</v>
      </c>
      <c r="AL283" s="76">
        <v>945</v>
      </c>
      <c r="AM283" s="76"/>
      <c r="AN283" s="76" t="s">
        <v>3354</v>
      </c>
      <c r="AO283" s="76"/>
      <c r="AW283" s="78">
        <v>45110</v>
      </c>
      <c r="AX283" s="89" t="s">
        <v>3413</v>
      </c>
      <c r="AY283" s="76">
        <v>3433.18</v>
      </c>
      <c r="AZ283" s="70">
        <v>3.63</v>
      </c>
      <c r="BA283" s="76">
        <f>+AY283/AZ283</f>
        <v>945.77961432506891</v>
      </c>
      <c r="BB283" s="76"/>
      <c r="CS283" s="58">
        <f>+AL283+AT283</f>
        <v>945</v>
      </c>
      <c r="CT283" s="76">
        <f>+BA283+BG283+BM283+BS283+BY283+CE283+CK283+CQ283</f>
        <v>945.77961432506891</v>
      </c>
      <c r="CU283" s="76">
        <f>+CS283-CT283</f>
        <v>-0.7796143250689056</v>
      </c>
      <c r="CV283" s="81">
        <f>+AE283-AL283-AT283</f>
        <v>0</v>
      </c>
    </row>
    <row r="284" spans="1:103" s="70" customFormat="1">
      <c r="A284" s="70" t="s">
        <v>506</v>
      </c>
      <c r="B284" s="71">
        <v>137</v>
      </c>
      <c r="C284" s="15" t="s">
        <v>402</v>
      </c>
      <c r="D284" s="99" t="s">
        <v>403</v>
      </c>
      <c r="E284" s="98"/>
      <c r="F284" s="98"/>
      <c r="G284" s="71" t="s">
        <v>273</v>
      </c>
      <c r="H284" s="71">
        <v>7</v>
      </c>
      <c r="I284" s="73">
        <v>135.15</v>
      </c>
      <c r="J284" s="73">
        <v>41900</v>
      </c>
      <c r="K284" s="72">
        <v>0</v>
      </c>
      <c r="L284" s="72" t="s">
        <v>41</v>
      </c>
      <c r="M284" s="87" t="s">
        <v>14</v>
      </c>
      <c r="N284" s="88" t="s">
        <v>137</v>
      </c>
      <c r="O284" s="70" t="s">
        <v>507</v>
      </c>
      <c r="P284" s="70" t="s">
        <v>14</v>
      </c>
      <c r="Q284" s="89" t="s">
        <v>508</v>
      </c>
      <c r="R284" s="70" t="s">
        <v>509</v>
      </c>
      <c r="S284" s="70" t="s">
        <v>465</v>
      </c>
      <c r="T284" s="88"/>
      <c r="U284" s="88"/>
      <c r="V284" s="87">
        <v>135.15</v>
      </c>
      <c r="W284" s="87"/>
      <c r="X284" s="78">
        <v>44954</v>
      </c>
      <c r="Y284" s="78">
        <v>44954</v>
      </c>
      <c r="Z284" s="69" t="s">
        <v>1080</v>
      </c>
      <c r="AA284" s="319">
        <v>41000</v>
      </c>
      <c r="AB284" s="70">
        <v>33</v>
      </c>
      <c r="AC284" s="70">
        <v>5</v>
      </c>
      <c r="AD284" s="78">
        <v>45153</v>
      </c>
      <c r="AE284" s="115">
        <v>945</v>
      </c>
      <c r="AF284" s="115"/>
      <c r="AG284" s="70" t="s">
        <v>441</v>
      </c>
      <c r="AH284" s="204">
        <v>45146</v>
      </c>
      <c r="AI284" s="173">
        <v>9499094</v>
      </c>
      <c r="AJ284" s="76" t="s">
        <v>3366</v>
      </c>
      <c r="AK284" s="76" t="s">
        <v>520</v>
      </c>
      <c r="AL284" s="76">
        <v>945</v>
      </c>
      <c r="AM284" s="76"/>
      <c r="AN284" s="76" t="s">
        <v>3355</v>
      </c>
      <c r="AO284" s="76"/>
      <c r="AW284" s="78">
        <v>45141</v>
      </c>
      <c r="AX284" s="89" t="s">
        <v>3414</v>
      </c>
      <c r="AY284" s="76">
        <v>3477.95</v>
      </c>
      <c r="AZ284" s="70">
        <v>3.68</v>
      </c>
      <c r="BA284" s="76">
        <f>+AY284/AZ284</f>
        <v>945.09510869565213</v>
      </c>
      <c r="BB284" s="76"/>
      <c r="CS284" s="58">
        <f>+AL284+AT284</f>
        <v>945</v>
      </c>
      <c r="CT284" s="76">
        <f>+BA284+BG284+BM284+BS284+BY284+CE284+CK284+CQ284</f>
        <v>945.09510869565213</v>
      </c>
      <c r="CU284" s="76">
        <f>+CS284-CT284</f>
        <v>-9.5108695652129427E-2</v>
      </c>
      <c r="CV284" s="81">
        <f>+AE284-AL284-AT284</f>
        <v>0</v>
      </c>
    </row>
    <row r="285" spans="1:103" s="70" customFormat="1">
      <c r="A285" s="70" t="s">
        <v>506</v>
      </c>
      <c r="B285" s="71">
        <v>137</v>
      </c>
      <c r="C285" s="15" t="s">
        <v>402</v>
      </c>
      <c r="D285" s="99" t="s">
        <v>403</v>
      </c>
      <c r="E285" s="98"/>
      <c r="F285" s="98"/>
      <c r="G285" s="71" t="s">
        <v>273</v>
      </c>
      <c r="H285" s="71">
        <v>7</v>
      </c>
      <c r="I285" s="73">
        <v>135.15</v>
      </c>
      <c r="J285" s="73">
        <v>41900</v>
      </c>
      <c r="K285" s="72">
        <v>0</v>
      </c>
      <c r="L285" s="72" t="s">
        <v>41</v>
      </c>
      <c r="M285" s="87" t="s">
        <v>14</v>
      </c>
      <c r="N285" s="88" t="s">
        <v>137</v>
      </c>
      <c r="O285" s="70" t="s">
        <v>507</v>
      </c>
      <c r="P285" s="70" t="s">
        <v>14</v>
      </c>
      <c r="Q285" s="89" t="s">
        <v>508</v>
      </c>
      <c r="R285" s="70" t="s">
        <v>509</v>
      </c>
      <c r="S285" s="70" t="s">
        <v>465</v>
      </c>
      <c r="T285" s="88"/>
      <c r="U285" s="88"/>
      <c r="V285" s="87">
        <v>135.15</v>
      </c>
      <c r="W285" s="87"/>
      <c r="X285" s="78">
        <v>44954</v>
      </c>
      <c r="Y285" s="78">
        <v>44954</v>
      </c>
      <c r="Z285" s="69" t="s">
        <v>1080</v>
      </c>
      <c r="AA285" s="319">
        <v>41000</v>
      </c>
      <c r="AB285" s="70">
        <v>33</v>
      </c>
      <c r="AC285" s="70">
        <v>6</v>
      </c>
      <c r="AD285" s="78">
        <v>45184</v>
      </c>
      <c r="AE285" s="115">
        <v>945</v>
      </c>
      <c r="AF285" s="115"/>
      <c r="AG285" s="70" t="s">
        <v>441</v>
      </c>
      <c r="AH285" s="204">
        <v>45184</v>
      </c>
      <c r="AI285" s="173">
        <v>9499094</v>
      </c>
      <c r="AJ285" s="76" t="s">
        <v>3366</v>
      </c>
      <c r="AK285" s="76" t="s">
        <v>521</v>
      </c>
      <c r="AL285" s="76">
        <v>945</v>
      </c>
      <c r="AM285" s="76"/>
      <c r="AN285" s="76" t="s">
        <v>3356</v>
      </c>
      <c r="AO285" s="76"/>
      <c r="AW285" s="78">
        <v>45181</v>
      </c>
      <c r="AX285" s="89" t="s">
        <v>3415</v>
      </c>
      <c r="AY285" s="76">
        <v>3496.5</v>
      </c>
      <c r="AZ285" s="70">
        <v>3.7</v>
      </c>
      <c r="BA285" s="76">
        <f>+AY285/AZ285</f>
        <v>945</v>
      </c>
      <c r="BB285" s="76"/>
      <c r="CS285" s="58">
        <f>+AL285+AT285</f>
        <v>945</v>
      </c>
      <c r="CT285" s="76">
        <f>+BA285+BG285+BM285+BS285+BY285+CE285+CK285+CQ285</f>
        <v>945</v>
      </c>
      <c r="CU285" s="76">
        <f>+CS285-CT285</f>
        <v>0</v>
      </c>
      <c r="CV285" s="81">
        <f>+AE285-AL285-AT285</f>
        <v>0</v>
      </c>
    </row>
    <row r="286" spans="1:103" s="70" customFormat="1">
      <c r="A286" s="70" t="s">
        <v>506</v>
      </c>
      <c r="B286" s="71">
        <v>137</v>
      </c>
      <c r="C286" s="15" t="s">
        <v>402</v>
      </c>
      <c r="D286" s="99" t="s">
        <v>403</v>
      </c>
      <c r="E286" s="98"/>
      <c r="F286" s="98"/>
      <c r="G286" s="71" t="s">
        <v>273</v>
      </c>
      <c r="H286" s="71">
        <v>7</v>
      </c>
      <c r="I286" s="73">
        <v>135.15</v>
      </c>
      <c r="J286" s="73">
        <v>41900</v>
      </c>
      <c r="K286" s="72">
        <v>0</v>
      </c>
      <c r="L286" s="72" t="s">
        <v>41</v>
      </c>
      <c r="M286" s="87" t="s">
        <v>14</v>
      </c>
      <c r="N286" s="88" t="s">
        <v>137</v>
      </c>
      <c r="O286" s="70" t="s">
        <v>507</v>
      </c>
      <c r="P286" s="70" t="s">
        <v>14</v>
      </c>
      <c r="Q286" s="89" t="s">
        <v>508</v>
      </c>
      <c r="R286" s="70" t="s">
        <v>509</v>
      </c>
      <c r="S286" s="70" t="s">
        <v>465</v>
      </c>
      <c r="T286" s="88"/>
      <c r="U286" s="88"/>
      <c r="V286" s="87">
        <v>135.15</v>
      </c>
      <c r="W286" s="87"/>
      <c r="X286" s="78">
        <v>44954</v>
      </c>
      <c r="Y286" s="78">
        <v>44954</v>
      </c>
      <c r="Z286" s="69" t="s">
        <v>1080</v>
      </c>
      <c r="AA286" s="319">
        <v>41000</v>
      </c>
      <c r="AB286" s="70">
        <v>33</v>
      </c>
      <c r="AC286" s="70">
        <v>7</v>
      </c>
      <c r="AD286" s="78">
        <v>45214</v>
      </c>
      <c r="AE286" s="115">
        <v>1000</v>
      </c>
      <c r="AF286" s="115"/>
      <c r="AG286" s="70" t="s">
        <v>441</v>
      </c>
      <c r="AH286" s="204">
        <v>45215</v>
      </c>
      <c r="AI286" s="173">
        <v>9499094</v>
      </c>
      <c r="AJ286" s="76" t="s">
        <v>3366</v>
      </c>
      <c r="AK286" s="76" t="s">
        <v>3362</v>
      </c>
      <c r="AL286" s="76">
        <v>1000</v>
      </c>
      <c r="AM286" s="76"/>
      <c r="AN286" s="76" t="s">
        <v>3357</v>
      </c>
      <c r="AO286" s="76"/>
      <c r="AW286" s="78">
        <v>45215</v>
      </c>
      <c r="AX286" s="89" t="s">
        <v>3416</v>
      </c>
      <c r="AY286" s="76">
        <v>3850</v>
      </c>
      <c r="AZ286" s="70">
        <v>3.85</v>
      </c>
      <c r="BA286" s="76">
        <f>+AY286/AZ286</f>
        <v>1000</v>
      </c>
      <c r="BB286" s="76"/>
      <c r="CS286" s="58">
        <f>+AL286+AT286</f>
        <v>1000</v>
      </c>
      <c r="CT286" s="76">
        <f>+BA286+BG286+BM286+BS286+BY286+CE286+CK286+CQ286</f>
        <v>1000</v>
      </c>
      <c r="CU286" s="76">
        <f>+CS286-CT286</f>
        <v>0</v>
      </c>
      <c r="CV286" s="81">
        <f>+AE286-AL286-AT286</f>
        <v>0</v>
      </c>
    </row>
    <row r="287" spans="1:103" s="70" customFormat="1">
      <c r="A287" s="70" t="s">
        <v>506</v>
      </c>
      <c r="B287" s="71">
        <v>137</v>
      </c>
      <c r="C287" s="15" t="s">
        <v>402</v>
      </c>
      <c r="D287" s="99" t="s">
        <v>403</v>
      </c>
      <c r="E287" s="98"/>
      <c r="F287" s="98"/>
      <c r="G287" s="71" t="s">
        <v>273</v>
      </c>
      <c r="H287" s="71">
        <v>7</v>
      </c>
      <c r="I287" s="73">
        <v>135.15</v>
      </c>
      <c r="J287" s="73">
        <v>41900</v>
      </c>
      <c r="K287" s="72">
        <v>0</v>
      </c>
      <c r="L287" s="72" t="s">
        <v>41</v>
      </c>
      <c r="M287" s="87" t="s">
        <v>14</v>
      </c>
      <c r="N287" s="88" t="s">
        <v>137</v>
      </c>
      <c r="O287" s="70" t="s">
        <v>507</v>
      </c>
      <c r="P287" s="70" t="s">
        <v>14</v>
      </c>
      <c r="Q287" s="89" t="s">
        <v>508</v>
      </c>
      <c r="R287" s="70" t="s">
        <v>509</v>
      </c>
      <c r="S287" s="70" t="s">
        <v>465</v>
      </c>
      <c r="T287" s="88"/>
      <c r="U287" s="88"/>
      <c r="V287" s="87">
        <v>135.15</v>
      </c>
      <c r="W287" s="87"/>
      <c r="X287" s="78">
        <v>44954</v>
      </c>
      <c r="Y287" s="78">
        <v>44954</v>
      </c>
      <c r="Z287" s="69" t="s">
        <v>1080</v>
      </c>
      <c r="AA287" s="319">
        <v>41000</v>
      </c>
      <c r="AB287" s="70">
        <v>33</v>
      </c>
      <c r="AC287" s="70">
        <v>8</v>
      </c>
      <c r="AD287" s="78">
        <v>45245</v>
      </c>
      <c r="AE287" s="115">
        <v>1000</v>
      </c>
      <c r="AF287" s="115"/>
      <c r="AG287" s="70" t="s">
        <v>441</v>
      </c>
      <c r="AH287" s="204">
        <v>45239</v>
      </c>
      <c r="AI287" s="173">
        <v>9499094</v>
      </c>
      <c r="AJ287" s="76" t="s">
        <v>3366</v>
      </c>
      <c r="AK287" s="76" t="s">
        <v>3363</v>
      </c>
      <c r="AL287" s="76">
        <v>1000</v>
      </c>
      <c r="AM287" s="76"/>
      <c r="AN287" s="76" t="s">
        <v>3358</v>
      </c>
      <c r="AO287" s="76"/>
      <c r="AW287" s="78">
        <v>45238</v>
      </c>
      <c r="AX287" s="89" t="s">
        <v>3417</v>
      </c>
      <c r="AY287" s="76">
        <v>3760</v>
      </c>
      <c r="AZ287" s="70">
        <v>3.76</v>
      </c>
      <c r="BA287" s="76">
        <f>+AY287/AZ287</f>
        <v>1000</v>
      </c>
      <c r="BB287" s="76"/>
      <c r="CS287" s="58">
        <f>+AL287+AT287</f>
        <v>1000</v>
      </c>
      <c r="CT287" s="76">
        <f>+BA287+BG287+BM287+BS287+BY287+CE287+CK287+CQ287</f>
        <v>1000</v>
      </c>
      <c r="CU287" s="76">
        <f>+CS287-CT287</f>
        <v>0</v>
      </c>
      <c r="CV287" s="81">
        <f>+AE287-AL287-AT287</f>
        <v>0</v>
      </c>
    </row>
    <row r="288" spans="1:103" s="70" customFormat="1">
      <c r="A288" s="70" t="s">
        <v>506</v>
      </c>
      <c r="B288" s="71">
        <v>137</v>
      </c>
      <c r="C288" s="15" t="s">
        <v>402</v>
      </c>
      <c r="D288" s="99" t="s">
        <v>403</v>
      </c>
      <c r="E288" s="98"/>
      <c r="F288" s="98"/>
      <c r="G288" s="71" t="s">
        <v>273</v>
      </c>
      <c r="H288" s="71">
        <v>7</v>
      </c>
      <c r="I288" s="73">
        <v>135.15</v>
      </c>
      <c r="J288" s="73">
        <v>41900</v>
      </c>
      <c r="K288" s="72">
        <v>0</v>
      </c>
      <c r="L288" s="72" t="s">
        <v>41</v>
      </c>
      <c r="M288" s="87" t="s">
        <v>14</v>
      </c>
      <c r="N288" s="88" t="s">
        <v>137</v>
      </c>
      <c r="O288" s="70" t="s">
        <v>507</v>
      </c>
      <c r="P288" s="70" t="s">
        <v>14</v>
      </c>
      <c r="Q288" s="89" t="s">
        <v>508</v>
      </c>
      <c r="R288" s="70" t="s">
        <v>509</v>
      </c>
      <c r="S288" s="70" t="s">
        <v>465</v>
      </c>
      <c r="T288" s="88"/>
      <c r="U288" s="88"/>
      <c r="V288" s="87">
        <v>135.15</v>
      </c>
      <c r="W288" s="87"/>
      <c r="X288" s="78">
        <v>44954</v>
      </c>
      <c r="Y288" s="78">
        <v>44954</v>
      </c>
      <c r="Z288" s="69" t="s">
        <v>1080</v>
      </c>
      <c r="AA288" s="319">
        <v>41000</v>
      </c>
      <c r="AB288" s="70">
        <v>33</v>
      </c>
      <c r="AC288" s="70">
        <v>9</v>
      </c>
      <c r="AD288" s="78">
        <v>45275</v>
      </c>
      <c r="AE288" s="115">
        <v>1000</v>
      </c>
      <c r="AF288" s="115"/>
      <c r="AG288" s="70" t="s">
        <v>441</v>
      </c>
      <c r="AH288" s="204">
        <v>45279</v>
      </c>
      <c r="AI288" s="173">
        <v>9499094</v>
      </c>
      <c r="AJ288" s="76" t="s">
        <v>3366</v>
      </c>
      <c r="AK288" s="76" t="s">
        <v>3364</v>
      </c>
      <c r="AL288" s="76">
        <v>1000</v>
      </c>
      <c r="AM288" s="76"/>
      <c r="AN288" s="76" t="s">
        <v>3359</v>
      </c>
      <c r="AO288" s="76"/>
      <c r="AW288" s="78">
        <v>45279</v>
      </c>
      <c r="AX288" s="89" t="s">
        <v>3418</v>
      </c>
      <c r="AY288" s="76"/>
      <c r="BA288" s="76">
        <v>1000</v>
      </c>
      <c r="BB288" s="76"/>
      <c r="CS288" s="58">
        <f>+AL288+AT288</f>
        <v>1000</v>
      </c>
      <c r="CT288" s="76">
        <f>+BA288+BG288+BM288+BS288+BY288+CE288+CK288+CQ288</f>
        <v>1000</v>
      </c>
      <c r="CU288" s="76">
        <f>+CS288-CT288</f>
        <v>0</v>
      </c>
      <c r="CV288" s="81">
        <f>+AE288-AL288-AT288</f>
        <v>0</v>
      </c>
    </row>
    <row r="289" spans="1:100" s="70" customFormat="1">
      <c r="A289" s="70" t="s">
        <v>506</v>
      </c>
      <c r="B289" s="71">
        <v>137</v>
      </c>
      <c r="C289" s="15" t="s">
        <v>402</v>
      </c>
      <c r="D289" s="99" t="s">
        <v>403</v>
      </c>
      <c r="E289" s="98"/>
      <c r="F289" s="98"/>
      <c r="G289" s="71" t="s">
        <v>273</v>
      </c>
      <c r="H289" s="71">
        <v>7</v>
      </c>
      <c r="I289" s="73">
        <v>135.15</v>
      </c>
      <c r="J289" s="73">
        <v>41900</v>
      </c>
      <c r="K289" s="72">
        <v>0</v>
      </c>
      <c r="L289" s="72" t="s">
        <v>41</v>
      </c>
      <c r="M289" s="87" t="s">
        <v>14</v>
      </c>
      <c r="N289" s="88" t="s">
        <v>137</v>
      </c>
      <c r="O289" s="70" t="s">
        <v>507</v>
      </c>
      <c r="P289" s="70" t="s">
        <v>14</v>
      </c>
      <c r="Q289" s="89" t="s">
        <v>508</v>
      </c>
      <c r="R289" s="70" t="s">
        <v>509</v>
      </c>
      <c r="S289" s="70" t="s">
        <v>465</v>
      </c>
      <c r="T289" s="88"/>
      <c r="U289" s="88"/>
      <c r="V289" s="87">
        <v>135.15</v>
      </c>
      <c r="W289" s="87"/>
      <c r="X289" s="78">
        <v>44954</v>
      </c>
      <c r="Y289" s="78">
        <v>44954</v>
      </c>
      <c r="Z289" s="69" t="s">
        <v>1080</v>
      </c>
      <c r="AA289" s="319">
        <v>41000</v>
      </c>
      <c r="AB289" s="70">
        <v>33</v>
      </c>
      <c r="AC289" s="70">
        <v>10</v>
      </c>
      <c r="AD289" s="78">
        <v>45306</v>
      </c>
      <c r="AE289" s="115">
        <v>1000</v>
      </c>
      <c r="AF289" s="115"/>
      <c r="AG289" s="70" t="s">
        <v>441</v>
      </c>
      <c r="AH289" s="204">
        <v>45289</v>
      </c>
      <c r="AI289" s="173">
        <v>9499094</v>
      </c>
      <c r="AJ289" s="76" t="s">
        <v>3366</v>
      </c>
      <c r="AK289" s="76" t="s">
        <v>3365</v>
      </c>
      <c r="AL289" s="76">
        <v>1000</v>
      </c>
      <c r="AM289" s="76"/>
      <c r="AN289" s="76" t="s">
        <v>3360</v>
      </c>
      <c r="AO289" s="76"/>
      <c r="AW289" s="78">
        <v>45288</v>
      </c>
      <c r="AX289" s="313" t="s">
        <v>3419</v>
      </c>
      <c r="BA289" s="76">
        <v>1000</v>
      </c>
      <c r="BB289" s="76"/>
      <c r="CS289" s="58">
        <f>+AL289+AT289</f>
        <v>1000</v>
      </c>
      <c r="CT289" s="76">
        <f>+BA289+BG289+BM289+BS289+BY289+CE289+CK289+CQ289</f>
        <v>1000</v>
      </c>
      <c r="CU289" s="76">
        <f>+CS289-CT289</f>
        <v>0</v>
      </c>
      <c r="CV289" s="81">
        <f>+AE289-AL289-AT289</f>
        <v>0</v>
      </c>
    </row>
    <row r="290" spans="1:100" s="70" customFormat="1">
      <c r="A290" s="70" t="s">
        <v>506</v>
      </c>
      <c r="B290" s="71">
        <v>137</v>
      </c>
      <c r="C290" s="15" t="s">
        <v>402</v>
      </c>
      <c r="D290" s="99" t="s">
        <v>403</v>
      </c>
      <c r="E290" s="98"/>
      <c r="F290" s="98"/>
      <c r="G290" s="71" t="s">
        <v>273</v>
      </c>
      <c r="H290" s="71">
        <v>7</v>
      </c>
      <c r="I290" s="73">
        <v>135.15</v>
      </c>
      <c r="J290" s="73">
        <v>41900</v>
      </c>
      <c r="K290" s="72">
        <v>0</v>
      </c>
      <c r="L290" s="72" t="s">
        <v>41</v>
      </c>
      <c r="M290" s="87" t="s">
        <v>14</v>
      </c>
      <c r="N290" s="88" t="s">
        <v>137</v>
      </c>
      <c r="O290" s="70" t="s">
        <v>507</v>
      </c>
      <c r="P290" s="70" t="s">
        <v>14</v>
      </c>
      <c r="Q290" s="89" t="s">
        <v>508</v>
      </c>
      <c r="R290" s="70" t="s">
        <v>509</v>
      </c>
      <c r="S290" s="70" t="s">
        <v>465</v>
      </c>
      <c r="T290" s="88"/>
      <c r="U290" s="88"/>
      <c r="V290" s="87">
        <v>135.15</v>
      </c>
      <c r="W290" s="87"/>
      <c r="X290" s="78">
        <v>44954</v>
      </c>
      <c r="Y290" s="78">
        <v>44954</v>
      </c>
      <c r="Z290" s="69" t="s">
        <v>1080</v>
      </c>
      <c r="AA290" s="319">
        <v>41000</v>
      </c>
      <c r="AB290" s="70">
        <v>33</v>
      </c>
      <c r="AC290" s="70">
        <v>11</v>
      </c>
      <c r="AD290" s="78">
        <v>45337</v>
      </c>
      <c r="AE290" s="115">
        <v>1000</v>
      </c>
      <c r="AF290" s="115"/>
      <c r="AG290" s="70" t="s">
        <v>441</v>
      </c>
      <c r="AH290" s="204">
        <v>45329</v>
      </c>
      <c r="AI290" s="173">
        <v>9499094</v>
      </c>
      <c r="AJ290" s="76" t="s">
        <v>3366</v>
      </c>
      <c r="AK290" s="76" t="s">
        <v>3367</v>
      </c>
      <c r="AL290" s="76">
        <v>1000</v>
      </c>
      <c r="AM290" s="76"/>
      <c r="AN290" s="76" t="s">
        <v>3378</v>
      </c>
      <c r="AO290" s="76"/>
      <c r="AW290" s="78">
        <v>45324</v>
      </c>
      <c r="AX290" s="89" t="s">
        <v>3420</v>
      </c>
      <c r="BA290" s="76">
        <v>1000</v>
      </c>
      <c r="BB290" s="76"/>
      <c r="CS290" s="58">
        <f>+AL290+AT290</f>
        <v>1000</v>
      </c>
      <c r="CT290" s="76">
        <f>+BA290+BG290+BM290+BS290+BY290+CE290+CK290+CQ290</f>
        <v>1000</v>
      </c>
      <c r="CU290" s="76">
        <f>+CS290-CT290</f>
        <v>0</v>
      </c>
      <c r="CV290" s="81">
        <f>+AE290-AL290-AT290</f>
        <v>0</v>
      </c>
    </row>
    <row r="291" spans="1:100" s="70" customFormat="1">
      <c r="A291" s="70" t="s">
        <v>506</v>
      </c>
      <c r="B291" s="71">
        <v>137</v>
      </c>
      <c r="C291" s="15" t="s">
        <v>402</v>
      </c>
      <c r="D291" s="99" t="s">
        <v>403</v>
      </c>
      <c r="E291" s="98"/>
      <c r="F291" s="98"/>
      <c r="G291" s="71" t="s">
        <v>273</v>
      </c>
      <c r="H291" s="71">
        <v>7</v>
      </c>
      <c r="I291" s="73">
        <v>135.15</v>
      </c>
      <c r="J291" s="73">
        <v>41900</v>
      </c>
      <c r="K291" s="72">
        <v>0</v>
      </c>
      <c r="L291" s="72" t="s">
        <v>41</v>
      </c>
      <c r="M291" s="87" t="s">
        <v>14</v>
      </c>
      <c r="N291" s="88" t="s">
        <v>137</v>
      </c>
      <c r="O291" s="70" t="s">
        <v>507</v>
      </c>
      <c r="P291" s="70" t="s">
        <v>14</v>
      </c>
      <c r="Q291" s="89" t="s">
        <v>508</v>
      </c>
      <c r="R291" s="70" t="s">
        <v>509</v>
      </c>
      <c r="S291" s="70" t="s">
        <v>465</v>
      </c>
      <c r="T291" s="88"/>
      <c r="U291" s="88"/>
      <c r="V291" s="87">
        <v>135.15</v>
      </c>
      <c r="W291" s="87"/>
      <c r="X291" s="78">
        <v>44954</v>
      </c>
      <c r="Y291" s="78">
        <v>44954</v>
      </c>
      <c r="Z291" s="69" t="s">
        <v>1080</v>
      </c>
      <c r="AA291" s="319">
        <v>41000</v>
      </c>
      <c r="AB291" s="70">
        <v>33</v>
      </c>
      <c r="AC291" s="70">
        <v>12</v>
      </c>
      <c r="AD291" s="78">
        <v>45366</v>
      </c>
      <c r="AE291" s="115">
        <v>1000</v>
      </c>
      <c r="AF291" s="115"/>
      <c r="AG291" s="70" t="s">
        <v>441</v>
      </c>
      <c r="AH291" s="204">
        <v>45359</v>
      </c>
      <c r="AI291" s="173">
        <v>9499094</v>
      </c>
      <c r="AJ291" s="76" t="s">
        <v>3366</v>
      </c>
      <c r="AK291" s="76" t="s">
        <v>3368</v>
      </c>
      <c r="AL291" s="76">
        <v>1000</v>
      </c>
      <c r="AM291" s="76"/>
      <c r="AN291" s="76" t="s">
        <v>3379</v>
      </c>
      <c r="AO291" s="76"/>
      <c r="AW291" s="78">
        <v>45357</v>
      </c>
      <c r="AX291" s="89" t="s">
        <v>3421</v>
      </c>
      <c r="BA291" s="76">
        <v>1000</v>
      </c>
      <c r="BB291" s="76"/>
      <c r="CS291" s="58">
        <f>+AL291+AT291</f>
        <v>1000</v>
      </c>
      <c r="CT291" s="76">
        <f>+BA291+BG291+BM291+BS291+BY291+CE291+CK291+CQ291</f>
        <v>1000</v>
      </c>
      <c r="CU291" s="76">
        <f>+CS291-CT291</f>
        <v>0</v>
      </c>
      <c r="CV291" s="81">
        <f>+AE291-AL291-AT291</f>
        <v>0</v>
      </c>
    </row>
    <row r="292" spans="1:100" s="70" customFormat="1">
      <c r="A292" s="70" t="s">
        <v>506</v>
      </c>
      <c r="B292" s="71">
        <v>137</v>
      </c>
      <c r="C292" s="15" t="s">
        <v>402</v>
      </c>
      <c r="D292" s="99" t="s">
        <v>403</v>
      </c>
      <c r="E292" s="98"/>
      <c r="F292" s="98"/>
      <c r="G292" s="71" t="s">
        <v>273</v>
      </c>
      <c r="H292" s="71">
        <v>7</v>
      </c>
      <c r="I292" s="73">
        <v>135.15</v>
      </c>
      <c r="J292" s="73">
        <v>41900</v>
      </c>
      <c r="K292" s="72">
        <v>0</v>
      </c>
      <c r="L292" s="72" t="s">
        <v>41</v>
      </c>
      <c r="M292" s="87" t="s">
        <v>14</v>
      </c>
      <c r="N292" s="88" t="s">
        <v>137</v>
      </c>
      <c r="O292" s="70" t="s">
        <v>507</v>
      </c>
      <c r="P292" s="70" t="s">
        <v>14</v>
      </c>
      <c r="Q292" s="89" t="s">
        <v>508</v>
      </c>
      <c r="R292" s="70" t="s">
        <v>509</v>
      </c>
      <c r="S292" s="70" t="s">
        <v>465</v>
      </c>
      <c r="T292" s="88"/>
      <c r="U292" s="88"/>
      <c r="V292" s="87">
        <v>135.15</v>
      </c>
      <c r="W292" s="87"/>
      <c r="X292" s="78">
        <v>44954</v>
      </c>
      <c r="Y292" s="78">
        <v>44954</v>
      </c>
      <c r="Z292" s="69" t="s">
        <v>1080</v>
      </c>
      <c r="AA292" s="319">
        <v>41000</v>
      </c>
      <c r="AB292" s="70">
        <v>33</v>
      </c>
      <c r="AC292" s="70">
        <v>13</v>
      </c>
      <c r="AD292" s="78">
        <v>45397</v>
      </c>
      <c r="AE292" s="115">
        <v>1000</v>
      </c>
      <c r="AF292" s="115"/>
      <c r="AG292" s="70" t="s">
        <v>441</v>
      </c>
      <c r="AH292" s="204">
        <v>45428</v>
      </c>
      <c r="AI292" s="173">
        <v>9499094</v>
      </c>
      <c r="AJ292" s="76" t="s">
        <v>3366</v>
      </c>
      <c r="AK292" s="76" t="s">
        <v>3369</v>
      </c>
      <c r="AL292" s="76">
        <v>1000</v>
      </c>
      <c r="AM292" s="76"/>
      <c r="AN292" s="76" t="s">
        <v>3380</v>
      </c>
      <c r="AO292" s="76"/>
      <c r="AW292" s="78">
        <v>45402</v>
      </c>
      <c r="AX292" s="89" t="s">
        <v>3424</v>
      </c>
      <c r="BA292" s="76">
        <v>1000</v>
      </c>
      <c r="BB292" s="76"/>
      <c r="CS292" s="58">
        <f>+AL292+AT292</f>
        <v>1000</v>
      </c>
      <c r="CT292" s="76">
        <f>+BA292+BG292+BM292+BS292+BY292+CE292+CK292+CQ292</f>
        <v>1000</v>
      </c>
      <c r="CU292" s="76">
        <f>+CS292-CT292</f>
        <v>0</v>
      </c>
      <c r="CV292" s="81">
        <f>+AE292-AL292-AT292</f>
        <v>0</v>
      </c>
    </row>
    <row r="293" spans="1:100" s="70" customFormat="1">
      <c r="A293" s="70" t="s">
        <v>506</v>
      </c>
      <c r="B293" s="71">
        <v>137</v>
      </c>
      <c r="C293" s="15" t="s">
        <v>402</v>
      </c>
      <c r="D293" s="99" t="s">
        <v>403</v>
      </c>
      <c r="E293" s="98"/>
      <c r="F293" s="98"/>
      <c r="G293" s="71" t="s">
        <v>273</v>
      </c>
      <c r="H293" s="71">
        <v>7</v>
      </c>
      <c r="I293" s="73">
        <v>135.15</v>
      </c>
      <c r="J293" s="73">
        <v>41900</v>
      </c>
      <c r="K293" s="72">
        <v>0</v>
      </c>
      <c r="L293" s="72" t="s">
        <v>41</v>
      </c>
      <c r="M293" s="87" t="s">
        <v>14</v>
      </c>
      <c r="N293" s="88" t="s">
        <v>137</v>
      </c>
      <c r="O293" s="70" t="s">
        <v>507</v>
      </c>
      <c r="P293" s="70" t="s">
        <v>14</v>
      </c>
      <c r="Q293" s="89" t="s">
        <v>508</v>
      </c>
      <c r="R293" s="70" t="s">
        <v>509</v>
      </c>
      <c r="S293" s="70" t="s">
        <v>465</v>
      </c>
      <c r="T293" s="88"/>
      <c r="U293" s="88"/>
      <c r="V293" s="87">
        <v>135.15</v>
      </c>
      <c r="W293" s="87"/>
      <c r="X293" s="78">
        <v>44954</v>
      </c>
      <c r="Y293" s="78">
        <v>44954</v>
      </c>
      <c r="Z293" s="69" t="s">
        <v>1080</v>
      </c>
      <c r="AA293" s="319">
        <v>41000</v>
      </c>
      <c r="AB293" s="70">
        <v>33</v>
      </c>
      <c r="AC293" s="70">
        <v>14</v>
      </c>
      <c r="AD293" s="78">
        <v>45427</v>
      </c>
      <c r="AE293" s="115">
        <v>1000</v>
      </c>
      <c r="AF293" s="115"/>
      <c r="AG293" s="70" t="s">
        <v>441</v>
      </c>
      <c r="AH293" s="204">
        <v>45428</v>
      </c>
      <c r="AI293" s="173">
        <v>9499094</v>
      </c>
      <c r="AJ293" s="76" t="s">
        <v>3366</v>
      </c>
      <c r="AK293" s="76" t="s">
        <v>3370</v>
      </c>
      <c r="AL293" s="76">
        <v>1000</v>
      </c>
      <c r="AM293" s="76"/>
      <c r="AN293" s="76" t="s">
        <v>3381</v>
      </c>
      <c r="AO293" s="76"/>
      <c r="AW293" s="78">
        <v>45428</v>
      </c>
      <c r="AX293" s="89">
        <v>2650</v>
      </c>
      <c r="BA293" s="76">
        <v>1000</v>
      </c>
      <c r="BB293" s="76"/>
      <c r="CS293" s="58">
        <f>+AL293+AT293</f>
        <v>1000</v>
      </c>
      <c r="CT293" s="76">
        <f>+BA293+BG293+BM293+BS293+BY293+CE293+CK293+CQ293</f>
        <v>1000</v>
      </c>
      <c r="CU293" s="76">
        <f>+CS293-CT293</f>
        <v>0</v>
      </c>
      <c r="CV293" s="81">
        <f>+AE293-AL293-AT293</f>
        <v>0</v>
      </c>
    </row>
    <row r="294" spans="1:100" s="70" customFormat="1">
      <c r="A294" s="70" t="s">
        <v>506</v>
      </c>
      <c r="B294" s="71">
        <v>137</v>
      </c>
      <c r="C294" s="15" t="s">
        <v>402</v>
      </c>
      <c r="D294" s="99" t="s">
        <v>403</v>
      </c>
      <c r="E294" s="98"/>
      <c r="F294" s="98"/>
      <c r="G294" s="71" t="s">
        <v>273</v>
      </c>
      <c r="H294" s="71">
        <v>7</v>
      </c>
      <c r="I294" s="73">
        <v>135.15</v>
      </c>
      <c r="J294" s="73">
        <v>41900</v>
      </c>
      <c r="K294" s="72">
        <v>0</v>
      </c>
      <c r="L294" s="72" t="s">
        <v>41</v>
      </c>
      <c r="M294" s="87" t="s">
        <v>14</v>
      </c>
      <c r="N294" s="88" t="s">
        <v>137</v>
      </c>
      <c r="O294" s="70" t="s">
        <v>507</v>
      </c>
      <c r="P294" s="70" t="s">
        <v>14</v>
      </c>
      <c r="Q294" s="89" t="s">
        <v>508</v>
      </c>
      <c r="R294" s="70" t="s">
        <v>509</v>
      </c>
      <c r="S294" s="70" t="s">
        <v>465</v>
      </c>
      <c r="T294" s="88"/>
      <c r="U294" s="88"/>
      <c r="V294" s="87">
        <v>135.15</v>
      </c>
      <c r="W294" s="87"/>
      <c r="X294" s="78">
        <v>44954</v>
      </c>
      <c r="Y294" s="78">
        <v>44954</v>
      </c>
      <c r="Z294" s="69" t="s">
        <v>1080</v>
      </c>
      <c r="AA294" s="319">
        <v>41000</v>
      </c>
      <c r="AB294" s="70">
        <v>33</v>
      </c>
      <c r="AC294" s="70">
        <v>15</v>
      </c>
      <c r="AD294" s="78">
        <v>45458</v>
      </c>
      <c r="AE294" s="115">
        <v>1000</v>
      </c>
      <c r="AF294" s="115"/>
      <c r="AG294" s="70" t="s">
        <v>441</v>
      </c>
      <c r="AH294" s="204">
        <v>45455</v>
      </c>
      <c r="AI294" s="173">
        <v>9499094</v>
      </c>
      <c r="AJ294" s="76" t="s">
        <v>3366</v>
      </c>
      <c r="AK294" s="76" t="s">
        <v>3371</v>
      </c>
      <c r="AL294" s="76">
        <v>1000</v>
      </c>
      <c r="AM294" s="76"/>
      <c r="AN294" s="76" t="s">
        <v>3382</v>
      </c>
      <c r="AO294" s="76"/>
      <c r="AW294" s="78">
        <v>45455</v>
      </c>
      <c r="AX294" s="89">
        <v>2777</v>
      </c>
      <c r="BA294" s="76">
        <v>1000</v>
      </c>
      <c r="BB294" s="76"/>
      <c r="CS294" s="58">
        <f>+AL294+AT294</f>
        <v>1000</v>
      </c>
      <c r="CT294" s="76">
        <f>+BA294+BG294+BM294+BS294+BY294+CE294+CK294+CQ294</f>
        <v>1000</v>
      </c>
      <c r="CU294" s="76">
        <f>+CS294-CT294</f>
        <v>0</v>
      </c>
      <c r="CV294" s="81">
        <f>+AE294-AL294-AT294</f>
        <v>0</v>
      </c>
    </row>
    <row r="295" spans="1:100" s="70" customFormat="1">
      <c r="A295" s="70" t="s">
        <v>506</v>
      </c>
      <c r="B295" s="71">
        <v>137</v>
      </c>
      <c r="C295" s="15" t="s">
        <v>402</v>
      </c>
      <c r="D295" s="99" t="s">
        <v>403</v>
      </c>
      <c r="E295" s="98"/>
      <c r="F295" s="98"/>
      <c r="G295" s="71" t="s">
        <v>273</v>
      </c>
      <c r="H295" s="71">
        <v>7</v>
      </c>
      <c r="I295" s="73">
        <v>135.15</v>
      </c>
      <c r="J295" s="73">
        <v>41900</v>
      </c>
      <c r="K295" s="72">
        <v>0</v>
      </c>
      <c r="L295" s="72" t="s">
        <v>41</v>
      </c>
      <c r="M295" s="87" t="s">
        <v>14</v>
      </c>
      <c r="N295" s="88" t="s">
        <v>137</v>
      </c>
      <c r="O295" s="70" t="s">
        <v>507</v>
      </c>
      <c r="P295" s="70" t="s">
        <v>14</v>
      </c>
      <c r="Q295" s="89" t="s">
        <v>508</v>
      </c>
      <c r="R295" s="70" t="s">
        <v>509</v>
      </c>
      <c r="S295" s="70" t="s">
        <v>465</v>
      </c>
      <c r="T295" s="88"/>
      <c r="U295" s="88"/>
      <c r="V295" s="87">
        <v>135.15</v>
      </c>
      <c r="W295" s="87"/>
      <c r="X295" s="78">
        <v>44954</v>
      </c>
      <c r="Y295" s="78">
        <v>44954</v>
      </c>
      <c r="Z295" s="69" t="s">
        <v>1080</v>
      </c>
      <c r="AA295" s="319">
        <v>41000</v>
      </c>
      <c r="AB295" s="70">
        <v>33</v>
      </c>
      <c r="AC295" s="70">
        <v>16</v>
      </c>
      <c r="AD295" s="78">
        <v>45488</v>
      </c>
      <c r="AE295" s="115">
        <v>1000</v>
      </c>
      <c r="AF295" s="115"/>
      <c r="AG295" s="70" t="s">
        <v>441</v>
      </c>
      <c r="AH295" s="204">
        <v>45488</v>
      </c>
      <c r="AI295" s="173">
        <v>9499094</v>
      </c>
      <c r="AJ295" s="76" t="s">
        <v>3366</v>
      </c>
      <c r="AK295" s="76" t="s">
        <v>3372</v>
      </c>
      <c r="AL295" s="76">
        <v>1000</v>
      </c>
      <c r="AM295" s="76"/>
      <c r="AN295" s="76" t="s">
        <v>3383</v>
      </c>
      <c r="AO295" s="76"/>
      <c r="AW295" s="78">
        <v>45488</v>
      </c>
      <c r="AX295" s="89">
        <v>2910</v>
      </c>
      <c r="BA295" s="76">
        <v>1000</v>
      </c>
      <c r="BB295" s="76"/>
      <c r="CS295" s="58">
        <f>+AL295+AT295</f>
        <v>1000</v>
      </c>
      <c r="CT295" s="76">
        <f>+BA295+BG295+BM295+BS295+BY295+CE295+CK295+CQ295</f>
        <v>1000</v>
      </c>
      <c r="CU295" s="76">
        <f>+CS295-CT295</f>
        <v>0</v>
      </c>
      <c r="CV295" s="81">
        <f>+AE295-AL295-AT295</f>
        <v>0</v>
      </c>
    </row>
    <row r="296" spans="1:100" s="70" customFormat="1">
      <c r="A296" s="70" t="s">
        <v>506</v>
      </c>
      <c r="B296" s="71">
        <v>137</v>
      </c>
      <c r="C296" s="15" t="s">
        <v>402</v>
      </c>
      <c r="D296" s="99" t="s">
        <v>403</v>
      </c>
      <c r="E296" s="98"/>
      <c r="F296" s="98"/>
      <c r="G296" s="71" t="s">
        <v>273</v>
      </c>
      <c r="H296" s="71">
        <v>7</v>
      </c>
      <c r="I296" s="73">
        <v>135.15</v>
      </c>
      <c r="J296" s="73">
        <v>41900</v>
      </c>
      <c r="K296" s="72">
        <v>0</v>
      </c>
      <c r="L296" s="72" t="s">
        <v>41</v>
      </c>
      <c r="M296" s="87" t="s">
        <v>14</v>
      </c>
      <c r="N296" s="88" t="s">
        <v>137</v>
      </c>
      <c r="O296" s="70" t="s">
        <v>507</v>
      </c>
      <c r="P296" s="70" t="s">
        <v>14</v>
      </c>
      <c r="Q296" s="89" t="s">
        <v>508</v>
      </c>
      <c r="R296" s="70" t="s">
        <v>509</v>
      </c>
      <c r="S296" s="70" t="s">
        <v>465</v>
      </c>
      <c r="T296" s="88"/>
      <c r="U296" s="88"/>
      <c r="V296" s="87">
        <v>135.15</v>
      </c>
      <c r="W296" s="87"/>
      <c r="X296" s="78">
        <v>44954</v>
      </c>
      <c r="Y296" s="78">
        <v>44954</v>
      </c>
      <c r="Z296" s="69" t="s">
        <v>1080</v>
      </c>
      <c r="AA296" s="319">
        <v>41000</v>
      </c>
      <c r="AB296" s="70">
        <v>33</v>
      </c>
      <c r="AC296" s="70">
        <v>17</v>
      </c>
      <c r="AD296" s="78">
        <v>45519</v>
      </c>
      <c r="AE296" s="115">
        <v>1000</v>
      </c>
      <c r="AF296" s="115"/>
      <c r="AG296" s="70" t="s">
        <v>441</v>
      </c>
      <c r="AH296" s="204">
        <v>45520</v>
      </c>
      <c r="AI296" s="173">
        <v>9499094</v>
      </c>
      <c r="AJ296" s="76" t="s">
        <v>3366</v>
      </c>
      <c r="AK296" s="76" t="s">
        <v>3373</v>
      </c>
      <c r="AL296" s="76">
        <v>1000</v>
      </c>
      <c r="AM296" s="76"/>
      <c r="AN296" s="76" t="s">
        <v>3384</v>
      </c>
      <c r="AO296" s="76"/>
      <c r="AW296" s="78">
        <v>45519</v>
      </c>
      <c r="AX296" s="89">
        <v>3054</v>
      </c>
      <c r="BA296" s="76">
        <v>1000</v>
      </c>
      <c r="BB296" s="76"/>
      <c r="CS296" s="58">
        <f>+AL296+AT296</f>
        <v>1000</v>
      </c>
      <c r="CT296" s="76">
        <f>+BA296+BG296+BM296+BS296+BY296+CE296+CK296+CQ296</f>
        <v>1000</v>
      </c>
      <c r="CU296" s="76">
        <f>+CS296-CT296</f>
        <v>0</v>
      </c>
      <c r="CV296" s="81">
        <f>+AE296-AL296-AT296</f>
        <v>0</v>
      </c>
    </row>
    <row r="297" spans="1:100" s="70" customFormat="1">
      <c r="A297" s="70" t="s">
        <v>506</v>
      </c>
      <c r="B297" s="71">
        <v>137</v>
      </c>
      <c r="C297" s="15" t="s">
        <v>402</v>
      </c>
      <c r="D297" s="99" t="s">
        <v>403</v>
      </c>
      <c r="E297" s="98"/>
      <c r="F297" s="98"/>
      <c r="G297" s="71" t="s">
        <v>273</v>
      </c>
      <c r="H297" s="71">
        <v>7</v>
      </c>
      <c r="I297" s="73">
        <v>135.15</v>
      </c>
      <c r="J297" s="73">
        <v>41900</v>
      </c>
      <c r="K297" s="72">
        <v>0</v>
      </c>
      <c r="L297" s="72" t="s">
        <v>41</v>
      </c>
      <c r="M297" s="87" t="s">
        <v>14</v>
      </c>
      <c r="N297" s="88" t="s">
        <v>137</v>
      </c>
      <c r="O297" s="70" t="s">
        <v>507</v>
      </c>
      <c r="P297" s="70" t="s">
        <v>14</v>
      </c>
      <c r="Q297" s="89" t="s">
        <v>508</v>
      </c>
      <c r="R297" s="70" t="s">
        <v>509</v>
      </c>
      <c r="S297" s="70" t="s">
        <v>465</v>
      </c>
      <c r="T297" s="88"/>
      <c r="U297" s="88"/>
      <c r="V297" s="87">
        <v>135.15</v>
      </c>
      <c r="W297" s="87"/>
      <c r="X297" s="78">
        <v>44954</v>
      </c>
      <c r="Y297" s="78">
        <v>44954</v>
      </c>
      <c r="Z297" s="69" t="s">
        <v>1080</v>
      </c>
      <c r="AA297" s="319">
        <v>41000</v>
      </c>
      <c r="AB297" s="70">
        <v>33</v>
      </c>
      <c r="AC297" s="70">
        <v>18</v>
      </c>
      <c r="AD297" s="78">
        <v>45550</v>
      </c>
      <c r="AE297" s="115">
        <v>1000</v>
      </c>
      <c r="AF297" s="115"/>
      <c r="AG297" s="70" t="s">
        <v>441</v>
      </c>
      <c r="AH297" s="204">
        <v>45552</v>
      </c>
      <c r="AI297" s="173">
        <v>9499094</v>
      </c>
      <c r="AJ297" s="76" t="s">
        <v>3366</v>
      </c>
      <c r="AK297" s="76" t="s">
        <v>3374</v>
      </c>
      <c r="AL297" s="76">
        <v>1000</v>
      </c>
      <c r="AM297" s="76"/>
      <c r="AN297" s="76" t="s">
        <v>3385</v>
      </c>
      <c r="AO297" s="76"/>
      <c r="AW297" s="78">
        <v>45549</v>
      </c>
      <c r="AX297" s="89" t="s">
        <v>3422</v>
      </c>
      <c r="BA297" s="76">
        <v>1000</v>
      </c>
      <c r="BB297" s="76"/>
      <c r="CS297" s="58">
        <f>+AL297+AT297</f>
        <v>1000</v>
      </c>
      <c r="CT297" s="76">
        <f>+BA297+BG297+BM297+BS297+BY297+CE297+CK297+CQ297</f>
        <v>1000</v>
      </c>
      <c r="CU297" s="76">
        <f>+CS297-CT297</f>
        <v>0</v>
      </c>
      <c r="CV297" s="81">
        <f>+AE297-AL297-AT297</f>
        <v>0</v>
      </c>
    </row>
    <row r="298" spans="1:100" s="70" customFormat="1">
      <c r="A298" s="70" t="s">
        <v>506</v>
      </c>
      <c r="B298" s="71">
        <v>137</v>
      </c>
      <c r="C298" s="15" t="s">
        <v>402</v>
      </c>
      <c r="D298" s="99" t="s">
        <v>403</v>
      </c>
      <c r="E298" s="98"/>
      <c r="F298" s="98"/>
      <c r="G298" s="71" t="s">
        <v>273</v>
      </c>
      <c r="H298" s="71">
        <v>7</v>
      </c>
      <c r="I298" s="73">
        <v>135.15</v>
      </c>
      <c r="J298" s="73">
        <v>41900</v>
      </c>
      <c r="K298" s="72">
        <v>0</v>
      </c>
      <c r="L298" s="72" t="s">
        <v>41</v>
      </c>
      <c r="M298" s="87" t="s">
        <v>14</v>
      </c>
      <c r="N298" s="88" t="s">
        <v>137</v>
      </c>
      <c r="O298" s="70" t="s">
        <v>507</v>
      </c>
      <c r="P298" s="70" t="s">
        <v>14</v>
      </c>
      <c r="Q298" s="89" t="s">
        <v>508</v>
      </c>
      <c r="R298" s="70" t="s">
        <v>509</v>
      </c>
      <c r="S298" s="70" t="s">
        <v>465</v>
      </c>
      <c r="T298" s="88"/>
      <c r="U298" s="88"/>
      <c r="V298" s="87">
        <v>135.15</v>
      </c>
      <c r="W298" s="87"/>
      <c r="X298" s="78">
        <v>44954</v>
      </c>
      <c r="Y298" s="78">
        <v>44954</v>
      </c>
      <c r="Z298" s="69" t="s">
        <v>1080</v>
      </c>
      <c r="AA298" s="319">
        <v>41000</v>
      </c>
      <c r="AB298" s="70">
        <v>33</v>
      </c>
      <c r="AC298" s="70">
        <v>19</v>
      </c>
      <c r="AD298" s="78">
        <v>45580</v>
      </c>
      <c r="AE298" s="115">
        <v>1000</v>
      </c>
      <c r="AF298" s="115"/>
      <c r="AG298" s="70" t="s">
        <v>441</v>
      </c>
      <c r="AH298" s="204">
        <v>45580</v>
      </c>
      <c r="AI298" s="173">
        <v>9499094</v>
      </c>
      <c r="AJ298" s="76" t="s">
        <v>3366</v>
      </c>
      <c r="AK298" s="76" t="s">
        <v>3375</v>
      </c>
      <c r="AL298" s="76">
        <v>1000</v>
      </c>
      <c r="AM298" s="76"/>
      <c r="AN298" s="76" t="s">
        <v>3386</v>
      </c>
      <c r="AO298" s="76"/>
      <c r="AW298" s="78">
        <v>45580</v>
      </c>
      <c r="AX298" s="89">
        <v>3285</v>
      </c>
      <c r="BA298" s="76">
        <v>1000</v>
      </c>
      <c r="BB298" s="76"/>
      <c r="CS298" s="58">
        <f>+AL298+AT298</f>
        <v>1000</v>
      </c>
      <c r="CT298" s="76">
        <f>+BA298+BG298+BM298+BS298+BY298+CE298+CK298+CQ298</f>
        <v>1000</v>
      </c>
      <c r="CU298" s="76">
        <f>+CS298-CT298</f>
        <v>0</v>
      </c>
      <c r="CV298" s="81">
        <f>+AE298-AL298-AT298</f>
        <v>0</v>
      </c>
    </row>
    <row r="299" spans="1:100" s="70" customFormat="1">
      <c r="A299" s="70" t="s">
        <v>506</v>
      </c>
      <c r="B299" s="71">
        <v>137</v>
      </c>
      <c r="C299" s="15" t="s">
        <v>402</v>
      </c>
      <c r="D299" s="99" t="s">
        <v>403</v>
      </c>
      <c r="E299" s="98"/>
      <c r="F299" s="98"/>
      <c r="G299" s="71" t="s">
        <v>273</v>
      </c>
      <c r="H299" s="71">
        <v>7</v>
      </c>
      <c r="I299" s="73">
        <v>135.15</v>
      </c>
      <c r="J299" s="73">
        <v>41900</v>
      </c>
      <c r="K299" s="72">
        <v>0</v>
      </c>
      <c r="L299" s="72" t="s">
        <v>41</v>
      </c>
      <c r="M299" s="87" t="s">
        <v>14</v>
      </c>
      <c r="N299" s="88" t="s">
        <v>137</v>
      </c>
      <c r="O299" s="70" t="s">
        <v>507</v>
      </c>
      <c r="P299" s="70" t="s">
        <v>14</v>
      </c>
      <c r="Q299" s="89" t="s">
        <v>508</v>
      </c>
      <c r="R299" s="70" t="s">
        <v>509</v>
      </c>
      <c r="S299" s="70" t="s">
        <v>465</v>
      </c>
      <c r="T299" s="88"/>
      <c r="U299" s="88"/>
      <c r="V299" s="87">
        <v>135.15</v>
      </c>
      <c r="W299" s="87"/>
      <c r="X299" s="78">
        <v>44954</v>
      </c>
      <c r="Y299" s="78">
        <v>44954</v>
      </c>
      <c r="Z299" s="69" t="s">
        <v>1080</v>
      </c>
      <c r="AA299" s="319">
        <v>41000</v>
      </c>
      <c r="AB299" s="70">
        <v>33</v>
      </c>
      <c r="AC299" s="70">
        <v>20</v>
      </c>
      <c r="AD299" s="78">
        <v>45611</v>
      </c>
      <c r="AE299" s="115">
        <v>1000</v>
      </c>
      <c r="AF299" s="115"/>
      <c r="AG299" s="70" t="s">
        <v>441</v>
      </c>
      <c r="AH299" s="204">
        <v>45614</v>
      </c>
      <c r="AI299" s="173">
        <v>9499094</v>
      </c>
      <c r="AJ299" s="76" t="s">
        <v>3366</v>
      </c>
      <c r="AK299" s="76" t="s">
        <v>3376</v>
      </c>
      <c r="AL299" s="76">
        <v>1000</v>
      </c>
      <c r="AM299" s="76"/>
      <c r="AN299" s="76" t="s">
        <v>3387</v>
      </c>
      <c r="AO299" s="76"/>
      <c r="AW299" s="78">
        <v>45614</v>
      </c>
      <c r="AX299" s="89">
        <v>3412</v>
      </c>
      <c r="BA299" s="76">
        <v>1000</v>
      </c>
      <c r="BB299" s="76"/>
      <c r="CS299" s="58">
        <f>+AL299+AT299</f>
        <v>1000</v>
      </c>
      <c r="CT299" s="76">
        <f>+BA299+BG299+BM299+BS299+BY299+CE299+CK299+CQ299</f>
        <v>1000</v>
      </c>
      <c r="CU299" s="76">
        <f>+CS299-CT299</f>
        <v>0</v>
      </c>
      <c r="CV299" s="81">
        <f>+AE299-AL299-AT299</f>
        <v>0</v>
      </c>
    </row>
    <row r="300" spans="1:100" s="70" customFormat="1">
      <c r="A300" s="70" t="s">
        <v>506</v>
      </c>
      <c r="B300" s="71">
        <v>137</v>
      </c>
      <c r="C300" s="15" t="s">
        <v>402</v>
      </c>
      <c r="D300" s="99" t="s">
        <v>403</v>
      </c>
      <c r="E300" s="98"/>
      <c r="F300" s="98"/>
      <c r="G300" s="71" t="s">
        <v>273</v>
      </c>
      <c r="H300" s="71">
        <v>7</v>
      </c>
      <c r="I300" s="73">
        <v>135.15</v>
      </c>
      <c r="J300" s="73">
        <v>41900</v>
      </c>
      <c r="K300" s="72">
        <v>0</v>
      </c>
      <c r="L300" s="72" t="s">
        <v>41</v>
      </c>
      <c r="M300" s="87" t="s">
        <v>14</v>
      </c>
      <c r="N300" s="88" t="s">
        <v>137</v>
      </c>
      <c r="O300" s="70" t="s">
        <v>507</v>
      </c>
      <c r="P300" s="70" t="s">
        <v>14</v>
      </c>
      <c r="Q300" s="89" t="s">
        <v>508</v>
      </c>
      <c r="R300" s="70" t="s">
        <v>509</v>
      </c>
      <c r="S300" s="70" t="s">
        <v>465</v>
      </c>
      <c r="T300" s="88"/>
      <c r="U300" s="88"/>
      <c r="V300" s="87">
        <v>135.15</v>
      </c>
      <c r="W300" s="87"/>
      <c r="X300" s="78">
        <v>44954</v>
      </c>
      <c r="Y300" s="78">
        <v>44954</v>
      </c>
      <c r="Z300" s="69" t="s">
        <v>1080</v>
      </c>
      <c r="AA300" s="319">
        <v>41000</v>
      </c>
      <c r="AB300" s="70">
        <v>33</v>
      </c>
      <c r="AC300" s="70">
        <v>21</v>
      </c>
      <c r="AD300" s="78">
        <v>45641</v>
      </c>
      <c r="AE300" s="115">
        <v>1000</v>
      </c>
      <c r="AF300" s="115"/>
      <c r="AG300" s="70" t="s">
        <v>441</v>
      </c>
      <c r="AH300" s="204">
        <v>45633</v>
      </c>
      <c r="AI300" s="173">
        <v>9499094</v>
      </c>
      <c r="AJ300" s="76" t="s">
        <v>3366</v>
      </c>
      <c r="AK300" s="76" t="s">
        <v>3377</v>
      </c>
      <c r="AL300" s="76">
        <v>1000</v>
      </c>
      <c r="AM300" s="76"/>
      <c r="AN300" s="76" t="s">
        <v>3388</v>
      </c>
      <c r="AO300" s="76"/>
      <c r="AW300" s="78">
        <v>45633</v>
      </c>
      <c r="AX300" s="89">
        <v>3489</v>
      </c>
      <c r="BA300" s="76">
        <v>1000</v>
      </c>
      <c r="BB300" s="76"/>
      <c r="CS300" s="58">
        <f>+AL300+AT300</f>
        <v>1000</v>
      </c>
      <c r="CT300" s="76">
        <f>+BA300+BG300+BM300+BS300+BY300+CE300+CK300+CQ300</f>
        <v>1000</v>
      </c>
      <c r="CU300" s="76">
        <f>+CS300-CT300</f>
        <v>0</v>
      </c>
      <c r="CV300" s="81">
        <f>+AE300-AL300-AT300</f>
        <v>0</v>
      </c>
    </row>
    <row r="301" spans="1:100" s="70" customFormat="1">
      <c r="A301" s="70" t="s">
        <v>506</v>
      </c>
      <c r="B301" s="71">
        <v>137</v>
      </c>
      <c r="C301" s="15" t="s">
        <v>402</v>
      </c>
      <c r="D301" s="99" t="s">
        <v>403</v>
      </c>
      <c r="E301" s="98"/>
      <c r="F301" s="98"/>
      <c r="G301" s="71" t="s">
        <v>273</v>
      </c>
      <c r="H301" s="71">
        <v>7</v>
      </c>
      <c r="I301" s="73">
        <v>135.15</v>
      </c>
      <c r="J301" s="73">
        <v>41900</v>
      </c>
      <c r="K301" s="72">
        <v>0</v>
      </c>
      <c r="L301" s="72" t="s">
        <v>41</v>
      </c>
      <c r="M301" s="87" t="s">
        <v>14</v>
      </c>
      <c r="N301" s="88" t="s">
        <v>137</v>
      </c>
      <c r="O301" s="70" t="s">
        <v>507</v>
      </c>
      <c r="P301" s="70" t="s">
        <v>14</v>
      </c>
      <c r="Q301" s="89" t="s">
        <v>508</v>
      </c>
      <c r="R301" s="70" t="s">
        <v>509</v>
      </c>
      <c r="S301" s="70" t="s">
        <v>465</v>
      </c>
      <c r="T301" s="88"/>
      <c r="U301" s="88"/>
      <c r="V301" s="87">
        <v>135.15</v>
      </c>
      <c r="W301" s="87"/>
      <c r="X301" s="78">
        <v>44954</v>
      </c>
      <c r="Y301" s="78">
        <v>44954</v>
      </c>
      <c r="Z301" s="69" t="s">
        <v>1080</v>
      </c>
      <c r="AA301" s="319">
        <v>41000</v>
      </c>
      <c r="AB301" s="70">
        <v>33</v>
      </c>
      <c r="AC301" s="70">
        <v>22</v>
      </c>
      <c r="AD301" s="78">
        <v>45672</v>
      </c>
      <c r="AE301" s="115">
        <v>1000</v>
      </c>
      <c r="AF301" s="115"/>
      <c r="AG301" s="70" t="s">
        <v>441</v>
      </c>
      <c r="AH301" s="204">
        <v>45674</v>
      </c>
      <c r="AI301" s="173">
        <v>9499094</v>
      </c>
      <c r="AJ301" s="76" t="s">
        <v>3366</v>
      </c>
      <c r="AK301" s="76" t="s">
        <v>3389</v>
      </c>
      <c r="AL301" s="76">
        <v>1000</v>
      </c>
      <c r="AM301" s="76"/>
      <c r="AN301" s="76" t="s">
        <v>3398</v>
      </c>
      <c r="AO301" s="76"/>
      <c r="AW301" s="78">
        <v>45673</v>
      </c>
      <c r="AX301" s="89" t="s">
        <v>3423</v>
      </c>
      <c r="AY301" s="70">
        <v>57</v>
      </c>
      <c r="AZ301" s="70">
        <v>3.78</v>
      </c>
      <c r="BA301" s="76">
        <f>+AY301/AZ301</f>
        <v>15.079365079365081</v>
      </c>
      <c r="BB301" s="76"/>
      <c r="BC301" s="78">
        <v>45673</v>
      </c>
      <c r="BD301" s="70">
        <v>454240</v>
      </c>
      <c r="BE301" s="155">
        <v>3723</v>
      </c>
      <c r="BF301" s="70">
        <v>3.78</v>
      </c>
      <c r="BG301" s="76">
        <f>+BE301/BF301</f>
        <v>984.92063492063494</v>
      </c>
      <c r="CS301" s="58">
        <f>+AL301+AT301</f>
        <v>1000</v>
      </c>
      <c r="CT301" s="76">
        <f>+BA301+BG301+BM301+BS301+BY301+CE301+CK301+CQ301</f>
        <v>1000</v>
      </c>
      <c r="CU301" s="76">
        <f>+CS301-CT301</f>
        <v>0</v>
      </c>
      <c r="CV301" s="81">
        <f>+AE301-AL301-AT301</f>
        <v>0</v>
      </c>
    </row>
    <row r="302" spans="1:100" s="70" customFormat="1">
      <c r="A302" s="70" t="s">
        <v>506</v>
      </c>
      <c r="B302" s="71">
        <v>137</v>
      </c>
      <c r="C302" s="15" t="s">
        <v>402</v>
      </c>
      <c r="D302" s="99" t="s">
        <v>403</v>
      </c>
      <c r="E302" s="98"/>
      <c r="F302" s="98"/>
      <c r="G302" s="71" t="s">
        <v>273</v>
      </c>
      <c r="H302" s="71">
        <v>7</v>
      </c>
      <c r="I302" s="73">
        <v>135.15</v>
      </c>
      <c r="J302" s="73">
        <v>41900</v>
      </c>
      <c r="K302" s="72">
        <v>0</v>
      </c>
      <c r="L302" s="72" t="s">
        <v>41</v>
      </c>
      <c r="M302" s="87" t="s">
        <v>14</v>
      </c>
      <c r="N302" s="88" t="s">
        <v>137</v>
      </c>
      <c r="O302" s="70" t="s">
        <v>507</v>
      </c>
      <c r="P302" s="70" t="s">
        <v>14</v>
      </c>
      <c r="Q302" s="89" t="s">
        <v>508</v>
      </c>
      <c r="R302" s="70" t="s">
        <v>509</v>
      </c>
      <c r="S302" s="70" t="s">
        <v>465</v>
      </c>
      <c r="T302" s="88"/>
      <c r="U302" s="88"/>
      <c r="V302" s="87">
        <v>135.15</v>
      </c>
      <c r="W302" s="87"/>
      <c r="X302" s="78">
        <v>44954</v>
      </c>
      <c r="Y302" s="78">
        <v>44954</v>
      </c>
      <c r="Z302" s="69" t="s">
        <v>1080</v>
      </c>
      <c r="AA302" s="319">
        <v>41000</v>
      </c>
      <c r="AB302" s="70">
        <v>33</v>
      </c>
      <c r="AC302" s="70">
        <v>23</v>
      </c>
      <c r="AD302" s="78">
        <v>45703</v>
      </c>
      <c r="AE302" s="115">
        <v>1000</v>
      </c>
      <c r="AF302" s="115"/>
      <c r="AG302" s="70" t="s">
        <v>441</v>
      </c>
      <c r="AH302" s="204">
        <v>45705</v>
      </c>
      <c r="AI302" s="173">
        <v>9499094</v>
      </c>
      <c r="AJ302" s="76" t="s">
        <v>3366</v>
      </c>
      <c r="AK302" s="76" t="s">
        <v>3390</v>
      </c>
      <c r="AL302" s="76">
        <v>1000</v>
      </c>
      <c r="AM302" s="76"/>
      <c r="AN302" s="76" t="s">
        <v>3399</v>
      </c>
      <c r="AO302" s="76"/>
      <c r="AW302" s="78">
        <v>45705</v>
      </c>
      <c r="AX302" s="89">
        <v>3762</v>
      </c>
      <c r="BA302" s="76">
        <v>1000</v>
      </c>
      <c r="BB302" s="76"/>
      <c r="CS302" s="58">
        <f>+AL302+AT302</f>
        <v>1000</v>
      </c>
      <c r="CT302" s="76">
        <f>+BA302+BG302+BM302+BS302+BY302+CE302+CK302+CQ302</f>
        <v>1000</v>
      </c>
      <c r="CU302" s="76">
        <f>+CS302-CT302</f>
        <v>0</v>
      </c>
      <c r="CV302" s="81">
        <f>+AE302-AL302-AT302</f>
        <v>0</v>
      </c>
    </row>
    <row r="303" spans="1:100" s="70" customFormat="1">
      <c r="A303" s="70" t="s">
        <v>506</v>
      </c>
      <c r="B303" s="71">
        <v>137</v>
      </c>
      <c r="C303" s="15" t="s">
        <v>402</v>
      </c>
      <c r="D303" s="99" t="s">
        <v>403</v>
      </c>
      <c r="E303" s="98"/>
      <c r="F303" s="98"/>
      <c r="G303" s="71" t="s">
        <v>273</v>
      </c>
      <c r="H303" s="71">
        <v>7</v>
      </c>
      <c r="I303" s="73">
        <v>135.15</v>
      </c>
      <c r="J303" s="73">
        <v>41900</v>
      </c>
      <c r="K303" s="72">
        <v>0</v>
      </c>
      <c r="L303" s="72" t="s">
        <v>41</v>
      </c>
      <c r="M303" s="87" t="s">
        <v>14</v>
      </c>
      <c r="N303" s="88" t="s">
        <v>137</v>
      </c>
      <c r="O303" s="70" t="s">
        <v>507</v>
      </c>
      <c r="P303" s="70" t="s">
        <v>14</v>
      </c>
      <c r="Q303" s="89" t="s">
        <v>508</v>
      </c>
      <c r="R303" s="70" t="s">
        <v>509</v>
      </c>
      <c r="S303" s="70" t="s">
        <v>465</v>
      </c>
      <c r="T303" s="88"/>
      <c r="U303" s="88"/>
      <c r="V303" s="87">
        <v>135.15</v>
      </c>
      <c r="W303" s="87"/>
      <c r="X303" s="78">
        <v>44954</v>
      </c>
      <c r="Y303" s="78">
        <v>44954</v>
      </c>
      <c r="Z303" s="69" t="s">
        <v>1080</v>
      </c>
      <c r="AA303" s="319">
        <v>41000</v>
      </c>
      <c r="AB303" s="70">
        <v>33</v>
      </c>
      <c r="AC303" s="70">
        <v>24</v>
      </c>
      <c r="AD303" s="78">
        <v>45731</v>
      </c>
      <c r="AE303" s="115">
        <v>1000</v>
      </c>
      <c r="AF303" s="115"/>
      <c r="AG303" s="70" t="s">
        <v>441</v>
      </c>
      <c r="AH303" s="204">
        <v>45733</v>
      </c>
      <c r="AI303" s="173">
        <v>9499094</v>
      </c>
      <c r="AJ303" s="76" t="s">
        <v>3366</v>
      </c>
      <c r="AK303" s="76" t="s">
        <v>3391</v>
      </c>
      <c r="AL303" s="76">
        <v>1000</v>
      </c>
      <c r="AM303" s="76"/>
      <c r="AN303" s="76" t="s">
        <v>3400</v>
      </c>
      <c r="AO303" s="76"/>
      <c r="AW303" s="78">
        <v>45731</v>
      </c>
      <c r="AX303" s="89">
        <v>3886</v>
      </c>
      <c r="BA303" s="76">
        <v>1000</v>
      </c>
      <c r="BB303" s="76"/>
      <c r="CS303" s="58">
        <f>+AL303+AT303</f>
        <v>1000</v>
      </c>
      <c r="CT303" s="76">
        <f>+BA303+BG303+BM303+BS303+BY303+CE303+CK303+CQ303</f>
        <v>1000</v>
      </c>
      <c r="CU303" s="76">
        <f>+CS303-CT303</f>
        <v>0</v>
      </c>
      <c r="CV303" s="81">
        <f>+AE303-AL303-AT303</f>
        <v>0</v>
      </c>
    </row>
    <row r="304" spans="1:100" s="70" customFormat="1">
      <c r="A304" s="70" t="s">
        <v>506</v>
      </c>
      <c r="B304" s="71">
        <v>137</v>
      </c>
      <c r="C304" s="15" t="s">
        <v>402</v>
      </c>
      <c r="D304" s="99" t="s">
        <v>403</v>
      </c>
      <c r="E304" s="98"/>
      <c r="F304" s="98"/>
      <c r="G304" s="71" t="s">
        <v>273</v>
      </c>
      <c r="H304" s="71">
        <v>7</v>
      </c>
      <c r="I304" s="73">
        <v>135.15</v>
      </c>
      <c r="J304" s="73">
        <v>41900</v>
      </c>
      <c r="K304" s="72">
        <v>0</v>
      </c>
      <c r="L304" s="72" t="s">
        <v>41</v>
      </c>
      <c r="M304" s="87" t="s">
        <v>14</v>
      </c>
      <c r="N304" s="88" t="s">
        <v>137</v>
      </c>
      <c r="O304" s="70" t="s">
        <v>507</v>
      </c>
      <c r="P304" s="70" t="s">
        <v>14</v>
      </c>
      <c r="Q304" s="89" t="s">
        <v>508</v>
      </c>
      <c r="R304" s="70" t="s">
        <v>509</v>
      </c>
      <c r="S304" s="70" t="s">
        <v>465</v>
      </c>
      <c r="T304" s="88"/>
      <c r="U304" s="88"/>
      <c r="V304" s="87">
        <v>135.15</v>
      </c>
      <c r="W304" s="87"/>
      <c r="X304" s="78">
        <v>44954</v>
      </c>
      <c r="Y304" s="78">
        <v>44954</v>
      </c>
      <c r="Z304" s="69" t="s">
        <v>1080</v>
      </c>
      <c r="AA304" s="319">
        <v>41000</v>
      </c>
      <c r="AB304" s="70">
        <v>33</v>
      </c>
      <c r="AC304" s="70">
        <v>25</v>
      </c>
      <c r="AD304" s="78">
        <v>45762</v>
      </c>
      <c r="AE304" s="115">
        <v>1000</v>
      </c>
      <c r="AF304" s="115"/>
      <c r="AG304" s="70" t="s">
        <v>441</v>
      </c>
      <c r="AH304" s="204">
        <v>45768</v>
      </c>
      <c r="AI304" s="173">
        <v>9499094</v>
      </c>
      <c r="AJ304" s="76" t="s">
        <v>3366</v>
      </c>
      <c r="AK304" s="76" t="s">
        <v>3392</v>
      </c>
      <c r="AL304" s="76">
        <v>1000</v>
      </c>
      <c r="AM304" s="76"/>
      <c r="AN304" s="76" t="s">
        <v>3401</v>
      </c>
      <c r="AO304" s="76"/>
      <c r="AW304" s="78">
        <v>45768</v>
      </c>
      <c r="AX304" s="89">
        <v>4033</v>
      </c>
      <c r="BA304" s="76">
        <v>1000</v>
      </c>
      <c r="BB304" s="76"/>
      <c r="CS304" s="58">
        <f>+AL304+AT304</f>
        <v>1000</v>
      </c>
      <c r="CT304" s="76">
        <f>+BA304+BG304+BM304+BS304+BY304+CE304+CK304+CQ304</f>
        <v>1000</v>
      </c>
      <c r="CU304" s="76">
        <f>+CS304-CT304</f>
        <v>0</v>
      </c>
      <c r="CV304" s="81">
        <f>+AE304-AL304-AT304</f>
        <v>0</v>
      </c>
    </row>
    <row r="305" spans="1:100" s="70" customFormat="1">
      <c r="A305" s="70" t="s">
        <v>506</v>
      </c>
      <c r="B305" s="71">
        <v>137</v>
      </c>
      <c r="C305" s="15" t="s">
        <v>402</v>
      </c>
      <c r="D305" s="99" t="s">
        <v>403</v>
      </c>
      <c r="E305" s="98"/>
      <c r="F305" s="98"/>
      <c r="G305" s="71" t="s">
        <v>273</v>
      </c>
      <c r="H305" s="71">
        <v>7</v>
      </c>
      <c r="I305" s="73">
        <v>135.15</v>
      </c>
      <c r="J305" s="73">
        <v>41900</v>
      </c>
      <c r="K305" s="72">
        <v>0</v>
      </c>
      <c r="L305" s="72" t="s">
        <v>41</v>
      </c>
      <c r="M305" s="87" t="s">
        <v>14</v>
      </c>
      <c r="N305" s="88" t="s">
        <v>137</v>
      </c>
      <c r="O305" s="70" t="s">
        <v>507</v>
      </c>
      <c r="P305" s="70" t="s">
        <v>14</v>
      </c>
      <c r="Q305" s="89" t="s">
        <v>508</v>
      </c>
      <c r="R305" s="70" t="s">
        <v>509</v>
      </c>
      <c r="S305" s="70" t="s">
        <v>465</v>
      </c>
      <c r="T305" s="88"/>
      <c r="U305" s="88"/>
      <c r="V305" s="87">
        <v>135.15</v>
      </c>
      <c r="W305" s="87"/>
      <c r="X305" s="78">
        <v>44954</v>
      </c>
      <c r="Y305" s="78">
        <v>44954</v>
      </c>
      <c r="Z305" s="69" t="s">
        <v>1080</v>
      </c>
      <c r="AA305" s="319">
        <v>41000</v>
      </c>
      <c r="AB305" s="70">
        <v>33</v>
      </c>
      <c r="AC305" s="70">
        <v>26</v>
      </c>
      <c r="AD305" s="78">
        <v>45792</v>
      </c>
      <c r="AE305" s="115">
        <v>1000</v>
      </c>
      <c r="AF305" s="115"/>
      <c r="AG305" s="70" t="s">
        <v>441</v>
      </c>
      <c r="AH305" s="204">
        <v>45796</v>
      </c>
      <c r="AI305" s="173">
        <v>9499094</v>
      </c>
      <c r="AJ305" s="76" t="s">
        <v>3366</v>
      </c>
      <c r="AK305" s="76" t="s">
        <v>3393</v>
      </c>
      <c r="AL305" s="76">
        <v>1000</v>
      </c>
      <c r="AM305" s="76"/>
      <c r="AN305" s="76" t="s">
        <v>3402</v>
      </c>
      <c r="AO305" s="76"/>
      <c r="AW305" s="78">
        <v>45794</v>
      </c>
      <c r="AX305" s="89">
        <v>4182</v>
      </c>
      <c r="BA305" s="76">
        <v>1000</v>
      </c>
      <c r="BB305" s="76"/>
      <c r="CS305" s="58">
        <f>+AL305+AT305</f>
        <v>1000</v>
      </c>
      <c r="CT305" s="76">
        <f>+BA305+BG305+BM305+BS305+BY305+CE305+CK305+CQ305</f>
        <v>1000</v>
      </c>
      <c r="CU305" s="76">
        <f>+CS305-CT305</f>
        <v>0</v>
      </c>
      <c r="CV305" s="81">
        <f>+AE305-AL305-AT305</f>
        <v>0</v>
      </c>
    </row>
    <row r="306" spans="1:100" s="70" customFormat="1">
      <c r="A306" s="70" t="s">
        <v>506</v>
      </c>
      <c r="B306" s="71">
        <v>137</v>
      </c>
      <c r="C306" s="15" t="s">
        <v>402</v>
      </c>
      <c r="D306" s="99" t="s">
        <v>403</v>
      </c>
      <c r="E306" s="98"/>
      <c r="F306" s="98"/>
      <c r="G306" s="71" t="s">
        <v>273</v>
      </c>
      <c r="H306" s="71">
        <v>7</v>
      </c>
      <c r="I306" s="73">
        <v>135.15</v>
      </c>
      <c r="J306" s="73">
        <v>41900</v>
      </c>
      <c r="K306" s="72">
        <v>0</v>
      </c>
      <c r="L306" s="72" t="s">
        <v>41</v>
      </c>
      <c r="M306" s="87" t="s">
        <v>14</v>
      </c>
      <c r="N306" s="88" t="s">
        <v>137</v>
      </c>
      <c r="O306" s="70" t="s">
        <v>507</v>
      </c>
      <c r="P306" s="70" t="s">
        <v>14</v>
      </c>
      <c r="Q306" s="89" t="s">
        <v>508</v>
      </c>
      <c r="R306" s="70" t="s">
        <v>509</v>
      </c>
      <c r="S306" s="70" t="s">
        <v>465</v>
      </c>
      <c r="T306" s="88"/>
      <c r="U306" s="88"/>
      <c r="V306" s="87">
        <v>135.15</v>
      </c>
      <c r="W306" s="87"/>
      <c r="X306" s="78">
        <v>44954</v>
      </c>
      <c r="Y306" s="78">
        <v>44954</v>
      </c>
      <c r="Z306" s="69" t="s">
        <v>1080</v>
      </c>
      <c r="AA306" s="319">
        <v>41000</v>
      </c>
      <c r="AB306" s="70">
        <v>33</v>
      </c>
      <c r="AC306" s="70">
        <v>27</v>
      </c>
      <c r="AD306" s="78">
        <v>45823</v>
      </c>
      <c r="AE306" s="115">
        <v>1000</v>
      </c>
      <c r="AF306" s="115"/>
      <c r="AG306" s="70" t="s">
        <v>441</v>
      </c>
      <c r="AH306" s="204">
        <v>45825</v>
      </c>
      <c r="AI306" s="173">
        <v>9499094</v>
      </c>
      <c r="AJ306" s="76" t="s">
        <v>3366</v>
      </c>
      <c r="AK306" s="76" t="s">
        <v>3394</v>
      </c>
      <c r="AL306" s="76">
        <v>1000</v>
      </c>
      <c r="AM306" s="76"/>
      <c r="AN306" s="76" t="s">
        <v>3403</v>
      </c>
      <c r="AO306" s="76"/>
      <c r="AW306" s="78">
        <v>45825</v>
      </c>
      <c r="AX306" s="89">
        <v>4309</v>
      </c>
      <c r="BA306" s="76">
        <v>1000</v>
      </c>
      <c r="BB306" s="76"/>
      <c r="CS306" s="58">
        <f>+AL306+AT306</f>
        <v>1000</v>
      </c>
      <c r="CT306" s="76">
        <f>+BA306+BG306+BM306+BS306+BY306+CE306+CK306+CQ306</f>
        <v>1000</v>
      </c>
      <c r="CU306" s="76">
        <f>+CS306-CT306</f>
        <v>0</v>
      </c>
      <c r="CV306" s="81">
        <f>+AE306-AL306-AT306</f>
        <v>0</v>
      </c>
    </row>
    <row r="307" spans="1:100" s="70" customFormat="1">
      <c r="A307" s="70" t="s">
        <v>506</v>
      </c>
      <c r="B307" s="71">
        <v>137</v>
      </c>
      <c r="C307" s="15" t="s">
        <v>402</v>
      </c>
      <c r="D307" s="99" t="s">
        <v>403</v>
      </c>
      <c r="E307" s="98"/>
      <c r="F307" s="98"/>
      <c r="G307" s="71" t="s">
        <v>273</v>
      </c>
      <c r="H307" s="71">
        <v>7</v>
      </c>
      <c r="I307" s="73">
        <v>135.15</v>
      </c>
      <c r="J307" s="73">
        <v>41900</v>
      </c>
      <c r="K307" s="72">
        <v>0</v>
      </c>
      <c r="L307" s="72" t="s">
        <v>41</v>
      </c>
      <c r="M307" s="87" t="s">
        <v>14</v>
      </c>
      <c r="N307" s="88" t="s">
        <v>137</v>
      </c>
      <c r="O307" s="70" t="s">
        <v>507</v>
      </c>
      <c r="P307" s="70" t="s">
        <v>14</v>
      </c>
      <c r="Q307" s="89" t="s">
        <v>508</v>
      </c>
      <c r="R307" s="70" t="s">
        <v>509</v>
      </c>
      <c r="S307" s="70" t="s">
        <v>465</v>
      </c>
      <c r="T307" s="88"/>
      <c r="U307" s="88"/>
      <c r="V307" s="87">
        <v>135.15</v>
      </c>
      <c r="W307" s="87"/>
      <c r="X307" s="78">
        <v>44954</v>
      </c>
      <c r="Y307" s="78">
        <v>44954</v>
      </c>
      <c r="Z307" s="69" t="s">
        <v>1080</v>
      </c>
      <c r="AA307" s="319">
        <v>41000</v>
      </c>
      <c r="AB307" s="70">
        <v>33</v>
      </c>
      <c r="AC307" s="70">
        <v>28</v>
      </c>
      <c r="AD307" s="78">
        <v>45853</v>
      </c>
      <c r="AE307" s="115">
        <v>1000</v>
      </c>
      <c r="AF307" s="115"/>
      <c r="AG307" s="70" t="s">
        <v>441</v>
      </c>
      <c r="AH307" s="204">
        <v>45855</v>
      </c>
      <c r="AI307" s="173">
        <v>9499094</v>
      </c>
      <c r="AJ307" s="76" t="s">
        <v>3366</v>
      </c>
      <c r="AK307" s="76" t="s">
        <v>3395</v>
      </c>
      <c r="AL307" s="76">
        <v>1000</v>
      </c>
      <c r="AM307" s="76"/>
      <c r="AN307" s="76" t="s">
        <v>3404</v>
      </c>
      <c r="AO307" s="76"/>
      <c r="AW307" s="78">
        <v>45855</v>
      </c>
      <c r="AX307" s="89">
        <v>4430</v>
      </c>
      <c r="BA307" s="76">
        <v>1000</v>
      </c>
      <c r="BB307" s="76"/>
      <c r="CS307" s="58">
        <f>+AL307+AT307</f>
        <v>1000</v>
      </c>
      <c r="CT307" s="76">
        <f>+BA307+BG307+BM307+BS307+BY307+CE307+CK307+CQ307</f>
        <v>1000</v>
      </c>
      <c r="CU307" s="76">
        <f>+CS307-CT307</f>
        <v>0</v>
      </c>
      <c r="CV307" s="81">
        <f>+AE307-AL307-AT307</f>
        <v>0</v>
      </c>
    </row>
    <row r="308" spans="1:100" s="70" customFormat="1">
      <c r="A308" s="70" t="s">
        <v>506</v>
      </c>
      <c r="B308" s="71">
        <v>137</v>
      </c>
      <c r="C308" s="15" t="s">
        <v>402</v>
      </c>
      <c r="D308" s="99" t="s">
        <v>403</v>
      </c>
      <c r="E308" s="98"/>
      <c r="F308" s="98"/>
      <c r="G308" s="71" t="s">
        <v>273</v>
      </c>
      <c r="H308" s="71">
        <v>7</v>
      </c>
      <c r="I308" s="73">
        <v>135.15</v>
      </c>
      <c r="J308" s="73">
        <v>41900</v>
      </c>
      <c r="K308" s="72">
        <v>0</v>
      </c>
      <c r="L308" s="72" t="s">
        <v>41</v>
      </c>
      <c r="M308" s="87" t="s">
        <v>14</v>
      </c>
      <c r="N308" s="88" t="s">
        <v>137</v>
      </c>
      <c r="O308" s="70" t="s">
        <v>507</v>
      </c>
      <c r="P308" s="70" t="s">
        <v>14</v>
      </c>
      <c r="Q308" s="89" t="s">
        <v>508</v>
      </c>
      <c r="R308" s="70" t="s">
        <v>509</v>
      </c>
      <c r="S308" s="70" t="s">
        <v>465</v>
      </c>
      <c r="T308" s="88"/>
      <c r="U308" s="88"/>
      <c r="V308" s="87">
        <v>135.15</v>
      </c>
      <c r="W308" s="87"/>
      <c r="X308" s="78">
        <v>44954</v>
      </c>
      <c r="Y308" s="78">
        <v>44954</v>
      </c>
      <c r="Z308" s="69" t="s">
        <v>1080</v>
      </c>
      <c r="AA308" s="319">
        <v>41000</v>
      </c>
      <c r="AB308" s="70">
        <v>33</v>
      </c>
      <c r="AC308" s="70">
        <v>29</v>
      </c>
      <c r="AD308" s="78">
        <v>45884</v>
      </c>
      <c r="AE308" s="115">
        <v>1000</v>
      </c>
      <c r="AF308" s="115"/>
      <c r="AG308" s="70" t="s">
        <v>441</v>
      </c>
      <c r="AH308" s="204">
        <v>45887</v>
      </c>
      <c r="AI308" s="173">
        <v>9499094</v>
      </c>
      <c r="AJ308" s="76" t="s">
        <v>3366</v>
      </c>
      <c r="AK308" s="76" t="s">
        <v>3396</v>
      </c>
      <c r="AL308" s="76">
        <v>1000</v>
      </c>
      <c r="AM308" s="76"/>
      <c r="AN308" s="76" t="s">
        <v>3405</v>
      </c>
      <c r="AO308" s="76"/>
      <c r="AW308" s="78">
        <v>45887</v>
      </c>
      <c r="AX308" s="89">
        <v>4579</v>
      </c>
      <c r="BA308" s="76">
        <v>1000</v>
      </c>
      <c r="BB308" s="76"/>
      <c r="CS308" s="58">
        <f>+AL308+AT308</f>
        <v>1000</v>
      </c>
      <c r="CT308" s="76">
        <f>+BA308+BG308+BM308+BS308+BY308+CE308+CK308+CQ308</f>
        <v>1000</v>
      </c>
      <c r="CU308" s="76">
        <f>+CS308-CT308</f>
        <v>0</v>
      </c>
      <c r="CV308" s="81">
        <f>+AE308-AL308-AT308</f>
        <v>0</v>
      </c>
    </row>
    <row r="309" spans="1:100" s="70" customFormat="1">
      <c r="A309" s="70" t="s">
        <v>506</v>
      </c>
      <c r="B309" s="71">
        <v>137</v>
      </c>
      <c r="C309" s="15" t="s">
        <v>402</v>
      </c>
      <c r="D309" s="99" t="s">
        <v>403</v>
      </c>
      <c r="E309" s="98"/>
      <c r="F309" s="98"/>
      <c r="G309" s="71" t="s">
        <v>273</v>
      </c>
      <c r="H309" s="71">
        <v>7</v>
      </c>
      <c r="I309" s="73">
        <v>135.15</v>
      </c>
      <c r="J309" s="73">
        <v>41900</v>
      </c>
      <c r="K309" s="72">
        <v>0</v>
      </c>
      <c r="L309" s="72" t="s">
        <v>41</v>
      </c>
      <c r="M309" s="87" t="s">
        <v>14</v>
      </c>
      <c r="N309" s="88" t="s">
        <v>137</v>
      </c>
      <c r="O309" s="70" t="s">
        <v>507</v>
      </c>
      <c r="P309" s="70" t="s">
        <v>14</v>
      </c>
      <c r="Q309" s="89" t="s">
        <v>508</v>
      </c>
      <c r="R309" s="70" t="s">
        <v>509</v>
      </c>
      <c r="S309" s="70" t="s">
        <v>465</v>
      </c>
      <c r="T309" s="88"/>
      <c r="U309" s="88"/>
      <c r="V309" s="87">
        <v>135.15</v>
      </c>
      <c r="W309" s="87"/>
      <c r="X309" s="78">
        <v>44954</v>
      </c>
      <c r="Y309" s="78">
        <v>44954</v>
      </c>
      <c r="Z309" s="69" t="s">
        <v>1080</v>
      </c>
      <c r="AA309" s="319">
        <v>41000</v>
      </c>
      <c r="AB309" s="70">
        <v>33</v>
      </c>
      <c r="AC309" s="70">
        <v>30</v>
      </c>
      <c r="AD309" s="78">
        <v>45915</v>
      </c>
      <c r="AE309" s="115">
        <v>1000</v>
      </c>
      <c r="AF309" s="115"/>
      <c r="AG309" s="70" t="s">
        <v>441</v>
      </c>
      <c r="AH309" s="204">
        <v>45915</v>
      </c>
      <c r="AI309" s="173">
        <v>9499094</v>
      </c>
      <c r="AJ309" s="76" t="s">
        <v>3366</v>
      </c>
      <c r="AK309" s="76" t="s">
        <v>3397</v>
      </c>
      <c r="AL309" s="76">
        <v>1000</v>
      </c>
      <c r="AM309" s="76"/>
      <c r="AN309" s="76" t="s">
        <v>3406</v>
      </c>
      <c r="AO309" s="76"/>
      <c r="AW309" s="78">
        <v>45915</v>
      </c>
      <c r="AX309" s="89">
        <v>4719</v>
      </c>
      <c r="BA309" s="76">
        <v>1000</v>
      </c>
      <c r="BB309" s="76"/>
      <c r="CS309" s="58">
        <f>+AL309+AT309</f>
        <v>1000</v>
      </c>
      <c r="CT309" s="76">
        <f>+BA309+BG309+BM309+BS309+BY309+CE309+CK309+CQ309</f>
        <v>1000</v>
      </c>
      <c r="CU309" s="76">
        <f>+CS309-CT309</f>
        <v>0</v>
      </c>
      <c r="CV309" s="81">
        <f>+AE309-AL309-AT309</f>
        <v>0</v>
      </c>
    </row>
    <row r="310" spans="1:100" s="70" customFormat="1">
      <c r="A310" s="70" t="s">
        <v>506</v>
      </c>
      <c r="B310" s="71">
        <v>137</v>
      </c>
      <c r="C310" s="15" t="s">
        <v>402</v>
      </c>
      <c r="D310" s="99" t="s">
        <v>403</v>
      </c>
      <c r="E310" s="98"/>
      <c r="F310" s="98"/>
      <c r="G310" s="71" t="s">
        <v>273</v>
      </c>
      <c r="H310" s="71">
        <v>7</v>
      </c>
      <c r="I310" s="73">
        <v>135.15</v>
      </c>
      <c r="J310" s="73">
        <v>41900</v>
      </c>
      <c r="K310" s="72">
        <v>0</v>
      </c>
      <c r="L310" s="72" t="s">
        <v>41</v>
      </c>
      <c r="M310" s="87" t="s">
        <v>14</v>
      </c>
      <c r="N310" s="88" t="s">
        <v>137</v>
      </c>
      <c r="O310" s="70" t="s">
        <v>507</v>
      </c>
      <c r="P310" s="70" t="s">
        <v>14</v>
      </c>
      <c r="Q310" s="89" t="s">
        <v>508</v>
      </c>
      <c r="R310" s="70" t="s">
        <v>509</v>
      </c>
      <c r="S310" s="70" t="s">
        <v>465</v>
      </c>
      <c r="T310" s="88"/>
      <c r="U310" s="88"/>
      <c r="V310" s="87">
        <v>135.15</v>
      </c>
      <c r="W310" s="87"/>
      <c r="X310" s="78">
        <v>44954</v>
      </c>
      <c r="Y310" s="78">
        <v>44954</v>
      </c>
      <c r="Z310" s="69" t="s">
        <v>1080</v>
      </c>
      <c r="AA310" s="319">
        <v>41000</v>
      </c>
      <c r="AB310" s="70">
        <v>33</v>
      </c>
      <c r="AC310" s="70">
        <v>31</v>
      </c>
      <c r="AD310" s="78">
        <v>45945</v>
      </c>
      <c r="AE310" s="115">
        <v>1000</v>
      </c>
      <c r="AF310" s="115"/>
      <c r="AG310" s="70" t="s">
        <v>441</v>
      </c>
      <c r="AL310" s="76"/>
      <c r="AM310" s="76"/>
      <c r="AN310" s="76"/>
      <c r="AO310" s="76"/>
      <c r="AP310" s="76"/>
      <c r="AQ310" s="76"/>
      <c r="AR310" s="76"/>
      <c r="AS310" s="76"/>
      <c r="AT310" s="76"/>
      <c r="AU310" s="76"/>
      <c r="AV310" s="76"/>
      <c r="AW310" s="78"/>
      <c r="BA310" s="76"/>
      <c r="BB310" s="76"/>
      <c r="CS310" s="58">
        <f>+AL310+AT310</f>
        <v>0</v>
      </c>
      <c r="CT310" s="76">
        <f>+BA310+BG310+BM310+BS310+BY310+CE310+CK310+CQ310</f>
        <v>0</v>
      </c>
      <c r="CU310" s="76">
        <f>+CS310-CT310</f>
        <v>0</v>
      </c>
      <c r="CV310" s="81">
        <f>+AE310-AL310-AT310</f>
        <v>1000</v>
      </c>
    </row>
    <row r="311" spans="1:100" s="70" customFormat="1">
      <c r="A311" s="70" t="s">
        <v>506</v>
      </c>
      <c r="B311" s="71">
        <v>137</v>
      </c>
      <c r="C311" s="15" t="s">
        <v>402</v>
      </c>
      <c r="D311" s="99" t="s">
        <v>403</v>
      </c>
      <c r="E311" s="98"/>
      <c r="F311" s="98"/>
      <c r="G311" s="71" t="s">
        <v>273</v>
      </c>
      <c r="H311" s="71">
        <v>7</v>
      </c>
      <c r="I311" s="73">
        <v>135.15</v>
      </c>
      <c r="J311" s="73">
        <v>41900</v>
      </c>
      <c r="K311" s="72">
        <v>0</v>
      </c>
      <c r="L311" s="72" t="s">
        <v>41</v>
      </c>
      <c r="M311" s="87" t="s">
        <v>14</v>
      </c>
      <c r="N311" s="88" t="s">
        <v>137</v>
      </c>
      <c r="O311" s="70" t="s">
        <v>507</v>
      </c>
      <c r="P311" s="70" t="s">
        <v>14</v>
      </c>
      <c r="Q311" s="89" t="s">
        <v>508</v>
      </c>
      <c r="R311" s="70" t="s">
        <v>509</v>
      </c>
      <c r="S311" s="70" t="s">
        <v>465</v>
      </c>
      <c r="T311" s="88"/>
      <c r="U311" s="88"/>
      <c r="V311" s="87">
        <v>135.15</v>
      </c>
      <c r="W311" s="87"/>
      <c r="X311" s="78">
        <v>44954</v>
      </c>
      <c r="Y311" s="78">
        <v>44954</v>
      </c>
      <c r="Z311" s="69" t="s">
        <v>1080</v>
      </c>
      <c r="AA311" s="319">
        <v>41000</v>
      </c>
      <c r="AB311" s="70">
        <v>33</v>
      </c>
      <c r="AC311" s="70">
        <v>32</v>
      </c>
      <c r="AD311" s="78">
        <v>45976</v>
      </c>
      <c r="AE311" s="115">
        <v>1000</v>
      </c>
      <c r="AF311" s="115"/>
      <c r="AG311" s="70" t="s">
        <v>441</v>
      </c>
      <c r="AL311" s="76"/>
      <c r="AM311" s="76"/>
      <c r="AN311" s="76"/>
      <c r="AO311" s="76"/>
      <c r="AP311" s="76"/>
      <c r="AQ311" s="76"/>
      <c r="AR311" s="76"/>
      <c r="AS311" s="76"/>
      <c r="AT311" s="76"/>
      <c r="AU311" s="76"/>
      <c r="AV311" s="76"/>
      <c r="AW311" s="78"/>
      <c r="BA311" s="76"/>
      <c r="BB311" s="76"/>
      <c r="CS311" s="58">
        <f>+AL311+AT311</f>
        <v>0</v>
      </c>
      <c r="CT311" s="76">
        <f>+BA311+BG311+BM311+BS311+BY311+CE311+CK311+CQ311</f>
        <v>0</v>
      </c>
      <c r="CU311" s="76">
        <f>+CS311-CT311</f>
        <v>0</v>
      </c>
      <c r="CV311" s="81">
        <f>+AE311-AL311-AT311</f>
        <v>1000</v>
      </c>
    </row>
    <row r="312" spans="1:100" s="70" customFormat="1">
      <c r="A312" s="70" t="s">
        <v>506</v>
      </c>
      <c r="B312" s="71">
        <v>137</v>
      </c>
      <c r="C312" s="15" t="s">
        <v>402</v>
      </c>
      <c r="D312" s="99" t="s">
        <v>403</v>
      </c>
      <c r="E312" s="98"/>
      <c r="F312" s="98"/>
      <c r="G312" s="71" t="s">
        <v>273</v>
      </c>
      <c r="H312" s="71">
        <v>7</v>
      </c>
      <c r="I312" s="73">
        <v>135.15</v>
      </c>
      <c r="J312" s="73">
        <v>41900</v>
      </c>
      <c r="K312" s="72">
        <v>0</v>
      </c>
      <c r="L312" s="72" t="s">
        <v>41</v>
      </c>
      <c r="M312" s="87" t="s">
        <v>14</v>
      </c>
      <c r="N312" s="88" t="s">
        <v>137</v>
      </c>
      <c r="O312" s="70" t="s">
        <v>507</v>
      </c>
      <c r="P312" s="70" t="s">
        <v>14</v>
      </c>
      <c r="Q312" s="89" t="s">
        <v>508</v>
      </c>
      <c r="R312" s="70" t="s">
        <v>509</v>
      </c>
      <c r="S312" s="70" t="s">
        <v>465</v>
      </c>
      <c r="T312" s="88"/>
      <c r="U312" s="88"/>
      <c r="V312" s="87">
        <v>135.15</v>
      </c>
      <c r="W312" s="87"/>
      <c r="X312" s="78">
        <v>44954</v>
      </c>
      <c r="Y312" s="78">
        <v>44954</v>
      </c>
      <c r="Z312" s="69" t="s">
        <v>1080</v>
      </c>
      <c r="AA312" s="319">
        <v>41000</v>
      </c>
      <c r="AB312" s="70">
        <v>33</v>
      </c>
      <c r="AC312" s="70">
        <v>33</v>
      </c>
      <c r="AD312" s="78">
        <v>46006</v>
      </c>
      <c r="AE312" s="115">
        <v>940.17</v>
      </c>
      <c r="AF312" s="115"/>
      <c r="AG312" s="70" t="s">
        <v>441</v>
      </c>
      <c r="AL312" s="76"/>
      <c r="AM312" s="76"/>
      <c r="AN312" s="76"/>
      <c r="AO312" s="76"/>
      <c r="AP312" s="76"/>
      <c r="AQ312" s="76"/>
      <c r="AR312" s="76"/>
      <c r="AS312" s="76"/>
      <c r="AT312" s="76"/>
      <c r="AU312" s="76"/>
      <c r="AV312" s="76"/>
      <c r="AW312" s="78"/>
      <c r="BA312" s="76"/>
      <c r="BB312" s="76"/>
      <c r="CS312" s="58">
        <f>+AL312+AT312</f>
        <v>0</v>
      </c>
      <c r="CT312" s="76">
        <f>+BA312+BG312+BM312+BS312+BY312+CE312+CK312+CQ312</f>
        <v>0</v>
      </c>
      <c r="CU312" s="76">
        <f>+CS312-CT312</f>
        <v>0</v>
      </c>
      <c r="CV312" s="81">
        <f>+AE312-AL312-AT312</f>
        <v>940.17</v>
      </c>
    </row>
    <row r="313" spans="1:100" s="70" customFormat="1">
      <c r="A313" s="70" t="s">
        <v>524</v>
      </c>
      <c r="B313" s="71">
        <v>138</v>
      </c>
      <c r="C313" s="15" t="s">
        <v>402</v>
      </c>
      <c r="D313" s="108" t="s">
        <v>403</v>
      </c>
      <c r="E313" s="107" t="s">
        <v>262</v>
      </c>
      <c r="F313" s="107">
        <v>11</v>
      </c>
      <c r="G313" s="71" t="s">
        <v>274</v>
      </c>
      <c r="H313" s="71">
        <v>1</v>
      </c>
      <c r="I313" s="73">
        <v>120.2</v>
      </c>
      <c r="J313" s="73">
        <v>37900</v>
      </c>
      <c r="K313" s="72">
        <v>0</v>
      </c>
      <c r="L313" s="72" t="s">
        <v>41</v>
      </c>
      <c r="M313" s="92" t="s">
        <v>14</v>
      </c>
      <c r="N313" s="70" t="s">
        <v>138</v>
      </c>
      <c r="O313" s="70" t="s">
        <v>525</v>
      </c>
      <c r="Q313" s="89"/>
      <c r="S313" s="70" t="s">
        <v>465</v>
      </c>
      <c r="T313" s="88"/>
      <c r="U313" s="88"/>
      <c r="V313" s="87">
        <v>120.2</v>
      </c>
      <c r="W313" s="87" t="s">
        <v>1017</v>
      </c>
      <c r="X313" s="78">
        <v>44639</v>
      </c>
      <c r="Y313" s="78">
        <v>45570</v>
      </c>
      <c r="Z313" s="69" t="s">
        <v>1080</v>
      </c>
      <c r="AA313" s="319">
        <v>32305.03</v>
      </c>
      <c r="AB313" s="70">
        <v>23</v>
      </c>
      <c r="AC313" s="70">
        <v>0</v>
      </c>
      <c r="AD313" s="78">
        <v>44639</v>
      </c>
      <c r="AE313" s="115">
        <v>20000</v>
      </c>
      <c r="AF313" s="115"/>
      <c r="AG313" s="70" t="s">
        <v>441</v>
      </c>
      <c r="AH313" s="204">
        <v>44639</v>
      </c>
      <c r="AI313" s="173">
        <v>40813815</v>
      </c>
      <c r="AJ313" s="76" t="s">
        <v>3316</v>
      </c>
      <c r="AK313" s="76" t="s">
        <v>526</v>
      </c>
      <c r="AL313" s="76">
        <v>20000</v>
      </c>
      <c r="AM313" s="76"/>
      <c r="AN313" s="76" t="s">
        <v>3307</v>
      </c>
      <c r="AO313" s="76"/>
      <c r="AP313" s="204"/>
      <c r="AQ313" s="173"/>
      <c r="AR313" s="76"/>
      <c r="AS313" s="76"/>
      <c r="AT313" s="76"/>
      <c r="AU313" s="76"/>
      <c r="AV313" s="76"/>
      <c r="AW313" s="90">
        <v>44639</v>
      </c>
      <c r="AX313" s="91">
        <v>11431</v>
      </c>
      <c r="AY313" s="70">
        <v>75520</v>
      </c>
      <c r="AZ313" s="70">
        <v>3.7759999999999998</v>
      </c>
      <c r="BA313" s="76">
        <f>+AY313/AZ313</f>
        <v>20000</v>
      </c>
      <c r="BB313" s="76"/>
      <c r="CS313" s="58">
        <f>+AL313+AT313</f>
        <v>20000</v>
      </c>
      <c r="CT313" s="76">
        <f>+BA313+BG313+BM313+BS313+BY313+CE313+CK313+CQ313</f>
        <v>20000</v>
      </c>
      <c r="CU313" s="76">
        <f>+CS313-CT313</f>
        <v>0</v>
      </c>
      <c r="CV313" s="81">
        <f>+AE313-AL313-AT313</f>
        <v>0</v>
      </c>
    </row>
    <row r="314" spans="1:100" s="70" customFormat="1">
      <c r="A314" s="70" t="s">
        <v>524</v>
      </c>
      <c r="B314" s="71">
        <v>138</v>
      </c>
      <c r="C314" s="15" t="s">
        <v>402</v>
      </c>
      <c r="D314" s="108" t="s">
        <v>403</v>
      </c>
      <c r="E314" s="107" t="s">
        <v>262</v>
      </c>
      <c r="F314" s="107">
        <v>11</v>
      </c>
      <c r="G314" s="71" t="s">
        <v>274</v>
      </c>
      <c r="H314" s="71">
        <v>1</v>
      </c>
      <c r="I314" s="73">
        <v>120.2</v>
      </c>
      <c r="J314" s="73">
        <v>37900</v>
      </c>
      <c r="K314" s="72">
        <v>0</v>
      </c>
      <c r="L314" s="72" t="s">
        <v>41</v>
      </c>
      <c r="M314" s="92" t="s">
        <v>14</v>
      </c>
      <c r="N314" s="70" t="s">
        <v>138</v>
      </c>
      <c r="O314" s="70" t="s">
        <v>525</v>
      </c>
      <c r="Q314" s="89"/>
      <c r="S314" s="70" t="s">
        <v>465</v>
      </c>
      <c r="T314" s="88"/>
      <c r="U314" s="88"/>
      <c r="V314" s="87">
        <v>120.2</v>
      </c>
      <c r="W314" s="87" t="s">
        <v>1017</v>
      </c>
      <c r="X314" s="78">
        <v>44639</v>
      </c>
      <c r="Y314" s="78">
        <v>45570</v>
      </c>
      <c r="Z314" s="69" t="s">
        <v>1080</v>
      </c>
      <c r="AA314" s="319">
        <v>32305.03</v>
      </c>
      <c r="AB314" s="70">
        <v>23</v>
      </c>
      <c r="AC314" s="70">
        <v>1</v>
      </c>
      <c r="AD314" s="78">
        <v>44681</v>
      </c>
      <c r="AE314" s="115">
        <v>504.58</v>
      </c>
      <c r="AF314" s="115"/>
      <c r="AG314" s="70" t="s">
        <v>441</v>
      </c>
      <c r="AH314" s="204">
        <v>44684</v>
      </c>
      <c r="AI314" s="173">
        <v>40813815</v>
      </c>
      <c r="AJ314" s="76" t="s">
        <v>3316</v>
      </c>
      <c r="AK314" s="76" t="s">
        <v>527</v>
      </c>
      <c r="AL314" s="76">
        <v>504.58</v>
      </c>
      <c r="AM314" s="76"/>
      <c r="AN314" s="76" t="s">
        <v>3308</v>
      </c>
      <c r="AO314" s="76"/>
      <c r="AP314" s="204"/>
      <c r="AQ314" s="173"/>
      <c r="AR314" s="76"/>
      <c r="AS314" s="76"/>
      <c r="AT314" s="76"/>
      <c r="AU314" s="76"/>
      <c r="AV314" s="76"/>
      <c r="AW314" s="90">
        <v>44681</v>
      </c>
      <c r="AX314" s="91">
        <v>602</v>
      </c>
      <c r="BA314" s="76">
        <v>504.58</v>
      </c>
      <c r="BB314" s="76"/>
      <c r="CS314" s="58">
        <f>+AL314+AT314</f>
        <v>504.58</v>
      </c>
      <c r="CT314" s="76">
        <f>+BA314+BG314+BM314+BS314+BY314+CE314+CK314+CQ314</f>
        <v>504.58</v>
      </c>
      <c r="CU314" s="76">
        <f>+CS314-CT314</f>
        <v>0</v>
      </c>
      <c r="CV314" s="81">
        <f>+AE314-AL314-AT314</f>
        <v>0</v>
      </c>
    </row>
    <row r="315" spans="1:100" s="70" customFormat="1">
      <c r="A315" s="70" t="s">
        <v>524</v>
      </c>
      <c r="B315" s="71">
        <v>138</v>
      </c>
      <c r="C315" s="15" t="s">
        <v>402</v>
      </c>
      <c r="D315" s="108" t="s">
        <v>403</v>
      </c>
      <c r="E315" s="107" t="s">
        <v>262</v>
      </c>
      <c r="F315" s="107">
        <v>11</v>
      </c>
      <c r="G315" s="71" t="s">
        <v>274</v>
      </c>
      <c r="H315" s="71">
        <v>1</v>
      </c>
      <c r="I315" s="73">
        <v>120.2</v>
      </c>
      <c r="J315" s="73">
        <v>37900</v>
      </c>
      <c r="K315" s="72">
        <v>0</v>
      </c>
      <c r="L315" s="72" t="s">
        <v>41</v>
      </c>
      <c r="M315" s="92" t="s">
        <v>14</v>
      </c>
      <c r="N315" s="70" t="s">
        <v>138</v>
      </c>
      <c r="O315" s="70" t="s">
        <v>525</v>
      </c>
      <c r="Q315" s="89"/>
      <c r="S315" s="70" t="s">
        <v>465</v>
      </c>
      <c r="T315" s="88"/>
      <c r="U315" s="88"/>
      <c r="V315" s="87">
        <v>120.2</v>
      </c>
      <c r="W315" s="87" t="s">
        <v>1017</v>
      </c>
      <c r="X315" s="78">
        <v>44639</v>
      </c>
      <c r="Y315" s="78">
        <v>45570</v>
      </c>
      <c r="Z315" s="69" t="s">
        <v>1080</v>
      </c>
      <c r="AA315" s="319">
        <v>32305.03</v>
      </c>
      <c r="AB315" s="70">
        <v>23</v>
      </c>
      <c r="AC315" s="70">
        <v>2</v>
      </c>
      <c r="AD315" s="78">
        <v>44711</v>
      </c>
      <c r="AE315" s="115">
        <v>504.58</v>
      </c>
      <c r="AF315" s="115"/>
      <c r="AG315" s="70" t="s">
        <v>441</v>
      </c>
      <c r="AH315" s="204">
        <v>44721</v>
      </c>
      <c r="AI315" s="173">
        <v>40813815</v>
      </c>
      <c r="AJ315" s="76" t="s">
        <v>3316</v>
      </c>
      <c r="AK315" s="76" t="s">
        <v>528</v>
      </c>
      <c r="AL315" s="76">
        <v>504.58</v>
      </c>
      <c r="AM315" s="76"/>
      <c r="AN315" s="76" t="s">
        <v>3309</v>
      </c>
      <c r="AO315" s="76"/>
      <c r="AP315" s="204"/>
      <c r="AQ315" s="173"/>
      <c r="AR315" s="76"/>
      <c r="AS315" s="76"/>
      <c r="AT315" s="76"/>
      <c r="AU315" s="76"/>
      <c r="AV315" s="76"/>
      <c r="AW315" s="90">
        <v>44720</v>
      </c>
      <c r="AX315" s="91">
        <v>704</v>
      </c>
      <c r="BA315" s="76">
        <v>504.58</v>
      </c>
      <c r="BB315" s="76"/>
      <c r="CS315" s="58">
        <f>+AL315+AT315</f>
        <v>504.58</v>
      </c>
      <c r="CT315" s="76">
        <f>+BA315+BG315+BM315+BS315+BY315+CE315+CK315+CQ315</f>
        <v>504.58</v>
      </c>
      <c r="CU315" s="76">
        <f>+CS315-CT315</f>
        <v>0</v>
      </c>
      <c r="CV315" s="81">
        <f>+AE315-AL315-AT315</f>
        <v>0</v>
      </c>
    </row>
    <row r="316" spans="1:100" s="70" customFormat="1">
      <c r="A316" s="70" t="s">
        <v>524</v>
      </c>
      <c r="B316" s="71">
        <v>138</v>
      </c>
      <c r="C316" s="15" t="s">
        <v>402</v>
      </c>
      <c r="D316" s="108" t="s">
        <v>403</v>
      </c>
      <c r="E316" s="107" t="s">
        <v>262</v>
      </c>
      <c r="F316" s="107">
        <v>11</v>
      </c>
      <c r="G316" s="71" t="s">
        <v>274</v>
      </c>
      <c r="H316" s="71">
        <v>1</v>
      </c>
      <c r="I316" s="73">
        <v>120.2</v>
      </c>
      <c r="J316" s="73">
        <v>37900</v>
      </c>
      <c r="K316" s="72">
        <v>0</v>
      </c>
      <c r="L316" s="72" t="s">
        <v>41</v>
      </c>
      <c r="M316" s="92" t="s">
        <v>14</v>
      </c>
      <c r="N316" s="70" t="s">
        <v>138</v>
      </c>
      <c r="O316" s="70" t="s">
        <v>525</v>
      </c>
      <c r="Q316" s="89"/>
      <c r="S316" s="70" t="s">
        <v>465</v>
      </c>
      <c r="T316" s="88"/>
      <c r="U316" s="88"/>
      <c r="V316" s="87">
        <v>120.2</v>
      </c>
      <c r="W316" s="87" t="s">
        <v>1017</v>
      </c>
      <c r="X316" s="78">
        <v>44639</v>
      </c>
      <c r="Y316" s="78">
        <v>45570</v>
      </c>
      <c r="Z316" s="69" t="s">
        <v>1080</v>
      </c>
      <c r="AA316" s="319">
        <v>32305.03</v>
      </c>
      <c r="AB316" s="70">
        <v>23</v>
      </c>
      <c r="AC316" s="70">
        <v>3</v>
      </c>
      <c r="AD316" s="78">
        <v>44742</v>
      </c>
      <c r="AE316" s="115">
        <v>504.58</v>
      </c>
      <c r="AF316" s="115"/>
      <c r="AG316" s="70" t="s">
        <v>441</v>
      </c>
      <c r="AH316" s="204">
        <v>44743</v>
      </c>
      <c r="AI316" s="173">
        <v>40813815</v>
      </c>
      <c r="AJ316" s="76" t="s">
        <v>3316</v>
      </c>
      <c r="AK316" s="76" t="s">
        <v>529</v>
      </c>
      <c r="AL316" s="76">
        <v>504.58</v>
      </c>
      <c r="AM316" s="76"/>
      <c r="AN316" s="76" t="s">
        <v>3310</v>
      </c>
      <c r="AO316" s="76"/>
      <c r="AP316" s="204"/>
      <c r="AQ316" s="173"/>
      <c r="AR316" s="76"/>
      <c r="AS316" s="76"/>
      <c r="AT316" s="76"/>
      <c r="AU316" s="76"/>
      <c r="AV316" s="76"/>
      <c r="AW316" s="90">
        <v>44743</v>
      </c>
      <c r="AX316" s="91">
        <v>748</v>
      </c>
      <c r="BA316" s="76">
        <v>504.58</v>
      </c>
      <c r="BB316" s="76"/>
      <c r="CS316" s="58">
        <f>+AL316+AT316</f>
        <v>504.58</v>
      </c>
      <c r="CT316" s="76">
        <f>+BA316+BG316+BM316+BS316+BY316+CE316+CK316+CQ316</f>
        <v>504.58</v>
      </c>
      <c r="CU316" s="76">
        <f>+CS316-CT316</f>
        <v>0</v>
      </c>
      <c r="CV316" s="81">
        <f>+AE316-AL316-AT316</f>
        <v>0</v>
      </c>
    </row>
    <row r="317" spans="1:100" s="70" customFormat="1">
      <c r="A317" s="70" t="s">
        <v>524</v>
      </c>
      <c r="B317" s="71">
        <v>138</v>
      </c>
      <c r="C317" s="15" t="s">
        <v>402</v>
      </c>
      <c r="D317" s="108" t="s">
        <v>403</v>
      </c>
      <c r="E317" s="107" t="s">
        <v>262</v>
      </c>
      <c r="F317" s="107">
        <v>11</v>
      </c>
      <c r="G317" s="71" t="s">
        <v>274</v>
      </c>
      <c r="H317" s="71">
        <v>1</v>
      </c>
      <c r="I317" s="73">
        <v>120.2</v>
      </c>
      <c r="J317" s="73">
        <v>37900</v>
      </c>
      <c r="K317" s="72">
        <v>0</v>
      </c>
      <c r="L317" s="72" t="s">
        <v>41</v>
      </c>
      <c r="M317" s="92" t="s">
        <v>14</v>
      </c>
      <c r="N317" s="70" t="s">
        <v>138</v>
      </c>
      <c r="O317" s="70" t="s">
        <v>525</v>
      </c>
      <c r="Q317" s="89"/>
      <c r="S317" s="70" t="s">
        <v>465</v>
      </c>
      <c r="T317" s="88"/>
      <c r="U317" s="88"/>
      <c r="V317" s="87">
        <v>120.2</v>
      </c>
      <c r="W317" s="87" t="s">
        <v>1017</v>
      </c>
      <c r="X317" s="78">
        <v>44639</v>
      </c>
      <c r="Y317" s="78">
        <v>45570</v>
      </c>
      <c r="Z317" s="69" t="s">
        <v>1080</v>
      </c>
      <c r="AA317" s="319">
        <v>32305.03</v>
      </c>
      <c r="AB317" s="70">
        <v>23</v>
      </c>
      <c r="AC317" s="70">
        <v>4</v>
      </c>
      <c r="AD317" s="78">
        <v>44772</v>
      </c>
      <c r="AE317" s="115">
        <v>504.58</v>
      </c>
      <c r="AF317" s="115"/>
      <c r="AG317" s="70" t="s">
        <v>441</v>
      </c>
      <c r="AH317" s="204">
        <v>44776</v>
      </c>
      <c r="AI317" s="173">
        <v>40813815</v>
      </c>
      <c r="AJ317" s="76" t="s">
        <v>3316</v>
      </c>
      <c r="AK317" s="76" t="s">
        <v>530</v>
      </c>
      <c r="AL317" s="76">
        <v>504.58</v>
      </c>
      <c r="AM317" s="76"/>
      <c r="AN317" s="76" t="s">
        <v>3312</v>
      </c>
      <c r="AO317" s="76"/>
      <c r="AP317" s="204"/>
      <c r="AQ317" s="173"/>
      <c r="AR317" s="76"/>
      <c r="AS317" s="76"/>
      <c r="AT317" s="76"/>
      <c r="AU317" s="76"/>
      <c r="AV317" s="76"/>
      <c r="AW317" s="90">
        <v>44774</v>
      </c>
      <c r="AX317" s="91">
        <v>827</v>
      </c>
      <c r="BA317" s="76">
        <v>504.58</v>
      </c>
      <c r="BB317" s="76"/>
      <c r="CS317" s="58">
        <f>+AL317+AT317</f>
        <v>504.58</v>
      </c>
      <c r="CT317" s="76">
        <f>+BA317+BG317+BM317+BS317+BY317+CE317+CK317+CQ317</f>
        <v>504.58</v>
      </c>
      <c r="CU317" s="76">
        <f>+CS317-CT317</f>
        <v>0</v>
      </c>
      <c r="CV317" s="81">
        <f>+AE317-AL317-AT317</f>
        <v>0</v>
      </c>
    </row>
    <row r="318" spans="1:100" s="70" customFormat="1">
      <c r="A318" s="70" t="s">
        <v>524</v>
      </c>
      <c r="B318" s="71">
        <v>138</v>
      </c>
      <c r="C318" s="15" t="s">
        <v>402</v>
      </c>
      <c r="D318" s="108" t="s">
        <v>403</v>
      </c>
      <c r="E318" s="107" t="s">
        <v>262</v>
      </c>
      <c r="F318" s="107">
        <v>11</v>
      </c>
      <c r="G318" s="71" t="s">
        <v>274</v>
      </c>
      <c r="H318" s="71">
        <v>1</v>
      </c>
      <c r="I318" s="73">
        <v>120.2</v>
      </c>
      <c r="J318" s="73">
        <v>37900</v>
      </c>
      <c r="K318" s="72">
        <v>0</v>
      </c>
      <c r="L318" s="72" t="s">
        <v>41</v>
      </c>
      <c r="M318" s="92" t="s">
        <v>14</v>
      </c>
      <c r="N318" s="70">
        <v>40813815</v>
      </c>
      <c r="O318" s="70" t="s">
        <v>525</v>
      </c>
      <c r="Q318" s="89"/>
      <c r="S318" s="70" t="s">
        <v>465</v>
      </c>
      <c r="T318" s="88"/>
      <c r="U318" s="88"/>
      <c r="V318" s="87">
        <v>120.2</v>
      </c>
      <c r="W318" s="87" t="s">
        <v>1017</v>
      </c>
      <c r="X318" s="78">
        <v>44639</v>
      </c>
      <c r="Y318" s="78">
        <v>45570</v>
      </c>
      <c r="Z318" s="69" t="s">
        <v>1080</v>
      </c>
      <c r="AA318" s="319">
        <v>32305.03</v>
      </c>
      <c r="AB318" s="70">
        <v>23</v>
      </c>
      <c r="AC318" s="70">
        <v>5</v>
      </c>
      <c r="AD318" s="78">
        <v>44803</v>
      </c>
      <c r="AE318" s="115">
        <v>504.58</v>
      </c>
      <c r="AF318" s="115"/>
      <c r="AG318" s="70" t="s">
        <v>441</v>
      </c>
      <c r="AH318" s="204">
        <v>44814</v>
      </c>
      <c r="AI318" s="173">
        <v>40813815</v>
      </c>
      <c r="AJ318" s="76" t="s">
        <v>3316</v>
      </c>
      <c r="AK318" s="76" t="s">
        <v>531</v>
      </c>
      <c r="AL318" s="76">
        <v>504.58</v>
      </c>
      <c r="AM318" s="76"/>
      <c r="AN318" s="76" t="s">
        <v>3313</v>
      </c>
      <c r="AO318" s="76"/>
      <c r="AP318" s="204"/>
      <c r="AQ318" s="173"/>
      <c r="AR318" s="76"/>
      <c r="AS318" s="76"/>
      <c r="AT318" s="76"/>
      <c r="AU318" s="76"/>
      <c r="AV318" s="76"/>
      <c r="AW318" s="90">
        <v>44813</v>
      </c>
      <c r="AX318" s="91">
        <v>932</v>
      </c>
      <c r="BA318" s="76">
        <v>504.58</v>
      </c>
      <c r="BB318" s="76"/>
      <c r="CS318" s="58">
        <f>+AL318+AT318</f>
        <v>504.58</v>
      </c>
      <c r="CT318" s="76">
        <f>+BA318+BG318+BM318+BS318+BY318+CE318+CK318+CQ318</f>
        <v>504.58</v>
      </c>
      <c r="CU318" s="76">
        <f>+CS318-CT318</f>
        <v>0</v>
      </c>
      <c r="CV318" s="81">
        <f>+AE318-AL318-AT318</f>
        <v>0</v>
      </c>
    </row>
    <row r="319" spans="1:100" s="70" customFormat="1">
      <c r="A319" s="70" t="s">
        <v>524</v>
      </c>
      <c r="B319" s="71">
        <v>138</v>
      </c>
      <c r="C319" s="15" t="s">
        <v>402</v>
      </c>
      <c r="D319" s="108" t="s">
        <v>403</v>
      </c>
      <c r="E319" s="107" t="s">
        <v>262</v>
      </c>
      <c r="F319" s="107">
        <v>11</v>
      </c>
      <c r="G319" s="71" t="s">
        <v>274</v>
      </c>
      <c r="H319" s="71">
        <v>1</v>
      </c>
      <c r="I319" s="73">
        <v>120.2</v>
      </c>
      <c r="J319" s="73">
        <v>37900</v>
      </c>
      <c r="K319" s="72">
        <v>0</v>
      </c>
      <c r="L319" s="72" t="s">
        <v>41</v>
      </c>
      <c r="M319" s="92" t="s">
        <v>14</v>
      </c>
      <c r="N319" s="70" t="s">
        <v>138</v>
      </c>
      <c r="O319" s="70" t="s">
        <v>525</v>
      </c>
      <c r="Q319" s="89"/>
      <c r="S319" s="70" t="s">
        <v>465</v>
      </c>
      <c r="T319" s="88"/>
      <c r="U319" s="88"/>
      <c r="V319" s="87">
        <v>120.2</v>
      </c>
      <c r="W319" s="87" t="s">
        <v>1017</v>
      </c>
      <c r="X319" s="78">
        <v>44639</v>
      </c>
      <c r="Y319" s="78">
        <v>45570</v>
      </c>
      <c r="Z319" s="69" t="s">
        <v>1080</v>
      </c>
      <c r="AA319" s="319">
        <v>32305.03</v>
      </c>
      <c r="AB319" s="70">
        <v>23</v>
      </c>
      <c r="AC319" s="70">
        <v>6</v>
      </c>
      <c r="AD319" s="78">
        <v>44925</v>
      </c>
      <c r="AE319" s="115">
        <v>756.87</v>
      </c>
      <c r="AF319" s="115"/>
      <c r="AG319" s="70" t="s">
        <v>441</v>
      </c>
      <c r="AH319" s="204">
        <v>44925</v>
      </c>
      <c r="AI319" s="173">
        <v>40813815</v>
      </c>
      <c r="AJ319" s="76" t="s">
        <v>3316</v>
      </c>
      <c r="AK319" s="76" t="s">
        <v>532</v>
      </c>
      <c r="AL319" s="76">
        <v>756.87</v>
      </c>
      <c r="AM319" s="76"/>
      <c r="AN319" s="76" t="s">
        <v>3314</v>
      </c>
      <c r="AO319" s="76"/>
      <c r="AP319" s="204"/>
      <c r="AQ319" s="173"/>
      <c r="AR319" s="76"/>
      <c r="AS319" s="76"/>
      <c r="AT319" s="76"/>
      <c r="AU319" s="76"/>
      <c r="AV319" s="76"/>
      <c r="AW319" s="90">
        <v>44925</v>
      </c>
      <c r="AX319" s="91">
        <v>1127</v>
      </c>
      <c r="BA319" s="76">
        <v>756.87</v>
      </c>
      <c r="BB319" s="76"/>
      <c r="CS319" s="58">
        <f>+AL319+AT319</f>
        <v>756.87</v>
      </c>
      <c r="CT319" s="76">
        <f>+BA319+BG319+BM319+BS319+BY319+CE319+CK319+CQ319</f>
        <v>756.87</v>
      </c>
      <c r="CU319" s="76">
        <f>+CS319-CT319</f>
        <v>0</v>
      </c>
      <c r="CV319" s="81">
        <f>+AE319-AL319-AT319</f>
        <v>0</v>
      </c>
    </row>
    <row r="320" spans="1:100" s="70" customFormat="1">
      <c r="A320" s="70" t="s">
        <v>524</v>
      </c>
      <c r="B320" s="71">
        <v>138</v>
      </c>
      <c r="C320" s="15" t="s">
        <v>402</v>
      </c>
      <c r="D320" s="108" t="s">
        <v>403</v>
      </c>
      <c r="E320" s="107" t="s">
        <v>262</v>
      </c>
      <c r="F320" s="107">
        <v>11</v>
      </c>
      <c r="G320" s="71" t="s">
        <v>274</v>
      </c>
      <c r="H320" s="71">
        <v>1</v>
      </c>
      <c r="I320" s="73">
        <v>120.2</v>
      </c>
      <c r="J320" s="73">
        <v>37900</v>
      </c>
      <c r="K320" s="72">
        <v>0</v>
      </c>
      <c r="L320" s="72" t="s">
        <v>41</v>
      </c>
      <c r="M320" s="92" t="s">
        <v>14</v>
      </c>
      <c r="N320" s="70" t="s">
        <v>138</v>
      </c>
      <c r="O320" s="70" t="s">
        <v>525</v>
      </c>
      <c r="Q320" s="89"/>
      <c r="S320" s="70" t="s">
        <v>465</v>
      </c>
      <c r="T320" s="88"/>
      <c r="U320" s="88"/>
      <c r="V320" s="87">
        <v>120.2</v>
      </c>
      <c r="W320" s="87" t="s">
        <v>1017</v>
      </c>
      <c r="X320" s="78">
        <v>44639</v>
      </c>
      <c r="Y320" s="78">
        <v>45570</v>
      </c>
      <c r="Z320" s="69" t="s">
        <v>1080</v>
      </c>
      <c r="AA320" s="319">
        <v>32305.03</v>
      </c>
      <c r="AB320" s="70">
        <v>23</v>
      </c>
      <c r="AC320" s="70">
        <v>7</v>
      </c>
      <c r="AD320" s="78">
        <v>44956</v>
      </c>
      <c r="AE320" s="115">
        <v>756.87</v>
      </c>
      <c r="AF320" s="115"/>
      <c r="AG320" s="70" t="s">
        <v>441</v>
      </c>
      <c r="AH320" s="78">
        <v>44959</v>
      </c>
      <c r="AI320" s="173">
        <v>40813815</v>
      </c>
      <c r="AJ320" s="76" t="s">
        <v>3316</v>
      </c>
      <c r="AK320" s="70" t="s">
        <v>533</v>
      </c>
      <c r="AL320" s="76">
        <v>756.87</v>
      </c>
      <c r="AM320" s="76"/>
      <c r="AN320" s="76" t="s">
        <v>3317</v>
      </c>
      <c r="AO320" s="76"/>
      <c r="AW320" s="90">
        <v>44959</v>
      </c>
      <c r="AX320" s="91">
        <v>1197</v>
      </c>
      <c r="BA320" s="76">
        <v>756.87</v>
      </c>
      <c r="BB320" s="76"/>
      <c r="CS320" s="58">
        <f>+AL320+AT320</f>
        <v>756.87</v>
      </c>
      <c r="CT320" s="76">
        <f>+BA320+BG320+BM320+BS320+BY320+CE320+CK320+CQ320</f>
        <v>756.87</v>
      </c>
      <c r="CU320" s="76">
        <f>+CS320-CT320</f>
        <v>0</v>
      </c>
      <c r="CV320" s="81">
        <f>+AE320-AL320-AT320</f>
        <v>0</v>
      </c>
    </row>
    <row r="321" spans="1:100" s="70" customFormat="1">
      <c r="A321" s="70" t="s">
        <v>524</v>
      </c>
      <c r="B321" s="71">
        <v>138</v>
      </c>
      <c r="C321" s="15" t="s">
        <v>402</v>
      </c>
      <c r="D321" s="108" t="s">
        <v>403</v>
      </c>
      <c r="E321" s="107" t="s">
        <v>262</v>
      </c>
      <c r="F321" s="107">
        <v>11</v>
      </c>
      <c r="G321" s="71" t="s">
        <v>274</v>
      </c>
      <c r="H321" s="71">
        <v>1</v>
      </c>
      <c r="I321" s="73">
        <v>120.2</v>
      </c>
      <c r="J321" s="73">
        <v>37900</v>
      </c>
      <c r="K321" s="72">
        <v>0</v>
      </c>
      <c r="L321" s="72" t="s">
        <v>41</v>
      </c>
      <c r="M321" s="92" t="s">
        <v>14</v>
      </c>
      <c r="N321" s="70" t="s">
        <v>138</v>
      </c>
      <c r="O321" s="70" t="s">
        <v>525</v>
      </c>
      <c r="Q321" s="89"/>
      <c r="S321" s="70" t="s">
        <v>465</v>
      </c>
      <c r="T321" s="88"/>
      <c r="U321" s="88"/>
      <c r="V321" s="87">
        <v>120.2</v>
      </c>
      <c r="W321" s="87" t="s">
        <v>1017</v>
      </c>
      <c r="X321" s="78">
        <v>44639</v>
      </c>
      <c r="Y321" s="78">
        <v>45570</v>
      </c>
      <c r="Z321" s="69" t="s">
        <v>1080</v>
      </c>
      <c r="AA321" s="319">
        <v>32305.03</v>
      </c>
      <c r="AB321" s="70">
        <v>23</v>
      </c>
      <c r="AC321" s="70">
        <v>8</v>
      </c>
      <c r="AD321" s="78">
        <v>44985</v>
      </c>
      <c r="AE321" s="115">
        <v>516.46</v>
      </c>
      <c r="AF321" s="115"/>
      <c r="AG321" s="70" t="s">
        <v>441</v>
      </c>
      <c r="AH321" s="78">
        <v>44992</v>
      </c>
      <c r="AI321" s="173">
        <v>40813815</v>
      </c>
      <c r="AJ321" s="76" t="s">
        <v>3316</v>
      </c>
      <c r="AK321" s="70" t="s">
        <v>534</v>
      </c>
      <c r="AL321" s="76">
        <v>516.47</v>
      </c>
      <c r="AM321" s="76"/>
      <c r="AN321" s="76" t="s">
        <v>3318</v>
      </c>
      <c r="AO321" s="76"/>
      <c r="AP321" s="76"/>
      <c r="AQ321" s="76"/>
      <c r="AR321" s="76"/>
      <c r="AS321" s="76"/>
      <c r="AT321" s="76"/>
      <c r="AU321" s="76"/>
      <c r="AV321" s="76"/>
      <c r="AW321" s="90">
        <v>44989</v>
      </c>
      <c r="AX321" s="91">
        <v>1297</v>
      </c>
      <c r="BA321" s="76">
        <v>516.47</v>
      </c>
      <c r="BB321" s="76"/>
      <c r="CS321" s="58">
        <f>+AL321+AT321</f>
        <v>516.47</v>
      </c>
      <c r="CT321" s="76">
        <f>+BA321+BG321+BM321+BS321+BY321+CE321+CK321+CQ321</f>
        <v>516.47</v>
      </c>
      <c r="CU321" s="76">
        <f>+CS321-CT321</f>
        <v>0</v>
      </c>
      <c r="CV321" s="81">
        <f>+AE321-AL321-AT321</f>
        <v>-9.9999999999909051E-3</v>
      </c>
    </row>
    <row r="322" spans="1:100" s="70" customFormat="1">
      <c r="A322" s="70" t="s">
        <v>524</v>
      </c>
      <c r="B322" s="71">
        <v>138</v>
      </c>
      <c r="C322" s="15" t="s">
        <v>402</v>
      </c>
      <c r="D322" s="108" t="s">
        <v>403</v>
      </c>
      <c r="E322" s="107" t="s">
        <v>262</v>
      </c>
      <c r="F322" s="107">
        <v>11</v>
      </c>
      <c r="G322" s="71" t="s">
        <v>274</v>
      </c>
      <c r="H322" s="71">
        <v>1</v>
      </c>
      <c r="I322" s="73">
        <v>120.2</v>
      </c>
      <c r="J322" s="73">
        <v>37900</v>
      </c>
      <c r="K322" s="72">
        <v>0</v>
      </c>
      <c r="L322" s="72" t="s">
        <v>41</v>
      </c>
      <c r="M322" s="92" t="s">
        <v>14</v>
      </c>
      <c r="N322" s="70" t="s">
        <v>138</v>
      </c>
      <c r="O322" s="70" t="s">
        <v>525</v>
      </c>
      <c r="Q322" s="89"/>
      <c r="S322" s="70" t="s">
        <v>465</v>
      </c>
      <c r="T322" s="88"/>
      <c r="U322" s="88"/>
      <c r="V322" s="87">
        <v>120.2</v>
      </c>
      <c r="W322" s="87" t="s">
        <v>1017</v>
      </c>
      <c r="X322" s="78">
        <v>44639</v>
      </c>
      <c r="Y322" s="78">
        <v>45570</v>
      </c>
      <c r="Z322" s="69" t="s">
        <v>1080</v>
      </c>
      <c r="AA322" s="319">
        <v>32305.03</v>
      </c>
      <c r="AB322" s="70">
        <v>23</v>
      </c>
      <c r="AC322" s="70">
        <v>9</v>
      </c>
      <c r="AD322" s="78">
        <v>45015</v>
      </c>
      <c r="AE322" s="115">
        <v>516.46</v>
      </c>
      <c r="AF322" s="115"/>
      <c r="AG322" s="70" t="s">
        <v>441</v>
      </c>
      <c r="AH322" s="78">
        <v>45026</v>
      </c>
      <c r="AI322" s="173">
        <v>40813815</v>
      </c>
      <c r="AJ322" s="76" t="s">
        <v>3316</v>
      </c>
      <c r="AK322" s="70" t="s">
        <v>3327</v>
      </c>
      <c r="AL322" s="76">
        <v>516</v>
      </c>
      <c r="AM322" s="76"/>
      <c r="AN322" s="76" t="s">
        <v>3319</v>
      </c>
      <c r="AO322" s="76"/>
      <c r="AP322" s="76"/>
      <c r="AQ322" s="76"/>
      <c r="AR322" s="76"/>
      <c r="AS322" s="76"/>
      <c r="AT322" s="76"/>
      <c r="AU322" s="76"/>
      <c r="AV322" s="76"/>
      <c r="AW322" s="90">
        <v>45022</v>
      </c>
      <c r="AX322" s="91">
        <v>1389</v>
      </c>
      <c r="BA322" s="76">
        <v>516</v>
      </c>
      <c r="BB322" s="76"/>
      <c r="CS322" s="58">
        <f>+AL322+AT322</f>
        <v>516</v>
      </c>
      <c r="CT322" s="76">
        <f>+BA322+BG322+BM322+BS322+BY322+CE322+CK322+CQ322</f>
        <v>516</v>
      </c>
      <c r="CU322" s="76">
        <f>+CS322-CT322</f>
        <v>0</v>
      </c>
      <c r="CV322" s="81">
        <f>+AE322-AL322-AT322</f>
        <v>0.46000000000003638</v>
      </c>
    </row>
    <row r="323" spans="1:100" s="70" customFormat="1">
      <c r="A323" s="70" t="s">
        <v>524</v>
      </c>
      <c r="B323" s="71">
        <v>138</v>
      </c>
      <c r="C323" s="15" t="s">
        <v>402</v>
      </c>
      <c r="D323" s="108" t="s">
        <v>403</v>
      </c>
      <c r="E323" s="107" t="s">
        <v>262</v>
      </c>
      <c r="F323" s="107">
        <v>11</v>
      </c>
      <c r="G323" s="71" t="s">
        <v>274</v>
      </c>
      <c r="H323" s="71">
        <v>1</v>
      </c>
      <c r="I323" s="73">
        <v>120.2</v>
      </c>
      <c r="J323" s="73">
        <v>37900</v>
      </c>
      <c r="K323" s="72">
        <v>0</v>
      </c>
      <c r="L323" s="72" t="s">
        <v>41</v>
      </c>
      <c r="M323" s="92" t="s">
        <v>14</v>
      </c>
      <c r="N323" s="70" t="s">
        <v>138</v>
      </c>
      <c r="O323" s="70" t="s">
        <v>525</v>
      </c>
      <c r="Q323" s="89"/>
      <c r="S323" s="70" t="s">
        <v>465</v>
      </c>
      <c r="T323" s="88"/>
      <c r="U323" s="88"/>
      <c r="V323" s="87">
        <v>120.2</v>
      </c>
      <c r="W323" s="87" t="s">
        <v>1017</v>
      </c>
      <c r="X323" s="78">
        <v>44639</v>
      </c>
      <c r="Y323" s="78">
        <v>45570</v>
      </c>
      <c r="Z323" s="69" t="s">
        <v>1080</v>
      </c>
      <c r="AA323" s="319">
        <v>32305.03</v>
      </c>
      <c r="AB323" s="70">
        <v>23</v>
      </c>
      <c r="AC323" s="70">
        <v>10</v>
      </c>
      <c r="AD323" s="78">
        <v>45046</v>
      </c>
      <c r="AE323" s="115">
        <v>516.46</v>
      </c>
      <c r="AF323" s="115"/>
      <c r="AG323" s="70" t="s">
        <v>441</v>
      </c>
      <c r="AH323" s="78">
        <v>45070</v>
      </c>
      <c r="AI323" s="173">
        <v>40813815</v>
      </c>
      <c r="AJ323" s="76" t="s">
        <v>3316</v>
      </c>
      <c r="AK323" s="70" t="s">
        <v>3328</v>
      </c>
      <c r="AL323" s="76">
        <v>516</v>
      </c>
      <c r="AM323" s="76"/>
      <c r="AN323" s="76" t="s">
        <v>3320</v>
      </c>
      <c r="AO323" s="76"/>
      <c r="AP323" s="76"/>
      <c r="AQ323" s="76"/>
      <c r="AR323" s="76"/>
      <c r="AS323" s="76"/>
      <c r="AT323" s="76"/>
      <c r="AU323" s="76"/>
      <c r="AV323" s="76"/>
      <c r="AW323" s="90">
        <v>45050</v>
      </c>
      <c r="AX323" s="91">
        <v>1480</v>
      </c>
      <c r="BA323" s="76">
        <v>516</v>
      </c>
      <c r="BB323" s="76"/>
      <c r="CS323" s="58">
        <f>+AL323+AT323</f>
        <v>516</v>
      </c>
      <c r="CT323" s="76">
        <f>+BA323+BG323+BM323+BS323+BY323+CE323+CK323+CQ323</f>
        <v>516</v>
      </c>
      <c r="CU323" s="76">
        <f>+CS323-CT323</f>
        <v>0</v>
      </c>
      <c r="CV323" s="81">
        <f>+AE323-AL323-AT323</f>
        <v>0.46000000000003638</v>
      </c>
    </row>
    <row r="324" spans="1:100" s="70" customFormat="1">
      <c r="A324" s="70" t="s">
        <v>524</v>
      </c>
      <c r="B324" s="71">
        <v>138</v>
      </c>
      <c r="C324" s="15" t="s">
        <v>402</v>
      </c>
      <c r="D324" s="108" t="s">
        <v>403</v>
      </c>
      <c r="E324" s="107" t="s">
        <v>262</v>
      </c>
      <c r="F324" s="107">
        <v>11</v>
      </c>
      <c r="G324" s="71" t="s">
        <v>274</v>
      </c>
      <c r="H324" s="71">
        <v>1</v>
      </c>
      <c r="I324" s="73">
        <v>120.2</v>
      </c>
      <c r="J324" s="73">
        <v>37900</v>
      </c>
      <c r="K324" s="72">
        <v>0</v>
      </c>
      <c r="L324" s="72" t="s">
        <v>41</v>
      </c>
      <c r="M324" s="92" t="s">
        <v>14</v>
      </c>
      <c r="N324" s="70" t="s">
        <v>138</v>
      </c>
      <c r="O324" s="70" t="s">
        <v>525</v>
      </c>
      <c r="Q324" s="89"/>
      <c r="S324" s="70" t="s">
        <v>465</v>
      </c>
      <c r="T324" s="88"/>
      <c r="U324" s="88"/>
      <c r="V324" s="87">
        <v>120.2</v>
      </c>
      <c r="W324" s="87" t="s">
        <v>1017</v>
      </c>
      <c r="X324" s="78">
        <v>44639</v>
      </c>
      <c r="Y324" s="78">
        <v>45570</v>
      </c>
      <c r="Z324" s="69" t="s">
        <v>1080</v>
      </c>
      <c r="AA324" s="319">
        <v>32305.03</v>
      </c>
      <c r="AB324" s="70">
        <v>23</v>
      </c>
      <c r="AC324" s="70">
        <v>11</v>
      </c>
      <c r="AD324" s="78">
        <v>45074</v>
      </c>
      <c r="AE324" s="115">
        <v>516.46</v>
      </c>
      <c r="AF324" s="115"/>
      <c r="AG324" s="70" t="s">
        <v>441</v>
      </c>
      <c r="AH324" s="78">
        <v>45084</v>
      </c>
      <c r="AI324" s="173">
        <v>40813815</v>
      </c>
      <c r="AJ324" s="76" t="s">
        <v>3316</v>
      </c>
      <c r="AK324" s="70" t="s">
        <v>3329</v>
      </c>
      <c r="AL324" s="76">
        <v>516.46</v>
      </c>
      <c r="AM324" s="76"/>
      <c r="AN324" s="76" t="s">
        <v>3321</v>
      </c>
      <c r="AO324" s="76"/>
      <c r="AP324" s="76"/>
      <c r="AQ324" s="76"/>
      <c r="AR324" s="76"/>
      <c r="AS324" s="76"/>
      <c r="AT324" s="76"/>
      <c r="AU324" s="76"/>
      <c r="AV324" s="76"/>
      <c r="AW324" s="90">
        <v>45083</v>
      </c>
      <c r="AX324" s="91">
        <v>1599</v>
      </c>
      <c r="BA324" s="76">
        <v>516.46</v>
      </c>
      <c r="BB324" s="76"/>
      <c r="CS324" s="58">
        <f>+AL324+AT324</f>
        <v>516.46</v>
      </c>
      <c r="CT324" s="76">
        <f>+BA324+BG324+BM324+BS324+BY324+CE324+CK324+CQ324</f>
        <v>516.46</v>
      </c>
      <c r="CU324" s="76">
        <f>+CS324-CT324</f>
        <v>0</v>
      </c>
      <c r="CV324" s="81">
        <f>+AE324-AL324-AT324</f>
        <v>0</v>
      </c>
    </row>
    <row r="325" spans="1:100" s="70" customFormat="1">
      <c r="A325" s="70" t="s">
        <v>524</v>
      </c>
      <c r="B325" s="71">
        <v>138</v>
      </c>
      <c r="C325" s="15" t="s">
        <v>402</v>
      </c>
      <c r="D325" s="108" t="s">
        <v>403</v>
      </c>
      <c r="E325" s="107" t="s">
        <v>262</v>
      </c>
      <c r="F325" s="107">
        <v>11</v>
      </c>
      <c r="G325" s="71" t="s">
        <v>274</v>
      </c>
      <c r="H325" s="71">
        <v>1</v>
      </c>
      <c r="I325" s="73">
        <v>120.2</v>
      </c>
      <c r="J325" s="73">
        <v>37900</v>
      </c>
      <c r="K325" s="72">
        <v>0</v>
      </c>
      <c r="L325" s="72" t="s">
        <v>41</v>
      </c>
      <c r="M325" s="92" t="s">
        <v>14</v>
      </c>
      <c r="N325" s="70" t="s">
        <v>138</v>
      </c>
      <c r="O325" s="70" t="s">
        <v>525</v>
      </c>
      <c r="Q325" s="89"/>
      <c r="S325" s="70" t="s">
        <v>465</v>
      </c>
      <c r="T325" s="88"/>
      <c r="U325" s="88"/>
      <c r="V325" s="87">
        <v>120.2</v>
      </c>
      <c r="W325" s="87" t="s">
        <v>1017</v>
      </c>
      <c r="X325" s="78">
        <v>44639</v>
      </c>
      <c r="Y325" s="78">
        <v>45570</v>
      </c>
      <c r="Z325" s="69" t="s">
        <v>1080</v>
      </c>
      <c r="AA325" s="319">
        <v>32305.03</v>
      </c>
      <c r="AB325" s="70">
        <v>23</v>
      </c>
      <c r="AC325" s="70">
        <v>12</v>
      </c>
      <c r="AD325" s="78">
        <v>45107</v>
      </c>
      <c r="AE325" s="115">
        <v>516.46</v>
      </c>
      <c r="AF325" s="115"/>
      <c r="AG325" s="70" t="s">
        <v>441</v>
      </c>
      <c r="AH325" s="78">
        <v>45117</v>
      </c>
      <c r="AI325" s="173">
        <v>40813815</v>
      </c>
      <c r="AJ325" s="76" t="s">
        <v>3316</v>
      </c>
      <c r="AK325" s="70" t="s">
        <v>3330</v>
      </c>
      <c r="AL325" s="76">
        <v>516.46</v>
      </c>
      <c r="AM325" s="76"/>
      <c r="AN325" s="76" t="s">
        <v>3322</v>
      </c>
      <c r="AO325" s="76"/>
      <c r="AP325" s="76"/>
      <c r="AQ325" s="76"/>
      <c r="AR325" s="76"/>
      <c r="AS325" s="76"/>
      <c r="AT325" s="76"/>
      <c r="AU325" s="76"/>
      <c r="AV325" s="76"/>
      <c r="AW325" s="90">
        <v>45113</v>
      </c>
      <c r="AX325" s="91">
        <v>1677</v>
      </c>
      <c r="BA325" s="76">
        <v>516.46</v>
      </c>
      <c r="BB325" s="76"/>
      <c r="CS325" s="58">
        <f>+AL325+AT325</f>
        <v>516.46</v>
      </c>
      <c r="CT325" s="76">
        <f>+BA325+BG325+BM325+BS325+BY325+CE325+CK325+CQ325</f>
        <v>516.46</v>
      </c>
      <c r="CU325" s="76">
        <f>+CS325-CT325</f>
        <v>0</v>
      </c>
      <c r="CV325" s="81">
        <f>+AE325-AL325-AT325</f>
        <v>0</v>
      </c>
    </row>
    <row r="326" spans="1:100" s="70" customFormat="1">
      <c r="A326" s="70" t="s">
        <v>524</v>
      </c>
      <c r="B326" s="71">
        <v>138</v>
      </c>
      <c r="C326" s="15" t="s">
        <v>402</v>
      </c>
      <c r="D326" s="108" t="s">
        <v>403</v>
      </c>
      <c r="E326" s="107" t="s">
        <v>262</v>
      </c>
      <c r="F326" s="107">
        <v>11</v>
      </c>
      <c r="G326" s="71" t="s">
        <v>274</v>
      </c>
      <c r="H326" s="71">
        <v>1</v>
      </c>
      <c r="I326" s="73">
        <v>120.2</v>
      </c>
      <c r="J326" s="73">
        <v>37900</v>
      </c>
      <c r="K326" s="72">
        <v>0</v>
      </c>
      <c r="L326" s="72" t="s">
        <v>41</v>
      </c>
      <c r="M326" s="92" t="s">
        <v>14</v>
      </c>
      <c r="N326" s="70" t="s">
        <v>138</v>
      </c>
      <c r="O326" s="70" t="s">
        <v>525</v>
      </c>
      <c r="Q326" s="89"/>
      <c r="S326" s="70" t="s">
        <v>465</v>
      </c>
      <c r="T326" s="88"/>
      <c r="U326" s="88"/>
      <c r="V326" s="87">
        <v>120.2</v>
      </c>
      <c r="W326" s="87" t="s">
        <v>1017</v>
      </c>
      <c r="X326" s="78">
        <v>44639</v>
      </c>
      <c r="Y326" s="78">
        <v>45570</v>
      </c>
      <c r="Z326" s="69" t="s">
        <v>1080</v>
      </c>
      <c r="AA326" s="319">
        <v>32305.03</v>
      </c>
      <c r="AB326" s="70">
        <v>23</v>
      </c>
      <c r="AC326" s="70">
        <v>13</v>
      </c>
      <c r="AD326" s="78">
        <v>45137</v>
      </c>
      <c r="AE326" s="115">
        <v>516.46</v>
      </c>
      <c r="AF326" s="115"/>
      <c r="AG326" s="70" t="s">
        <v>441</v>
      </c>
      <c r="AH326" s="78">
        <v>45188</v>
      </c>
      <c r="AI326" s="173">
        <v>40813815</v>
      </c>
      <c r="AJ326" s="76" t="s">
        <v>3316</v>
      </c>
      <c r="AK326" s="70" t="s">
        <v>535</v>
      </c>
      <c r="AL326" s="76">
        <v>517</v>
      </c>
      <c r="AM326" s="76"/>
      <c r="AN326" s="76" t="s">
        <v>3323</v>
      </c>
      <c r="AO326" s="76"/>
      <c r="AP326" s="76"/>
      <c r="AQ326" s="76"/>
      <c r="AR326" s="76"/>
      <c r="AS326" s="76"/>
      <c r="AT326" s="76"/>
      <c r="AU326" s="76"/>
      <c r="AV326" s="76"/>
      <c r="AW326" s="90">
        <v>45187</v>
      </c>
      <c r="AX326" s="91">
        <v>1909</v>
      </c>
      <c r="AY326" s="91"/>
      <c r="AZ326" s="91"/>
      <c r="BA326" s="76">
        <v>517</v>
      </c>
      <c r="BB326" s="76"/>
      <c r="CS326" s="58">
        <f>+AL326+AT326</f>
        <v>517</v>
      </c>
      <c r="CT326" s="76">
        <f>+BA326+BG326+BM326+BS326+BY326+CE326+CK326+CQ326</f>
        <v>517</v>
      </c>
      <c r="CU326" s="76">
        <f>+CS326-CT326</f>
        <v>0</v>
      </c>
      <c r="CV326" s="81">
        <f>+AE326-AL326-AT326</f>
        <v>-0.53999999999996362</v>
      </c>
    </row>
    <row r="327" spans="1:100" s="70" customFormat="1">
      <c r="A327" s="70" t="s">
        <v>524</v>
      </c>
      <c r="B327" s="71">
        <v>138</v>
      </c>
      <c r="C327" s="15" t="s">
        <v>402</v>
      </c>
      <c r="D327" s="108" t="s">
        <v>403</v>
      </c>
      <c r="E327" s="107" t="s">
        <v>262</v>
      </c>
      <c r="F327" s="107">
        <v>11</v>
      </c>
      <c r="G327" s="71" t="s">
        <v>274</v>
      </c>
      <c r="H327" s="71">
        <v>1</v>
      </c>
      <c r="I327" s="73">
        <v>120.2</v>
      </c>
      <c r="J327" s="73">
        <v>37900</v>
      </c>
      <c r="K327" s="72">
        <v>0</v>
      </c>
      <c r="L327" s="72" t="s">
        <v>41</v>
      </c>
      <c r="M327" s="92" t="s">
        <v>14</v>
      </c>
      <c r="N327" s="70" t="s">
        <v>138</v>
      </c>
      <c r="O327" s="70" t="s">
        <v>525</v>
      </c>
      <c r="Q327" s="89"/>
      <c r="S327" s="70" t="s">
        <v>465</v>
      </c>
      <c r="T327" s="88"/>
      <c r="U327" s="88"/>
      <c r="V327" s="87">
        <v>120.2</v>
      </c>
      <c r="W327" s="87" t="s">
        <v>1017</v>
      </c>
      <c r="X327" s="78">
        <v>44639</v>
      </c>
      <c r="Y327" s="78">
        <v>45570</v>
      </c>
      <c r="Z327" s="69" t="s">
        <v>1080</v>
      </c>
      <c r="AA327" s="319">
        <v>32305.03</v>
      </c>
      <c r="AB327" s="70">
        <v>23</v>
      </c>
      <c r="AC327" s="70">
        <v>14</v>
      </c>
      <c r="AD327" s="78">
        <v>45168</v>
      </c>
      <c r="AE327" s="115">
        <v>516.46</v>
      </c>
      <c r="AF327" s="115"/>
      <c r="AG327" s="70" t="s">
        <v>441</v>
      </c>
      <c r="AH327" s="78">
        <v>45208</v>
      </c>
      <c r="AI327" s="173">
        <v>40813815</v>
      </c>
      <c r="AJ327" s="76" t="s">
        <v>3316</v>
      </c>
      <c r="AK327" s="70" t="s">
        <v>3331</v>
      </c>
      <c r="AL327" s="76">
        <v>517</v>
      </c>
      <c r="AM327" s="76"/>
      <c r="AN327" s="76" t="s">
        <v>3324</v>
      </c>
      <c r="AO327" s="76"/>
      <c r="AP327" s="76"/>
      <c r="AQ327" s="76"/>
      <c r="AR327" s="76"/>
      <c r="AS327" s="76"/>
      <c r="AT327" s="76"/>
      <c r="AU327" s="76"/>
      <c r="AV327" s="76"/>
      <c r="AW327" s="90">
        <v>45204</v>
      </c>
      <c r="AX327" s="91">
        <v>1954</v>
      </c>
      <c r="AY327" s="91"/>
      <c r="AZ327" s="91"/>
      <c r="BA327" s="76">
        <v>517</v>
      </c>
      <c r="BB327" s="76"/>
      <c r="CS327" s="58">
        <f>+AL327+AT327</f>
        <v>517</v>
      </c>
      <c r="CT327" s="76">
        <f>+BA327+BG327+BM327+BS327+BY327+CE327+CK327+CQ327</f>
        <v>517</v>
      </c>
      <c r="CU327" s="76">
        <f>+CS327-CT327</f>
        <v>0</v>
      </c>
      <c r="CV327" s="81">
        <f>+AE327-AL327-AT327</f>
        <v>-0.53999999999996362</v>
      </c>
    </row>
    <row r="328" spans="1:100" s="70" customFormat="1">
      <c r="A328" s="70" t="s">
        <v>524</v>
      </c>
      <c r="B328" s="71">
        <v>138</v>
      </c>
      <c r="C328" s="15" t="s">
        <v>402</v>
      </c>
      <c r="D328" s="108" t="s">
        <v>403</v>
      </c>
      <c r="E328" s="107" t="s">
        <v>262</v>
      </c>
      <c r="F328" s="107">
        <v>11</v>
      </c>
      <c r="G328" s="71" t="s">
        <v>274</v>
      </c>
      <c r="H328" s="71">
        <v>1</v>
      </c>
      <c r="I328" s="73">
        <v>120.2</v>
      </c>
      <c r="J328" s="73">
        <v>37900</v>
      </c>
      <c r="K328" s="72">
        <v>0</v>
      </c>
      <c r="L328" s="72" t="s">
        <v>41</v>
      </c>
      <c r="M328" s="92" t="s">
        <v>14</v>
      </c>
      <c r="N328" s="70" t="s">
        <v>138</v>
      </c>
      <c r="O328" s="70" t="s">
        <v>525</v>
      </c>
      <c r="Q328" s="89"/>
      <c r="S328" s="70" t="s">
        <v>465</v>
      </c>
      <c r="T328" s="88"/>
      <c r="U328" s="88"/>
      <c r="V328" s="87">
        <v>120.2</v>
      </c>
      <c r="W328" s="87" t="s">
        <v>1017</v>
      </c>
      <c r="X328" s="78">
        <v>44639</v>
      </c>
      <c r="Y328" s="78">
        <v>45570</v>
      </c>
      <c r="Z328" s="69" t="s">
        <v>1080</v>
      </c>
      <c r="AA328" s="319">
        <v>32305.03</v>
      </c>
      <c r="AB328" s="70">
        <v>23</v>
      </c>
      <c r="AC328" s="70">
        <v>15</v>
      </c>
      <c r="AD328" s="78">
        <v>45199</v>
      </c>
      <c r="AE328" s="115">
        <v>516.46</v>
      </c>
      <c r="AF328" s="115"/>
      <c r="AG328" s="70" t="s">
        <v>441</v>
      </c>
      <c r="AH328" s="78">
        <v>45209</v>
      </c>
      <c r="AI328" s="173">
        <v>40813815</v>
      </c>
      <c r="AJ328" s="76" t="s">
        <v>3316</v>
      </c>
      <c r="AK328" s="70" t="s">
        <v>3332</v>
      </c>
      <c r="AL328" s="76">
        <v>517</v>
      </c>
      <c r="AM328" s="76"/>
      <c r="AN328" s="76" t="s">
        <v>3325</v>
      </c>
      <c r="AO328" s="76"/>
      <c r="AP328" s="76"/>
      <c r="AQ328" s="76"/>
      <c r="AR328" s="76"/>
      <c r="AS328" s="76"/>
      <c r="AT328" s="76"/>
      <c r="AU328" s="76"/>
      <c r="AV328" s="76"/>
      <c r="AW328" s="90">
        <v>45187</v>
      </c>
      <c r="AX328" s="91">
        <v>1909</v>
      </c>
      <c r="AY328" s="91"/>
      <c r="AZ328" s="91"/>
      <c r="BA328" s="76">
        <v>517</v>
      </c>
      <c r="BB328" s="76"/>
      <c r="CS328" s="58">
        <f>+AL328+AT328</f>
        <v>517</v>
      </c>
      <c r="CT328" s="76">
        <f>+BA328+BG328+BM328+BS328+BY328+CE328+CK328+CQ328</f>
        <v>517</v>
      </c>
      <c r="CU328" s="76">
        <f>+CS328-CT328</f>
        <v>0</v>
      </c>
      <c r="CV328" s="81">
        <f>+AE328-AL328-AT328</f>
        <v>-0.53999999999996362</v>
      </c>
    </row>
    <row r="329" spans="1:100" s="70" customFormat="1">
      <c r="A329" s="70" t="s">
        <v>524</v>
      </c>
      <c r="B329" s="71">
        <v>138</v>
      </c>
      <c r="C329" s="15" t="s">
        <v>402</v>
      </c>
      <c r="D329" s="108" t="s">
        <v>403</v>
      </c>
      <c r="E329" s="107" t="s">
        <v>262</v>
      </c>
      <c r="F329" s="107">
        <v>11</v>
      </c>
      <c r="G329" s="71" t="s">
        <v>274</v>
      </c>
      <c r="H329" s="71">
        <v>1</v>
      </c>
      <c r="I329" s="73">
        <v>120.2</v>
      </c>
      <c r="J329" s="73">
        <v>37900</v>
      </c>
      <c r="K329" s="72">
        <v>0</v>
      </c>
      <c r="L329" s="72" t="s">
        <v>41</v>
      </c>
      <c r="M329" s="92" t="s">
        <v>14</v>
      </c>
      <c r="N329" s="70" t="s">
        <v>138</v>
      </c>
      <c r="O329" s="70" t="s">
        <v>525</v>
      </c>
      <c r="Q329" s="89"/>
      <c r="S329" s="70" t="s">
        <v>465</v>
      </c>
      <c r="T329" s="88"/>
      <c r="U329" s="88"/>
      <c r="V329" s="87">
        <v>120.2</v>
      </c>
      <c r="W329" s="87" t="s">
        <v>1017</v>
      </c>
      <c r="X329" s="78">
        <v>44639</v>
      </c>
      <c r="Y329" s="78">
        <v>45570</v>
      </c>
      <c r="Z329" s="69" t="s">
        <v>1080</v>
      </c>
      <c r="AA329" s="319">
        <v>32305.03</v>
      </c>
      <c r="AB329" s="70">
        <v>23</v>
      </c>
      <c r="AC329" s="70">
        <v>16</v>
      </c>
      <c r="AD329" s="78">
        <v>45229</v>
      </c>
      <c r="AE329" s="115">
        <v>516.46</v>
      </c>
      <c r="AF329" s="115"/>
      <c r="AG329" s="70" t="s">
        <v>441</v>
      </c>
      <c r="AH329" s="78">
        <v>45234</v>
      </c>
      <c r="AI329" s="173">
        <v>40813815</v>
      </c>
      <c r="AJ329" s="76" t="s">
        <v>3316</v>
      </c>
      <c r="AK329" s="70" t="s">
        <v>3333</v>
      </c>
      <c r="AL329" s="76">
        <v>517</v>
      </c>
      <c r="AM329" s="76"/>
      <c r="AN329" s="76" t="s">
        <v>3326</v>
      </c>
      <c r="AO329" s="76"/>
      <c r="AP329" s="76"/>
      <c r="AQ329" s="76"/>
      <c r="AR329" s="76"/>
      <c r="AS329" s="76"/>
      <c r="AT329" s="76"/>
      <c r="AU329" s="76"/>
      <c r="AV329" s="76"/>
      <c r="AW329" s="90">
        <v>45232</v>
      </c>
      <c r="AX329" s="91">
        <v>2018</v>
      </c>
      <c r="BA329" s="76">
        <v>517</v>
      </c>
      <c r="BB329" s="76"/>
      <c r="CS329" s="58">
        <f>+AL329+AT329</f>
        <v>517</v>
      </c>
      <c r="CT329" s="76">
        <f>+BA329+BG329+BM329+BS329+BY329+CE329+CK329+CQ329</f>
        <v>517</v>
      </c>
      <c r="CU329" s="76">
        <f>+CS329-CT329</f>
        <v>0</v>
      </c>
      <c r="CV329" s="81">
        <f>+AE329-AL329-AT329</f>
        <v>-0.53999999999996362</v>
      </c>
    </row>
    <row r="330" spans="1:100" s="70" customFormat="1">
      <c r="A330" s="70" t="s">
        <v>524</v>
      </c>
      <c r="B330" s="71">
        <v>138</v>
      </c>
      <c r="C330" s="15" t="s">
        <v>402</v>
      </c>
      <c r="D330" s="108" t="s">
        <v>403</v>
      </c>
      <c r="E330" s="107" t="s">
        <v>262</v>
      </c>
      <c r="F330" s="107">
        <v>11</v>
      </c>
      <c r="G330" s="71" t="s">
        <v>274</v>
      </c>
      <c r="H330" s="71">
        <v>1</v>
      </c>
      <c r="I330" s="73">
        <v>120.2</v>
      </c>
      <c r="J330" s="73">
        <v>37900</v>
      </c>
      <c r="K330" s="72">
        <v>0</v>
      </c>
      <c r="L330" s="72" t="s">
        <v>41</v>
      </c>
      <c r="M330" s="92" t="s">
        <v>14</v>
      </c>
      <c r="N330" s="70" t="s">
        <v>138</v>
      </c>
      <c r="O330" s="70" t="s">
        <v>525</v>
      </c>
      <c r="Q330" s="89"/>
      <c r="S330" s="70" t="s">
        <v>465</v>
      </c>
      <c r="T330" s="88"/>
      <c r="U330" s="88"/>
      <c r="V330" s="87">
        <v>120.2</v>
      </c>
      <c r="W330" s="87" t="s">
        <v>1017</v>
      </c>
      <c r="X330" s="78">
        <v>44639</v>
      </c>
      <c r="Y330" s="78">
        <v>45570</v>
      </c>
      <c r="Z330" s="69" t="s">
        <v>1080</v>
      </c>
      <c r="AA330" s="319">
        <v>32305.03</v>
      </c>
      <c r="AB330" s="70">
        <v>23</v>
      </c>
      <c r="AC330" s="70">
        <v>17</v>
      </c>
      <c r="AD330" s="78">
        <v>45260</v>
      </c>
      <c r="AE330" s="115">
        <v>516.46</v>
      </c>
      <c r="AF330" s="115"/>
      <c r="AG330" s="70" t="s">
        <v>441</v>
      </c>
      <c r="AH330" s="78">
        <v>45293</v>
      </c>
      <c r="AI330" s="173">
        <v>40813815</v>
      </c>
      <c r="AJ330" s="76" t="s">
        <v>3316</v>
      </c>
      <c r="AK330" s="70" t="s">
        <v>3334</v>
      </c>
      <c r="AL330" s="76">
        <v>517</v>
      </c>
      <c r="AM330" s="76"/>
      <c r="AN330" s="76" t="s">
        <v>3341</v>
      </c>
      <c r="AO330" s="76"/>
      <c r="AP330" s="76"/>
      <c r="AQ330" s="76"/>
      <c r="AR330" s="76"/>
      <c r="AS330" s="76"/>
      <c r="AT330" s="76"/>
      <c r="AU330" s="76"/>
      <c r="AV330" s="76"/>
      <c r="AW330" s="90">
        <v>45290</v>
      </c>
      <c r="AX330" s="91">
        <v>2170</v>
      </c>
      <c r="BA330" s="76">
        <v>517</v>
      </c>
      <c r="BB330" s="76"/>
      <c r="CS330" s="58">
        <f>+AL330+AT330</f>
        <v>517</v>
      </c>
      <c r="CT330" s="76">
        <f>+BA330+BG330+BM330+BS330+BY330+CE330+CK330+CQ330</f>
        <v>517</v>
      </c>
      <c r="CU330" s="76">
        <f>+CS330-CT330</f>
        <v>0</v>
      </c>
      <c r="CV330" s="81">
        <f>+AE330-AL330-AT330</f>
        <v>-0.53999999999996362</v>
      </c>
    </row>
    <row r="331" spans="1:100" s="70" customFormat="1">
      <c r="A331" s="70" t="s">
        <v>524</v>
      </c>
      <c r="B331" s="71">
        <v>138</v>
      </c>
      <c r="C331" s="15" t="s">
        <v>402</v>
      </c>
      <c r="D331" s="108" t="s">
        <v>403</v>
      </c>
      <c r="E331" s="107" t="s">
        <v>262</v>
      </c>
      <c r="F331" s="107">
        <v>11</v>
      </c>
      <c r="G331" s="71" t="s">
        <v>274</v>
      </c>
      <c r="H331" s="71">
        <v>1</v>
      </c>
      <c r="I331" s="73">
        <v>120.2</v>
      </c>
      <c r="J331" s="73">
        <v>37900</v>
      </c>
      <c r="K331" s="72">
        <v>0</v>
      </c>
      <c r="L331" s="72" t="s">
        <v>41</v>
      </c>
      <c r="M331" s="92" t="s">
        <v>14</v>
      </c>
      <c r="N331" s="70" t="s">
        <v>138</v>
      </c>
      <c r="O331" s="70" t="s">
        <v>525</v>
      </c>
      <c r="Q331" s="89"/>
      <c r="S331" s="70" t="s">
        <v>465</v>
      </c>
      <c r="T331" s="88"/>
      <c r="U331" s="88"/>
      <c r="V331" s="87">
        <v>120.2</v>
      </c>
      <c r="W331" s="87" t="s">
        <v>1017</v>
      </c>
      <c r="X331" s="78">
        <v>44639</v>
      </c>
      <c r="Y331" s="78">
        <v>45570</v>
      </c>
      <c r="Z331" s="69" t="s">
        <v>1080</v>
      </c>
      <c r="AA331" s="319">
        <v>32305.03</v>
      </c>
      <c r="AB331" s="70">
        <v>23</v>
      </c>
      <c r="AC331" s="70">
        <v>18</v>
      </c>
      <c r="AD331" s="78">
        <v>45290</v>
      </c>
      <c r="AE331" s="115">
        <v>516.46</v>
      </c>
      <c r="AF331" s="115"/>
      <c r="AG331" s="70" t="s">
        <v>441</v>
      </c>
      <c r="AH331" s="78">
        <v>45369</v>
      </c>
      <c r="AI331" s="173">
        <v>40813815</v>
      </c>
      <c r="AJ331" s="76" t="s">
        <v>3316</v>
      </c>
      <c r="AK331" s="70" t="s">
        <v>3335</v>
      </c>
      <c r="AL331" s="76">
        <v>517</v>
      </c>
      <c r="AM331" s="76"/>
      <c r="AN331" s="76" t="s">
        <v>3342</v>
      </c>
      <c r="AO331" s="76"/>
      <c r="AP331" s="76"/>
      <c r="AQ331" s="76"/>
      <c r="AR331" s="76"/>
      <c r="AS331" s="76"/>
      <c r="AT331" s="76"/>
      <c r="AU331" s="76"/>
      <c r="AV331" s="76"/>
      <c r="AW331" s="90">
        <v>45369</v>
      </c>
      <c r="AX331" s="91">
        <v>2432</v>
      </c>
      <c r="BA331" s="76">
        <v>517</v>
      </c>
      <c r="BB331" s="76"/>
      <c r="CS331" s="58">
        <f>+AL331+AT331</f>
        <v>517</v>
      </c>
      <c r="CT331" s="76">
        <f>+BA331+BG331+BM331+BS331+BY331+CE331+CK331+CQ331</f>
        <v>517</v>
      </c>
      <c r="CU331" s="76">
        <f>+CS331-CT331</f>
        <v>0</v>
      </c>
      <c r="CV331" s="81">
        <f>+AE331-AL331-AT331</f>
        <v>-0.53999999999996362</v>
      </c>
    </row>
    <row r="332" spans="1:100" s="70" customFormat="1">
      <c r="A332" s="70" t="s">
        <v>524</v>
      </c>
      <c r="B332" s="71">
        <v>138</v>
      </c>
      <c r="C332" s="15" t="s">
        <v>402</v>
      </c>
      <c r="D332" s="108" t="s">
        <v>403</v>
      </c>
      <c r="E332" s="107" t="s">
        <v>262</v>
      </c>
      <c r="F332" s="107">
        <v>11</v>
      </c>
      <c r="G332" s="71" t="s">
        <v>274</v>
      </c>
      <c r="H332" s="71">
        <v>1</v>
      </c>
      <c r="I332" s="73">
        <v>120.2</v>
      </c>
      <c r="J332" s="73">
        <v>37900</v>
      </c>
      <c r="K332" s="72">
        <v>0</v>
      </c>
      <c r="L332" s="72" t="s">
        <v>41</v>
      </c>
      <c r="M332" s="92" t="s">
        <v>14</v>
      </c>
      <c r="N332" s="70" t="s">
        <v>138</v>
      </c>
      <c r="O332" s="70" t="s">
        <v>525</v>
      </c>
      <c r="Q332" s="89"/>
      <c r="S332" s="70" t="s">
        <v>465</v>
      </c>
      <c r="T332" s="88"/>
      <c r="U332" s="88"/>
      <c r="V332" s="87">
        <v>120.2</v>
      </c>
      <c r="W332" s="87" t="s">
        <v>1017</v>
      </c>
      <c r="X332" s="78">
        <v>44639</v>
      </c>
      <c r="Y332" s="78">
        <v>45570</v>
      </c>
      <c r="Z332" s="69" t="s">
        <v>1080</v>
      </c>
      <c r="AA332" s="319">
        <v>32305.03</v>
      </c>
      <c r="AB332" s="70">
        <v>23</v>
      </c>
      <c r="AC332" s="70">
        <v>19</v>
      </c>
      <c r="AD332" s="78">
        <v>45321</v>
      </c>
      <c r="AE332" s="115">
        <v>516.46</v>
      </c>
      <c r="AF332" s="115"/>
      <c r="AG332" s="70" t="s">
        <v>441</v>
      </c>
      <c r="AH332" s="78">
        <v>45406</v>
      </c>
      <c r="AI332" s="173">
        <v>40813815</v>
      </c>
      <c r="AJ332" s="76" t="s">
        <v>3316</v>
      </c>
      <c r="AK332" s="70" t="s">
        <v>3336</v>
      </c>
      <c r="AL332" s="76">
        <v>517</v>
      </c>
      <c r="AM332" s="76"/>
      <c r="AN332" s="76" t="s">
        <v>3343</v>
      </c>
      <c r="AO332" s="76"/>
      <c r="AP332" s="76"/>
      <c r="AQ332" s="76"/>
      <c r="AR332" s="76"/>
      <c r="AS332" s="76"/>
      <c r="AT332" s="76"/>
      <c r="AU332" s="76"/>
      <c r="AV332" s="76"/>
      <c r="AW332" s="90">
        <v>45404</v>
      </c>
      <c r="AX332" s="91">
        <v>2569</v>
      </c>
      <c r="BA332" s="76">
        <v>517</v>
      </c>
      <c r="BB332" s="76"/>
      <c r="CS332" s="58">
        <f>+AL332+AT332</f>
        <v>517</v>
      </c>
      <c r="CT332" s="76">
        <f>+BA332+BG332+BM332+BS332+BY332+CE332+CK332+CQ332</f>
        <v>517</v>
      </c>
      <c r="CU332" s="76">
        <f>+CS332-CT332</f>
        <v>0</v>
      </c>
      <c r="CV332" s="81">
        <f>+AE332-AL332-AT332</f>
        <v>-0.53999999999996362</v>
      </c>
    </row>
    <row r="333" spans="1:100" s="70" customFormat="1">
      <c r="A333" s="70" t="s">
        <v>524</v>
      </c>
      <c r="B333" s="71">
        <v>138</v>
      </c>
      <c r="C333" s="15" t="s">
        <v>402</v>
      </c>
      <c r="D333" s="108" t="s">
        <v>403</v>
      </c>
      <c r="E333" s="107" t="s">
        <v>262</v>
      </c>
      <c r="F333" s="107">
        <v>11</v>
      </c>
      <c r="G333" s="71" t="s">
        <v>274</v>
      </c>
      <c r="H333" s="71">
        <v>1</v>
      </c>
      <c r="I333" s="73">
        <v>120.2</v>
      </c>
      <c r="J333" s="73">
        <v>37900</v>
      </c>
      <c r="K333" s="72">
        <v>0</v>
      </c>
      <c r="L333" s="72" t="s">
        <v>41</v>
      </c>
      <c r="M333" s="92" t="s">
        <v>14</v>
      </c>
      <c r="N333" s="70" t="s">
        <v>138</v>
      </c>
      <c r="O333" s="70" t="s">
        <v>525</v>
      </c>
      <c r="Q333" s="89"/>
      <c r="S333" s="70" t="s">
        <v>465</v>
      </c>
      <c r="T333" s="88"/>
      <c r="U333" s="88"/>
      <c r="V333" s="87">
        <v>120.2</v>
      </c>
      <c r="W333" s="87" t="s">
        <v>1017</v>
      </c>
      <c r="X333" s="78">
        <v>44639</v>
      </c>
      <c r="Y333" s="78">
        <v>45570</v>
      </c>
      <c r="Z333" s="69" t="s">
        <v>1080</v>
      </c>
      <c r="AA333" s="319">
        <v>32305.03</v>
      </c>
      <c r="AB333" s="70">
        <v>23</v>
      </c>
      <c r="AC333" s="70">
        <v>20</v>
      </c>
      <c r="AD333" s="78">
        <v>45351</v>
      </c>
      <c r="AE333" s="115">
        <v>516.46</v>
      </c>
      <c r="AF333" s="115"/>
      <c r="AG333" s="70" t="s">
        <v>441</v>
      </c>
      <c r="AH333" s="78">
        <v>45475</v>
      </c>
      <c r="AI333" s="173">
        <v>40813815</v>
      </c>
      <c r="AJ333" s="76" t="s">
        <v>3316</v>
      </c>
      <c r="AK333" s="70" t="s">
        <v>3337</v>
      </c>
      <c r="AL333" s="76">
        <v>517</v>
      </c>
      <c r="AM333" s="76"/>
      <c r="AN333" s="76" t="s">
        <v>3344</v>
      </c>
      <c r="AO333" s="76"/>
      <c r="AP333" s="76"/>
      <c r="AQ333" s="76"/>
      <c r="AR333" s="76"/>
      <c r="AS333" s="76"/>
      <c r="AT333" s="76"/>
      <c r="AU333" s="76"/>
      <c r="AV333" s="76"/>
      <c r="AW333" s="90">
        <v>45475</v>
      </c>
      <c r="AX333" s="91">
        <v>2843</v>
      </c>
      <c r="BA333" s="76">
        <v>517</v>
      </c>
      <c r="BB333" s="76"/>
      <c r="CS333" s="58">
        <f>+AL333+AT333</f>
        <v>517</v>
      </c>
      <c r="CT333" s="76">
        <f>+BA333+BG333+BM333+BS333+BY333+CE333+CK333+CQ333</f>
        <v>517</v>
      </c>
      <c r="CU333" s="76">
        <f>+CS333-CT333</f>
        <v>0</v>
      </c>
      <c r="CV333" s="81">
        <f>+AE333-AL333-AT333</f>
        <v>-0.53999999999996362</v>
      </c>
    </row>
    <row r="334" spans="1:100" s="70" customFormat="1">
      <c r="A334" s="70" t="s">
        <v>524</v>
      </c>
      <c r="B334" s="71">
        <v>138</v>
      </c>
      <c r="C334" s="15" t="s">
        <v>402</v>
      </c>
      <c r="D334" s="108" t="s">
        <v>403</v>
      </c>
      <c r="E334" s="107" t="s">
        <v>262</v>
      </c>
      <c r="F334" s="107">
        <v>11</v>
      </c>
      <c r="G334" s="71" t="s">
        <v>274</v>
      </c>
      <c r="H334" s="71">
        <v>1</v>
      </c>
      <c r="I334" s="73">
        <v>120.2</v>
      </c>
      <c r="J334" s="73">
        <v>37900</v>
      </c>
      <c r="K334" s="72">
        <v>0</v>
      </c>
      <c r="L334" s="72" t="s">
        <v>41</v>
      </c>
      <c r="M334" s="92" t="s">
        <v>14</v>
      </c>
      <c r="N334" s="70" t="s">
        <v>138</v>
      </c>
      <c r="O334" s="70" t="s">
        <v>525</v>
      </c>
      <c r="Q334" s="89"/>
      <c r="S334" s="70" t="s">
        <v>465</v>
      </c>
      <c r="T334" s="88"/>
      <c r="U334" s="88"/>
      <c r="V334" s="87">
        <v>120.2</v>
      </c>
      <c r="W334" s="87" t="s">
        <v>1017</v>
      </c>
      <c r="X334" s="78">
        <v>44639</v>
      </c>
      <c r="Y334" s="78">
        <v>45570</v>
      </c>
      <c r="Z334" s="69" t="s">
        <v>1080</v>
      </c>
      <c r="AA334" s="319">
        <v>32305.03</v>
      </c>
      <c r="AB334" s="70">
        <v>23</v>
      </c>
      <c r="AC334" s="70">
        <v>21</v>
      </c>
      <c r="AD334" s="78">
        <v>45381</v>
      </c>
      <c r="AE334" s="115">
        <v>516.46</v>
      </c>
      <c r="AF334" s="115"/>
      <c r="AG334" s="70" t="s">
        <v>441</v>
      </c>
      <c r="AH334" s="78">
        <v>45566</v>
      </c>
      <c r="AI334" s="173">
        <v>40813815</v>
      </c>
      <c r="AJ334" s="76" t="s">
        <v>3316</v>
      </c>
      <c r="AK334" s="70" t="s">
        <v>3338</v>
      </c>
      <c r="AL334" s="76">
        <v>517</v>
      </c>
      <c r="AM334" s="76"/>
      <c r="AN334" s="76" t="s">
        <v>3345</v>
      </c>
      <c r="AO334" s="76"/>
      <c r="AP334" s="76"/>
      <c r="AQ334" s="76"/>
      <c r="AR334" s="76"/>
      <c r="AS334" s="76"/>
      <c r="AT334" s="76"/>
      <c r="AU334" s="76"/>
      <c r="AV334" s="76"/>
      <c r="AW334" s="90">
        <v>45565</v>
      </c>
      <c r="AX334" s="91">
        <v>3212</v>
      </c>
      <c r="BA334" s="76">
        <v>517</v>
      </c>
      <c r="BB334" s="76"/>
      <c r="CS334" s="58">
        <f>+AL334+AT334</f>
        <v>517</v>
      </c>
      <c r="CT334" s="76">
        <f>+BA334+BG334+BM334+BS334+BY334+CE334+CK334+CQ334</f>
        <v>517</v>
      </c>
      <c r="CU334" s="76">
        <f>+CS334-CT334</f>
        <v>0</v>
      </c>
      <c r="CV334" s="81">
        <f>+AE334-AL334-AT334</f>
        <v>-0.53999999999996362</v>
      </c>
    </row>
    <row r="335" spans="1:100" s="70" customFormat="1">
      <c r="A335" s="70" t="s">
        <v>524</v>
      </c>
      <c r="B335" s="71">
        <v>138</v>
      </c>
      <c r="C335" s="15" t="s">
        <v>402</v>
      </c>
      <c r="D335" s="108" t="s">
        <v>403</v>
      </c>
      <c r="E335" s="107" t="s">
        <v>262</v>
      </c>
      <c r="F335" s="107">
        <v>11</v>
      </c>
      <c r="G335" s="71" t="s">
        <v>274</v>
      </c>
      <c r="H335" s="71">
        <v>1</v>
      </c>
      <c r="I335" s="73">
        <v>120.2</v>
      </c>
      <c r="J335" s="73">
        <v>37900</v>
      </c>
      <c r="K335" s="72">
        <v>0</v>
      </c>
      <c r="L335" s="72" t="s">
        <v>41</v>
      </c>
      <c r="M335" s="92" t="s">
        <v>14</v>
      </c>
      <c r="N335" s="70" t="s">
        <v>138</v>
      </c>
      <c r="O335" s="70" t="s">
        <v>525</v>
      </c>
      <c r="Q335" s="89"/>
      <c r="S335" s="70" t="s">
        <v>465</v>
      </c>
      <c r="T335" s="88"/>
      <c r="U335" s="88"/>
      <c r="V335" s="87">
        <v>120.2</v>
      </c>
      <c r="W335" s="87" t="s">
        <v>1017</v>
      </c>
      <c r="X335" s="78">
        <v>44639</v>
      </c>
      <c r="Y335" s="78">
        <v>45570</v>
      </c>
      <c r="Z335" s="69" t="s">
        <v>1080</v>
      </c>
      <c r="AA335" s="319">
        <v>32305.03</v>
      </c>
      <c r="AB335" s="70">
        <v>23</v>
      </c>
      <c r="AC335" s="70">
        <v>22</v>
      </c>
      <c r="AD335" s="78">
        <v>45412</v>
      </c>
      <c r="AE335" s="115">
        <v>516.46</v>
      </c>
      <c r="AF335" s="115"/>
      <c r="AG335" s="70" t="s">
        <v>441</v>
      </c>
      <c r="AH335" s="78">
        <v>45567</v>
      </c>
      <c r="AI335" s="173">
        <v>40813815</v>
      </c>
      <c r="AJ335" s="76" t="s">
        <v>3316</v>
      </c>
      <c r="AK335" s="70" t="s">
        <v>3339</v>
      </c>
      <c r="AL335" s="76">
        <v>517</v>
      </c>
      <c r="AM335" s="76"/>
      <c r="AN335" s="76" t="s">
        <v>3346</v>
      </c>
      <c r="AO335" s="76"/>
      <c r="AP335" s="76"/>
      <c r="AQ335" s="76"/>
      <c r="AR335" s="76"/>
      <c r="AS335" s="76"/>
      <c r="AT335" s="76"/>
      <c r="AU335" s="76"/>
      <c r="AV335" s="76"/>
      <c r="AW335" s="78">
        <v>45567</v>
      </c>
      <c r="AX335" s="70">
        <v>3232</v>
      </c>
      <c r="BA335" s="76">
        <v>517</v>
      </c>
      <c r="BB335" s="76"/>
      <c r="CS335" s="58">
        <f>+AL335+AT335</f>
        <v>517</v>
      </c>
      <c r="CT335" s="76">
        <f>+BA335+BG335+BM335+BS335+BY335+CE335+CK335+CQ335</f>
        <v>517</v>
      </c>
      <c r="CU335" s="76">
        <f>+CS335-CT335</f>
        <v>0</v>
      </c>
      <c r="CV335" s="81">
        <f>+AE335-AL335-AT335</f>
        <v>-0.53999999999996362</v>
      </c>
    </row>
    <row r="336" spans="1:100" s="70" customFormat="1">
      <c r="A336" s="70" t="s">
        <v>524</v>
      </c>
      <c r="B336" s="71">
        <v>138</v>
      </c>
      <c r="C336" s="15" t="s">
        <v>402</v>
      </c>
      <c r="D336" s="108" t="s">
        <v>403</v>
      </c>
      <c r="E336" s="107" t="s">
        <v>262</v>
      </c>
      <c r="F336" s="107">
        <v>11</v>
      </c>
      <c r="G336" s="71" t="s">
        <v>274</v>
      </c>
      <c r="H336" s="71">
        <v>1</v>
      </c>
      <c r="I336" s="73">
        <v>120.2</v>
      </c>
      <c r="J336" s="73">
        <v>37900</v>
      </c>
      <c r="K336" s="72">
        <v>0</v>
      </c>
      <c r="L336" s="72" t="s">
        <v>41</v>
      </c>
      <c r="M336" s="92" t="s">
        <v>14</v>
      </c>
      <c r="N336" s="70" t="s">
        <v>138</v>
      </c>
      <c r="O336" s="70" t="s">
        <v>525</v>
      </c>
      <c r="Q336" s="89"/>
      <c r="S336" s="70" t="s">
        <v>465</v>
      </c>
      <c r="T336" s="88"/>
      <c r="U336" s="88"/>
      <c r="V336" s="87">
        <v>120.2</v>
      </c>
      <c r="W336" s="87" t="s">
        <v>1017</v>
      </c>
      <c r="X336" s="78">
        <v>44639</v>
      </c>
      <c r="Y336" s="78">
        <v>45570</v>
      </c>
      <c r="Z336" s="69" t="s">
        <v>1080</v>
      </c>
      <c r="AA336" s="319">
        <v>32305.03</v>
      </c>
      <c r="AB336" s="70">
        <v>23</v>
      </c>
      <c r="AC336" s="70">
        <v>23</v>
      </c>
      <c r="AD336" s="78">
        <v>45442</v>
      </c>
      <c r="AE336" s="115">
        <v>516.46</v>
      </c>
      <c r="AF336" s="115"/>
      <c r="AG336" s="70" t="s">
        <v>441</v>
      </c>
      <c r="AH336" s="78">
        <v>45567</v>
      </c>
      <c r="AI336" s="173">
        <v>40813815</v>
      </c>
      <c r="AJ336" s="76" t="s">
        <v>3316</v>
      </c>
      <c r="AK336" s="70" t="s">
        <v>3340</v>
      </c>
      <c r="AL336" s="76">
        <v>517</v>
      </c>
      <c r="AM336" s="76"/>
      <c r="AN336" s="76" t="s">
        <v>3347</v>
      </c>
      <c r="AO336" s="76"/>
      <c r="AP336" s="76"/>
      <c r="AQ336" s="76"/>
      <c r="AR336" s="76"/>
      <c r="AS336" s="76"/>
      <c r="AT336" s="76"/>
      <c r="AU336" s="76"/>
      <c r="AV336" s="76"/>
      <c r="AW336" s="78">
        <v>45567</v>
      </c>
      <c r="AX336" s="70">
        <v>3232</v>
      </c>
      <c r="BA336" s="76">
        <v>517</v>
      </c>
      <c r="BB336" s="76"/>
      <c r="CS336" s="58">
        <f>+AL336+AT336</f>
        <v>517</v>
      </c>
      <c r="CT336" s="76">
        <f>+BA336+BG336+BM336+BS336+BY336+CE336+CK336+CQ336</f>
        <v>517</v>
      </c>
      <c r="CU336" s="76">
        <f>+CS336-CT336</f>
        <v>0</v>
      </c>
      <c r="CV336" s="81">
        <f>+AE336-AL336-AT336</f>
        <v>-0.53999999999996362</v>
      </c>
    </row>
    <row r="337" spans="1:100" s="70" customFormat="1">
      <c r="A337" s="70" t="s">
        <v>524</v>
      </c>
      <c r="B337" s="71">
        <v>138</v>
      </c>
      <c r="C337" s="15" t="s">
        <v>402</v>
      </c>
      <c r="D337" s="108" t="s">
        <v>403</v>
      </c>
      <c r="E337" s="107" t="s">
        <v>262</v>
      </c>
      <c r="F337" s="107">
        <v>11</v>
      </c>
      <c r="G337" s="71" t="s">
        <v>274</v>
      </c>
      <c r="H337" s="71">
        <v>1</v>
      </c>
      <c r="I337" s="73">
        <v>120.2</v>
      </c>
      <c r="J337" s="73">
        <v>37900</v>
      </c>
      <c r="K337" s="72">
        <v>0</v>
      </c>
      <c r="L337" s="72" t="s">
        <v>41</v>
      </c>
      <c r="M337" s="92" t="s">
        <v>14</v>
      </c>
      <c r="N337" s="70" t="s">
        <v>138</v>
      </c>
      <c r="O337" s="70" t="s">
        <v>525</v>
      </c>
      <c r="Q337" s="89"/>
      <c r="S337" s="70" t="s">
        <v>536</v>
      </c>
      <c r="T337" s="88"/>
      <c r="U337" s="88"/>
      <c r="V337" s="87">
        <v>12.5</v>
      </c>
      <c r="W337" s="87" t="s">
        <v>1017</v>
      </c>
      <c r="Y337" s="78">
        <v>45031</v>
      </c>
      <c r="Z337" s="69" t="s">
        <v>1080</v>
      </c>
      <c r="AA337" s="319">
        <v>5000</v>
      </c>
      <c r="AB337" s="70">
        <v>2</v>
      </c>
      <c r="AC337" s="70">
        <v>1</v>
      </c>
      <c r="AD337" s="78">
        <v>44771</v>
      </c>
      <c r="AE337" s="115">
        <v>1000</v>
      </c>
      <c r="AF337" s="115"/>
      <c r="AG337" s="70" t="s">
        <v>441</v>
      </c>
      <c r="AH337" s="204">
        <v>44771</v>
      </c>
      <c r="AI337" s="173">
        <v>40813815</v>
      </c>
      <c r="AJ337" s="76" t="s">
        <v>3316</v>
      </c>
      <c r="AK337" s="76" t="s">
        <v>3315</v>
      </c>
      <c r="AL337" s="76">
        <v>1000</v>
      </c>
      <c r="AM337" s="76"/>
      <c r="AN337" s="76" t="s">
        <v>3311</v>
      </c>
      <c r="AO337" s="76"/>
      <c r="AP337" s="76"/>
      <c r="AQ337" s="76"/>
      <c r="AR337" s="76"/>
      <c r="AS337" s="76"/>
      <c r="AT337" s="76"/>
      <c r="AU337" s="76"/>
      <c r="AV337" s="76"/>
      <c r="AW337" s="78">
        <v>44771</v>
      </c>
      <c r="AX337" s="70">
        <v>819</v>
      </c>
      <c r="BA337" s="76">
        <v>1000</v>
      </c>
      <c r="BB337" s="76"/>
      <c r="CS337" s="58">
        <f>+AL337+AT337</f>
        <v>1000</v>
      </c>
      <c r="CT337" s="76">
        <f>+BA337+BG337+BM337+BS337+BY337+CE337+CK337+CQ337</f>
        <v>1000</v>
      </c>
      <c r="CU337" s="76">
        <f>+CS337-CT337</f>
        <v>0</v>
      </c>
      <c r="CV337" s="81">
        <f>+AE337-AL337-AT337</f>
        <v>0</v>
      </c>
    </row>
    <row r="338" spans="1:100" s="70" customFormat="1">
      <c r="A338" s="70" t="s">
        <v>524</v>
      </c>
      <c r="B338" s="71">
        <v>138</v>
      </c>
      <c r="C338" s="15" t="s">
        <v>402</v>
      </c>
      <c r="D338" s="108" t="s">
        <v>403</v>
      </c>
      <c r="E338" s="107" t="s">
        <v>262</v>
      </c>
      <c r="F338" s="107">
        <v>11</v>
      </c>
      <c r="G338" s="71" t="s">
        <v>274</v>
      </c>
      <c r="H338" s="71">
        <v>1</v>
      </c>
      <c r="I338" s="73">
        <v>120.2</v>
      </c>
      <c r="J338" s="73">
        <v>37900</v>
      </c>
      <c r="K338" s="72">
        <v>0</v>
      </c>
      <c r="L338" s="72" t="s">
        <v>41</v>
      </c>
      <c r="M338" s="92" t="s">
        <v>14</v>
      </c>
      <c r="N338" s="70" t="s">
        <v>138</v>
      </c>
      <c r="O338" s="70" t="s">
        <v>525</v>
      </c>
      <c r="Q338" s="89"/>
      <c r="S338" s="70" t="s">
        <v>536</v>
      </c>
      <c r="T338" s="88"/>
      <c r="U338" s="88"/>
      <c r="V338" s="87">
        <v>12.5</v>
      </c>
      <c r="W338" s="87" t="s">
        <v>1017</v>
      </c>
      <c r="Y338" s="78">
        <v>45031</v>
      </c>
      <c r="Z338" s="69" t="s">
        <v>1080</v>
      </c>
      <c r="AA338" s="319">
        <v>5000</v>
      </c>
      <c r="AB338" s="70">
        <v>2</v>
      </c>
      <c r="AC338" s="70">
        <v>2</v>
      </c>
      <c r="AE338" s="115">
        <v>4000</v>
      </c>
      <c r="AF338" s="115"/>
      <c r="AL338" s="76"/>
      <c r="AM338" s="76"/>
      <c r="AN338" s="76"/>
      <c r="AO338" s="76"/>
      <c r="AP338" s="76"/>
      <c r="AQ338" s="76"/>
      <c r="AR338" s="76"/>
      <c r="AS338" s="76"/>
      <c r="AT338" s="76"/>
      <c r="AU338" s="76"/>
      <c r="AV338" s="76"/>
      <c r="BA338" s="76"/>
      <c r="BB338" s="76"/>
      <c r="CS338" s="58">
        <f>+AL338+AT338</f>
        <v>0</v>
      </c>
      <c r="CT338" s="76">
        <f>+BA338+BG338+BM338+BS338+BY338+CE338+CK338+CQ338</f>
        <v>0</v>
      </c>
      <c r="CU338" s="76">
        <f>+CS338-CT338</f>
        <v>0</v>
      </c>
      <c r="CV338" s="81">
        <f>+AE338-AL338-AT338</f>
        <v>4000</v>
      </c>
    </row>
    <row r="339" spans="1:100" s="70" customFormat="1">
      <c r="A339" s="70" t="s">
        <v>537</v>
      </c>
      <c r="B339" s="71">
        <v>124</v>
      </c>
      <c r="C339" s="111" t="s">
        <v>402</v>
      </c>
      <c r="D339" s="111" t="s">
        <v>403</v>
      </c>
      <c r="E339" s="110" t="s">
        <v>261</v>
      </c>
      <c r="F339" s="110">
        <v>8</v>
      </c>
      <c r="G339" s="71" t="s">
        <v>272</v>
      </c>
      <c r="H339" s="71">
        <v>1</v>
      </c>
      <c r="I339" s="73">
        <v>168.76</v>
      </c>
      <c r="J339" s="73">
        <v>51900</v>
      </c>
      <c r="K339" s="72">
        <v>0</v>
      </c>
      <c r="L339" s="72" t="s">
        <v>41</v>
      </c>
      <c r="M339" s="92" t="s">
        <v>14</v>
      </c>
      <c r="N339" s="70" t="s">
        <v>139</v>
      </c>
      <c r="O339" s="70" t="s">
        <v>538</v>
      </c>
      <c r="Q339" s="89"/>
      <c r="S339" s="70" t="s">
        <v>465</v>
      </c>
      <c r="T339" s="88"/>
      <c r="U339" s="88"/>
      <c r="V339" s="87">
        <v>168.76</v>
      </c>
      <c r="W339" s="87" t="s">
        <v>1017</v>
      </c>
      <c r="X339" s="78">
        <v>44639</v>
      </c>
      <c r="Y339" s="78">
        <v>45570</v>
      </c>
      <c r="Z339" s="69" t="s">
        <v>1080</v>
      </c>
      <c r="AA339" s="319">
        <v>43011.88</v>
      </c>
      <c r="AB339" s="70">
        <v>23</v>
      </c>
      <c r="AC339" s="70">
        <v>0</v>
      </c>
      <c r="AD339" s="78">
        <v>44639</v>
      </c>
      <c r="AE339" s="115">
        <v>20000</v>
      </c>
      <c r="AF339" s="115"/>
      <c r="AG339" s="70" t="s">
        <v>441</v>
      </c>
      <c r="AH339" s="78">
        <v>44639</v>
      </c>
      <c r="AI339" s="89" t="s">
        <v>139</v>
      </c>
      <c r="AJ339" s="78" t="s">
        <v>3291</v>
      </c>
      <c r="AK339" s="70" t="s">
        <v>540</v>
      </c>
      <c r="AL339" s="76">
        <v>20000</v>
      </c>
      <c r="AM339" s="76"/>
      <c r="AN339" s="76" t="s">
        <v>3292</v>
      </c>
      <c r="AO339" s="76"/>
      <c r="AP339" s="204"/>
      <c r="AQ339" s="76"/>
      <c r="AR339" s="76"/>
      <c r="AS339" s="76"/>
      <c r="AT339" s="76"/>
      <c r="AU339" s="76"/>
      <c r="AV339" s="76"/>
      <c r="AW339" s="90">
        <v>44639</v>
      </c>
      <c r="AX339" s="91">
        <v>11429</v>
      </c>
      <c r="AY339" s="70">
        <v>75520</v>
      </c>
      <c r="AZ339" s="70">
        <v>3.7759999999999998</v>
      </c>
      <c r="BA339" s="76">
        <f>+AY339/AZ339</f>
        <v>20000</v>
      </c>
      <c r="BB339" s="76"/>
      <c r="CS339" s="58">
        <f>+AL339+AT339</f>
        <v>20000</v>
      </c>
      <c r="CT339" s="76">
        <f>+BA339+BG339+BM339+BS339+BY339+CE339+CK339+CQ339</f>
        <v>20000</v>
      </c>
      <c r="CU339" s="76">
        <f>+CS339-CT339</f>
        <v>0</v>
      </c>
      <c r="CV339" s="81">
        <f>+AE339-AL339-AT339</f>
        <v>0</v>
      </c>
    </row>
    <row r="340" spans="1:100" s="70" customFormat="1">
      <c r="A340" s="70" t="s">
        <v>537</v>
      </c>
      <c r="B340" s="71">
        <v>124</v>
      </c>
      <c r="C340" s="111" t="s">
        <v>402</v>
      </c>
      <c r="D340" s="111" t="s">
        <v>403</v>
      </c>
      <c r="E340" s="110" t="s">
        <v>261</v>
      </c>
      <c r="F340" s="110">
        <v>8</v>
      </c>
      <c r="G340" s="71" t="s">
        <v>272</v>
      </c>
      <c r="H340" s="71">
        <v>1</v>
      </c>
      <c r="I340" s="73">
        <v>168.76</v>
      </c>
      <c r="J340" s="73">
        <v>51900</v>
      </c>
      <c r="K340" s="72">
        <v>0</v>
      </c>
      <c r="L340" s="72" t="s">
        <v>41</v>
      </c>
      <c r="M340" s="92" t="s">
        <v>14</v>
      </c>
      <c r="N340" s="70" t="s">
        <v>139</v>
      </c>
      <c r="O340" s="70" t="s">
        <v>538</v>
      </c>
      <c r="Q340" s="89"/>
      <c r="S340" s="70" t="s">
        <v>465</v>
      </c>
      <c r="T340" s="88"/>
      <c r="U340" s="88"/>
      <c r="V340" s="87">
        <v>168.76</v>
      </c>
      <c r="W340" s="87" t="s">
        <v>1017</v>
      </c>
      <c r="X340" s="78">
        <v>44639</v>
      </c>
      <c r="Y340" s="78">
        <v>45570</v>
      </c>
      <c r="Z340" s="69" t="s">
        <v>1080</v>
      </c>
      <c r="AA340" s="319">
        <v>43011.88</v>
      </c>
      <c r="AB340" s="70">
        <v>23</v>
      </c>
      <c r="AC340" s="70">
        <v>1</v>
      </c>
      <c r="AD340" s="78">
        <v>44681</v>
      </c>
      <c r="AE340" s="115">
        <v>917.08</v>
      </c>
      <c r="AF340" s="115"/>
      <c r="AG340" s="70" t="s">
        <v>441</v>
      </c>
      <c r="AH340" s="78">
        <v>44684</v>
      </c>
      <c r="AI340" s="89" t="s">
        <v>139</v>
      </c>
      <c r="AJ340" s="78" t="s">
        <v>3291</v>
      </c>
      <c r="AK340" s="70" t="s">
        <v>541</v>
      </c>
      <c r="AL340" s="76">
        <v>917.08</v>
      </c>
      <c r="AM340" s="76"/>
      <c r="AN340" s="76" t="s">
        <v>3293</v>
      </c>
      <c r="AO340" s="76"/>
      <c r="AP340" s="204"/>
      <c r="AQ340" s="76"/>
      <c r="AR340" s="76"/>
      <c r="AS340" s="76"/>
      <c r="AT340" s="76"/>
      <c r="AU340" s="76"/>
      <c r="AV340" s="76"/>
      <c r="AW340" s="90">
        <v>44681</v>
      </c>
      <c r="AX340" s="91">
        <v>603</v>
      </c>
      <c r="AY340" s="91"/>
      <c r="AZ340" s="91"/>
      <c r="BA340" s="76">
        <v>917.08</v>
      </c>
      <c r="BB340" s="76"/>
      <c r="CS340" s="58">
        <f>+AL340+AT340</f>
        <v>917.08</v>
      </c>
      <c r="CT340" s="76">
        <f>+BA340+BG340+BM340+BS340+BY340+CE340+CK340+CQ340</f>
        <v>917.08</v>
      </c>
      <c r="CU340" s="76">
        <f>+CS340-CT340</f>
        <v>0</v>
      </c>
      <c r="CV340" s="81">
        <f>+AE340-AL340-AT340</f>
        <v>0</v>
      </c>
    </row>
    <row r="341" spans="1:100" s="70" customFormat="1">
      <c r="A341" s="70" t="s">
        <v>537</v>
      </c>
      <c r="B341" s="71">
        <v>124</v>
      </c>
      <c r="C341" s="111" t="s">
        <v>402</v>
      </c>
      <c r="D341" s="111" t="s">
        <v>403</v>
      </c>
      <c r="E341" s="110" t="s">
        <v>261</v>
      </c>
      <c r="F341" s="110">
        <v>8</v>
      </c>
      <c r="G341" s="71" t="s">
        <v>272</v>
      </c>
      <c r="H341" s="71">
        <v>1</v>
      </c>
      <c r="I341" s="73">
        <v>168.76</v>
      </c>
      <c r="J341" s="73">
        <v>51900</v>
      </c>
      <c r="K341" s="72">
        <v>0</v>
      </c>
      <c r="L341" s="72" t="s">
        <v>41</v>
      </c>
      <c r="M341" s="92" t="s">
        <v>14</v>
      </c>
      <c r="N341" s="70" t="s">
        <v>139</v>
      </c>
      <c r="O341" s="70" t="s">
        <v>538</v>
      </c>
      <c r="Q341" s="89"/>
      <c r="S341" s="70" t="s">
        <v>465</v>
      </c>
      <c r="T341" s="88"/>
      <c r="U341" s="88"/>
      <c r="V341" s="87">
        <v>168.76</v>
      </c>
      <c r="W341" s="87" t="s">
        <v>1017</v>
      </c>
      <c r="X341" s="78">
        <v>44639</v>
      </c>
      <c r="Y341" s="78">
        <v>45570</v>
      </c>
      <c r="Z341" s="69" t="s">
        <v>1080</v>
      </c>
      <c r="AA341" s="319">
        <v>43011.88</v>
      </c>
      <c r="AB341" s="70">
        <v>23</v>
      </c>
      <c r="AC341" s="70">
        <v>2</v>
      </c>
      <c r="AD341" s="78">
        <v>44711</v>
      </c>
      <c r="AE341" s="115">
        <v>917.08</v>
      </c>
      <c r="AF341" s="115"/>
      <c r="AG341" s="70" t="s">
        <v>441</v>
      </c>
      <c r="AH341" s="78">
        <v>44721</v>
      </c>
      <c r="AI341" s="89" t="s">
        <v>139</v>
      </c>
      <c r="AJ341" s="78" t="s">
        <v>3291</v>
      </c>
      <c r="AK341" s="70" t="s">
        <v>542</v>
      </c>
      <c r="AL341" s="76">
        <v>917.08</v>
      </c>
      <c r="AM341" s="76"/>
      <c r="AN341" s="76" t="s">
        <v>3294</v>
      </c>
      <c r="AO341" s="76"/>
      <c r="AP341" s="204"/>
      <c r="AQ341" s="76"/>
      <c r="AR341" s="76"/>
      <c r="AS341" s="76"/>
      <c r="AT341" s="76"/>
      <c r="AU341" s="76"/>
      <c r="AV341" s="76"/>
      <c r="AW341" s="90">
        <v>44720</v>
      </c>
      <c r="AX341" s="91">
        <v>705</v>
      </c>
      <c r="BA341" s="76">
        <v>917.08</v>
      </c>
      <c r="BB341" s="76"/>
      <c r="CS341" s="58">
        <f>+AL341+AT341</f>
        <v>917.08</v>
      </c>
      <c r="CT341" s="76">
        <f>+BA341+BG341+BM341+BS341+BY341+CE341+CK341+CQ341</f>
        <v>917.08</v>
      </c>
      <c r="CU341" s="76">
        <f>+CS341-CT341</f>
        <v>0</v>
      </c>
      <c r="CV341" s="81">
        <f>+AE341-AL341-AT341</f>
        <v>0</v>
      </c>
    </row>
    <row r="342" spans="1:100" s="70" customFormat="1">
      <c r="A342" s="70" t="s">
        <v>537</v>
      </c>
      <c r="B342" s="71">
        <v>124</v>
      </c>
      <c r="C342" s="111" t="s">
        <v>402</v>
      </c>
      <c r="D342" s="111" t="s">
        <v>403</v>
      </c>
      <c r="E342" s="110" t="s">
        <v>261</v>
      </c>
      <c r="F342" s="110">
        <v>8</v>
      </c>
      <c r="G342" s="71" t="s">
        <v>272</v>
      </c>
      <c r="H342" s="71">
        <v>1</v>
      </c>
      <c r="I342" s="73">
        <v>168.76</v>
      </c>
      <c r="J342" s="73">
        <v>51900</v>
      </c>
      <c r="K342" s="72">
        <v>0</v>
      </c>
      <c r="L342" s="72" t="s">
        <v>41</v>
      </c>
      <c r="M342" s="92" t="s">
        <v>14</v>
      </c>
      <c r="N342" s="70" t="s">
        <v>139</v>
      </c>
      <c r="O342" s="70" t="s">
        <v>538</v>
      </c>
      <c r="Q342" s="89"/>
      <c r="S342" s="70" t="s">
        <v>465</v>
      </c>
      <c r="T342" s="88"/>
      <c r="U342" s="88"/>
      <c r="V342" s="87">
        <v>168.76</v>
      </c>
      <c r="W342" s="87" t="s">
        <v>1017</v>
      </c>
      <c r="X342" s="78">
        <v>44639</v>
      </c>
      <c r="Y342" s="78">
        <v>45570</v>
      </c>
      <c r="Z342" s="69" t="s">
        <v>1080</v>
      </c>
      <c r="AA342" s="319">
        <v>43011.88</v>
      </c>
      <c r="AB342" s="70">
        <v>23</v>
      </c>
      <c r="AC342" s="70">
        <v>3</v>
      </c>
      <c r="AD342" s="78">
        <v>44742</v>
      </c>
      <c r="AE342" s="115">
        <v>917.08</v>
      </c>
      <c r="AF342" s="115"/>
      <c r="AG342" s="70" t="s">
        <v>441</v>
      </c>
      <c r="AH342" s="78">
        <v>44743</v>
      </c>
      <c r="AI342" s="89" t="s">
        <v>139</v>
      </c>
      <c r="AJ342" s="78" t="s">
        <v>3291</v>
      </c>
      <c r="AK342" s="70" t="s">
        <v>543</v>
      </c>
      <c r="AL342" s="76">
        <v>917.08</v>
      </c>
      <c r="AM342" s="76"/>
      <c r="AN342" s="76" t="s">
        <v>3295</v>
      </c>
      <c r="AO342" s="76"/>
      <c r="AP342" s="204"/>
      <c r="AQ342" s="76"/>
      <c r="AR342" s="76"/>
      <c r="AS342" s="76"/>
      <c r="AT342" s="76"/>
      <c r="AU342" s="76"/>
      <c r="AV342" s="76"/>
      <c r="AW342" s="90">
        <v>44743</v>
      </c>
      <c r="AX342" s="91">
        <v>749</v>
      </c>
      <c r="BA342" s="76">
        <v>917.08</v>
      </c>
      <c r="BB342" s="76"/>
      <c r="CS342" s="58">
        <f>+AL342+AT342</f>
        <v>917.08</v>
      </c>
      <c r="CT342" s="76">
        <f>+BA342+BG342+BM342+BS342+BY342+CE342+CK342+CQ342</f>
        <v>917.08</v>
      </c>
      <c r="CU342" s="76">
        <f>+CS342-CT342</f>
        <v>0</v>
      </c>
      <c r="CV342" s="81">
        <f>+AE342-AL342-AT342</f>
        <v>0</v>
      </c>
    </row>
    <row r="343" spans="1:100" s="70" customFormat="1">
      <c r="A343" s="70" t="s">
        <v>537</v>
      </c>
      <c r="B343" s="71">
        <v>124</v>
      </c>
      <c r="C343" s="111" t="s">
        <v>402</v>
      </c>
      <c r="D343" s="111" t="s">
        <v>403</v>
      </c>
      <c r="E343" s="110" t="s">
        <v>261</v>
      </c>
      <c r="F343" s="110">
        <v>8</v>
      </c>
      <c r="G343" s="71" t="s">
        <v>272</v>
      </c>
      <c r="H343" s="71">
        <v>1</v>
      </c>
      <c r="I343" s="73">
        <v>168.76</v>
      </c>
      <c r="J343" s="73">
        <v>51900</v>
      </c>
      <c r="K343" s="72">
        <v>0</v>
      </c>
      <c r="L343" s="72" t="s">
        <v>41</v>
      </c>
      <c r="M343" s="92" t="s">
        <v>14</v>
      </c>
      <c r="N343" s="70" t="s">
        <v>139</v>
      </c>
      <c r="O343" s="70" t="s">
        <v>538</v>
      </c>
      <c r="Q343" s="89"/>
      <c r="S343" s="70" t="s">
        <v>465</v>
      </c>
      <c r="T343" s="88"/>
      <c r="U343" s="88"/>
      <c r="V343" s="87">
        <v>168.76</v>
      </c>
      <c r="W343" s="87" t="s">
        <v>1017</v>
      </c>
      <c r="X343" s="78">
        <v>44639</v>
      </c>
      <c r="Y343" s="78">
        <v>45570</v>
      </c>
      <c r="Z343" s="69" t="s">
        <v>1080</v>
      </c>
      <c r="AA343" s="319">
        <v>43011.88</v>
      </c>
      <c r="AB343" s="70">
        <v>23</v>
      </c>
      <c r="AC343" s="70">
        <v>4</v>
      </c>
      <c r="AD343" s="78">
        <v>44772</v>
      </c>
      <c r="AE343" s="115">
        <v>917.08</v>
      </c>
      <c r="AF343" s="115"/>
      <c r="AG343" s="70" t="s">
        <v>441</v>
      </c>
      <c r="AH343" s="78">
        <v>44776</v>
      </c>
      <c r="AI343" s="89" t="s">
        <v>139</v>
      </c>
      <c r="AJ343" s="78" t="s">
        <v>3291</v>
      </c>
      <c r="AK343" s="70" t="s">
        <v>544</v>
      </c>
      <c r="AL343" s="76">
        <v>917.08</v>
      </c>
      <c r="AM343" s="76"/>
      <c r="AN343" s="76" t="s">
        <v>3297</v>
      </c>
      <c r="AO343" s="76"/>
      <c r="AP343" s="204"/>
      <c r="AQ343" s="76"/>
      <c r="AR343" s="76"/>
      <c r="AS343" s="76"/>
      <c r="AT343" s="76"/>
      <c r="AU343" s="76"/>
      <c r="AV343" s="76"/>
      <c r="AW343" s="90">
        <v>44774</v>
      </c>
      <c r="AX343" s="91">
        <v>828</v>
      </c>
      <c r="BA343" s="76">
        <v>917.08</v>
      </c>
      <c r="BB343" s="76"/>
      <c r="CS343" s="58">
        <f>+AL343+AT343</f>
        <v>917.08</v>
      </c>
      <c r="CT343" s="76">
        <f>+BA343+BG343+BM343+BS343+BY343+CE343+CK343+CQ343</f>
        <v>917.08</v>
      </c>
      <c r="CU343" s="76">
        <f>+CS343-CT343</f>
        <v>0</v>
      </c>
      <c r="CV343" s="81">
        <f>+AE343-AL343-AT343</f>
        <v>0</v>
      </c>
    </row>
    <row r="344" spans="1:100" s="70" customFormat="1">
      <c r="A344" s="70" t="s">
        <v>537</v>
      </c>
      <c r="B344" s="71">
        <v>124</v>
      </c>
      <c r="C344" s="111" t="s">
        <v>402</v>
      </c>
      <c r="D344" s="111" t="s">
        <v>403</v>
      </c>
      <c r="E344" s="110" t="s">
        <v>261</v>
      </c>
      <c r="F344" s="110">
        <v>8</v>
      </c>
      <c r="G344" s="71" t="s">
        <v>272</v>
      </c>
      <c r="H344" s="71">
        <v>1</v>
      </c>
      <c r="I344" s="73">
        <v>168.76</v>
      </c>
      <c r="J344" s="73">
        <v>51900</v>
      </c>
      <c r="K344" s="72">
        <v>0</v>
      </c>
      <c r="L344" s="72" t="s">
        <v>41</v>
      </c>
      <c r="M344" s="92" t="s">
        <v>14</v>
      </c>
      <c r="N344" s="70" t="s">
        <v>139</v>
      </c>
      <c r="O344" s="70" t="s">
        <v>538</v>
      </c>
      <c r="Q344" s="89"/>
      <c r="S344" s="70" t="s">
        <v>465</v>
      </c>
      <c r="T344" s="88"/>
      <c r="U344" s="88"/>
      <c r="V344" s="87">
        <v>168.76</v>
      </c>
      <c r="W344" s="87" t="s">
        <v>1017</v>
      </c>
      <c r="X344" s="78">
        <v>44639</v>
      </c>
      <c r="Y344" s="78">
        <v>45570</v>
      </c>
      <c r="Z344" s="69" t="s">
        <v>1080</v>
      </c>
      <c r="AA344" s="319">
        <v>43011.88</v>
      </c>
      <c r="AB344" s="70">
        <v>23</v>
      </c>
      <c r="AC344" s="70">
        <v>5</v>
      </c>
      <c r="AD344" s="78">
        <v>44803</v>
      </c>
      <c r="AE344" s="115">
        <v>917.08</v>
      </c>
      <c r="AF344" s="115"/>
      <c r="AG344" s="70" t="s">
        <v>441</v>
      </c>
      <c r="AH344" s="78">
        <v>44814</v>
      </c>
      <c r="AI344" s="89" t="s">
        <v>139</v>
      </c>
      <c r="AJ344" s="78" t="s">
        <v>3291</v>
      </c>
      <c r="AK344" s="70" t="s">
        <v>545</v>
      </c>
      <c r="AL344" s="76">
        <v>917.08</v>
      </c>
      <c r="AM344" s="76"/>
      <c r="AN344" s="76" t="s">
        <v>3298</v>
      </c>
      <c r="AO344" s="76"/>
      <c r="AP344" s="204"/>
      <c r="AQ344" s="76"/>
      <c r="AR344" s="76"/>
      <c r="AS344" s="76"/>
      <c r="AT344" s="76"/>
      <c r="AU344" s="76"/>
      <c r="AV344" s="76"/>
      <c r="AW344" s="90">
        <v>44813</v>
      </c>
      <c r="AX344" s="91">
        <v>933</v>
      </c>
      <c r="BA344" s="76">
        <v>917.08</v>
      </c>
      <c r="BB344" s="76"/>
      <c r="CS344" s="58">
        <f>+AL344+AT344</f>
        <v>917.08</v>
      </c>
      <c r="CT344" s="76">
        <f>+BA344+BG344+BM344+BS344+BY344+CE344+CK344+CQ344</f>
        <v>917.08</v>
      </c>
      <c r="CU344" s="76">
        <f>+CS344-CT344</f>
        <v>0</v>
      </c>
      <c r="CV344" s="81">
        <f>+AE344-AL344-AT344</f>
        <v>0</v>
      </c>
    </row>
    <row r="345" spans="1:100" s="70" customFormat="1">
      <c r="A345" s="70" t="s">
        <v>537</v>
      </c>
      <c r="B345" s="71">
        <v>124</v>
      </c>
      <c r="C345" s="111" t="s">
        <v>402</v>
      </c>
      <c r="D345" s="111" t="s">
        <v>403</v>
      </c>
      <c r="E345" s="110" t="s">
        <v>261</v>
      </c>
      <c r="F345" s="110">
        <v>8</v>
      </c>
      <c r="G345" s="71" t="s">
        <v>272</v>
      </c>
      <c r="H345" s="71">
        <v>1</v>
      </c>
      <c r="I345" s="73">
        <v>168.76</v>
      </c>
      <c r="J345" s="73">
        <v>51900</v>
      </c>
      <c r="K345" s="72">
        <v>0</v>
      </c>
      <c r="L345" s="72" t="s">
        <v>41</v>
      </c>
      <c r="M345" s="92" t="s">
        <v>14</v>
      </c>
      <c r="N345" s="70" t="s">
        <v>139</v>
      </c>
      <c r="O345" s="70" t="s">
        <v>538</v>
      </c>
      <c r="Q345" s="89"/>
      <c r="S345" s="70" t="s">
        <v>465</v>
      </c>
      <c r="T345" s="88"/>
      <c r="U345" s="88"/>
      <c r="V345" s="87">
        <v>168.76</v>
      </c>
      <c r="W345" s="87" t="s">
        <v>1017</v>
      </c>
      <c r="X345" s="78">
        <v>44639</v>
      </c>
      <c r="Y345" s="78">
        <v>45570</v>
      </c>
      <c r="Z345" s="69" t="s">
        <v>1080</v>
      </c>
      <c r="AA345" s="319">
        <v>43011.88</v>
      </c>
      <c r="AB345" s="70">
        <v>23</v>
      </c>
      <c r="AC345" s="70">
        <v>6</v>
      </c>
      <c r="AD345" s="78">
        <v>44925</v>
      </c>
      <c r="AE345" s="115">
        <v>1375.62</v>
      </c>
      <c r="AF345" s="115"/>
      <c r="AG345" s="70" t="s">
        <v>441</v>
      </c>
      <c r="AH345" s="78">
        <v>45170</v>
      </c>
      <c r="AI345" s="89" t="s">
        <v>139</v>
      </c>
      <c r="AJ345" s="78" t="s">
        <v>3291</v>
      </c>
      <c r="AK345" s="70" t="s">
        <v>3266</v>
      </c>
      <c r="AL345" s="76">
        <v>1375.62</v>
      </c>
      <c r="AM345" s="76"/>
      <c r="AN345" s="76" t="s">
        <v>3302</v>
      </c>
      <c r="AO345" s="76"/>
      <c r="AP345" s="204"/>
      <c r="AQ345" s="76"/>
      <c r="AR345" s="76"/>
      <c r="AS345" s="76"/>
      <c r="AT345" s="76"/>
      <c r="AU345" s="76"/>
      <c r="AV345" s="76"/>
      <c r="AW345" s="90">
        <v>44925</v>
      </c>
      <c r="AX345" s="91">
        <v>1125</v>
      </c>
      <c r="BA345" s="76">
        <v>1375.62</v>
      </c>
      <c r="BB345" s="76"/>
      <c r="CS345" s="58">
        <f>+AL345+AT345</f>
        <v>1375.62</v>
      </c>
      <c r="CT345" s="76">
        <f>+BA345+BG345+BM345+BS345+BY345+CE345+CK345+CQ345</f>
        <v>1375.62</v>
      </c>
      <c r="CU345" s="76">
        <f>+CS345-CT345</f>
        <v>0</v>
      </c>
      <c r="CV345" s="81">
        <f>+AE345-AL345-AT345</f>
        <v>0</v>
      </c>
    </row>
    <row r="346" spans="1:100" s="70" customFormat="1">
      <c r="A346" s="70" t="s">
        <v>537</v>
      </c>
      <c r="B346" s="71">
        <v>124</v>
      </c>
      <c r="C346" s="111" t="s">
        <v>402</v>
      </c>
      <c r="D346" s="111" t="s">
        <v>403</v>
      </c>
      <c r="E346" s="110" t="s">
        <v>261</v>
      </c>
      <c r="F346" s="110">
        <v>8</v>
      </c>
      <c r="G346" s="71" t="s">
        <v>272</v>
      </c>
      <c r="H346" s="71">
        <v>1</v>
      </c>
      <c r="I346" s="73">
        <v>168.76</v>
      </c>
      <c r="J346" s="73">
        <v>51900</v>
      </c>
      <c r="K346" s="72">
        <v>0</v>
      </c>
      <c r="L346" s="72" t="s">
        <v>41</v>
      </c>
      <c r="M346" s="92" t="s">
        <v>14</v>
      </c>
      <c r="N346" s="70" t="s">
        <v>139</v>
      </c>
      <c r="O346" s="70" t="s">
        <v>538</v>
      </c>
      <c r="Q346" s="89"/>
      <c r="S346" s="70" t="s">
        <v>465</v>
      </c>
      <c r="T346" s="88"/>
      <c r="U346" s="88"/>
      <c r="V346" s="87">
        <v>168.76</v>
      </c>
      <c r="W346" s="87" t="s">
        <v>1017</v>
      </c>
      <c r="X346" s="78">
        <v>44639</v>
      </c>
      <c r="Y346" s="78">
        <v>45570</v>
      </c>
      <c r="Z346" s="69" t="s">
        <v>1080</v>
      </c>
      <c r="AA346" s="319">
        <v>43011.88</v>
      </c>
      <c r="AB346" s="70">
        <v>23</v>
      </c>
      <c r="AC346" s="70">
        <v>7</v>
      </c>
      <c r="AD346" s="78">
        <v>44956</v>
      </c>
      <c r="AE346" s="115">
        <v>1375.62</v>
      </c>
      <c r="AF346" s="115"/>
      <c r="AG346" s="70" t="s">
        <v>441</v>
      </c>
      <c r="AH346" s="78">
        <v>44959</v>
      </c>
      <c r="AI346" s="89" t="s">
        <v>139</v>
      </c>
      <c r="AJ346" s="78" t="s">
        <v>3291</v>
      </c>
      <c r="AK346" s="70" t="s">
        <v>3261</v>
      </c>
      <c r="AL346" s="70">
        <v>1375.62</v>
      </c>
      <c r="AM346" s="76"/>
      <c r="AN346" s="76" t="s">
        <v>3269</v>
      </c>
      <c r="AO346" s="76"/>
      <c r="AP346" s="204"/>
      <c r="AQ346" s="76"/>
      <c r="AR346" s="76"/>
      <c r="AS346" s="76"/>
      <c r="AT346" s="76"/>
      <c r="AU346" s="76"/>
      <c r="AV346" s="76"/>
      <c r="AW346" s="90">
        <v>44959</v>
      </c>
      <c r="AX346" s="91">
        <v>1195</v>
      </c>
      <c r="BA346" s="76">
        <v>1375.62</v>
      </c>
      <c r="BB346" s="76"/>
      <c r="CS346" s="58">
        <f>+AL346+AT346</f>
        <v>1375.62</v>
      </c>
      <c r="CT346" s="76">
        <f>+BA346+BG346+BM346+BS346+BY346+CE346+CK346+CQ346</f>
        <v>1375.62</v>
      </c>
      <c r="CU346" s="76">
        <f>+CS346-CT346</f>
        <v>0</v>
      </c>
      <c r="CV346" s="81">
        <f>+AE346-AL346-AT346</f>
        <v>0</v>
      </c>
    </row>
    <row r="347" spans="1:100" s="70" customFormat="1">
      <c r="A347" s="70" t="s">
        <v>537</v>
      </c>
      <c r="B347" s="71">
        <v>124</v>
      </c>
      <c r="C347" s="111" t="s">
        <v>402</v>
      </c>
      <c r="D347" s="111" t="s">
        <v>403</v>
      </c>
      <c r="E347" s="110" t="s">
        <v>261</v>
      </c>
      <c r="F347" s="110">
        <v>8</v>
      </c>
      <c r="G347" s="71" t="s">
        <v>272</v>
      </c>
      <c r="H347" s="71">
        <v>1</v>
      </c>
      <c r="I347" s="73">
        <v>168.76</v>
      </c>
      <c r="J347" s="73">
        <v>51900</v>
      </c>
      <c r="K347" s="72">
        <v>0</v>
      </c>
      <c r="L347" s="72" t="s">
        <v>41</v>
      </c>
      <c r="M347" s="92" t="s">
        <v>14</v>
      </c>
      <c r="N347" s="70" t="s">
        <v>139</v>
      </c>
      <c r="O347" s="70" t="s">
        <v>538</v>
      </c>
      <c r="Q347" s="89"/>
      <c r="S347" s="70" t="s">
        <v>465</v>
      </c>
      <c r="T347" s="88"/>
      <c r="U347" s="88"/>
      <c r="V347" s="87">
        <v>168.76</v>
      </c>
      <c r="W347" s="87" t="s">
        <v>1017</v>
      </c>
      <c r="X347" s="78">
        <v>44639</v>
      </c>
      <c r="Y347" s="78">
        <v>45570</v>
      </c>
      <c r="Z347" s="69" t="s">
        <v>1080</v>
      </c>
      <c r="AA347" s="319">
        <v>43011.88</v>
      </c>
      <c r="AB347" s="70">
        <v>23</v>
      </c>
      <c r="AC347" s="70">
        <v>8</v>
      </c>
      <c r="AD347" s="78">
        <v>37680</v>
      </c>
      <c r="AE347" s="115">
        <v>979.6</v>
      </c>
      <c r="AF347" s="115"/>
      <c r="AG347" s="70" t="s">
        <v>441</v>
      </c>
      <c r="AH347" s="78">
        <v>44992</v>
      </c>
      <c r="AI347" s="89" t="s">
        <v>139</v>
      </c>
      <c r="AJ347" s="78" t="s">
        <v>3291</v>
      </c>
      <c r="AK347" s="70" t="s">
        <v>546</v>
      </c>
      <c r="AL347" s="76">
        <v>985.84</v>
      </c>
      <c r="AM347" s="76"/>
      <c r="AN347" s="76" t="s">
        <v>3270</v>
      </c>
      <c r="AO347" s="76"/>
      <c r="AP347" s="204"/>
      <c r="AQ347" s="76"/>
      <c r="AR347" s="76"/>
      <c r="AS347" s="76"/>
      <c r="AT347" s="76"/>
      <c r="AU347" s="76"/>
      <c r="AV347" s="76"/>
      <c r="AW347" s="90">
        <v>44989</v>
      </c>
      <c r="AX347" s="91">
        <v>1296</v>
      </c>
      <c r="BA347" s="76">
        <v>985.84</v>
      </c>
      <c r="BB347" s="76"/>
      <c r="CS347" s="58">
        <f>+AL347+AT347</f>
        <v>985.84</v>
      </c>
      <c r="CT347" s="76">
        <f>+BA347+BG347+BM347+BS347+BY347+CE347+CK347+CQ347</f>
        <v>985.84</v>
      </c>
      <c r="CU347" s="76">
        <f>+CS347-CT347</f>
        <v>0</v>
      </c>
      <c r="CV347" s="81">
        <f>+AE347-AL347-AT347</f>
        <v>-6.2400000000000091</v>
      </c>
    </row>
    <row r="348" spans="1:100" s="70" customFormat="1">
      <c r="A348" s="70" t="s">
        <v>537</v>
      </c>
      <c r="B348" s="71">
        <v>124</v>
      </c>
      <c r="C348" s="111" t="s">
        <v>402</v>
      </c>
      <c r="D348" s="111" t="s">
        <v>403</v>
      </c>
      <c r="E348" s="110" t="s">
        <v>261</v>
      </c>
      <c r="F348" s="110">
        <v>8</v>
      </c>
      <c r="G348" s="71" t="s">
        <v>272</v>
      </c>
      <c r="H348" s="71">
        <v>1</v>
      </c>
      <c r="I348" s="73">
        <v>168.76</v>
      </c>
      <c r="J348" s="73">
        <v>51900</v>
      </c>
      <c r="K348" s="72">
        <v>0</v>
      </c>
      <c r="L348" s="72" t="s">
        <v>41</v>
      </c>
      <c r="M348" s="92" t="s">
        <v>14</v>
      </c>
      <c r="N348" s="70" t="s">
        <v>139</v>
      </c>
      <c r="O348" s="70" t="s">
        <v>538</v>
      </c>
      <c r="Q348" s="89"/>
      <c r="S348" s="70" t="s">
        <v>465</v>
      </c>
      <c r="T348" s="88"/>
      <c r="U348" s="88"/>
      <c r="V348" s="87">
        <v>168.76</v>
      </c>
      <c r="W348" s="87" t="s">
        <v>1017</v>
      </c>
      <c r="X348" s="78">
        <v>44639</v>
      </c>
      <c r="Y348" s="78">
        <v>45570</v>
      </c>
      <c r="Z348" s="69" t="s">
        <v>1080</v>
      </c>
      <c r="AA348" s="319">
        <v>43011.88</v>
      </c>
      <c r="AB348" s="70">
        <v>23</v>
      </c>
      <c r="AC348" s="70">
        <v>9</v>
      </c>
      <c r="AD348" s="78">
        <v>45015</v>
      </c>
      <c r="AE348" s="115">
        <v>979.6</v>
      </c>
      <c r="AF348" s="115"/>
      <c r="AG348" s="70" t="s">
        <v>441</v>
      </c>
      <c r="AH348" s="78">
        <v>45029</v>
      </c>
      <c r="AI348" s="89" t="s">
        <v>139</v>
      </c>
      <c r="AJ348" s="78" t="s">
        <v>3291</v>
      </c>
      <c r="AK348" s="70" t="s">
        <v>3262</v>
      </c>
      <c r="AL348" s="76">
        <v>985</v>
      </c>
      <c r="AM348" s="76"/>
      <c r="AN348" s="76" t="s">
        <v>3271</v>
      </c>
      <c r="AO348" s="76"/>
      <c r="AP348" s="204"/>
      <c r="AQ348" s="76"/>
      <c r="AR348" s="76"/>
      <c r="AS348" s="76"/>
      <c r="AT348" s="76"/>
      <c r="AU348" s="76"/>
      <c r="AV348" s="76"/>
      <c r="AW348" s="90">
        <v>45022</v>
      </c>
      <c r="AX348" s="91">
        <v>1388</v>
      </c>
      <c r="BA348" s="76">
        <v>985</v>
      </c>
      <c r="BB348" s="76"/>
      <c r="CS348" s="58">
        <f>+AL348+AT348</f>
        <v>985</v>
      </c>
      <c r="CT348" s="76">
        <f>+BA348+BG348+BM348+BS348+BY348+CE348+CK348+CQ348</f>
        <v>985</v>
      </c>
      <c r="CU348" s="76">
        <f>+CS348-CT348</f>
        <v>0</v>
      </c>
      <c r="CV348" s="81">
        <f>+AE348-AL348-AT348</f>
        <v>-5.3999999999999773</v>
      </c>
    </row>
    <row r="349" spans="1:100" s="70" customFormat="1">
      <c r="A349" s="70" t="s">
        <v>537</v>
      </c>
      <c r="B349" s="71">
        <v>124</v>
      </c>
      <c r="C349" s="111" t="s">
        <v>402</v>
      </c>
      <c r="D349" s="111" t="s">
        <v>403</v>
      </c>
      <c r="E349" s="110" t="s">
        <v>261</v>
      </c>
      <c r="F349" s="110">
        <v>8</v>
      </c>
      <c r="G349" s="71" t="s">
        <v>272</v>
      </c>
      <c r="H349" s="71">
        <v>1</v>
      </c>
      <c r="I349" s="73">
        <v>168.76</v>
      </c>
      <c r="J349" s="73">
        <v>51900</v>
      </c>
      <c r="K349" s="72">
        <v>0</v>
      </c>
      <c r="L349" s="72" t="s">
        <v>41</v>
      </c>
      <c r="M349" s="92" t="s">
        <v>14</v>
      </c>
      <c r="N349" s="70" t="s">
        <v>139</v>
      </c>
      <c r="O349" s="70" t="s">
        <v>538</v>
      </c>
      <c r="Q349" s="89"/>
      <c r="S349" s="70" t="s">
        <v>465</v>
      </c>
      <c r="T349" s="88"/>
      <c r="U349" s="88"/>
      <c r="V349" s="87">
        <v>168.76</v>
      </c>
      <c r="W349" s="87" t="s">
        <v>1017</v>
      </c>
      <c r="X349" s="78">
        <v>44639</v>
      </c>
      <c r="Y349" s="78">
        <v>45570</v>
      </c>
      <c r="Z349" s="69" t="s">
        <v>1080</v>
      </c>
      <c r="AA349" s="319">
        <v>43011.88</v>
      </c>
      <c r="AB349" s="70">
        <v>23</v>
      </c>
      <c r="AC349" s="70">
        <v>10</v>
      </c>
      <c r="AD349" s="78">
        <v>45046</v>
      </c>
      <c r="AE349" s="115">
        <v>979.6</v>
      </c>
      <c r="AF349" s="115"/>
      <c r="AG349" s="70" t="s">
        <v>441</v>
      </c>
      <c r="AH349" s="78">
        <v>45070</v>
      </c>
      <c r="AI349" s="89" t="s">
        <v>139</v>
      </c>
      <c r="AJ349" s="78" t="s">
        <v>3291</v>
      </c>
      <c r="AK349" s="70" t="s">
        <v>3263</v>
      </c>
      <c r="AL349" s="76">
        <v>965.2</v>
      </c>
      <c r="AM349" s="76"/>
      <c r="AN349" s="76" t="s">
        <v>3299</v>
      </c>
      <c r="AO349" s="76"/>
      <c r="AP349" s="204"/>
      <c r="AQ349" s="76"/>
      <c r="AR349" s="76"/>
      <c r="AS349" s="76"/>
      <c r="AT349" s="76"/>
      <c r="AU349" s="76"/>
      <c r="AV349" s="76"/>
      <c r="AW349" s="90">
        <v>45050</v>
      </c>
      <c r="AX349" s="91">
        <v>1481</v>
      </c>
      <c r="BA349" s="76">
        <v>965.2</v>
      </c>
      <c r="BB349" s="76"/>
      <c r="CS349" s="58">
        <f>+AL349+AT349</f>
        <v>965.2</v>
      </c>
      <c r="CT349" s="76">
        <f>+BA349+BG349+BM349+BS349+BY349+CE349+CK349+CQ349</f>
        <v>965.2</v>
      </c>
      <c r="CU349" s="76">
        <f>+CS349-CT349</f>
        <v>0</v>
      </c>
      <c r="CV349" s="81">
        <f>+AE349-AL349-AT349</f>
        <v>14.399999999999977</v>
      </c>
    </row>
    <row r="350" spans="1:100" s="70" customFormat="1">
      <c r="A350" s="70" t="s">
        <v>537</v>
      </c>
      <c r="B350" s="71">
        <v>124</v>
      </c>
      <c r="C350" s="111" t="s">
        <v>402</v>
      </c>
      <c r="D350" s="111" t="s">
        <v>403</v>
      </c>
      <c r="E350" s="110" t="s">
        <v>261</v>
      </c>
      <c r="F350" s="110">
        <v>8</v>
      </c>
      <c r="G350" s="71" t="s">
        <v>272</v>
      </c>
      <c r="H350" s="71">
        <v>1</v>
      </c>
      <c r="I350" s="73">
        <v>168.76</v>
      </c>
      <c r="J350" s="73">
        <v>51900</v>
      </c>
      <c r="K350" s="72">
        <v>0</v>
      </c>
      <c r="L350" s="72" t="s">
        <v>41</v>
      </c>
      <c r="M350" s="92" t="s">
        <v>14</v>
      </c>
      <c r="N350" s="70" t="s">
        <v>139</v>
      </c>
      <c r="O350" s="70" t="s">
        <v>538</v>
      </c>
      <c r="Q350" s="89"/>
      <c r="S350" s="70" t="s">
        <v>465</v>
      </c>
      <c r="T350" s="88"/>
      <c r="U350" s="88"/>
      <c r="V350" s="87">
        <v>168.76</v>
      </c>
      <c r="W350" s="87" t="s">
        <v>1017</v>
      </c>
      <c r="X350" s="78">
        <v>44639</v>
      </c>
      <c r="Y350" s="78">
        <v>45570</v>
      </c>
      <c r="Z350" s="69" t="s">
        <v>1080</v>
      </c>
      <c r="AA350" s="319">
        <v>43011.88</v>
      </c>
      <c r="AB350" s="70">
        <v>23</v>
      </c>
      <c r="AC350" s="70">
        <v>11</v>
      </c>
      <c r="AD350" s="78">
        <v>45076</v>
      </c>
      <c r="AE350" s="115">
        <v>979.6</v>
      </c>
      <c r="AF350" s="115"/>
      <c r="AG350" s="70" t="s">
        <v>441</v>
      </c>
      <c r="AH350" s="78">
        <v>45117</v>
      </c>
      <c r="AI350" s="89" t="s">
        <v>139</v>
      </c>
      <c r="AJ350" s="78" t="s">
        <v>3291</v>
      </c>
      <c r="AK350" s="70" t="s">
        <v>3264</v>
      </c>
      <c r="AL350" s="76">
        <v>979.6</v>
      </c>
      <c r="AM350" s="76"/>
      <c r="AN350" s="76" t="s">
        <v>3300</v>
      </c>
      <c r="AO350" s="76"/>
      <c r="AP350" s="204"/>
      <c r="AQ350" s="76"/>
      <c r="AR350" s="76"/>
      <c r="AS350" s="76"/>
      <c r="AT350" s="76"/>
      <c r="AU350" s="76"/>
      <c r="AV350" s="76"/>
      <c r="AW350" s="90">
        <v>45083</v>
      </c>
      <c r="AX350" s="91">
        <v>1598</v>
      </c>
      <c r="BA350" s="76">
        <v>917.08</v>
      </c>
      <c r="BB350" s="76"/>
      <c r="BC350" s="78">
        <v>45113</v>
      </c>
      <c r="BD350" s="70">
        <v>1675</v>
      </c>
      <c r="BG350" s="70">
        <v>62.52</v>
      </c>
      <c r="CS350" s="58">
        <f>+AL350+AT350</f>
        <v>979.6</v>
      </c>
      <c r="CT350" s="76">
        <f>+BA350+BG350+BM350+BS350+BY350+CE350+CK350+CQ350</f>
        <v>979.6</v>
      </c>
      <c r="CU350" s="76">
        <f>+CS350-CT350</f>
        <v>0</v>
      </c>
      <c r="CV350" s="81">
        <f>+AE350-AL350-AT350</f>
        <v>0</v>
      </c>
    </row>
    <row r="351" spans="1:100" s="70" customFormat="1">
      <c r="A351" s="70" t="s">
        <v>537</v>
      </c>
      <c r="B351" s="71">
        <v>124</v>
      </c>
      <c r="C351" s="111" t="s">
        <v>402</v>
      </c>
      <c r="D351" s="111" t="s">
        <v>403</v>
      </c>
      <c r="E351" s="110" t="s">
        <v>261</v>
      </c>
      <c r="F351" s="110">
        <v>8</v>
      </c>
      <c r="G351" s="71" t="s">
        <v>272</v>
      </c>
      <c r="H351" s="71">
        <v>1</v>
      </c>
      <c r="I351" s="73">
        <v>168.76</v>
      </c>
      <c r="J351" s="73">
        <v>51900</v>
      </c>
      <c r="K351" s="72">
        <v>0</v>
      </c>
      <c r="L351" s="72" t="s">
        <v>41</v>
      </c>
      <c r="M351" s="92" t="s">
        <v>14</v>
      </c>
      <c r="N351" s="70" t="s">
        <v>139</v>
      </c>
      <c r="O351" s="70" t="s">
        <v>538</v>
      </c>
      <c r="Q351" s="89"/>
      <c r="S351" s="70" t="s">
        <v>465</v>
      </c>
      <c r="T351" s="88"/>
      <c r="U351" s="88"/>
      <c r="V351" s="87">
        <v>168.76</v>
      </c>
      <c r="W351" s="87" t="s">
        <v>1017</v>
      </c>
      <c r="X351" s="78">
        <v>44639</v>
      </c>
      <c r="Y351" s="78">
        <v>45570</v>
      </c>
      <c r="Z351" s="69" t="s">
        <v>1080</v>
      </c>
      <c r="AA351" s="319">
        <v>43011.88</v>
      </c>
      <c r="AB351" s="70">
        <v>23</v>
      </c>
      <c r="AC351" s="70">
        <v>12</v>
      </c>
      <c r="AD351" s="78">
        <v>45107</v>
      </c>
      <c r="AE351" s="115">
        <v>979.6</v>
      </c>
      <c r="AF351" s="115"/>
      <c r="AG351" s="70" t="s">
        <v>441</v>
      </c>
      <c r="AH351" s="78">
        <v>45117</v>
      </c>
      <c r="AI351" s="89" t="s">
        <v>139</v>
      </c>
      <c r="AJ351" s="78" t="s">
        <v>3291</v>
      </c>
      <c r="AK351" s="70" t="s">
        <v>3265</v>
      </c>
      <c r="AL351" s="76">
        <v>979.6</v>
      </c>
      <c r="AM351" s="76"/>
      <c r="AN351" s="76" t="s">
        <v>3301</v>
      </c>
      <c r="AO351" s="76"/>
      <c r="AP351" s="204"/>
      <c r="AQ351" s="76"/>
      <c r="AR351" s="76"/>
      <c r="AS351" s="76"/>
      <c r="AT351" s="76"/>
      <c r="AU351" s="76"/>
      <c r="AV351" s="76"/>
      <c r="AW351" s="90">
        <v>45113</v>
      </c>
      <c r="AX351" s="70">
        <v>1675</v>
      </c>
      <c r="BA351" s="76">
        <v>979.6</v>
      </c>
      <c r="BB351" s="76"/>
      <c r="CS351" s="58">
        <f>+AL351+AT351</f>
        <v>979.6</v>
      </c>
      <c r="CT351" s="76">
        <f>+BA351+BG351+BM351+BS351+BY351+CE351+CK351+CQ351</f>
        <v>979.6</v>
      </c>
      <c r="CU351" s="76">
        <f>+CS351-CT351</f>
        <v>0</v>
      </c>
      <c r="CV351" s="81">
        <f>+AE351-AL351-AT351</f>
        <v>0</v>
      </c>
    </row>
    <row r="352" spans="1:100" s="70" customFormat="1">
      <c r="A352" s="70" t="s">
        <v>537</v>
      </c>
      <c r="B352" s="71">
        <v>124</v>
      </c>
      <c r="C352" s="111" t="s">
        <v>402</v>
      </c>
      <c r="D352" s="111" t="s">
        <v>403</v>
      </c>
      <c r="E352" s="110" t="s">
        <v>261</v>
      </c>
      <c r="F352" s="110">
        <v>8</v>
      </c>
      <c r="G352" s="71" t="s">
        <v>272</v>
      </c>
      <c r="H352" s="71">
        <v>1</v>
      </c>
      <c r="I352" s="73">
        <v>168.76</v>
      </c>
      <c r="J352" s="73">
        <v>51900</v>
      </c>
      <c r="K352" s="72">
        <v>0</v>
      </c>
      <c r="L352" s="72" t="s">
        <v>41</v>
      </c>
      <c r="M352" s="92" t="s">
        <v>14</v>
      </c>
      <c r="N352" s="70" t="s">
        <v>139</v>
      </c>
      <c r="O352" s="70" t="s">
        <v>538</v>
      </c>
      <c r="Q352" s="89"/>
      <c r="S352" s="70" t="s">
        <v>465</v>
      </c>
      <c r="T352" s="88"/>
      <c r="U352" s="88"/>
      <c r="V352" s="87">
        <v>168.76</v>
      </c>
      <c r="W352" s="87" t="s">
        <v>1017</v>
      </c>
      <c r="X352" s="78">
        <v>44639</v>
      </c>
      <c r="Y352" s="78">
        <v>45570</v>
      </c>
      <c r="Z352" s="69" t="s">
        <v>1080</v>
      </c>
      <c r="AA352" s="319">
        <v>43011.88</v>
      </c>
      <c r="AB352" s="70">
        <v>23</v>
      </c>
      <c r="AC352" s="70">
        <v>13</v>
      </c>
      <c r="AD352" s="78">
        <v>45137</v>
      </c>
      <c r="AE352" s="115">
        <v>979.6</v>
      </c>
      <c r="AF352" s="115"/>
      <c r="AG352" s="70" t="s">
        <v>441</v>
      </c>
      <c r="AH352" s="78">
        <v>45188</v>
      </c>
      <c r="AI352" s="89" t="s">
        <v>139</v>
      </c>
      <c r="AJ352" s="78" t="s">
        <v>3291</v>
      </c>
      <c r="AK352" s="70" t="s">
        <v>548</v>
      </c>
      <c r="AL352" s="76">
        <v>980</v>
      </c>
      <c r="AM352" s="76"/>
      <c r="AN352" s="76" t="s">
        <v>3303</v>
      </c>
      <c r="AO352" s="76"/>
      <c r="AP352" s="204"/>
      <c r="AQ352" s="76"/>
      <c r="AR352" s="76"/>
      <c r="AS352" s="76"/>
      <c r="AT352" s="76"/>
      <c r="AU352" s="76"/>
      <c r="AV352" s="76"/>
      <c r="AW352" s="90">
        <v>45187</v>
      </c>
      <c r="AX352" s="91">
        <v>1907</v>
      </c>
      <c r="BA352" s="76">
        <v>980</v>
      </c>
      <c r="BB352" s="76"/>
      <c r="CS352" s="58">
        <f>+AL352+AT352</f>
        <v>980</v>
      </c>
      <c r="CT352" s="76">
        <f>+BA352+BG352+BM352+BS352+BY352+CE352+CK352+CQ352</f>
        <v>980</v>
      </c>
      <c r="CU352" s="76">
        <f>+CS352-CT352</f>
        <v>0</v>
      </c>
      <c r="CV352" s="81">
        <f>+AE352-AL352-AT352</f>
        <v>-0.39999999999997726</v>
      </c>
    </row>
    <row r="353" spans="1:103" s="70" customFormat="1">
      <c r="A353" s="70" t="s">
        <v>537</v>
      </c>
      <c r="B353" s="71">
        <v>124</v>
      </c>
      <c r="C353" s="111" t="s">
        <v>402</v>
      </c>
      <c r="D353" s="111" t="s">
        <v>403</v>
      </c>
      <c r="E353" s="110" t="s">
        <v>261</v>
      </c>
      <c r="F353" s="110">
        <v>8</v>
      </c>
      <c r="G353" s="71" t="s">
        <v>272</v>
      </c>
      <c r="H353" s="71">
        <v>1</v>
      </c>
      <c r="I353" s="73">
        <v>168.76</v>
      </c>
      <c r="J353" s="73">
        <v>51900</v>
      </c>
      <c r="K353" s="72">
        <v>0</v>
      </c>
      <c r="L353" s="72" t="s">
        <v>41</v>
      </c>
      <c r="M353" s="92" t="s">
        <v>14</v>
      </c>
      <c r="N353" s="70" t="s">
        <v>139</v>
      </c>
      <c r="O353" s="70" t="s">
        <v>538</v>
      </c>
      <c r="Q353" s="89"/>
      <c r="S353" s="70" t="s">
        <v>465</v>
      </c>
      <c r="T353" s="88"/>
      <c r="U353" s="88"/>
      <c r="V353" s="87">
        <v>168.76</v>
      </c>
      <c r="W353" s="87" t="s">
        <v>1017</v>
      </c>
      <c r="X353" s="78">
        <v>44639</v>
      </c>
      <c r="Y353" s="78">
        <v>45570</v>
      </c>
      <c r="Z353" s="69" t="s">
        <v>1080</v>
      </c>
      <c r="AA353" s="319">
        <v>43011.88</v>
      </c>
      <c r="AB353" s="70">
        <v>23</v>
      </c>
      <c r="AC353" s="70">
        <v>14</v>
      </c>
      <c r="AD353" s="78">
        <v>45168</v>
      </c>
      <c r="AE353" s="115">
        <v>979.6</v>
      </c>
      <c r="AF353" s="115"/>
      <c r="AG353" s="70" t="s">
        <v>441</v>
      </c>
      <c r="AH353" s="78">
        <v>45188</v>
      </c>
      <c r="AI353" s="89" t="s">
        <v>139</v>
      </c>
      <c r="AJ353" s="78" t="s">
        <v>3291</v>
      </c>
      <c r="AK353" s="70" t="s">
        <v>547</v>
      </c>
      <c r="AL353" s="76">
        <v>980</v>
      </c>
      <c r="AM353" s="76"/>
      <c r="AN353" s="76" t="s">
        <v>3304</v>
      </c>
      <c r="AO353" s="76"/>
      <c r="AP353" s="204"/>
      <c r="AQ353" s="76"/>
      <c r="AR353" s="76"/>
      <c r="AS353" s="76"/>
      <c r="AT353" s="76"/>
      <c r="AU353" s="76"/>
      <c r="AV353" s="76"/>
      <c r="AW353" s="90">
        <v>45187</v>
      </c>
      <c r="AX353" s="91">
        <v>1907</v>
      </c>
      <c r="BA353" s="76">
        <v>980</v>
      </c>
      <c r="BB353" s="76"/>
      <c r="CS353" s="58">
        <f>+AL353+AT353</f>
        <v>980</v>
      </c>
      <c r="CT353" s="76">
        <f>+BA353+BG353+BM353+BS353+BY353+CE353+CK353+CQ353</f>
        <v>980</v>
      </c>
      <c r="CU353" s="76">
        <f>+CS353-CT353</f>
        <v>0</v>
      </c>
      <c r="CV353" s="81">
        <f>+AE353-AL353-AT353</f>
        <v>-0.39999999999997726</v>
      </c>
    </row>
    <row r="354" spans="1:103" s="70" customFormat="1">
      <c r="A354" s="70" t="s">
        <v>537</v>
      </c>
      <c r="B354" s="71">
        <v>124</v>
      </c>
      <c r="C354" s="111" t="s">
        <v>402</v>
      </c>
      <c r="D354" s="111" t="s">
        <v>403</v>
      </c>
      <c r="E354" s="110" t="s">
        <v>261</v>
      </c>
      <c r="F354" s="110">
        <v>8</v>
      </c>
      <c r="G354" s="71" t="s">
        <v>272</v>
      </c>
      <c r="H354" s="71">
        <v>1</v>
      </c>
      <c r="I354" s="73">
        <v>168.76</v>
      </c>
      <c r="J354" s="73">
        <v>51900</v>
      </c>
      <c r="K354" s="72">
        <v>0</v>
      </c>
      <c r="L354" s="72" t="s">
        <v>41</v>
      </c>
      <c r="M354" s="92" t="s">
        <v>14</v>
      </c>
      <c r="N354" s="70" t="s">
        <v>139</v>
      </c>
      <c r="O354" s="70" t="s">
        <v>538</v>
      </c>
      <c r="Q354" s="89"/>
      <c r="S354" s="70" t="s">
        <v>465</v>
      </c>
      <c r="T354" s="88"/>
      <c r="U354" s="88"/>
      <c r="V354" s="87">
        <v>168.76</v>
      </c>
      <c r="W354" s="87" t="s">
        <v>1017</v>
      </c>
      <c r="X354" s="78">
        <v>44639</v>
      </c>
      <c r="Y354" s="78">
        <v>45570</v>
      </c>
      <c r="Z354" s="69" t="s">
        <v>1080</v>
      </c>
      <c r="AA354" s="319">
        <v>43011.88</v>
      </c>
      <c r="AB354" s="70">
        <v>23</v>
      </c>
      <c r="AC354" s="70">
        <v>15</v>
      </c>
      <c r="AD354" s="78">
        <v>45199</v>
      </c>
      <c r="AE354" s="115">
        <v>979.6</v>
      </c>
      <c r="AF354" s="115"/>
      <c r="AG354" s="70" t="s">
        <v>441</v>
      </c>
      <c r="AH354" s="78">
        <v>45208</v>
      </c>
      <c r="AI354" s="89" t="s">
        <v>139</v>
      </c>
      <c r="AJ354" s="78" t="s">
        <v>3291</v>
      </c>
      <c r="AK354" s="70" t="s">
        <v>3267</v>
      </c>
      <c r="AL354" s="76">
        <v>980</v>
      </c>
      <c r="AM354" s="76"/>
      <c r="AN354" s="76" t="s">
        <v>3305</v>
      </c>
      <c r="AO354" s="76"/>
      <c r="AP354" s="204"/>
      <c r="AQ354" s="76"/>
      <c r="AR354" s="76"/>
      <c r="AS354" s="76"/>
      <c r="AT354" s="76"/>
      <c r="AU354" s="76"/>
      <c r="AV354" s="76"/>
      <c r="AW354" s="90">
        <v>45204</v>
      </c>
      <c r="AX354" s="91">
        <v>1955</v>
      </c>
      <c r="BA354" s="76">
        <v>980</v>
      </c>
      <c r="BB354" s="76"/>
      <c r="CS354" s="58">
        <f>+AL354+AT354</f>
        <v>980</v>
      </c>
      <c r="CT354" s="76">
        <f>+BA354+BG354+BM354+BS354+BY354+CE354+CK354+CQ354</f>
        <v>980</v>
      </c>
      <c r="CU354" s="76">
        <f>+CS354-CT354</f>
        <v>0</v>
      </c>
      <c r="CV354" s="81">
        <f>+AE354-AL354-AT354</f>
        <v>-0.39999999999997726</v>
      </c>
    </row>
    <row r="355" spans="1:103" s="70" customFormat="1">
      <c r="A355" s="70" t="s">
        <v>537</v>
      </c>
      <c r="B355" s="71">
        <v>124</v>
      </c>
      <c r="C355" s="111" t="s">
        <v>402</v>
      </c>
      <c r="D355" s="111" t="s">
        <v>403</v>
      </c>
      <c r="E355" s="110" t="s">
        <v>261</v>
      </c>
      <c r="F355" s="110">
        <v>8</v>
      </c>
      <c r="G355" s="71" t="s">
        <v>272</v>
      </c>
      <c r="H355" s="71">
        <v>1</v>
      </c>
      <c r="I355" s="73">
        <v>168.76</v>
      </c>
      <c r="J355" s="73">
        <v>51900</v>
      </c>
      <c r="K355" s="72">
        <v>0</v>
      </c>
      <c r="L355" s="72" t="s">
        <v>41</v>
      </c>
      <c r="M355" s="92" t="s">
        <v>14</v>
      </c>
      <c r="N355" s="70" t="s">
        <v>139</v>
      </c>
      <c r="O355" s="70" t="s">
        <v>538</v>
      </c>
      <c r="Q355" s="89"/>
      <c r="S355" s="70" t="s">
        <v>465</v>
      </c>
      <c r="T355" s="88"/>
      <c r="U355" s="88"/>
      <c r="V355" s="87">
        <v>168.76</v>
      </c>
      <c r="W355" s="87" t="s">
        <v>1017</v>
      </c>
      <c r="X355" s="78">
        <v>44639</v>
      </c>
      <c r="Y355" s="78">
        <v>45570</v>
      </c>
      <c r="Z355" s="69" t="s">
        <v>1080</v>
      </c>
      <c r="AA355" s="319">
        <v>43011.88</v>
      </c>
      <c r="AB355" s="70">
        <v>23</v>
      </c>
      <c r="AC355" s="70">
        <v>16</v>
      </c>
      <c r="AD355" s="78">
        <v>45229</v>
      </c>
      <c r="AE355" s="115">
        <v>979.6</v>
      </c>
      <c r="AF355" s="115"/>
      <c r="AG355" s="70" t="s">
        <v>441</v>
      </c>
      <c r="AH355" s="78">
        <v>45234</v>
      </c>
      <c r="AI355" s="89" t="s">
        <v>139</v>
      </c>
      <c r="AJ355" s="78" t="s">
        <v>3291</v>
      </c>
      <c r="AK355" s="70" t="s">
        <v>3268</v>
      </c>
      <c r="AL355" s="76">
        <v>980</v>
      </c>
      <c r="AM355" s="76"/>
      <c r="AN355" s="76" t="s">
        <v>3306</v>
      </c>
      <c r="AO355" s="76"/>
      <c r="AP355" s="204"/>
      <c r="AQ355" s="76"/>
      <c r="AR355" s="76"/>
      <c r="AS355" s="76"/>
      <c r="AT355" s="76"/>
      <c r="AU355" s="76"/>
      <c r="AV355" s="76"/>
      <c r="AW355" s="90">
        <v>45232</v>
      </c>
      <c r="AX355" s="91">
        <v>2019</v>
      </c>
      <c r="BA355" s="76">
        <v>980</v>
      </c>
      <c r="BB355" s="76"/>
      <c r="CS355" s="58">
        <f>+AL355+AT355</f>
        <v>980</v>
      </c>
      <c r="CT355" s="76">
        <f>+BA355+BG355+BM355+BS355+BY355+CE355+CK355+CQ355</f>
        <v>980</v>
      </c>
      <c r="CU355" s="76">
        <f>+CS355-CT355</f>
        <v>0</v>
      </c>
      <c r="CV355" s="81">
        <f>+AE355-AL355-AT355</f>
        <v>-0.39999999999997726</v>
      </c>
    </row>
    <row r="356" spans="1:103" s="70" customFormat="1">
      <c r="A356" s="70" t="s">
        <v>537</v>
      </c>
      <c r="B356" s="71">
        <v>124</v>
      </c>
      <c r="C356" s="111" t="s">
        <v>402</v>
      </c>
      <c r="D356" s="111" t="s">
        <v>403</v>
      </c>
      <c r="E356" s="110" t="s">
        <v>261</v>
      </c>
      <c r="F356" s="110">
        <v>8</v>
      </c>
      <c r="G356" s="71" t="s">
        <v>272</v>
      </c>
      <c r="H356" s="71">
        <v>1</v>
      </c>
      <c r="I356" s="73">
        <v>168.76</v>
      </c>
      <c r="J356" s="73">
        <v>51900</v>
      </c>
      <c r="K356" s="72">
        <v>0</v>
      </c>
      <c r="L356" s="72" t="s">
        <v>41</v>
      </c>
      <c r="M356" s="92" t="s">
        <v>14</v>
      </c>
      <c r="N356" s="70" t="s">
        <v>139</v>
      </c>
      <c r="O356" s="70" t="s">
        <v>538</v>
      </c>
      <c r="Q356" s="89"/>
      <c r="S356" s="70" t="s">
        <v>465</v>
      </c>
      <c r="T356" s="88"/>
      <c r="U356" s="88"/>
      <c r="V356" s="87">
        <v>168.76</v>
      </c>
      <c r="W356" s="87" t="s">
        <v>1017</v>
      </c>
      <c r="X356" s="78">
        <v>44639</v>
      </c>
      <c r="Y356" s="78">
        <v>45570</v>
      </c>
      <c r="Z356" s="69" t="s">
        <v>1080</v>
      </c>
      <c r="AA356" s="319">
        <v>43011.88</v>
      </c>
      <c r="AB356" s="70">
        <v>23</v>
      </c>
      <c r="AC356" s="70">
        <v>17</v>
      </c>
      <c r="AD356" s="78">
        <v>45260</v>
      </c>
      <c r="AE356" s="115">
        <v>979.6</v>
      </c>
      <c r="AF356" s="115"/>
      <c r="AG356" s="70" t="s">
        <v>441</v>
      </c>
      <c r="AH356" s="204">
        <v>45293</v>
      </c>
      <c r="AI356" s="89" t="s">
        <v>139</v>
      </c>
      <c r="AJ356" s="78" t="s">
        <v>3291</v>
      </c>
      <c r="AK356" s="76" t="s">
        <v>3272</v>
      </c>
      <c r="AL356" s="76">
        <v>980</v>
      </c>
      <c r="AM356" s="76"/>
      <c r="AN356" s="76" t="s">
        <v>3279</v>
      </c>
      <c r="AO356" s="76"/>
      <c r="AP356" s="204"/>
      <c r="AQ356" s="76"/>
      <c r="AR356" s="76"/>
      <c r="AS356" s="76"/>
      <c r="AT356" s="76"/>
      <c r="AU356" s="76"/>
      <c r="AV356" s="76"/>
      <c r="AW356" s="90">
        <v>45290</v>
      </c>
      <c r="AX356" s="91">
        <v>2169</v>
      </c>
      <c r="BA356" s="76">
        <v>980</v>
      </c>
      <c r="BB356" s="76"/>
      <c r="CS356" s="58">
        <f>+AL356+AT356</f>
        <v>980</v>
      </c>
      <c r="CT356" s="76">
        <f>+BA356+BG356+BM356+BS356+BY356+CE356+CK356+CQ356</f>
        <v>980</v>
      </c>
      <c r="CU356" s="76">
        <f>+CS356-CT356</f>
        <v>0</v>
      </c>
      <c r="CV356" s="81">
        <f>+AE356-AL356-AT356</f>
        <v>-0.39999999999997726</v>
      </c>
    </row>
    <row r="357" spans="1:103" s="70" customFormat="1">
      <c r="A357" s="70" t="s">
        <v>537</v>
      </c>
      <c r="B357" s="71">
        <v>124</v>
      </c>
      <c r="C357" s="111" t="s">
        <v>402</v>
      </c>
      <c r="D357" s="111" t="s">
        <v>403</v>
      </c>
      <c r="E357" s="110" t="s">
        <v>261</v>
      </c>
      <c r="F357" s="110">
        <v>8</v>
      </c>
      <c r="G357" s="71" t="s">
        <v>272</v>
      </c>
      <c r="H357" s="71">
        <v>1</v>
      </c>
      <c r="I357" s="73">
        <v>168.76</v>
      </c>
      <c r="J357" s="73">
        <v>51900</v>
      </c>
      <c r="K357" s="72">
        <v>0</v>
      </c>
      <c r="L357" s="72" t="s">
        <v>41</v>
      </c>
      <c r="M357" s="92" t="s">
        <v>14</v>
      </c>
      <c r="N357" s="70" t="s">
        <v>139</v>
      </c>
      <c r="O357" s="70" t="s">
        <v>538</v>
      </c>
      <c r="Q357" s="89"/>
      <c r="S357" s="70" t="s">
        <v>465</v>
      </c>
      <c r="T357" s="88"/>
      <c r="U357" s="88"/>
      <c r="V357" s="87">
        <v>168.76</v>
      </c>
      <c r="W357" s="87" t="s">
        <v>1017</v>
      </c>
      <c r="X357" s="78">
        <v>44639</v>
      </c>
      <c r="Y357" s="78">
        <v>45570</v>
      </c>
      <c r="Z357" s="69" t="s">
        <v>1080</v>
      </c>
      <c r="AA357" s="319">
        <v>43011.88</v>
      </c>
      <c r="AB357" s="70">
        <v>23</v>
      </c>
      <c r="AC357" s="70">
        <v>18</v>
      </c>
      <c r="AD357" s="78">
        <v>45290</v>
      </c>
      <c r="AE357" s="115">
        <v>979.6</v>
      </c>
      <c r="AF357" s="115"/>
      <c r="AG357" s="70" t="s">
        <v>441</v>
      </c>
      <c r="AH357" s="204">
        <v>45369</v>
      </c>
      <c r="AI357" s="89" t="s">
        <v>139</v>
      </c>
      <c r="AJ357" s="78" t="s">
        <v>3291</v>
      </c>
      <c r="AK357" s="76" t="s">
        <v>3273</v>
      </c>
      <c r="AL357" s="76">
        <v>980</v>
      </c>
      <c r="AM357" s="76"/>
      <c r="AN357" s="76" t="s">
        <v>3280</v>
      </c>
      <c r="AO357" s="76"/>
      <c r="AP357" s="204"/>
      <c r="AQ357" s="76"/>
      <c r="AR357" s="76"/>
      <c r="AS357" s="76"/>
      <c r="AT357" s="76"/>
      <c r="AU357" s="76"/>
      <c r="AV357" s="76"/>
      <c r="AW357" s="90">
        <v>45369</v>
      </c>
      <c r="AX357" s="91">
        <v>2431</v>
      </c>
      <c r="BA357" s="76">
        <v>980</v>
      </c>
      <c r="BB357" s="76"/>
      <c r="CS357" s="58">
        <f>+AL357+AT357</f>
        <v>980</v>
      </c>
      <c r="CT357" s="76">
        <f>+BA357+BG357+BM357+BS357+BY357+CE357+CK357+CQ357</f>
        <v>980</v>
      </c>
      <c r="CU357" s="76">
        <f>+CS357-CT357</f>
        <v>0</v>
      </c>
      <c r="CV357" s="81">
        <f>+AE357-AL357-AT357</f>
        <v>-0.39999999999997726</v>
      </c>
    </row>
    <row r="358" spans="1:103" s="70" customFormat="1">
      <c r="A358" s="70" t="s">
        <v>537</v>
      </c>
      <c r="B358" s="71">
        <v>124</v>
      </c>
      <c r="C358" s="111" t="s">
        <v>402</v>
      </c>
      <c r="D358" s="111" t="s">
        <v>403</v>
      </c>
      <c r="E358" s="110" t="s">
        <v>261</v>
      </c>
      <c r="F358" s="110">
        <v>8</v>
      </c>
      <c r="G358" s="71" t="s">
        <v>272</v>
      </c>
      <c r="H358" s="71">
        <v>1</v>
      </c>
      <c r="I358" s="73">
        <v>168.76</v>
      </c>
      <c r="J358" s="73">
        <v>51900</v>
      </c>
      <c r="K358" s="72">
        <v>0</v>
      </c>
      <c r="L358" s="72" t="s">
        <v>41</v>
      </c>
      <c r="M358" s="92" t="s">
        <v>14</v>
      </c>
      <c r="N358" s="70" t="s">
        <v>139</v>
      </c>
      <c r="O358" s="70" t="s">
        <v>538</v>
      </c>
      <c r="Q358" s="89"/>
      <c r="S358" s="70" t="s">
        <v>465</v>
      </c>
      <c r="T358" s="88"/>
      <c r="U358" s="88"/>
      <c r="V358" s="87">
        <v>168.76</v>
      </c>
      <c r="W358" s="87" t="s">
        <v>1017</v>
      </c>
      <c r="X358" s="78">
        <v>44639</v>
      </c>
      <c r="Y358" s="78">
        <v>45570</v>
      </c>
      <c r="Z358" s="69" t="s">
        <v>1080</v>
      </c>
      <c r="AA358" s="319">
        <v>43011.88</v>
      </c>
      <c r="AB358" s="70">
        <v>23</v>
      </c>
      <c r="AC358" s="70">
        <v>19</v>
      </c>
      <c r="AD358" s="78">
        <v>45321</v>
      </c>
      <c r="AE358" s="115">
        <v>979.6</v>
      </c>
      <c r="AF358" s="115"/>
      <c r="AG358" s="70" t="s">
        <v>441</v>
      </c>
      <c r="AH358" s="204">
        <v>45406</v>
      </c>
      <c r="AI358" s="89" t="s">
        <v>139</v>
      </c>
      <c r="AJ358" s="78" t="s">
        <v>3291</v>
      </c>
      <c r="AK358" s="76" t="s">
        <v>3274</v>
      </c>
      <c r="AL358" s="76">
        <v>980</v>
      </c>
      <c r="AM358" s="76"/>
      <c r="AN358" s="76" t="s">
        <v>3281</v>
      </c>
      <c r="AO358" s="76"/>
      <c r="AP358" s="204"/>
      <c r="AQ358" s="76"/>
      <c r="AR358" s="76"/>
      <c r="AS358" s="76"/>
      <c r="AT358" s="76"/>
      <c r="AU358" s="76"/>
      <c r="AV358" s="76"/>
      <c r="AW358" s="90">
        <v>45404</v>
      </c>
      <c r="AX358" s="91">
        <v>2570</v>
      </c>
      <c r="BA358" s="76">
        <v>980</v>
      </c>
      <c r="BB358" s="76"/>
      <c r="CS358" s="58">
        <f>+AL358+AT358</f>
        <v>980</v>
      </c>
      <c r="CT358" s="76">
        <f>+BA358+BG358+BM358+BS358+BY358+CE358+CK358+CQ358</f>
        <v>980</v>
      </c>
      <c r="CU358" s="76">
        <f>+CS358-CT358</f>
        <v>0</v>
      </c>
      <c r="CV358" s="81">
        <f>+AE358-AL358-AT358</f>
        <v>-0.39999999999997726</v>
      </c>
    </row>
    <row r="359" spans="1:103" s="70" customFormat="1">
      <c r="A359" s="70" t="s">
        <v>537</v>
      </c>
      <c r="B359" s="71">
        <v>124</v>
      </c>
      <c r="C359" s="111" t="s">
        <v>402</v>
      </c>
      <c r="D359" s="111" t="s">
        <v>403</v>
      </c>
      <c r="E359" s="110" t="s">
        <v>261</v>
      </c>
      <c r="F359" s="110">
        <v>8</v>
      </c>
      <c r="G359" s="71" t="s">
        <v>272</v>
      </c>
      <c r="H359" s="71">
        <v>1</v>
      </c>
      <c r="I359" s="73">
        <v>168.76</v>
      </c>
      <c r="J359" s="73">
        <v>51900</v>
      </c>
      <c r="K359" s="72">
        <v>0</v>
      </c>
      <c r="L359" s="72" t="s">
        <v>41</v>
      </c>
      <c r="M359" s="92" t="s">
        <v>14</v>
      </c>
      <c r="N359" s="70" t="s">
        <v>139</v>
      </c>
      <c r="O359" s="70" t="s">
        <v>538</v>
      </c>
      <c r="Q359" s="89"/>
      <c r="S359" s="70" t="s">
        <v>465</v>
      </c>
      <c r="T359" s="88"/>
      <c r="U359" s="88"/>
      <c r="V359" s="87">
        <v>168.76</v>
      </c>
      <c r="W359" s="87" t="s">
        <v>1017</v>
      </c>
      <c r="X359" s="78">
        <v>44639</v>
      </c>
      <c r="Y359" s="78">
        <v>45570</v>
      </c>
      <c r="Z359" s="69" t="s">
        <v>1080</v>
      </c>
      <c r="AA359" s="319">
        <v>43011.88</v>
      </c>
      <c r="AB359" s="70">
        <v>23</v>
      </c>
      <c r="AC359" s="70">
        <v>20</v>
      </c>
      <c r="AD359" s="78">
        <v>45351</v>
      </c>
      <c r="AE359" s="115">
        <v>979.6</v>
      </c>
      <c r="AF359" s="115"/>
      <c r="AG359" s="70" t="s">
        <v>441</v>
      </c>
      <c r="AH359" s="204">
        <v>45475</v>
      </c>
      <c r="AI359" s="89" t="s">
        <v>139</v>
      </c>
      <c r="AJ359" s="78" t="s">
        <v>3291</v>
      </c>
      <c r="AK359" s="76" t="s">
        <v>3275</v>
      </c>
      <c r="AL359" s="76">
        <v>980</v>
      </c>
      <c r="AM359" s="76"/>
      <c r="AN359" s="76" t="s">
        <v>3282</v>
      </c>
      <c r="AO359" s="76"/>
      <c r="AP359" s="204"/>
      <c r="AQ359" s="76"/>
      <c r="AR359" s="76"/>
      <c r="AS359" s="76"/>
      <c r="AT359" s="76"/>
      <c r="AU359" s="76"/>
      <c r="AV359" s="76"/>
      <c r="AW359" s="90">
        <v>45475</v>
      </c>
      <c r="AX359" s="91">
        <v>2844</v>
      </c>
      <c r="BA359" s="76">
        <v>980</v>
      </c>
      <c r="BB359" s="76"/>
      <c r="CS359" s="58">
        <f>+AL359+AT359</f>
        <v>980</v>
      </c>
      <c r="CT359" s="76">
        <f>+BA359+BG359+BM359+BS359+BY359+CE359+CK359+CQ359</f>
        <v>980</v>
      </c>
      <c r="CU359" s="76">
        <f>+CS359-CT359</f>
        <v>0</v>
      </c>
      <c r="CV359" s="81">
        <f>+AE359-AL359-AT359</f>
        <v>-0.39999999999997726</v>
      </c>
    </row>
    <row r="360" spans="1:103" s="70" customFormat="1">
      <c r="A360" s="70" t="s">
        <v>537</v>
      </c>
      <c r="B360" s="71">
        <v>124</v>
      </c>
      <c r="C360" s="111" t="s">
        <v>402</v>
      </c>
      <c r="D360" s="111" t="s">
        <v>403</v>
      </c>
      <c r="E360" s="110" t="s">
        <v>261</v>
      </c>
      <c r="F360" s="110">
        <v>8</v>
      </c>
      <c r="G360" s="71" t="s">
        <v>272</v>
      </c>
      <c r="H360" s="71">
        <v>1</v>
      </c>
      <c r="I360" s="73">
        <v>168.76</v>
      </c>
      <c r="J360" s="73">
        <v>51900</v>
      </c>
      <c r="K360" s="72">
        <v>0</v>
      </c>
      <c r="L360" s="72" t="s">
        <v>41</v>
      </c>
      <c r="M360" s="92" t="s">
        <v>14</v>
      </c>
      <c r="N360" s="70" t="s">
        <v>139</v>
      </c>
      <c r="O360" s="70" t="s">
        <v>538</v>
      </c>
      <c r="Q360" s="89"/>
      <c r="S360" s="70" t="s">
        <v>465</v>
      </c>
      <c r="T360" s="88"/>
      <c r="U360" s="88"/>
      <c r="V360" s="87">
        <v>168.76</v>
      </c>
      <c r="W360" s="87" t="s">
        <v>1017</v>
      </c>
      <c r="X360" s="78">
        <v>44639</v>
      </c>
      <c r="Y360" s="78">
        <v>45570</v>
      </c>
      <c r="Z360" s="69" t="s">
        <v>1080</v>
      </c>
      <c r="AA360" s="319">
        <v>43011.88</v>
      </c>
      <c r="AB360" s="70">
        <v>23</v>
      </c>
      <c r="AC360" s="70">
        <v>21</v>
      </c>
      <c r="AD360" s="78">
        <v>45381</v>
      </c>
      <c r="AE360" s="115">
        <v>979.6</v>
      </c>
      <c r="AF360" s="115"/>
      <c r="AG360" s="70" t="s">
        <v>441</v>
      </c>
      <c r="AH360" s="204">
        <v>45566</v>
      </c>
      <c r="AI360" s="89" t="s">
        <v>139</v>
      </c>
      <c r="AJ360" s="78" t="s">
        <v>3291</v>
      </c>
      <c r="AK360" s="76" t="s">
        <v>3276</v>
      </c>
      <c r="AL360" s="76">
        <v>980</v>
      </c>
      <c r="AM360" s="76"/>
      <c r="AN360" s="76" t="s">
        <v>3283</v>
      </c>
      <c r="AO360" s="76"/>
      <c r="AP360" s="204"/>
      <c r="AQ360" s="76"/>
      <c r="AR360" s="76"/>
      <c r="AS360" s="76"/>
      <c r="AT360" s="76"/>
      <c r="AU360" s="76"/>
      <c r="AV360" s="76"/>
      <c r="AW360" s="90">
        <v>45565</v>
      </c>
      <c r="AX360" s="91">
        <v>3213</v>
      </c>
      <c r="BA360" s="76">
        <v>980</v>
      </c>
      <c r="BB360" s="76"/>
      <c r="CS360" s="58">
        <f>+AL360+AT360</f>
        <v>980</v>
      </c>
      <c r="CT360" s="76">
        <f>+BA360+BG360+BM360+BS360+BY360+CE360+CK360+CQ360</f>
        <v>980</v>
      </c>
      <c r="CU360" s="76">
        <f>+CS360-CT360</f>
        <v>0</v>
      </c>
      <c r="CV360" s="81">
        <f>+AE360-AL360-AT360</f>
        <v>-0.39999999999997726</v>
      </c>
    </row>
    <row r="361" spans="1:103" s="70" customFormat="1">
      <c r="A361" s="70" t="s">
        <v>537</v>
      </c>
      <c r="B361" s="71">
        <v>124</v>
      </c>
      <c r="C361" s="111" t="s">
        <v>402</v>
      </c>
      <c r="D361" s="111" t="s">
        <v>403</v>
      </c>
      <c r="E361" s="110" t="s">
        <v>261</v>
      </c>
      <c r="F361" s="110">
        <v>8</v>
      </c>
      <c r="G361" s="71" t="s">
        <v>272</v>
      </c>
      <c r="H361" s="71">
        <v>1</v>
      </c>
      <c r="I361" s="73">
        <v>168.76</v>
      </c>
      <c r="J361" s="73">
        <v>51900</v>
      </c>
      <c r="K361" s="72">
        <v>0</v>
      </c>
      <c r="L361" s="72" t="s">
        <v>41</v>
      </c>
      <c r="M361" s="92" t="s">
        <v>14</v>
      </c>
      <c r="N361" s="70" t="s">
        <v>139</v>
      </c>
      <c r="O361" s="70" t="s">
        <v>538</v>
      </c>
      <c r="Q361" s="89"/>
      <c r="S361" s="70" t="s">
        <v>465</v>
      </c>
      <c r="T361" s="88"/>
      <c r="U361" s="88"/>
      <c r="V361" s="87">
        <v>168.76</v>
      </c>
      <c r="W361" s="87" t="s">
        <v>1017</v>
      </c>
      <c r="X361" s="78">
        <v>44639</v>
      </c>
      <c r="Y361" s="78">
        <v>45570</v>
      </c>
      <c r="Z361" s="69" t="s">
        <v>1080</v>
      </c>
      <c r="AA361" s="319">
        <v>43011.88</v>
      </c>
      <c r="AB361" s="70">
        <v>23</v>
      </c>
      <c r="AC361" s="70">
        <v>22</v>
      </c>
      <c r="AD361" s="78">
        <v>45412</v>
      </c>
      <c r="AE361" s="115">
        <v>979.6</v>
      </c>
      <c r="AF361" s="115"/>
      <c r="AG361" s="70" t="s">
        <v>441</v>
      </c>
      <c r="AH361" s="204">
        <v>45567</v>
      </c>
      <c r="AI361" s="89" t="s">
        <v>139</v>
      </c>
      <c r="AJ361" s="78" t="s">
        <v>3291</v>
      </c>
      <c r="AK361" s="76" t="s">
        <v>3277</v>
      </c>
      <c r="AL361" s="76">
        <v>980</v>
      </c>
      <c r="AM361" s="76"/>
      <c r="AN361" s="76" t="s">
        <v>3284</v>
      </c>
      <c r="AO361" s="76"/>
      <c r="AP361" s="204"/>
      <c r="AQ361" s="76"/>
      <c r="AR361" s="76"/>
      <c r="AS361" s="76"/>
      <c r="AT361" s="76"/>
      <c r="AU361" s="76"/>
      <c r="AV361" s="76"/>
      <c r="AW361" s="78">
        <v>45567</v>
      </c>
      <c r="AX361" s="70">
        <v>3234</v>
      </c>
      <c r="BA361" s="76">
        <v>980</v>
      </c>
      <c r="BB361" s="76"/>
      <c r="CS361" s="58">
        <f>+AL361+AT361</f>
        <v>980</v>
      </c>
      <c r="CT361" s="76">
        <f>+BA361+BG361+BM361+BS361+BY361+CE361+CK361+CQ361</f>
        <v>980</v>
      </c>
      <c r="CU361" s="76">
        <f>+CS361-CT361</f>
        <v>0</v>
      </c>
      <c r="CV361" s="81">
        <f>+AE361-AL361-AT361</f>
        <v>-0.39999999999997726</v>
      </c>
    </row>
    <row r="362" spans="1:103" s="70" customFormat="1">
      <c r="A362" s="70" t="s">
        <v>537</v>
      </c>
      <c r="B362" s="71">
        <v>124</v>
      </c>
      <c r="C362" s="111" t="s">
        <v>402</v>
      </c>
      <c r="D362" s="111" t="s">
        <v>403</v>
      </c>
      <c r="E362" s="110" t="s">
        <v>261</v>
      </c>
      <c r="F362" s="110">
        <v>8</v>
      </c>
      <c r="G362" s="71" t="s">
        <v>272</v>
      </c>
      <c r="H362" s="71">
        <v>1</v>
      </c>
      <c r="I362" s="73">
        <v>168.76</v>
      </c>
      <c r="J362" s="73">
        <v>51900</v>
      </c>
      <c r="K362" s="72">
        <v>0</v>
      </c>
      <c r="L362" s="72" t="s">
        <v>41</v>
      </c>
      <c r="M362" s="92" t="s">
        <v>14</v>
      </c>
      <c r="N362" s="70" t="s">
        <v>139</v>
      </c>
      <c r="O362" s="70" t="s">
        <v>538</v>
      </c>
      <c r="Q362" s="89"/>
      <c r="S362" s="70" t="s">
        <v>465</v>
      </c>
      <c r="T362" s="88"/>
      <c r="U362" s="88"/>
      <c r="V362" s="87">
        <v>168.76</v>
      </c>
      <c r="W362" s="87" t="s">
        <v>1017</v>
      </c>
      <c r="X362" s="78">
        <v>44639</v>
      </c>
      <c r="Y362" s="78">
        <v>45570</v>
      </c>
      <c r="Z362" s="69" t="s">
        <v>1080</v>
      </c>
      <c r="AA362" s="319">
        <v>43011.88</v>
      </c>
      <c r="AB362" s="70">
        <v>23</v>
      </c>
      <c r="AC362" s="70">
        <v>23</v>
      </c>
      <c r="AD362" s="78">
        <v>45442</v>
      </c>
      <c r="AE362" s="115">
        <v>979.6</v>
      </c>
      <c r="AF362" s="115"/>
      <c r="AG362" s="70" t="s">
        <v>441</v>
      </c>
      <c r="AH362" s="204">
        <v>45567</v>
      </c>
      <c r="AI362" s="89" t="s">
        <v>139</v>
      </c>
      <c r="AJ362" s="78" t="s">
        <v>3291</v>
      </c>
      <c r="AK362" s="76" t="s">
        <v>3278</v>
      </c>
      <c r="AL362" s="76">
        <v>980</v>
      </c>
      <c r="AM362" s="76"/>
      <c r="AN362" s="76" t="s">
        <v>3285</v>
      </c>
      <c r="AO362" s="76"/>
      <c r="AP362" s="204"/>
      <c r="AQ362" s="76"/>
      <c r="AR362" s="76"/>
      <c r="AS362" s="76"/>
      <c r="AT362" s="76"/>
      <c r="AU362" s="76"/>
      <c r="AV362" s="76"/>
      <c r="AW362" s="78">
        <v>45567</v>
      </c>
      <c r="AX362" s="70">
        <v>3234</v>
      </c>
      <c r="BA362" s="76">
        <v>980</v>
      </c>
      <c r="BB362" s="76"/>
      <c r="CS362" s="58">
        <f>+AL362+AT362</f>
        <v>980</v>
      </c>
      <c r="CT362" s="76">
        <f>+BA362+BG362+BM362+BS362+BY362+CE362+CK362+CQ362</f>
        <v>980</v>
      </c>
      <c r="CU362" s="76">
        <f>+CS362-CT362</f>
        <v>0</v>
      </c>
      <c r="CV362" s="81">
        <f>+AE362-AL362-AT362</f>
        <v>-0.39999999999997726</v>
      </c>
    </row>
    <row r="363" spans="1:103" s="70" customFormat="1">
      <c r="A363" s="70" t="s">
        <v>537</v>
      </c>
      <c r="B363" s="71">
        <v>124</v>
      </c>
      <c r="C363" s="111" t="s">
        <v>402</v>
      </c>
      <c r="D363" s="111" t="s">
        <v>403</v>
      </c>
      <c r="E363" s="110" t="s">
        <v>261</v>
      </c>
      <c r="F363" s="110">
        <v>8</v>
      </c>
      <c r="G363" s="71" t="s">
        <v>272</v>
      </c>
      <c r="H363" s="71">
        <v>1</v>
      </c>
      <c r="I363" s="73">
        <v>168.76</v>
      </c>
      <c r="J363" s="73">
        <v>51900</v>
      </c>
      <c r="K363" s="72">
        <v>0</v>
      </c>
      <c r="L363" s="72" t="s">
        <v>41</v>
      </c>
      <c r="M363" s="92" t="s">
        <v>14</v>
      </c>
      <c r="N363" s="70" t="s">
        <v>139</v>
      </c>
      <c r="O363" s="70" t="s">
        <v>538</v>
      </c>
      <c r="Q363" s="89"/>
      <c r="S363" s="70" t="s">
        <v>539</v>
      </c>
      <c r="T363" s="88"/>
      <c r="U363" s="88"/>
      <c r="V363" s="87">
        <v>12.5</v>
      </c>
      <c r="W363" s="87" t="s">
        <v>1017</v>
      </c>
      <c r="X363" s="78">
        <v>44639</v>
      </c>
      <c r="Y363" s="78">
        <v>45031</v>
      </c>
      <c r="Z363" s="69" t="s">
        <v>1080</v>
      </c>
      <c r="AA363" s="319">
        <v>5000</v>
      </c>
      <c r="AB363" s="70">
        <v>2</v>
      </c>
      <c r="AC363" s="70">
        <v>1</v>
      </c>
      <c r="AD363" s="78">
        <v>44771</v>
      </c>
      <c r="AE363" s="115">
        <v>1000</v>
      </c>
      <c r="AF363" s="115"/>
      <c r="AG363" s="70" t="s">
        <v>441</v>
      </c>
      <c r="AH363" s="78">
        <v>44771</v>
      </c>
      <c r="AI363" s="89" t="s">
        <v>139</v>
      </c>
      <c r="AJ363" s="78" t="s">
        <v>3291</v>
      </c>
      <c r="AK363" s="70" t="s">
        <v>549</v>
      </c>
      <c r="AL363" s="76">
        <v>1000</v>
      </c>
      <c r="AM363" s="76"/>
      <c r="AN363" s="76" t="s">
        <v>3296</v>
      </c>
      <c r="AO363" s="76"/>
      <c r="AP363" s="204"/>
      <c r="AQ363" s="76"/>
      <c r="AR363" s="76"/>
      <c r="AS363" s="76"/>
      <c r="AT363" s="76"/>
      <c r="AU363" s="76"/>
      <c r="AV363" s="76"/>
      <c r="AW363" s="90">
        <v>44771</v>
      </c>
      <c r="AX363" s="91">
        <v>817</v>
      </c>
      <c r="BA363" s="76">
        <v>1000</v>
      </c>
      <c r="BB363" s="76"/>
      <c r="CS363" s="58">
        <f>+AL363+AT363</f>
        <v>1000</v>
      </c>
      <c r="CT363" s="76">
        <f>+BA363+BG363+BM363+BS363+BY363+CE363+CK363+CQ363</f>
        <v>1000</v>
      </c>
      <c r="CU363" s="76">
        <f>+CS363-CT363</f>
        <v>0</v>
      </c>
      <c r="CV363" s="81">
        <f>+AE363-AL363-AT363</f>
        <v>0</v>
      </c>
    </row>
    <row r="364" spans="1:103" s="70" customFormat="1">
      <c r="A364" s="70" t="s">
        <v>537</v>
      </c>
      <c r="B364" s="71">
        <v>124</v>
      </c>
      <c r="C364" s="111" t="s">
        <v>402</v>
      </c>
      <c r="D364" s="111" t="s">
        <v>403</v>
      </c>
      <c r="E364" s="110" t="s">
        <v>261</v>
      </c>
      <c r="F364" s="110">
        <v>8</v>
      </c>
      <c r="G364" s="71" t="s">
        <v>272</v>
      </c>
      <c r="H364" s="71">
        <v>1</v>
      </c>
      <c r="I364" s="73">
        <v>168.76</v>
      </c>
      <c r="J364" s="73">
        <v>51900</v>
      </c>
      <c r="K364" s="72">
        <v>0</v>
      </c>
      <c r="L364" s="72" t="s">
        <v>41</v>
      </c>
      <c r="M364" s="92" t="s">
        <v>14</v>
      </c>
      <c r="N364" s="70" t="s">
        <v>139</v>
      </c>
      <c r="O364" s="70" t="s">
        <v>538</v>
      </c>
      <c r="Q364" s="89"/>
      <c r="S364" s="70" t="s">
        <v>539</v>
      </c>
      <c r="T364" s="88"/>
      <c r="U364" s="88"/>
      <c r="V364" s="87">
        <v>12.5</v>
      </c>
      <c r="W364" s="87" t="s">
        <v>1017</v>
      </c>
      <c r="X364" s="78">
        <v>44639</v>
      </c>
      <c r="Y364" s="78">
        <v>45031</v>
      </c>
      <c r="Z364" s="69" t="s">
        <v>1080</v>
      </c>
      <c r="AA364" s="319">
        <v>5000</v>
      </c>
      <c r="AB364" s="70">
        <v>2</v>
      </c>
      <c r="AC364" s="70">
        <v>2</v>
      </c>
      <c r="AE364" s="115">
        <v>4000</v>
      </c>
      <c r="AF364" s="115"/>
      <c r="AL364" s="76"/>
      <c r="AM364" s="76"/>
      <c r="AN364" s="76"/>
      <c r="AO364" s="76"/>
      <c r="AP364" s="204"/>
      <c r="AQ364" s="76"/>
      <c r="AR364" s="76"/>
      <c r="AS364" s="76"/>
      <c r="AT364" s="76"/>
      <c r="AU364" s="76"/>
      <c r="AV364" s="76"/>
      <c r="BA364" s="76"/>
      <c r="BB364" s="76"/>
      <c r="CS364" s="58">
        <f>+AL364+AT364</f>
        <v>0</v>
      </c>
      <c r="CT364" s="76">
        <f>+BA364+BG364+BM364+BS364+BY364+CE364+CK364+CQ364</f>
        <v>0</v>
      </c>
      <c r="CU364" s="76">
        <f>+CS364-CT364</f>
        <v>0</v>
      </c>
      <c r="CV364" s="81">
        <f>+AE364-AL364-AT364</f>
        <v>4000</v>
      </c>
    </row>
    <row r="365" spans="1:103" s="157" customFormat="1">
      <c r="A365" s="56" t="s">
        <v>550</v>
      </c>
      <c r="B365" s="13">
        <v>29</v>
      </c>
      <c r="C365" s="15" t="s">
        <v>402</v>
      </c>
      <c r="D365" s="15" t="s">
        <v>403</v>
      </c>
      <c r="E365" s="13"/>
      <c r="F365" s="13"/>
      <c r="G365" s="13" t="s">
        <v>257</v>
      </c>
      <c r="H365" s="13">
        <v>1</v>
      </c>
      <c r="I365" s="55">
        <v>125.02</v>
      </c>
      <c r="J365" s="55">
        <v>55564</v>
      </c>
      <c r="K365" s="15">
        <v>0</v>
      </c>
      <c r="L365" s="15" t="s">
        <v>41</v>
      </c>
      <c r="M365" s="62" t="s">
        <v>14</v>
      </c>
      <c r="N365" s="56" t="s">
        <v>140</v>
      </c>
      <c r="O365" s="56" t="s">
        <v>552</v>
      </c>
      <c r="P365" s="56"/>
      <c r="Q365" s="86"/>
      <c r="R365" s="56"/>
      <c r="S365" s="56" t="s">
        <v>465</v>
      </c>
      <c r="T365" s="57"/>
      <c r="U365" s="57"/>
      <c r="V365" s="125">
        <v>120.63</v>
      </c>
      <c r="W365" s="125" t="s">
        <v>1017</v>
      </c>
      <c r="X365" s="65">
        <v>44412</v>
      </c>
      <c r="Y365" s="65">
        <v>45204</v>
      </c>
      <c r="Z365" s="69" t="s">
        <v>1080</v>
      </c>
      <c r="AA365" s="322">
        <v>48900</v>
      </c>
      <c r="AB365" s="56">
        <v>72</v>
      </c>
      <c r="AC365" s="56">
        <v>0</v>
      </c>
      <c r="AD365" s="65">
        <v>44412</v>
      </c>
      <c r="AE365" s="117">
        <v>6000</v>
      </c>
      <c r="AF365" s="117"/>
      <c r="AG365" s="56" t="s">
        <v>441</v>
      </c>
      <c r="AH365" s="65">
        <v>44418</v>
      </c>
      <c r="AI365" s="86" t="s">
        <v>140</v>
      </c>
      <c r="AJ365" s="56" t="s">
        <v>3290</v>
      </c>
      <c r="AK365" s="56" t="s">
        <v>3286</v>
      </c>
      <c r="AL365" s="58"/>
      <c r="AM365" s="290">
        <v>20500</v>
      </c>
      <c r="AN365" s="58" t="s">
        <v>3288</v>
      </c>
      <c r="AO365" s="58"/>
      <c r="AP365" s="58"/>
      <c r="AQ365" s="58"/>
      <c r="AR365" s="58"/>
      <c r="AS365" s="58"/>
      <c r="AT365" s="58"/>
      <c r="AU365" s="58"/>
      <c r="AV365" s="58"/>
      <c r="AW365" s="65">
        <v>44413</v>
      </c>
      <c r="AX365" s="56">
        <v>6332</v>
      </c>
      <c r="AY365" s="58">
        <v>20500</v>
      </c>
      <c r="AZ365" s="56"/>
      <c r="BA365" s="58"/>
      <c r="BB365" s="58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  <c r="BN365" s="56"/>
      <c r="BO365" s="56"/>
      <c r="BP365" s="56"/>
      <c r="BQ365" s="56"/>
      <c r="BR365" s="56"/>
      <c r="BS365" s="56"/>
      <c r="BT365" s="56"/>
      <c r="BU365" s="56"/>
      <c r="BV365" s="56"/>
      <c r="BW365" s="56"/>
      <c r="BX365" s="56"/>
      <c r="BY365" s="56"/>
      <c r="BZ365" s="56"/>
      <c r="CA365" s="56"/>
      <c r="CB365" s="56"/>
      <c r="CC365" s="56"/>
      <c r="CD365" s="56"/>
      <c r="CE365" s="56"/>
      <c r="CF365" s="56"/>
      <c r="CG365" s="56"/>
      <c r="CH365" s="56"/>
      <c r="CI365" s="56"/>
      <c r="CJ365" s="56"/>
      <c r="CK365" s="56"/>
      <c r="CL365" s="56"/>
      <c r="CM365" s="56"/>
      <c r="CN365" s="56"/>
      <c r="CO365" s="56"/>
      <c r="CP365" s="56"/>
      <c r="CQ365" s="56"/>
      <c r="CR365" s="56"/>
      <c r="CS365" s="58">
        <f>+AL365+AT365</f>
        <v>0</v>
      </c>
      <c r="CT365" s="76">
        <f>+BA365+BG365+BM365+BS365+BY365+CE365+CK365+CQ365</f>
        <v>0</v>
      </c>
      <c r="CU365" s="76">
        <f>+CS365-CT365</f>
        <v>0</v>
      </c>
      <c r="CV365" s="81">
        <f>+AE365-AL365-AT365</f>
        <v>6000</v>
      </c>
      <c r="CW365" s="56"/>
      <c r="CX365" s="56"/>
      <c r="CY365" s="56"/>
    </row>
    <row r="366" spans="1:103" s="157" customFormat="1">
      <c r="A366" s="56" t="s">
        <v>550</v>
      </c>
      <c r="B366" s="13">
        <v>29</v>
      </c>
      <c r="C366" s="15" t="s">
        <v>402</v>
      </c>
      <c r="D366" s="15" t="s">
        <v>403</v>
      </c>
      <c r="E366" s="13"/>
      <c r="F366" s="13"/>
      <c r="G366" s="13" t="s">
        <v>257</v>
      </c>
      <c r="H366" s="13">
        <v>1</v>
      </c>
      <c r="I366" s="55">
        <v>125.02</v>
      </c>
      <c r="J366" s="55">
        <v>55564</v>
      </c>
      <c r="K366" s="15">
        <v>0</v>
      </c>
      <c r="L366" s="15" t="s">
        <v>41</v>
      </c>
      <c r="M366" s="62" t="s">
        <v>14</v>
      </c>
      <c r="N366" s="56" t="s">
        <v>140</v>
      </c>
      <c r="O366" s="56" t="s">
        <v>552</v>
      </c>
      <c r="P366" s="56"/>
      <c r="Q366" s="86"/>
      <c r="R366" s="56"/>
      <c r="S366" s="56" t="s">
        <v>465</v>
      </c>
      <c r="T366" s="57"/>
      <c r="U366" s="57"/>
      <c r="V366" s="125">
        <v>120.63</v>
      </c>
      <c r="W366" s="125" t="s">
        <v>1017</v>
      </c>
      <c r="X366" s="65">
        <v>44412</v>
      </c>
      <c r="Y366" s="65">
        <v>45204</v>
      </c>
      <c r="Z366" s="69" t="s">
        <v>1080</v>
      </c>
      <c r="AA366" s="322">
        <v>48900</v>
      </c>
      <c r="AB366" s="56">
        <v>72</v>
      </c>
      <c r="AC366" s="56">
        <v>0</v>
      </c>
      <c r="AD366" s="65">
        <v>44958</v>
      </c>
      <c r="AE366" s="117">
        <v>5000</v>
      </c>
      <c r="AF366" s="117"/>
      <c r="AG366" s="56"/>
      <c r="AH366" s="65"/>
      <c r="AI366" s="86"/>
      <c r="AJ366" s="56"/>
      <c r="AK366" s="56"/>
      <c r="AL366" s="58"/>
      <c r="AM366" s="58"/>
      <c r="AN366" s="58"/>
      <c r="AO366" s="58"/>
      <c r="AP366" s="58"/>
      <c r="AQ366" s="58"/>
      <c r="AR366" s="58"/>
      <c r="AS366" s="58"/>
      <c r="AT366" s="58"/>
      <c r="AU366" s="58"/>
      <c r="AV366" s="58"/>
      <c r="AW366" s="65"/>
      <c r="AX366" s="56"/>
      <c r="AY366" s="58"/>
      <c r="AZ366" s="56"/>
      <c r="BA366" s="58"/>
      <c r="BB366" s="58"/>
      <c r="BC366" s="56"/>
      <c r="BD366" s="56"/>
      <c r="BE366" s="56"/>
      <c r="BF366" s="56"/>
      <c r="BG366" s="56"/>
      <c r="BH366" s="56"/>
      <c r="BI366" s="56"/>
      <c r="BJ366" s="56"/>
      <c r="BK366" s="56"/>
      <c r="BL366" s="56"/>
      <c r="BM366" s="56"/>
      <c r="BN366" s="56"/>
      <c r="BO366" s="56"/>
      <c r="BP366" s="56"/>
      <c r="BQ366" s="56"/>
      <c r="BR366" s="56"/>
      <c r="BS366" s="56"/>
      <c r="BT366" s="56"/>
      <c r="BU366" s="56"/>
      <c r="BV366" s="56"/>
      <c r="BW366" s="56"/>
      <c r="BX366" s="56"/>
      <c r="BY366" s="56"/>
      <c r="BZ366" s="56"/>
      <c r="CA366" s="56"/>
      <c r="CB366" s="56"/>
      <c r="CC366" s="56"/>
      <c r="CD366" s="56"/>
      <c r="CE366" s="56"/>
      <c r="CF366" s="56"/>
      <c r="CG366" s="56"/>
      <c r="CH366" s="56"/>
      <c r="CI366" s="56"/>
      <c r="CJ366" s="56"/>
      <c r="CK366" s="56"/>
      <c r="CL366" s="56"/>
      <c r="CM366" s="56"/>
      <c r="CN366" s="56"/>
      <c r="CO366" s="56"/>
      <c r="CP366" s="56"/>
      <c r="CQ366" s="56"/>
      <c r="CR366" s="56"/>
      <c r="CS366" s="58">
        <f>+AL366+AT366</f>
        <v>0</v>
      </c>
      <c r="CT366" s="76">
        <f>+BA366+BG366+BM366+BS366+BY366+CE366+CK366+CQ366</f>
        <v>0</v>
      </c>
      <c r="CU366" s="76">
        <f>+CS366-CT366</f>
        <v>0</v>
      </c>
      <c r="CV366" s="81">
        <f>+AE366-AL366-AT366</f>
        <v>5000</v>
      </c>
      <c r="CW366" s="56"/>
      <c r="CX366" s="56"/>
      <c r="CY366" s="56"/>
    </row>
    <row r="367" spans="1:103" s="157" customFormat="1">
      <c r="A367" s="56" t="s">
        <v>550</v>
      </c>
      <c r="B367" s="13">
        <v>29</v>
      </c>
      <c r="C367" s="15" t="s">
        <v>402</v>
      </c>
      <c r="D367" s="15" t="s">
        <v>403</v>
      </c>
      <c r="E367" s="13"/>
      <c r="F367" s="13"/>
      <c r="G367" s="13" t="s">
        <v>257</v>
      </c>
      <c r="H367" s="13">
        <v>1</v>
      </c>
      <c r="I367" s="55">
        <v>125.02</v>
      </c>
      <c r="J367" s="55">
        <v>55564</v>
      </c>
      <c r="K367" s="15">
        <v>0</v>
      </c>
      <c r="L367" s="15" t="s">
        <v>41</v>
      </c>
      <c r="M367" s="62" t="s">
        <v>14</v>
      </c>
      <c r="N367" s="56" t="s">
        <v>140</v>
      </c>
      <c r="O367" s="56" t="s">
        <v>552</v>
      </c>
      <c r="P367" s="56"/>
      <c r="Q367" s="86"/>
      <c r="R367" s="56"/>
      <c r="S367" s="56" t="s">
        <v>465</v>
      </c>
      <c r="T367" s="57"/>
      <c r="U367" s="57"/>
      <c r="V367" s="125">
        <v>120.63</v>
      </c>
      <c r="W367" s="125" t="s">
        <v>1017</v>
      </c>
      <c r="X367" s="65">
        <v>44412</v>
      </c>
      <c r="Y367" s="65">
        <v>45204</v>
      </c>
      <c r="Z367" s="69" t="s">
        <v>1080</v>
      </c>
      <c r="AA367" s="322">
        <v>48900</v>
      </c>
      <c r="AB367" s="56">
        <v>72</v>
      </c>
      <c r="AC367" s="56">
        <v>0</v>
      </c>
      <c r="AD367" s="65">
        <v>45198</v>
      </c>
      <c r="AE367" s="117">
        <v>5000</v>
      </c>
      <c r="AF367" s="117"/>
      <c r="AG367" s="56"/>
      <c r="AH367" s="65"/>
      <c r="AI367" s="86"/>
      <c r="AJ367" s="56"/>
      <c r="AK367" s="56"/>
      <c r="AL367" s="58"/>
      <c r="AM367" s="58"/>
      <c r="AN367" s="58"/>
      <c r="AO367" s="58"/>
      <c r="AP367" s="58"/>
      <c r="AQ367" s="58"/>
      <c r="AR367" s="58"/>
      <c r="AS367" s="58"/>
      <c r="AT367" s="58"/>
      <c r="AU367" s="58"/>
      <c r="AV367" s="58"/>
      <c r="AW367" s="65"/>
      <c r="AX367" s="56"/>
      <c r="AY367" s="56"/>
      <c r="AZ367" s="56"/>
      <c r="BA367" s="58"/>
      <c r="BB367" s="58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  <c r="BN367" s="56"/>
      <c r="BO367" s="56"/>
      <c r="BP367" s="56"/>
      <c r="BQ367" s="56"/>
      <c r="BR367" s="56"/>
      <c r="BS367" s="56"/>
      <c r="BT367" s="56"/>
      <c r="BU367" s="56"/>
      <c r="BV367" s="56"/>
      <c r="BW367" s="56"/>
      <c r="BX367" s="56"/>
      <c r="BY367" s="56"/>
      <c r="BZ367" s="56"/>
      <c r="CA367" s="56"/>
      <c r="CB367" s="56"/>
      <c r="CC367" s="56"/>
      <c r="CD367" s="56"/>
      <c r="CE367" s="56"/>
      <c r="CF367" s="56"/>
      <c r="CG367" s="56"/>
      <c r="CH367" s="56"/>
      <c r="CI367" s="56"/>
      <c r="CJ367" s="56"/>
      <c r="CK367" s="56"/>
      <c r="CL367" s="56"/>
      <c r="CM367" s="56"/>
      <c r="CN367" s="56"/>
      <c r="CO367" s="56"/>
      <c r="CP367" s="56"/>
      <c r="CQ367" s="56"/>
      <c r="CR367" s="56"/>
      <c r="CS367" s="58">
        <f>+AL367+AT367</f>
        <v>0</v>
      </c>
      <c r="CT367" s="76">
        <f>+BA367+BG367+BM367+BS367+BY367+CE367+CK367+CQ367</f>
        <v>0</v>
      </c>
      <c r="CU367" s="76">
        <f>+CS367-CT367</f>
        <v>0</v>
      </c>
      <c r="CV367" s="81">
        <f>+AE367-AL367-AT367</f>
        <v>5000</v>
      </c>
      <c r="CW367" s="56"/>
      <c r="CX367" s="56"/>
      <c r="CY367" s="56"/>
    </row>
    <row r="368" spans="1:103" s="157" customFormat="1">
      <c r="A368" s="56" t="s">
        <v>550</v>
      </c>
      <c r="B368" s="13">
        <v>29</v>
      </c>
      <c r="C368" s="15" t="s">
        <v>402</v>
      </c>
      <c r="D368" s="15" t="s">
        <v>403</v>
      </c>
      <c r="E368" s="13"/>
      <c r="F368" s="13"/>
      <c r="G368" s="13" t="s">
        <v>257</v>
      </c>
      <c r="H368" s="13">
        <v>1</v>
      </c>
      <c r="I368" s="55">
        <v>125.02</v>
      </c>
      <c r="J368" s="55">
        <v>55564</v>
      </c>
      <c r="K368" s="15">
        <v>0</v>
      </c>
      <c r="L368" s="15" t="s">
        <v>41</v>
      </c>
      <c r="M368" s="62" t="s">
        <v>14</v>
      </c>
      <c r="N368" s="56" t="s">
        <v>140</v>
      </c>
      <c r="O368" s="56" t="s">
        <v>552</v>
      </c>
      <c r="P368" s="56"/>
      <c r="Q368" s="86"/>
      <c r="R368" s="56"/>
      <c r="S368" s="56" t="s">
        <v>465</v>
      </c>
      <c r="T368" s="57"/>
      <c r="U368" s="57"/>
      <c r="V368" s="125">
        <v>120.63</v>
      </c>
      <c r="W368" s="125" t="s">
        <v>1017</v>
      </c>
      <c r="X368" s="65">
        <v>44412</v>
      </c>
      <c r="Y368" s="65">
        <v>45204</v>
      </c>
      <c r="Z368" s="69" t="s">
        <v>1080</v>
      </c>
      <c r="AA368" s="322">
        <v>48900</v>
      </c>
      <c r="AB368" s="56">
        <v>72</v>
      </c>
      <c r="AC368" s="56">
        <v>1</v>
      </c>
      <c r="AD368" s="65">
        <v>45204</v>
      </c>
      <c r="AE368" s="117">
        <v>456.6</v>
      </c>
      <c r="AF368" s="117"/>
      <c r="AG368" s="56"/>
      <c r="AH368" s="65"/>
      <c r="AI368" s="86"/>
      <c r="AJ368" s="56"/>
      <c r="AK368" s="56"/>
      <c r="AL368" s="58"/>
      <c r="AM368" s="58"/>
      <c r="AN368" s="58"/>
      <c r="AO368" s="58"/>
      <c r="AP368" s="58"/>
      <c r="AQ368" s="58"/>
      <c r="AR368" s="58"/>
      <c r="AS368" s="58"/>
      <c r="AT368" s="58"/>
      <c r="AU368" s="58"/>
      <c r="AV368" s="58"/>
      <c r="AW368" s="56"/>
      <c r="AX368" s="56"/>
      <c r="AY368" s="56"/>
      <c r="AZ368" s="56"/>
      <c r="BA368" s="58"/>
      <c r="BB368" s="58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/>
      <c r="BN368" s="56"/>
      <c r="BO368" s="56"/>
      <c r="BP368" s="56"/>
      <c r="BQ368" s="56"/>
      <c r="BR368" s="56"/>
      <c r="BS368" s="56"/>
      <c r="BT368" s="56"/>
      <c r="BU368" s="56"/>
      <c r="BV368" s="56"/>
      <c r="BW368" s="56"/>
      <c r="BX368" s="56"/>
      <c r="BY368" s="56"/>
      <c r="BZ368" s="56"/>
      <c r="CA368" s="56"/>
      <c r="CB368" s="56"/>
      <c r="CC368" s="56"/>
      <c r="CD368" s="56"/>
      <c r="CE368" s="56"/>
      <c r="CF368" s="56"/>
      <c r="CG368" s="56"/>
      <c r="CH368" s="56"/>
      <c r="CI368" s="56"/>
      <c r="CJ368" s="56"/>
      <c r="CK368" s="56"/>
      <c r="CL368" s="56"/>
      <c r="CM368" s="56"/>
      <c r="CN368" s="56"/>
      <c r="CO368" s="56"/>
      <c r="CP368" s="56"/>
      <c r="CQ368" s="56"/>
      <c r="CR368" s="56"/>
      <c r="CS368" s="58">
        <f>+AL368+AT368</f>
        <v>0</v>
      </c>
      <c r="CT368" s="76">
        <f>+BA368+BG368+BM368+BS368+BY368+CE368+CK368+CQ368</f>
        <v>0</v>
      </c>
      <c r="CU368" s="76">
        <f>+CS368-CT368</f>
        <v>0</v>
      </c>
      <c r="CV368" s="81">
        <f>+AE368-AL368-AT368</f>
        <v>456.6</v>
      </c>
      <c r="CW368" s="56"/>
      <c r="CX368" s="56"/>
      <c r="CY368" s="56"/>
    </row>
    <row r="369" spans="1:103" s="157" customFormat="1">
      <c r="A369" s="56" t="s">
        <v>550</v>
      </c>
      <c r="B369" s="13">
        <v>29</v>
      </c>
      <c r="C369" s="15" t="s">
        <v>402</v>
      </c>
      <c r="D369" s="15" t="s">
        <v>403</v>
      </c>
      <c r="E369" s="13"/>
      <c r="F369" s="13"/>
      <c r="G369" s="13" t="s">
        <v>257</v>
      </c>
      <c r="H369" s="13">
        <v>1</v>
      </c>
      <c r="I369" s="55">
        <v>125.02</v>
      </c>
      <c r="J369" s="55">
        <v>55564</v>
      </c>
      <c r="K369" s="15">
        <v>0</v>
      </c>
      <c r="L369" s="15" t="s">
        <v>41</v>
      </c>
      <c r="M369" s="62" t="s">
        <v>14</v>
      </c>
      <c r="N369" s="56" t="s">
        <v>140</v>
      </c>
      <c r="O369" s="56" t="s">
        <v>552</v>
      </c>
      <c r="P369" s="56"/>
      <c r="Q369" s="86"/>
      <c r="R369" s="56"/>
      <c r="S369" s="56" t="s">
        <v>465</v>
      </c>
      <c r="T369" s="57"/>
      <c r="U369" s="57"/>
      <c r="V369" s="125">
        <v>120.63</v>
      </c>
      <c r="W369" s="125" t="s">
        <v>1017</v>
      </c>
      <c r="X369" s="65">
        <v>44412</v>
      </c>
      <c r="Y369" s="65">
        <v>45204</v>
      </c>
      <c r="Z369" s="69" t="s">
        <v>1080</v>
      </c>
      <c r="AA369" s="322">
        <v>48900</v>
      </c>
      <c r="AB369" s="56">
        <v>72</v>
      </c>
      <c r="AC369" s="56">
        <v>2</v>
      </c>
      <c r="AD369" s="65">
        <v>45235</v>
      </c>
      <c r="AE369" s="117">
        <v>456.6</v>
      </c>
      <c r="AF369" s="117"/>
      <c r="AG369" s="56"/>
      <c r="AH369" s="65"/>
      <c r="AI369" s="56"/>
      <c r="AJ369" s="56"/>
      <c r="AK369" s="56"/>
      <c r="AL369" s="58"/>
      <c r="AM369" s="58"/>
      <c r="AN369" s="58"/>
      <c r="AO369" s="58"/>
      <c r="AP369" s="58"/>
      <c r="AQ369" s="58"/>
      <c r="AR369" s="58"/>
      <c r="AS369" s="58"/>
      <c r="AT369" s="58"/>
      <c r="AU369" s="58"/>
      <c r="AV369" s="58"/>
      <c r="AW369" s="56"/>
      <c r="AX369" s="56"/>
      <c r="AY369" s="56"/>
      <c r="AZ369" s="56"/>
      <c r="BA369" s="58"/>
      <c r="BB369" s="58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  <c r="BN369" s="56"/>
      <c r="BO369" s="56"/>
      <c r="BP369" s="56"/>
      <c r="BQ369" s="56"/>
      <c r="BR369" s="56"/>
      <c r="BS369" s="56"/>
      <c r="BT369" s="56"/>
      <c r="BU369" s="56"/>
      <c r="BV369" s="56"/>
      <c r="BW369" s="56"/>
      <c r="BX369" s="56"/>
      <c r="BY369" s="56"/>
      <c r="BZ369" s="56"/>
      <c r="CA369" s="56"/>
      <c r="CB369" s="56"/>
      <c r="CC369" s="56"/>
      <c r="CD369" s="56"/>
      <c r="CE369" s="56"/>
      <c r="CF369" s="56"/>
      <c r="CG369" s="56"/>
      <c r="CH369" s="56"/>
      <c r="CI369" s="56"/>
      <c r="CJ369" s="56"/>
      <c r="CK369" s="56"/>
      <c r="CL369" s="56"/>
      <c r="CM369" s="56"/>
      <c r="CN369" s="56"/>
      <c r="CO369" s="56"/>
      <c r="CP369" s="56"/>
      <c r="CQ369" s="56"/>
      <c r="CR369" s="56"/>
      <c r="CS369" s="58">
        <f>+AL369+AT369</f>
        <v>0</v>
      </c>
      <c r="CT369" s="76">
        <f>+BA369+BG369+BM369+BS369+BY369+CE369+CK369+CQ369</f>
        <v>0</v>
      </c>
      <c r="CU369" s="76">
        <f>+CS369-CT369</f>
        <v>0</v>
      </c>
      <c r="CV369" s="81">
        <f>+AE369-AL369-AT369</f>
        <v>456.6</v>
      </c>
      <c r="CW369" s="56"/>
      <c r="CX369" s="56"/>
      <c r="CY369" s="56"/>
    </row>
    <row r="370" spans="1:103" s="157" customFormat="1">
      <c r="A370" s="56" t="s">
        <v>550</v>
      </c>
      <c r="B370" s="13">
        <v>29</v>
      </c>
      <c r="C370" s="15" t="s">
        <v>402</v>
      </c>
      <c r="D370" s="15" t="s">
        <v>403</v>
      </c>
      <c r="E370" s="13"/>
      <c r="F370" s="13"/>
      <c r="G370" s="13" t="s">
        <v>257</v>
      </c>
      <c r="H370" s="13">
        <v>1</v>
      </c>
      <c r="I370" s="55">
        <v>125.02</v>
      </c>
      <c r="J370" s="55">
        <v>55564</v>
      </c>
      <c r="K370" s="15">
        <v>0</v>
      </c>
      <c r="L370" s="15" t="s">
        <v>41</v>
      </c>
      <c r="M370" s="62" t="s">
        <v>14</v>
      </c>
      <c r="N370" s="56" t="s">
        <v>140</v>
      </c>
      <c r="O370" s="56" t="s">
        <v>552</v>
      </c>
      <c r="P370" s="56"/>
      <c r="Q370" s="86"/>
      <c r="R370" s="56"/>
      <c r="S370" s="56" t="s">
        <v>465</v>
      </c>
      <c r="T370" s="57"/>
      <c r="U370" s="57"/>
      <c r="V370" s="125">
        <v>120.63</v>
      </c>
      <c r="W370" s="125" t="s">
        <v>1017</v>
      </c>
      <c r="X370" s="65">
        <v>44412</v>
      </c>
      <c r="Y370" s="65">
        <v>45204</v>
      </c>
      <c r="Z370" s="69" t="s">
        <v>1080</v>
      </c>
      <c r="AA370" s="322">
        <v>48900</v>
      </c>
      <c r="AB370" s="56">
        <v>72</v>
      </c>
      <c r="AC370" s="56">
        <v>3</v>
      </c>
      <c r="AD370" s="65">
        <v>45265</v>
      </c>
      <c r="AE370" s="117">
        <v>456.6</v>
      </c>
      <c r="AF370" s="117"/>
      <c r="AG370" s="56"/>
      <c r="AH370" s="56"/>
      <c r="AI370" s="56"/>
      <c r="AJ370" s="56"/>
      <c r="AK370" s="56"/>
      <c r="AL370" s="58"/>
      <c r="AM370" s="58"/>
      <c r="AN370" s="58"/>
      <c r="AO370" s="58"/>
      <c r="AP370" s="58"/>
      <c r="AQ370" s="58"/>
      <c r="AR370" s="58"/>
      <c r="AS370" s="58"/>
      <c r="AT370" s="58"/>
      <c r="AU370" s="58"/>
      <c r="AV370" s="58"/>
      <c r="AW370" s="56"/>
      <c r="AX370" s="56"/>
      <c r="AY370" s="56"/>
      <c r="AZ370" s="56"/>
      <c r="BA370" s="58"/>
      <c r="BB370" s="58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  <c r="BN370" s="56"/>
      <c r="BO370" s="56"/>
      <c r="BP370" s="56"/>
      <c r="BQ370" s="56"/>
      <c r="BR370" s="56"/>
      <c r="BS370" s="56"/>
      <c r="BT370" s="56"/>
      <c r="BU370" s="56"/>
      <c r="BV370" s="56"/>
      <c r="BW370" s="56"/>
      <c r="BX370" s="56"/>
      <c r="BY370" s="56"/>
      <c r="BZ370" s="56"/>
      <c r="CA370" s="56"/>
      <c r="CB370" s="56"/>
      <c r="CC370" s="56"/>
      <c r="CD370" s="56"/>
      <c r="CE370" s="56"/>
      <c r="CF370" s="56"/>
      <c r="CG370" s="56"/>
      <c r="CH370" s="56"/>
      <c r="CI370" s="56"/>
      <c r="CJ370" s="56"/>
      <c r="CK370" s="56"/>
      <c r="CL370" s="56"/>
      <c r="CM370" s="56"/>
      <c r="CN370" s="56"/>
      <c r="CO370" s="56"/>
      <c r="CP370" s="56"/>
      <c r="CQ370" s="56"/>
      <c r="CR370" s="56"/>
      <c r="CS370" s="58">
        <f>+AL370+AT370</f>
        <v>0</v>
      </c>
      <c r="CT370" s="76">
        <f>+BA370+BG370+BM370+BS370+BY370+CE370+CK370+CQ370</f>
        <v>0</v>
      </c>
      <c r="CU370" s="76">
        <f>+CS370-CT370</f>
        <v>0</v>
      </c>
      <c r="CV370" s="81">
        <f>+AE370-AL370-AT370</f>
        <v>456.6</v>
      </c>
      <c r="CW370" s="56"/>
      <c r="CX370" s="56"/>
      <c r="CY370" s="56"/>
    </row>
    <row r="371" spans="1:103">
      <c r="A371" s="56" t="s">
        <v>550</v>
      </c>
      <c r="B371" s="13">
        <v>29</v>
      </c>
      <c r="C371" s="15" t="s">
        <v>402</v>
      </c>
      <c r="D371" s="15" t="s">
        <v>403</v>
      </c>
      <c r="E371" s="13"/>
      <c r="F371" s="13"/>
      <c r="G371" s="13" t="s">
        <v>257</v>
      </c>
      <c r="H371" s="13">
        <v>1</v>
      </c>
      <c r="I371" s="55">
        <v>125.02</v>
      </c>
      <c r="J371" s="55">
        <v>55564</v>
      </c>
      <c r="K371" s="15">
        <v>0</v>
      </c>
      <c r="L371" s="15" t="s">
        <v>41</v>
      </c>
      <c r="M371" s="62" t="s">
        <v>14</v>
      </c>
      <c r="N371" s="56" t="s">
        <v>140</v>
      </c>
      <c r="O371" s="56" t="s">
        <v>552</v>
      </c>
      <c r="S371" s="56" t="s">
        <v>465</v>
      </c>
      <c r="V371" s="125">
        <v>120.63</v>
      </c>
      <c r="W371" s="125" t="s">
        <v>1017</v>
      </c>
      <c r="X371" s="65">
        <v>44412</v>
      </c>
      <c r="Y371" s="65">
        <v>45204</v>
      </c>
      <c r="Z371" s="69" t="s">
        <v>1080</v>
      </c>
      <c r="AA371" s="322">
        <v>48900</v>
      </c>
      <c r="AB371" s="56">
        <v>72</v>
      </c>
      <c r="AC371" s="56">
        <v>4</v>
      </c>
      <c r="AD371" s="65">
        <v>45296</v>
      </c>
      <c r="AE371" s="117">
        <v>456.6</v>
      </c>
      <c r="AF371" s="117"/>
      <c r="AP371" s="58"/>
      <c r="AQ371" s="58"/>
      <c r="AR371" s="58"/>
      <c r="AW371" s="56"/>
      <c r="BD371" s="56"/>
      <c r="CS371" s="58">
        <f>+AL371+AT371</f>
        <v>0</v>
      </c>
      <c r="CT371" s="76">
        <f>+BA371+BG371+BM371+BS371+BY371+CE371+CK371+CQ371</f>
        <v>0</v>
      </c>
      <c r="CU371" s="76">
        <f>+CS371-CT371</f>
        <v>0</v>
      </c>
      <c r="CV371" s="81">
        <f>+AE371-AL371-AT371</f>
        <v>456.6</v>
      </c>
    </row>
    <row r="372" spans="1:103">
      <c r="A372" s="56" t="s">
        <v>550</v>
      </c>
      <c r="B372" s="13">
        <v>29</v>
      </c>
      <c r="C372" s="15" t="s">
        <v>402</v>
      </c>
      <c r="D372" s="15" t="s">
        <v>403</v>
      </c>
      <c r="E372" s="13"/>
      <c r="F372" s="13"/>
      <c r="G372" s="13" t="s">
        <v>257</v>
      </c>
      <c r="H372" s="13">
        <v>1</v>
      </c>
      <c r="I372" s="55">
        <v>125.02</v>
      </c>
      <c r="J372" s="55">
        <v>55564</v>
      </c>
      <c r="K372" s="15">
        <v>0</v>
      </c>
      <c r="L372" s="15" t="s">
        <v>41</v>
      </c>
      <c r="M372" s="62" t="s">
        <v>14</v>
      </c>
      <c r="N372" s="56" t="s">
        <v>140</v>
      </c>
      <c r="O372" s="56" t="s">
        <v>552</v>
      </c>
      <c r="S372" s="56" t="s">
        <v>465</v>
      </c>
      <c r="V372" s="125">
        <v>120.63</v>
      </c>
      <c r="W372" s="125" t="s">
        <v>1017</v>
      </c>
      <c r="X372" s="65">
        <v>44412</v>
      </c>
      <c r="Y372" s="65">
        <v>45204</v>
      </c>
      <c r="Z372" s="69" t="s">
        <v>1080</v>
      </c>
      <c r="AA372" s="322">
        <v>48900</v>
      </c>
      <c r="AB372" s="56">
        <v>72</v>
      </c>
      <c r="AC372" s="56">
        <v>5</v>
      </c>
      <c r="AD372" s="65">
        <v>45327</v>
      </c>
      <c r="AE372" s="117">
        <v>456.6</v>
      </c>
      <c r="AF372" s="117"/>
      <c r="AP372" s="58"/>
      <c r="AQ372" s="58"/>
      <c r="AR372" s="58"/>
      <c r="AW372" s="56"/>
      <c r="BD372" s="56"/>
      <c r="CS372" s="58">
        <f>+AL372+AT372</f>
        <v>0</v>
      </c>
      <c r="CT372" s="76">
        <f>+BA372+BG372+BM372+BS372+BY372+CE372+CK372+CQ372</f>
        <v>0</v>
      </c>
      <c r="CU372" s="76">
        <f>+CS372-CT372</f>
        <v>0</v>
      </c>
      <c r="CV372" s="81">
        <f>+AE372-AL372-AT372</f>
        <v>456.6</v>
      </c>
    </row>
    <row r="373" spans="1:103">
      <c r="A373" s="56" t="s">
        <v>550</v>
      </c>
      <c r="B373" s="13">
        <v>29</v>
      </c>
      <c r="C373" s="15" t="s">
        <v>402</v>
      </c>
      <c r="D373" s="15" t="s">
        <v>403</v>
      </c>
      <c r="E373" s="13"/>
      <c r="F373" s="13"/>
      <c r="G373" s="13" t="s">
        <v>257</v>
      </c>
      <c r="H373" s="13">
        <v>1</v>
      </c>
      <c r="I373" s="55">
        <v>125.02</v>
      </c>
      <c r="J373" s="55">
        <v>55564</v>
      </c>
      <c r="K373" s="15">
        <v>0</v>
      </c>
      <c r="L373" s="15" t="s">
        <v>41</v>
      </c>
      <c r="M373" s="62" t="s">
        <v>14</v>
      </c>
      <c r="N373" s="56" t="s">
        <v>140</v>
      </c>
      <c r="O373" s="56" t="s">
        <v>552</v>
      </c>
      <c r="S373" s="56" t="s">
        <v>465</v>
      </c>
      <c r="V373" s="125">
        <v>120.63</v>
      </c>
      <c r="W373" s="125" t="s">
        <v>1017</v>
      </c>
      <c r="X373" s="65">
        <v>44412</v>
      </c>
      <c r="Y373" s="65">
        <v>45204</v>
      </c>
      <c r="Z373" s="69" t="s">
        <v>1080</v>
      </c>
      <c r="AA373" s="322">
        <v>48900</v>
      </c>
      <c r="AB373" s="56">
        <v>72</v>
      </c>
      <c r="AC373" s="56">
        <v>6</v>
      </c>
      <c r="AD373" s="65">
        <v>45356</v>
      </c>
      <c r="AE373" s="117">
        <v>456.6</v>
      </c>
      <c r="AF373" s="117"/>
      <c r="AP373" s="58"/>
      <c r="AQ373" s="58"/>
      <c r="AR373" s="58"/>
      <c r="AW373" s="56"/>
      <c r="BD373" s="56"/>
      <c r="CS373" s="58">
        <f>+AL373+AT373</f>
        <v>0</v>
      </c>
      <c r="CT373" s="76">
        <f>+BA373+BG373+BM373+BS373+BY373+CE373+CK373+CQ373</f>
        <v>0</v>
      </c>
      <c r="CU373" s="76">
        <f>+CS373-CT373</f>
        <v>0</v>
      </c>
      <c r="CV373" s="81">
        <f>+AE373-AL373-AT373</f>
        <v>456.6</v>
      </c>
    </row>
    <row r="374" spans="1:103">
      <c r="A374" s="56" t="s">
        <v>550</v>
      </c>
      <c r="B374" s="13">
        <v>29</v>
      </c>
      <c r="C374" s="15" t="s">
        <v>402</v>
      </c>
      <c r="D374" s="15" t="s">
        <v>403</v>
      </c>
      <c r="E374" s="13"/>
      <c r="F374" s="13"/>
      <c r="G374" s="13" t="s">
        <v>257</v>
      </c>
      <c r="H374" s="13">
        <v>1</v>
      </c>
      <c r="I374" s="55">
        <v>125.02</v>
      </c>
      <c r="J374" s="55">
        <v>55564</v>
      </c>
      <c r="K374" s="15">
        <v>0</v>
      </c>
      <c r="L374" s="15" t="s">
        <v>41</v>
      </c>
      <c r="M374" s="62" t="s">
        <v>14</v>
      </c>
      <c r="N374" s="56" t="s">
        <v>140</v>
      </c>
      <c r="O374" s="56" t="s">
        <v>552</v>
      </c>
      <c r="S374" s="56" t="s">
        <v>465</v>
      </c>
      <c r="V374" s="125">
        <v>120.63</v>
      </c>
      <c r="W374" s="125" t="s">
        <v>1017</v>
      </c>
      <c r="X374" s="65">
        <v>44412</v>
      </c>
      <c r="Y374" s="65">
        <v>45204</v>
      </c>
      <c r="Z374" s="69" t="s">
        <v>1080</v>
      </c>
      <c r="AA374" s="322">
        <v>48900</v>
      </c>
      <c r="AB374" s="56">
        <v>72</v>
      </c>
      <c r="AC374" s="56">
        <v>7</v>
      </c>
      <c r="AD374" s="65">
        <v>45387</v>
      </c>
      <c r="AE374" s="117">
        <v>456.6</v>
      </c>
      <c r="AF374" s="117"/>
      <c r="AP374" s="58"/>
      <c r="AQ374" s="58"/>
      <c r="AR374" s="58"/>
      <c r="AW374" s="56"/>
      <c r="BD374" s="56"/>
      <c r="CS374" s="58">
        <f>+AL374+AT374</f>
        <v>0</v>
      </c>
      <c r="CT374" s="76">
        <f>+BA374+BG374+BM374+BS374+BY374+CE374+CK374+CQ374</f>
        <v>0</v>
      </c>
      <c r="CU374" s="76">
        <f>+CS374-CT374</f>
        <v>0</v>
      </c>
      <c r="CV374" s="81">
        <f>+AE374-AL374-AT374</f>
        <v>456.6</v>
      </c>
    </row>
    <row r="375" spans="1:103">
      <c r="A375" s="56" t="s">
        <v>550</v>
      </c>
      <c r="B375" s="13">
        <v>29</v>
      </c>
      <c r="C375" s="15" t="s">
        <v>402</v>
      </c>
      <c r="D375" s="15" t="s">
        <v>403</v>
      </c>
      <c r="E375" s="13"/>
      <c r="F375" s="13"/>
      <c r="G375" s="13" t="s">
        <v>257</v>
      </c>
      <c r="H375" s="13">
        <v>1</v>
      </c>
      <c r="I375" s="55">
        <v>125.02</v>
      </c>
      <c r="J375" s="55">
        <v>55564</v>
      </c>
      <c r="K375" s="15">
        <v>0</v>
      </c>
      <c r="L375" s="15" t="s">
        <v>41</v>
      </c>
      <c r="M375" s="62" t="s">
        <v>14</v>
      </c>
      <c r="N375" s="56" t="s">
        <v>140</v>
      </c>
      <c r="O375" s="56" t="s">
        <v>552</v>
      </c>
      <c r="S375" s="56" t="s">
        <v>465</v>
      </c>
      <c r="V375" s="125">
        <v>120.63</v>
      </c>
      <c r="W375" s="125" t="s">
        <v>1017</v>
      </c>
      <c r="X375" s="65">
        <v>44412</v>
      </c>
      <c r="Y375" s="65">
        <v>45204</v>
      </c>
      <c r="Z375" s="69" t="s">
        <v>1080</v>
      </c>
      <c r="AA375" s="322">
        <v>48900</v>
      </c>
      <c r="AB375" s="56">
        <v>72</v>
      </c>
      <c r="AC375" s="56">
        <v>8</v>
      </c>
      <c r="AD375" s="65">
        <v>45417</v>
      </c>
      <c r="AE375" s="117">
        <v>456.6</v>
      </c>
      <c r="AF375" s="117"/>
      <c r="AP375" s="58"/>
      <c r="AQ375" s="58"/>
      <c r="AR375" s="58"/>
      <c r="AW375" s="56"/>
      <c r="BD375" s="56"/>
      <c r="CS375" s="58">
        <f>+AL375+AT375</f>
        <v>0</v>
      </c>
      <c r="CT375" s="76">
        <f>+BA375+BG375+BM375+BS375+BY375+CE375+CK375+CQ375</f>
        <v>0</v>
      </c>
      <c r="CU375" s="76">
        <f>+CS375-CT375</f>
        <v>0</v>
      </c>
      <c r="CV375" s="81">
        <f>+AE375-AL375-AT375</f>
        <v>456.6</v>
      </c>
    </row>
    <row r="376" spans="1:103">
      <c r="A376" s="56" t="s">
        <v>550</v>
      </c>
      <c r="B376" s="13">
        <v>29</v>
      </c>
      <c r="C376" s="15" t="s">
        <v>402</v>
      </c>
      <c r="D376" s="15" t="s">
        <v>403</v>
      </c>
      <c r="E376" s="13"/>
      <c r="F376" s="13"/>
      <c r="G376" s="13" t="s">
        <v>257</v>
      </c>
      <c r="H376" s="13">
        <v>1</v>
      </c>
      <c r="I376" s="55">
        <v>125.02</v>
      </c>
      <c r="J376" s="55">
        <v>55564</v>
      </c>
      <c r="K376" s="15">
        <v>0</v>
      </c>
      <c r="L376" s="15" t="s">
        <v>41</v>
      </c>
      <c r="M376" s="62" t="s">
        <v>14</v>
      </c>
      <c r="N376" s="56" t="s">
        <v>140</v>
      </c>
      <c r="O376" s="56" t="s">
        <v>552</v>
      </c>
      <c r="S376" s="56" t="s">
        <v>465</v>
      </c>
      <c r="V376" s="125">
        <v>120.63</v>
      </c>
      <c r="W376" s="125" t="s">
        <v>1017</v>
      </c>
      <c r="X376" s="65">
        <v>44412</v>
      </c>
      <c r="Y376" s="65">
        <v>45204</v>
      </c>
      <c r="Z376" s="69" t="s">
        <v>1080</v>
      </c>
      <c r="AA376" s="322">
        <v>48900</v>
      </c>
      <c r="AB376" s="56">
        <v>72</v>
      </c>
      <c r="AC376" s="56">
        <v>9</v>
      </c>
      <c r="AD376" s="65">
        <v>45448</v>
      </c>
      <c r="AE376" s="117">
        <v>456.6</v>
      </c>
      <c r="AF376" s="117"/>
      <c r="AP376" s="58"/>
      <c r="AQ376" s="58"/>
      <c r="AR376" s="58"/>
      <c r="AW376" s="56"/>
      <c r="BD376" s="56"/>
      <c r="CS376" s="58">
        <f>+AL376+AT376</f>
        <v>0</v>
      </c>
      <c r="CT376" s="76">
        <f>+BA376+BG376+BM376+BS376+BY376+CE376+CK376+CQ376</f>
        <v>0</v>
      </c>
      <c r="CU376" s="76">
        <f>+CS376-CT376</f>
        <v>0</v>
      </c>
      <c r="CV376" s="81">
        <f>+AE376-AL376-AT376</f>
        <v>456.6</v>
      </c>
    </row>
    <row r="377" spans="1:103">
      <c r="A377" s="56" t="s">
        <v>550</v>
      </c>
      <c r="B377" s="13">
        <v>29</v>
      </c>
      <c r="C377" s="15" t="s">
        <v>402</v>
      </c>
      <c r="D377" s="15" t="s">
        <v>403</v>
      </c>
      <c r="E377" s="13"/>
      <c r="F377" s="13"/>
      <c r="G377" s="13" t="s">
        <v>257</v>
      </c>
      <c r="H377" s="13">
        <v>1</v>
      </c>
      <c r="I377" s="55">
        <v>125.02</v>
      </c>
      <c r="J377" s="55">
        <v>55564</v>
      </c>
      <c r="K377" s="15">
        <v>0</v>
      </c>
      <c r="L377" s="15" t="s">
        <v>41</v>
      </c>
      <c r="M377" s="62" t="s">
        <v>14</v>
      </c>
      <c r="N377" s="56" t="s">
        <v>140</v>
      </c>
      <c r="O377" s="56" t="s">
        <v>552</v>
      </c>
      <c r="S377" s="56" t="s">
        <v>465</v>
      </c>
      <c r="V377" s="125">
        <v>120.63</v>
      </c>
      <c r="W377" s="125" t="s">
        <v>1017</v>
      </c>
      <c r="X377" s="65">
        <v>44412</v>
      </c>
      <c r="Y377" s="65">
        <v>45204</v>
      </c>
      <c r="Z377" s="69" t="s">
        <v>1080</v>
      </c>
      <c r="AA377" s="322">
        <v>48900</v>
      </c>
      <c r="AB377" s="56">
        <v>72</v>
      </c>
      <c r="AC377" s="56">
        <v>10</v>
      </c>
      <c r="AD377" s="65">
        <v>45478</v>
      </c>
      <c r="AE377" s="117">
        <v>456.6</v>
      </c>
      <c r="AF377" s="117"/>
      <c r="AP377" s="58"/>
      <c r="AQ377" s="58"/>
      <c r="AR377" s="58"/>
      <c r="AW377" s="56"/>
      <c r="BD377" s="56"/>
      <c r="CS377" s="58">
        <f>+AL377+AT377</f>
        <v>0</v>
      </c>
      <c r="CT377" s="76">
        <f>+BA377+BG377+BM377+BS377+BY377+CE377+CK377+CQ377</f>
        <v>0</v>
      </c>
      <c r="CU377" s="76">
        <f>+CS377-CT377</f>
        <v>0</v>
      </c>
      <c r="CV377" s="81">
        <f>+AE377-AL377-AT377</f>
        <v>456.6</v>
      </c>
    </row>
    <row r="378" spans="1:103">
      <c r="A378" s="56" t="s">
        <v>550</v>
      </c>
      <c r="B378" s="13">
        <v>29</v>
      </c>
      <c r="C378" s="15" t="s">
        <v>402</v>
      </c>
      <c r="D378" s="15" t="s">
        <v>403</v>
      </c>
      <c r="E378" s="13"/>
      <c r="F378" s="13"/>
      <c r="G378" s="13" t="s">
        <v>257</v>
      </c>
      <c r="H378" s="13">
        <v>1</v>
      </c>
      <c r="I378" s="55">
        <v>125.02</v>
      </c>
      <c r="J378" s="55">
        <v>55564</v>
      </c>
      <c r="K378" s="15">
        <v>0</v>
      </c>
      <c r="L378" s="15" t="s">
        <v>41</v>
      </c>
      <c r="M378" s="62" t="s">
        <v>14</v>
      </c>
      <c r="N378" s="56" t="s">
        <v>140</v>
      </c>
      <c r="O378" s="56" t="s">
        <v>552</v>
      </c>
      <c r="S378" s="56" t="s">
        <v>465</v>
      </c>
      <c r="V378" s="125">
        <v>120.63</v>
      </c>
      <c r="W378" s="125" t="s">
        <v>1017</v>
      </c>
      <c r="X378" s="65">
        <v>44412</v>
      </c>
      <c r="Y378" s="65">
        <v>45204</v>
      </c>
      <c r="Z378" s="69" t="s">
        <v>1080</v>
      </c>
      <c r="AA378" s="322">
        <v>48900</v>
      </c>
      <c r="AB378" s="56">
        <v>72</v>
      </c>
      <c r="AC378" s="56">
        <v>11</v>
      </c>
      <c r="AD378" s="65">
        <v>45509</v>
      </c>
      <c r="AE378" s="117">
        <v>456.6</v>
      </c>
      <c r="AF378" s="117"/>
      <c r="AP378" s="58"/>
      <c r="AQ378" s="58"/>
      <c r="AR378" s="58"/>
      <c r="AW378" s="56"/>
      <c r="BD378" s="56"/>
      <c r="CS378" s="58">
        <f>+AL378+AT378</f>
        <v>0</v>
      </c>
      <c r="CT378" s="76">
        <f>+BA378+BG378+BM378+BS378+BY378+CE378+CK378+CQ378</f>
        <v>0</v>
      </c>
      <c r="CU378" s="76">
        <f>+CS378-CT378</f>
        <v>0</v>
      </c>
      <c r="CV378" s="81">
        <f>+AE378-AL378-AT378</f>
        <v>456.6</v>
      </c>
    </row>
    <row r="379" spans="1:103">
      <c r="A379" s="56" t="s">
        <v>550</v>
      </c>
      <c r="B379" s="13">
        <v>29</v>
      </c>
      <c r="C379" s="15" t="s">
        <v>402</v>
      </c>
      <c r="D379" s="15" t="s">
        <v>403</v>
      </c>
      <c r="E379" s="13"/>
      <c r="F379" s="13"/>
      <c r="G379" s="13" t="s">
        <v>257</v>
      </c>
      <c r="H379" s="13">
        <v>1</v>
      </c>
      <c r="I379" s="55">
        <v>125.02</v>
      </c>
      <c r="J379" s="55">
        <v>55564</v>
      </c>
      <c r="K379" s="15">
        <v>0</v>
      </c>
      <c r="L379" s="15" t="s">
        <v>41</v>
      </c>
      <c r="M379" s="62" t="s">
        <v>14</v>
      </c>
      <c r="N379" s="56" t="s">
        <v>140</v>
      </c>
      <c r="O379" s="56" t="s">
        <v>552</v>
      </c>
      <c r="S379" s="56" t="s">
        <v>465</v>
      </c>
      <c r="V379" s="125">
        <v>120.63</v>
      </c>
      <c r="W379" s="125" t="s">
        <v>1017</v>
      </c>
      <c r="X379" s="65">
        <v>44412</v>
      </c>
      <c r="Y379" s="65">
        <v>45204</v>
      </c>
      <c r="Z379" s="69" t="s">
        <v>1080</v>
      </c>
      <c r="AA379" s="322">
        <v>48900</v>
      </c>
      <c r="AB379" s="56">
        <v>72</v>
      </c>
      <c r="AC379" s="56">
        <v>12</v>
      </c>
      <c r="AD379" s="65">
        <v>45540</v>
      </c>
      <c r="AE379" s="117">
        <v>456.6</v>
      </c>
      <c r="AF379" s="117"/>
      <c r="AP379" s="58"/>
      <c r="AQ379" s="58"/>
      <c r="AR379" s="58"/>
      <c r="AW379" s="56"/>
      <c r="BD379" s="56"/>
      <c r="CS379" s="58">
        <f>+AL379+AT379</f>
        <v>0</v>
      </c>
      <c r="CT379" s="76">
        <f>+BA379+BG379+BM379+BS379+BY379+CE379+CK379+CQ379</f>
        <v>0</v>
      </c>
      <c r="CU379" s="76">
        <f>+CS379-CT379</f>
        <v>0</v>
      </c>
      <c r="CV379" s="81">
        <f>+AE379-AL379-AT379</f>
        <v>456.6</v>
      </c>
    </row>
    <row r="380" spans="1:103">
      <c r="A380" s="56" t="s">
        <v>550</v>
      </c>
      <c r="B380" s="13">
        <v>29</v>
      </c>
      <c r="C380" s="15" t="s">
        <v>402</v>
      </c>
      <c r="D380" s="15" t="s">
        <v>403</v>
      </c>
      <c r="E380" s="13"/>
      <c r="F380" s="13"/>
      <c r="G380" s="13" t="s">
        <v>257</v>
      </c>
      <c r="H380" s="13">
        <v>1</v>
      </c>
      <c r="I380" s="55">
        <v>125.02</v>
      </c>
      <c r="J380" s="55">
        <v>55564</v>
      </c>
      <c r="K380" s="15">
        <v>0</v>
      </c>
      <c r="L380" s="15" t="s">
        <v>41</v>
      </c>
      <c r="M380" s="62" t="s">
        <v>14</v>
      </c>
      <c r="N380" s="56" t="s">
        <v>140</v>
      </c>
      <c r="O380" s="56" t="s">
        <v>552</v>
      </c>
      <c r="S380" s="56" t="s">
        <v>465</v>
      </c>
      <c r="V380" s="125">
        <v>120.63</v>
      </c>
      <c r="W380" s="125" t="s">
        <v>1017</v>
      </c>
      <c r="X380" s="65">
        <v>44412</v>
      </c>
      <c r="Y380" s="65">
        <v>45204</v>
      </c>
      <c r="Z380" s="69" t="s">
        <v>1080</v>
      </c>
      <c r="AA380" s="322">
        <v>48900</v>
      </c>
      <c r="AB380" s="56">
        <v>72</v>
      </c>
      <c r="AC380" s="56">
        <v>13</v>
      </c>
      <c r="AD380" s="65">
        <v>45570</v>
      </c>
      <c r="AE380" s="117">
        <v>456.6</v>
      </c>
      <c r="AF380" s="117"/>
      <c r="AP380" s="58"/>
      <c r="AQ380" s="58"/>
      <c r="AR380" s="58"/>
      <c r="AW380" s="56"/>
      <c r="BD380" s="56"/>
      <c r="CS380" s="58">
        <f>+AL380+AT380</f>
        <v>0</v>
      </c>
      <c r="CT380" s="76">
        <f>+BA380+BG380+BM380+BS380+BY380+CE380+CK380+CQ380</f>
        <v>0</v>
      </c>
      <c r="CU380" s="76">
        <f>+CS380-CT380</f>
        <v>0</v>
      </c>
      <c r="CV380" s="81">
        <f>+AE380-AL380-AT380</f>
        <v>456.6</v>
      </c>
    </row>
    <row r="381" spans="1:103">
      <c r="A381" s="56" t="s">
        <v>550</v>
      </c>
      <c r="B381" s="13">
        <v>29</v>
      </c>
      <c r="C381" s="15" t="s">
        <v>402</v>
      </c>
      <c r="D381" s="15" t="s">
        <v>403</v>
      </c>
      <c r="E381" s="13"/>
      <c r="F381" s="13"/>
      <c r="G381" s="13" t="s">
        <v>257</v>
      </c>
      <c r="H381" s="13">
        <v>1</v>
      </c>
      <c r="I381" s="55">
        <v>125.02</v>
      </c>
      <c r="J381" s="55">
        <v>55564</v>
      </c>
      <c r="K381" s="15">
        <v>0</v>
      </c>
      <c r="L381" s="15" t="s">
        <v>41</v>
      </c>
      <c r="M381" s="62" t="s">
        <v>14</v>
      </c>
      <c r="N381" s="56" t="s">
        <v>140</v>
      </c>
      <c r="O381" s="56" t="s">
        <v>552</v>
      </c>
      <c r="S381" s="56" t="s">
        <v>465</v>
      </c>
      <c r="V381" s="125">
        <v>120.63</v>
      </c>
      <c r="W381" s="125" t="s">
        <v>1017</v>
      </c>
      <c r="X381" s="65">
        <v>44412</v>
      </c>
      <c r="Y381" s="65">
        <v>45204</v>
      </c>
      <c r="Z381" s="69" t="s">
        <v>1080</v>
      </c>
      <c r="AA381" s="322">
        <v>48900</v>
      </c>
      <c r="AB381" s="56">
        <v>72</v>
      </c>
      <c r="AC381" s="56">
        <v>14</v>
      </c>
      <c r="AD381" s="65">
        <v>45601</v>
      </c>
      <c r="AE381" s="117">
        <v>456.6</v>
      </c>
      <c r="AF381" s="117"/>
      <c r="AP381" s="58"/>
      <c r="AQ381" s="58"/>
      <c r="AR381" s="58"/>
      <c r="AW381" s="56"/>
      <c r="BD381" s="56"/>
      <c r="CS381" s="58">
        <f>+AL381+AT381</f>
        <v>0</v>
      </c>
      <c r="CT381" s="76">
        <f>+BA381+BG381+BM381+BS381+BY381+CE381+CK381+CQ381</f>
        <v>0</v>
      </c>
      <c r="CU381" s="76">
        <f>+CS381-CT381</f>
        <v>0</v>
      </c>
      <c r="CV381" s="81">
        <f>+AE381-AL381-AT381</f>
        <v>456.6</v>
      </c>
    </row>
    <row r="382" spans="1:103">
      <c r="A382" s="56" t="s">
        <v>550</v>
      </c>
      <c r="B382" s="13">
        <v>29</v>
      </c>
      <c r="C382" s="15" t="s">
        <v>402</v>
      </c>
      <c r="D382" s="15" t="s">
        <v>403</v>
      </c>
      <c r="E382" s="13"/>
      <c r="F382" s="13"/>
      <c r="G382" s="13" t="s">
        <v>257</v>
      </c>
      <c r="H382" s="13">
        <v>1</v>
      </c>
      <c r="I382" s="55">
        <v>125.02</v>
      </c>
      <c r="J382" s="55">
        <v>55564</v>
      </c>
      <c r="K382" s="15">
        <v>0</v>
      </c>
      <c r="L382" s="15" t="s">
        <v>41</v>
      </c>
      <c r="M382" s="62" t="s">
        <v>14</v>
      </c>
      <c r="N382" s="56" t="s">
        <v>140</v>
      </c>
      <c r="O382" s="56" t="s">
        <v>552</v>
      </c>
      <c r="S382" s="56" t="s">
        <v>465</v>
      </c>
      <c r="V382" s="125">
        <v>120.63</v>
      </c>
      <c r="W382" s="125" t="s">
        <v>1017</v>
      </c>
      <c r="X382" s="65">
        <v>44412</v>
      </c>
      <c r="Y382" s="65">
        <v>45204</v>
      </c>
      <c r="Z382" s="69" t="s">
        <v>1080</v>
      </c>
      <c r="AA382" s="322">
        <v>48900</v>
      </c>
      <c r="AB382" s="56">
        <v>72</v>
      </c>
      <c r="AC382" s="56">
        <v>15</v>
      </c>
      <c r="AD382" s="65">
        <v>45631</v>
      </c>
      <c r="AE382" s="117">
        <v>456.6</v>
      </c>
      <c r="AF382" s="117"/>
      <c r="AP382" s="58"/>
      <c r="AQ382" s="58"/>
      <c r="AR382" s="58"/>
      <c r="AW382" s="56"/>
      <c r="BD382" s="56"/>
      <c r="CS382" s="58">
        <f>+AL382+AT382</f>
        <v>0</v>
      </c>
      <c r="CT382" s="76">
        <f>+BA382+BG382+BM382+BS382+BY382+CE382+CK382+CQ382</f>
        <v>0</v>
      </c>
      <c r="CU382" s="76">
        <f>+CS382-CT382</f>
        <v>0</v>
      </c>
      <c r="CV382" s="81">
        <f>+AE382-AL382-AT382</f>
        <v>456.6</v>
      </c>
    </row>
    <row r="383" spans="1:103">
      <c r="A383" s="56" t="s">
        <v>550</v>
      </c>
      <c r="B383" s="13">
        <v>29</v>
      </c>
      <c r="C383" s="15" t="s">
        <v>402</v>
      </c>
      <c r="D383" s="15" t="s">
        <v>403</v>
      </c>
      <c r="E383" s="13"/>
      <c r="F383" s="13"/>
      <c r="G383" s="13" t="s">
        <v>257</v>
      </c>
      <c r="H383" s="13">
        <v>1</v>
      </c>
      <c r="I383" s="55">
        <v>125.02</v>
      </c>
      <c r="J383" s="55">
        <v>55564</v>
      </c>
      <c r="K383" s="15">
        <v>0</v>
      </c>
      <c r="L383" s="15" t="s">
        <v>41</v>
      </c>
      <c r="M383" s="62" t="s">
        <v>14</v>
      </c>
      <c r="N383" s="56" t="s">
        <v>140</v>
      </c>
      <c r="O383" s="56" t="s">
        <v>552</v>
      </c>
      <c r="S383" s="56" t="s">
        <v>465</v>
      </c>
      <c r="V383" s="125">
        <v>120.63</v>
      </c>
      <c r="W383" s="125" t="s">
        <v>1017</v>
      </c>
      <c r="X383" s="65">
        <v>44412</v>
      </c>
      <c r="Y383" s="65">
        <v>45204</v>
      </c>
      <c r="Z383" s="69" t="s">
        <v>1080</v>
      </c>
      <c r="AA383" s="322">
        <v>48900</v>
      </c>
      <c r="AB383" s="56">
        <v>72</v>
      </c>
      <c r="AC383" s="56">
        <v>16</v>
      </c>
      <c r="AD383" s="65">
        <v>45662</v>
      </c>
      <c r="AE383" s="117">
        <v>456.6</v>
      </c>
      <c r="AF383" s="117"/>
      <c r="AP383" s="58"/>
      <c r="AQ383" s="58"/>
      <c r="AR383" s="58"/>
      <c r="AW383" s="56"/>
      <c r="BD383" s="56"/>
      <c r="CS383" s="58">
        <f>+AL383+AT383</f>
        <v>0</v>
      </c>
      <c r="CT383" s="76">
        <f>+BA383+BG383+BM383+BS383+BY383+CE383+CK383+CQ383</f>
        <v>0</v>
      </c>
      <c r="CU383" s="76">
        <f>+CS383-CT383</f>
        <v>0</v>
      </c>
      <c r="CV383" s="81">
        <f>+AE383-AL383-AT383</f>
        <v>456.6</v>
      </c>
    </row>
    <row r="384" spans="1:103">
      <c r="A384" s="56" t="s">
        <v>550</v>
      </c>
      <c r="B384" s="13">
        <v>29</v>
      </c>
      <c r="C384" s="15" t="s">
        <v>402</v>
      </c>
      <c r="D384" s="15" t="s">
        <v>403</v>
      </c>
      <c r="E384" s="13"/>
      <c r="F384" s="13"/>
      <c r="G384" s="13" t="s">
        <v>257</v>
      </c>
      <c r="H384" s="13">
        <v>1</v>
      </c>
      <c r="I384" s="55">
        <v>125.02</v>
      </c>
      <c r="J384" s="55">
        <v>55564</v>
      </c>
      <c r="K384" s="15">
        <v>0</v>
      </c>
      <c r="L384" s="15" t="s">
        <v>41</v>
      </c>
      <c r="M384" s="62" t="s">
        <v>14</v>
      </c>
      <c r="N384" s="56" t="s">
        <v>140</v>
      </c>
      <c r="O384" s="56" t="s">
        <v>552</v>
      </c>
      <c r="S384" s="56" t="s">
        <v>465</v>
      </c>
      <c r="V384" s="125">
        <v>120.63</v>
      </c>
      <c r="W384" s="125" t="s">
        <v>1017</v>
      </c>
      <c r="X384" s="65">
        <v>44412</v>
      </c>
      <c r="Y384" s="65">
        <v>45204</v>
      </c>
      <c r="Z384" s="69" t="s">
        <v>1080</v>
      </c>
      <c r="AA384" s="322">
        <v>48900</v>
      </c>
      <c r="AB384" s="56">
        <v>72</v>
      </c>
      <c r="AC384" s="56">
        <v>17</v>
      </c>
      <c r="AD384" s="65">
        <v>45693</v>
      </c>
      <c r="AE384" s="117">
        <v>456.6</v>
      </c>
      <c r="AF384" s="117"/>
      <c r="AP384" s="58"/>
      <c r="AQ384" s="58"/>
      <c r="AR384" s="58"/>
      <c r="AW384" s="56"/>
      <c r="BD384" s="56"/>
      <c r="CS384" s="58">
        <f>+AL384+AT384</f>
        <v>0</v>
      </c>
      <c r="CT384" s="76">
        <f>+BA384+BG384+BM384+BS384+BY384+CE384+CK384+CQ384</f>
        <v>0</v>
      </c>
      <c r="CU384" s="76">
        <f>+CS384-CT384</f>
        <v>0</v>
      </c>
      <c r="CV384" s="81">
        <f>+AE384-AL384-AT384</f>
        <v>456.6</v>
      </c>
    </row>
    <row r="385" spans="1:100">
      <c r="A385" s="56" t="s">
        <v>550</v>
      </c>
      <c r="B385" s="13">
        <v>29</v>
      </c>
      <c r="C385" s="15" t="s">
        <v>402</v>
      </c>
      <c r="D385" s="15" t="s">
        <v>403</v>
      </c>
      <c r="E385" s="13"/>
      <c r="F385" s="13"/>
      <c r="G385" s="13" t="s">
        <v>257</v>
      </c>
      <c r="H385" s="13">
        <v>1</v>
      </c>
      <c r="I385" s="55">
        <v>125.02</v>
      </c>
      <c r="J385" s="55">
        <v>55564</v>
      </c>
      <c r="K385" s="15">
        <v>0</v>
      </c>
      <c r="L385" s="15" t="s">
        <v>41</v>
      </c>
      <c r="M385" s="62" t="s">
        <v>14</v>
      </c>
      <c r="N385" s="56" t="s">
        <v>140</v>
      </c>
      <c r="O385" s="56" t="s">
        <v>552</v>
      </c>
      <c r="S385" s="56" t="s">
        <v>465</v>
      </c>
      <c r="V385" s="125">
        <v>120.63</v>
      </c>
      <c r="W385" s="125" t="s">
        <v>1017</v>
      </c>
      <c r="X385" s="65">
        <v>44412</v>
      </c>
      <c r="Y385" s="65">
        <v>45204</v>
      </c>
      <c r="Z385" s="69" t="s">
        <v>1080</v>
      </c>
      <c r="AA385" s="322">
        <v>48900</v>
      </c>
      <c r="AB385" s="56">
        <v>72</v>
      </c>
      <c r="AC385" s="56">
        <v>18</v>
      </c>
      <c r="AD385" s="65">
        <v>45721</v>
      </c>
      <c r="AE385" s="117">
        <v>456.6</v>
      </c>
      <c r="AF385" s="117"/>
      <c r="AP385" s="58"/>
      <c r="AQ385" s="58"/>
      <c r="AR385" s="58"/>
      <c r="AW385" s="56"/>
      <c r="BD385" s="56"/>
      <c r="CS385" s="58">
        <f>+AL385+AT385</f>
        <v>0</v>
      </c>
      <c r="CT385" s="76">
        <f>+BA385+BG385+BM385+BS385+BY385+CE385+CK385+CQ385</f>
        <v>0</v>
      </c>
      <c r="CU385" s="76">
        <f>+CS385-CT385</f>
        <v>0</v>
      </c>
      <c r="CV385" s="81">
        <f>+AE385-AL385-AT385</f>
        <v>456.6</v>
      </c>
    </row>
    <row r="386" spans="1:100">
      <c r="A386" s="56" t="s">
        <v>550</v>
      </c>
      <c r="B386" s="13">
        <v>29</v>
      </c>
      <c r="C386" s="15" t="s">
        <v>402</v>
      </c>
      <c r="D386" s="15" t="s">
        <v>403</v>
      </c>
      <c r="E386" s="13"/>
      <c r="F386" s="13"/>
      <c r="G386" s="13" t="s">
        <v>257</v>
      </c>
      <c r="H386" s="13">
        <v>1</v>
      </c>
      <c r="I386" s="55">
        <v>125.02</v>
      </c>
      <c r="J386" s="55">
        <v>55564</v>
      </c>
      <c r="K386" s="15">
        <v>0</v>
      </c>
      <c r="L386" s="15" t="s">
        <v>41</v>
      </c>
      <c r="M386" s="62" t="s">
        <v>14</v>
      </c>
      <c r="N386" s="56" t="s">
        <v>140</v>
      </c>
      <c r="O386" s="56" t="s">
        <v>552</v>
      </c>
      <c r="S386" s="56" t="s">
        <v>465</v>
      </c>
      <c r="V386" s="125">
        <v>120.63</v>
      </c>
      <c r="W386" s="125" t="s">
        <v>1017</v>
      </c>
      <c r="X386" s="65">
        <v>44412</v>
      </c>
      <c r="Y386" s="65">
        <v>45204</v>
      </c>
      <c r="Z386" s="69" t="s">
        <v>1080</v>
      </c>
      <c r="AA386" s="322">
        <v>48900</v>
      </c>
      <c r="AB386" s="56">
        <v>72</v>
      </c>
      <c r="AC386" s="56">
        <v>19</v>
      </c>
      <c r="AD386" s="65">
        <v>45752</v>
      </c>
      <c r="AE386" s="117">
        <v>456.6</v>
      </c>
      <c r="AF386" s="117"/>
      <c r="AP386" s="58"/>
      <c r="AQ386" s="58"/>
      <c r="AR386" s="58"/>
      <c r="AW386" s="56"/>
      <c r="BD386" s="56"/>
      <c r="CS386" s="58">
        <f>+AL386+AT386</f>
        <v>0</v>
      </c>
      <c r="CT386" s="76">
        <f>+BA386+BG386+BM386+BS386+BY386+CE386+CK386+CQ386</f>
        <v>0</v>
      </c>
      <c r="CU386" s="76">
        <f>+CS386-CT386</f>
        <v>0</v>
      </c>
      <c r="CV386" s="81">
        <f>+AE386-AL386-AT386</f>
        <v>456.6</v>
      </c>
    </row>
    <row r="387" spans="1:100">
      <c r="A387" s="56" t="s">
        <v>550</v>
      </c>
      <c r="B387" s="13">
        <v>29</v>
      </c>
      <c r="C387" s="15" t="s">
        <v>402</v>
      </c>
      <c r="D387" s="15" t="s">
        <v>403</v>
      </c>
      <c r="E387" s="13"/>
      <c r="F387" s="13"/>
      <c r="G387" s="13" t="s">
        <v>257</v>
      </c>
      <c r="H387" s="13">
        <v>1</v>
      </c>
      <c r="I387" s="55">
        <v>125.02</v>
      </c>
      <c r="J387" s="55">
        <v>55564</v>
      </c>
      <c r="K387" s="15">
        <v>0</v>
      </c>
      <c r="L387" s="15" t="s">
        <v>41</v>
      </c>
      <c r="M387" s="62" t="s">
        <v>14</v>
      </c>
      <c r="N387" s="56" t="s">
        <v>140</v>
      </c>
      <c r="O387" s="56" t="s">
        <v>552</v>
      </c>
      <c r="S387" s="56" t="s">
        <v>465</v>
      </c>
      <c r="V387" s="125">
        <v>120.63</v>
      </c>
      <c r="W387" s="125" t="s">
        <v>1017</v>
      </c>
      <c r="X387" s="65">
        <v>44412</v>
      </c>
      <c r="Y387" s="65">
        <v>45204</v>
      </c>
      <c r="Z387" s="69" t="s">
        <v>1080</v>
      </c>
      <c r="AA387" s="322">
        <v>48900</v>
      </c>
      <c r="AB387" s="56">
        <v>72</v>
      </c>
      <c r="AC387" s="56">
        <v>20</v>
      </c>
      <c r="AD387" s="65">
        <v>45782</v>
      </c>
      <c r="AE387" s="117">
        <v>456.6</v>
      </c>
      <c r="AF387" s="117"/>
      <c r="AP387" s="58"/>
      <c r="AQ387" s="58"/>
      <c r="AR387" s="58"/>
      <c r="AW387" s="56"/>
      <c r="BD387" s="56"/>
      <c r="CS387" s="58">
        <f>+AL387+AT387</f>
        <v>0</v>
      </c>
      <c r="CT387" s="76">
        <f>+BA387+BG387+BM387+BS387+BY387+CE387+CK387+CQ387</f>
        <v>0</v>
      </c>
      <c r="CU387" s="76">
        <f>+CS387-CT387</f>
        <v>0</v>
      </c>
      <c r="CV387" s="81">
        <f>+AE387-AL387-AT387</f>
        <v>456.6</v>
      </c>
    </row>
    <row r="388" spans="1:100">
      <c r="A388" s="56" t="s">
        <v>550</v>
      </c>
      <c r="B388" s="13">
        <v>29</v>
      </c>
      <c r="C388" s="15" t="s">
        <v>402</v>
      </c>
      <c r="D388" s="15" t="s">
        <v>403</v>
      </c>
      <c r="E388" s="13"/>
      <c r="F388" s="13"/>
      <c r="G388" s="13" t="s">
        <v>257</v>
      </c>
      <c r="H388" s="13">
        <v>1</v>
      </c>
      <c r="I388" s="55">
        <v>125.02</v>
      </c>
      <c r="J388" s="55">
        <v>55564</v>
      </c>
      <c r="K388" s="15">
        <v>0</v>
      </c>
      <c r="L388" s="15" t="s">
        <v>41</v>
      </c>
      <c r="M388" s="62" t="s">
        <v>14</v>
      </c>
      <c r="N388" s="56" t="s">
        <v>140</v>
      </c>
      <c r="O388" s="56" t="s">
        <v>552</v>
      </c>
      <c r="S388" s="56" t="s">
        <v>465</v>
      </c>
      <c r="V388" s="125">
        <v>120.63</v>
      </c>
      <c r="W388" s="125" t="s">
        <v>1017</v>
      </c>
      <c r="X388" s="65">
        <v>44412</v>
      </c>
      <c r="Y388" s="65">
        <v>45204</v>
      </c>
      <c r="Z388" s="69" t="s">
        <v>1080</v>
      </c>
      <c r="AA388" s="322">
        <v>48900</v>
      </c>
      <c r="AB388" s="56">
        <v>72</v>
      </c>
      <c r="AC388" s="56">
        <v>21</v>
      </c>
      <c r="AD388" s="65">
        <v>45813</v>
      </c>
      <c r="AE388" s="117">
        <v>456.6</v>
      </c>
      <c r="AF388" s="117"/>
      <c r="AP388" s="58"/>
      <c r="AQ388" s="58"/>
      <c r="AR388" s="58"/>
      <c r="AW388" s="56"/>
      <c r="BD388" s="56"/>
      <c r="CS388" s="58">
        <f>+AL388+AT388</f>
        <v>0</v>
      </c>
      <c r="CT388" s="76">
        <f>+BA388+BG388+BM388+BS388+BY388+CE388+CK388+CQ388</f>
        <v>0</v>
      </c>
      <c r="CU388" s="76">
        <f>+CS388-CT388</f>
        <v>0</v>
      </c>
      <c r="CV388" s="81">
        <f>+AE388-AL388-AT388</f>
        <v>456.6</v>
      </c>
    </row>
    <row r="389" spans="1:100">
      <c r="A389" s="56" t="s">
        <v>550</v>
      </c>
      <c r="B389" s="13">
        <v>29</v>
      </c>
      <c r="C389" s="15" t="s">
        <v>402</v>
      </c>
      <c r="D389" s="15" t="s">
        <v>403</v>
      </c>
      <c r="E389" s="13"/>
      <c r="F389" s="13"/>
      <c r="G389" s="13" t="s">
        <v>257</v>
      </c>
      <c r="H389" s="13">
        <v>1</v>
      </c>
      <c r="I389" s="55">
        <v>125.02</v>
      </c>
      <c r="J389" s="55">
        <v>55564</v>
      </c>
      <c r="K389" s="15">
        <v>0</v>
      </c>
      <c r="L389" s="15" t="s">
        <v>41</v>
      </c>
      <c r="M389" s="62" t="s">
        <v>14</v>
      </c>
      <c r="N389" s="56" t="s">
        <v>140</v>
      </c>
      <c r="O389" s="56" t="s">
        <v>552</v>
      </c>
      <c r="S389" s="56" t="s">
        <v>465</v>
      </c>
      <c r="V389" s="125">
        <v>120.63</v>
      </c>
      <c r="W389" s="125" t="s">
        <v>1017</v>
      </c>
      <c r="X389" s="65">
        <v>44412</v>
      </c>
      <c r="Y389" s="65">
        <v>45204</v>
      </c>
      <c r="Z389" s="69" t="s">
        <v>1080</v>
      </c>
      <c r="AA389" s="322">
        <v>48900</v>
      </c>
      <c r="AB389" s="56">
        <v>72</v>
      </c>
      <c r="AC389" s="56">
        <v>22</v>
      </c>
      <c r="AD389" s="65">
        <v>45843</v>
      </c>
      <c r="AE389" s="117">
        <v>456.6</v>
      </c>
      <c r="AF389" s="117"/>
      <c r="AP389" s="58"/>
      <c r="AQ389" s="58"/>
      <c r="AR389" s="58"/>
      <c r="AW389" s="56"/>
      <c r="BD389" s="56"/>
      <c r="CS389" s="58">
        <f>+AL389+AT389</f>
        <v>0</v>
      </c>
      <c r="CT389" s="76">
        <f>+BA389+BG389+BM389+BS389+BY389+CE389+CK389+CQ389</f>
        <v>0</v>
      </c>
      <c r="CU389" s="76">
        <f>+CS389-CT389</f>
        <v>0</v>
      </c>
      <c r="CV389" s="81">
        <f>+AE389-AL389-AT389</f>
        <v>456.6</v>
      </c>
    </row>
    <row r="390" spans="1:100">
      <c r="A390" s="56" t="s">
        <v>550</v>
      </c>
      <c r="B390" s="13">
        <v>29</v>
      </c>
      <c r="C390" s="15" t="s">
        <v>402</v>
      </c>
      <c r="D390" s="15" t="s">
        <v>403</v>
      </c>
      <c r="E390" s="13"/>
      <c r="F390" s="13"/>
      <c r="G390" s="13" t="s">
        <v>257</v>
      </c>
      <c r="H390" s="13">
        <v>1</v>
      </c>
      <c r="I390" s="55">
        <v>125.02</v>
      </c>
      <c r="J390" s="55">
        <v>55564</v>
      </c>
      <c r="K390" s="15">
        <v>0</v>
      </c>
      <c r="L390" s="15" t="s">
        <v>41</v>
      </c>
      <c r="M390" s="62" t="s">
        <v>14</v>
      </c>
      <c r="N390" s="56" t="s">
        <v>140</v>
      </c>
      <c r="O390" s="56" t="s">
        <v>552</v>
      </c>
      <c r="S390" s="56" t="s">
        <v>465</v>
      </c>
      <c r="V390" s="125">
        <v>120.63</v>
      </c>
      <c r="W390" s="125" t="s">
        <v>1017</v>
      </c>
      <c r="X390" s="65">
        <v>44412</v>
      </c>
      <c r="Y390" s="65">
        <v>45204</v>
      </c>
      <c r="Z390" s="69" t="s">
        <v>1080</v>
      </c>
      <c r="AA390" s="322">
        <v>48900</v>
      </c>
      <c r="AB390" s="56">
        <v>72</v>
      </c>
      <c r="AC390" s="56">
        <v>23</v>
      </c>
      <c r="AD390" s="65">
        <v>45874</v>
      </c>
      <c r="AE390" s="117">
        <v>456.6</v>
      </c>
      <c r="AF390" s="117"/>
      <c r="AP390" s="58"/>
      <c r="AQ390" s="58"/>
      <c r="AR390" s="58"/>
      <c r="AW390" s="56"/>
      <c r="BD390" s="56"/>
      <c r="CS390" s="58">
        <f>+AL390+AT390</f>
        <v>0</v>
      </c>
      <c r="CT390" s="76">
        <f>+BA390+BG390+BM390+BS390+BY390+CE390+CK390+CQ390</f>
        <v>0</v>
      </c>
      <c r="CU390" s="76">
        <f>+CS390-CT390</f>
        <v>0</v>
      </c>
      <c r="CV390" s="81">
        <f>+AE390-AL390-AT390</f>
        <v>456.6</v>
      </c>
    </row>
    <row r="391" spans="1:100">
      <c r="A391" s="56" t="s">
        <v>550</v>
      </c>
      <c r="B391" s="13">
        <v>29</v>
      </c>
      <c r="C391" s="15" t="s">
        <v>402</v>
      </c>
      <c r="D391" s="15" t="s">
        <v>403</v>
      </c>
      <c r="E391" s="13"/>
      <c r="F391" s="13"/>
      <c r="G391" s="13" t="s">
        <v>257</v>
      </c>
      <c r="H391" s="13">
        <v>1</v>
      </c>
      <c r="I391" s="55">
        <v>125.02</v>
      </c>
      <c r="J391" s="55">
        <v>55564</v>
      </c>
      <c r="K391" s="15">
        <v>0</v>
      </c>
      <c r="L391" s="15" t="s">
        <v>41</v>
      </c>
      <c r="M391" s="62" t="s">
        <v>14</v>
      </c>
      <c r="N391" s="56" t="s">
        <v>140</v>
      </c>
      <c r="O391" s="56" t="s">
        <v>552</v>
      </c>
      <c r="S391" s="56" t="s">
        <v>465</v>
      </c>
      <c r="V391" s="125">
        <v>120.63</v>
      </c>
      <c r="W391" s="125" t="s">
        <v>1017</v>
      </c>
      <c r="X391" s="65">
        <v>44412</v>
      </c>
      <c r="Y391" s="65">
        <v>45204</v>
      </c>
      <c r="Z391" s="69" t="s">
        <v>1080</v>
      </c>
      <c r="AA391" s="322">
        <v>48900</v>
      </c>
      <c r="AB391" s="56">
        <v>72</v>
      </c>
      <c r="AC391" s="56">
        <v>24</v>
      </c>
      <c r="AD391" s="65">
        <v>45905</v>
      </c>
      <c r="AE391" s="117">
        <v>456.6</v>
      </c>
      <c r="AF391" s="117"/>
      <c r="AP391" s="58"/>
      <c r="AQ391" s="58"/>
      <c r="AR391" s="58"/>
      <c r="AW391" s="56"/>
      <c r="BD391" s="56"/>
      <c r="CS391" s="58">
        <f>+AL391+AT391</f>
        <v>0</v>
      </c>
      <c r="CT391" s="76">
        <f>+BA391+BG391+BM391+BS391+BY391+CE391+CK391+CQ391</f>
        <v>0</v>
      </c>
      <c r="CU391" s="76">
        <f>+CS391-CT391</f>
        <v>0</v>
      </c>
      <c r="CV391" s="81">
        <f>+AE391-AL391-AT391</f>
        <v>456.6</v>
      </c>
    </row>
    <row r="392" spans="1:100">
      <c r="A392" s="56" t="s">
        <v>550</v>
      </c>
      <c r="B392" s="13">
        <v>29</v>
      </c>
      <c r="C392" s="15" t="s">
        <v>402</v>
      </c>
      <c r="D392" s="15" t="s">
        <v>403</v>
      </c>
      <c r="E392" s="13"/>
      <c r="F392" s="13"/>
      <c r="G392" s="13" t="s">
        <v>257</v>
      </c>
      <c r="H392" s="13">
        <v>1</v>
      </c>
      <c r="I392" s="55">
        <v>125.02</v>
      </c>
      <c r="J392" s="55">
        <v>55564</v>
      </c>
      <c r="K392" s="15">
        <v>0</v>
      </c>
      <c r="L392" s="15" t="s">
        <v>41</v>
      </c>
      <c r="M392" s="62" t="s">
        <v>14</v>
      </c>
      <c r="N392" s="56" t="s">
        <v>140</v>
      </c>
      <c r="O392" s="56" t="s">
        <v>552</v>
      </c>
      <c r="S392" s="56" t="s">
        <v>465</v>
      </c>
      <c r="V392" s="125">
        <v>120.63</v>
      </c>
      <c r="W392" s="125" t="s">
        <v>1017</v>
      </c>
      <c r="X392" s="65">
        <v>44412</v>
      </c>
      <c r="Y392" s="65">
        <v>45204</v>
      </c>
      <c r="Z392" s="69" t="s">
        <v>1080</v>
      </c>
      <c r="AA392" s="322">
        <v>48900</v>
      </c>
      <c r="AB392" s="56">
        <v>72</v>
      </c>
      <c r="AC392" s="56">
        <v>25</v>
      </c>
      <c r="AD392" s="65">
        <v>45935</v>
      </c>
      <c r="AE392" s="117">
        <v>456.6</v>
      </c>
      <c r="AF392" s="117"/>
      <c r="AP392" s="58"/>
      <c r="AQ392" s="58"/>
      <c r="AR392" s="58"/>
      <c r="AW392" s="56"/>
      <c r="BD392" s="56"/>
      <c r="CS392" s="58">
        <f>+AL392+AT392</f>
        <v>0</v>
      </c>
      <c r="CT392" s="76">
        <f>+BA392+BG392+BM392+BS392+BY392+CE392+CK392+CQ392</f>
        <v>0</v>
      </c>
      <c r="CU392" s="76">
        <f>+CS392-CT392</f>
        <v>0</v>
      </c>
      <c r="CV392" s="81">
        <f>+AE392-AL392-AT392</f>
        <v>456.6</v>
      </c>
    </row>
    <row r="393" spans="1:100">
      <c r="A393" s="56" t="s">
        <v>550</v>
      </c>
      <c r="B393" s="13">
        <v>29</v>
      </c>
      <c r="C393" s="15" t="s">
        <v>402</v>
      </c>
      <c r="D393" s="15" t="s">
        <v>403</v>
      </c>
      <c r="E393" s="13"/>
      <c r="F393" s="13"/>
      <c r="G393" s="13" t="s">
        <v>257</v>
      </c>
      <c r="H393" s="13">
        <v>1</v>
      </c>
      <c r="I393" s="55">
        <v>125.02</v>
      </c>
      <c r="J393" s="55">
        <v>55564</v>
      </c>
      <c r="K393" s="15">
        <v>0</v>
      </c>
      <c r="L393" s="15" t="s">
        <v>41</v>
      </c>
      <c r="M393" s="62" t="s">
        <v>14</v>
      </c>
      <c r="N393" s="56" t="s">
        <v>140</v>
      </c>
      <c r="O393" s="56" t="s">
        <v>552</v>
      </c>
      <c r="S393" s="56" t="s">
        <v>465</v>
      </c>
      <c r="V393" s="125">
        <v>120.63</v>
      </c>
      <c r="W393" s="125" t="s">
        <v>1017</v>
      </c>
      <c r="X393" s="65">
        <v>44412</v>
      </c>
      <c r="Y393" s="65">
        <v>45204</v>
      </c>
      <c r="Z393" s="69" t="s">
        <v>1080</v>
      </c>
      <c r="AA393" s="322">
        <v>48900</v>
      </c>
      <c r="AB393" s="56">
        <v>72</v>
      </c>
      <c r="AC393" s="56">
        <v>26</v>
      </c>
      <c r="AD393" s="65">
        <v>45966</v>
      </c>
      <c r="AE393" s="117">
        <v>456.6</v>
      </c>
      <c r="AF393" s="117"/>
      <c r="AP393" s="58"/>
      <c r="AQ393" s="58"/>
      <c r="AR393" s="58"/>
      <c r="AW393" s="56"/>
      <c r="BD393" s="56"/>
      <c r="CS393" s="58">
        <f>+AL393+AT393</f>
        <v>0</v>
      </c>
      <c r="CT393" s="76">
        <f>+BA393+BG393+BM393+BS393+BY393+CE393+CK393+CQ393</f>
        <v>0</v>
      </c>
      <c r="CU393" s="76">
        <f>+CS393-CT393</f>
        <v>0</v>
      </c>
      <c r="CV393" s="81">
        <f>+AE393-AL393-AT393</f>
        <v>456.6</v>
      </c>
    </row>
    <row r="394" spans="1:100">
      <c r="A394" s="56" t="s">
        <v>550</v>
      </c>
      <c r="B394" s="13">
        <v>29</v>
      </c>
      <c r="C394" s="15" t="s">
        <v>402</v>
      </c>
      <c r="D394" s="15" t="s">
        <v>403</v>
      </c>
      <c r="E394" s="13"/>
      <c r="F394" s="13"/>
      <c r="G394" s="13" t="s">
        <v>257</v>
      </c>
      <c r="H394" s="13">
        <v>1</v>
      </c>
      <c r="I394" s="55">
        <v>125.02</v>
      </c>
      <c r="J394" s="55">
        <v>55564</v>
      </c>
      <c r="K394" s="15">
        <v>0</v>
      </c>
      <c r="L394" s="15" t="s">
        <v>41</v>
      </c>
      <c r="M394" s="62" t="s">
        <v>14</v>
      </c>
      <c r="N394" s="56" t="s">
        <v>140</v>
      </c>
      <c r="O394" s="56" t="s">
        <v>552</v>
      </c>
      <c r="S394" s="56" t="s">
        <v>465</v>
      </c>
      <c r="V394" s="125">
        <v>120.63</v>
      </c>
      <c r="W394" s="125" t="s">
        <v>1017</v>
      </c>
      <c r="X394" s="65">
        <v>44412</v>
      </c>
      <c r="Y394" s="65">
        <v>45204</v>
      </c>
      <c r="Z394" s="69" t="s">
        <v>1080</v>
      </c>
      <c r="AA394" s="322">
        <v>48900</v>
      </c>
      <c r="AB394" s="56">
        <v>72</v>
      </c>
      <c r="AC394" s="56">
        <v>27</v>
      </c>
      <c r="AD394" s="65">
        <v>45996</v>
      </c>
      <c r="AE394" s="117">
        <v>456.6</v>
      </c>
      <c r="AF394" s="117"/>
      <c r="AP394" s="58"/>
      <c r="AQ394" s="58"/>
      <c r="AR394" s="58"/>
      <c r="AW394" s="56"/>
      <c r="BD394" s="56"/>
      <c r="CS394" s="58">
        <f>+AL394+AT394</f>
        <v>0</v>
      </c>
      <c r="CT394" s="76">
        <f>+BA394+BG394+BM394+BS394+BY394+CE394+CK394+CQ394</f>
        <v>0</v>
      </c>
      <c r="CU394" s="76">
        <f>+CS394-CT394</f>
        <v>0</v>
      </c>
      <c r="CV394" s="81">
        <f>+AE394-AL394-AT394</f>
        <v>456.6</v>
      </c>
    </row>
    <row r="395" spans="1:100">
      <c r="A395" s="56" t="s">
        <v>550</v>
      </c>
      <c r="B395" s="13">
        <v>29</v>
      </c>
      <c r="C395" s="15" t="s">
        <v>402</v>
      </c>
      <c r="D395" s="15" t="s">
        <v>403</v>
      </c>
      <c r="E395" s="13"/>
      <c r="F395" s="13"/>
      <c r="G395" s="13" t="s">
        <v>257</v>
      </c>
      <c r="H395" s="13">
        <v>1</v>
      </c>
      <c r="I395" s="55">
        <v>125.02</v>
      </c>
      <c r="J395" s="55">
        <v>55564</v>
      </c>
      <c r="K395" s="15">
        <v>0</v>
      </c>
      <c r="L395" s="15" t="s">
        <v>41</v>
      </c>
      <c r="M395" s="62" t="s">
        <v>14</v>
      </c>
      <c r="N395" s="56" t="s">
        <v>140</v>
      </c>
      <c r="O395" s="56" t="s">
        <v>552</v>
      </c>
      <c r="S395" s="56" t="s">
        <v>465</v>
      </c>
      <c r="V395" s="125">
        <v>120.63</v>
      </c>
      <c r="W395" s="125" t="s">
        <v>1017</v>
      </c>
      <c r="X395" s="65">
        <v>44412</v>
      </c>
      <c r="Y395" s="65">
        <v>45204</v>
      </c>
      <c r="Z395" s="69" t="s">
        <v>1080</v>
      </c>
      <c r="AA395" s="322">
        <v>48900</v>
      </c>
      <c r="AB395" s="56">
        <v>72</v>
      </c>
      <c r="AC395" s="56">
        <v>28</v>
      </c>
      <c r="AD395" s="65">
        <v>46027</v>
      </c>
      <c r="AE395" s="117">
        <v>456.6</v>
      </c>
      <c r="AF395" s="117"/>
      <c r="AP395" s="58"/>
      <c r="AQ395" s="58"/>
      <c r="AR395" s="58"/>
      <c r="AW395" s="56"/>
      <c r="BD395" s="56"/>
      <c r="CS395" s="58">
        <f>+AL395+AT395</f>
        <v>0</v>
      </c>
      <c r="CT395" s="76">
        <f>+BA395+BG395+BM395+BS395+BY395+CE395+CK395+CQ395</f>
        <v>0</v>
      </c>
      <c r="CU395" s="76">
        <f>+CS395-CT395</f>
        <v>0</v>
      </c>
      <c r="CV395" s="81">
        <f>+AE395-AL395-AT395</f>
        <v>456.6</v>
      </c>
    </row>
    <row r="396" spans="1:100">
      <c r="A396" s="56" t="s">
        <v>550</v>
      </c>
      <c r="B396" s="13">
        <v>29</v>
      </c>
      <c r="C396" s="15" t="s">
        <v>402</v>
      </c>
      <c r="D396" s="15" t="s">
        <v>403</v>
      </c>
      <c r="E396" s="13"/>
      <c r="F396" s="13"/>
      <c r="G396" s="13" t="s">
        <v>257</v>
      </c>
      <c r="H396" s="13">
        <v>1</v>
      </c>
      <c r="I396" s="55">
        <v>125.02</v>
      </c>
      <c r="J396" s="55">
        <v>55564</v>
      </c>
      <c r="K396" s="15">
        <v>0</v>
      </c>
      <c r="L396" s="15" t="s">
        <v>41</v>
      </c>
      <c r="M396" s="62" t="s">
        <v>14</v>
      </c>
      <c r="N396" s="56" t="s">
        <v>140</v>
      </c>
      <c r="O396" s="56" t="s">
        <v>552</v>
      </c>
      <c r="S396" s="56" t="s">
        <v>465</v>
      </c>
      <c r="V396" s="125">
        <v>120.63</v>
      </c>
      <c r="W396" s="125" t="s">
        <v>1017</v>
      </c>
      <c r="X396" s="65">
        <v>44412</v>
      </c>
      <c r="Y396" s="65">
        <v>45204</v>
      </c>
      <c r="Z396" s="69" t="s">
        <v>1080</v>
      </c>
      <c r="AA396" s="322">
        <v>48900</v>
      </c>
      <c r="AB396" s="56">
        <v>72</v>
      </c>
      <c r="AC396" s="56">
        <v>29</v>
      </c>
      <c r="AD396" s="65">
        <v>46058</v>
      </c>
      <c r="AE396" s="117">
        <v>456.6</v>
      </c>
      <c r="AF396" s="117"/>
      <c r="AP396" s="58"/>
      <c r="AQ396" s="58"/>
      <c r="AR396" s="58"/>
      <c r="AW396" s="56"/>
      <c r="BD396" s="56"/>
      <c r="CS396" s="58">
        <f>+AL396+AT396</f>
        <v>0</v>
      </c>
      <c r="CT396" s="76">
        <f>+BA396+BG396+BM396+BS396+BY396+CE396+CK396+CQ396</f>
        <v>0</v>
      </c>
      <c r="CU396" s="76">
        <f>+CS396-CT396</f>
        <v>0</v>
      </c>
      <c r="CV396" s="81">
        <f>+AE396-AL396-AT396</f>
        <v>456.6</v>
      </c>
    </row>
    <row r="397" spans="1:100">
      <c r="A397" s="56" t="s">
        <v>550</v>
      </c>
      <c r="B397" s="13">
        <v>29</v>
      </c>
      <c r="C397" s="15" t="s">
        <v>402</v>
      </c>
      <c r="D397" s="15" t="s">
        <v>403</v>
      </c>
      <c r="E397" s="13"/>
      <c r="F397" s="13"/>
      <c r="G397" s="13" t="s">
        <v>257</v>
      </c>
      <c r="H397" s="13">
        <v>1</v>
      </c>
      <c r="I397" s="55">
        <v>125.02</v>
      </c>
      <c r="J397" s="55">
        <v>55564</v>
      </c>
      <c r="K397" s="15">
        <v>0</v>
      </c>
      <c r="L397" s="15" t="s">
        <v>41</v>
      </c>
      <c r="M397" s="62" t="s">
        <v>14</v>
      </c>
      <c r="N397" s="56" t="s">
        <v>140</v>
      </c>
      <c r="O397" s="56" t="s">
        <v>552</v>
      </c>
      <c r="S397" s="56" t="s">
        <v>465</v>
      </c>
      <c r="V397" s="125">
        <v>120.63</v>
      </c>
      <c r="W397" s="125" t="s">
        <v>1017</v>
      </c>
      <c r="X397" s="65">
        <v>44412</v>
      </c>
      <c r="Y397" s="65">
        <v>45204</v>
      </c>
      <c r="Z397" s="69" t="s">
        <v>1080</v>
      </c>
      <c r="AA397" s="322">
        <v>48900</v>
      </c>
      <c r="AB397" s="56">
        <v>72</v>
      </c>
      <c r="AC397" s="56">
        <v>30</v>
      </c>
      <c r="AD397" s="65">
        <v>46086</v>
      </c>
      <c r="AE397" s="117">
        <v>456.6</v>
      </c>
      <c r="AF397" s="117"/>
      <c r="AP397" s="58"/>
      <c r="AQ397" s="58"/>
      <c r="AR397" s="58"/>
      <c r="AW397" s="56"/>
      <c r="BD397" s="56"/>
      <c r="CS397" s="58">
        <f>+AL397+AT397</f>
        <v>0</v>
      </c>
      <c r="CT397" s="76">
        <f>+BA397+BG397+BM397+BS397+BY397+CE397+CK397+CQ397</f>
        <v>0</v>
      </c>
      <c r="CU397" s="76">
        <f>+CS397-CT397</f>
        <v>0</v>
      </c>
      <c r="CV397" s="81">
        <f>+AE397-AL397-AT397</f>
        <v>456.6</v>
      </c>
    </row>
    <row r="398" spans="1:100">
      <c r="A398" s="56" t="s">
        <v>550</v>
      </c>
      <c r="B398" s="13">
        <v>29</v>
      </c>
      <c r="C398" s="15" t="s">
        <v>402</v>
      </c>
      <c r="D398" s="15" t="s">
        <v>403</v>
      </c>
      <c r="E398" s="13"/>
      <c r="F398" s="13"/>
      <c r="G398" s="13" t="s">
        <v>257</v>
      </c>
      <c r="H398" s="13">
        <v>1</v>
      </c>
      <c r="I398" s="55">
        <v>125.02</v>
      </c>
      <c r="J398" s="55">
        <v>55564</v>
      </c>
      <c r="K398" s="15">
        <v>0</v>
      </c>
      <c r="L398" s="15" t="s">
        <v>41</v>
      </c>
      <c r="M398" s="62" t="s">
        <v>14</v>
      </c>
      <c r="N398" s="56" t="s">
        <v>140</v>
      </c>
      <c r="O398" s="56" t="s">
        <v>552</v>
      </c>
      <c r="S398" s="56" t="s">
        <v>465</v>
      </c>
      <c r="V398" s="125">
        <v>120.63</v>
      </c>
      <c r="W398" s="125" t="s">
        <v>1017</v>
      </c>
      <c r="X398" s="65">
        <v>44412</v>
      </c>
      <c r="Y398" s="65">
        <v>45204</v>
      </c>
      <c r="Z398" s="69" t="s">
        <v>1080</v>
      </c>
      <c r="AA398" s="322">
        <v>48900</v>
      </c>
      <c r="AB398" s="56">
        <v>72</v>
      </c>
      <c r="AC398" s="56">
        <v>31</v>
      </c>
      <c r="AD398" s="65">
        <v>46117</v>
      </c>
      <c r="AE398" s="117">
        <v>456.6</v>
      </c>
      <c r="AF398" s="117"/>
      <c r="AP398" s="58"/>
      <c r="AQ398" s="58"/>
      <c r="AR398" s="58"/>
      <c r="AW398" s="56"/>
      <c r="BD398" s="56"/>
      <c r="CS398" s="58">
        <f>+AL398+AT398</f>
        <v>0</v>
      </c>
      <c r="CT398" s="76">
        <f>+BA398+BG398+BM398+BS398+BY398+CE398+CK398+CQ398</f>
        <v>0</v>
      </c>
      <c r="CU398" s="76">
        <f>+CS398-CT398</f>
        <v>0</v>
      </c>
      <c r="CV398" s="81">
        <f>+AE398-AL398-AT398</f>
        <v>456.6</v>
      </c>
    </row>
    <row r="399" spans="1:100">
      <c r="A399" s="56" t="s">
        <v>550</v>
      </c>
      <c r="B399" s="13">
        <v>29</v>
      </c>
      <c r="C399" s="15" t="s">
        <v>402</v>
      </c>
      <c r="D399" s="15" t="s">
        <v>403</v>
      </c>
      <c r="E399" s="13"/>
      <c r="F399" s="13"/>
      <c r="G399" s="13" t="s">
        <v>257</v>
      </c>
      <c r="H399" s="13">
        <v>1</v>
      </c>
      <c r="I399" s="55">
        <v>125.02</v>
      </c>
      <c r="J399" s="55">
        <v>55564</v>
      </c>
      <c r="K399" s="15">
        <v>0</v>
      </c>
      <c r="L399" s="15" t="s">
        <v>41</v>
      </c>
      <c r="M399" s="62" t="s">
        <v>14</v>
      </c>
      <c r="N399" s="56" t="s">
        <v>140</v>
      </c>
      <c r="O399" s="56" t="s">
        <v>552</v>
      </c>
      <c r="S399" s="56" t="s">
        <v>465</v>
      </c>
      <c r="V399" s="125">
        <v>120.63</v>
      </c>
      <c r="W399" s="125" t="s">
        <v>1017</v>
      </c>
      <c r="X399" s="65">
        <v>44412</v>
      </c>
      <c r="Y399" s="65">
        <v>45204</v>
      </c>
      <c r="Z399" s="69" t="s">
        <v>1080</v>
      </c>
      <c r="AA399" s="322">
        <v>48900</v>
      </c>
      <c r="AB399" s="56">
        <v>72</v>
      </c>
      <c r="AC399" s="56">
        <v>32</v>
      </c>
      <c r="AD399" s="65">
        <v>46147</v>
      </c>
      <c r="AE399" s="117">
        <v>456.6</v>
      </c>
      <c r="AF399" s="117"/>
      <c r="AP399" s="58"/>
      <c r="AQ399" s="58"/>
      <c r="AR399" s="58"/>
      <c r="AW399" s="56"/>
      <c r="BD399" s="56"/>
      <c r="CS399" s="58">
        <f>+AL399+AT399</f>
        <v>0</v>
      </c>
      <c r="CT399" s="76">
        <f>+BA399+BG399+BM399+BS399+BY399+CE399+CK399+CQ399</f>
        <v>0</v>
      </c>
      <c r="CU399" s="76">
        <f>+CS399-CT399</f>
        <v>0</v>
      </c>
      <c r="CV399" s="81">
        <f>+AE399-AL399-AT399</f>
        <v>456.6</v>
      </c>
    </row>
    <row r="400" spans="1:100">
      <c r="A400" s="56" t="s">
        <v>550</v>
      </c>
      <c r="B400" s="13">
        <v>29</v>
      </c>
      <c r="C400" s="15" t="s">
        <v>402</v>
      </c>
      <c r="D400" s="15" t="s">
        <v>403</v>
      </c>
      <c r="E400" s="13"/>
      <c r="F400" s="13"/>
      <c r="G400" s="13" t="s">
        <v>257</v>
      </c>
      <c r="H400" s="13">
        <v>1</v>
      </c>
      <c r="I400" s="55">
        <v>125.02</v>
      </c>
      <c r="J400" s="55">
        <v>55564</v>
      </c>
      <c r="K400" s="15">
        <v>0</v>
      </c>
      <c r="L400" s="15" t="s">
        <v>41</v>
      </c>
      <c r="M400" s="62" t="s">
        <v>14</v>
      </c>
      <c r="N400" s="56" t="s">
        <v>140</v>
      </c>
      <c r="O400" s="56" t="s">
        <v>552</v>
      </c>
      <c r="S400" s="56" t="s">
        <v>465</v>
      </c>
      <c r="V400" s="125">
        <v>120.63</v>
      </c>
      <c r="W400" s="125" t="s">
        <v>1017</v>
      </c>
      <c r="X400" s="65">
        <v>44412</v>
      </c>
      <c r="Y400" s="65">
        <v>45204</v>
      </c>
      <c r="Z400" s="69" t="s">
        <v>1080</v>
      </c>
      <c r="AA400" s="322">
        <v>48900</v>
      </c>
      <c r="AB400" s="56">
        <v>72</v>
      </c>
      <c r="AC400" s="56">
        <v>33</v>
      </c>
      <c r="AD400" s="65">
        <v>46178</v>
      </c>
      <c r="AE400" s="117">
        <v>456.6</v>
      </c>
      <c r="AF400" s="117"/>
      <c r="AP400" s="58"/>
      <c r="AQ400" s="58"/>
      <c r="AR400" s="58"/>
      <c r="AW400" s="56"/>
      <c r="BD400" s="56"/>
      <c r="CS400" s="58">
        <f>+AL400+AT400</f>
        <v>0</v>
      </c>
      <c r="CT400" s="76">
        <f>+BA400+BG400+BM400+BS400+BY400+CE400+CK400+CQ400</f>
        <v>0</v>
      </c>
      <c r="CU400" s="76">
        <f>+CS400-CT400</f>
        <v>0</v>
      </c>
      <c r="CV400" s="81">
        <f>+AE400-AL400-AT400</f>
        <v>456.6</v>
      </c>
    </row>
    <row r="401" spans="1:100">
      <c r="A401" s="56" t="s">
        <v>550</v>
      </c>
      <c r="B401" s="13">
        <v>29</v>
      </c>
      <c r="C401" s="15" t="s">
        <v>402</v>
      </c>
      <c r="D401" s="15" t="s">
        <v>403</v>
      </c>
      <c r="E401" s="13"/>
      <c r="F401" s="13"/>
      <c r="G401" s="13" t="s">
        <v>257</v>
      </c>
      <c r="H401" s="13">
        <v>1</v>
      </c>
      <c r="I401" s="55">
        <v>125.02</v>
      </c>
      <c r="J401" s="55">
        <v>55564</v>
      </c>
      <c r="K401" s="15">
        <v>0</v>
      </c>
      <c r="L401" s="15" t="s">
        <v>41</v>
      </c>
      <c r="M401" s="62" t="s">
        <v>14</v>
      </c>
      <c r="N401" s="56" t="s">
        <v>140</v>
      </c>
      <c r="O401" s="56" t="s">
        <v>552</v>
      </c>
      <c r="S401" s="56" t="s">
        <v>465</v>
      </c>
      <c r="V401" s="125">
        <v>120.63</v>
      </c>
      <c r="W401" s="125" t="s">
        <v>1017</v>
      </c>
      <c r="X401" s="65">
        <v>44412</v>
      </c>
      <c r="Y401" s="65">
        <v>45204</v>
      </c>
      <c r="Z401" s="69" t="s">
        <v>1080</v>
      </c>
      <c r="AA401" s="322">
        <v>48900</v>
      </c>
      <c r="AB401" s="56">
        <v>72</v>
      </c>
      <c r="AC401" s="56">
        <v>34</v>
      </c>
      <c r="AD401" s="65">
        <v>46208</v>
      </c>
      <c r="AE401" s="117">
        <v>456.6</v>
      </c>
      <c r="AF401" s="117"/>
      <c r="AP401" s="58"/>
      <c r="AQ401" s="58"/>
      <c r="AR401" s="58"/>
      <c r="AW401" s="56"/>
      <c r="BD401" s="56"/>
      <c r="CS401" s="58">
        <f>+AL401+AT401</f>
        <v>0</v>
      </c>
      <c r="CT401" s="76">
        <f>+BA401+BG401+BM401+BS401+BY401+CE401+CK401+CQ401</f>
        <v>0</v>
      </c>
      <c r="CU401" s="76">
        <f>+CS401-CT401</f>
        <v>0</v>
      </c>
      <c r="CV401" s="81">
        <f>+AE401-AL401-AT401</f>
        <v>456.6</v>
      </c>
    </row>
    <row r="402" spans="1:100">
      <c r="A402" s="56" t="s">
        <v>550</v>
      </c>
      <c r="B402" s="13">
        <v>29</v>
      </c>
      <c r="C402" s="15" t="s">
        <v>402</v>
      </c>
      <c r="D402" s="15" t="s">
        <v>403</v>
      </c>
      <c r="E402" s="13"/>
      <c r="F402" s="13"/>
      <c r="G402" s="13" t="s">
        <v>257</v>
      </c>
      <c r="H402" s="13">
        <v>1</v>
      </c>
      <c r="I402" s="55">
        <v>125.02</v>
      </c>
      <c r="J402" s="55">
        <v>55564</v>
      </c>
      <c r="K402" s="15">
        <v>0</v>
      </c>
      <c r="L402" s="15" t="s">
        <v>41</v>
      </c>
      <c r="M402" s="62" t="s">
        <v>14</v>
      </c>
      <c r="N402" s="56" t="s">
        <v>140</v>
      </c>
      <c r="O402" s="56" t="s">
        <v>552</v>
      </c>
      <c r="S402" s="56" t="s">
        <v>465</v>
      </c>
      <c r="V402" s="125">
        <v>120.63</v>
      </c>
      <c r="W402" s="125" t="s">
        <v>1017</v>
      </c>
      <c r="X402" s="65">
        <v>44412</v>
      </c>
      <c r="Y402" s="65">
        <v>45204</v>
      </c>
      <c r="Z402" s="69" t="s">
        <v>1080</v>
      </c>
      <c r="AA402" s="322">
        <v>48900</v>
      </c>
      <c r="AB402" s="56">
        <v>72</v>
      </c>
      <c r="AC402" s="56">
        <v>35</v>
      </c>
      <c r="AD402" s="65">
        <v>46239</v>
      </c>
      <c r="AE402" s="117">
        <v>456.6</v>
      </c>
      <c r="AF402" s="117"/>
      <c r="AP402" s="58"/>
      <c r="AQ402" s="58"/>
      <c r="AR402" s="58"/>
      <c r="AW402" s="56"/>
      <c r="BD402" s="56"/>
      <c r="CS402" s="58">
        <f>+AL402+AT402</f>
        <v>0</v>
      </c>
      <c r="CT402" s="76">
        <f>+BA402+BG402+BM402+BS402+BY402+CE402+CK402+CQ402</f>
        <v>0</v>
      </c>
      <c r="CU402" s="76">
        <f>+CS402-CT402</f>
        <v>0</v>
      </c>
      <c r="CV402" s="81">
        <f>+AE402-AL402-AT402</f>
        <v>456.6</v>
      </c>
    </row>
    <row r="403" spans="1:100">
      <c r="A403" s="56" t="s">
        <v>550</v>
      </c>
      <c r="B403" s="13">
        <v>29</v>
      </c>
      <c r="C403" s="15" t="s">
        <v>402</v>
      </c>
      <c r="D403" s="15" t="s">
        <v>403</v>
      </c>
      <c r="E403" s="13"/>
      <c r="F403" s="13"/>
      <c r="G403" s="13" t="s">
        <v>257</v>
      </c>
      <c r="H403" s="13">
        <v>1</v>
      </c>
      <c r="I403" s="55">
        <v>125.02</v>
      </c>
      <c r="J403" s="55">
        <v>55564</v>
      </c>
      <c r="K403" s="15">
        <v>0</v>
      </c>
      <c r="L403" s="15" t="s">
        <v>41</v>
      </c>
      <c r="M403" s="62" t="s">
        <v>14</v>
      </c>
      <c r="N403" s="56" t="s">
        <v>140</v>
      </c>
      <c r="O403" s="56" t="s">
        <v>552</v>
      </c>
      <c r="S403" s="56" t="s">
        <v>465</v>
      </c>
      <c r="V403" s="125">
        <v>120.63</v>
      </c>
      <c r="W403" s="125" t="s">
        <v>1017</v>
      </c>
      <c r="X403" s="65">
        <v>44412</v>
      </c>
      <c r="Y403" s="65">
        <v>45204</v>
      </c>
      <c r="Z403" s="69" t="s">
        <v>1080</v>
      </c>
      <c r="AA403" s="322">
        <v>48900</v>
      </c>
      <c r="AB403" s="56">
        <v>72</v>
      </c>
      <c r="AC403" s="56">
        <v>36</v>
      </c>
      <c r="AD403" s="65">
        <v>46270</v>
      </c>
      <c r="AE403" s="117">
        <v>456.6</v>
      </c>
      <c r="AF403" s="117"/>
      <c r="AP403" s="58"/>
      <c r="AQ403" s="58"/>
      <c r="AR403" s="58"/>
      <c r="AW403" s="56"/>
      <c r="BD403" s="56"/>
      <c r="CS403" s="58">
        <f>+AL403+AT403</f>
        <v>0</v>
      </c>
      <c r="CT403" s="76">
        <f>+BA403+BG403+BM403+BS403+BY403+CE403+CK403+CQ403</f>
        <v>0</v>
      </c>
      <c r="CU403" s="76">
        <f>+CS403-CT403</f>
        <v>0</v>
      </c>
      <c r="CV403" s="81">
        <f>+AE403-AL403-AT403</f>
        <v>456.6</v>
      </c>
    </row>
    <row r="404" spans="1:100">
      <c r="A404" s="56" t="s">
        <v>550</v>
      </c>
      <c r="B404" s="13">
        <v>29</v>
      </c>
      <c r="C404" s="15" t="s">
        <v>402</v>
      </c>
      <c r="D404" s="15" t="s">
        <v>403</v>
      </c>
      <c r="E404" s="13"/>
      <c r="F404" s="13"/>
      <c r="G404" s="13" t="s">
        <v>257</v>
      </c>
      <c r="H404" s="13">
        <v>1</v>
      </c>
      <c r="I404" s="55">
        <v>125.02</v>
      </c>
      <c r="J404" s="55">
        <v>55564</v>
      </c>
      <c r="K404" s="15">
        <v>0</v>
      </c>
      <c r="L404" s="15" t="s">
        <v>41</v>
      </c>
      <c r="M404" s="62" t="s">
        <v>14</v>
      </c>
      <c r="N404" s="56" t="s">
        <v>140</v>
      </c>
      <c r="O404" s="56" t="s">
        <v>552</v>
      </c>
      <c r="S404" s="56" t="s">
        <v>465</v>
      </c>
      <c r="V404" s="125">
        <v>120.63</v>
      </c>
      <c r="W404" s="125" t="s">
        <v>1017</v>
      </c>
      <c r="X404" s="65">
        <v>44412</v>
      </c>
      <c r="Y404" s="65">
        <v>45204</v>
      </c>
      <c r="Z404" s="69" t="s">
        <v>1080</v>
      </c>
      <c r="AA404" s="322">
        <v>48900</v>
      </c>
      <c r="AB404" s="56">
        <v>72</v>
      </c>
      <c r="AC404" s="56">
        <v>37</v>
      </c>
      <c r="AD404" s="65">
        <v>46300</v>
      </c>
      <c r="AE404" s="117">
        <v>456.6</v>
      </c>
      <c r="AF404" s="117"/>
      <c r="AP404" s="58"/>
      <c r="AQ404" s="58"/>
      <c r="AR404" s="58"/>
      <c r="AW404" s="56"/>
      <c r="BD404" s="56"/>
      <c r="CS404" s="58">
        <f>+AL404+AT404</f>
        <v>0</v>
      </c>
      <c r="CT404" s="76">
        <f>+BA404+BG404+BM404+BS404+BY404+CE404+CK404+CQ404</f>
        <v>0</v>
      </c>
      <c r="CU404" s="76">
        <f>+CS404-CT404</f>
        <v>0</v>
      </c>
      <c r="CV404" s="81">
        <f>+AE404-AL404-AT404</f>
        <v>456.6</v>
      </c>
    </row>
    <row r="405" spans="1:100">
      <c r="A405" s="56" t="s">
        <v>550</v>
      </c>
      <c r="B405" s="13">
        <v>29</v>
      </c>
      <c r="C405" s="15" t="s">
        <v>402</v>
      </c>
      <c r="D405" s="15" t="s">
        <v>403</v>
      </c>
      <c r="E405" s="13"/>
      <c r="F405" s="13"/>
      <c r="G405" s="13" t="s">
        <v>257</v>
      </c>
      <c r="H405" s="13">
        <v>1</v>
      </c>
      <c r="I405" s="55">
        <v>125.02</v>
      </c>
      <c r="J405" s="55">
        <v>55564</v>
      </c>
      <c r="K405" s="15">
        <v>0</v>
      </c>
      <c r="L405" s="15" t="s">
        <v>41</v>
      </c>
      <c r="M405" s="62" t="s">
        <v>14</v>
      </c>
      <c r="N405" s="56" t="s">
        <v>140</v>
      </c>
      <c r="O405" s="56" t="s">
        <v>552</v>
      </c>
      <c r="S405" s="56" t="s">
        <v>465</v>
      </c>
      <c r="V405" s="125">
        <v>120.63</v>
      </c>
      <c r="W405" s="125" t="s">
        <v>1017</v>
      </c>
      <c r="X405" s="65">
        <v>44412</v>
      </c>
      <c r="Y405" s="65">
        <v>45204</v>
      </c>
      <c r="Z405" s="69" t="s">
        <v>1080</v>
      </c>
      <c r="AA405" s="322">
        <v>48900</v>
      </c>
      <c r="AB405" s="56">
        <v>72</v>
      </c>
      <c r="AC405" s="56">
        <v>38</v>
      </c>
      <c r="AD405" s="65">
        <v>46331</v>
      </c>
      <c r="AE405" s="117">
        <v>456.6</v>
      </c>
      <c r="AF405" s="117"/>
      <c r="AP405" s="58"/>
      <c r="AQ405" s="58"/>
      <c r="AR405" s="58"/>
      <c r="AW405" s="56"/>
      <c r="BD405" s="56"/>
      <c r="CS405" s="58">
        <f>+AL405+AT405</f>
        <v>0</v>
      </c>
      <c r="CT405" s="76">
        <f>+BA405+BG405+BM405+BS405+BY405+CE405+CK405+CQ405</f>
        <v>0</v>
      </c>
      <c r="CU405" s="76">
        <f>+CS405-CT405</f>
        <v>0</v>
      </c>
      <c r="CV405" s="81">
        <f>+AE405-AL405-AT405</f>
        <v>456.6</v>
      </c>
    </row>
    <row r="406" spans="1:100">
      <c r="A406" s="56" t="s">
        <v>550</v>
      </c>
      <c r="B406" s="13">
        <v>29</v>
      </c>
      <c r="C406" s="15" t="s">
        <v>402</v>
      </c>
      <c r="D406" s="15" t="s">
        <v>403</v>
      </c>
      <c r="E406" s="13"/>
      <c r="F406" s="13"/>
      <c r="G406" s="13" t="s">
        <v>257</v>
      </c>
      <c r="H406" s="13">
        <v>1</v>
      </c>
      <c r="I406" s="55">
        <v>125.02</v>
      </c>
      <c r="J406" s="55">
        <v>55564</v>
      </c>
      <c r="K406" s="15">
        <v>0</v>
      </c>
      <c r="L406" s="15" t="s">
        <v>41</v>
      </c>
      <c r="M406" s="62" t="s">
        <v>14</v>
      </c>
      <c r="N406" s="56" t="s">
        <v>140</v>
      </c>
      <c r="O406" s="56" t="s">
        <v>552</v>
      </c>
      <c r="S406" s="56" t="s">
        <v>465</v>
      </c>
      <c r="V406" s="125">
        <v>120.63</v>
      </c>
      <c r="W406" s="125" t="s">
        <v>1017</v>
      </c>
      <c r="X406" s="65">
        <v>44412</v>
      </c>
      <c r="Y406" s="65">
        <v>45204</v>
      </c>
      <c r="Z406" s="69" t="s">
        <v>1080</v>
      </c>
      <c r="AA406" s="322">
        <v>48900</v>
      </c>
      <c r="AB406" s="56">
        <v>72</v>
      </c>
      <c r="AC406" s="56">
        <v>39</v>
      </c>
      <c r="AD406" s="65">
        <v>46361</v>
      </c>
      <c r="AE406" s="117">
        <v>456.6</v>
      </c>
      <c r="AF406" s="117"/>
      <c r="AP406" s="58"/>
      <c r="AQ406" s="58"/>
      <c r="AR406" s="58"/>
      <c r="AW406" s="56"/>
      <c r="BD406" s="56"/>
      <c r="CS406" s="58">
        <f>+AL406+AT406</f>
        <v>0</v>
      </c>
      <c r="CT406" s="76">
        <f>+BA406+BG406+BM406+BS406+BY406+CE406+CK406+CQ406</f>
        <v>0</v>
      </c>
      <c r="CU406" s="76">
        <f>+CS406-CT406</f>
        <v>0</v>
      </c>
      <c r="CV406" s="81">
        <f>+AE406-AL406-AT406</f>
        <v>456.6</v>
      </c>
    </row>
    <row r="407" spans="1:100">
      <c r="A407" s="56" t="s">
        <v>550</v>
      </c>
      <c r="B407" s="13">
        <v>29</v>
      </c>
      <c r="C407" s="15" t="s">
        <v>402</v>
      </c>
      <c r="D407" s="15" t="s">
        <v>403</v>
      </c>
      <c r="E407" s="13"/>
      <c r="F407" s="13"/>
      <c r="G407" s="13" t="s">
        <v>257</v>
      </c>
      <c r="H407" s="13">
        <v>1</v>
      </c>
      <c r="I407" s="55">
        <v>125.02</v>
      </c>
      <c r="J407" s="55">
        <v>55564</v>
      </c>
      <c r="K407" s="15">
        <v>0</v>
      </c>
      <c r="L407" s="15" t="s">
        <v>41</v>
      </c>
      <c r="M407" s="62" t="s">
        <v>14</v>
      </c>
      <c r="N407" s="56" t="s">
        <v>140</v>
      </c>
      <c r="O407" s="56" t="s">
        <v>552</v>
      </c>
      <c r="S407" s="56" t="s">
        <v>465</v>
      </c>
      <c r="V407" s="125">
        <v>120.63</v>
      </c>
      <c r="W407" s="125" t="s">
        <v>1017</v>
      </c>
      <c r="X407" s="65">
        <v>44412</v>
      </c>
      <c r="Y407" s="65">
        <v>45204</v>
      </c>
      <c r="Z407" s="69" t="s">
        <v>1080</v>
      </c>
      <c r="AA407" s="322">
        <v>48900</v>
      </c>
      <c r="AB407" s="56">
        <v>72</v>
      </c>
      <c r="AC407" s="56">
        <v>40</v>
      </c>
      <c r="AD407" s="65">
        <v>46392</v>
      </c>
      <c r="AE407" s="117">
        <v>456.6</v>
      </c>
      <c r="AF407" s="117"/>
      <c r="AP407" s="58"/>
      <c r="AQ407" s="58"/>
      <c r="AR407" s="58"/>
      <c r="AW407" s="56"/>
      <c r="BD407" s="56"/>
      <c r="CS407" s="58">
        <f>+AL407+AT407</f>
        <v>0</v>
      </c>
      <c r="CT407" s="76">
        <f>+BA407+BG407+BM407+BS407+BY407+CE407+CK407+CQ407</f>
        <v>0</v>
      </c>
      <c r="CU407" s="76">
        <f>+CS407-CT407</f>
        <v>0</v>
      </c>
      <c r="CV407" s="81">
        <f>+AE407-AL407-AT407</f>
        <v>456.6</v>
      </c>
    </row>
    <row r="408" spans="1:100">
      <c r="A408" s="56" t="s">
        <v>550</v>
      </c>
      <c r="B408" s="13">
        <v>29</v>
      </c>
      <c r="C408" s="15" t="s">
        <v>402</v>
      </c>
      <c r="D408" s="15" t="s">
        <v>403</v>
      </c>
      <c r="E408" s="13"/>
      <c r="F408" s="13"/>
      <c r="G408" s="13" t="s">
        <v>257</v>
      </c>
      <c r="H408" s="13">
        <v>1</v>
      </c>
      <c r="I408" s="55">
        <v>125.02</v>
      </c>
      <c r="J408" s="55">
        <v>55564</v>
      </c>
      <c r="K408" s="15">
        <v>0</v>
      </c>
      <c r="L408" s="15" t="s">
        <v>41</v>
      </c>
      <c r="M408" s="62" t="s">
        <v>14</v>
      </c>
      <c r="N408" s="56" t="s">
        <v>140</v>
      </c>
      <c r="O408" s="56" t="s">
        <v>552</v>
      </c>
      <c r="S408" s="56" t="s">
        <v>465</v>
      </c>
      <c r="V408" s="125">
        <v>120.63</v>
      </c>
      <c r="W408" s="125" t="s">
        <v>1017</v>
      </c>
      <c r="X408" s="65">
        <v>44412</v>
      </c>
      <c r="Y408" s="65">
        <v>45204</v>
      </c>
      <c r="Z408" s="69" t="s">
        <v>1080</v>
      </c>
      <c r="AA408" s="322">
        <v>48900</v>
      </c>
      <c r="AB408" s="56">
        <v>72</v>
      </c>
      <c r="AC408" s="56">
        <v>41</v>
      </c>
      <c r="AD408" s="65">
        <v>46423</v>
      </c>
      <c r="AE408" s="117">
        <v>456.6</v>
      </c>
      <c r="AF408" s="117"/>
      <c r="AP408" s="58"/>
      <c r="AQ408" s="58"/>
      <c r="AR408" s="58"/>
      <c r="AW408" s="56"/>
      <c r="BD408" s="56"/>
      <c r="CS408" s="58">
        <f>+AL408+AT408</f>
        <v>0</v>
      </c>
      <c r="CT408" s="76">
        <f>+BA408+BG408+BM408+BS408+BY408+CE408+CK408+CQ408</f>
        <v>0</v>
      </c>
      <c r="CU408" s="76">
        <f>+CS408-CT408</f>
        <v>0</v>
      </c>
      <c r="CV408" s="81">
        <f>+AE408-AL408-AT408</f>
        <v>456.6</v>
      </c>
    </row>
    <row r="409" spans="1:100">
      <c r="A409" s="56" t="s">
        <v>550</v>
      </c>
      <c r="B409" s="13">
        <v>29</v>
      </c>
      <c r="C409" s="15" t="s">
        <v>402</v>
      </c>
      <c r="D409" s="15" t="s">
        <v>403</v>
      </c>
      <c r="E409" s="13"/>
      <c r="F409" s="13"/>
      <c r="G409" s="13" t="s">
        <v>257</v>
      </c>
      <c r="H409" s="13">
        <v>1</v>
      </c>
      <c r="I409" s="55">
        <v>125.02</v>
      </c>
      <c r="J409" s="55">
        <v>55564</v>
      </c>
      <c r="K409" s="15">
        <v>0</v>
      </c>
      <c r="L409" s="15" t="s">
        <v>41</v>
      </c>
      <c r="M409" s="62" t="s">
        <v>14</v>
      </c>
      <c r="N409" s="56" t="s">
        <v>140</v>
      </c>
      <c r="O409" s="56" t="s">
        <v>552</v>
      </c>
      <c r="S409" s="56" t="s">
        <v>465</v>
      </c>
      <c r="V409" s="125">
        <v>120.63</v>
      </c>
      <c r="W409" s="125" t="s">
        <v>1017</v>
      </c>
      <c r="X409" s="65">
        <v>44412</v>
      </c>
      <c r="Y409" s="65">
        <v>45204</v>
      </c>
      <c r="Z409" s="69" t="s">
        <v>1080</v>
      </c>
      <c r="AA409" s="322">
        <v>48900</v>
      </c>
      <c r="AB409" s="56">
        <v>72</v>
      </c>
      <c r="AC409" s="56">
        <v>42</v>
      </c>
      <c r="AD409" s="65">
        <v>46451</v>
      </c>
      <c r="AE409" s="117">
        <v>456.6</v>
      </c>
      <c r="AF409" s="117"/>
      <c r="AP409" s="58"/>
      <c r="AQ409" s="58"/>
      <c r="AR409" s="58"/>
      <c r="AW409" s="56"/>
      <c r="BD409" s="56"/>
      <c r="CS409" s="58">
        <f>+AL409+AT409</f>
        <v>0</v>
      </c>
      <c r="CT409" s="76">
        <f>+BA409+BG409+BM409+BS409+BY409+CE409+CK409+CQ409</f>
        <v>0</v>
      </c>
      <c r="CU409" s="76">
        <f>+CS409-CT409</f>
        <v>0</v>
      </c>
      <c r="CV409" s="81">
        <f>+AE409-AL409-AT409</f>
        <v>456.6</v>
      </c>
    </row>
    <row r="410" spans="1:100">
      <c r="A410" s="56" t="s">
        <v>550</v>
      </c>
      <c r="B410" s="13">
        <v>29</v>
      </c>
      <c r="C410" s="15" t="s">
        <v>402</v>
      </c>
      <c r="D410" s="15" t="s">
        <v>403</v>
      </c>
      <c r="E410" s="13"/>
      <c r="F410" s="13"/>
      <c r="G410" s="13" t="s">
        <v>257</v>
      </c>
      <c r="H410" s="13">
        <v>1</v>
      </c>
      <c r="I410" s="55">
        <v>125.02</v>
      </c>
      <c r="J410" s="55">
        <v>55564</v>
      </c>
      <c r="K410" s="15">
        <v>0</v>
      </c>
      <c r="L410" s="15" t="s">
        <v>41</v>
      </c>
      <c r="M410" s="62" t="s">
        <v>14</v>
      </c>
      <c r="N410" s="56" t="s">
        <v>140</v>
      </c>
      <c r="O410" s="56" t="s">
        <v>552</v>
      </c>
      <c r="S410" s="56" t="s">
        <v>465</v>
      </c>
      <c r="V410" s="125">
        <v>120.63</v>
      </c>
      <c r="W410" s="125" t="s">
        <v>1017</v>
      </c>
      <c r="X410" s="65">
        <v>44412</v>
      </c>
      <c r="Y410" s="65">
        <v>45204</v>
      </c>
      <c r="Z410" s="69" t="s">
        <v>1080</v>
      </c>
      <c r="AA410" s="322">
        <v>48900</v>
      </c>
      <c r="AB410" s="56">
        <v>72</v>
      </c>
      <c r="AC410" s="56">
        <v>43</v>
      </c>
      <c r="AD410" s="65">
        <v>46482</v>
      </c>
      <c r="AE410" s="117">
        <v>456.6</v>
      </c>
      <c r="AF410" s="117"/>
      <c r="AP410" s="58"/>
      <c r="AQ410" s="58"/>
      <c r="AR410" s="58"/>
      <c r="AW410" s="56"/>
      <c r="BD410" s="56"/>
      <c r="CS410" s="58">
        <f>+AL410+AT410</f>
        <v>0</v>
      </c>
      <c r="CT410" s="76">
        <f>+BA410+BG410+BM410+BS410+BY410+CE410+CK410+CQ410</f>
        <v>0</v>
      </c>
      <c r="CU410" s="76">
        <f>+CS410-CT410</f>
        <v>0</v>
      </c>
      <c r="CV410" s="81">
        <f>+AE410-AL410-AT410</f>
        <v>456.6</v>
      </c>
    </row>
    <row r="411" spans="1:100">
      <c r="A411" s="56" t="s">
        <v>550</v>
      </c>
      <c r="B411" s="13">
        <v>29</v>
      </c>
      <c r="C411" s="15" t="s">
        <v>402</v>
      </c>
      <c r="D411" s="15" t="s">
        <v>403</v>
      </c>
      <c r="E411" s="13"/>
      <c r="F411" s="13"/>
      <c r="G411" s="13" t="s">
        <v>257</v>
      </c>
      <c r="H411" s="13">
        <v>1</v>
      </c>
      <c r="I411" s="55">
        <v>125.02</v>
      </c>
      <c r="J411" s="55">
        <v>55564</v>
      </c>
      <c r="K411" s="15">
        <v>0</v>
      </c>
      <c r="L411" s="15" t="s">
        <v>41</v>
      </c>
      <c r="M411" s="62" t="s">
        <v>14</v>
      </c>
      <c r="N411" s="56" t="s">
        <v>140</v>
      </c>
      <c r="O411" s="56" t="s">
        <v>552</v>
      </c>
      <c r="S411" s="56" t="s">
        <v>465</v>
      </c>
      <c r="V411" s="125">
        <v>120.63</v>
      </c>
      <c r="W411" s="125" t="s">
        <v>1017</v>
      </c>
      <c r="X411" s="65">
        <v>44412</v>
      </c>
      <c r="Y411" s="65">
        <v>45204</v>
      </c>
      <c r="Z411" s="69" t="s">
        <v>1080</v>
      </c>
      <c r="AA411" s="322">
        <v>48900</v>
      </c>
      <c r="AB411" s="56">
        <v>72</v>
      </c>
      <c r="AC411" s="56">
        <v>44</v>
      </c>
      <c r="AD411" s="65">
        <v>46512</v>
      </c>
      <c r="AE411" s="117">
        <v>456.6</v>
      </c>
      <c r="AF411" s="117"/>
      <c r="AP411" s="58"/>
      <c r="AQ411" s="58"/>
      <c r="AR411" s="58"/>
      <c r="AW411" s="56"/>
      <c r="BD411" s="56"/>
      <c r="CS411" s="58">
        <f>+AL411+AT411</f>
        <v>0</v>
      </c>
      <c r="CT411" s="76">
        <f>+BA411+BG411+BM411+BS411+BY411+CE411+CK411+CQ411</f>
        <v>0</v>
      </c>
      <c r="CU411" s="76">
        <f>+CS411-CT411</f>
        <v>0</v>
      </c>
      <c r="CV411" s="81">
        <f>+AE411-AL411-AT411</f>
        <v>456.6</v>
      </c>
    </row>
    <row r="412" spans="1:100">
      <c r="A412" s="56" t="s">
        <v>550</v>
      </c>
      <c r="B412" s="13">
        <v>29</v>
      </c>
      <c r="C412" s="15" t="s">
        <v>402</v>
      </c>
      <c r="D412" s="15" t="s">
        <v>403</v>
      </c>
      <c r="E412" s="13"/>
      <c r="F412" s="13"/>
      <c r="G412" s="13" t="s">
        <v>257</v>
      </c>
      <c r="H412" s="13">
        <v>1</v>
      </c>
      <c r="I412" s="55">
        <v>125.02</v>
      </c>
      <c r="J412" s="55">
        <v>55564</v>
      </c>
      <c r="K412" s="15">
        <v>0</v>
      </c>
      <c r="L412" s="15" t="s">
        <v>41</v>
      </c>
      <c r="M412" s="62" t="s">
        <v>14</v>
      </c>
      <c r="N412" s="56" t="s">
        <v>140</v>
      </c>
      <c r="O412" s="56" t="s">
        <v>552</v>
      </c>
      <c r="S412" s="56" t="s">
        <v>465</v>
      </c>
      <c r="V412" s="125">
        <v>120.63</v>
      </c>
      <c r="W412" s="125" t="s">
        <v>1017</v>
      </c>
      <c r="X412" s="65">
        <v>44412</v>
      </c>
      <c r="Y412" s="65">
        <v>45204</v>
      </c>
      <c r="Z412" s="69" t="s">
        <v>1080</v>
      </c>
      <c r="AA412" s="322">
        <v>48900</v>
      </c>
      <c r="AB412" s="56">
        <v>72</v>
      </c>
      <c r="AC412" s="56">
        <v>45</v>
      </c>
      <c r="AD412" s="65">
        <v>46543</v>
      </c>
      <c r="AE412" s="117">
        <v>456.6</v>
      </c>
      <c r="AF412" s="117"/>
      <c r="AP412" s="58"/>
      <c r="AQ412" s="58"/>
      <c r="AR412" s="58"/>
      <c r="AW412" s="56"/>
      <c r="BD412" s="56"/>
      <c r="CS412" s="58">
        <f>+AL412+AT412</f>
        <v>0</v>
      </c>
      <c r="CT412" s="76">
        <f>+BA412+BG412+BM412+BS412+BY412+CE412+CK412+CQ412</f>
        <v>0</v>
      </c>
      <c r="CU412" s="76">
        <f>+CS412-CT412</f>
        <v>0</v>
      </c>
      <c r="CV412" s="81">
        <f>+AE412-AL412-AT412</f>
        <v>456.6</v>
      </c>
    </row>
    <row r="413" spans="1:100">
      <c r="A413" s="56" t="s">
        <v>550</v>
      </c>
      <c r="B413" s="13">
        <v>29</v>
      </c>
      <c r="C413" s="15" t="s">
        <v>402</v>
      </c>
      <c r="D413" s="15" t="s">
        <v>403</v>
      </c>
      <c r="E413" s="13"/>
      <c r="F413" s="13"/>
      <c r="G413" s="13" t="s">
        <v>257</v>
      </c>
      <c r="H413" s="13">
        <v>1</v>
      </c>
      <c r="I413" s="55">
        <v>125.02</v>
      </c>
      <c r="J413" s="55">
        <v>55564</v>
      </c>
      <c r="K413" s="15">
        <v>0</v>
      </c>
      <c r="L413" s="15" t="s">
        <v>41</v>
      </c>
      <c r="M413" s="62" t="s">
        <v>14</v>
      </c>
      <c r="N413" s="56" t="s">
        <v>140</v>
      </c>
      <c r="O413" s="56" t="s">
        <v>552</v>
      </c>
      <c r="S413" s="56" t="s">
        <v>465</v>
      </c>
      <c r="V413" s="125">
        <v>120.63</v>
      </c>
      <c r="W413" s="125" t="s">
        <v>1017</v>
      </c>
      <c r="X413" s="65">
        <v>44412</v>
      </c>
      <c r="Y413" s="65">
        <v>45204</v>
      </c>
      <c r="Z413" s="69" t="s">
        <v>1080</v>
      </c>
      <c r="AA413" s="322">
        <v>48900</v>
      </c>
      <c r="AB413" s="56">
        <v>72</v>
      </c>
      <c r="AC413" s="56">
        <v>46</v>
      </c>
      <c r="AD413" s="65">
        <v>46573</v>
      </c>
      <c r="AE413" s="117">
        <v>456.6</v>
      </c>
      <c r="AF413" s="117"/>
      <c r="AP413" s="58"/>
      <c r="AQ413" s="58"/>
      <c r="AR413" s="58"/>
      <c r="AW413" s="56"/>
      <c r="BD413" s="56"/>
      <c r="CS413" s="58">
        <f>+AL413+AT413</f>
        <v>0</v>
      </c>
      <c r="CT413" s="76">
        <f>+BA413+BG413+BM413+BS413+BY413+CE413+CK413+CQ413</f>
        <v>0</v>
      </c>
      <c r="CU413" s="76">
        <f>+CS413-CT413</f>
        <v>0</v>
      </c>
      <c r="CV413" s="81">
        <f>+AE413-AL413-AT413</f>
        <v>456.6</v>
      </c>
    </row>
    <row r="414" spans="1:100">
      <c r="A414" s="56" t="s">
        <v>550</v>
      </c>
      <c r="B414" s="13">
        <v>29</v>
      </c>
      <c r="C414" s="15" t="s">
        <v>402</v>
      </c>
      <c r="D414" s="15" t="s">
        <v>403</v>
      </c>
      <c r="E414" s="13"/>
      <c r="F414" s="13"/>
      <c r="G414" s="13" t="s">
        <v>257</v>
      </c>
      <c r="H414" s="13">
        <v>1</v>
      </c>
      <c r="I414" s="55">
        <v>125.02</v>
      </c>
      <c r="J414" s="55">
        <v>55564</v>
      </c>
      <c r="K414" s="15">
        <v>0</v>
      </c>
      <c r="L414" s="15" t="s">
        <v>41</v>
      </c>
      <c r="M414" s="62" t="s">
        <v>14</v>
      </c>
      <c r="N414" s="56" t="s">
        <v>140</v>
      </c>
      <c r="O414" s="56" t="s">
        <v>552</v>
      </c>
      <c r="S414" s="56" t="s">
        <v>465</v>
      </c>
      <c r="V414" s="125">
        <v>120.63</v>
      </c>
      <c r="W414" s="125" t="s">
        <v>1017</v>
      </c>
      <c r="X414" s="65">
        <v>44412</v>
      </c>
      <c r="Y414" s="65">
        <v>45204</v>
      </c>
      <c r="Z414" s="69" t="s">
        <v>1080</v>
      </c>
      <c r="AA414" s="322">
        <v>48900</v>
      </c>
      <c r="AB414" s="56">
        <v>72</v>
      </c>
      <c r="AC414" s="56">
        <v>47</v>
      </c>
      <c r="AD414" s="65">
        <v>46604</v>
      </c>
      <c r="AE414" s="117">
        <v>456.6</v>
      </c>
      <c r="AF414" s="117"/>
      <c r="AP414" s="58"/>
      <c r="AQ414" s="58"/>
      <c r="AR414" s="58"/>
      <c r="AW414" s="56"/>
      <c r="BD414" s="56"/>
      <c r="CS414" s="58">
        <f>+AL414+AT414</f>
        <v>0</v>
      </c>
      <c r="CT414" s="76">
        <f>+BA414+BG414+BM414+BS414+BY414+CE414+CK414+CQ414</f>
        <v>0</v>
      </c>
      <c r="CU414" s="76">
        <f>+CS414-CT414</f>
        <v>0</v>
      </c>
      <c r="CV414" s="81">
        <f>+AE414-AL414-AT414</f>
        <v>456.6</v>
      </c>
    </row>
    <row r="415" spans="1:100">
      <c r="A415" s="56" t="s">
        <v>550</v>
      </c>
      <c r="B415" s="13">
        <v>29</v>
      </c>
      <c r="C415" s="15" t="s">
        <v>402</v>
      </c>
      <c r="D415" s="15" t="s">
        <v>403</v>
      </c>
      <c r="E415" s="13"/>
      <c r="F415" s="13"/>
      <c r="G415" s="13" t="s">
        <v>257</v>
      </c>
      <c r="H415" s="13">
        <v>1</v>
      </c>
      <c r="I415" s="55">
        <v>125.02</v>
      </c>
      <c r="J415" s="55">
        <v>55564</v>
      </c>
      <c r="K415" s="15">
        <v>0</v>
      </c>
      <c r="L415" s="15" t="s">
        <v>41</v>
      </c>
      <c r="M415" s="62" t="s">
        <v>14</v>
      </c>
      <c r="N415" s="56" t="s">
        <v>140</v>
      </c>
      <c r="O415" s="56" t="s">
        <v>552</v>
      </c>
      <c r="S415" s="56" t="s">
        <v>465</v>
      </c>
      <c r="V415" s="125">
        <v>120.63</v>
      </c>
      <c r="W415" s="125" t="s">
        <v>1017</v>
      </c>
      <c r="X415" s="65">
        <v>44412</v>
      </c>
      <c r="Y415" s="65">
        <v>45204</v>
      </c>
      <c r="Z415" s="69" t="s">
        <v>1080</v>
      </c>
      <c r="AA415" s="322">
        <v>48900</v>
      </c>
      <c r="AB415" s="56">
        <v>72</v>
      </c>
      <c r="AC415" s="56">
        <v>48</v>
      </c>
      <c r="AD415" s="65">
        <v>46635</v>
      </c>
      <c r="AE415" s="117">
        <v>456.6</v>
      </c>
      <c r="AF415" s="117"/>
      <c r="AP415" s="58"/>
      <c r="AQ415" s="58"/>
      <c r="AR415" s="58"/>
      <c r="AW415" s="56"/>
      <c r="BD415" s="56"/>
      <c r="CS415" s="58">
        <f>+AL415+AT415</f>
        <v>0</v>
      </c>
      <c r="CT415" s="76">
        <f>+BA415+BG415+BM415+BS415+BY415+CE415+CK415+CQ415</f>
        <v>0</v>
      </c>
      <c r="CU415" s="76">
        <f>+CS415-CT415</f>
        <v>0</v>
      </c>
      <c r="CV415" s="81">
        <f>+AE415-AL415-AT415</f>
        <v>456.6</v>
      </c>
    </row>
    <row r="416" spans="1:100">
      <c r="A416" s="56" t="s">
        <v>550</v>
      </c>
      <c r="B416" s="13">
        <v>29</v>
      </c>
      <c r="C416" s="15" t="s">
        <v>402</v>
      </c>
      <c r="D416" s="15" t="s">
        <v>403</v>
      </c>
      <c r="E416" s="13"/>
      <c r="F416" s="13"/>
      <c r="G416" s="13" t="s">
        <v>257</v>
      </c>
      <c r="H416" s="13">
        <v>1</v>
      </c>
      <c r="I416" s="55">
        <v>125.02</v>
      </c>
      <c r="J416" s="55">
        <v>55564</v>
      </c>
      <c r="K416" s="15">
        <v>0</v>
      </c>
      <c r="L416" s="15" t="s">
        <v>41</v>
      </c>
      <c r="M416" s="62" t="s">
        <v>14</v>
      </c>
      <c r="N416" s="56" t="s">
        <v>140</v>
      </c>
      <c r="O416" s="56" t="s">
        <v>552</v>
      </c>
      <c r="S416" s="56" t="s">
        <v>465</v>
      </c>
      <c r="V416" s="125">
        <v>120.63</v>
      </c>
      <c r="W416" s="125" t="s">
        <v>1017</v>
      </c>
      <c r="X416" s="65">
        <v>44412</v>
      </c>
      <c r="Y416" s="65">
        <v>45204</v>
      </c>
      <c r="Z416" s="69" t="s">
        <v>1080</v>
      </c>
      <c r="AA416" s="322">
        <v>48900</v>
      </c>
      <c r="AB416" s="56">
        <v>72</v>
      </c>
      <c r="AC416" s="56">
        <v>49</v>
      </c>
      <c r="AD416" s="65">
        <v>46665</v>
      </c>
      <c r="AE416" s="117">
        <v>456.6</v>
      </c>
      <c r="AF416" s="117"/>
      <c r="AP416" s="58"/>
      <c r="AQ416" s="58"/>
      <c r="AR416" s="58"/>
      <c r="AW416" s="56"/>
      <c r="BD416" s="56"/>
      <c r="CS416" s="58">
        <f>+AL416+AT416</f>
        <v>0</v>
      </c>
      <c r="CT416" s="76">
        <f>+BA416+BG416+BM416+BS416+BY416+CE416+CK416+CQ416</f>
        <v>0</v>
      </c>
      <c r="CU416" s="76">
        <f>+CS416-CT416</f>
        <v>0</v>
      </c>
      <c r="CV416" s="81">
        <f>+AE416-AL416-AT416</f>
        <v>456.6</v>
      </c>
    </row>
    <row r="417" spans="1:100">
      <c r="A417" s="56" t="s">
        <v>550</v>
      </c>
      <c r="B417" s="13">
        <v>29</v>
      </c>
      <c r="C417" s="15" t="s">
        <v>402</v>
      </c>
      <c r="D417" s="15" t="s">
        <v>403</v>
      </c>
      <c r="E417" s="13"/>
      <c r="F417" s="13"/>
      <c r="G417" s="13" t="s">
        <v>257</v>
      </c>
      <c r="H417" s="13">
        <v>1</v>
      </c>
      <c r="I417" s="55">
        <v>125.02</v>
      </c>
      <c r="J417" s="55">
        <v>55564</v>
      </c>
      <c r="K417" s="15">
        <v>0</v>
      </c>
      <c r="L417" s="15" t="s">
        <v>41</v>
      </c>
      <c r="M417" s="62" t="s">
        <v>14</v>
      </c>
      <c r="N417" s="56" t="s">
        <v>140</v>
      </c>
      <c r="O417" s="56" t="s">
        <v>552</v>
      </c>
      <c r="S417" s="56" t="s">
        <v>465</v>
      </c>
      <c r="V417" s="125">
        <v>120.63</v>
      </c>
      <c r="W417" s="125" t="s">
        <v>1017</v>
      </c>
      <c r="X417" s="65">
        <v>44412</v>
      </c>
      <c r="Y417" s="65">
        <v>45204</v>
      </c>
      <c r="Z417" s="69" t="s">
        <v>1080</v>
      </c>
      <c r="AA417" s="322">
        <v>48900</v>
      </c>
      <c r="AB417" s="56">
        <v>72</v>
      </c>
      <c r="AC417" s="56">
        <v>50</v>
      </c>
      <c r="AD417" s="65">
        <v>46696</v>
      </c>
      <c r="AE417" s="117">
        <v>456.6</v>
      </c>
      <c r="AF417" s="117"/>
      <c r="AP417" s="58"/>
      <c r="AQ417" s="58"/>
      <c r="AR417" s="58"/>
      <c r="AW417" s="56"/>
      <c r="BD417" s="56"/>
      <c r="CS417" s="58">
        <f>+AL417+AT417</f>
        <v>0</v>
      </c>
      <c r="CT417" s="76">
        <f>+BA417+BG417+BM417+BS417+BY417+CE417+CK417+CQ417</f>
        <v>0</v>
      </c>
      <c r="CU417" s="76">
        <f>+CS417-CT417</f>
        <v>0</v>
      </c>
      <c r="CV417" s="81">
        <f>+AE417-AL417-AT417</f>
        <v>456.6</v>
      </c>
    </row>
    <row r="418" spans="1:100">
      <c r="A418" s="56" t="s">
        <v>550</v>
      </c>
      <c r="B418" s="13">
        <v>29</v>
      </c>
      <c r="C418" s="15" t="s">
        <v>402</v>
      </c>
      <c r="D418" s="15" t="s">
        <v>403</v>
      </c>
      <c r="E418" s="13"/>
      <c r="F418" s="13"/>
      <c r="G418" s="13" t="s">
        <v>257</v>
      </c>
      <c r="H418" s="13">
        <v>1</v>
      </c>
      <c r="I418" s="55">
        <v>125.02</v>
      </c>
      <c r="J418" s="55">
        <v>55564</v>
      </c>
      <c r="K418" s="15">
        <v>0</v>
      </c>
      <c r="L418" s="15" t="s">
        <v>41</v>
      </c>
      <c r="M418" s="62" t="s">
        <v>14</v>
      </c>
      <c r="N418" s="56" t="s">
        <v>140</v>
      </c>
      <c r="O418" s="56" t="s">
        <v>552</v>
      </c>
      <c r="S418" s="56" t="s">
        <v>465</v>
      </c>
      <c r="V418" s="125">
        <v>120.63</v>
      </c>
      <c r="W418" s="125" t="s">
        <v>1017</v>
      </c>
      <c r="X418" s="65">
        <v>44412</v>
      </c>
      <c r="Y418" s="65">
        <v>45204</v>
      </c>
      <c r="Z418" s="69" t="s">
        <v>1080</v>
      </c>
      <c r="AA418" s="322">
        <v>48900</v>
      </c>
      <c r="AB418" s="56">
        <v>72</v>
      </c>
      <c r="AC418" s="56">
        <v>51</v>
      </c>
      <c r="AD418" s="65">
        <v>46726</v>
      </c>
      <c r="AE418" s="117">
        <v>456.6</v>
      </c>
      <c r="AF418" s="117"/>
      <c r="AP418" s="58"/>
      <c r="AQ418" s="58"/>
      <c r="AR418" s="58"/>
      <c r="AW418" s="56"/>
      <c r="BD418" s="56"/>
      <c r="CS418" s="58">
        <f>+AL418+AT418</f>
        <v>0</v>
      </c>
      <c r="CT418" s="76">
        <f>+BA418+BG418+BM418+BS418+BY418+CE418+CK418+CQ418</f>
        <v>0</v>
      </c>
      <c r="CU418" s="76">
        <f>+CS418-CT418</f>
        <v>0</v>
      </c>
      <c r="CV418" s="81">
        <f>+AE418-AL418-AT418</f>
        <v>456.6</v>
      </c>
    </row>
    <row r="419" spans="1:100">
      <c r="A419" s="56" t="s">
        <v>550</v>
      </c>
      <c r="B419" s="13">
        <v>29</v>
      </c>
      <c r="C419" s="15" t="s">
        <v>402</v>
      </c>
      <c r="D419" s="15" t="s">
        <v>403</v>
      </c>
      <c r="E419" s="13"/>
      <c r="F419" s="13"/>
      <c r="G419" s="13" t="s">
        <v>257</v>
      </c>
      <c r="H419" s="13">
        <v>1</v>
      </c>
      <c r="I419" s="55">
        <v>125.02</v>
      </c>
      <c r="J419" s="55">
        <v>55564</v>
      </c>
      <c r="K419" s="15">
        <v>0</v>
      </c>
      <c r="L419" s="15" t="s">
        <v>41</v>
      </c>
      <c r="M419" s="62" t="s">
        <v>14</v>
      </c>
      <c r="N419" s="56" t="s">
        <v>140</v>
      </c>
      <c r="O419" s="56" t="s">
        <v>552</v>
      </c>
      <c r="S419" s="56" t="s">
        <v>465</v>
      </c>
      <c r="V419" s="125">
        <v>120.63</v>
      </c>
      <c r="W419" s="125" t="s">
        <v>1017</v>
      </c>
      <c r="X419" s="65">
        <v>44412</v>
      </c>
      <c r="Y419" s="65">
        <v>45204</v>
      </c>
      <c r="Z419" s="69" t="s">
        <v>1080</v>
      </c>
      <c r="AA419" s="322">
        <v>48900</v>
      </c>
      <c r="AB419" s="56">
        <v>72</v>
      </c>
      <c r="AC419" s="56">
        <v>52</v>
      </c>
      <c r="AD419" s="65">
        <v>46757</v>
      </c>
      <c r="AE419" s="117">
        <v>456.6</v>
      </c>
      <c r="AF419" s="117"/>
      <c r="AP419" s="58"/>
      <c r="AQ419" s="58"/>
      <c r="AR419" s="58"/>
      <c r="AW419" s="56"/>
      <c r="BD419" s="56"/>
      <c r="CS419" s="58">
        <f>+AL419+AT419</f>
        <v>0</v>
      </c>
      <c r="CT419" s="76">
        <f>+BA419+BG419+BM419+BS419+BY419+CE419+CK419+CQ419</f>
        <v>0</v>
      </c>
      <c r="CU419" s="76">
        <f>+CS419-CT419</f>
        <v>0</v>
      </c>
      <c r="CV419" s="81">
        <f>+AE419-AL419-AT419</f>
        <v>456.6</v>
      </c>
    </row>
    <row r="420" spans="1:100">
      <c r="A420" s="56" t="s">
        <v>550</v>
      </c>
      <c r="B420" s="13">
        <v>29</v>
      </c>
      <c r="C420" s="15" t="s">
        <v>402</v>
      </c>
      <c r="D420" s="15" t="s">
        <v>403</v>
      </c>
      <c r="E420" s="13"/>
      <c r="F420" s="13"/>
      <c r="G420" s="13" t="s">
        <v>257</v>
      </c>
      <c r="H420" s="13">
        <v>1</v>
      </c>
      <c r="I420" s="55">
        <v>125.02</v>
      </c>
      <c r="J420" s="55">
        <v>55564</v>
      </c>
      <c r="K420" s="15">
        <v>0</v>
      </c>
      <c r="L420" s="15" t="s">
        <v>41</v>
      </c>
      <c r="M420" s="62" t="s">
        <v>14</v>
      </c>
      <c r="N420" s="56" t="s">
        <v>140</v>
      </c>
      <c r="O420" s="56" t="s">
        <v>552</v>
      </c>
      <c r="S420" s="56" t="s">
        <v>465</v>
      </c>
      <c r="V420" s="125">
        <v>120.63</v>
      </c>
      <c r="W420" s="125" t="s">
        <v>1017</v>
      </c>
      <c r="X420" s="65">
        <v>44412</v>
      </c>
      <c r="Y420" s="65">
        <v>45204</v>
      </c>
      <c r="Z420" s="69" t="s">
        <v>1080</v>
      </c>
      <c r="AA420" s="322">
        <v>48900</v>
      </c>
      <c r="AB420" s="56">
        <v>72</v>
      </c>
      <c r="AC420" s="56">
        <v>53</v>
      </c>
      <c r="AD420" s="65">
        <v>46788</v>
      </c>
      <c r="AE420" s="117">
        <v>456.6</v>
      </c>
      <c r="AF420" s="117"/>
      <c r="AP420" s="58"/>
      <c r="AQ420" s="58"/>
      <c r="AR420" s="58"/>
      <c r="AW420" s="56"/>
      <c r="BD420" s="56"/>
      <c r="CS420" s="58">
        <f>+AL420+AT420</f>
        <v>0</v>
      </c>
      <c r="CT420" s="76">
        <f>+BA420+BG420+BM420+BS420+BY420+CE420+CK420+CQ420</f>
        <v>0</v>
      </c>
      <c r="CU420" s="76">
        <f>+CS420-CT420</f>
        <v>0</v>
      </c>
      <c r="CV420" s="81">
        <f>+AE420-AL420-AT420</f>
        <v>456.6</v>
      </c>
    </row>
    <row r="421" spans="1:100">
      <c r="A421" s="56" t="s">
        <v>550</v>
      </c>
      <c r="B421" s="13">
        <v>29</v>
      </c>
      <c r="C421" s="15" t="s">
        <v>402</v>
      </c>
      <c r="D421" s="15" t="s">
        <v>403</v>
      </c>
      <c r="E421" s="13"/>
      <c r="F421" s="13"/>
      <c r="G421" s="13" t="s">
        <v>257</v>
      </c>
      <c r="H421" s="13">
        <v>1</v>
      </c>
      <c r="I421" s="55">
        <v>125.02</v>
      </c>
      <c r="J421" s="55">
        <v>55564</v>
      </c>
      <c r="K421" s="15">
        <v>0</v>
      </c>
      <c r="L421" s="15" t="s">
        <v>41</v>
      </c>
      <c r="M421" s="62" t="s">
        <v>14</v>
      </c>
      <c r="N421" s="56" t="s">
        <v>140</v>
      </c>
      <c r="O421" s="56" t="s">
        <v>552</v>
      </c>
      <c r="S421" s="56" t="s">
        <v>465</v>
      </c>
      <c r="V421" s="125">
        <v>120.63</v>
      </c>
      <c r="W421" s="125" t="s">
        <v>1017</v>
      </c>
      <c r="X421" s="65">
        <v>44412</v>
      </c>
      <c r="Y421" s="65">
        <v>45204</v>
      </c>
      <c r="Z421" s="69" t="s">
        <v>1080</v>
      </c>
      <c r="AA421" s="322">
        <v>48900</v>
      </c>
      <c r="AB421" s="56">
        <v>72</v>
      </c>
      <c r="AC421" s="56">
        <v>54</v>
      </c>
      <c r="AD421" s="65">
        <v>46817</v>
      </c>
      <c r="AE421" s="117">
        <v>456.6</v>
      </c>
      <c r="AF421" s="117"/>
      <c r="AP421" s="58"/>
      <c r="AQ421" s="58"/>
      <c r="AR421" s="58"/>
      <c r="AW421" s="56"/>
      <c r="BD421" s="56"/>
      <c r="CS421" s="58">
        <f>+AL421+AT421</f>
        <v>0</v>
      </c>
      <c r="CT421" s="76">
        <f>+BA421+BG421+BM421+BS421+BY421+CE421+CK421+CQ421</f>
        <v>0</v>
      </c>
      <c r="CU421" s="76">
        <f>+CS421-CT421</f>
        <v>0</v>
      </c>
      <c r="CV421" s="81">
        <f>+AE421-AL421-AT421</f>
        <v>456.6</v>
      </c>
    </row>
    <row r="422" spans="1:100">
      <c r="A422" s="56" t="s">
        <v>550</v>
      </c>
      <c r="B422" s="13">
        <v>29</v>
      </c>
      <c r="C422" s="15" t="s">
        <v>402</v>
      </c>
      <c r="D422" s="15" t="s">
        <v>403</v>
      </c>
      <c r="E422" s="13"/>
      <c r="F422" s="13"/>
      <c r="G422" s="13" t="s">
        <v>257</v>
      </c>
      <c r="H422" s="13">
        <v>1</v>
      </c>
      <c r="I422" s="55">
        <v>125.02</v>
      </c>
      <c r="J422" s="55">
        <v>55564</v>
      </c>
      <c r="K422" s="15">
        <v>0</v>
      </c>
      <c r="L422" s="15" t="s">
        <v>41</v>
      </c>
      <c r="M422" s="62" t="s">
        <v>14</v>
      </c>
      <c r="N422" s="56" t="s">
        <v>140</v>
      </c>
      <c r="O422" s="56" t="s">
        <v>552</v>
      </c>
      <c r="S422" s="56" t="s">
        <v>465</v>
      </c>
      <c r="V422" s="125">
        <v>120.63</v>
      </c>
      <c r="W422" s="125" t="s">
        <v>1017</v>
      </c>
      <c r="X422" s="65">
        <v>44412</v>
      </c>
      <c r="Y422" s="65">
        <v>45204</v>
      </c>
      <c r="Z422" s="69" t="s">
        <v>1080</v>
      </c>
      <c r="AA422" s="322">
        <v>48900</v>
      </c>
      <c r="AB422" s="56">
        <v>72</v>
      </c>
      <c r="AC422" s="56">
        <v>55</v>
      </c>
      <c r="AD422" s="65">
        <v>46848</v>
      </c>
      <c r="AE422" s="117">
        <v>456.6</v>
      </c>
      <c r="AF422" s="117"/>
      <c r="AP422" s="58"/>
      <c r="AQ422" s="58"/>
      <c r="AR422" s="58"/>
      <c r="AW422" s="56"/>
      <c r="BD422" s="56"/>
      <c r="CS422" s="58">
        <f>+AL422+AT422</f>
        <v>0</v>
      </c>
      <c r="CT422" s="76">
        <f>+BA422+BG422+BM422+BS422+BY422+CE422+CK422+CQ422</f>
        <v>0</v>
      </c>
      <c r="CU422" s="76">
        <f>+CS422-CT422</f>
        <v>0</v>
      </c>
      <c r="CV422" s="81">
        <f>+AE422-AL422-AT422</f>
        <v>456.6</v>
      </c>
    </row>
    <row r="423" spans="1:100">
      <c r="A423" s="56" t="s">
        <v>550</v>
      </c>
      <c r="B423" s="13">
        <v>29</v>
      </c>
      <c r="C423" s="15" t="s">
        <v>402</v>
      </c>
      <c r="D423" s="15" t="s">
        <v>403</v>
      </c>
      <c r="E423" s="13"/>
      <c r="F423" s="13"/>
      <c r="G423" s="13" t="s">
        <v>257</v>
      </c>
      <c r="H423" s="13">
        <v>1</v>
      </c>
      <c r="I423" s="55">
        <v>125.02</v>
      </c>
      <c r="J423" s="55">
        <v>55564</v>
      </c>
      <c r="K423" s="15">
        <v>0</v>
      </c>
      <c r="L423" s="15" t="s">
        <v>41</v>
      </c>
      <c r="M423" s="62" t="s">
        <v>14</v>
      </c>
      <c r="N423" s="56" t="s">
        <v>140</v>
      </c>
      <c r="O423" s="56" t="s">
        <v>552</v>
      </c>
      <c r="S423" s="56" t="s">
        <v>465</v>
      </c>
      <c r="V423" s="125">
        <v>120.63</v>
      </c>
      <c r="W423" s="125" t="s">
        <v>1017</v>
      </c>
      <c r="X423" s="65">
        <v>44412</v>
      </c>
      <c r="Y423" s="65">
        <v>45204</v>
      </c>
      <c r="Z423" s="69" t="s">
        <v>1080</v>
      </c>
      <c r="AA423" s="322">
        <v>48900</v>
      </c>
      <c r="AB423" s="56">
        <v>72</v>
      </c>
      <c r="AC423" s="56">
        <v>56</v>
      </c>
      <c r="AD423" s="65">
        <v>46878</v>
      </c>
      <c r="AE423" s="117">
        <v>456.6</v>
      </c>
      <c r="AF423" s="117"/>
      <c r="AP423" s="58"/>
      <c r="AQ423" s="58"/>
      <c r="AR423" s="58"/>
      <c r="AW423" s="56"/>
      <c r="BD423" s="56"/>
      <c r="CS423" s="58">
        <f>+AL423+AT423</f>
        <v>0</v>
      </c>
      <c r="CT423" s="76">
        <f>+BA423+BG423+BM423+BS423+BY423+CE423+CK423+CQ423</f>
        <v>0</v>
      </c>
      <c r="CU423" s="76">
        <f>+CS423-CT423</f>
        <v>0</v>
      </c>
      <c r="CV423" s="81">
        <f>+AE423-AL423-AT423</f>
        <v>456.6</v>
      </c>
    </row>
    <row r="424" spans="1:100">
      <c r="A424" s="56" t="s">
        <v>550</v>
      </c>
      <c r="B424" s="13">
        <v>29</v>
      </c>
      <c r="C424" s="15" t="s">
        <v>402</v>
      </c>
      <c r="D424" s="15" t="s">
        <v>403</v>
      </c>
      <c r="E424" s="13"/>
      <c r="F424" s="13"/>
      <c r="G424" s="13" t="s">
        <v>257</v>
      </c>
      <c r="H424" s="13">
        <v>1</v>
      </c>
      <c r="I424" s="55">
        <v>125.02</v>
      </c>
      <c r="J424" s="55">
        <v>55564</v>
      </c>
      <c r="K424" s="15">
        <v>0</v>
      </c>
      <c r="L424" s="15" t="s">
        <v>41</v>
      </c>
      <c r="M424" s="62" t="s">
        <v>14</v>
      </c>
      <c r="N424" s="56" t="s">
        <v>140</v>
      </c>
      <c r="O424" s="56" t="s">
        <v>552</v>
      </c>
      <c r="S424" s="56" t="s">
        <v>465</v>
      </c>
      <c r="V424" s="125">
        <v>120.63</v>
      </c>
      <c r="W424" s="125" t="s">
        <v>1017</v>
      </c>
      <c r="X424" s="65">
        <v>44412</v>
      </c>
      <c r="Y424" s="65">
        <v>45204</v>
      </c>
      <c r="Z424" s="69" t="s">
        <v>1080</v>
      </c>
      <c r="AA424" s="322">
        <v>48900</v>
      </c>
      <c r="AB424" s="56">
        <v>72</v>
      </c>
      <c r="AC424" s="56">
        <v>57</v>
      </c>
      <c r="AD424" s="65">
        <v>46909</v>
      </c>
      <c r="AE424" s="117">
        <v>456.6</v>
      </c>
      <c r="AF424" s="117"/>
      <c r="AP424" s="58"/>
      <c r="AQ424" s="58"/>
      <c r="AR424" s="58"/>
      <c r="AW424" s="56"/>
      <c r="BD424" s="56"/>
      <c r="CS424" s="58">
        <f>+AL424+AT424</f>
        <v>0</v>
      </c>
      <c r="CT424" s="76">
        <f>+BA424+BG424+BM424+BS424+BY424+CE424+CK424+CQ424</f>
        <v>0</v>
      </c>
      <c r="CU424" s="76">
        <f>+CS424-CT424</f>
        <v>0</v>
      </c>
      <c r="CV424" s="81">
        <f>+AE424-AL424-AT424</f>
        <v>456.6</v>
      </c>
    </row>
    <row r="425" spans="1:100">
      <c r="A425" s="56" t="s">
        <v>550</v>
      </c>
      <c r="B425" s="13">
        <v>29</v>
      </c>
      <c r="C425" s="15" t="s">
        <v>402</v>
      </c>
      <c r="D425" s="15" t="s">
        <v>403</v>
      </c>
      <c r="E425" s="13"/>
      <c r="F425" s="13"/>
      <c r="G425" s="13" t="s">
        <v>257</v>
      </c>
      <c r="H425" s="13">
        <v>1</v>
      </c>
      <c r="I425" s="55">
        <v>125.02</v>
      </c>
      <c r="J425" s="55">
        <v>55564</v>
      </c>
      <c r="K425" s="15">
        <v>0</v>
      </c>
      <c r="L425" s="15" t="s">
        <v>41</v>
      </c>
      <c r="M425" s="62" t="s">
        <v>14</v>
      </c>
      <c r="N425" s="56" t="s">
        <v>140</v>
      </c>
      <c r="O425" s="56" t="s">
        <v>552</v>
      </c>
      <c r="S425" s="56" t="s">
        <v>465</v>
      </c>
      <c r="V425" s="125">
        <v>120.63</v>
      </c>
      <c r="W425" s="125" t="s">
        <v>1017</v>
      </c>
      <c r="X425" s="65">
        <v>44412</v>
      </c>
      <c r="Y425" s="65">
        <v>45204</v>
      </c>
      <c r="Z425" s="69" t="s">
        <v>1080</v>
      </c>
      <c r="AA425" s="322">
        <v>48900</v>
      </c>
      <c r="AB425" s="56">
        <v>72</v>
      </c>
      <c r="AC425" s="56">
        <v>58</v>
      </c>
      <c r="AD425" s="65">
        <v>46939</v>
      </c>
      <c r="AE425" s="117">
        <v>456.6</v>
      </c>
      <c r="AF425" s="117"/>
      <c r="AP425" s="58"/>
      <c r="AQ425" s="58"/>
      <c r="AR425" s="58"/>
      <c r="AW425" s="56"/>
      <c r="BD425" s="56"/>
      <c r="CS425" s="58">
        <f>+AL425+AT425</f>
        <v>0</v>
      </c>
      <c r="CT425" s="76">
        <f>+BA425+BG425+BM425+BS425+BY425+CE425+CK425+CQ425</f>
        <v>0</v>
      </c>
      <c r="CU425" s="76">
        <f>+CS425-CT425</f>
        <v>0</v>
      </c>
      <c r="CV425" s="81">
        <f>+AE425-AL425-AT425</f>
        <v>456.6</v>
      </c>
    </row>
    <row r="426" spans="1:100">
      <c r="A426" s="56" t="s">
        <v>550</v>
      </c>
      <c r="B426" s="13">
        <v>29</v>
      </c>
      <c r="C426" s="15" t="s">
        <v>402</v>
      </c>
      <c r="D426" s="15" t="s">
        <v>403</v>
      </c>
      <c r="E426" s="13"/>
      <c r="F426" s="13"/>
      <c r="G426" s="13" t="s">
        <v>257</v>
      </c>
      <c r="H426" s="13">
        <v>1</v>
      </c>
      <c r="I426" s="55">
        <v>125.02</v>
      </c>
      <c r="J426" s="55">
        <v>55564</v>
      </c>
      <c r="K426" s="15">
        <v>0</v>
      </c>
      <c r="L426" s="15" t="s">
        <v>41</v>
      </c>
      <c r="M426" s="62" t="s">
        <v>14</v>
      </c>
      <c r="N426" s="56" t="s">
        <v>140</v>
      </c>
      <c r="O426" s="56" t="s">
        <v>552</v>
      </c>
      <c r="S426" s="56" t="s">
        <v>465</v>
      </c>
      <c r="V426" s="125">
        <v>120.63</v>
      </c>
      <c r="W426" s="125" t="s">
        <v>1017</v>
      </c>
      <c r="X426" s="65">
        <v>44412</v>
      </c>
      <c r="Y426" s="65">
        <v>45204</v>
      </c>
      <c r="Z426" s="69" t="s">
        <v>1080</v>
      </c>
      <c r="AA426" s="322">
        <v>48900</v>
      </c>
      <c r="AB426" s="56">
        <v>72</v>
      </c>
      <c r="AC426" s="56">
        <v>59</v>
      </c>
      <c r="AD426" s="65">
        <v>46970</v>
      </c>
      <c r="AE426" s="117">
        <v>456.6</v>
      </c>
      <c r="AF426" s="117"/>
      <c r="AP426" s="58"/>
      <c r="AQ426" s="58"/>
      <c r="AR426" s="58"/>
      <c r="AW426" s="56"/>
      <c r="BD426" s="56"/>
      <c r="CS426" s="58">
        <f>+AL426+AT426</f>
        <v>0</v>
      </c>
      <c r="CT426" s="76">
        <f>+BA426+BG426+BM426+BS426+BY426+CE426+CK426+CQ426</f>
        <v>0</v>
      </c>
      <c r="CU426" s="76">
        <f>+CS426-CT426</f>
        <v>0</v>
      </c>
      <c r="CV426" s="81">
        <f>+AE426-AL426-AT426</f>
        <v>456.6</v>
      </c>
    </row>
    <row r="427" spans="1:100">
      <c r="A427" s="56" t="s">
        <v>550</v>
      </c>
      <c r="B427" s="13">
        <v>29</v>
      </c>
      <c r="C427" s="15" t="s">
        <v>402</v>
      </c>
      <c r="D427" s="15" t="s">
        <v>403</v>
      </c>
      <c r="E427" s="13"/>
      <c r="F427" s="13"/>
      <c r="G427" s="13" t="s">
        <v>257</v>
      </c>
      <c r="H427" s="13">
        <v>1</v>
      </c>
      <c r="I427" s="55">
        <v>125.02</v>
      </c>
      <c r="J427" s="55">
        <v>55564</v>
      </c>
      <c r="K427" s="15">
        <v>0</v>
      </c>
      <c r="L427" s="15" t="s">
        <v>41</v>
      </c>
      <c r="M427" s="62" t="s">
        <v>14</v>
      </c>
      <c r="N427" s="56" t="s">
        <v>140</v>
      </c>
      <c r="O427" s="56" t="s">
        <v>552</v>
      </c>
      <c r="S427" s="56" t="s">
        <v>465</v>
      </c>
      <c r="V427" s="125">
        <v>120.63</v>
      </c>
      <c r="W427" s="125" t="s">
        <v>1017</v>
      </c>
      <c r="X427" s="65">
        <v>44412</v>
      </c>
      <c r="Y427" s="65">
        <v>45204</v>
      </c>
      <c r="Z427" s="69" t="s">
        <v>1080</v>
      </c>
      <c r="AA427" s="322">
        <v>48900</v>
      </c>
      <c r="AB427" s="56">
        <v>72</v>
      </c>
      <c r="AC427" s="56">
        <v>60</v>
      </c>
      <c r="AD427" s="65">
        <v>47001</v>
      </c>
      <c r="AE427" s="117">
        <v>456.6</v>
      </c>
      <c r="AF427" s="117"/>
      <c r="AP427" s="58"/>
      <c r="AQ427" s="58"/>
      <c r="AR427" s="58"/>
      <c r="AW427" s="56"/>
      <c r="BD427" s="56"/>
      <c r="CS427" s="58">
        <f>+AL427+AT427</f>
        <v>0</v>
      </c>
      <c r="CT427" s="76">
        <f>+BA427+BG427+BM427+BS427+BY427+CE427+CK427+CQ427</f>
        <v>0</v>
      </c>
      <c r="CU427" s="76">
        <f>+CS427-CT427</f>
        <v>0</v>
      </c>
      <c r="CV427" s="81">
        <f>+AE427-AL427-AT427</f>
        <v>456.6</v>
      </c>
    </row>
    <row r="428" spans="1:100">
      <c r="A428" s="56" t="s">
        <v>550</v>
      </c>
      <c r="B428" s="13">
        <v>29</v>
      </c>
      <c r="C428" s="15" t="s">
        <v>402</v>
      </c>
      <c r="D428" s="15" t="s">
        <v>403</v>
      </c>
      <c r="E428" s="13"/>
      <c r="F428" s="13"/>
      <c r="G428" s="13" t="s">
        <v>257</v>
      </c>
      <c r="H428" s="13">
        <v>1</v>
      </c>
      <c r="I428" s="55">
        <v>125.02</v>
      </c>
      <c r="J428" s="55">
        <v>55564</v>
      </c>
      <c r="K428" s="15">
        <v>0</v>
      </c>
      <c r="L428" s="15" t="s">
        <v>41</v>
      </c>
      <c r="M428" s="62" t="s">
        <v>14</v>
      </c>
      <c r="N428" s="56" t="s">
        <v>140</v>
      </c>
      <c r="O428" s="56" t="s">
        <v>552</v>
      </c>
      <c r="S428" s="56" t="s">
        <v>465</v>
      </c>
      <c r="V428" s="125">
        <v>120.63</v>
      </c>
      <c r="W428" s="125" t="s">
        <v>1017</v>
      </c>
      <c r="X428" s="65">
        <v>44412</v>
      </c>
      <c r="Y428" s="65">
        <v>45204</v>
      </c>
      <c r="Z428" s="69" t="s">
        <v>1080</v>
      </c>
      <c r="AA428" s="322">
        <v>48900</v>
      </c>
      <c r="AB428" s="56">
        <v>72</v>
      </c>
      <c r="AC428" s="56">
        <v>61</v>
      </c>
      <c r="AD428" s="65">
        <v>47031</v>
      </c>
      <c r="AE428" s="117">
        <v>456.6</v>
      </c>
      <c r="AF428" s="117"/>
      <c r="AP428" s="58"/>
      <c r="AQ428" s="58"/>
      <c r="AR428" s="58"/>
      <c r="AW428" s="56"/>
      <c r="BD428" s="56"/>
      <c r="CS428" s="58">
        <f>+AL428+AT428</f>
        <v>0</v>
      </c>
      <c r="CT428" s="76">
        <f>+BA428+BG428+BM428+BS428+BY428+CE428+CK428+CQ428</f>
        <v>0</v>
      </c>
      <c r="CU428" s="76">
        <f>+CS428-CT428</f>
        <v>0</v>
      </c>
      <c r="CV428" s="81">
        <f>+AE428-AL428-AT428</f>
        <v>456.6</v>
      </c>
    </row>
    <row r="429" spans="1:100">
      <c r="A429" s="56" t="s">
        <v>550</v>
      </c>
      <c r="B429" s="13">
        <v>29</v>
      </c>
      <c r="C429" s="15" t="s">
        <v>402</v>
      </c>
      <c r="D429" s="15" t="s">
        <v>403</v>
      </c>
      <c r="E429" s="13"/>
      <c r="F429" s="13"/>
      <c r="G429" s="13" t="s">
        <v>257</v>
      </c>
      <c r="H429" s="13">
        <v>1</v>
      </c>
      <c r="I429" s="55">
        <v>125.02</v>
      </c>
      <c r="J429" s="55">
        <v>55564</v>
      </c>
      <c r="K429" s="15">
        <v>0</v>
      </c>
      <c r="L429" s="15" t="s">
        <v>41</v>
      </c>
      <c r="M429" s="62" t="s">
        <v>14</v>
      </c>
      <c r="N429" s="56" t="s">
        <v>140</v>
      </c>
      <c r="O429" s="56" t="s">
        <v>552</v>
      </c>
      <c r="S429" s="56" t="s">
        <v>465</v>
      </c>
      <c r="V429" s="125">
        <v>120.63</v>
      </c>
      <c r="W429" s="125" t="s">
        <v>1017</v>
      </c>
      <c r="X429" s="65">
        <v>44412</v>
      </c>
      <c r="Y429" s="65">
        <v>45204</v>
      </c>
      <c r="Z429" s="69" t="s">
        <v>1080</v>
      </c>
      <c r="AA429" s="322">
        <v>48900</v>
      </c>
      <c r="AB429" s="56">
        <v>72</v>
      </c>
      <c r="AC429" s="56">
        <v>62</v>
      </c>
      <c r="AD429" s="65">
        <v>47062</v>
      </c>
      <c r="AE429" s="117">
        <v>456.6</v>
      </c>
      <c r="AF429" s="117"/>
      <c r="AP429" s="58"/>
      <c r="AQ429" s="58"/>
      <c r="AR429" s="58"/>
      <c r="AW429" s="56"/>
      <c r="BD429" s="56"/>
      <c r="CS429" s="58">
        <f>+AL429+AT429</f>
        <v>0</v>
      </c>
      <c r="CT429" s="76">
        <f>+BA429+BG429+BM429+BS429+BY429+CE429+CK429+CQ429</f>
        <v>0</v>
      </c>
      <c r="CU429" s="76">
        <f>+CS429-CT429</f>
        <v>0</v>
      </c>
      <c r="CV429" s="81">
        <f>+AE429-AL429-AT429</f>
        <v>456.6</v>
      </c>
    </row>
    <row r="430" spans="1:100">
      <c r="A430" s="56" t="s">
        <v>550</v>
      </c>
      <c r="B430" s="13">
        <v>29</v>
      </c>
      <c r="C430" s="15" t="s">
        <v>402</v>
      </c>
      <c r="D430" s="15" t="s">
        <v>403</v>
      </c>
      <c r="E430" s="13"/>
      <c r="F430" s="13"/>
      <c r="G430" s="13" t="s">
        <v>257</v>
      </c>
      <c r="H430" s="13">
        <v>1</v>
      </c>
      <c r="I430" s="55">
        <v>125.02</v>
      </c>
      <c r="J430" s="55">
        <v>55564</v>
      </c>
      <c r="K430" s="15">
        <v>0</v>
      </c>
      <c r="L430" s="15" t="s">
        <v>41</v>
      </c>
      <c r="M430" s="62" t="s">
        <v>14</v>
      </c>
      <c r="N430" s="56" t="s">
        <v>140</v>
      </c>
      <c r="O430" s="56" t="s">
        <v>552</v>
      </c>
      <c r="S430" s="56" t="s">
        <v>465</v>
      </c>
      <c r="V430" s="125">
        <v>120.63</v>
      </c>
      <c r="W430" s="125" t="s">
        <v>1017</v>
      </c>
      <c r="X430" s="65">
        <v>44412</v>
      </c>
      <c r="Y430" s="65">
        <v>45204</v>
      </c>
      <c r="Z430" s="69" t="s">
        <v>1080</v>
      </c>
      <c r="AA430" s="322">
        <v>48900</v>
      </c>
      <c r="AB430" s="56">
        <v>72</v>
      </c>
      <c r="AC430" s="56">
        <v>63</v>
      </c>
      <c r="AD430" s="65">
        <v>47092</v>
      </c>
      <c r="AE430" s="117">
        <v>456.6</v>
      </c>
      <c r="AF430" s="117"/>
      <c r="AP430" s="58"/>
      <c r="AQ430" s="58"/>
      <c r="AR430" s="58"/>
      <c r="AW430" s="56"/>
      <c r="BD430" s="56"/>
      <c r="CS430" s="58">
        <f>+AL430+AT430</f>
        <v>0</v>
      </c>
      <c r="CT430" s="76">
        <f>+BA430+BG430+BM430+BS430+BY430+CE430+CK430+CQ430</f>
        <v>0</v>
      </c>
      <c r="CU430" s="76">
        <f>+CS430-CT430</f>
        <v>0</v>
      </c>
      <c r="CV430" s="81">
        <f>+AE430-AL430-AT430</f>
        <v>456.6</v>
      </c>
    </row>
    <row r="431" spans="1:100">
      <c r="A431" s="56" t="s">
        <v>550</v>
      </c>
      <c r="B431" s="13">
        <v>29</v>
      </c>
      <c r="C431" s="15" t="s">
        <v>402</v>
      </c>
      <c r="D431" s="15" t="s">
        <v>403</v>
      </c>
      <c r="E431" s="13"/>
      <c r="F431" s="13"/>
      <c r="G431" s="13" t="s">
        <v>257</v>
      </c>
      <c r="H431" s="13">
        <v>1</v>
      </c>
      <c r="I431" s="55">
        <v>125.02</v>
      </c>
      <c r="J431" s="55">
        <v>55564</v>
      </c>
      <c r="K431" s="15">
        <v>0</v>
      </c>
      <c r="L431" s="15" t="s">
        <v>41</v>
      </c>
      <c r="M431" s="62" t="s">
        <v>14</v>
      </c>
      <c r="N431" s="56" t="s">
        <v>140</v>
      </c>
      <c r="O431" s="56" t="s">
        <v>552</v>
      </c>
      <c r="S431" s="56" t="s">
        <v>465</v>
      </c>
      <c r="V431" s="125">
        <v>120.63</v>
      </c>
      <c r="W431" s="125" t="s">
        <v>1017</v>
      </c>
      <c r="X431" s="65">
        <v>44412</v>
      </c>
      <c r="Y431" s="65">
        <v>45204</v>
      </c>
      <c r="Z431" s="69" t="s">
        <v>1080</v>
      </c>
      <c r="AA431" s="322">
        <v>48900</v>
      </c>
      <c r="AB431" s="56">
        <v>72</v>
      </c>
      <c r="AC431" s="56">
        <v>64</v>
      </c>
      <c r="AD431" s="65">
        <v>47123</v>
      </c>
      <c r="AE431" s="117">
        <v>456.6</v>
      </c>
      <c r="AF431" s="117"/>
      <c r="AP431" s="58"/>
      <c r="AQ431" s="58"/>
      <c r="AR431" s="58"/>
      <c r="AW431" s="56"/>
      <c r="BD431" s="56"/>
      <c r="CS431" s="58">
        <f>+AL431+AT431</f>
        <v>0</v>
      </c>
      <c r="CT431" s="76">
        <f>+BA431+BG431+BM431+BS431+BY431+CE431+CK431+CQ431</f>
        <v>0</v>
      </c>
      <c r="CU431" s="76">
        <f>+CS431-CT431</f>
        <v>0</v>
      </c>
      <c r="CV431" s="81">
        <f>+AE431-AL431-AT431</f>
        <v>456.6</v>
      </c>
    </row>
    <row r="432" spans="1:100">
      <c r="A432" s="56" t="s">
        <v>550</v>
      </c>
      <c r="B432" s="13">
        <v>29</v>
      </c>
      <c r="C432" s="15" t="s">
        <v>402</v>
      </c>
      <c r="D432" s="15" t="s">
        <v>403</v>
      </c>
      <c r="E432" s="13"/>
      <c r="F432" s="13"/>
      <c r="G432" s="13" t="s">
        <v>257</v>
      </c>
      <c r="H432" s="13">
        <v>1</v>
      </c>
      <c r="I432" s="55">
        <v>125.02</v>
      </c>
      <c r="J432" s="55">
        <v>55564</v>
      </c>
      <c r="K432" s="15">
        <v>0</v>
      </c>
      <c r="L432" s="15" t="s">
        <v>41</v>
      </c>
      <c r="M432" s="62" t="s">
        <v>14</v>
      </c>
      <c r="N432" s="56" t="s">
        <v>140</v>
      </c>
      <c r="O432" s="56" t="s">
        <v>552</v>
      </c>
      <c r="S432" s="56" t="s">
        <v>465</v>
      </c>
      <c r="V432" s="125">
        <v>120.63</v>
      </c>
      <c r="W432" s="125" t="s">
        <v>1017</v>
      </c>
      <c r="X432" s="65">
        <v>44412</v>
      </c>
      <c r="Y432" s="65">
        <v>45204</v>
      </c>
      <c r="Z432" s="69" t="s">
        <v>1080</v>
      </c>
      <c r="AA432" s="322">
        <v>48900</v>
      </c>
      <c r="AB432" s="56">
        <v>72</v>
      </c>
      <c r="AC432" s="56">
        <v>65</v>
      </c>
      <c r="AD432" s="65">
        <v>47154</v>
      </c>
      <c r="AE432" s="117">
        <v>456.6</v>
      </c>
      <c r="AF432" s="117"/>
      <c r="AP432" s="58"/>
      <c r="AQ432" s="58"/>
      <c r="AR432" s="58"/>
      <c r="AW432" s="56"/>
      <c r="BD432" s="56"/>
      <c r="CS432" s="58">
        <f>+AL432+AT432</f>
        <v>0</v>
      </c>
      <c r="CT432" s="76">
        <f>+BA432+BG432+BM432+BS432+BY432+CE432+CK432+CQ432</f>
        <v>0</v>
      </c>
      <c r="CU432" s="76">
        <f>+CS432-CT432</f>
        <v>0</v>
      </c>
      <c r="CV432" s="81">
        <f>+AE432-AL432-AT432</f>
        <v>456.6</v>
      </c>
    </row>
    <row r="433" spans="1:101">
      <c r="A433" s="56" t="s">
        <v>550</v>
      </c>
      <c r="B433" s="13">
        <v>29</v>
      </c>
      <c r="C433" s="15" t="s">
        <v>402</v>
      </c>
      <c r="D433" s="15" t="s">
        <v>403</v>
      </c>
      <c r="E433" s="13"/>
      <c r="F433" s="13"/>
      <c r="G433" s="13" t="s">
        <v>257</v>
      </c>
      <c r="H433" s="13">
        <v>1</v>
      </c>
      <c r="I433" s="55">
        <v>125.02</v>
      </c>
      <c r="J433" s="55">
        <v>55564</v>
      </c>
      <c r="K433" s="15">
        <v>0</v>
      </c>
      <c r="L433" s="15" t="s">
        <v>41</v>
      </c>
      <c r="M433" s="62" t="s">
        <v>14</v>
      </c>
      <c r="N433" s="56" t="s">
        <v>140</v>
      </c>
      <c r="O433" s="56" t="s">
        <v>552</v>
      </c>
      <c r="S433" s="56" t="s">
        <v>465</v>
      </c>
      <c r="V433" s="125">
        <v>120.63</v>
      </c>
      <c r="W433" s="125" t="s">
        <v>1017</v>
      </c>
      <c r="X433" s="65">
        <v>44412</v>
      </c>
      <c r="Y433" s="65">
        <v>45204</v>
      </c>
      <c r="Z433" s="69" t="s">
        <v>1080</v>
      </c>
      <c r="AA433" s="322">
        <v>48900</v>
      </c>
      <c r="AB433" s="56">
        <v>72</v>
      </c>
      <c r="AC433" s="56">
        <v>66</v>
      </c>
      <c r="AD433" s="65">
        <v>47182</v>
      </c>
      <c r="AE433" s="117">
        <v>456.6</v>
      </c>
      <c r="AF433" s="117"/>
      <c r="AP433" s="58"/>
      <c r="AQ433" s="58"/>
      <c r="AR433" s="58"/>
      <c r="AW433" s="56"/>
      <c r="BD433" s="56"/>
      <c r="CS433" s="58">
        <f>+AL433+AT433</f>
        <v>0</v>
      </c>
      <c r="CT433" s="76">
        <f>+BA433+BG433+BM433+BS433+BY433+CE433+CK433+CQ433</f>
        <v>0</v>
      </c>
      <c r="CU433" s="76">
        <f>+CS433-CT433</f>
        <v>0</v>
      </c>
      <c r="CV433" s="81">
        <f>+AE433-AL433-AT433</f>
        <v>456.6</v>
      </c>
    </row>
    <row r="434" spans="1:101">
      <c r="A434" s="56" t="s">
        <v>550</v>
      </c>
      <c r="B434" s="13">
        <v>29</v>
      </c>
      <c r="C434" s="15" t="s">
        <v>402</v>
      </c>
      <c r="D434" s="15" t="s">
        <v>403</v>
      </c>
      <c r="E434" s="13"/>
      <c r="F434" s="13"/>
      <c r="G434" s="13" t="s">
        <v>257</v>
      </c>
      <c r="H434" s="13">
        <v>1</v>
      </c>
      <c r="I434" s="55">
        <v>125.02</v>
      </c>
      <c r="J434" s="55">
        <v>55564</v>
      </c>
      <c r="K434" s="15">
        <v>0</v>
      </c>
      <c r="L434" s="15" t="s">
        <v>41</v>
      </c>
      <c r="M434" s="62" t="s">
        <v>14</v>
      </c>
      <c r="N434" s="56" t="s">
        <v>140</v>
      </c>
      <c r="O434" s="56" t="s">
        <v>552</v>
      </c>
      <c r="S434" s="56" t="s">
        <v>465</v>
      </c>
      <c r="V434" s="125">
        <v>120.63</v>
      </c>
      <c r="W434" s="125" t="s">
        <v>1017</v>
      </c>
      <c r="X434" s="65">
        <v>44412</v>
      </c>
      <c r="Y434" s="65">
        <v>45204</v>
      </c>
      <c r="Z434" s="69" t="s">
        <v>1080</v>
      </c>
      <c r="AA434" s="322">
        <v>48900</v>
      </c>
      <c r="AB434" s="56">
        <v>72</v>
      </c>
      <c r="AC434" s="56">
        <v>67</v>
      </c>
      <c r="AD434" s="65">
        <v>47213</v>
      </c>
      <c r="AE434" s="117">
        <v>456.6</v>
      </c>
      <c r="AF434" s="117"/>
      <c r="AP434" s="58"/>
      <c r="AQ434" s="58"/>
      <c r="AR434" s="58"/>
      <c r="AW434" s="56"/>
      <c r="BD434" s="56"/>
      <c r="CS434" s="58">
        <f>+AL434+AT434</f>
        <v>0</v>
      </c>
      <c r="CT434" s="76">
        <f>+BA434+BG434+BM434+BS434+BY434+CE434+CK434+CQ434</f>
        <v>0</v>
      </c>
      <c r="CU434" s="76">
        <f>+CS434-CT434</f>
        <v>0</v>
      </c>
      <c r="CV434" s="81">
        <f>+AE434-AL434-AT434</f>
        <v>456.6</v>
      </c>
    </row>
    <row r="435" spans="1:101">
      <c r="A435" s="56" t="s">
        <v>550</v>
      </c>
      <c r="B435" s="13">
        <v>29</v>
      </c>
      <c r="C435" s="15" t="s">
        <v>402</v>
      </c>
      <c r="D435" s="15" t="s">
        <v>403</v>
      </c>
      <c r="E435" s="13"/>
      <c r="F435" s="13"/>
      <c r="G435" s="13" t="s">
        <v>257</v>
      </c>
      <c r="H435" s="13">
        <v>1</v>
      </c>
      <c r="I435" s="55">
        <v>125.02</v>
      </c>
      <c r="J435" s="55">
        <v>55564</v>
      </c>
      <c r="K435" s="15">
        <v>0</v>
      </c>
      <c r="L435" s="15" t="s">
        <v>41</v>
      </c>
      <c r="M435" s="62" t="s">
        <v>14</v>
      </c>
      <c r="N435" s="56" t="s">
        <v>140</v>
      </c>
      <c r="O435" s="56" t="s">
        <v>552</v>
      </c>
      <c r="S435" s="56" t="s">
        <v>465</v>
      </c>
      <c r="V435" s="125">
        <v>120.63</v>
      </c>
      <c r="W435" s="125" t="s">
        <v>1017</v>
      </c>
      <c r="X435" s="65">
        <v>44412</v>
      </c>
      <c r="Y435" s="65">
        <v>45204</v>
      </c>
      <c r="Z435" s="69" t="s">
        <v>1080</v>
      </c>
      <c r="AA435" s="322">
        <v>48900</v>
      </c>
      <c r="AB435" s="56">
        <v>72</v>
      </c>
      <c r="AC435" s="56">
        <v>68</v>
      </c>
      <c r="AD435" s="65">
        <v>47243</v>
      </c>
      <c r="AE435" s="117">
        <v>456.6</v>
      </c>
      <c r="AF435" s="117"/>
      <c r="AP435" s="58"/>
      <c r="AQ435" s="58"/>
      <c r="AR435" s="58"/>
      <c r="AW435" s="56"/>
      <c r="BD435" s="56"/>
      <c r="CS435" s="58">
        <f>+AL435+AT435</f>
        <v>0</v>
      </c>
      <c r="CT435" s="76">
        <f>+BA435+BG435+BM435+BS435+BY435+CE435+CK435+CQ435</f>
        <v>0</v>
      </c>
      <c r="CU435" s="76">
        <f>+CS435-CT435</f>
        <v>0</v>
      </c>
      <c r="CV435" s="81">
        <f>+AE435-AL435-AT435</f>
        <v>456.6</v>
      </c>
    </row>
    <row r="436" spans="1:101">
      <c r="A436" s="56" t="s">
        <v>550</v>
      </c>
      <c r="B436" s="13">
        <v>29</v>
      </c>
      <c r="C436" s="15" t="s">
        <v>402</v>
      </c>
      <c r="D436" s="15" t="s">
        <v>403</v>
      </c>
      <c r="E436" s="13"/>
      <c r="F436" s="13"/>
      <c r="G436" s="13" t="s">
        <v>257</v>
      </c>
      <c r="H436" s="13">
        <v>1</v>
      </c>
      <c r="I436" s="55">
        <v>125.02</v>
      </c>
      <c r="J436" s="55">
        <v>55564</v>
      </c>
      <c r="K436" s="15">
        <v>0</v>
      </c>
      <c r="L436" s="15" t="s">
        <v>41</v>
      </c>
      <c r="M436" s="62" t="s">
        <v>14</v>
      </c>
      <c r="N436" s="56" t="s">
        <v>140</v>
      </c>
      <c r="O436" s="56" t="s">
        <v>552</v>
      </c>
      <c r="S436" s="56" t="s">
        <v>465</v>
      </c>
      <c r="V436" s="125">
        <v>120.63</v>
      </c>
      <c r="W436" s="125" t="s">
        <v>1017</v>
      </c>
      <c r="X436" s="65">
        <v>44412</v>
      </c>
      <c r="Y436" s="65">
        <v>45204</v>
      </c>
      <c r="Z436" s="69" t="s">
        <v>1080</v>
      </c>
      <c r="AA436" s="322">
        <v>48900</v>
      </c>
      <c r="AB436" s="56">
        <v>72</v>
      </c>
      <c r="AC436" s="56">
        <v>69</v>
      </c>
      <c r="AD436" s="65">
        <v>47274</v>
      </c>
      <c r="AE436" s="117">
        <v>456.6</v>
      </c>
      <c r="AF436" s="117"/>
      <c r="AP436" s="58"/>
      <c r="AQ436" s="58"/>
      <c r="AR436" s="58"/>
      <c r="AW436" s="56"/>
      <c r="BD436" s="56"/>
      <c r="CS436" s="58">
        <f>+AL436+AT436</f>
        <v>0</v>
      </c>
      <c r="CT436" s="76">
        <f>+BA436+BG436+BM436+BS436+BY436+CE436+CK436+CQ436</f>
        <v>0</v>
      </c>
      <c r="CU436" s="76">
        <f>+CS436-CT436</f>
        <v>0</v>
      </c>
      <c r="CV436" s="81">
        <f>+AE436-AL436-AT436</f>
        <v>456.6</v>
      </c>
    </row>
    <row r="437" spans="1:101">
      <c r="A437" s="56" t="s">
        <v>550</v>
      </c>
      <c r="B437" s="13">
        <v>29</v>
      </c>
      <c r="C437" s="15" t="s">
        <v>402</v>
      </c>
      <c r="D437" s="15" t="s">
        <v>403</v>
      </c>
      <c r="E437" s="13"/>
      <c r="F437" s="13"/>
      <c r="G437" s="13" t="s">
        <v>257</v>
      </c>
      <c r="H437" s="13">
        <v>1</v>
      </c>
      <c r="I437" s="55">
        <v>125.02</v>
      </c>
      <c r="J437" s="55">
        <v>55564</v>
      </c>
      <c r="K437" s="15">
        <v>0</v>
      </c>
      <c r="L437" s="15" t="s">
        <v>41</v>
      </c>
      <c r="M437" s="62" t="s">
        <v>14</v>
      </c>
      <c r="N437" s="56" t="s">
        <v>140</v>
      </c>
      <c r="O437" s="56" t="s">
        <v>552</v>
      </c>
      <c r="S437" s="56" t="s">
        <v>465</v>
      </c>
      <c r="V437" s="125">
        <v>120.63</v>
      </c>
      <c r="W437" s="125" t="s">
        <v>1017</v>
      </c>
      <c r="X437" s="65">
        <v>44412</v>
      </c>
      <c r="Y437" s="65">
        <v>45204</v>
      </c>
      <c r="Z437" s="69" t="s">
        <v>1080</v>
      </c>
      <c r="AA437" s="322">
        <v>48900</v>
      </c>
      <c r="AB437" s="56">
        <v>72</v>
      </c>
      <c r="AC437" s="56">
        <v>70</v>
      </c>
      <c r="AD437" s="65">
        <v>47304</v>
      </c>
      <c r="AE437" s="117">
        <v>456.6</v>
      </c>
      <c r="AF437" s="117"/>
      <c r="AP437" s="58"/>
      <c r="AQ437" s="58"/>
      <c r="AR437" s="58"/>
      <c r="AW437" s="56"/>
      <c r="BD437" s="56"/>
      <c r="CS437" s="58">
        <f>+AL437+AT437</f>
        <v>0</v>
      </c>
      <c r="CT437" s="76">
        <f>+BA437+BG437+BM437+BS437+BY437+CE437+CK437+CQ437</f>
        <v>0</v>
      </c>
      <c r="CU437" s="76">
        <f>+CS437-CT437</f>
        <v>0</v>
      </c>
      <c r="CV437" s="81">
        <f>+AE437-AL437-AT437</f>
        <v>456.6</v>
      </c>
    </row>
    <row r="438" spans="1:101">
      <c r="A438" s="56" t="s">
        <v>550</v>
      </c>
      <c r="B438" s="13">
        <v>29</v>
      </c>
      <c r="C438" s="15" t="s">
        <v>402</v>
      </c>
      <c r="D438" s="15" t="s">
        <v>403</v>
      </c>
      <c r="E438" s="13"/>
      <c r="F438" s="13"/>
      <c r="G438" s="13" t="s">
        <v>257</v>
      </c>
      <c r="H438" s="13">
        <v>1</v>
      </c>
      <c r="I438" s="55">
        <v>125.02</v>
      </c>
      <c r="J438" s="55">
        <v>55564</v>
      </c>
      <c r="K438" s="15">
        <v>0</v>
      </c>
      <c r="L438" s="15" t="s">
        <v>41</v>
      </c>
      <c r="M438" s="62" t="s">
        <v>14</v>
      </c>
      <c r="N438" s="56" t="s">
        <v>140</v>
      </c>
      <c r="O438" s="56" t="s">
        <v>552</v>
      </c>
      <c r="S438" s="56" t="s">
        <v>465</v>
      </c>
      <c r="V438" s="125">
        <v>120.63</v>
      </c>
      <c r="W438" s="125" t="s">
        <v>1017</v>
      </c>
      <c r="X438" s="65">
        <v>44412</v>
      </c>
      <c r="Y438" s="65">
        <v>45204</v>
      </c>
      <c r="Z438" s="69" t="s">
        <v>1080</v>
      </c>
      <c r="AA438" s="322">
        <v>48900</v>
      </c>
      <c r="AB438" s="56">
        <v>72</v>
      </c>
      <c r="AC438" s="56">
        <v>71</v>
      </c>
      <c r="AD438" s="65">
        <v>47335</v>
      </c>
      <c r="AE438" s="117">
        <v>456.6</v>
      </c>
      <c r="AF438" s="117"/>
      <c r="AP438" s="58"/>
      <c r="AQ438" s="58"/>
      <c r="AR438" s="58"/>
      <c r="AW438" s="56"/>
      <c r="BD438" s="56"/>
      <c r="CS438" s="58">
        <f>+AL438+AT438</f>
        <v>0</v>
      </c>
      <c r="CT438" s="76">
        <f>+BA438+BG438+BM438+BS438+BY438+CE438+CK438+CQ438</f>
        <v>0</v>
      </c>
      <c r="CU438" s="76">
        <f>+CS438-CT438</f>
        <v>0</v>
      </c>
      <c r="CV438" s="81">
        <f>+AE438-AL438-AT438</f>
        <v>456.6</v>
      </c>
    </row>
    <row r="439" spans="1:101">
      <c r="A439" s="56" t="s">
        <v>550</v>
      </c>
      <c r="B439" s="13">
        <v>29</v>
      </c>
      <c r="C439" s="15" t="s">
        <v>402</v>
      </c>
      <c r="D439" s="15" t="s">
        <v>403</v>
      </c>
      <c r="E439" s="13"/>
      <c r="F439" s="13"/>
      <c r="G439" s="13" t="s">
        <v>257</v>
      </c>
      <c r="H439" s="13">
        <v>1</v>
      </c>
      <c r="I439" s="55">
        <v>125.02</v>
      </c>
      <c r="J439" s="55">
        <v>55564</v>
      </c>
      <c r="K439" s="15">
        <v>0</v>
      </c>
      <c r="L439" s="15" t="s">
        <v>41</v>
      </c>
      <c r="M439" s="62" t="s">
        <v>14</v>
      </c>
      <c r="N439" s="56" t="s">
        <v>140</v>
      </c>
      <c r="O439" s="56" t="s">
        <v>552</v>
      </c>
      <c r="S439" s="56" t="s">
        <v>465</v>
      </c>
      <c r="V439" s="125">
        <v>120.63</v>
      </c>
      <c r="W439" s="125" t="s">
        <v>1017</v>
      </c>
      <c r="X439" s="65">
        <v>44412</v>
      </c>
      <c r="Y439" s="65">
        <v>45204</v>
      </c>
      <c r="Z439" s="69" t="s">
        <v>1080</v>
      </c>
      <c r="AA439" s="322">
        <v>48900</v>
      </c>
      <c r="AB439" s="56">
        <v>72</v>
      </c>
      <c r="AC439" s="56">
        <v>72</v>
      </c>
      <c r="AD439" s="65">
        <v>47366</v>
      </c>
      <c r="AE439" s="117">
        <v>481.4</v>
      </c>
      <c r="AF439" s="117"/>
      <c r="AP439" s="58"/>
      <c r="AQ439" s="58"/>
      <c r="AR439" s="58"/>
      <c r="AW439" s="56"/>
      <c r="BD439" s="56"/>
      <c r="CS439" s="58">
        <f>+AL439+AT439</f>
        <v>0</v>
      </c>
      <c r="CT439" s="76">
        <f>+BA439+BG439+BM439+BS439+BY439+CE439+CK439+CQ439</f>
        <v>0</v>
      </c>
      <c r="CU439" s="76">
        <f>+CS439-CT439</f>
        <v>0</v>
      </c>
      <c r="CV439" s="81">
        <f>+AE439-AL439-AT439</f>
        <v>481.4</v>
      </c>
    </row>
    <row r="440" spans="1:101">
      <c r="A440" s="56" t="s">
        <v>550</v>
      </c>
      <c r="B440" s="13">
        <v>29</v>
      </c>
      <c r="C440" s="15" t="s">
        <v>402</v>
      </c>
      <c r="D440" s="15" t="s">
        <v>403</v>
      </c>
      <c r="E440" s="13"/>
      <c r="F440" s="13"/>
      <c r="G440" s="13" t="s">
        <v>257</v>
      </c>
      <c r="H440" s="13">
        <v>1</v>
      </c>
      <c r="I440" s="55">
        <v>125.02</v>
      </c>
      <c r="J440" s="55">
        <v>55564</v>
      </c>
      <c r="K440" s="15">
        <v>0</v>
      </c>
      <c r="L440" s="15" t="s">
        <v>41</v>
      </c>
      <c r="M440" s="62" t="s">
        <v>14</v>
      </c>
      <c r="N440" s="56" t="s">
        <v>140</v>
      </c>
      <c r="O440" s="56" t="s">
        <v>552</v>
      </c>
      <c r="S440" s="109" t="s">
        <v>553</v>
      </c>
      <c r="T440" s="135"/>
      <c r="U440" s="135"/>
      <c r="V440" s="125"/>
      <c r="W440" s="125" t="s">
        <v>1017</v>
      </c>
      <c r="X440" s="65">
        <v>44412</v>
      </c>
      <c r="Y440" s="65"/>
      <c r="Z440" s="65" t="s">
        <v>1044</v>
      </c>
      <c r="AB440" s="56">
        <v>1</v>
      </c>
      <c r="AC440" s="56">
        <v>1</v>
      </c>
      <c r="AD440" s="65">
        <v>44418</v>
      </c>
      <c r="AE440" s="129">
        <v>4100</v>
      </c>
      <c r="AF440" s="117"/>
      <c r="AG440" s="56" t="s">
        <v>441</v>
      </c>
      <c r="AH440" s="65">
        <v>44418</v>
      </c>
      <c r="AI440" s="86" t="s">
        <v>140</v>
      </c>
      <c r="AJ440" s="56" t="s">
        <v>3290</v>
      </c>
      <c r="AK440" s="56" t="s">
        <v>3287</v>
      </c>
      <c r="AM440" s="58">
        <v>4100</v>
      </c>
      <c r="AN440" s="58" t="s">
        <v>3289</v>
      </c>
      <c r="AO440" s="118"/>
      <c r="AP440" s="118"/>
      <c r="AQ440" s="118"/>
      <c r="AR440" s="118"/>
      <c r="AS440" s="118"/>
      <c r="AT440" s="118"/>
      <c r="AU440" s="118"/>
      <c r="AV440" s="118"/>
      <c r="AW440" s="65">
        <v>44413</v>
      </c>
      <c r="AX440" s="56">
        <v>6332</v>
      </c>
      <c r="AY440" s="56">
        <v>24600</v>
      </c>
      <c r="BB440" s="58" t="s">
        <v>3822</v>
      </c>
      <c r="BD440" s="56"/>
      <c r="CS440" s="77">
        <f>+AM440</f>
        <v>4100</v>
      </c>
      <c r="CT440" s="76">
        <f>+AY440+BE440+BK440+BQ440+BW440+CC440+CI440+CO440</f>
        <v>24600</v>
      </c>
      <c r="CU440" s="76">
        <f>+CS440-CT440</f>
        <v>-20500</v>
      </c>
      <c r="CV440" s="81">
        <f>+AE440-AM440-AU440</f>
        <v>0</v>
      </c>
      <c r="CW440" s="56" t="s">
        <v>3822</v>
      </c>
    </row>
    <row r="441" spans="1:101">
      <c r="A441" s="56" t="s">
        <v>554</v>
      </c>
      <c r="B441" s="13">
        <v>130</v>
      </c>
      <c r="C441" s="15" t="s">
        <v>402</v>
      </c>
      <c r="D441" s="15" t="s">
        <v>403</v>
      </c>
      <c r="E441" s="13"/>
      <c r="F441" s="13"/>
      <c r="G441" s="13" t="s">
        <v>272</v>
      </c>
      <c r="H441" s="13">
        <v>7</v>
      </c>
      <c r="I441" s="55">
        <v>165.5</v>
      </c>
      <c r="J441" s="55">
        <v>49999</v>
      </c>
      <c r="K441" s="15">
        <v>0</v>
      </c>
      <c r="L441" s="15" t="s">
        <v>41</v>
      </c>
      <c r="M441" s="62" t="s">
        <v>14</v>
      </c>
      <c r="N441" s="56" t="s">
        <v>141</v>
      </c>
      <c r="O441" s="56" t="s">
        <v>555</v>
      </c>
      <c r="P441" s="56" t="s">
        <v>14</v>
      </c>
      <c r="Q441" s="86" t="s">
        <v>556</v>
      </c>
      <c r="R441" s="56" t="s">
        <v>557</v>
      </c>
      <c r="S441" s="56" t="s">
        <v>465</v>
      </c>
      <c r="T441" s="57" t="s">
        <v>272</v>
      </c>
      <c r="U441" s="57">
        <v>7</v>
      </c>
      <c r="V441" s="125">
        <v>165.5</v>
      </c>
      <c r="W441" s="125" t="s">
        <v>1017</v>
      </c>
      <c r="X441" s="65">
        <v>44629</v>
      </c>
      <c r="Y441" s="65">
        <v>44629</v>
      </c>
      <c r="Z441" s="69" t="s">
        <v>1080</v>
      </c>
      <c r="AA441" s="322">
        <v>45000</v>
      </c>
      <c r="AB441" s="56">
        <v>38</v>
      </c>
      <c r="AC441" s="189" t="s">
        <v>2537</v>
      </c>
      <c r="AD441" s="65">
        <v>44620</v>
      </c>
      <c r="AE441" s="117">
        <f>1000+2556.1+943.9+1500</f>
        <v>6000</v>
      </c>
      <c r="AF441" s="117"/>
      <c r="AH441" s="65">
        <v>44631</v>
      </c>
      <c r="AI441" s="86" t="s">
        <v>141</v>
      </c>
      <c r="AJ441" s="56" t="s">
        <v>3198</v>
      </c>
      <c r="AK441" s="56" t="s">
        <v>3197</v>
      </c>
      <c r="AL441" s="58">
        <v>6000</v>
      </c>
      <c r="AN441" s="58" t="s">
        <v>3196</v>
      </c>
      <c r="AP441" s="58"/>
      <c r="AQ441" s="58"/>
      <c r="AR441" s="58"/>
      <c r="AW441" s="103">
        <v>44620</v>
      </c>
      <c r="AX441" s="174" t="s">
        <v>3253</v>
      </c>
      <c r="AY441" s="97"/>
      <c r="AZ441" s="97"/>
      <c r="BA441" s="116">
        <v>1000</v>
      </c>
      <c r="BB441" s="116"/>
      <c r="BC441" s="103">
        <v>44629</v>
      </c>
      <c r="BD441" s="174" t="s">
        <v>3254</v>
      </c>
      <c r="BE441" s="97"/>
      <c r="BF441" s="97"/>
      <c r="BG441" s="116">
        <v>2556.1</v>
      </c>
      <c r="BH441" s="97"/>
      <c r="BI441" s="65">
        <v>44629</v>
      </c>
      <c r="BJ441" s="121" t="s">
        <v>560</v>
      </c>
      <c r="BM441" s="117">
        <v>943.9</v>
      </c>
      <c r="BN441" s="117" t="s">
        <v>2014</v>
      </c>
      <c r="BO441" s="65">
        <v>44629</v>
      </c>
      <c r="BP441" s="121" t="s">
        <v>561</v>
      </c>
      <c r="BS441" s="117">
        <v>1500</v>
      </c>
      <c r="BT441" s="117"/>
      <c r="CS441" s="58">
        <f>+AL441+AT441</f>
        <v>6000</v>
      </c>
      <c r="CT441" s="76">
        <f>+BA441+BG441+BM441+BS441+BY441+CE441+CK441+CQ441</f>
        <v>6000</v>
      </c>
      <c r="CU441" s="76">
        <f>+CS441-CT441</f>
        <v>0</v>
      </c>
      <c r="CV441" s="81">
        <f>+AE441-AL441-AT441</f>
        <v>0</v>
      </c>
    </row>
    <row r="442" spans="1:101" ht="12.75">
      <c r="A442" s="56" t="s">
        <v>554</v>
      </c>
      <c r="B442" s="13">
        <v>130</v>
      </c>
      <c r="C442" s="15" t="s">
        <v>402</v>
      </c>
      <c r="D442" s="15" t="s">
        <v>403</v>
      </c>
      <c r="E442" s="13"/>
      <c r="F442" s="13"/>
      <c r="G442" s="13" t="s">
        <v>272</v>
      </c>
      <c r="H442" s="13">
        <v>7</v>
      </c>
      <c r="I442" s="55">
        <v>165.5</v>
      </c>
      <c r="J442" s="55">
        <v>49999</v>
      </c>
      <c r="K442" s="15">
        <v>0</v>
      </c>
      <c r="L442" s="15" t="s">
        <v>41</v>
      </c>
      <c r="M442" s="62" t="s">
        <v>14</v>
      </c>
      <c r="N442" s="56" t="s">
        <v>141</v>
      </c>
      <c r="O442" s="56" t="s">
        <v>555</v>
      </c>
      <c r="P442" s="56" t="s">
        <v>14</v>
      </c>
      <c r="Q442" s="86" t="s">
        <v>556</v>
      </c>
      <c r="R442" s="56" t="s">
        <v>557</v>
      </c>
      <c r="S442" s="56" t="s">
        <v>465</v>
      </c>
      <c r="T442" s="57" t="s">
        <v>272</v>
      </c>
      <c r="U442" s="57">
        <v>7</v>
      </c>
      <c r="V442" s="125">
        <v>165.5</v>
      </c>
      <c r="W442" s="125" t="s">
        <v>1017</v>
      </c>
      <c r="X442" s="65">
        <v>44629</v>
      </c>
      <c r="Y442" s="65">
        <v>44629</v>
      </c>
      <c r="Z442" s="69" t="s">
        <v>1080</v>
      </c>
      <c r="AA442" s="322">
        <v>45000</v>
      </c>
      <c r="AB442" s="56">
        <v>38</v>
      </c>
      <c r="AC442" s="56">
        <v>5</v>
      </c>
      <c r="AD442" s="65">
        <v>44650</v>
      </c>
      <c r="AE442" s="117">
        <v>700</v>
      </c>
      <c r="AF442" s="117"/>
      <c r="AH442" s="65">
        <v>45085</v>
      </c>
      <c r="AI442" s="86" t="s">
        <v>141</v>
      </c>
      <c r="AJ442" s="56" t="s">
        <v>3198</v>
      </c>
      <c r="AK442" s="56" t="s">
        <v>3199</v>
      </c>
      <c r="AL442" s="58">
        <v>700</v>
      </c>
      <c r="AN442" s="58" t="s">
        <v>3206</v>
      </c>
      <c r="AP442" s="58"/>
      <c r="AQ442" s="58"/>
      <c r="AR442" s="58"/>
      <c r="AW442" s="65">
        <v>45083</v>
      </c>
      <c r="AX442" s="121" t="s">
        <v>3255</v>
      </c>
      <c r="BA442" s="165">
        <v>700</v>
      </c>
      <c r="BB442" s="117"/>
      <c r="BD442" s="56"/>
      <c r="CS442" s="58">
        <f>+AL442+AT442</f>
        <v>700</v>
      </c>
      <c r="CT442" s="76">
        <f>+BA442+BG442+BM442+BS442+BY442+CE442+CK442+CQ442</f>
        <v>700</v>
      </c>
      <c r="CU442" s="76">
        <f>+CS442-CT442</f>
        <v>0</v>
      </c>
      <c r="CV442" s="81">
        <f>+AE442-AL442-AT442</f>
        <v>0</v>
      </c>
    </row>
    <row r="443" spans="1:101">
      <c r="A443" s="56" t="s">
        <v>554</v>
      </c>
      <c r="B443" s="13">
        <v>130</v>
      </c>
      <c r="C443" s="15" t="s">
        <v>402</v>
      </c>
      <c r="D443" s="15" t="s">
        <v>403</v>
      </c>
      <c r="E443" s="13"/>
      <c r="F443" s="13"/>
      <c r="G443" s="13" t="s">
        <v>272</v>
      </c>
      <c r="H443" s="13">
        <v>7</v>
      </c>
      <c r="I443" s="55">
        <v>165.5</v>
      </c>
      <c r="J443" s="55">
        <v>49999</v>
      </c>
      <c r="K443" s="15">
        <v>0</v>
      </c>
      <c r="L443" s="15" t="s">
        <v>41</v>
      </c>
      <c r="M443" s="62" t="s">
        <v>14</v>
      </c>
      <c r="N443" s="56" t="s">
        <v>141</v>
      </c>
      <c r="O443" s="56" t="s">
        <v>555</v>
      </c>
      <c r="P443" s="56" t="s">
        <v>14</v>
      </c>
      <c r="Q443" s="86" t="s">
        <v>556</v>
      </c>
      <c r="R443" s="56" t="s">
        <v>557</v>
      </c>
      <c r="S443" s="56" t="s">
        <v>465</v>
      </c>
      <c r="T443" s="57" t="s">
        <v>272</v>
      </c>
      <c r="U443" s="57">
        <v>7</v>
      </c>
      <c r="V443" s="125">
        <v>165.5</v>
      </c>
      <c r="W443" s="125" t="s">
        <v>1017</v>
      </c>
      <c r="X443" s="65">
        <v>44629</v>
      </c>
      <c r="Y443" s="65">
        <v>44629</v>
      </c>
      <c r="Z443" s="69" t="s">
        <v>1080</v>
      </c>
      <c r="AA443" s="322">
        <v>45000</v>
      </c>
      <c r="AB443" s="56">
        <v>38</v>
      </c>
      <c r="AC443" s="56">
        <v>6</v>
      </c>
      <c r="AD443" s="65">
        <v>44681</v>
      </c>
      <c r="AE443" s="117">
        <v>2000</v>
      </c>
      <c r="AF443" s="117"/>
      <c r="AH443" s="65">
        <v>45085</v>
      </c>
      <c r="AI443" s="86" t="s">
        <v>141</v>
      </c>
      <c r="AJ443" s="56" t="s">
        <v>3198</v>
      </c>
      <c r="AK443" s="56" t="s">
        <v>3200</v>
      </c>
      <c r="AL443" s="58">
        <v>2000</v>
      </c>
      <c r="AN443" s="58" t="s">
        <v>3207</v>
      </c>
      <c r="AP443" s="58"/>
      <c r="AQ443" s="58"/>
      <c r="AR443" s="58"/>
      <c r="AW443" s="65">
        <v>45051</v>
      </c>
      <c r="AX443" s="121" t="s">
        <v>3256</v>
      </c>
      <c r="BA443" s="117">
        <v>500</v>
      </c>
      <c r="BB443" s="117"/>
      <c r="BC443" s="65">
        <v>44993</v>
      </c>
      <c r="BD443" s="56">
        <v>1299</v>
      </c>
      <c r="BG443" s="117">
        <v>500</v>
      </c>
      <c r="BI443" s="65">
        <v>44995</v>
      </c>
      <c r="BJ443" s="56">
        <v>1308</v>
      </c>
      <c r="BM443" s="117">
        <v>500</v>
      </c>
      <c r="BO443" s="65">
        <v>45040</v>
      </c>
      <c r="BP443" s="56">
        <v>1436</v>
      </c>
      <c r="BR443" s="117"/>
      <c r="BS443" s="117">
        <v>500</v>
      </c>
      <c r="BT443" s="117"/>
      <c r="CS443" s="58">
        <f>+AL443+AT443</f>
        <v>2000</v>
      </c>
      <c r="CT443" s="76">
        <f>+BA443+BG443+BM443+BS443+BY443+CE443+CK443+CQ443</f>
        <v>2000</v>
      </c>
      <c r="CU443" s="76">
        <f>+CS443-CT443</f>
        <v>0</v>
      </c>
      <c r="CV443" s="81">
        <f>+AE443-AL443-AT443</f>
        <v>0</v>
      </c>
    </row>
    <row r="444" spans="1:101" ht="12.75">
      <c r="A444" s="56" t="s">
        <v>554</v>
      </c>
      <c r="B444" s="13">
        <v>130</v>
      </c>
      <c r="C444" s="15" t="s">
        <v>402</v>
      </c>
      <c r="D444" s="15" t="s">
        <v>403</v>
      </c>
      <c r="E444" s="13"/>
      <c r="F444" s="13"/>
      <c r="G444" s="13" t="s">
        <v>272</v>
      </c>
      <c r="H444" s="13">
        <v>7</v>
      </c>
      <c r="I444" s="55">
        <v>165.5</v>
      </c>
      <c r="J444" s="55">
        <v>49999</v>
      </c>
      <c r="K444" s="15">
        <v>0</v>
      </c>
      <c r="L444" s="15" t="s">
        <v>41</v>
      </c>
      <c r="M444" s="62" t="s">
        <v>14</v>
      </c>
      <c r="N444" s="56" t="s">
        <v>141</v>
      </c>
      <c r="O444" s="56" t="s">
        <v>555</v>
      </c>
      <c r="P444" s="56" t="s">
        <v>14</v>
      </c>
      <c r="Q444" s="86" t="s">
        <v>556</v>
      </c>
      <c r="R444" s="56" t="s">
        <v>557</v>
      </c>
      <c r="S444" s="56" t="s">
        <v>465</v>
      </c>
      <c r="T444" s="57" t="s">
        <v>272</v>
      </c>
      <c r="U444" s="57">
        <v>7</v>
      </c>
      <c r="V444" s="125">
        <v>165.5</v>
      </c>
      <c r="W444" s="125" t="s">
        <v>1017</v>
      </c>
      <c r="X444" s="65">
        <v>44629</v>
      </c>
      <c r="Y444" s="65">
        <v>44629</v>
      </c>
      <c r="Z444" s="69" t="s">
        <v>1080</v>
      </c>
      <c r="AA444" s="322">
        <v>45000</v>
      </c>
      <c r="AB444" s="56">
        <v>38</v>
      </c>
      <c r="AC444" s="56">
        <v>7</v>
      </c>
      <c r="AD444" s="65">
        <v>44711</v>
      </c>
      <c r="AE444" s="117">
        <v>700</v>
      </c>
      <c r="AF444" s="117"/>
      <c r="AH444" s="65">
        <v>45141</v>
      </c>
      <c r="AI444" s="86" t="s">
        <v>141</v>
      </c>
      <c r="AJ444" s="56" t="s">
        <v>3198</v>
      </c>
      <c r="AK444" s="56" t="s">
        <v>3201</v>
      </c>
      <c r="AL444" s="58">
        <v>700</v>
      </c>
      <c r="AN444" s="58" t="s">
        <v>3208</v>
      </c>
      <c r="AP444" s="58"/>
      <c r="AQ444" s="58"/>
      <c r="AR444" s="58"/>
      <c r="AW444" s="65">
        <v>45139</v>
      </c>
      <c r="AX444" s="121" t="s">
        <v>3257</v>
      </c>
      <c r="BA444" s="165">
        <v>700</v>
      </c>
      <c r="BB444" s="117"/>
      <c r="BD444" s="56"/>
      <c r="CS444" s="58">
        <f>+AL444+AT444</f>
        <v>700</v>
      </c>
      <c r="CT444" s="76">
        <f>+BA444+BG444+BM444+BS444+BY444+CE444+CK444+CQ444</f>
        <v>700</v>
      </c>
      <c r="CU444" s="76">
        <f>+CS444-CT444</f>
        <v>0</v>
      </c>
      <c r="CV444" s="81">
        <f>+AE444-AL444-AT444</f>
        <v>0</v>
      </c>
    </row>
    <row r="445" spans="1:101" ht="12.75">
      <c r="A445" s="56" t="s">
        <v>554</v>
      </c>
      <c r="B445" s="13">
        <v>130</v>
      </c>
      <c r="C445" s="15" t="s">
        <v>402</v>
      </c>
      <c r="D445" s="15" t="s">
        <v>403</v>
      </c>
      <c r="E445" s="13"/>
      <c r="F445" s="13"/>
      <c r="G445" s="13" t="s">
        <v>272</v>
      </c>
      <c r="H445" s="13">
        <v>7</v>
      </c>
      <c r="I445" s="55">
        <v>165.5</v>
      </c>
      <c r="J445" s="55">
        <v>49999</v>
      </c>
      <c r="K445" s="15">
        <v>0</v>
      </c>
      <c r="L445" s="15" t="s">
        <v>41</v>
      </c>
      <c r="M445" s="62" t="s">
        <v>14</v>
      </c>
      <c r="N445" s="56" t="s">
        <v>141</v>
      </c>
      <c r="O445" s="56" t="s">
        <v>555</v>
      </c>
      <c r="P445" s="56" t="s">
        <v>14</v>
      </c>
      <c r="Q445" s="86" t="s">
        <v>556</v>
      </c>
      <c r="R445" s="56" t="s">
        <v>557</v>
      </c>
      <c r="S445" s="56" t="s">
        <v>465</v>
      </c>
      <c r="T445" s="57" t="s">
        <v>272</v>
      </c>
      <c r="U445" s="57">
        <v>7</v>
      </c>
      <c r="V445" s="125">
        <v>165.5</v>
      </c>
      <c r="W445" s="125" t="s">
        <v>1017</v>
      </c>
      <c r="X445" s="65">
        <v>44629</v>
      </c>
      <c r="Y445" s="65">
        <v>44629</v>
      </c>
      <c r="Z445" s="69" t="s">
        <v>1080</v>
      </c>
      <c r="AA445" s="322">
        <v>45000</v>
      </c>
      <c r="AB445" s="56">
        <v>38</v>
      </c>
      <c r="AC445" s="56">
        <v>8</v>
      </c>
      <c r="AD445" s="65">
        <v>44742</v>
      </c>
      <c r="AE445" s="117">
        <v>700</v>
      </c>
      <c r="AF445" s="117"/>
      <c r="AH445" s="65">
        <v>45177</v>
      </c>
      <c r="AI445" s="86" t="s">
        <v>141</v>
      </c>
      <c r="AJ445" s="56" t="s">
        <v>3198</v>
      </c>
      <c r="AK445" s="56" t="s">
        <v>3202</v>
      </c>
      <c r="AL445" s="58">
        <v>700</v>
      </c>
      <c r="AN445" s="58" t="s">
        <v>3209</v>
      </c>
      <c r="AP445" s="58"/>
      <c r="AQ445" s="58"/>
      <c r="AR445" s="58"/>
      <c r="AW445" s="65">
        <v>45169</v>
      </c>
      <c r="AX445" s="121">
        <v>1861</v>
      </c>
      <c r="BA445" s="165">
        <v>700</v>
      </c>
      <c r="BB445" s="117"/>
      <c r="BD445" s="56"/>
      <c r="CS445" s="58">
        <f>+AL445+AT445</f>
        <v>700</v>
      </c>
      <c r="CT445" s="76">
        <f>+BA445+BG445+BM445+BS445+BY445+CE445+CK445+CQ445</f>
        <v>700</v>
      </c>
      <c r="CU445" s="76">
        <f>+CS445-CT445</f>
        <v>0</v>
      </c>
      <c r="CV445" s="81">
        <f>+AE445-AL445-AT445</f>
        <v>0</v>
      </c>
    </row>
    <row r="446" spans="1:101" ht="12.75">
      <c r="A446" s="56" t="s">
        <v>554</v>
      </c>
      <c r="B446" s="13">
        <v>130</v>
      </c>
      <c r="C446" s="15" t="s">
        <v>402</v>
      </c>
      <c r="D446" s="15" t="s">
        <v>403</v>
      </c>
      <c r="E446" s="13"/>
      <c r="F446" s="13"/>
      <c r="G446" s="13" t="s">
        <v>272</v>
      </c>
      <c r="H446" s="13">
        <v>7</v>
      </c>
      <c r="I446" s="55">
        <v>165.5</v>
      </c>
      <c r="J446" s="55">
        <v>49999</v>
      </c>
      <c r="K446" s="15">
        <v>0</v>
      </c>
      <c r="L446" s="15" t="s">
        <v>41</v>
      </c>
      <c r="M446" s="62" t="s">
        <v>14</v>
      </c>
      <c r="N446" s="56" t="s">
        <v>141</v>
      </c>
      <c r="O446" s="56" t="s">
        <v>555</v>
      </c>
      <c r="P446" s="56" t="s">
        <v>14</v>
      </c>
      <c r="Q446" s="86" t="s">
        <v>556</v>
      </c>
      <c r="R446" s="56" t="s">
        <v>557</v>
      </c>
      <c r="S446" s="56" t="s">
        <v>465</v>
      </c>
      <c r="T446" s="57" t="s">
        <v>272</v>
      </c>
      <c r="U446" s="57">
        <v>7</v>
      </c>
      <c r="V446" s="125">
        <v>165.5</v>
      </c>
      <c r="W446" s="125" t="s">
        <v>1017</v>
      </c>
      <c r="X446" s="65">
        <v>44629</v>
      </c>
      <c r="Y446" s="65">
        <v>44629</v>
      </c>
      <c r="Z446" s="69" t="s">
        <v>1080</v>
      </c>
      <c r="AA446" s="322">
        <v>45000</v>
      </c>
      <c r="AB446" s="56">
        <v>38</v>
      </c>
      <c r="AC446" s="56">
        <v>9</v>
      </c>
      <c r="AD446" s="65">
        <v>44772</v>
      </c>
      <c r="AE446" s="117">
        <v>700</v>
      </c>
      <c r="AF446" s="117"/>
      <c r="AH446" s="65">
        <v>45216</v>
      </c>
      <c r="AI446" s="86" t="s">
        <v>141</v>
      </c>
      <c r="AJ446" s="56" t="s">
        <v>3198</v>
      </c>
      <c r="AK446" s="56" t="s">
        <v>3203</v>
      </c>
      <c r="AL446" s="58">
        <v>700</v>
      </c>
      <c r="AN446" s="58" t="s">
        <v>3210</v>
      </c>
      <c r="AP446" s="58"/>
      <c r="AQ446" s="58"/>
      <c r="AR446" s="58"/>
      <c r="AW446" s="65">
        <v>45205</v>
      </c>
      <c r="AX446" s="121">
        <v>1958</v>
      </c>
      <c r="BA446" s="165">
        <v>700</v>
      </c>
      <c r="BB446" s="117"/>
      <c r="BC446" s="65"/>
      <c r="BD446" s="56"/>
      <c r="CS446" s="58">
        <f>+AL446+AT446</f>
        <v>700</v>
      </c>
      <c r="CT446" s="76">
        <f>+BA446+BG446+BM446+BS446+BY446+CE446+CK446+CQ446</f>
        <v>700</v>
      </c>
      <c r="CU446" s="76">
        <f>+CS446-CT446</f>
        <v>0</v>
      </c>
      <c r="CV446" s="81">
        <f>+AE446-AL446-AT446</f>
        <v>0</v>
      </c>
    </row>
    <row r="447" spans="1:101" ht="12.75">
      <c r="A447" s="56" t="s">
        <v>554</v>
      </c>
      <c r="B447" s="13">
        <v>130</v>
      </c>
      <c r="C447" s="15" t="s">
        <v>402</v>
      </c>
      <c r="D447" s="15" t="s">
        <v>403</v>
      </c>
      <c r="E447" s="13"/>
      <c r="F447" s="13"/>
      <c r="G447" s="13" t="s">
        <v>272</v>
      </c>
      <c r="H447" s="13">
        <v>7</v>
      </c>
      <c r="I447" s="55">
        <v>165.5</v>
      </c>
      <c r="J447" s="55">
        <v>49999</v>
      </c>
      <c r="K447" s="15">
        <v>0</v>
      </c>
      <c r="L447" s="15" t="s">
        <v>41</v>
      </c>
      <c r="M447" s="62" t="s">
        <v>14</v>
      </c>
      <c r="N447" s="56" t="s">
        <v>141</v>
      </c>
      <c r="O447" s="56" t="s">
        <v>555</v>
      </c>
      <c r="P447" s="56" t="s">
        <v>14</v>
      </c>
      <c r="Q447" s="86" t="s">
        <v>556</v>
      </c>
      <c r="R447" s="56" t="s">
        <v>557</v>
      </c>
      <c r="S447" s="56" t="s">
        <v>465</v>
      </c>
      <c r="T447" s="57" t="s">
        <v>272</v>
      </c>
      <c r="U447" s="57">
        <v>7</v>
      </c>
      <c r="V447" s="125">
        <v>165.5</v>
      </c>
      <c r="W447" s="125" t="s">
        <v>1017</v>
      </c>
      <c r="X447" s="65">
        <v>44629</v>
      </c>
      <c r="Y447" s="65">
        <v>44629</v>
      </c>
      <c r="Z447" s="69" t="s">
        <v>1080</v>
      </c>
      <c r="AA447" s="322">
        <v>45000</v>
      </c>
      <c r="AB447" s="56">
        <v>38</v>
      </c>
      <c r="AC447" s="56">
        <v>10</v>
      </c>
      <c r="AD447" s="65">
        <v>44803</v>
      </c>
      <c r="AE447" s="117">
        <v>700</v>
      </c>
      <c r="AF447" s="117"/>
      <c r="AH447" s="65">
        <v>45236</v>
      </c>
      <c r="AI447" s="86" t="s">
        <v>141</v>
      </c>
      <c r="AJ447" s="56" t="s">
        <v>3198</v>
      </c>
      <c r="AK447" s="56" t="s">
        <v>3204</v>
      </c>
      <c r="AL447" s="58">
        <v>700</v>
      </c>
      <c r="AN447" s="58" t="s">
        <v>3211</v>
      </c>
      <c r="AP447" s="58"/>
      <c r="AQ447" s="58"/>
      <c r="AR447" s="58"/>
      <c r="AW447" s="65">
        <v>45229</v>
      </c>
      <c r="AX447" s="121">
        <v>2011</v>
      </c>
      <c r="BA447" s="165">
        <v>700</v>
      </c>
      <c r="BB447" s="117"/>
      <c r="BD447" s="56"/>
      <c r="CS447" s="58">
        <f>+AL447+AT447</f>
        <v>700</v>
      </c>
      <c r="CT447" s="76">
        <f>+BA447+BG447+BM447+BS447+BY447+CE447+CK447+CQ447</f>
        <v>700</v>
      </c>
      <c r="CU447" s="76">
        <f>+CS447-CT447</f>
        <v>0</v>
      </c>
      <c r="CV447" s="81">
        <f>+AE447-AL447-AT447</f>
        <v>0</v>
      </c>
    </row>
    <row r="448" spans="1:101" ht="12.75">
      <c r="A448" s="56" t="s">
        <v>554</v>
      </c>
      <c r="B448" s="13">
        <v>130</v>
      </c>
      <c r="C448" s="15" t="s">
        <v>402</v>
      </c>
      <c r="D448" s="15" t="s">
        <v>403</v>
      </c>
      <c r="E448" s="13"/>
      <c r="F448" s="13"/>
      <c r="G448" s="13" t="s">
        <v>272</v>
      </c>
      <c r="H448" s="13">
        <v>7</v>
      </c>
      <c r="I448" s="55">
        <v>165.5</v>
      </c>
      <c r="J448" s="55">
        <v>49999</v>
      </c>
      <c r="K448" s="15">
        <v>0</v>
      </c>
      <c r="L448" s="15" t="s">
        <v>41</v>
      </c>
      <c r="M448" s="62" t="s">
        <v>14</v>
      </c>
      <c r="N448" s="56" t="s">
        <v>141</v>
      </c>
      <c r="O448" s="56" t="s">
        <v>555</v>
      </c>
      <c r="P448" s="56" t="s">
        <v>14</v>
      </c>
      <c r="Q448" s="86" t="s">
        <v>556</v>
      </c>
      <c r="R448" s="56" t="s">
        <v>557</v>
      </c>
      <c r="S448" s="56" t="s">
        <v>465</v>
      </c>
      <c r="T448" s="57" t="s">
        <v>272</v>
      </c>
      <c r="U448" s="57">
        <v>7</v>
      </c>
      <c r="V448" s="125">
        <v>165.5</v>
      </c>
      <c r="W448" s="125" t="s">
        <v>1017</v>
      </c>
      <c r="X448" s="65">
        <v>44629</v>
      </c>
      <c r="Y448" s="65">
        <v>44629</v>
      </c>
      <c r="Z448" s="69" t="s">
        <v>1080</v>
      </c>
      <c r="AA448" s="322">
        <v>45000</v>
      </c>
      <c r="AB448" s="56">
        <v>38</v>
      </c>
      <c r="AC448" s="56">
        <v>11</v>
      </c>
      <c r="AD448" s="65">
        <v>44834</v>
      </c>
      <c r="AE448" s="117">
        <v>700</v>
      </c>
      <c r="AF448" s="117"/>
      <c r="AH448" s="65">
        <v>45267</v>
      </c>
      <c r="AI448" s="86" t="s">
        <v>141</v>
      </c>
      <c r="AJ448" s="56" t="s">
        <v>3198</v>
      </c>
      <c r="AK448" s="56" t="s">
        <v>3205</v>
      </c>
      <c r="AL448" s="58">
        <v>700</v>
      </c>
      <c r="AN448" s="58" t="s">
        <v>3212</v>
      </c>
      <c r="AP448" s="58"/>
      <c r="AQ448" s="58"/>
      <c r="AR448" s="58"/>
      <c r="AW448" s="65">
        <v>45265</v>
      </c>
      <c r="AX448" s="121">
        <v>2102</v>
      </c>
      <c r="BA448" s="165">
        <v>700</v>
      </c>
      <c r="BB448" s="117"/>
      <c r="BD448" s="56"/>
      <c r="CS448" s="58">
        <f>+AL448+AT448</f>
        <v>700</v>
      </c>
      <c r="CT448" s="76">
        <f>+BA448+BG448+BM448+BS448+BY448+CE448+CK448+CQ448</f>
        <v>700</v>
      </c>
      <c r="CU448" s="76">
        <f>+CS448-CT448</f>
        <v>0</v>
      </c>
      <c r="CV448" s="81">
        <f>+AE448-AL448-AT448</f>
        <v>0</v>
      </c>
    </row>
    <row r="449" spans="1:100" ht="12.75">
      <c r="A449" s="56" t="s">
        <v>554</v>
      </c>
      <c r="B449" s="13">
        <v>130</v>
      </c>
      <c r="C449" s="15" t="s">
        <v>402</v>
      </c>
      <c r="D449" s="15" t="s">
        <v>403</v>
      </c>
      <c r="E449" s="13"/>
      <c r="F449" s="13"/>
      <c r="G449" s="13" t="s">
        <v>272</v>
      </c>
      <c r="H449" s="13">
        <v>7</v>
      </c>
      <c r="I449" s="55">
        <v>165.5</v>
      </c>
      <c r="J449" s="55">
        <v>49999</v>
      </c>
      <c r="K449" s="15">
        <v>0</v>
      </c>
      <c r="L449" s="15" t="s">
        <v>41</v>
      </c>
      <c r="M449" s="62" t="s">
        <v>14</v>
      </c>
      <c r="N449" s="56" t="s">
        <v>141</v>
      </c>
      <c r="O449" s="56" t="s">
        <v>555</v>
      </c>
      <c r="P449" s="56" t="s">
        <v>14</v>
      </c>
      <c r="Q449" s="86" t="s">
        <v>556</v>
      </c>
      <c r="R449" s="56" t="s">
        <v>557</v>
      </c>
      <c r="S449" s="56" t="s">
        <v>465</v>
      </c>
      <c r="T449" s="57" t="s">
        <v>272</v>
      </c>
      <c r="U449" s="57">
        <v>7</v>
      </c>
      <c r="V449" s="125">
        <v>165.5</v>
      </c>
      <c r="W449" s="125" t="s">
        <v>1017</v>
      </c>
      <c r="X449" s="65">
        <v>44629</v>
      </c>
      <c r="Y449" s="65">
        <v>44629</v>
      </c>
      <c r="Z449" s="69" t="s">
        <v>1080</v>
      </c>
      <c r="AA449" s="322">
        <v>45000</v>
      </c>
      <c r="AB449" s="56">
        <v>38</v>
      </c>
      <c r="AC449" s="56">
        <v>12</v>
      </c>
      <c r="AD449" s="65">
        <v>44864</v>
      </c>
      <c r="AE449" s="117">
        <v>700</v>
      </c>
      <c r="AF449" s="117"/>
      <c r="AH449" s="65">
        <v>45302</v>
      </c>
      <c r="AI449" s="86" t="s">
        <v>141</v>
      </c>
      <c r="AJ449" s="56" t="s">
        <v>3198</v>
      </c>
      <c r="AK449" s="56" t="s">
        <v>3213</v>
      </c>
      <c r="AL449" s="58">
        <v>700.76</v>
      </c>
      <c r="AN449" s="58" t="s">
        <v>3225</v>
      </c>
      <c r="AP449" s="58"/>
      <c r="AQ449" s="58"/>
      <c r="AR449" s="58"/>
      <c r="AW449" s="65">
        <v>45294</v>
      </c>
      <c r="AX449" s="121">
        <v>2180</v>
      </c>
      <c r="BA449" s="165">
        <v>700</v>
      </c>
      <c r="BB449" s="117"/>
      <c r="BD449" s="56"/>
      <c r="CS449" s="58">
        <f>+AL449+AT449</f>
        <v>700.76</v>
      </c>
      <c r="CT449" s="76">
        <f>+BA449+BG449+BM449+BS449+BY449+CE449+CK449+CQ449</f>
        <v>700</v>
      </c>
      <c r="CU449" s="76">
        <f>+CS449-CT449</f>
        <v>0.75999999999999091</v>
      </c>
      <c r="CV449" s="81">
        <f>+AE449-AL449-AT449</f>
        <v>-0.75999999999999091</v>
      </c>
    </row>
    <row r="450" spans="1:100" ht="12.75">
      <c r="A450" s="56" t="s">
        <v>554</v>
      </c>
      <c r="B450" s="13">
        <v>130</v>
      </c>
      <c r="C450" s="15" t="s">
        <v>402</v>
      </c>
      <c r="D450" s="15" t="s">
        <v>403</v>
      </c>
      <c r="E450" s="13"/>
      <c r="F450" s="13"/>
      <c r="G450" s="13" t="s">
        <v>272</v>
      </c>
      <c r="H450" s="13">
        <v>7</v>
      </c>
      <c r="I450" s="55">
        <v>165.5</v>
      </c>
      <c r="J450" s="55">
        <v>49999</v>
      </c>
      <c r="K450" s="15">
        <v>0</v>
      </c>
      <c r="L450" s="15" t="s">
        <v>41</v>
      </c>
      <c r="M450" s="62" t="s">
        <v>14</v>
      </c>
      <c r="N450" s="56" t="s">
        <v>141</v>
      </c>
      <c r="O450" s="56" t="s">
        <v>555</v>
      </c>
      <c r="P450" s="56" t="s">
        <v>14</v>
      </c>
      <c r="Q450" s="86" t="s">
        <v>556</v>
      </c>
      <c r="R450" s="56" t="s">
        <v>557</v>
      </c>
      <c r="S450" s="56" t="s">
        <v>465</v>
      </c>
      <c r="T450" s="57" t="s">
        <v>272</v>
      </c>
      <c r="U450" s="57">
        <v>7</v>
      </c>
      <c r="V450" s="125">
        <v>165.5</v>
      </c>
      <c r="W450" s="125" t="s">
        <v>1017</v>
      </c>
      <c r="X450" s="65">
        <v>44629</v>
      </c>
      <c r="Y450" s="65">
        <v>44629</v>
      </c>
      <c r="Z450" s="69" t="s">
        <v>1080</v>
      </c>
      <c r="AA450" s="322">
        <v>45000</v>
      </c>
      <c r="AB450" s="56">
        <v>38</v>
      </c>
      <c r="AC450" s="56">
        <v>13</v>
      </c>
      <c r="AD450" s="65">
        <v>44895</v>
      </c>
      <c r="AE450" s="117">
        <v>700</v>
      </c>
      <c r="AF450" s="117"/>
      <c r="AH450" s="65">
        <v>45334</v>
      </c>
      <c r="AI450" s="86" t="s">
        <v>141</v>
      </c>
      <c r="AJ450" s="56" t="s">
        <v>3198</v>
      </c>
      <c r="AK450" s="56" t="s">
        <v>3214</v>
      </c>
      <c r="AL450" s="58">
        <v>700</v>
      </c>
      <c r="AN450" s="58" t="s">
        <v>3226</v>
      </c>
      <c r="AP450" s="58"/>
      <c r="AQ450" s="58"/>
      <c r="AR450" s="58"/>
      <c r="AW450" s="65">
        <v>45327</v>
      </c>
      <c r="AX450" s="121">
        <v>2289</v>
      </c>
      <c r="BA450" s="165">
        <v>700</v>
      </c>
      <c r="BB450" s="117"/>
      <c r="BD450" s="56"/>
      <c r="CS450" s="58">
        <f>+AL450+AT450</f>
        <v>700</v>
      </c>
      <c r="CT450" s="76">
        <f>+BA450+BG450+BM450+BS450+BY450+CE450+CK450+CQ450</f>
        <v>700</v>
      </c>
      <c r="CU450" s="76">
        <f>+CS450-CT450</f>
        <v>0</v>
      </c>
      <c r="CV450" s="81">
        <f>+AE450-AL450-AT450</f>
        <v>0</v>
      </c>
    </row>
    <row r="451" spans="1:100" ht="12.75">
      <c r="A451" s="56" t="s">
        <v>554</v>
      </c>
      <c r="B451" s="13">
        <v>130</v>
      </c>
      <c r="C451" s="15" t="s">
        <v>402</v>
      </c>
      <c r="D451" s="15" t="s">
        <v>403</v>
      </c>
      <c r="E451" s="13"/>
      <c r="F451" s="13"/>
      <c r="G451" s="13" t="s">
        <v>272</v>
      </c>
      <c r="H451" s="13">
        <v>7</v>
      </c>
      <c r="I451" s="55">
        <v>165.5</v>
      </c>
      <c r="J451" s="55">
        <v>49999</v>
      </c>
      <c r="K451" s="15">
        <v>0</v>
      </c>
      <c r="L451" s="15" t="s">
        <v>41</v>
      </c>
      <c r="M451" s="62" t="s">
        <v>14</v>
      </c>
      <c r="N451" s="56" t="s">
        <v>141</v>
      </c>
      <c r="O451" s="56" t="s">
        <v>555</v>
      </c>
      <c r="P451" s="56" t="s">
        <v>14</v>
      </c>
      <c r="Q451" s="86" t="s">
        <v>556</v>
      </c>
      <c r="R451" s="56" t="s">
        <v>557</v>
      </c>
      <c r="S451" s="56" t="s">
        <v>465</v>
      </c>
      <c r="T451" s="57" t="s">
        <v>272</v>
      </c>
      <c r="U451" s="57">
        <v>7</v>
      </c>
      <c r="V451" s="125">
        <v>165.5</v>
      </c>
      <c r="W451" s="125" t="s">
        <v>1017</v>
      </c>
      <c r="X451" s="65">
        <v>44629</v>
      </c>
      <c r="Y451" s="65">
        <v>44629</v>
      </c>
      <c r="Z451" s="69" t="s">
        <v>1080</v>
      </c>
      <c r="AA451" s="322">
        <v>45000</v>
      </c>
      <c r="AB451" s="56">
        <v>38</v>
      </c>
      <c r="AC451" s="56">
        <v>14</v>
      </c>
      <c r="AD451" s="65">
        <v>44925</v>
      </c>
      <c r="AE451" s="117">
        <v>700</v>
      </c>
      <c r="AF451" s="117"/>
      <c r="AH451" s="65">
        <v>45358</v>
      </c>
      <c r="AI451" s="86" t="s">
        <v>141</v>
      </c>
      <c r="AJ451" s="56" t="s">
        <v>3198</v>
      </c>
      <c r="AK451" s="56" t="s">
        <v>3215</v>
      </c>
      <c r="AL451" s="58">
        <v>700</v>
      </c>
      <c r="AN451" s="58" t="s">
        <v>3227</v>
      </c>
      <c r="AP451" s="58"/>
      <c r="AQ451" s="58"/>
      <c r="AR451" s="58"/>
      <c r="AW451" s="65">
        <v>45355</v>
      </c>
      <c r="AX451" s="121">
        <v>2396</v>
      </c>
      <c r="BA451" s="165">
        <v>700</v>
      </c>
      <c r="BB451" s="117"/>
      <c r="BD451" s="56"/>
      <c r="CS451" s="58">
        <f>+AL451+AT451</f>
        <v>700</v>
      </c>
      <c r="CT451" s="76">
        <f>+BA451+BG451+BM451+BS451+BY451+CE451+CK451+CQ451</f>
        <v>700</v>
      </c>
      <c r="CU451" s="76">
        <f>+CS451-CT451</f>
        <v>0</v>
      </c>
      <c r="CV451" s="81">
        <f>+AE451-AL451-AT451</f>
        <v>0</v>
      </c>
    </row>
    <row r="452" spans="1:100" ht="12.75">
      <c r="A452" s="56" t="s">
        <v>554</v>
      </c>
      <c r="B452" s="13">
        <v>130</v>
      </c>
      <c r="C452" s="15" t="s">
        <v>402</v>
      </c>
      <c r="D452" s="15" t="s">
        <v>403</v>
      </c>
      <c r="E452" s="13"/>
      <c r="F452" s="13"/>
      <c r="G452" s="13" t="s">
        <v>272</v>
      </c>
      <c r="H452" s="13">
        <v>7</v>
      </c>
      <c r="I452" s="55">
        <v>165.5</v>
      </c>
      <c r="J452" s="55">
        <v>49999</v>
      </c>
      <c r="K452" s="15">
        <v>0</v>
      </c>
      <c r="L452" s="15" t="s">
        <v>41</v>
      </c>
      <c r="M452" s="62" t="s">
        <v>14</v>
      </c>
      <c r="N452" s="56" t="s">
        <v>141</v>
      </c>
      <c r="O452" s="56" t="s">
        <v>555</v>
      </c>
      <c r="P452" s="56" t="s">
        <v>14</v>
      </c>
      <c r="Q452" s="86" t="s">
        <v>556</v>
      </c>
      <c r="R452" s="56" t="s">
        <v>557</v>
      </c>
      <c r="S452" s="56" t="s">
        <v>465</v>
      </c>
      <c r="T452" s="57" t="s">
        <v>272</v>
      </c>
      <c r="U452" s="57">
        <v>7</v>
      </c>
      <c r="V452" s="125">
        <v>165.5</v>
      </c>
      <c r="W452" s="125" t="s">
        <v>1017</v>
      </c>
      <c r="X452" s="65">
        <v>44629</v>
      </c>
      <c r="Y452" s="65">
        <v>44629</v>
      </c>
      <c r="Z452" s="69" t="s">
        <v>1080</v>
      </c>
      <c r="AA452" s="322">
        <v>45000</v>
      </c>
      <c r="AB452" s="56">
        <v>38</v>
      </c>
      <c r="AC452" s="56">
        <v>15</v>
      </c>
      <c r="AD452" s="65">
        <v>44956</v>
      </c>
      <c r="AE452" s="117">
        <v>700</v>
      </c>
      <c r="AF452" s="117"/>
      <c r="AH452" s="65">
        <v>45385</v>
      </c>
      <c r="AI452" s="86" t="s">
        <v>141</v>
      </c>
      <c r="AJ452" s="56" t="s">
        <v>3198</v>
      </c>
      <c r="AK452" s="56" t="s">
        <v>3216</v>
      </c>
      <c r="AL452" s="58">
        <v>700</v>
      </c>
      <c r="AN452" s="58" t="s">
        <v>3228</v>
      </c>
      <c r="AP452" s="58"/>
      <c r="AQ452" s="58"/>
      <c r="AR452" s="58"/>
      <c r="AW452" s="65">
        <v>45383</v>
      </c>
      <c r="AX452" s="121" t="s">
        <v>3258</v>
      </c>
      <c r="BA452" s="165">
        <v>700</v>
      </c>
      <c r="BB452" s="117"/>
      <c r="BD452" s="56"/>
      <c r="CS452" s="58">
        <f>+AL452+AT452</f>
        <v>700</v>
      </c>
      <c r="CT452" s="76">
        <f>+BA452+BG452+BM452+BS452+BY452+CE452+CK452+CQ452</f>
        <v>700</v>
      </c>
      <c r="CU452" s="76">
        <f>+CS452-CT452</f>
        <v>0</v>
      </c>
      <c r="CV452" s="81">
        <f>+AE452-AL452-AT452</f>
        <v>0</v>
      </c>
    </row>
    <row r="453" spans="1:100" ht="12.75">
      <c r="A453" s="56" t="s">
        <v>554</v>
      </c>
      <c r="B453" s="13">
        <v>130</v>
      </c>
      <c r="C453" s="15" t="s">
        <v>402</v>
      </c>
      <c r="D453" s="15" t="s">
        <v>403</v>
      </c>
      <c r="E453" s="13"/>
      <c r="F453" s="13"/>
      <c r="G453" s="13" t="s">
        <v>272</v>
      </c>
      <c r="H453" s="13">
        <v>7</v>
      </c>
      <c r="I453" s="55">
        <v>165.5</v>
      </c>
      <c r="J453" s="55">
        <v>49999</v>
      </c>
      <c r="K453" s="15">
        <v>0</v>
      </c>
      <c r="L453" s="15" t="s">
        <v>41</v>
      </c>
      <c r="M453" s="62" t="s">
        <v>14</v>
      </c>
      <c r="N453" s="56" t="s">
        <v>141</v>
      </c>
      <c r="O453" s="56" t="s">
        <v>555</v>
      </c>
      <c r="P453" s="56" t="s">
        <v>14</v>
      </c>
      <c r="Q453" s="86" t="s">
        <v>556</v>
      </c>
      <c r="R453" s="56" t="s">
        <v>557</v>
      </c>
      <c r="S453" s="56" t="s">
        <v>465</v>
      </c>
      <c r="T453" s="57" t="s">
        <v>272</v>
      </c>
      <c r="U453" s="57">
        <v>7</v>
      </c>
      <c r="V453" s="125">
        <v>165.5</v>
      </c>
      <c r="W453" s="125" t="s">
        <v>1017</v>
      </c>
      <c r="X453" s="65">
        <v>44629</v>
      </c>
      <c r="Y453" s="65">
        <v>44629</v>
      </c>
      <c r="Z453" s="69" t="s">
        <v>1080</v>
      </c>
      <c r="AA453" s="322">
        <v>45000</v>
      </c>
      <c r="AB453" s="56">
        <v>38</v>
      </c>
      <c r="AC453" s="56">
        <v>16</v>
      </c>
      <c r="AD453" s="65">
        <v>44985</v>
      </c>
      <c r="AE453" s="117">
        <v>700</v>
      </c>
      <c r="AF453" s="117"/>
      <c r="AH453" s="65">
        <v>45420</v>
      </c>
      <c r="AI453" s="86" t="s">
        <v>141</v>
      </c>
      <c r="AJ453" s="56" t="s">
        <v>3198</v>
      </c>
      <c r="AK453" s="56" t="s">
        <v>3217</v>
      </c>
      <c r="AL453" s="58">
        <v>700</v>
      </c>
      <c r="AN453" s="58" t="s">
        <v>3229</v>
      </c>
      <c r="AP453" s="58"/>
      <c r="AQ453" s="58"/>
      <c r="AR453" s="58"/>
      <c r="AW453" s="65">
        <v>45419</v>
      </c>
      <c r="AX453" s="121">
        <v>2630</v>
      </c>
      <c r="BA453" s="165">
        <v>700</v>
      </c>
      <c r="BB453" s="117"/>
      <c r="BD453" s="56"/>
      <c r="CS453" s="58">
        <f>+AL453+AT453</f>
        <v>700</v>
      </c>
      <c r="CT453" s="76">
        <f>+BA453+BG453+BM453+BS453+BY453+CE453+CK453+CQ453</f>
        <v>700</v>
      </c>
      <c r="CU453" s="76">
        <f>+CS453-CT453</f>
        <v>0</v>
      </c>
      <c r="CV453" s="81">
        <f>+AE453-AL453-AT453</f>
        <v>0</v>
      </c>
    </row>
    <row r="454" spans="1:100" ht="12.75">
      <c r="A454" s="56" t="s">
        <v>554</v>
      </c>
      <c r="B454" s="13">
        <v>130</v>
      </c>
      <c r="C454" s="15" t="s">
        <v>402</v>
      </c>
      <c r="D454" s="15" t="s">
        <v>403</v>
      </c>
      <c r="E454" s="13"/>
      <c r="F454" s="13"/>
      <c r="G454" s="13" t="s">
        <v>272</v>
      </c>
      <c r="H454" s="13">
        <v>7</v>
      </c>
      <c r="I454" s="55">
        <v>165.5</v>
      </c>
      <c r="J454" s="55">
        <v>49999</v>
      </c>
      <c r="K454" s="15">
        <v>0</v>
      </c>
      <c r="L454" s="15" t="s">
        <v>41</v>
      </c>
      <c r="M454" s="62" t="s">
        <v>14</v>
      </c>
      <c r="N454" s="56" t="s">
        <v>141</v>
      </c>
      <c r="O454" s="56" t="s">
        <v>555</v>
      </c>
      <c r="P454" s="56" t="s">
        <v>14</v>
      </c>
      <c r="Q454" s="86" t="s">
        <v>556</v>
      </c>
      <c r="R454" s="56" t="s">
        <v>557</v>
      </c>
      <c r="S454" s="56" t="s">
        <v>465</v>
      </c>
      <c r="T454" s="57" t="s">
        <v>272</v>
      </c>
      <c r="U454" s="57">
        <v>7</v>
      </c>
      <c r="V454" s="125">
        <v>165.5</v>
      </c>
      <c r="W454" s="125" t="s">
        <v>1017</v>
      </c>
      <c r="X454" s="65">
        <v>44629</v>
      </c>
      <c r="Y454" s="65">
        <v>44629</v>
      </c>
      <c r="Z454" s="69" t="s">
        <v>1080</v>
      </c>
      <c r="AA454" s="322">
        <v>45000</v>
      </c>
      <c r="AB454" s="56">
        <v>38</v>
      </c>
      <c r="AC454" s="56">
        <v>17</v>
      </c>
      <c r="AD454" s="65">
        <v>45015</v>
      </c>
      <c r="AE454" s="117">
        <v>700</v>
      </c>
      <c r="AF454" s="117"/>
      <c r="AH454" s="65">
        <v>45456</v>
      </c>
      <c r="AI454" s="86" t="s">
        <v>141</v>
      </c>
      <c r="AJ454" s="56" t="s">
        <v>3198</v>
      </c>
      <c r="AK454" s="56" t="s">
        <v>3218</v>
      </c>
      <c r="AL454" s="58">
        <v>700</v>
      </c>
      <c r="AN454" s="58" t="s">
        <v>3230</v>
      </c>
      <c r="AP454" s="58"/>
      <c r="AQ454" s="58"/>
      <c r="AR454" s="58"/>
      <c r="AW454" s="65">
        <v>45456</v>
      </c>
      <c r="AX454" s="121">
        <v>2781</v>
      </c>
      <c r="BA454" s="165">
        <v>700</v>
      </c>
      <c r="BB454" s="117"/>
      <c r="BD454" s="56"/>
      <c r="CS454" s="58">
        <f>+AL454+AT454</f>
        <v>700</v>
      </c>
      <c r="CT454" s="76">
        <f>+BA454+BG454+BM454+BS454+BY454+CE454+CK454+CQ454</f>
        <v>700</v>
      </c>
      <c r="CU454" s="76">
        <f>+CS454-CT454</f>
        <v>0</v>
      </c>
      <c r="CV454" s="81">
        <f>+AE454-AL454-AT454</f>
        <v>0</v>
      </c>
    </row>
    <row r="455" spans="1:100" ht="12.75">
      <c r="A455" s="56" t="s">
        <v>554</v>
      </c>
      <c r="B455" s="13">
        <v>130</v>
      </c>
      <c r="C455" s="15" t="s">
        <v>402</v>
      </c>
      <c r="D455" s="15" t="s">
        <v>403</v>
      </c>
      <c r="E455" s="13"/>
      <c r="F455" s="13"/>
      <c r="G455" s="13" t="s">
        <v>272</v>
      </c>
      <c r="H455" s="13">
        <v>7</v>
      </c>
      <c r="I455" s="55">
        <v>165.5</v>
      </c>
      <c r="J455" s="55">
        <v>49999</v>
      </c>
      <c r="K455" s="15">
        <v>0</v>
      </c>
      <c r="L455" s="15" t="s">
        <v>41</v>
      </c>
      <c r="M455" s="62" t="s">
        <v>14</v>
      </c>
      <c r="N455" s="56" t="s">
        <v>141</v>
      </c>
      <c r="O455" s="56" t="s">
        <v>555</v>
      </c>
      <c r="P455" s="56" t="s">
        <v>14</v>
      </c>
      <c r="Q455" s="86" t="s">
        <v>556</v>
      </c>
      <c r="R455" s="56" t="s">
        <v>557</v>
      </c>
      <c r="S455" s="56" t="s">
        <v>465</v>
      </c>
      <c r="T455" s="57" t="s">
        <v>272</v>
      </c>
      <c r="U455" s="57">
        <v>7</v>
      </c>
      <c r="V455" s="125">
        <v>165.5</v>
      </c>
      <c r="W455" s="125" t="s">
        <v>1017</v>
      </c>
      <c r="X455" s="65">
        <v>44629</v>
      </c>
      <c r="Y455" s="65">
        <v>44629</v>
      </c>
      <c r="Z455" s="69" t="s">
        <v>1080</v>
      </c>
      <c r="AA455" s="322">
        <v>45000</v>
      </c>
      <c r="AB455" s="56">
        <v>38</v>
      </c>
      <c r="AC455" s="56">
        <v>18</v>
      </c>
      <c r="AD455" s="65">
        <v>45046</v>
      </c>
      <c r="AE455" s="117">
        <v>700</v>
      </c>
      <c r="AF455" s="117"/>
      <c r="AH455" s="65">
        <v>45483</v>
      </c>
      <c r="AI455" s="86" t="s">
        <v>141</v>
      </c>
      <c r="AJ455" s="56" t="s">
        <v>3198</v>
      </c>
      <c r="AK455" s="56" t="s">
        <v>3219</v>
      </c>
      <c r="AL455" s="58">
        <v>700</v>
      </c>
      <c r="AN455" s="58" t="s">
        <v>3231</v>
      </c>
      <c r="AP455" s="58"/>
      <c r="AQ455" s="58"/>
      <c r="AR455" s="58"/>
      <c r="AW455" s="65">
        <v>45482</v>
      </c>
      <c r="AX455" s="121">
        <v>2887</v>
      </c>
      <c r="BA455" s="165">
        <v>700</v>
      </c>
      <c r="BB455" s="117"/>
      <c r="BD455" s="56"/>
      <c r="CS455" s="58">
        <f>+AL455+AT455</f>
        <v>700</v>
      </c>
      <c r="CT455" s="76">
        <f>+BA455+BG455+BM455+BS455+BY455+CE455+CK455+CQ455</f>
        <v>700</v>
      </c>
      <c r="CU455" s="76">
        <f>+CS455-CT455</f>
        <v>0</v>
      </c>
      <c r="CV455" s="81">
        <f>+AE455-AL455-AT455</f>
        <v>0</v>
      </c>
    </row>
    <row r="456" spans="1:100" ht="12.75">
      <c r="A456" s="56" t="s">
        <v>554</v>
      </c>
      <c r="B456" s="13">
        <v>130</v>
      </c>
      <c r="C456" s="15" t="s">
        <v>402</v>
      </c>
      <c r="D456" s="15" t="s">
        <v>403</v>
      </c>
      <c r="E456" s="13"/>
      <c r="F456" s="13"/>
      <c r="G456" s="13" t="s">
        <v>272</v>
      </c>
      <c r="H456" s="13">
        <v>7</v>
      </c>
      <c r="I456" s="55">
        <v>165.5</v>
      </c>
      <c r="J456" s="55">
        <v>49999</v>
      </c>
      <c r="K456" s="15">
        <v>0</v>
      </c>
      <c r="L456" s="15" t="s">
        <v>41</v>
      </c>
      <c r="M456" s="62" t="s">
        <v>14</v>
      </c>
      <c r="N456" s="56" t="s">
        <v>141</v>
      </c>
      <c r="O456" s="56" t="s">
        <v>555</v>
      </c>
      <c r="P456" s="56" t="s">
        <v>14</v>
      </c>
      <c r="Q456" s="86" t="s">
        <v>556</v>
      </c>
      <c r="R456" s="56" t="s">
        <v>557</v>
      </c>
      <c r="S456" s="56" t="s">
        <v>465</v>
      </c>
      <c r="T456" s="57" t="s">
        <v>272</v>
      </c>
      <c r="U456" s="57">
        <v>7</v>
      </c>
      <c r="V456" s="125">
        <v>165.5</v>
      </c>
      <c r="W456" s="125" t="s">
        <v>1017</v>
      </c>
      <c r="X456" s="65">
        <v>44629</v>
      </c>
      <c r="Y456" s="65">
        <v>44629</v>
      </c>
      <c r="Z456" s="69" t="s">
        <v>1080</v>
      </c>
      <c r="AA456" s="322">
        <v>45000</v>
      </c>
      <c r="AB456" s="56">
        <v>38</v>
      </c>
      <c r="AC456" s="56">
        <v>19</v>
      </c>
      <c r="AD456" s="65">
        <v>45076</v>
      </c>
      <c r="AE456" s="117">
        <v>700</v>
      </c>
      <c r="AF456" s="117"/>
      <c r="AH456" s="65">
        <v>45518</v>
      </c>
      <c r="AI456" s="86" t="s">
        <v>141</v>
      </c>
      <c r="AJ456" s="56" t="s">
        <v>3198</v>
      </c>
      <c r="AK456" s="56" t="s">
        <v>3220</v>
      </c>
      <c r="AL456" s="58">
        <v>700</v>
      </c>
      <c r="AN456" s="58" t="s">
        <v>3232</v>
      </c>
      <c r="AP456" s="58"/>
      <c r="AQ456" s="58"/>
      <c r="AR456" s="58"/>
      <c r="AW456" s="65">
        <v>45518</v>
      </c>
      <c r="AX456" s="121">
        <v>3040</v>
      </c>
      <c r="BA456" s="165">
        <v>700</v>
      </c>
      <c r="BB456" s="117"/>
      <c r="BD456" s="56"/>
      <c r="CS456" s="58">
        <f>+AL456+AT456</f>
        <v>700</v>
      </c>
      <c r="CT456" s="76">
        <f>+BA456+BG456+BM456+BS456+BY456+CE456+CK456+CQ456</f>
        <v>700</v>
      </c>
      <c r="CU456" s="76">
        <f>+CS456-CT456</f>
        <v>0</v>
      </c>
      <c r="CV456" s="81">
        <f>+AE456-AL456-AT456</f>
        <v>0</v>
      </c>
    </row>
    <row r="457" spans="1:100" ht="12.75">
      <c r="A457" s="56" t="s">
        <v>554</v>
      </c>
      <c r="B457" s="13">
        <v>130</v>
      </c>
      <c r="C457" s="15" t="s">
        <v>402</v>
      </c>
      <c r="D457" s="15" t="s">
        <v>403</v>
      </c>
      <c r="E457" s="13"/>
      <c r="F457" s="13"/>
      <c r="G457" s="13" t="s">
        <v>272</v>
      </c>
      <c r="H457" s="13">
        <v>7</v>
      </c>
      <c r="I457" s="55">
        <v>165.5</v>
      </c>
      <c r="J457" s="55">
        <v>49999</v>
      </c>
      <c r="K457" s="15">
        <v>0</v>
      </c>
      <c r="L457" s="15" t="s">
        <v>41</v>
      </c>
      <c r="M457" s="62" t="s">
        <v>14</v>
      </c>
      <c r="N457" s="56" t="s">
        <v>141</v>
      </c>
      <c r="O457" s="56" t="s">
        <v>555</v>
      </c>
      <c r="P457" s="56" t="s">
        <v>14</v>
      </c>
      <c r="Q457" s="86" t="s">
        <v>556</v>
      </c>
      <c r="R457" s="56" t="s">
        <v>557</v>
      </c>
      <c r="S457" s="56" t="s">
        <v>465</v>
      </c>
      <c r="T457" s="57" t="s">
        <v>272</v>
      </c>
      <c r="U457" s="57">
        <v>7</v>
      </c>
      <c r="V457" s="125">
        <v>165.5</v>
      </c>
      <c r="W457" s="125" t="s">
        <v>1017</v>
      </c>
      <c r="X457" s="65">
        <v>44629</v>
      </c>
      <c r="Y457" s="65">
        <v>44629</v>
      </c>
      <c r="Z457" s="69" t="s">
        <v>1080</v>
      </c>
      <c r="AA457" s="322">
        <v>45000</v>
      </c>
      <c r="AB457" s="56">
        <v>38</v>
      </c>
      <c r="AC457" s="56">
        <v>20</v>
      </c>
      <c r="AD457" s="65">
        <v>45107</v>
      </c>
      <c r="AE457" s="117">
        <v>700</v>
      </c>
      <c r="AF457" s="117"/>
      <c r="AH457" s="65">
        <v>45555</v>
      </c>
      <c r="AI457" s="86" t="s">
        <v>141</v>
      </c>
      <c r="AJ457" s="56" t="s">
        <v>3198</v>
      </c>
      <c r="AK457" s="56" t="s">
        <v>3221</v>
      </c>
      <c r="AL457" s="58">
        <v>700</v>
      </c>
      <c r="AN457" s="58" t="s">
        <v>3233</v>
      </c>
      <c r="AP457" s="58"/>
      <c r="AQ457" s="58"/>
      <c r="AR457" s="58"/>
      <c r="AW457" s="65">
        <v>45555</v>
      </c>
      <c r="AX457" s="121">
        <v>3186</v>
      </c>
      <c r="BA457" s="165">
        <v>700</v>
      </c>
      <c r="BB457" s="117"/>
      <c r="BD457" s="56"/>
      <c r="CS457" s="58">
        <f>+AL457+AT457</f>
        <v>700</v>
      </c>
      <c r="CT457" s="76">
        <f>+BA457+BG457+BM457+BS457+BY457+CE457+CK457+CQ457</f>
        <v>700</v>
      </c>
      <c r="CU457" s="76">
        <f>+CS457-CT457</f>
        <v>0</v>
      </c>
      <c r="CV457" s="81">
        <f>+AE457-AL457-AT457</f>
        <v>0</v>
      </c>
    </row>
    <row r="458" spans="1:100" ht="12.75">
      <c r="A458" s="56" t="s">
        <v>554</v>
      </c>
      <c r="B458" s="13">
        <v>130</v>
      </c>
      <c r="C458" s="15" t="s">
        <v>402</v>
      </c>
      <c r="D458" s="15" t="s">
        <v>403</v>
      </c>
      <c r="E458" s="13"/>
      <c r="F458" s="13"/>
      <c r="G458" s="13" t="s">
        <v>272</v>
      </c>
      <c r="H458" s="13">
        <v>7</v>
      </c>
      <c r="I458" s="55">
        <v>165.5</v>
      </c>
      <c r="J458" s="55">
        <v>49999</v>
      </c>
      <c r="K458" s="15">
        <v>0</v>
      </c>
      <c r="L458" s="15" t="s">
        <v>41</v>
      </c>
      <c r="M458" s="62" t="s">
        <v>14</v>
      </c>
      <c r="N458" s="56" t="s">
        <v>141</v>
      </c>
      <c r="O458" s="56" t="s">
        <v>555</v>
      </c>
      <c r="P458" s="56" t="s">
        <v>14</v>
      </c>
      <c r="Q458" s="86" t="s">
        <v>556</v>
      </c>
      <c r="R458" s="56" t="s">
        <v>557</v>
      </c>
      <c r="S458" s="56" t="s">
        <v>465</v>
      </c>
      <c r="T458" s="57" t="s">
        <v>272</v>
      </c>
      <c r="U458" s="57">
        <v>7</v>
      </c>
      <c r="V458" s="125">
        <v>165.5</v>
      </c>
      <c r="W458" s="125" t="s">
        <v>1017</v>
      </c>
      <c r="X458" s="65">
        <v>44629</v>
      </c>
      <c r="Y458" s="65">
        <v>44629</v>
      </c>
      <c r="Z458" s="69" t="s">
        <v>1080</v>
      </c>
      <c r="AA458" s="322">
        <v>45000</v>
      </c>
      <c r="AB458" s="56">
        <v>38</v>
      </c>
      <c r="AC458" s="56">
        <v>21</v>
      </c>
      <c r="AD458" s="65">
        <v>45137</v>
      </c>
      <c r="AE458" s="117">
        <v>700</v>
      </c>
      <c r="AF458" s="117"/>
      <c r="AH458" s="65">
        <v>45577</v>
      </c>
      <c r="AI458" s="86" t="s">
        <v>141</v>
      </c>
      <c r="AJ458" s="56" t="s">
        <v>3198</v>
      </c>
      <c r="AK458" s="56" t="s">
        <v>3222</v>
      </c>
      <c r="AL458" s="58">
        <v>700</v>
      </c>
      <c r="AN458" s="58" t="s">
        <v>3234</v>
      </c>
      <c r="AP458" s="58"/>
      <c r="AQ458" s="58"/>
      <c r="AR458" s="58"/>
      <c r="AW458" s="65">
        <v>45576</v>
      </c>
      <c r="AX458" s="121">
        <v>3275</v>
      </c>
      <c r="BA458" s="165">
        <v>700</v>
      </c>
      <c r="BB458" s="117"/>
      <c r="BD458" s="56"/>
      <c r="CS458" s="58">
        <f>+AL458+AT458</f>
        <v>700</v>
      </c>
      <c r="CT458" s="76">
        <f>+BA458+BG458+BM458+BS458+BY458+CE458+CK458+CQ458</f>
        <v>700</v>
      </c>
      <c r="CU458" s="76">
        <f>+CS458-CT458</f>
        <v>0</v>
      </c>
      <c r="CV458" s="81">
        <f>+AE458-AL458-AT458</f>
        <v>0</v>
      </c>
    </row>
    <row r="459" spans="1:100" ht="12.75">
      <c r="A459" s="56" t="s">
        <v>554</v>
      </c>
      <c r="B459" s="13">
        <v>130</v>
      </c>
      <c r="C459" s="15" t="s">
        <v>402</v>
      </c>
      <c r="D459" s="15" t="s">
        <v>403</v>
      </c>
      <c r="E459" s="13"/>
      <c r="F459" s="13"/>
      <c r="G459" s="13" t="s">
        <v>272</v>
      </c>
      <c r="H459" s="13">
        <v>7</v>
      </c>
      <c r="I459" s="55">
        <v>165.5</v>
      </c>
      <c r="J459" s="55">
        <v>49999</v>
      </c>
      <c r="K459" s="15">
        <v>0</v>
      </c>
      <c r="L459" s="15" t="s">
        <v>41</v>
      </c>
      <c r="M459" s="62" t="s">
        <v>14</v>
      </c>
      <c r="N459" s="56" t="s">
        <v>141</v>
      </c>
      <c r="O459" s="56" t="s">
        <v>555</v>
      </c>
      <c r="P459" s="56" t="s">
        <v>14</v>
      </c>
      <c r="Q459" s="86" t="s">
        <v>556</v>
      </c>
      <c r="R459" s="56" t="s">
        <v>557</v>
      </c>
      <c r="S459" s="56" t="s">
        <v>465</v>
      </c>
      <c r="T459" s="57" t="s">
        <v>272</v>
      </c>
      <c r="U459" s="57">
        <v>7</v>
      </c>
      <c r="V459" s="125">
        <v>165.5</v>
      </c>
      <c r="W459" s="125" t="s">
        <v>1017</v>
      </c>
      <c r="X459" s="65">
        <v>44629</v>
      </c>
      <c r="Y459" s="65">
        <v>44629</v>
      </c>
      <c r="Z459" s="69" t="s">
        <v>1080</v>
      </c>
      <c r="AA459" s="322">
        <v>45000</v>
      </c>
      <c r="AB459" s="56">
        <v>38</v>
      </c>
      <c r="AC459" s="56">
        <v>22</v>
      </c>
      <c r="AD459" s="65">
        <v>45168</v>
      </c>
      <c r="AE459" s="117">
        <v>700</v>
      </c>
      <c r="AF459" s="117"/>
      <c r="AH459" s="65">
        <v>45614</v>
      </c>
      <c r="AI459" s="86" t="s">
        <v>141</v>
      </c>
      <c r="AJ459" s="56" t="s">
        <v>3198</v>
      </c>
      <c r="AK459" s="56" t="s">
        <v>3223</v>
      </c>
      <c r="AL459" s="58">
        <v>700</v>
      </c>
      <c r="AN459" s="58" t="s">
        <v>3235</v>
      </c>
      <c r="AP459" s="58"/>
      <c r="AQ459" s="58"/>
      <c r="AR459" s="58"/>
      <c r="AW459" s="65">
        <v>45614</v>
      </c>
      <c r="AX459" s="121">
        <v>3414</v>
      </c>
      <c r="BA459" s="165">
        <v>700</v>
      </c>
      <c r="BB459" s="117"/>
      <c r="BD459" s="56"/>
      <c r="CS459" s="58">
        <f>+AL459+AT459</f>
        <v>700</v>
      </c>
      <c r="CT459" s="76">
        <f>+BA459+BG459+BM459+BS459+BY459+CE459+CK459+CQ459</f>
        <v>700</v>
      </c>
      <c r="CU459" s="76">
        <f>+CS459-CT459</f>
        <v>0</v>
      </c>
      <c r="CV459" s="81">
        <f>+AE459-AL459-AT459</f>
        <v>0</v>
      </c>
    </row>
    <row r="460" spans="1:100" ht="12.75">
      <c r="A460" s="56" t="s">
        <v>554</v>
      </c>
      <c r="B460" s="13">
        <v>130</v>
      </c>
      <c r="C460" s="15" t="s">
        <v>402</v>
      </c>
      <c r="D460" s="15" t="s">
        <v>403</v>
      </c>
      <c r="E460" s="13"/>
      <c r="F460" s="13"/>
      <c r="G460" s="13" t="s">
        <v>272</v>
      </c>
      <c r="H460" s="13">
        <v>7</v>
      </c>
      <c r="I460" s="55">
        <v>165.5</v>
      </c>
      <c r="J460" s="55">
        <v>49999</v>
      </c>
      <c r="K460" s="15">
        <v>0</v>
      </c>
      <c r="L460" s="15" t="s">
        <v>41</v>
      </c>
      <c r="M460" s="62" t="s">
        <v>14</v>
      </c>
      <c r="N460" s="56" t="s">
        <v>141</v>
      </c>
      <c r="O460" s="56" t="s">
        <v>555</v>
      </c>
      <c r="P460" s="56" t="s">
        <v>14</v>
      </c>
      <c r="Q460" s="86" t="s">
        <v>556</v>
      </c>
      <c r="R460" s="56" t="s">
        <v>557</v>
      </c>
      <c r="S460" s="56" t="s">
        <v>465</v>
      </c>
      <c r="T460" s="57" t="s">
        <v>272</v>
      </c>
      <c r="U460" s="57">
        <v>7</v>
      </c>
      <c r="V460" s="125">
        <v>165.5</v>
      </c>
      <c r="W460" s="125" t="s">
        <v>1017</v>
      </c>
      <c r="X460" s="65">
        <v>44629</v>
      </c>
      <c r="Y460" s="65">
        <v>44629</v>
      </c>
      <c r="Z460" s="69" t="s">
        <v>1080</v>
      </c>
      <c r="AA460" s="322">
        <v>45000</v>
      </c>
      <c r="AB460" s="56">
        <v>38</v>
      </c>
      <c r="AC460" s="56">
        <v>23</v>
      </c>
      <c r="AD460" s="65">
        <v>45199</v>
      </c>
      <c r="AE460" s="117">
        <v>700</v>
      </c>
      <c r="AF460" s="117"/>
      <c r="AH460" s="65">
        <v>45652</v>
      </c>
      <c r="AI460" s="86" t="s">
        <v>141</v>
      </c>
      <c r="AJ460" s="56" t="s">
        <v>3198</v>
      </c>
      <c r="AK460" s="56" t="s">
        <v>3224</v>
      </c>
      <c r="AL460" s="58">
        <v>700</v>
      </c>
      <c r="AN460" s="58" t="s">
        <v>3236</v>
      </c>
      <c r="AP460" s="58"/>
      <c r="AQ460" s="58"/>
      <c r="AR460" s="58"/>
      <c r="AW460" s="65">
        <v>45652</v>
      </c>
      <c r="AX460" s="121">
        <v>3525</v>
      </c>
      <c r="BA460" s="165">
        <v>700</v>
      </c>
      <c r="BB460" s="117"/>
      <c r="BD460" s="56"/>
      <c r="CS460" s="58">
        <f>+AL460+AT460</f>
        <v>700</v>
      </c>
      <c r="CT460" s="76">
        <f>+BA460+BG460+BM460+BS460+BY460+CE460+CK460+CQ460</f>
        <v>700</v>
      </c>
      <c r="CU460" s="76">
        <f>+CS460-CT460</f>
        <v>0</v>
      </c>
      <c r="CV460" s="81">
        <f>+AE460-AL460-AT460</f>
        <v>0</v>
      </c>
    </row>
    <row r="461" spans="1:100" ht="12.75">
      <c r="A461" s="56" t="s">
        <v>554</v>
      </c>
      <c r="B461" s="13">
        <v>130</v>
      </c>
      <c r="C461" s="15" t="s">
        <v>402</v>
      </c>
      <c r="D461" s="15" t="s">
        <v>403</v>
      </c>
      <c r="E461" s="13"/>
      <c r="F461" s="13"/>
      <c r="G461" s="13" t="s">
        <v>272</v>
      </c>
      <c r="H461" s="13">
        <v>7</v>
      </c>
      <c r="I461" s="55">
        <v>165.5</v>
      </c>
      <c r="J461" s="55">
        <v>49999</v>
      </c>
      <c r="K461" s="15">
        <v>0</v>
      </c>
      <c r="L461" s="15" t="s">
        <v>41</v>
      </c>
      <c r="M461" s="62" t="s">
        <v>14</v>
      </c>
      <c r="N461" s="56" t="s">
        <v>141</v>
      </c>
      <c r="O461" s="56" t="s">
        <v>555</v>
      </c>
      <c r="P461" s="56" t="s">
        <v>14</v>
      </c>
      <c r="Q461" s="86" t="s">
        <v>556</v>
      </c>
      <c r="R461" s="56" t="s">
        <v>557</v>
      </c>
      <c r="S461" s="56" t="s">
        <v>465</v>
      </c>
      <c r="T461" s="57" t="s">
        <v>272</v>
      </c>
      <c r="U461" s="57">
        <v>7</v>
      </c>
      <c r="V461" s="125">
        <v>165.5</v>
      </c>
      <c r="W461" s="125" t="s">
        <v>1017</v>
      </c>
      <c r="X461" s="65">
        <v>44629</v>
      </c>
      <c r="Y461" s="65">
        <v>44629</v>
      </c>
      <c r="Z461" s="69" t="s">
        <v>1080</v>
      </c>
      <c r="AA461" s="322">
        <v>45000</v>
      </c>
      <c r="AB461" s="56">
        <v>38</v>
      </c>
      <c r="AC461" s="56">
        <v>24</v>
      </c>
      <c r="AD461" s="65">
        <v>45229</v>
      </c>
      <c r="AE461" s="117">
        <v>700</v>
      </c>
      <c r="AF461" s="117"/>
      <c r="AH461" s="65">
        <v>45680</v>
      </c>
      <c r="AI461" s="86" t="s">
        <v>141</v>
      </c>
      <c r="AJ461" s="56" t="s">
        <v>3198</v>
      </c>
      <c r="AK461" s="56" t="s">
        <v>3237</v>
      </c>
      <c r="AL461" s="58">
        <v>700</v>
      </c>
      <c r="AN461" s="58" t="s">
        <v>3245</v>
      </c>
      <c r="AP461" s="58"/>
      <c r="AQ461" s="58"/>
      <c r="AR461" s="58"/>
      <c r="AW461" s="65">
        <v>45680</v>
      </c>
      <c r="AX461" s="121">
        <v>3646</v>
      </c>
      <c r="BA461" s="165">
        <v>700</v>
      </c>
      <c r="BB461" s="117"/>
      <c r="BD461" s="56"/>
      <c r="CS461" s="58">
        <f>+AL461+AT461</f>
        <v>700</v>
      </c>
      <c r="CT461" s="76">
        <f>+BA461+BG461+BM461+BS461+BY461+CE461+CK461+CQ461</f>
        <v>700</v>
      </c>
      <c r="CU461" s="76">
        <f>+CS461-CT461</f>
        <v>0</v>
      </c>
      <c r="CV461" s="81">
        <f>+AE461-AL461-AT461</f>
        <v>0</v>
      </c>
    </row>
    <row r="462" spans="1:100" ht="12.75">
      <c r="A462" s="56" t="s">
        <v>554</v>
      </c>
      <c r="B462" s="13">
        <v>130</v>
      </c>
      <c r="C462" s="15" t="s">
        <v>402</v>
      </c>
      <c r="D462" s="15" t="s">
        <v>403</v>
      </c>
      <c r="E462" s="13"/>
      <c r="F462" s="13"/>
      <c r="G462" s="13" t="s">
        <v>272</v>
      </c>
      <c r="H462" s="13">
        <v>7</v>
      </c>
      <c r="I462" s="55">
        <v>165.5</v>
      </c>
      <c r="J462" s="55">
        <v>49999</v>
      </c>
      <c r="K462" s="15">
        <v>0</v>
      </c>
      <c r="L462" s="15" t="s">
        <v>41</v>
      </c>
      <c r="M462" s="62" t="s">
        <v>14</v>
      </c>
      <c r="N462" s="56" t="s">
        <v>141</v>
      </c>
      <c r="O462" s="56" t="s">
        <v>555</v>
      </c>
      <c r="P462" s="56" t="s">
        <v>14</v>
      </c>
      <c r="Q462" s="86" t="s">
        <v>556</v>
      </c>
      <c r="R462" s="56" t="s">
        <v>557</v>
      </c>
      <c r="S462" s="56" t="s">
        <v>465</v>
      </c>
      <c r="T462" s="57" t="s">
        <v>272</v>
      </c>
      <c r="U462" s="57">
        <v>7</v>
      </c>
      <c r="V462" s="125">
        <v>165.5</v>
      </c>
      <c r="W462" s="125" t="s">
        <v>1017</v>
      </c>
      <c r="X462" s="65">
        <v>44629</v>
      </c>
      <c r="Y462" s="65">
        <v>44629</v>
      </c>
      <c r="Z462" s="69" t="s">
        <v>1080</v>
      </c>
      <c r="AA462" s="322">
        <v>45000</v>
      </c>
      <c r="AB462" s="56">
        <v>38</v>
      </c>
      <c r="AC462" s="56">
        <v>25</v>
      </c>
      <c r="AD462" s="65">
        <v>45260</v>
      </c>
      <c r="AE462" s="117">
        <v>700</v>
      </c>
      <c r="AF462" s="117"/>
      <c r="AH462" s="65">
        <v>45698</v>
      </c>
      <c r="AI462" s="86" t="s">
        <v>141</v>
      </c>
      <c r="AJ462" s="56" t="s">
        <v>3198</v>
      </c>
      <c r="AK462" s="56" t="s">
        <v>3238</v>
      </c>
      <c r="AL462" s="58">
        <v>700</v>
      </c>
      <c r="AN462" s="58" t="s">
        <v>3246</v>
      </c>
      <c r="AP462" s="58"/>
      <c r="AQ462" s="58"/>
      <c r="AR462" s="58"/>
      <c r="AW462" s="65">
        <v>45698</v>
      </c>
      <c r="AX462" s="121">
        <v>3740</v>
      </c>
      <c r="BA462" s="165">
        <v>700</v>
      </c>
      <c r="BB462" s="117"/>
      <c r="BD462" s="56"/>
      <c r="CS462" s="58">
        <f>+AL462+AT462</f>
        <v>700</v>
      </c>
      <c r="CT462" s="76">
        <f>+BA462+BG462+BM462+BS462+BY462+CE462+CK462+CQ462</f>
        <v>700</v>
      </c>
      <c r="CU462" s="76">
        <f>+CS462-CT462</f>
        <v>0</v>
      </c>
      <c r="CV462" s="81">
        <f>+AE462-AL462-AT462</f>
        <v>0</v>
      </c>
    </row>
    <row r="463" spans="1:100" ht="12.75">
      <c r="A463" s="56" t="s">
        <v>554</v>
      </c>
      <c r="B463" s="13">
        <v>130</v>
      </c>
      <c r="C463" s="15" t="s">
        <v>402</v>
      </c>
      <c r="D463" s="15" t="s">
        <v>403</v>
      </c>
      <c r="E463" s="13"/>
      <c r="F463" s="13"/>
      <c r="G463" s="13" t="s">
        <v>272</v>
      </c>
      <c r="H463" s="13">
        <v>7</v>
      </c>
      <c r="I463" s="55">
        <v>165.5</v>
      </c>
      <c r="J463" s="55">
        <v>49999</v>
      </c>
      <c r="K463" s="15">
        <v>0</v>
      </c>
      <c r="L463" s="15" t="s">
        <v>41</v>
      </c>
      <c r="M463" s="62" t="s">
        <v>14</v>
      </c>
      <c r="N463" s="56" t="s">
        <v>141</v>
      </c>
      <c r="O463" s="56" t="s">
        <v>555</v>
      </c>
      <c r="P463" s="56" t="s">
        <v>14</v>
      </c>
      <c r="Q463" s="86" t="s">
        <v>556</v>
      </c>
      <c r="R463" s="56" t="s">
        <v>557</v>
      </c>
      <c r="S463" s="56" t="s">
        <v>465</v>
      </c>
      <c r="T463" s="57" t="s">
        <v>272</v>
      </c>
      <c r="U463" s="57">
        <v>7</v>
      </c>
      <c r="V463" s="125">
        <v>165.5</v>
      </c>
      <c r="W463" s="125" t="s">
        <v>1017</v>
      </c>
      <c r="X463" s="65">
        <v>44629</v>
      </c>
      <c r="Y463" s="65">
        <v>44629</v>
      </c>
      <c r="Z463" s="69" t="s">
        <v>1080</v>
      </c>
      <c r="AA463" s="322">
        <v>45000</v>
      </c>
      <c r="AB463" s="56">
        <v>38</v>
      </c>
      <c r="AC463" s="56">
        <v>26</v>
      </c>
      <c r="AD463" s="65">
        <v>45290</v>
      </c>
      <c r="AE463" s="117">
        <v>700</v>
      </c>
      <c r="AF463" s="117"/>
      <c r="AH463" s="65">
        <v>45736</v>
      </c>
      <c r="AI463" s="86" t="s">
        <v>141</v>
      </c>
      <c r="AJ463" s="56" t="s">
        <v>3198</v>
      </c>
      <c r="AK463" s="56" t="s">
        <v>3239</v>
      </c>
      <c r="AL463" s="58">
        <v>700</v>
      </c>
      <c r="AN463" s="58" t="s">
        <v>3247</v>
      </c>
      <c r="AP463" s="58"/>
      <c r="AQ463" s="58"/>
      <c r="AR463" s="58"/>
      <c r="AW463" s="65">
        <v>45740</v>
      </c>
      <c r="AX463" s="121" t="s">
        <v>3259</v>
      </c>
      <c r="BA463" s="165">
        <v>700</v>
      </c>
      <c r="BB463" s="117"/>
      <c r="BD463" s="56"/>
      <c r="CS463" s="58">
        <f>+AL463+AT463</f>
        <v>700</v>
      </c>
      <c r="CT463" s="76">
        <f>+BA463+BG463+BM463+BS463+BY463+CE463+CK463+CQ463</f>
        <v>700</v>
      </c>
      <c r="CU463" s="76">
        <f>+CS463-CT463</f>
        <v>0</v>
      </c>
      <c r="CV463" s="81">
        <f>+AE463-AL463-AT463</f>
        <v>0</v>
      </c>
    </row>
    <row r="464" spans="1:100" ht="12.75">
      <c r="A464" s="56" t="s">
        <v>554</v>
      </c>
      <c r="B464" s="13">
        <v>130</v>
      </c>
      <c r="C464" s="15" t="s">
        <v>402</v>
      </c>
      <c r="D464" s="15" t="s">
        <v>403</v>
      </c>
      <c r="E464" s="13"/>
      <c r="F464" s="13"/>
      <c r="G464" s="13" t="s">
        <v>272</v>
      </c>
      <c r="H464" s="13">
        <v>7</v>
      </c>
      <c r="I464" s="55">
        <v>165.5</v>
      </c>
      <c r="J464" s="55">
        <v>49999</v>
      </c>
      <c r="K464" s="15">
        <v>0</v>
      </c>
      <c r="L464" s="15" t="s">
        <v>41</v>
      </c>
      <c r="M464" s="62" t="s">
        <v>14</v>
      </c>
      <c r="N464" s="56" t="s">
        <v>141</v>
      </c>
      <c r="O464" s="56" t="s">
        <v>555</v>
      </c>
      <c r="P464" s="56" t="s">
        <v>14</v>
      </c>
      <c r="Q464" s="86" t="s">
        <v>556</v>
      </c>
      <c r="R464" s="56" t="s">
        <v>557</v>
      </c>
      <c r="S464" s="56" t="s">
        <v>465</v>
      </c>
      <c r="T464" s="57" t="s">
        <v>272</v>
      </c>
      <c r="U464" s="57">
        <v>7</v>
      </c>
      <c r="V464" s="125">
        <v>165.5</v>
      </c>
      <c r="W464" s="125" t="s">
        <v>1017</v>
      </c>
      <c r="X464" s="65">
        <v>44629</v>
      </c>
      <c r="Y464" s="65">
        <v>44629</v>
      </c>
      <c r="Z464" s="69" t="s">
        <v>1080</v>
      </c>
      <c r="AA464" s="322">
        <v>45000</v>
      </c>
      <c r="AB464" s="56">
        <v>38</v>
      </c>
      <c r="AC464" s="56">
        <v>27</v>
      </c>
      <c r="AD464" s="65">
        <v>45321</v>
      </c>
      <c r="AE464" s="117">
        <v>700</v>
      </c>
      <c r="AF464" s="117"/>
      <c r="AH464" s="65">
        <v>45756</v>
      </c>
      <c r="AI464" s="86" t="s">
        <v>141</v>
      </c>
      <c r="AJ464" s="56" t="s">
        <v>3198</v>
      </c>
      <c r="AK464" s="56" t="s">
        <v>3240</v>
      </c>
      <c r="AL464" s="58">
        <v>700</v>
      </c>
      <c r="AN464" s="58" t="s">
        <v>3248</v>
      </c>
      <c r="AP464" s="58"/>
      <c r="AQ464" s="58"/>
      <c r="AR464" s="58"/>
      <c r="AW464" s="65">
        <v>45757</v>
      </c>
      <c r="AX464" s="121">
        <v>4000</v>
      </c>
      <c r="BA464" s="165">
        <v>700</v>
      </c>
      <c r="BB464" s="117"/>
      <c r="BD464" s="56"/>
      <c r="CS464" s="58">
        <f>+AL464+AT464</f>
        <v>700</v>
      </c>
      <c r="CT464" s="76">
        <f>+BA464+BG464+BM464+BS464+BY464+CE464+CK464+CQ464</f>
        <v>700</v>
      </c>
      <c r="CU464" s="76">
        <f>+CS464-CT464</f>
        <v>0</v>
      </c>
      <c r="CV464" s="81">
        <f>+AE464-AL464-AT464</f>
        <v>0</v>
      </c>
    </row>
    <row r="465" spans="1:103" ht="12.75">
      <c r="A465" s="56" t="s">
        <v>554</v>
      </c>
      <c r="B465" s="13">
        <v>130</v>
      </c>
      <c r="C465" s="15" t="s">
        <v>402</v>
      </c>
      <c r="D465" s="15" t="s">
        <v>403</v>
      </c>
      <c r="E465" s="13"/>
      <c r="F465" s="13"/>
      <c r="G465" s="13" t="s">
        <v>272</v>
      </c>
      <c r="H465" s="13">
        <v>7</v>
      </c>
      <c r="I465" s="55">
        <v>165.5</v>
      </c>
      <c r="J465" s="55">
        <v>49999</v>
      </c>
      <c r="K465" s="15">
        <v>0</v>
      </c>
      <c r="L465" s="15" t="s">
        <v>41</v>
      </c>
      <c r="M465" s="62" t="s">
        <v>14</v>
      </c>
      <c r="N465" s="56" t="s">
        <v>141</v>
      </c>
      <c r="O465" s="56" t="s">
        <v>555</v>
      </c>
      <c r="P465" s="56" t="s">
        <v>14</v>
      </c>
      <c r="Q465" s="86" t="s">
        <v>556</v>
      </c>
      <c r="R465" s="56" t="s">
        <v>557</v>
      </c>
      <c r="S465" s="56" t="s">
        <v>465</v>
      </c>
      <c r="T465" s="57" t="s">
        <v>272</v>
      </c>
      <c r="U465" s="57">
        <v>7</v>
      </c>
      <c r="V465" s="125">
        <v>165.5</v>
      </c>
      <c r="W465" s="125" t="s">
        <v>1017</v>
      </c>
      <c r="X465" s="65">
        <v>44629</v>
      </c>
      <c r="Y465" s="65">
        <v>44629</v>
      </c>
      <c r="Z465" s="69" t="s">
        <v>1080</v>
      </c>
      <c r="AA465" s="322">
        <v>45000</v>
      </c>
      <c r="AB465" s="56">
        <v>38</v>
      </c>
      <c r="AC465" s="56">
        <v>28</v>
      </c>
      <c r="AD465" s="65">
        <v>45351</v>
      </c>
      <c r="AE465" s="117">
        <v>700</v>
      </c>
      <c r="AF465" s="117"/>
      <c r="AH465" s="65">
        <v>45804</v>
      </c>
      <c r="AI465" s="86" t="s">
        <v>141</v>
      </c>
      <c r="AJ465" s="56" t="s">
        <v>3198</v>
      </c>
      <c r="AK465" s="56" t="s">
        <v>3241</v>
      </c>
      <c r="AL465" s="58">
        <v>700</v>
      </c>
      <c r="AN465" s="58" t="s">
        <v>3249</v>
      </c>
      <c r="AP465" s="58"/>
      <c r="AQ465" s="58"/>
      <c r="AR465" s="58"/>
      <c r="AW465" s="65">
        <v>45805</v>
      </c>
      <c r="AX465" s="121">
        <v>4221</v>
      </c>
      <c r="BA465" s="165">
        <v>700</v>
      </c>
      <c r="BB465" s="117"/>
      <c r="BD465" s="56"/>
      <c r="CS465" s="58">
        <f>+AL465+AT465</f>
        <v>700</v>
      </c>
      <c r="CT465" s="76">
        <f>+BA465+BG465+BM465+BS465+BY465+CE465+CK465+CQ465</f>
        <v>700</v>
      </c>
      <c r="CU465" s="76">
        <f>+CS465-CT465</f>
        <v>0</v>
      </c>
      <c r="CV465" s="81">
        <f>+AE465-AL465-AT465</f>
        <v>0</v>
      </c>
    </row>
    <row r="466" spans="1:103" ht="12.75">
      <c r="A466" s="56" t="s">
        <v>554</v>
      </c>
      <c r="B466" s="13">
        <v>130</v>
      </c>
      <c r="C466" s="15" t="s">
        <v>402</v>
      </c>
      <c r="D466" s="15" t="s">
        <v>403</v>
      </c>
      <c r="E466" s="13"/>
      <c r="F466" s="13"/>
      <c r="G466" s="13" t="s">
        <v>272</v>
      </c>
      <c r="H466" s="13">
        <v>7</v>
      </c>
      <c r="I466" s="55">
        <v>165.5</v>
      </c>
      <c r="J466" s="55">
        <v>49999</v>
      </c>
      <c r="K466" s="15">
        <v>0</v>
      </c>
      <c r="L466" s="15" t="s">
        <v>41</v>
      </c>
      <c r="M466" s="62" t="s">
        <v>14</v>
      </c>
      <c r="N466" s="56" t="s">
        <v>141</v>
      </c>
      <c r="O466" s="56" t="s">
        <v>555</v>
      </c>
      <c r="P466" s="56" t="s">
        <v>14</v>
      </c>
      <c r="Q466" s="86" t="s">
        <v>556</v>
      </c>
      <c r="R466" s="56" t="s">
        <v>557</v>
      </c>
      <c r="S466" s="56" t="s">
        <v>465</v>
      </c>
      <c r="T466" s="57" t="s">
        <v>272</v>
      </c>
      <c r="U466" s="57">
        <v>7</v>
      </c>
      <c r="V466" s="125">
        <v>165.5</v>
      </c>
      <c r="W466" s="125" t="s">
        <v>1017</v>
      </c>
      <c r="X466" s="65">
        <v>44629</v>
      </c>
      <c r="Y466" s="65">
        <v>44629</v>
      </c>
      <c r="Z466" s="69" t="s">
        <v>1080</v>
      </c>
      <c r="AA466" s="322">
        <v>45000</v>
      </c>
      <c r="AB466" s="56">
        <v>38</v>
      </c>
      <c r="AC466" s="56">
        <v>29</v>
      </c>
      <c r="AD466" s="65">
        <v>45381</v>
      </c>
      <c r="AE466" s="117">
        <v>700</v>
      </c>
      <c r="AF466" s="117"/>
      <c r="AH466" s="65">
        <v>45839</v>
      </c>
      <c r="AI466" s="86" t="s">
        <v>141</v>
      </c>
      <c r="AJ466" s="56" t="s">
        <v>3198</v>
      </c>
      <c r="AK466" s="56" t="s">
        <v>3242</v>
      </c>
      <c r="AL466" s="58">
        <v>700</v>
      </c>
      <c r="AN466" s="58" t="s">
        <v>3250</v>
      </c>
      <c r="AP466" s="58"/>
      <c r="AQ466" s="58"/>
      <c r="AR466" s="58"/>
      <c r="AW466" s="65">
        <v>45840</v>
      </c>
      <c r="AX466" s="121" t="s">
        <v>3260</v>
      </c>
      <c r="BA466" s="165">
        <v>700</v>
      </c>
      <c r="BB466" s="117"/>
      <c r="BD466" s="56"/>
      <c r="CS466" s="58">
        <f>+AL466+AT466</f>
        <v>700</v>
      </c>
      <c r="CT466" s="76">
        <f>+BA466+BG466+BM466+BS466+BY466+CE466+CK466+CQ466</f>
        <v>700</v>
      </c>
      <c r="CU466" s="76">
        <f>+CS466-CT466</f>
        <v>0</v>
      </c>
      <c r="CV466" s="81">
        <f>+AE466-AL466-AT466</f>
        <v>0</v>
      </c>
    </row>
    <row r="467" spans="1:103" ht="12.75">
      <c r="A467" s="56" t="s">
        <v>554</v>
      </c>
      <c r="B467" s="13">
        <v>130</v>
      </c>
      <c r="C467" s="15" t="s">
        <v>402</v>
      </c>
      <c r="D467" s="15" t="s">
        <v>403</v>
      </c>
      <c r="E467" s="13"/>
      <c r="F467" s="13"/>
      <c r="G467" s="13" t="s">
        <v>272</v>
      </c>
      <c r="H467" s="13">
        <v>7</v>
      </c>
      <c r="I467" s="55">
        <v>165.5</v>
      </c>
      <c r="J467" s="55">
        <v>49999</v>
      </c>
      <c r="K467" s="15">
        <v>0</v>
      </c>
      <c r="L467" s="15" t="s">
        <v>41</v>
      </c>
      <c r="M467" s="62" t="s">
        <v>14</v>
      </c>
      <c r="N467" s="56" t="s">
        <v>141</v>
      </c>
      <c r="O467" s="56" t="s">
        <v>555</v>
      </c>
      <c r="P467" s="56" t="s">
        <v>14</v>
      </c>
      <c r="Q467" s="86" t="s">
        <v>556</v>
      </c>
      <c r="R467" s="56" t="s">
        <v>557</v>
      </c>
      <c r="S467" s="56" t="s">
        <v>465</v>
      </c>
      <c r="T467" s="57" t="s">
        <v>272</v>
      </c>
      <c r="U467" s="57">
        <v>7</v>
      </c>
      <c r="V467" s="125">
        <v>165.5</v>
      </c>
      <c r="W467" s="125" t="s">
        <v>1017</v>
      </c>
      <c r="X467" s="65">
        <v>44629</v>
      </c>
      <c r="Y467" s="65">
        <v>44629</v>
      </c>
      <c r="Z467" s="69" t="s">
        <v>1080</v>
      </c>
      <c r="AA467" s="322">
        <v>45000</v>
      </c>
      <c r="AB467" s="56">
        <v>38</v>
      </c>
      <c r="AC467" s="56">
        <v>30</v>
      </c>
      <c r="AD467" s="65">
        <v>45412</v>
      </c>
      <c r="AE467" s="117">
        <v>700</v>
      </c>
      <c r="AF467" s="117"/>
      <c r="AH467" s="65">
        <v>45874</v>
      </c>
      <c r="AI467" s="86" t="s">
        <v>141</v>
      </c>
      <c r="AJ467" s="56" t="s">
        <v>3198</v>
      </c>
      <c r="AK467" s="56" t="s">
        <v>3243</v>
      </c>
      <c r="AL467" s="58">
        <v>700</v>
      </c>
      <c r="AN467" s="58" t="s">
        <v>3251</v>
      </c>
      <c r="AP467" s="58"/>
      <c r="AQ467" s="58"/>
      <c r="AR467" s="58"/>
      <c r="AW467" s="65">
        <v>45874</v>
      </c>
      <c r="AX467" s="121">
        <v>4524</v>
      </c>
      <c r="BA467" s="165">
        <v>700</v>
      </c>
      <c r="BB467" s="117"/>
      <c r="BD467" s="56"/>
      <c r="CS467" s="58">
        <f>+AL467+AT467</f>
        <v>700</v>
      </c>
      <c r="CT467" s="76">
        <f>+BA467+BG467+BM467+BS467+BY467+CE467+CK467+CQ467</f>
        <v>700</v>
      </c>
      <c r="CU467" s="76">
        <f>+CS467-CT467</f>
        <v>0</v>
      </c>
      <c r="CV467" s="81">
        <f>+AE467-AL467-AT467</f>
        <v>0</v>
      </c>
    </row>
    <row r="468" spans="1:103" ht="12.75">
      <c r="A468" s="56" t="s">
        <v>554</v>
      </c>
      <c r="B468" s="13">
        <v>130</v>
      </c>
      <c r="C468" s="15" t="s">
        <v>402</v>
      </c>
      <c r="D468" s="15" t="s">
        <v>403</v>
      </c>
      <c r="E468" s="13"/>
      <c r="F468" s="13"/>
      <c r="G468" s="13" t="s">
        <v>272</v>
      </c>
      <c r="H468" s="13">
        <v>7</v>
      </c>
      <c r="I468" s="55">
        <v>165.5</v>
      </c>
      <c r="J468" s="55">
        <v>49999</v>
      </c>
      <c r="K468" s="15">
        <v>0</v>
      </c>
      <c r="L468" s="15" t="s">
        <v>41</v>
      </c>
      <c r="M468" s="62" t="s">
        <v>14</v>
      </c>
      <c r="N468" s="56" t="s">
        <v>141</v>
      </c>
      <c r="O468" s="56" t="s">
        <v>555</v>
      </c>
      <c r="P468" s="56" t="s">
        <v>14</v>
      </c>
      <c r="Q468" s="86" t="s">
        <v>556</v>
      </c>
      <c r="R468" s="56" t="s">
        <v>557</v>
      </c>
      <c r="S468" s="56" t="s">
        <v>465</v>
      </c>
      <c r="T468" s="57" t="s">
        <v>272</v>
      </c>
      <c r="U468" s="57">
        <v>7</v>
      </c>
      <c r="V468" s="125">
        <v>165.5</v>
      </c>
      <c r="W468" s="125" t="s">
        <v>1017</v>
      </c>
      <c r="X468" s="65">
        <v>44629</v>
      </c>
      <c r="Y468" s="65">
        <v>44629</v>
      </c>
      <c r="Z468" s="69" t="s">
        <v>1080</v>
      </c>
      <c r="AA468" s="322">
        <v>45000</v>
      </c>
      <c r="AB468" s="56">
        <v>38</v>
      </c>
      <c r="AC468" s="56">
        <v>31</v>
      </c>
      <c r="AD468" s="65">
        <v>45442</v>
      </c>
      <c r="AE468" s="117">
        <v>700</v>
      </c>
      <c r="AF468" s="117"/>
      <c r="AH468" s="65">
        <v>45910</v>
      </c>
      <c r="AI468" s="86" t="s">
        <v>141</v>
      </c>
      <c r="AJ468" s="56" t="s">
        <v>3198</v>
      </c>
      <c r="AK468" s="56" t="s">
        <v>3244</v>
      </c>
      <c r="AL468" s="58">
        <v>700</v>
      </c>
      <c r="AN468" s="58" t="s">
        <v>3252</v>
      </c>
      <c r="AP468" s="58"/>
      <c r="AQ468" s="58"/>
      <c r="AR468" s="58"/>
      <c r="AW468" s="65">
        <v>45910</v>
      </c>
      <c r="AX468" s="121">
        <v>4700</v>
      </c>
      <c r="BA468" s="165">
        <v>700</v>
      </c>
      <c r="BB468" s="117"/>
      <c r="BD468" s="56"/>
      <c r="CS468" s="58">
        <f>+AL468+AT468</f>
        <v>700</v>
      </c>
      <c r="CT468" s="76">
        <f>+BA468+BG468+BM468+BS468+BY468+CE468+CK468+CQ468</f>
        <v>700</v>
      </c>
      <c r="CU468" s="76">
        <f>+CS468-CT468</f>
        <v>0</v>
      </c>
      <c r="CV468" s="81">
        <f>+AE468-AL468-AT468</f>
        <v>0</v>
      </c>
    </row>
    <row r="469" spans="1:103">
      <c r="A469" s="56" t="s">
        <v>554</v>
      </c>
      <c r="B469" s="13">
        <v>130</v>
      </c>
      <c r="C469" s="15" t="s">
        <v>402</v>
      </c>
      <c r="D469" s="15" t="s">
        <v>403</v>
      </c>
      <c r="E469" s="13"/>
      <c r="F469" s="13"/>
      <c r="G469" s="13" t="s">
        <v>272</v>
      </c>
      <c r="H469" s="13">
        <v>7</v>
      </c>
      <c r="I469" s="55">
        <v>165.5</v>
      </c>
      <c r="J469" s="55">
        <v>49999</v>
      </c>
      <c r="K469" s="15">
        <v>0</v>
      </c>
      <c r="L469" s="15" t="s">
        <v>41</v>
      </c>
      <c r="M469" s="62" t="s">
        <v>14</v>
      </c>
      <c r="N469" s="56" t="s">
        <v>141</v>
      </c>
      <c r="O469" s="56" t="s">
        <v>555</v>
      </c>
      <c r="P469" s="56" t="s">
        <v>14</v>
      </c>
      <c r="Q469" s="86" t="s">
        <v>556</v>
      </c>
      <c r="R469" s="56" t="s">
        <v>557</v>
      </c>
      <c r="S469" s="56" t="s">
        <v>465</v>
      </c>
      <c r="T469" s="57" t="s">
        <v>272</v>
      </c>
      <c r="U469" s="57">
        <v>7</v>
      </c>
      <c r="V469" s="125">
        <v>165.5</v>
      </c>
      <c r="W469" s="125" t="s">
        <v>1017</v>
      </c>
      <c r="X469" s="65">
        <v>44629</v>
      </c>
      <c r="Y469" s="65">
        <v>44629</v>
      </c>
      <c r="Z469" s="69" t="s">
        <v>1080</v>
      </c>
      <c r="AA469" s="322">
        <v>45000</v>
      </c>
      <c r="AB469" s="56">
        <v>38</v>
      </c>
      <c r="AC469" s="56">
        <v>32</v>
      </c>
      <c r="AD469" s="65">
        <v>45473</v>
      </c>
      <c r="AE469" s="117">
        <v>700</v>
      </c>
      <c r="AF469" s="117"/>
      <c r="AH469" s="65"/>
      <c r="AP469" s="58"/>
      <c r="AQ469" s="58"/>
      <c r="AR469" s="58"/>
      <c r="AW469" s="65"/>
      <c r="AX469" s="121"/>
      <c r="BA469" s="117"/>
      <c r="BB469" s="117"/>
      <c r="BD469" s="56"/>
      <c r="CS469" s="58">
        <f>+AL469+AT469</f>
        <v>0</v>
      </c>
      <c r="CT469" s="76">
        <f>+BA469+BG469+BM469+BS469+BY469+CE469+CK469+CQ469</f>
        <v>0</v>
      </c>
      <c r="CU469" s="76">
        <f>+CS469-CT469</f>
        <v>0</v>
      </c>
      <c r="CV469" s="81">
        <f>+AE469-AL469-AT469</f>
        <v>700</v>
      </c>
    </row>
    <row r="470" spans="1:103">
      <c r="A470" s="56" t="s">
        <v>554</v>
      </c>
      <c r="B470" s="13">
        <v>130</v>
      </c>
      <c r="C470" s="15" t="s">
        <v>402</v>
      </c>
      <c r="D470" s="15" t="s">
        <v>403</v>
      </c>
      <c r="E470" s="13"/>
      <c r="F470" s="13"/>
      <c r="G470" s="13" t="s">
        <v>272</v>
      </c>
      <c r="H470" s="13">
        <v>7</v>
      </c>
      <c r="I470" s="55">
        <v>165.5</v>
      </c>
      <c r="J470" s="55">
        <v>49999</v>
      </c>
      <c r="K470" s="15">
        <v>0</v>
      </c>
      <c r="L470" s="15" t="s">
        <v>41</v>
      </c>
      <c r="M470" s="62" t="s">
        <v>14</v>
      </c>
      <c r="N470" s="56" t="s">
        <v>141</v>
      </c>
      <c r="O470" s="56" t="s">
        <v>555</v>
      </c>
      <c r="P470" s="56" t="s">
        <v>14</v>
      </c>
      <c r="Q470" s="86" t="s">
        <v>556</v>
      </c>
      <c r="R470" s="56" t="s">
        <v>557</v>
      </c>
      <c r="S470" s="56" t="s">
        <v>465</v>
      </c>
      <c r="T470" s="57" t="s">
        <v>272</v>
      </c>
      <c r="U470" s="57">
        <v>7</v>
      </c>
      <c r="V470" s="125">
        <v>165.5</v>
      </c>
      <c r="W470" s="125" t="s">
        <v>1017</v>
      </c>
      <c r="X470" s="65">
        <v>44629</v>
      </c>
      <c r="Y470" s="65">
        <v>44629</v>
      </c>
      <c r="Z470" s="69" t="s">
        <v>1080</v>
      </c>
      <c r="AA470" s="322">
        <v>45000</v>
      </c>
      <c r="AB470" s="56">
        <v>38</v>
      </c>
      <c r="AC470" s="56">
        <v>33</v>
      </c>
      <c r="AD470" s="65">
        <v>45503</v>
      </c>
      <c r="AE470" s="117">
        <v>700</v>
      </c>
      <c r="AF470" s="117"/>
      <c r="AH470" s="65"/>
      <c r="AP470" s="58"/>
      <c r="AQ470" s="58"/>
      <c r="AR470" s="58"/>
      <c r="AW470" s="65"/>
      <c r="AX470" s="121"/>
      <c r="BA470" s="117"/>
      <c r="BB470" s="117"/>
      <c r="BD470" s="56"/>
      <c r="CS470" s="58">
        <f>+AL470+AT470</f>
        <v>0</v>
      </c>
      <c r="CT470" s="76">
        <f>+BA470+BG470+BM470+BS470+BY470+CE470+CK470+CQ470</f>
        <v>0</v>
      </c>
      <c r="CU470" s="76">
        <f>+CS470-CT470</f>
        <v>0</v>
      </c>
      <c r="CV470" s="81">
        <f>+AE470-AL470-AT470</f>
        <v>700</v>
      </c>
    </row>
    <row r="471" spans="1:103">
      <c r="A471" s="56" t="s">
        <v>554</v>
      </c>
      <c r="B471" s="13">
        <v>130</v>
      </c>
      <c r="C471" s="15" t="s">
        <v>402</v>
      </c>
      <c r="D471" s="15" t="s">
        <v>403</v>
      </c>
      <c r="E471" s="13"/>
      <c r="F471" s="13"/>
      <c r="G471" s="13" t="s">
        <v>272</v>
      </c>
      <c r="H471" s="13">
        <v>7</v>
      </c>
      <c r="I471" s="55">
        <v>165.5</v>
      </c>
      <c r="J471" s="55">
        <v>49999</v>
      </c>
      <c r="K471" s="15">
        <v>0</v>
      </c>
      <c r="L471" s="15" t="s">
        <v>41</v>
      </c>
      <c r="M471" s="62" t="s">
        <v>14</v>
      </c>
      <c r="N471" s="56" t="s">
        <v>141</v>
      </c>
      <c r="O471" s="56" t="s">
        <v>555</v>
      </c>
      <c r="P471" s="56" t="s">
        <v>14</v>
      </c>
      <c r="Q471" s="86" t="s">
        <v>556</v>
      </c>
      <c r="R471" s="56" t="s">
        <v>557</v>
      </c>
      <c r="S471" s="56" t="s">
        <v>465</v>
      </c>
      <c r="T471" s="57" t="s">
        <v>272</v>
      </c>
      <c r="U471" s="57">
        <v>7</v>
      </c>
      <c r="V471" s="125">
        <v>165.5</v>
      </c>
      <c r="W471" s="125" t="s">
        <v>1017</v>
      </c>
      <c r="X471" s="65">
        <v>44629</v>
      </c>
      <c r="Y471" s="65">
        <v>44629</v>
      </c>
      <c r="Z471" s="69" t="s">
        <v>1080</v>
      </c>
      <c r="AA471" s="322">
        <v>45000</v>
      </c>
      <c r="AB471" s="56">
        <v>38</v>
      </c>
      <c r="AC471" s="56">
        <v>34</v>
      </c>
      <c r="AD471" s="65">
        <v>45534</v>
      </c>
      <c r="AE471" s="117">
        <v>700</v>
      </c>
      <c r="AF471" s="117"/>
      <c r="AH471" s="65"/>
      <c r="AP471" s="58"/>
      <c r="AQ471" s="58"/>
      <c r="AR471" s="58"/>
      <c r="AW471" s="65"/>
      <c r="AX471" s="121"/>
      <c r="BA471" s="117"/>
      <c r="BB471" s="117"/>
      <c r="BD471" s="56"/>
      <c r="CS471" s="58">
        <f>+AL471+AT471</f>
        <v>0</v>
      </c>
      <c r="CT471" s="76">
        <f>+BA471+BG471+BM471+BS471+BY471+CE471+CK471+CQ471</f>
        <v>0</v>
      </c>
      <c r="CU471" s="76">
        <f>+CS471-CT471</f>
        <v>0</v>
      </c>
      <c r="CV471" s="81">
        <f>+AE471-AL471-AT471</f>
        <v>700</v>
      </c>
    </row>
    <row r="472" spans="1:103">
      <c r="A472" s="56" t="s">
        <v>554</v>
      </c>
      <c r="B472" s="13">
        <v>130</v>
      </c>
      <c r="C472" s="15" t="s">
        <v>402</v>
      </c>
      <c r="D472" s="15" t="s">
        <v>403</v>
      </c>
      <c r="E472" s="13"/>
      <c r="F472" s="13"/>
      <c r="G472" s="13" t="s">
        <v>272</v>
      </c>
      <c r="H472" s="13">
        <v>7</v>
      </c>
      <c r="I472" s="55">
        <v>165.5</v>
      </c>
      <c r="J472" s="55">
        <v>49999</v>
      </c>
      <c r="K472" s="15">
        <v>0</v>
      </c>
      <c r="L472" s="15" t="s">
        <v>41</v>
      </c>
      <c r="M472" s="62" t="s">
        <v>14</v>
      </c>
      <c r="N472" s="56" t="s">
        <v>141</v>
      </c>
      <c r="O472" s="56" t="s">
        <v>555</v>
      </c>
      <c r="P472" s="56" t="s">
        <v>14</v>
      </c>
      <c r="Q472" s="86" t="s">
        <v>556</v>
      </c>
      <c r="R472" s="56" t="s">
        <v>557</v>
      </c>
      <c r="S472" s="56" t="s">
        <v>465</v>
      </c>
      <c r="T472" s="57" t="s">
        <v>272</v>
      </c>
      <c r="U472" s="57">
        <v>7</v>
      </c>
      <c r="V472" s="125">
        <v>165.5</v>
      </c>
      <c r="W472" s="125" t="s">
        <v>1017</v>
      </c>
      <c r="X472" s="65">
        <v>44629</v>
      </c>
      <c r="Y472" s="65">
        <v>44629</v>
      </c>
      <c r="Z472" s="69" t="s">
        <v>1080</v>
      </c>
      <c r="AA472" s="322">
        <v>45000</v>
      </c>
      <c r="AB472" s="56">
        <v>38</v>
      </c>
      <c r="AC472" s="56">
        <v>35</v>
      </c>
      <c r="AD472" s="65">
        <v>45565</v>
      </c>
      <c r="AE472" s="117">
        <v>700</v>
      </c>
      <c r="AF472" s="117"/>
      <c r="AH472" s="65"/>
      <c r="AP472" s="58"/>
      <c r="AQ472" s="58"/>
      <c r="AR472" s="58"/>
      <c r="AW472" s="65"/>
      <c r="AX472" s="121"/>
      <c r="BA472" s="117"/>
      <c r="BB472" s="117"/>
      <c r="BD472" s="56"/>
      <c r="CS472" s="58">
        <f>+AL472+AT472</f>
        <v>0</v>
      </c>
      <c r="CT472" s="76">
        <f>+BA472+BG472+BM472+BS472+BY472+CE472+CK472+CQ472</f>
        <v>0</v>
      </c>
      <c r="CU472" s="76">
        <f>+CS472-CT472</f>
        <v>0</v>
      </c>
      <c r="CV472" s="81">
        <f>+AE472-AL472-AT472</f>
        <v>700</v>
      </c>
    </row>
    <row r="473" spans="1:103">
      <c r="A473" s="56" t="s">
        <v>554</v>
      </c>
      <c r="B473" s="13">
        <v>130</v>
      </c>
      <c r="C473" s="15" t="s">
        <v>402</v>
      </c>
      <c r="D473" s="15" t="s">
        <v>403</v>
      </c>
      <c r="E473" s="13"/>
      <c r="F473" s="13"/>
      <c r="G473" s="13" t="s">
        <v>272</v>
      </c>
      <c r="H473" s="13">
        <v>7</v>
      </c>
      <c r="I473" s="55">
        <v>165.5</v>
      </c>
      <c r="J473" s="55">
        <v>49999</v>
      </c>
      <c r="K473" s="15">
        <v>0</v>
      </c>
      <c r="L473" s="15" t="s">
        <v>41</v>
      </c>
      <c r="M473" s="62" t="s">
        <v>14</v>
      </c>
      <c r="N473" s="56" t="s">
        <v>141</v>
      </c>
      <c r="O473" s="56" t="s">
        <v>555</v>
      </c>
      <c r="P473" s="56" t="s">
        <v>14</v>
      </c>
      <c r="Q473" s="86" t="s">
        <v>556</v>
      </c>
      <c r="R473" s="56" t="s">
        <v>557</v>
      </c>
      <c r="S473" s="56" t="s">
        <v>465</v>
      </c>
      <c r="T473" s="57" t="s">
        <v>272</v>
      </c>
      <c r="U473" s="57">
        <v>7</v>
      </c>
      <c r="V473" s="125">
        <v>165.5</v>
      </c>
      <c r="W473" s="125" t="s">
        <v>1017</v>
      </c>
      <c r="X473" s="65">
        <v>44629</v>
      </c>
      <c r="Y473" s="65">
        <v>44629</v>
      </c>
      <c r="Z473" s="69" t="s">
        <v>1080</v>
      </c>
      <c r="AA473" s="322">
        <v>45000</v>
      </c>
      <c r="AB473" s="56">
        <v>38</v>
      </c>
      <c r="AC473" s="56">
        <v>36</v>
      </c>
      <c r="AD473" s="65">
        <v>45595</v>
      </c>
      <c r="AE473" s="117">
        <v>700</v>
      </c>
      <c r="AF473" s="117"/>
      <c r="AH473" s="65"/>
      <c r="AP473" s="58"/>
      <c r="AQ473" s="58"/>
      <c r="AR473" s="58"/>
      <c r="AW473" s="65"/>
      <c r="AX473" s="121"/>
      <c r="BA473" s="117"/>
      <c r="BB473" s="117"/>
      <c r="BD473" s="56"/>
      <c r="CS473" s="58">
        <f>+AL473+AT473</f>
        <v>0</v>
      </c>
      <c r="CT473" s="76">
        <f>+BA473+BG473+BM473+BS473+BY473+CE473+CK473+CQ473</f>
        <v>0</v>
      </c>
      <c r="CU473" s="76">
        <f>+CS473-CT473</f>
        <v>0</v>
      </c>
      <c r="CV473" s="81">
        <f>+AE473-AL473-AT473</f>
        <v>700</v>
      </c>
    </row>
    <row r="474" spans="1:103">
      <c r="A474" s="56" t="s">
        <v>554</v>
      </c>
      <c r="B474" s="13">
        <v>130</v>
      </c>
      <c r="C474" s="15" t="s">
        <v>402</v>
      </c>
      <c r="D474" s="15" t="s">
        <v>403</v>
      </c>
      <c r="E474" s="13"/>
      <c r="F474" s="13"/>
      <c r="G474" s="13" t="s">
        <v>272</v>
      </c>
      <c r="H474" s="13">
        <v>7</v>
      </c>
      <c r="I474" s="55">
        <v>165.5</v>
      </c>
      <c r="J474" s="55">
        <v>49999</v>
      </c>
      <c r="K474" s="15">
        <v>0</v>
      </c>
      <c r="L474" s="15" t="s">
        <v>41</v>
      </c>
      <c r="M474" s="62" t="s">
        <v>14</v>
      </c>
      <c r="N474" s="56" t="s">
        <v>141</v>
      </c>
      <c r="O474" s="56" t="s">
        <v>555</v>
      </c>
      <c r="P474" s="56" t="s">
        <v>14</v>
      </c>
      <c r="Q474" s="86" t="s">
        <v>556</v>
      </c>
      <c r="R474" s="56" t="s">
        <v>557</v>
      </c>
      <c r="S474" s="56" t="s">
        <v>465</v>
      </c>
      <c r="T474" s="57" t="s">
        <v>272</v>
      </c>
      <c r="U474" s="57">
        <v>7</v>
      </c>
      <c r="V474" s="125">
        <v>165.5</v>
      </c>
      <c r="W474" s="125" t="s">
        <v>1017</v>
      </c>
      <c r="X474" s="65">
        <v>44629</v>
      </c>
      <c r="Y474" s="65">
        <v>44629</v>
      </c>
      <c r="Z474" s="69" t="s">
        <v>1080</v>
      </c>
      <c r="AA474" s="322">
        <v>45000</v>
      </c>
      <c r="AB474" s="56">
        <v>38</v>
      </c>
      <c r="AC474" s="56">
        <v>37</v>
      </c>
      <c r="AD474" s="65">
        <v>45626</v>
      </c>
      <c r="AE474" s="117">
        <v>700</v>
      </c>
      <c r="AF474" s="117"/>
      <c r="AH474" s="65"/>
      <c r="AP474" s="58"/>
      <c r="AQ474" s="58"/>
      <c r="AR474" s="58"/>
      <c r="AW474" s="65"/>
      <c r="AX474" s="121"/>
      <c r="BA474" s="117"/>
      <c r="BB474" s="117"/>
      <c r="BD474" s="56"/>
      <c r="CS474" s="58">
        <f>+AL474+AT474</f>
        <v>0</v>
      </c>
      <c r="CT474" s="76">
        <f>+BA474+BG474+BM474+BS474+BY474+CE474+CK474+CQ474</f>
        <v>0</v>
      </c>
      <c r="CU474" s="76">
        <f>+CS474-CT474</f>
        <v>0</v>
      </c>
      <c r="CV474" s="81">
        <f>+AE474-AL474-AT474</f>
        <v>700</v>
      </c>
    </row>
    <row r="475" spans="1:103">
      <c r="A475" s="56" t="s">
        <v>554</v>
      </c>
      <c r="B475" s="13">
        <v>130</v>
      </c>
      <c r="C475" s="15" t="s">
        <v>402</v>
      </c>
      <c r="D475" s="15" t="s">
        <v>403</v>
      </c>
      <c r="E475" s="13"/>
      <c r="F475" s="13"/>
      <c r="G475" s="13" t="s">
        <v>272</v>
      </c>
      <c r="H475" s="13">
        <v>7</v>
      </c>
      <c r="I475" s="55">
        <v>165.5</v>
      </c>
      <c r="J475" s="55">
        <v>49999</v>
      </c>
      <c r="K475" s="15">
        <v>0</v>
      </c>
      <c r="L475" s="15" t="s">
        <v>41</v>
      </c>
      <c r="M475" s="62" t="s">
        <v>14</v>
      </c>
      <c r="N475" s="56" t="s">
        <v>141</v>
      </c>
      <c r="O475" s="56" t="s">
        <v>555</v>
      </c>
      <c r="P475" s="56" t="s">
        <v>14</v>
      </c>
      <c r="Q475" s="86" t="s">
        <v>556</v>
      </c>
      <c r="R475" s="56" t="s">
        <v>557</v>
      </c>
      <c r="S475" s="56" t="s">
        <v>465</v>
      </c>
      <c r="T475" s="57" t="s">
        <v>272</v>
      </c>
      <c r="U475" s="57">
        <v>7</v>
      </c>
      <c r="V475" s="125">
        <v>165.5</v>
      </c>
      <c r="W475" s="125" t="s">
        <v>1017</v>
      </c>
      <c r="X475" s="65">
        <v>44629</v>
      </c>
      <c r="Y475" s="65">
        <v>44629</v>
      </c>
      <c r="Z475" s="69" t="s">
        <v>1080</v>
      </c>
      <c r="AA475" s="322">
        <v>45000</v>
      </c>
      <c r="AB475" s="56">
        <v>38</v>
      </c>
      <c r="AC475" s="56">
        <v>38</v>
      </c>
      <c r="AD475" s="65">
        <v>45656</v>
      </c>
      <c r="AE475" s="117">
        <v>14600</v>
      </c>
      <c r="AF475" s="117"/>
      <c r="AH475" s="65"/>
      <c r="AP475" s="58"/>
      <c r="AQ475" s="58"/>
      <c r="AR475" s="58"/>
      <c r="AW475" s="56"/>
      <c r="BD475" s="56"/>
      <c r="CS475" s="58">
        <f>+AL475+AT475</f>
        <v>0</v>
      </c>
      <c r="CT475" s="76">
        <f>+BA475+BG475+BM475+BS475+BY475+CE475+CK475+CQ475</f>
        <v>0</v>
      </c>
      <c r="CU475" s="76">
        <f>+CS475-CT475</f>
        <v>0</v>
      </c>
      <c r="CV475" s="81">
        <f>+AE475-AL475-AT475</f>
        <v>14600</v>
      </c>
    </row>
    <row r="476" spans="1:103">
      <c r="A476" s="70" t="s">
        <v>562</v>
      </c>
      <c r="B476" s="71">
        <v>42</v>
      </c>
      <c r="C476" s="15" t="s">
        <v>402</v>
      </c>
      <c r="D476" s="124" t="s">
        <v>403</v>
      </c>
      <c r="E476" s="123"/>
      <c r="F476" s="123"/>
      <c r="G476" s="71" t="s">
        <v>259</v>
      </c>
      <c r="H476" s="71">
        <v>4</v>
      </c>
      <c r="I476" s="73">
        <v>145.38</v>
      </c>
      <c r="J476" s="73">
        <v>47900</v>
      </c>
      <c r="K476" s="72">
        <v>0</v>
      </c>
      <c r="L476" s="72" t="s">
        <v>41</v>
      </c>
      <c r="M476" s="92" t="s">
        <v>192</v>
      </c>
      <c r="N476" s="70" t="s">
        <v>142</v>
      </c>
      <c r="O476" s="70" t="s">
        <v>566</v>
      </c>
      <c r="P476" s="70"/>
      <c r="Q476" s="89"/>
      <c r="R476" s="70"/>
      <c r="S476" s="70" t="s">
        <v>465</v>
      </c>
      <c r="T476" s="88" t="s">
        <v>259</v>
      </c>
      <c r="U476" s="88">
        <v>4</v>
      </c>
      <c r="V476" s="87">
        <v>145.38</v>
      </c>
      <c r="W476" s="87" t="s">
        <v>1017</v>
      </c>
      <c r="X476" s="78">
        <v>45199</v>
      </c>
      <c r="Y476" s="78">
        <v>45222</v>
      </c>
      <c r="Z476" s="69" t="s">
        <v>1080</v>
      </c>
      <c r="AA476" s="319">
        <v>42900</v>
      </c>
      <c r="AB476" s="122">
        <v>82</v>
      </c>
      <c r="AC476" s="122">
        <v>0</v>
      </c>
      <c r="AD476" s="65">
        <v>45199</v>
      </c>
      <c r="AE476" s="117">
        <v>1000</v>
      </c>
      <c r="AF476" s="117"/>
      <c r="AG476" s="56" t="s">
        <v>582</v>
      </c>
      <c r="AH476" s="65">
        <v>45199</v>
      </c>
      <c r="AI476" s="56">
        <v>20610345779</v>
      </c>
      <c r="AJ476" s="56" t="s">
        <v>3157</v>
      </c>
      <c r="AK476" s="56" t="s">
        <v>3151</v>
      </c>
      <c r="AL476" s="58">
        <v>1000</v>
      </c>
      <c r="AN476" s="58" t="s">
        <v>3154</v>
      </c>
      <c r="AP476" s="58"/>
      <c r="AQ476" s="58"/>
      <c r="AR476" s="58"/>
      <c r="AW476" s="65">
        <v>45200</v>
      </c>
      <c r="AX476" s="56">
        <v>28252</v>
      </c>
      <c r="AY476" s="56">
        <v>3780</v>
      </c>
      <c r="AZ476" s="56">
        <v>3.78</v>
      </c>
      <c r="BA476" s="58">
        <v>1000</v>
      </c>
      <c r="BD476" s="56"/>
      <c r="CS476" s="58">
        <f>+AL476+AT476</f>
        <v>1000</v>
      </c>
      <c r="CT476" s="76">
        <f>+BA476+BG476+BM476+BS476+BY476+CE476+CK476+CQ476</f>
        <v>1000</v>
      </c>
      <c r="CU476" s="76">
        <f>+CS476-CT476</f>
        <v>0</v>
      </c>
      <c r="CV476" s="81">
        <f>+AE476-AL476-AT476</f>
        <v>0</v>
      </c>
    </row>
    <row r="477" spans="1:103">
      <c r="A477" s="70" t="s">
        <v>562</v>
      </c>
      <c r="B477" s="71">
        <v>42</v>
      </c>
      <c r="C477" s="15" t="s">
        <v>402</v>
      </c>
      <c r="D477" s="124" t="s">
        <v>403</v>
      </c>
      <c r="E477" s="123"/>
      <c r="F477" s="123"/>
      <c r="G477" s="71" t="s">
        <v>259</v>
      </c>
      <c r="H477" s="71">
        <v>4</v>
      </c>
      <c r="I477" s="73">
        <v>145.38</v>
      </c>
      <c r="J477" s="73">
        <v>47900</v>
      </c>
      <c r="K477" s="72">
        <v>0</v>
      </c>
      <c r="L477" s="72" t="s">
        <v>41</v>
      </c>
      <c r="M477" s="92" t="s">
        <v>192</v>
      </c>
      <c r="N477" s="70" t="s">
        <v>142</v>
      </c>
      <c r="O477" s="70" t="s">
        <v>566</v>
      </c>
      <c r="P477" s="70"/>
      <c r="Q477" s="89"/>
      <c r="R477" s="70"/>
      <c r="S477" s="70" t="s">
        <v>465</v>
      </c>
      <c r="T477" s="88" t="s">
        <v>259</v>
      </c>
      <c r="U477" s="88">
        <v>4</v>
      </c>
      <c r="V477" s="87">
        <v>145.38</v>
      </c>
      <c r="W477" s="87" t="s">
        <v>1017</v>
      </c>
      <c r="X477" s="78">
        <v>45199</v>
      </c>
      <c r="Y477" s="78">
        <v>45222</v>
      </c>
      <c r="Z477" s="69" t="s">
        <v>1080</v>
      </c>
      <c r="AA477" s="319">
        <v>42900</v>
      </c>
      <c r="AB477" s="70">
        <v>82</v>
      </c>
      <c r="AC477" s="70">
        <v>0</v>
      </c>
      <c r="AD477" s="78">
        <v>45222</v>
      </c>
      <c r="AE477" s="115">
        <v>1000</v>
      </c>
      <c r="AF477" s="115"/>
      <c r="AG477" s="56" t="s">
        <v>582</v>
      </c>
      <c r="AH477" s="78">
        <v>45222</v>
      </c>
      <c r="AI477" s="56">
        <v>20610345779</v>
      </c>
      <c r="AJ477" s="56" t="s">
        <v>3157</v>
      </c>
      <c r="AK477" s="70" t="s">
        <v>3152</v>
      </c>
      <c r="AL477" s="76">
        <v>1000</v>
      </c>
      <c r="AM477" s="76"/>
      <c r="AN477" s="76" t="s">
        <v>3155</v>
      </c>
      <c r="AO477" s="76"/>
      <c r="AP477" s="76"/>
      <c r="AQ477" s="76"/>
      <c r="AR477" s="76"/>
      <c r="AS477" s="76"/>
      <c r="AT477" s="76"/>
      <c r="AU477" s="76"/>
      <c r="AV477" s="76"/>
      <c r="AW477" s="65">
        <v>45222</v>
      </c>
      <c r="AX477" s="70" t="s">
        <v>567</v>
      </c>
      <c r="AY477" s="70"/>
      <c r="AZ477" s="70"/>
      <c r="BA477" s="76">
        <v>1000</v>
      </c>
      <c r="BB477" s="76"/>
      <c r="BC477" s="70"/>
      <c r="BD477" s="70"/>
      <c r="BE477" s="70"/>
      <c r="BF477" s="70"/>
      <c r="BG477" s="70"/>
      <c r="BH477" s="70"/>
      <c r="BI477" s="70"/>
      <c r="BJ477" s="70"/>
      <c r="BK477" s="70"/>
      <c r="BL477" s="70"/>
      <c r="BM477" s="70"/>
      <c r="BN477" s="70"/>
      <c r="BO477" s="70"/>
      <c r="BP477" s="70"/>
      <c r="BQ477" s="70"/>
      <c r="BR477" s="70"/>
      <c r="BS477" s="70"/>
      <c r="BT477" s="70"/>
      <c r="BU477" s="70"/>
      <c r="BV477" s="70"/>
      <c r="BW477" s="70"/>
      <c r="BX477" s="70"/>
      <c r="BY477" s="70"/>
      <c r="BZ477" s="70"/>
      <c r="CA477" s="70"/>
      <c r="CB477" s="70"/>
      <c r="CC477" s="70"/>
      <c r="CD477" s="70"/>
      <c r="CE477" s="70"/>
      <c r="CF477" s="70"/>
      <c r="CG477" s="70"/>
      <c r="CH477" s="70"/>
      <c r="CI477" s="70"/>
      <c r="CJ477" s="70"/>
      <c r="CK477" s="70"/>
      <c r="CL477" s="70"/>
      <c r="CM477" s="70"/>
      <c r="CN477" s="70"/>
      <c r="CO477" s="70"/>
      <c r="CP477" s="70"/>
      <c r="CQ477" s="70"/>
      <c r="CR477" s="70"/>
      <c r="CS477" s="58">
        <f>+AL477+AT477</f>
        <v>1000</v>
      </c>
      <c r="CT477" s="76">
        <f>+BA477+BG477+BM477+BS477+BY477+CE477+CK477+CQ477</f>
        <v>1000</v>
      </c>
      <c r="CU477" s="76">
        <f>+CS477-CT477</f>
        <v>0</v>
      </c>
      <c r="CV477" s="81">
        <f>+AE477-AL477-AT477</f>
        <v>0</v>
      </c>
      <c r="CW477" s="70"/>
      <c r="CX477" s="70"/>
      <c r="CY477" s="70"/>
    </row>
    <row r="478" spans="1:103">
      <c r="A478" s="70" t="s">
        <v>562</v>
      </c>
      <c r="B478" s="71">
        <v>42</v>
      </c>
      <c r="C478" s="15" t="s">
        <v>402</v>
      </c>
      <c r="D478" s="124" t="s">
        <v>403</v>
      </c>
      <c r="E478" s="123"/>
      <c r="F478" s="123"/>
      <c r="G478" s="71" t="s">
        <v>259</v>
      </c>
      <c r="H478" s="71">
        <v>4</v>
      </c>
      <c r="I478" s="73">
        <v>145.38</v>
      </c>
      <c r="J478" s="73">
        <v>47900</v>
      </c>
      <c r="K478" s="72">
        <v>0</v>
      </c>
      <c r="L478" s="72" t="s">
        <v>41</v>
      </c>
      <c r="M478" s="92" t="s">
        <v>192</v>
      </c>
      <c r="N478" s="70" t="s">
        <v>142</v>
      </c>
      <c r="O478" s="70" t="s">
        <v>566</v>
      </c>
      <c r="P478" s="70"/>
      <c r="Q478" s="89"/>
      <c r="R478" s="70"/>
      <c r="S478" s="70" t="s">
        <v>465</v>
      </c>
      <c r="T478" s="88" t="s">
        <v>259</v>
      </c>
      <c r="U478" s="88">
        <v>4</v>
      </c>
      <c r="V478" s="87">
        <v>145.38</v>
      </c>
      <c r="W478" s="87" t="s">
        <v>1017</v>
      </c>
      <c r="X478" s="78">
        <v>45199</v>
      </c>
      <c r="Y478" s="78">
        <v>45222</v>
      </c>
      <c r="Z478" s="69" t="s">
        <v>1080</v>
      </c>
      <c r="AA478" s="319">
        <v>42900</v>
      </c>
      <c r="AB478" s="70">
        <v>82</v>
      </c>
      <c r="AC478" s="70">
        <v>1</v>
      </c>
      <c r="AD478" s="78">
        <v>45260</v>
      </c>
      <c r="AE478" s="115">
        <v>500</v>
      </c>
      <c r="AF478" s="115"/>
      <c r="AG478" s="56" t="s">
        <v>582</v>
      </c>
      <c r="AH478" s="78">
        <v>45261</v>
      </c>
      <c r="AI478" s="56">
        <v>20610345779</v>
      </c>
      <c r="AJ478" s="56" t="s">
        <v>3157</v>
      </c>
      <c r="AK478" s="70" t="s">
        <v>3153</v>
      </c>
      <c r="AL478" s="76">
        <v>500</v>
      </c>
      <c r="AM478" s="76"/>
      <c r="AN478" s="76" t="s">
        <v>3156</v>
      </c>
      <c r="AO478" s="76"/>
      <c r="AP478" s="76"/>
      <c r="AQ478" s="76"/>
      <c r="AR478" s="76"/>
      <c r="AS478" s="76"/>
      <c r="AT478" s="76"/>
      <c r="AU478" s="76"/>
      <c r="AV478" s="76"/>
      <c r="AW478" s="65">
        <v>45260</v>
      </c>
      <c r="AX478" s="70">
        <v>2083</v>
      </c>
      <c r="AY478" s="70"/>
      <c r="AZ478" s="70"/>
      <c r="BA478" s="76">
        <v>500</v>
      </c>
      <c r="BB478" s="76"/>
      <c r="BC478" s="70"/>
      <c r="BD478" s="70"/>
      <c r="BE478" s="70"/>
      <c r="BF478" s="70"/>
      <c r="BG478" s="70"/>
      <c r="BH478" s="70"/>
      <c r="BI478" s="70"/>
      <c r="BJ478" s="70"/>
      <c r="BK478" s="70"/>
      <c r="BL478" s="70"/>
      <c r="BM478" s="70"/>
      <c r="BN478" s="70"/>
      <c r="BO478" s="70"/>
      <c r="BP478" s="70"/>
      <c r="BQ478" s="70"/>
      <c r="BR478" s="70"/>
      <c r="BS478" s="70"/>
      <c r="BT478" s="70"/>
      <c r="BU478" s="70"/>
      <c r="BV478" s="70"/>
      <c r="BW478" s="70"/>
      <c r="BX478" s="70"/>
      <c r="BY478" s="70"/>
      <c r="BZ478" s="70"/>
      <c r="CA478" s="70"/>
      <c r="CB478" s="70"/>
      <c r="CC478" s="70"/>
      <c r="CD478" s="70"/>
      <c r="CE478" s="70"/>
      <c r="CF478" s="70"/>
      <c r="CG478" s="70"/>
      <c r="CH478" s="70"/>
      <c r="CI478" s="70"/>
      <c r="CJ478" s="70"/>
      <c r="CK478" s="70"/>
      <c r="CL478" s="70"/>
      <c r="CM478" s="70"/>
      <c r="CN478" s="70"/>
      <c r="CO478" s="70"/>
      <c r="CP478" s="70"/>
      <c r="CQ478" s="70"/>
      <c r="CR478" s="70"/>
      <c r="CS478" s="58">
        <f>+AL478+AT478</f>
        <v>500</v>
      </c>
      <c r="CT478" s="76">
        <f>+BA478+BG478+BM478+BS478+BY478+CE478+CK478+CQ478</f>
        <v>500</v>
      </c>
      <c r="CU478" s="76">
        <f>+CS478-CT478</f>
        <v>0</v>
      </c>
      <c r="CV478" s="81">
        <f>+AE478-AL478-AT478</f>
        <v>0</v>
      </c>
      <c r="CW478" s="70"/>
      <c r="CX478" s="70"/>
      <c r="CY478" s="70"/>
    </row>
    <row r="479" spans="1:103" ht="12.75">
      <c r="A479" s="70" t="s">
        <v>562</v>
      </c>
      <c r="B479" s="71">
        <v>42</v>
      </c>
      <c r="C479" s="15" t="s">
        <v>402</v>
      </c>
      <c r="D479" s="124" t="s">
        <v>403</v>
      </c>
      <c r="E479" s="123"/>
      <c r="F479" s="123"/>
      <c r="G479" s="71" t="s">
        <v>259</v>
      </c>
      <c r="H479" s="71">
        <v>4</v>
      </c>
      <c r="I479" s="73">
        <v>145.38</v>
      </c>
      <c r="J479" s="73">
        <v>47900</v>
      </c>
      <c r="K479" s="72">
        <v>0</v>
      </c>
      <c r="L479" s="72" t="s">
        <v>41</v>
      </c>
      <c r="M479" s="92" t="s">
        <v>192</v>
      </c>
      <c r="N479" s="70" t="s">
        <v>142</v>
      </c>
      <c r="O479" s="70" t="s">
        <v>566</v>
      </c>
      <c r="P479" s="70"/>
      <c r="Q479" s="89"/>
      <c r="R479" s="70"/>
      <c r="S479" s="70" t="s">
        <v>465</v>
      </c>
      <c r="T479" s="88" t="s">
        <v>259</v>
      </c>
      <c r="U479" s="88">
        <v>4</v>
      </c>
      <c r="V479" s="87">
        <v>145.38</v>
      </c>
      <c r="W479" s="87" t="s">
        <v>1017</v>
      </c>
      <c r="X479" s="78">
        <v>45199</v>
      </c>
      <c r="Y479" s="78">
        <v>45222</v>
      </c>
      <c r="Z479" s="69" t="s">
        <v>1080</v>
      </c>
      <c r="AA479" s="319">
        <v>42900</v>
      </c>
      <c r="AB479" s="70">
        <v>82</v>
      </c>
      <c r="AC479" s="70">
        <v>2</v>
      </c>
      <c r="AD479" s="78">
        <v>45290</v>
      </c>
      <c r="AE479" s="115">
        <v>500</v>
      </c>
      <c r="AF479" s="115"/>
      <c r="AG479" s="56" t="s">
        <v>582</v>
      </c>
      <c r="AH479" s="78">
        <v>45294</v>
      </c>
      <c r="AI479" s="56">
        <v>20610345779</v>
      </c>
      <c r="AJ479" s="56" t="s">
        <v>3157</v>
      </c>
      <c r="AK479" s="70" t="s">
        <v>3158</v>
      </c>
      <c r="AL479" s="76">
        <v>500</v>
      </c>
      <c r="AM479" s="76"/>
      <c r="AN479" s="76" t="s">
        <v>3168</v>
      </c>
      <c r="AO479" s="76"/>
      <c r="AP479" s="76"/>
      <c r="AQ479" s="76"/>
      <c r="AR479" s="76"/>
      <c r="AS479" s="76"/>
      <c r="AT479" s="76"/>
      <c r="AU479" s="76"/>
      <c r="AV479" s="76"/>
      <c r="AW479" s="65">
        <v>45290</v>
      </c>
      <c r="AX479" s="165">
        <v>2159</v>
      </c>
      <c r="AY479" s="70"/>
      <c r="AZ479" s="70"/>
      <c r="BA479" s="76">
        <v>500</v>
      </c>
      <c r="BB479" s="76"/>
      <c r="BC479" s="70"/>
      <c r="BD479" s="70"/>
      <c r="BE479" s="70"/>
      <c r="BF479" s="70"/>
      <c r="BG479" s="70"/>
      <c r="BH479" s="70"/>
      <c r="BI479" s="70"/>
      <c r="BJ479" s="70"/>
      <c r="BK479" s="70"/>
      <c r="BL479" s="70"/>
      <c r="BM479" s="70"/>
      <c r="BN479" s="70"/>
      <c r="BO479" s="70"/>
      <c r="BP479" s="70"/>
      <c r="BQ479" s="70"/>
      <c r="BR479" s="70"/>
      <c r="BS479" s="70"/>
      <c r="BT479" s="70"/>
      <c r="BU479" s="70"/>
      <c r="BV479" s="70"/>
      <c r="BW479" s="70"/>
      <c r="BX479" s="70"/>
      <c r="BY479" s="70"/>
      <c r="BZ479" s="70"/>
      <c r="CA479" s="70"/>
      <c r="CB479" s="70"/>
      <c r="CC479" s="70"/>
      <c r="CD479" s="70"/>
      <c r="CE479" s="70"/>
      <c r="CF479" s="70"/>
      <c r="CG479" s="70"/>
      <c r="CH479" s="70"/>
      <c r="CI479" s="70"/>
      <c r="CJ479" s="70"/>
      <c r="CK479" s="70"/>
      <c r="CL479" s="70"/>
      <c r="CM479" s="70"/>
      <c r="CN479" s="70"/>
      <c r="CO479" s="70"/>
      <c r="CP479" s="70"/>
      <c r="CQ479" s="70"/>
      <c r="CR479" s="70"/>
      <c r="CS479" s="58">
        <f>+AL479+AT479</f>
        <v>500</v>
      </c>
      <c r="CT479" s="76">
        <f>+BA479+BG479+BM479+BS479+BY479+CE479+CK479+CQ479</f>
        <v>500</v>
      </c>
      <c r="CU479" s="76">
        <f>+CS479-CT479</f>
        <v>0</v>
      </c>
      <c r="CV479" s="81">
        <f>+AE479-AL479-AT479</f>
        <v>0</v>
      </c>
      <c r="CW479" s="70"/>
      <c r="CX479" s="70"/>
      <c r="CY479" s="70"/>
    </row>
    <row r="480" spans="1:103" ht="12.75">
      <c r="A480" s="70" t="s">
        <v>562</v>
      </c>
      <c r="B480" s="71">
        <v>42</v>
      </c>
      <c r="C480" s="15" t="s">
        <v>402</v>
      </c>
      <c r="D480" s="124" t="s">
        <v>403</v>
      </c>
      <c r="E480" s="123"/>
      <c r="F480" s="123"/>
      <c r="G480" s="71" t="s">
        <v>259</v>
      </c>
      <c r="H480" s="71">
        <v>4</v>
      </c>
      <c r="I480" s="73">
        <v>145.38</v>
      </c>
      <c r="J480" s="73">
        <v>47900</v>
      </c>
      <c r="K480" s="72">
        <v>0</v>
      </c>
      <c r="L480" s="72" t="s">
        <v>41</v>
      </c>
      <c r="M480" s="92" t="s">
        <v>192</v>
      </c>
      <c r="N480" s="70" t="s">
        <v>142</v>
      </c>
      <c r="O480" s="70" t="s">
        <v>566</v>
      </c>
      <c r="P480" s="70"/>
      <c r="Q480" s="89"/>
      <c r="R480" s="70"/>
      <c r="S480" s="70" t="s">
        <v>465</v>
      </c>
      <c r="T480" s="88" t="s">
        <v>259</v>
      </c>
      <c r="U480" s="88">
        <v>4</v>
      </c>
      <c r="V480" s="87">
        <v>145.38</v>
      </c>
      <c r="W480" s="87" t="s">
        <v>1017</v>
      </c>
      <c r="X480" s="78">
        <v>45199</v>
      </c>
      <c r="Y480" s="78">
        <v>45222</v>
      </c>
      <c r="Z480" s="69" t="s">
        <v>1080</v>
      </c>
      <c r="AA480" s="319">
        <v>42900</v>
      </c>
      <c r="AB480" s="70">
        <v>82</v>
      </c>
      <c r="AC480" s="70">
        <v>3</v>
      </c>
      <c r="AD480" s="78">
        <v>45321</v>
      </c>
      <c r="AE480" s="115">
        <v>500</v>
      </c>
      <c r="AF480" s="115"/>
      <c r="AG480" s="56" t="s">
        <v>582</v>
      </c>
      <c r="AH480" s="78">
        <v>45335</v>
      </c>
      <c r="AI480" s="56">
        <v>20610345779</v>
      </c>
      <c r="AJ480" s="56" t="s">
        <v>3157</v>
      </c>
      <c r="AK480" s="70" t="s">
        <v>3159</v>
      </c>
      <c r="AL480" s="76">
        <v>500</v>
      </c>
      <c r="AM480" s="76"/>
      <c r="AN480" s="76" t="s">
        <v>3169</v>
      </c>
      <c r="AO480" s="76"/>
      <c r="AP480" s="76"/>
      <c r="AQ480" s="76"/>
      <c r="AR480" s="76"/>
      <c r="AS480" s="76"/>
      <c r="AT480" s="76"/>
      <c r="AU480" s="76"/>
      <c r="AV480" s="76"/>
      <c r="AW480" s="65">
        <v>45323</v>
      </c>
      <c r="AX480" s="165">
        <v>2265</v>
      </c>
      <c r="AY480" s="70"/>
      <c r="AZ480" s="70"/>
      <c r="BA480" s="176">
        <v>385</v>
      </c>
      <c r="BB480" s="76"/>
      <c r="BC480" s="65">
        <v>45323</v>
      </c>
      <c r="BD480" s="165">
        <v>2266</v>
      </c>
      <c r="BE480" s="70"/>
      <c r="BF480" s="70"/>
      <c r="BG480" s="176">
        <v>115</v>
      </c>
      <c r="BH480" s="70"/>
      <c r="BI480" s="70"/>
      <c r="BJ480" s="70"/>
      <c r="BK480" s="70"/>
      <c r="BL480" s="70"/>
      <c r="BM480" s="70"/>
      <c r="BN480" s="70"/>
      <c r="BO480" s="70"/>
      <c r="BP480" s="70"/>
      <c r="BQ480" s="70"/>
      <c r="BR480" s="70"/>
      <c r="BS480" s="70"/>
      <c r="BT480" s="70"/>
      <c r="BU480" s="70"/>
      <c r="BV480" s="70"/>
      <c r="BW480" s="70"/>
      <c r="BX480" s="70"/>
      <c r="BY480" s="70"/>
      <c r="BZ480" s="70"/>
      <c r="CA480" s="70"/>
      <c r="CB480" s="70"/>
      <c r="CC480" s="70"/>
      <c r="CD480" s="70"/>
      <c r="CE480" s="70"/>
      <c r="CF480" s="70"/>
      <c r="CG480" s="70"/>
      <c r="CH480" s="70"/>
      <c r="CI480" s="70"/>
      <c r="CJ480" s="70"/>
      <c r="CK480" s="70"/>
      <c r="CL480" s="70"/>
      <c r="CM480" s="70"/>
      <c r="CN480" s="70"/>
      <c r="CO480" s="70"/>
      <c r="CP480" s="70"/>
      <c r="CQ480" s="70"/>
      <c r="CR480" s="70"/>
      <c r="CS480" s="58">
        <f>+AL480+AT480</f>
        <v>500</v>
      </c>
      <c r="CT480" s="76">
        <f>+BA480+BG480+BM480+BS480+BY480+CE480+CK480+CQ480</f>
        <v>500</v>
      </c>
      <c r="CU480" s="76">
        <f>+CS480-CT480</f>
        <v>0</v>
      </c>
      <c r="CV480" s="81">
        <f>+AE480-AL480-AT480</f>
        <v>0</v>
      </c>
      <c r="CW480" s="70"/>
      <c r="CX480" s="70"/>
      <c r="CY480" s="70"/>
    </row>
    <row r="481" spans="1:103" ht="12.75">
      <c r="A481" s="70" t="s">
        <v>562</v>
      </c>
      <c r="B481" s="71">
        <v>42</v>
      </c>
      <c r="C481" s="15" t="s">
        <v>402</v>
      </c>
      <c r="D481" s="124" t="s">
        <v>403</v>
      </c>
      <c r="E481" s="123"/>
      <c r="F481" s="123"/>
      <c r="G481" s="71" t="s">
        <v>259</v>
      </c>
      <c r="H481" s="71">
        <v>4</v>
      </c>
      <c r="I481" s="73">
        <v>145.38</v>
      </c>
      <c r="J481" s="73">
        <v>47900</v>
      </c>
      <c r="K481" s="72">
        <v>0</v>
      </c>
      <c r="L481" s="72" t="s">
        <v>41</v>
      </c>
      <c r="M481" s="92" t="s">
        <v>192</v>
      </c>
      <c r="N481" s="70" t="s">
        <v>142</v>
      </c>
      <c r="O481" s="70" t="s">
        <v>566</v>
      </c>
      <c r="P481" s="70"/>
      <c r="Q481" s="89"/>
      <c r="R481" s="70"/>
      <c r="S481" s="70" t="s">
        <v>465</v>
      </c>
      <c r="T481" s="88" t="s">
        <v>259</v>
      </c>
      <c r="U481" s="88">
        <v>4</v>
      </c>
      <c r="V481" s="87">
        <v>145.38</v>
      </c>
      <c r="W481" s="87" t="s">
        <v>1017</v>
      </c>
      <c r="X481" s="78">
        <v>45199</v>
      </c>
      <c r="Y481" s="78">
        <v>45222</v>
      </c>
      <c r="Z481" s="69" t="s">
        <v>1080</v>
      </c>
      <c r="AA481" s="319">
        <v>42900</v>
      </c>
      <c r="AB481" s="70">
        <v>82</v>
      </c>
      <c r="AC481" s="70">
        <v>4</v>
      </c>
      <c r="AD481" s="78">
        <v>45351</v>
      </c>
      <c r="AE481" s="115">
        <v>500</v>
      </c>
      <c r="AF481" s="115"/>
      <c r="AG481" s="56" t="s">
        <v>582</v>
      </c>
      <c r="AH481" s="78">
        <v>45356</v>
      </c>
      <c r="AI481" s="56">
        <v>20610345779</v>
      </c>
      <c r="AJ481" s="56" t="s">
        <v>3157</v>
      </c>
      <c r="AK481" s="70" t="s">
        <v>3160</v>
      </c>
      <c r="AL481" s="76">
        <v>500</v>
      </c>
      <c r="AM481" s="76"/>
      <c r="AN481" s="76" t="s">
        <v>3170</v>
      </c>
      <c r="AO481" s="76"/>
      <c r="AP481" s="76"/>
      <c r="AQ481" s="76"/>
      <c r="AR481" s="76"/>
      <c r="AS481" s="76"/>
      <c r="AT481" s="76"/>
      <c r="AU481" s="76"/>
      <c r="AV481" s="76"/>
      <c r="AW481" s="65">
        <v>45351</v>
      </c>
      <c r="AX481" s="165">
        <v>2360</v>
      </c>
      <c r="AY481" s="70"/>
      <c r="AZ481" s="70"/>
      <c r="BA481" s="76">
        <v>500</v>
      </c>
      <c r="BB481" s="76"/>
      <c r="BC481" s="70"/>
      <c r="BD481" s="70"/>
      <c r="BE481" s="70"/>
      <c r="BF481" s="70"/>
      <c r="BG481" s="70"/>
      <c r="BH481" s="70"/>
      <c r="BI481" s="70"/>
      <c r="BJ481" s="70"/>
      <c r="BK481" s="70"/>
      <c r="BL481" s="70"/>
      <c r="BM481" s="70"/>
      <c r="BN481" s="70"/>
      <c r="BO481" s="70"/>
      <c r="BP481" s="70"/>
      <c r="BQ481" s="70"/>
      <c r="BR481" s="70"/>
      <c r="BS481" s="70"/>
      <c r="BT481" s="70"/>
      <c r="BU481" s="70"/>
      <c r="BV481" s="70"/>
      <c r="BW481" s="70"/>
      <c r="BX481" s="70"/>
      <c r="BY481" s="70"/>
      <c r="BZ481" s="70"/>
      <c r="CA481" s="70"/>
      <c r="CB481" s="70"/>
      <c r="CC481" s="70"/>
      <c r="CD481" s="70"/>
      <c r="CE481" s="70"/>
      <c r="CF481" s="70"/>
      <c r="CG481" s="70"/>
      <c r="CH481" s="70"/>
      <c r="CI481" s="70"/>
      <c r="CJ481" s="70"/>
      <c r="CK481" s="70"/>
      <c r="CL481" s="70"/>
      <c r="CM481" s="70"/>
      <c r="CN481" s="70"/>
      <c r="CO481" s="70"/>
      <c r="CP481" s="70"/>
      <c r="CQ481" s="70"/>
      <c r="CR481" s="70"/>
      <c r="CS481" s="58">
        <f>+AL481+AT481</f>
        <v>500</v>
      </c>
      <c r="CT481" s="76">
        <f>+BA481+BG481+BM481+BS481+BY481+CE481+CK481+CQ481</f>
        <v>500</v>
      </c>
      <c r="CU481" s="76">
        <f>+CS481-CT481</f>
        <v>0</v>
      </c>
      <c r="CV481" s="81">
        <f>+AE481-AL481-AT481</f>
        <v>0</v>
      </c>
      <c r="CW481" s="70"/>
      <c r="CX481" s="70"/>
      <c r="CY481" s="70"/>
    </row>
    <row r="482" spans="1:103">
      <c r="A482" s="70" t="s">
        <v>562</v>
      </c>
      <c r="B482" s="71">
        <v>42</v>
      </c>
      <c r="C482" s="15" t="s">
        <v>402</v>
      </c>
      <c r="D482" s="124" t="s">
        <v>403</v>
      </c>
      <c r="E482" s="123"/>
      <c r="F482" s="123"/>
      <c r="G482" s="71" t="s">
        <v>259</v>
      </c>
      <c r="H482" s="71">
        <v>4</v>
      </c>
      <c r="I482" s="73">
        <v>145.38</v>
      </c>
      <c r="J482" s="73">
        <v>47900</v>
      </c>
      <c r="K482" s="72">
        <v>0</v>
      </c>
      <c r="L482" s="72" t="s">
        <v>41</v>
      </c>
      <c r="M482" s="92" t="s">
        <v>192</v>
      </c>
      <c r="N482" s="70" t="s">
        <v>142</v>
      </c>
      <c r="O482" s="70" t="s">
        <v>566</v>
      </c>
      <c r="P482" s="70"/>
      <c r="Q482" s="89"/>
      <c r="R482" s="70"/>
      <c r="S482" s="70" t="s">
        <v>465</v>
      </c>
      <c r="T482" s="88" t="s">
        <v>259</v>
      </c>
      <c r="U482" s="88">
        <v>4</v>
      </c>
      <c r="V482" s="87">
        <v>145.38</v>
      </c>
      <c r="W482" s="87" t="s">
        <v>1017</v>
      </c>
      <c r="X482" s="78">
        <v>45199</v>
      </c>
      <c r="Y482" s="78">
        <v>45222</v>
      </c>
      <c r="Z482" s="69" t="s">
        <v>1080</v>
      </c>
      <c r="AA482" s="319">
        <v>42900</v>
      </c>
      <c r="AB482" s="70">
        <v>82</v>
      </c>
      <c r="AC482" s="70">
        <v>5</v>
      </c>
      <c r="AD482" s="78">
        <v>45381</v>
      </c>
      <c r="AE482" s="115">
        <v>500</v>
      </c>
      <c r="AF482" s="115"/>
      <c r="AG482" s="56" t="s">
        <v>582</v>
      </c>
      <c r="AH482" s="78">
        <v>45393</v>
      </c>
      <c r="AI482" s="56">
        <v>20610345779</v>
      </c>
      <c r="AJ482" s="56" t="s">
        <v>3157</v>
      </c>
      <c r="AK482" s="70" t="s">
        <v>3161</v>
      </c>
      <c r="AL482" s="76">
        <v>500</v>
      </c>
      <c r="AM482" s="76"/>
      <c r="AN482" s="76" t="s">
        <v>3171</v>
      </c>
      <c r="AO482" s="76"/>
      <c r="AP482" s="76"/>
      <c r="AQ482" s="76"/>
      <c r="AR482" s="76"/>
      <c r="AS482" s="76"/>
      <c r="AT482" s="76"/>
      <c r="AU482" s="76"/>
      <c r="AV482" s="76"/>
      <c r="AW482" s="65">
        <v>45381</v>
      </c>
      <c r="AX482" s="70">
        <v>2494</v>
      </c>
      <c r="AY482" s="70"/>
      <c r="AZ482" s="70"/>
      <c r="BA482" s="76">
        <v>500</v>
      </c>
      <c r="BB482" s="76"/>
      <c r="BC482" s="70"/>
      <c r="BD482" s="70"/>
      <c r="BE482" s="70"/>
      <c r="BF482" s="70"/>
      <c r="BG482" s="70"/>
      <c r="BH482" s="70"/>
      <c r="BI482" s="70"/>
      <c r="BJ482" s="70"/>
      <c r="BK482" s="70"/>
      <c r="BL482" s="70"/>
      <c r="BM482" s="70"/>
      <c r="BN482" s="70"/>
      <c r="BO482" s="70"/>
      <c r="BP482" s="70"/>
      <c r="BQ482" s="70"/>
      <c r="BR482" s="70"/>
      <c r="BS482" s="70"/>
      <c r="BT482" s="70"/>
      <c r="BU482" s="70"/>
      <c r="BV482" s="70"/>
      <c r="BW482" s="70"/>
      <c r="BX482" s="70"/>
      <c r="BY482" s="70"/>
      <c r="BZ482" s="70"/>
      <c r="CA482" s="70"/>
      <c r="CB482" s="70"/>
      <c r="CC482" s="70"/>
      <c r="CD482" s="70"/>
      <c r="CE482" s="70"/>
      <c r="CF482" s="70"/>
      <c r="CG482" s="70"/>
      <c r="CH482" s="70"/>
      <c r="CI482" s="70"/>
      <c r="CJ482" s="70"/>
      <c r="CK482" s="70"/>
      <c r="CL482" s="70"/>
      <c r="CM482" s="70"/>
      <c r="CN482" s="70"/>
      <c r="CO482" s="70"/>
      <c r="CP482" s="70"/>
      <c r="CQ482" s="70"/>
      <c r="CR482" s="70"/>
      <c r="CS482" s="58">
        <f>+AL482+AT482</f>
        <v>500</v>
      </c>
      <c r="CT482" s="76">
        <f>+BA482+BG482+BM482+BS482+BY482+CE482+CK482+CQ482</f>
        <v>500</v>
      </c>
      <c r="CU482" s="76">
        <f>+CS482-CT482</f>
        <v>0</v>
      </c>
      <c r="CV482" s="81">
        <f>+AE482-AL482-AT482</f>
        <v>0</v>
      </c>
      <c r="CW482" s="70"/>
      <c r="CX482" s="70"/>
      <c r="CY482" s="70"/>
    </row>
    <row r="483" spans="1:103">
      <c r="A483" s="70" t="s">
        <v>562</v>
      </c>
      <c r="B483" s="71">
        <v>42</v>
      </c>
      <c r="C483" s="15" t="s">
        <v>402</v>
      </c>
      <c r="D483" s="124" t="s">
        <v>403</v>
      </c>
      <c r="E483" s="123"/>
      <c r="F483" s="123"/>
      <c r="G483" s="71" t="s">
        <v>259</v>
      </c>
      <c r="H483" s="71">
        <v>4</v>
      </c>
      <c r="I483" s="73">
        <v>145.38</v>
      </c>
      <c r="J483" s="73">
        <v>47900</v>
      </c>
      <c r="K483" s="72">
        <v>0</v>
      </c>
      <c r="L483" s="72" t="s">
        <v>41</v>
      </c>
      <c r="M483" s="92" t="s">
        <v>192</v>
      </c>
      <c r="N483" s="70" t="s">
        <v>142</v>
      </c>
      <c r="O483" s="70" t="s">
        <v>566</v>
      </c>
      <c r="P483" s="70"/>
      <c r="Q483" s="89"/>
      <c r="R483" s="70"/>
      <c r="S483" s="70" t="s">
        <v>465</v>
      </c>
      <c r="T483" s="88" t="s">
        <v>259</v>
      </c>
      <c r="U483" s="88">
        <v>4</v>
      </c>
      <c r="V483" s="87">
        <v>145.38</v>
      </c>
      <c r="W483" s="87" t="s">
        <v>1017</v>
      </c>
      <c r="X483" s="78">
        <v>45199</v>
      </c>
      <c r="Y483" s="78">
        <v>45222</v>
      </c>
      <c r="Z483" s="69" t="s">
        <v>1080</v>
      </c>
      <c r="AA483" s="319">
        <v>42900</v>
      </c>
      <c r="AB483" s="70">
        <v>82</v>
      </c>
      <c r="AC483" s="70">
        <v>6</v>
      </c>
      <c r="AD483" s="78">
        <v>45412</v>
      </c>
      <c r="AE483" s="115">
        <v>500</v>
      </c>
      <c r="AF483" s="115"/>
      <c r="AG483" s="56" t="s">
        <v>582</v>
      </c>
      <c r="AH483" s="78">
        <v>45435</v>
      </c>
      <c r="AI483" s="56">
        <v>20610345779</v>
      </c>
      <c r="AJ483" s="56" t="s">
        <v>3157</v>
      </c>
      <c r="AK483" s="70" t="s">
        <v>3162</v>
      </c>
      <c r="AL483" s="76">
        <v>500</v>
      </c>
      <c r="AM483" s="76"/>
      <c r="AN483" s="76" t="s">
        <v>3172</v>
      </c>
      <c r="AO483" s="76"/>
      <c r="AP483" s="76"/>
      <c r="AQ483" s="76"/>
      <c r="AR483" s="76"/>
      <c r="AS483" s="76"/>
      <c r="AT483" s="76"/>
      <c r="AU483" s="76"/>
      <c r="AV483" s="76"/>
      <c r="AW483" s="65">
        <v>45412</v>
      </c>
      <c r="AX483" s="70">
        <v>2584</v>
      </c>
      <c r="AY483" s="70"/>
      <c r="AZ483" s="70"/>
      <c r="BA483" s="76">
        <v>500</v>
      </c>
      <c r="BB483" s="76"/>
      <c r="BC483" s="70"/>
      <c r="BD483" s="70"/>
      <c r="BE483" s="70"/>
      <c r="BF483" s="70"/>
      <c r="BG483" s="70"/>
      <c r="BH483" s="70"/>
      <c r="BI483" s="70"/>
      <c r="BJ483" s="70"/>
      <c r="BK483" s="70"/>
      <c r="BL483" s="70"/>
      <c r="BM483" s="70"/>
      <c r="BN483" s="70"/>
      <c r="BO483" s="70"/>
      <c r="BP483" s="70"/>
      <c r="BQ483" s="70"/>
      <c r="BR483" s="70"/>
      <c r="BS483" s="70"/>
      <c r="BT483" s="70"/>
      <c r="BU483" s="70"/>
      <c r="BV483" s="70"/>
      <c r="BW483" s="70"/>
      <c r="BX483" s="70"/>
      <c r="BY483" s="70"/>
      <c r="BZ483" s="70"/>
      <c r="CA483" s="70"/>
      <c r="CB483" s="70"/>
      <c r="CC483" s="70"/>
      <c r="CD483" s="70"/>
      <c r="CE483" s="70"/>
      <c r="CF483" s="70"/>
      <c r="CG483" s="70"/>
      <c r="CH483" s="70"/>
      <c r="CI483" s="70"/>
      <c r="CJ483" s="70"/>
      <c r="CK483" s="70"/>
      <c r="CL483" s="70"/>
      <c r="CM483" s="70"/>
      <c r="CN483" s="70"/>
      <c r="CO483" s="70"/>
      <c r="CP483" s="70"/>
      <c r="CQ483" s="70"/>
      <c r="CR483" s="70"/>
      <c r="CS483" s="58">
        <f>+AL483+AT483</f>
        <v>500</v>
      </c>
      <c r="CT483" s="76">
        <f>+BA483+BG483+BM483+BS483+BY483+CE483+CK483+CQ483</f>
        <v>500</v>
      </c>
      <c r="CU483" s="76">
        <f>+CS483-CT483</f>
        <v>0</v>
      </c>
      <c r="CV483" s="81">
        <f>+AE483-AL483-AT483</f>
        <v>0</v>
      </c>
      <c r="CW483" s="70"/>
      <c r="CX483" s="70"/>
      <c r="CY483" s="70"/>
    </row>
    <row r="484" spans="1:103" ht="12.75">
      <c r="A484" s="70" t="s">
        <v>562</v>
      </c>
      <c r="B484" s="71">
        <v>42</v>
      </c>
      <c r="C484" s="15" t="s">
        <v>402</v>
      </c>
      <c r="D484" s="124" t="s">
        <v>403</v>
      </c>
      <c r="E484" s="123"/>
      <c r="F484" s="123"/>
      <c r="G484" s="71" t="s">
        <v>259</v>
      </c>
      <c r="H484" s="71">
        <v>4</v>
      </c>
      <c r="I484" s="73">
        <v>145.38</v>
      </c>
      <c r="J484" s="73">
        <v>47900</v>
      </c>
      <c r="K484" s="72">
        <v>0</v>
      </c>
      <c r="L484" s="72" t="s">
        <v>41</v>
      </c>
      <c r="M484" s="92" t="s">
        <v>192</v>
      </c>
      <c r="N484" s="70" t="s">
        <v>142</v>
      </c>
      <c r="O484" s="70" t="s">
        <v>566</v>
      </c>
      <c r="P484" s="70"/>
      <c r="Q484" s="89"/>
      <c r="R484" s="70"/>
      <c r="S484" s="70" t="s">
        <v>465</v>
      </c>
      <c r="T484" s="88" t="s">
        <v>259</v>
      </c>
      <c r="U484" s="88">
        <v>4</v>
      </c>
      <c r="V484" s="87">
        <v>145.38</v>
      </c>
      <c r="W484" s="87" t="s">
        <v>1017</v>
      </c>
      <c r="X484" s="78">
        <v>45199</v>
      </c>
      <c r="Y484" s="78">
        <v>45222</v>
      </c>
      <c r="Z484" s="69" t="s">
        <v>1080</v>
      </c>
      <c r="AA484" s="319">
        <v>42900</v>
      </c>
      <c r="AB484" s="70">
        <v>82</v>
      </c>
      <c r="AC484" s="70">
        <v>7</v>
      </c>
      <c r="AD484" s="78">
        <v>45442</v>
      </c>
      <c r="AE484" s="115">
        <v>500</v>
      </c>
      <c r="AF484" s="115"/>
      <c r="AG484" s="56" t="s">
        <v>582</v>
      </c>
      <c r="AH484" s="78">
        <v>45446</v>
      </c>
      <c r="AI484" s="56">
        <v>20610345779</v>
      </c>
      <c r="AJ484" s="56" t="s">
        <v>3157</v>
      </c>
      <c r="AK484" s="70" t="s">
        <v>3163</v>
      </c>
      <c r="AL484" s="76">
        <v>500</v>
      </c>
      <c r="AM484" s="76"/>
      <c r="AN484" s="76" t="s">
        <v>3173</v>
      </c>
      <c r="AO484" s="76"/>
      <c r="AP484" s="76"/>
      <c r="AQ484" s="76"/>
      <c r="AR484" s="76"/>
      <c r="AS484" s="76"/>
      <c r="AT484" s="76"/>
      <c r="AU484" s="76"/>
      <c r="AV484" s="76"/>
      <c r="AW484" s="65">
        <v>45443</v>
      </c>
      <c r="AX484" s="312">
        <v>2722</v>
      </c>
      <c r="AY484" s="70"/>
      <c r="AZ484" s="70"/>
      <c r="BA484" s="76">
        <v>500</v>
      </c>
      <c r="BB484" s="76"/>
      <c r="BC484" s="70"/>
      <c r="BD484" s="70"/>
      <c r="BE484" s="70"/>
      <c r="BF484" s="70"/>
      <c r="BG484" s="70"/>
      <c r="BH484" s="70"/>
      <c r="BI484" s="70"/>
      <c r="BJ484" s="70"/>
      <c r="BK484" s="70"/>
      <c r="BL484" s="70"/>
      <c r="BM484" s="70"/>
      <c r="BN484" s="70"/>
      <c r="BO484" s="70"/>
      <c r="BP484" s="70"/>
      <c r="BQ484" s="70"/>
      <c r="BR484" s="70"/>
      <c r="BS484" s="70"/>
      <c r="BT484" s="70"/>
      <c r="BU484" s="70"/>
      <c r="BV484" s="70"/>
      <c r="BW484" s="70"/>
      <c r="BX484" s="70"/>
      <c r="BY484" s="70"/>
      <c r="BZ484" s="70"/>
      <c r="CA484" s="70"/>
      <c r="CB484" s="70"/>
      <c r="CC484" s="70"/>
      <c r="CD484" s="70"/>
      <c r="CE484" s="70"/>
      <c r="CF484" s="70"/>
      <c r="CG484" s="70"/>
      <c r="CH484" s="70"/>
      <c r="CI484" s="70"/>
      <c r="CJ484" s="70"/>
      <c r="CK484" s="70"/>
      <c r="CL484" s="70"/>
      <c r="CM484" s="70"/>
      <c r="CN484" s="70"/>
      <c r="CO484" s="70"/>
      <c r="CP484" s="70"/>
      <c r="CQ484" s="70"/>
      <c r="CR484" s="70"/>
      <c r="CS484" s="58">
        <f>+AL484+AT484</f>
        <v>500</v>
      </c>
      <c r="CT484" s="76">
        <f>+BA484+BG484+BM484+BS484+BY484+CE484+CK484+CQ484</f>
        <v>500</v>
      </c>
      <c r="CU484" s="76">
        <f>+CS484-CT484</f>
        <v>0</v>
      </c>
      <c r="CV484" s="81">
        <f>+AE484-AL484-AT484</f>
        <v>0</v>
      </c>
      <c r="CW484" s="70"/>
      <c r="CX484" s="70"/>
      <c r="CY484" s="70"/>
    </row>
    <row r="485" spans="1:103" ht="12.75">
      <c r="A485" s="70" t="s">
        <v>562</v>
      </c>
      <c r="B485" s="71">
        <v>42</v>
      </c>
      <c r="C485" s="15" t="s">
        <v>402</v>
      </c>
      <c r="D485" s="124" t="s">
        <v>403</v>
      </c>
      <c r="E485" s="123"/>
      <c r="F485" s="123"/>
      <c r="G485" s="71" t="s">
        <v>259</v>
      </c>
      <c r="H485" s="71">
        <v>4</v>
      </c>
      <c r="I485" s="73">
        <v>145.38</v>
      </c>
      <c r="J485" s="73">
        <v>47900</v>
      </c>
      <c r="K485" s="72">
        <v>0</v>
      </c>
      <c r="L485" s="72" t="s">
        <v>41</v>
      </c>
      <c r="M485" s="92" t="s">
        <v>192</v>
      </c>
      <c r="N485" s="70" t="s">
        <v>142</v>
      </c>
      <c r="O485" s="70" t="s">
        <v>566</v>
      </c>
      <c r="P485" s="70"/>
      <c r="Q485" s="89"/>
      <c r="R485" s="70"/>
      <c r="S485" s="70" t="s">
        <v>465</v>
      </c>
      <c r="T485" s="88" t="s">
        <v>259</v>
      </c>
      <c r="U485" s="88">
        <v>4</v>
      </c>
      <c r="V485" s="87">
        <v>145.38</v>
      </c>
      <c r="W485" s="87" t="s">
        <v>1017</v>
      </c>
      <c r="X485" s="78">
        <v>45199</v>
      </c>
      <c r="Y485" s="78">
        <v>45222</v>
      </c>
      <c r="Z485" s="69" t="s">
        <v>1080</v>
      </c>
      <c r="AA485" s="319">
        <v>42900</v>
      </c>
      <c r="AB485" s="70">
        <v>82</v>
      </c>
      <c r="AC485" s="70">
        <v>8</v>
      </c>
      <c r="AD485" s="78">
        <v>45473</v>
      </c>
      <c r="AE485" s="115">
        <v>500</v>
      </c>
      <c r="AF485" s="115"/>
      <c r="AG485" s="56" t="s">
        <v>582</v>
      </c>
      <c r="AH485" s="78">
        <v>45477</v>
      </c>
      <c r="AI485" s="56">
        <v>20610345779</v>
      </c>
      <c r="AJ485" s="56" t="s">
        <v>3157</v>
      </c>
      <c r="AK485" s="70" t="s">
        <v>3164</v>
      </c>
      <c r="AL485" s="76">
        <v>500</v>
      </c>
      <c r="AM485" s="76"/>
      <c r="AN485" s="76" t="s">
        <v>3174</v>
      </c>
      <c r="AO485" s="76"/>
      <c r="AP485" s="76"/>
      <c r="AQ485" s="76"/>
      <c r="AR485" s="76"/>
      <c r="AS485" s="76"/>
      <c r="AT485" s="76"/>
      <c r="AU485" s="76"/>
      <c r="AV485" s="76"/>
      <c r="AW485" s="65">
        <v>45477</v>
      </c>
      <c r="AX485" s="165">
        <v>2854</v>
      </c>
      <c r="AY485" s="70"/>
      <c r="AZ485" s="70"/>
      <c r="BA485" s="76">
        <v>500</v>
      </c>
      <c r="BB485" s="76"/>
      <c r="BC485" s="70"/>
      <c r="BD485" s="70"/>
      <c r="BE485" s="70"/>
      <c r="BF485" s="70"/>
      <c r="BG485" s="70"/>
      <c r="BH485" s="70"/>
      <c r="BI485" s="70"/>
      <c r="BJ485" s="70"/>
      <c r="BK485" s="70"/>
      <c r="BL485" s="70"/>
      <c r="BM485" s="70"/>
      <c r="BN485" s="70"/>
      <c r="BO485" s="70"/>
      <c r="BP485" s="70"/>
      <c r="BQ485" s="70"/>
      <c r="BR485" s="70"/>
      <c r="BS485" s="70"/>
      <c r="BT485" s="70"/>
      <c r="BU485" s="70"/>
      <c r="BV485" s="70"/>
      <c r="BW485" s="70"/>
      <c r="BX485" s="70"/>
      <c r="BY485" s="70"/>
      <c r="BZ485" s="70"/>
      <c r="CA485" s="70"/>
      <c r="CB485" s="70"/>
      <c r="CC485" s="70"/>
      <c r="CD485" s="70"/>
      <c r="CE485" s="70"/>
      <c r="CF485" s="70"/>
      <c r="CG485" s="70"/>
      <c r="CH485" s="70"/>
      <c r="CI485" s="70"/>
      <c r="CJ485" s="70"/>
      <c r="CK485" s="70"/>
      <c r="CL485" s="70"/>
      <c r="CM485" s="70"/>
      <c r="CN485" s="70"/>
      <c r="CO485" s="70"/>
      <c r="CP485" s="70"/>
      <c r="CQ485" s="70"/>
      <c r="CR485" s="70"/>
      <c r="CS485" s="58">
        <f>+AL485+AT485</f>
        <v>500</v>
      </c>
      <c r="CT485" s="76">
        <f>+BA485+BG485+BM485+BS485+BY485+CE485+CK485+CQ485</f>
        <v>500</v>
      </c>
      <c r="CU485" s="76">
        <f>+CS485-CT485</f>
        <v>0</v>
      </c>
      <c r="CV485" s="81">
        <f>+AE485-AL485-AT485</f>
        <v>0</v>
      </c>
      <c r="CW485" s="70"/>
      <c r="CX485" s="70"/>
      <c r="CY485" s="70"/>
    </row>
    <row r="486" spans="1:103" ht="12.75">
      <c r="A486" s="70" t="s">
        <v>562</v>
      </c>
      <c r="B486" s="71">
        <v>42</v>
      </c>
      <c r="C486" s="15" t="s">
        <v>402</v>
      </c>
      <c r="D486" s="124" t="s">
        <v>403</v>
      </c>
      <c r="E486" s="123"/>
      <c r="F486" s="123"/>
      <c r="G486" s="71" t="s">
        <v>259</v>
      </c>
      <c r="H486" s="71">
        <v>4</v>
      </c>
      <c r="I486" s="73">
        <v>145.38</v>
      </c>
      <c r="J486" s="73">
        <v>47900</v>
      </c>
      <c r="K486" s="72">
        <v>0</v>
      </c>
      <c r="L486" s="72" t="s">
        <v>41</v>
      </c>
      <c r="M486" s="92" t="s">
        <v>192</v>
      </c>
      <c r="N486" s="70" t="s">
        <v>142</v>
      </c>
      <c r="O486" s="70" t="s">
        <v>566</v>
      </c>
      <c r="P486" s="70"/>
      <c r="Q486" s="89"/>
      <c r="R486" s="70"/>
      <c r="S486" s="70" t="s">
        <v>465</v>
      </c>
      <c r="T486" s="88" t="s">
        <v>259</v>
      </c>
      <c r="U486" s="88">
        <v>4</v>
      </c>
      <c r="V486" s="87">
        <v>145.38</v>
      </c>
      <c r="W486" s="87" t="s">
        <v>1017</v>
      </c>
      <c r="X486" s="78">
        <v>45199</v>
      </c>
      <c r="Y486" s="78">
        <v>45222</v>
      </c>
      <c r="Z486" s="69" t="s">
        <v>1080</v>
      </c>
      <c r="AA486" s="319">
        <v>42900</v>
      </c>
      <c r="AB486" s="70">
        <v>82</v>
      </c>
      <c r="AC486" s="70">
        <v>9</v>
      </c>
      <c r="AD486" s="78">
        <v>45503</v>
      </c>
      <c r="AE486" s="115">
        <v>500</v>
      </c>
      <c r="AF486" s="115"/>
      <c r="AG486" s="56" t="s">
        <v>582</v>
      </c>
      <c r="AH486" s="78">
        <v>45511</v>
      </c>
      <c r="AI486" s="56">
        <v>20610345779</v>
      </c>
      <c r="AJ486" s="56" t="s">
        <v>3157</v>
      </c>
      <c r="AK486" s="70" t="s">
        <v>3165</v>
      </c>
      <c r="AL486" s="76">
        <v>500</v>
      </c>
      <c r="AM486" s="76"/>
      <c r="AN486" s="76" t="s">
        <v>3175</v>
      </c>
      <c r="AO486" s="76"/>
      <c r="AP486" s="76"/>
      <c r="AQ486" s="76"/>
      <c r="AR486" s="76"/>
      <c r="AS486" s="76"/>
      <c r="AT486" s="76"/>
      <c r="AU486" s="76"/>
      <c r="AV486" s="76"/>
      <c r="AW486" s="65">
        <v>45511</v>
      </c>
      <c r="AX486" s="165">
        <v>2999</v>
      </c>
      <c r="AY486" s="70"/>
      <c r="AZ486" s="70"/>
      <c r="BA486" s="76">
        <v>500</v>
      </c>
      <c r="BB486" s="76"/>
      <c r="BC486" s="70"/>
      <c r="BD486" s="70"/>
      <c r="BE486" s="70"/>
      <c r="BF486" s="70"/>
      <c r="BG486" s="70"/>
      <c r="BH486" s="70"/>
      <c r="BI486" s="70"/>
      <c r="BJ486" s="70"/>
      <c r="BK486" s="70"/>
      <c r="BL486" s="70"/>
      <c r="BM486" s="70"/>
      <c r="BN486" s="70"/>
      <c r="BO486" s="70"/>
      <c r="BP486" s="70"/>
      <c r="BQ486" s="70"/>
      <c r="BR486" s="70"/>
      <c r="BS486" s="70"/>
      <c r="BT486" s="70"/>
      <c r="BU486" s="70"/>
      <c r="BV486" s="70"/>
      <c r="BW486" s="70"/>
      <c r="BX486" s="70"/>
      <c r="BY486" s="70"/>
      <c r="BZ486" s="70"/>
      <c r="CA486" s="70"/>
      <c r="CB486" s="70"/>
      <c r="CC486" s="70"/>
      <c r="CD486" s="70"/>
      <c r="CE486" s="70"/>
      <c r="CF486" s="70"/>
      <c r="CG486" s="70"/>
      <c r="CH486" s="70"/>
      <c r="CI486" s="70"/>
      <c r="CJ486" s="70"/>
      <c r="CK486" s="70"/>
      <c r="CL486" s="70"/>
      <c r="CM486" s="70"/>
      <c r="CN486" s="70"/>
      <c r="CO486" s="70"/>
      <c r="CP486" s="70"/>
      <c r="CQ486" s="70"/>
      <c r="CR486" s="70"/>
      <c r="CS486" s="58">
        <f>+AL486+AT486</f>
        <v>500</v>
      </c>
      <c r="CT486" s="76">
        <f>+BA486+BG486+BM486+BS486+BY486+CE486+CK486+CQ486</f>
        <v>500</v>
      </c>
      <c r="CU486" s="76">
        <f>+CS486-CT486</f>
        <v>0</v>
      </c>
      <c r="CV486" s="81">
        <f>+AE486-AL486-AT486</f>
        <v>0</v>
      </c>
      <c r="CW486" s="70"/>
      <c r="CX486" s="70"/>
      <c r="CY486" s="70"/>
    </row>
    <row r="487" spans="1:103" ht="12.75">
      <c r="A487" s="70" t="s">
        <v>562</v>
      </c>
      <c r="B487" s="71">
        <v>42</v>
      </c>
      <c r="C487" s="15" t="s">
        <v>402</v>
      </c>
      <c r="D487" s="124" t="s">
        <v>403</v>
      </c>
      <c r="E487" s="123"/>
      <c r="F487" s="123"/>
      <c r="G487" s="71" t="s">
        <v>259</v>
      </c>
      <c r="H487" s="71">
        <v>4</v>
      </c>
      <c r="I487" s="73">
        <v>145.38</v>
      </c>
      <c r="J487" s="73">
        <v>47900</v>
      </c>
      <c r="K487" s="72">
        <v>0</v>
      </c>
      <c r="L487" s="72" t="s">
        <v>41</v>
      </c>
      <c r="M487" s="92" t="s">
        <v>192</v>
      </c>
      <c r="N487" s="70" t="s">
        <v>142</v>
      </c>
      <c r="O487" s="70" t="s">
        <v>566</v>
      </c>
      <c r="P487" s="70"/>
      <c r="Q487" s="89"/>
      <c r="R487" s="70"/>
      <c r="S487" s="70" t="s">
        <v>465</v>
      </c>
      <c r="T487" s="88" t="s">
        <v>259</v>
      </c>
      <c r="U487" s="88">
        <v>4</v>
      </c>
      <c r="V487" s="87">
        <v>145.38</v>
      </c>
      <c r="W487" s="87" t="s">
        <v>1017</v>
      </c>
      <c r="X487" s="78">
        <v>45199</v>
      </c>
      <c r="Y487" s="78">
        <v>45222</v>
      </c>
      <c r="Z487" s="69" t="s">
        <v>1080</v>
      </c>
      <c r="AA487" s="319">
        <v>42900</v>
      </c>
      <c r="AB487" s="70">
        <v>82</v>
      </c>
      <c r="AC487" s="70">
        <v>10</v>
      </c>
      <c r="AD487" s="78">
        <v>45534</v>
      </c>
      <c r="AE487" s="115">
        <v>500</v>
      </c>
      <c r="AF487" s="115"/>
      <c r="AG487" s="56" t="s">
        <v>582</v>
      </c>
      <c r="AH487" s="78">
        <v>45553</v>
      </c>
      <c r="AI487" s="56">
        <v>20610345779</v>
      </c>
      <c r="AJ487" s="56" t="s">
        <v>3157</v>
      </c>
      <c r="AK487" s="70" t="s">
        <v>3166</v>
      </c>
      <c r="AL487" s="76">
        <v>500</v>
      </c>
      <c r="AM487" s="76"/>
      <c r="AN487" s="76" t="s">
        <v>3176</v>
      </c>
      <c r="AO487" s="76"/>
      <c r="AP487" s="76"/>
      <c r="AQ487" s="76"/>
      <c r="AR487" s="76"/>
      <c r="AS487" s="76"/>
      <c r="AT487" s="76"/>
      <c r="AU487" s="76"/>
      <c r="AV487" s="76"/>
      <c r="AW487" s="65">
        <v>45553</v>
      </c>
      <c r="AX487" s="165">
        <v>3181</v>
      </c>
      <c r="AY487" s="70"/>
      <c r="AZ487" s="70"/>
      <c r="BA487" s="76">
        <v>500</v>
      </c>
      <c r="BB487" s="76"/>
      <c r="BC487" s="70"/>
      <c r="BD487" s="70"/>
      <c r="BE487" s="70"/>
      <c r="BF487" s="70"/>
      <c r="BG487" s="70"/>
      <c r="BH487" s="70"/>
      <c r="BI487" s="70"/>
      <c r="BJ487" s="70"/>
      <c r="BK487" s="70"/>
      <c r="BL487" s="70"/>
      <c r="BM487" s="70"/>
      <c r="BN487" s="70"/>
      <c r="BO487" s="70"/>
      <c r="BP487" s="70"/>
      <c r="BQ487" s="70"/>
      <c r="BR487" s="70"/>
      <c r="BS487" s="70"/>
      <c r="BT487" s="70"/>
      <c r="BU487" s="70"/>
      <c r="BV487" s="70"/>
      <c r="BW487" s="70"/>
      <c r="BX487" s="70"/>
      <c r="BY487" s="70"/>
      <c r="BZ487" s="70"/>
      <c r="CA487" s="70"/>
      <c r="CB487" s="70"/>
      <c r="CC487" s="70"/>
      <c r="CD487" s="70"/>
      <c r="CE487" s="70"/>
      <c r="CF487" s="70"/>
      <c r="CG487" s="70"/>
      <c r="CH487" s="70"/>
      <c r="CI487" s="70"/>
      <c r="CJ487" s="70"/>
      <c r="CK487" s="70"/>
      <c r="CL487" s="70"/>
      <c r="CM487" s="70"/>
      <c r="CN487" s="70"/>
      <c r="CO487" s="70"/>
      <c r="CP487" s="70"/>
      <c r="CQ487" s="70"/>
      <c r="CR487" s="70"/>
      <c r="CS487" s="58">
        <f>+AL487+AT487</f>
        <v>500</v>
      </c>
      <c r="CT487" s="76">
        <f>+BA487+BG487+BM487+BS487+BY487+CE487+CK487+CQ487</f>
        <v>500</v>
      </c>
      <c r="CU487" s="76">
        <f>+CS487-CT487</f>
        <v>0</v>
      </c>
      <c r="CV487" s="81">
        <f>+AE487-AL487-AT487</f>
        <v>0</v>
      </c>
      <c r="CW487" s="70"/>
      <c r="CX487" s="70"/>
      <c r="CY487" s="70"/>
    </row>
    <row r="488" spans="1:103" ht="12.75">
      <c r="A488" s="70" t="s">
        <v>562</v>
      </c>
      <c r="B488" s="71">
        <v>42</v>
      </c>
      <c r="C488" s="15" t="s">
        <v>402</v>
      </c>
      <c r="D488" s="124" t="s">
        <v>403</v>
      </c>
      <c r="E488" s="123"/>
      <c r="F488" s="123"/>
      <c r="G488" s="71" t="s">
        <v>259</v>
      </c>
      <c r="H488" s="71">
        <v>4</v>
      </c>
      <c r="I488" s="73">
        <v>145.38</v>
      </c>
      <c r="J488" s="73">
        <v>47900</v>
      </c>
      <c r="K488" s="72">
        <v>0</v>
      </c>
      <c r="L488" s="72" t="s">
        <v>41</v>
      </c>
      <c r="M488" s="92" t="s">
        <v>192</v>
      </c>
      <c r="N488" s="70" t="s">
        <v>142</v>
      </c>
      <c r="O488" s="70" t="s">
        <v>566</v>
      </c>
      <c r="P488" s="70"/>
      <c r="Q488" s="89"/>
      <c r="R488" s="70"/>
      <c r="S488" s="70" t="s">
        <v>465</v>
      </c>
      <c r="T488" s="88" t="s">
        <v>259</v>
      </c>
      <c r="U488" s="88">
        <v>4</v>
      </c>
      <c r="V488" s="87">
        <v>145.38</v>
      </c>
      <c r="W488" s="87" t="s">
        <v>1017</v>
      </c>
      <c r="X488" s="78">
        <v>45199</v>
      </c>
      <c r="Y488" s="78">
        <v>45222</v>
      </c>
      <c r="Z488" s="69" t="s">
        <v>1080</v>
      </c>
      <c r="AA488" s="319">
        <v>42900</v>
      </c>
      <c r="AB488" s="70">
        <v>82</v>
      </c>
      <c r="AC488" s="70">
        <v>11</v>
      </c>
      <c r="AD488" s="78">
        <v>45565</v>
      </c>
      <c r="AE488" s="115">
        <v>500</v>
      </c>
      <c r="AF488" s="115"/>
      <c r="AG488" s="56" t="s">
        <v>582</v>
      </c>
      <c r="AH488" s="78">
        <v>45568</v>
      </c>
      <c r="AI488" s="56">
        <v>20610345779</v>
      </c>
      <c r="AJ488" s="56" t="s">
        <v>3157</v>
      </c>
      <c r="AK488" s="70" t="s">
        <v>3167</v>
      </c>
      <c r="AL488" s="76">
        <v>500</v>
      </c>
      <c r="AM488" s="76"/>
      <c r="AN488" s="76" t="s">
        <v>3177</v>
      </c>
      <c r="AO488" s="76"/>
      <c r="AP488" s="76"/>
      <c r="AQ488" s="76"/>
      <c r="AR488" s="76"/>
      <c r="AS488" s="76"/>
      <c r="AT488" s="76"/>
      <c r="AU488" s="76"/>
      <c r="AV488" s="76"/>
      <c r="AW488" s="65">
        <v>45569</v>
      </c>
      <c r="AX488" s="230">
        <v>3245</v>
      </c>
      <c r="AY488" s="70"/>
      <c r="AZ488" s="70"/>
      <c r="BA488" s="76">
        <v>500</v>
      </c>
      <c r="BB488" s="76"/>
      <c r="BC488" s="70"/>
      <c r="BD488" s="70"/>
      <c r="BE488" s="70"/>
      <c r="BF488" s="70"/>
      <c r="BG488" s="70"/>
      <c r="BH488" s="70"/>
      <c r="BI488" s="70"/>
      <c r="BJ488" s="70"/>
      <c r="BK488" s="70"/>
      <c r="BL488" s="70"/>
      <c r="BM488" s="70"/>
      <c r="BN488" s="70"/>
      <c r="BO488" s="70"/>
      <c r="BP488" s="70"/>
      <c r="BQ488" s="70"/>
      <c r="BR488" s="70"/>
      <c r="BS488" s="70"/>
      <c r="BT488" s="70"/>
      <c r="BU488" s="70"/>
      <c r="BV488" s="70"/>
      <c r="BW488" s="70"/>
      <c r="BX488" s="70"/>
      <c r="BY488" s="70"/>
      <c r="BZ488" s="70"/>
      <c r="CA488" s="70"/>
      <c r="CB488" s="70"/>
      <c r="CC488" s="70"/>
      <c r="CD488" s="70"/>
      <c r="CE488" s="70"/>
      <c r="CF488" s="70"/>
      <c r="CG488" s="70"/>
      <c r="CH488" s="70"/>
      <c r="CI488" s="70"/>
      <c r="CJ488" s="70"/>
      <c r="CK488" s="70"/>
      <c r="CL488" s="70"/>
      <c r="CM488" s="70"/>
      <c r="CN488" s="70"/>
      <c r="CO488" s="70"/>
      <c r="CP488" s="70"/>
      <c r="CQ488" s="70"/>
      <c r="CR488" s="70"/>
      <c r="CS488" s="58">
        <f>+AL488+AT488</f>
        <v>500</v>
      </c>
      <c r="CT488" s="76">
        <f>+BA488+BG488+BM488+BS488+BY488+CE488+CK488+CQ488</f>
        <v>500</v>
      </c>
      <c r="CU488" s="76">
        <f>+CS488-CT488</f>
        <v>0</v>
      </c>
      <c r="CV488" s="81">
        <f>+AE488-AL488-AT488</f>
        <v>0</v>
      </c>
      <c r="CW488" s="70"/>
      <c r="CX488" s="70"/>
      <c r="CY488" s="70"/>
    </row>
    <row r="489" spans="1:103" ht="12.75">
      <c r="A489" s="70" t="s">
        <v>562</v>
      </c>
      <c r="B489" s="71">
        <v>42</v>
      </c>
      <c r="C489" s="15" t="s">
        <v>402</v>
      </c>
      <c r="D489" s="124" t="s">
        <v>403</v>
      </c>
      <c r="E489" s="123"/>
      <c r="F489" s="123"/>
      <c r="G489" s="71" t="s">
        <v>259</v>
      </c>
      <c r="H489" s="71">
        <v>4</v>
      </c>
      <c r="I489" s="73">
        <v>145.38</v>
      </c>
      <c r="J489" s="73">
        <v>47900</v>
      </c>
      <c r="K489" s="72">
        <v>0</v>
      </c>
      <c r="L489" s="72" t="s">
        <v>41</v>
      </c>
      <c r="M489" s="92" t="s">
        <v>192</v>
      </c>
      <c r="N489" s="70" t="s">
        <v>142</v>
      </c>
      <c r="O489" s="70" t="s">
        <v>566</v>
      </c>
      <c r="P489" s="70"/>
      <c r="Q489" s="89"/>
      <c r="R489" s="70"/>
      <c r="S489" s="70" t="s">
        <v>465</v>
      </c>
      <c r="T489" s="88" t="s">
        <v>259</v>
      </c>
      <c r="U489" s="88">
        <v>4</v>
      </c>
      <c r="V489" s="87">
        <v>145.38</v>
      </c>
      <c r="W489" s="87" t="s">
        <v>1017</v>
      </c>
      <c r="X489" s="78">
        <v>45199</v>
      </c>
      <c r="Y489" s="78">
        <v>45222</v>
      </c>
      <c r="Z489" s="69" t="s">
        <v>1080</v>
      </c>
      <c r="AA489" s="319">
        <v>42900</v>
      </c>
      <c r="AB489" s="70">
        <v>82</v>
      </c>
      <c r="AC489" s="70">
        <v>12</v>
      </c>
      <c r="AD489" s="78">
        <v>45595</v>
      </c>
      <c r="AE489" s="115">
        <v>500</v>
      </c>
      <c r="AF489" s="115"/>
      <c r="AG489" s="56" t="s">
        <v>582</v>
      </c>
      <c r="AH489" s="78">
        <v>45670</v>
      </c>
      <c r="AI489" s="56">
        <v>20610345779</v>
      </c>
      <c r="AJ489" s="56" t="s">
        <v>3157</v>
      </c>
      <c r="AK489" s="70" t="s">
        <v>3178</v>
      </c>
      <c r="AL489" s="76">
        <v>500</v>
      </c>
      <c r="AM489" s="76"/>
      <c r="AN489" s="76" t="s">
        <v>3187</v>
      </c>
      <c r="AO489" s="76"/>
      <c r="AP489" s="76"/>
      <c r="AQ489" s="76"/>
      <c r="AR489" s="76"/>
      <c r="AS489" s="76"/>
      <c r="AT489" s="76"/>
      <c r="AU489" s="76"/>
      <c r="AV489" s="76"/>
      <c r="AW489" s="65">
        <v>45671</v>
      </c>
      <c r="AX489" s="230">
        <v>3604</v>
      </c>
      <c r="AY489" s="70"/>
      <c r="AZ489" s="70"/>
      <c r="BA489" s="76">
        <v>500</v>
      </c>
      <c r="BB489" s="76"/>
      <c r="BC489" s="70"/>
      <c r="BD489" s="70"/>
      <c r="BE489" s="70"/>
      <c r="BF489" s="70"/>
      <c r="BG489" s="70"/>
      <c r="BH489" s="70"/>
      <c r="BI489" s="70"/>
      <c r="BJ489" s="70"/>
      <c r="BK489" s="70"/>
      <c r="BL489" s="70"/>
      <c r="BM489" s="70"/>
      <c r="BN489" s="70"/>
      <c r="BO489" s="70"/>
      <c r="BP489" s="70"/>
      <c r="BQ489" s="70"/>
      <c r="BR489" s="70"/>
      <c r="BS489" s="70"/>
      <c r="BT489" s="70"/>
      <c r="BU489" s="70"/>
      <c r="BV489" s="70"/>
      <c r="BW489" s="70"/>
      <c r="BX489" s="70"/>
      <c r="BY489" s="70"/>
      <c r="BZ489" s="70"/>
      <c r="CA489" s="70"/>
      <c r="CB489" s="70"/>
      <c r="CC489" s="70"/>
      <c r="CD489" s="70"/>
      <c r="CE489" s="70"/>
      <c r="CF489" s="70"/>
      <c r="CG489" s="70"/>
      <c r="CH489" s="70"/>
      <c r="CI489" s="70"/>
      <c r="CJ489" s="70"/>
      <c r="CK489" s="70"/>
      <c r="CL489" s="70"/>
      <c r="CM489" s="70"/>
      <c r="CN489" s="70"/>
      <c r="CO489" s="70"/>
      <c r="CP489" s="70"/>
      <c r="CQ489" s="70"/>
      <c r="CR489" s="70"/>
      <c r="CS489" s="58">
        <f>+AL489+AT489</f>
        <v>500</v>
      </c>
      <c r="CT489" s="76">
        <f>+BA489+BG489+BM489+BS489+BY489+CE489+CK489+CQ489</f>
        <v>500</v>
      </c>
      <c r="CU489" s="76">
        <f>+CS489-CT489</f>
        <v>0</v>
      </c>
      <c r="CV489" s="81">
        <f>+AE489-AL489-AT489</f>
        <v>0</v>
      </c>
      <c r="CW489" s="70"/>
      <c r="CX489" s="70"/>
      <c r="CY489" s="70"/>
    </row>
    <row r="490" spans="1:103" ht="12.75">
      <c r="A490" s="70" t="s">
        <v>562</v>
      </c>
      <c r="B490" s="71">
        <v>42</v>
      </c>
      <c r="C490" s="15" t="s">
        <v>402</v>
      </c>
      <c r="D490" s="124" t="s">
        <v>403</v>
      </c>
      <c r="E490" s="123"/>
      <c r="F490" s="123"/>
      <c r="G490" s="71" t="s">
        <v>259</v>
      </c>
      <c r="H490" s="71">
        <v>4</v>
      </c>
      <c r="I490" s="73">
        <v>145.38</v>
      </c>
      <c r="J490" s="73">
        <v>47900</v>
      </c>
      <c r="K490" s="72">
        <v>0</v>
      </c>
      <c r="L490" s="72" t="s">
        <v>41</v>
      </c>
      <c r="M490" s="92" t="s">
        <v>192</v>
      </c>
      <c r="N490" s="70" t="s">
        <v>142</v>
      </c>
      <c r="O490" s="70" t="s">
        <v>566</v>
      </c>
      <c r="P490" s="70"/>
      <c r="Q490" s="89"/>
      <c r="R490" s="70"/>
      <c r="S490" s="70" t="s">
        <v>465</v>
      </c>
      <c r="T490" s="88" t="s">
        <v>259</v>
      </c>
      <c r="U490" s="88">
        <v>4</v>
      </c>
      <c r="V490" s="87">
        <v>145.38</v>
      </c>
      <c r="W490" s="87" t="s">
        <v>1017</v>
      </c>
      <c r="X490" s="78">
        <v>45199</v>
      </c>
      <c r="Y490" s="78">
        <v>45222</v>
      </c>
      <c r="Z490" s="69" t="s">
        <v>1080</v>
      </c>
      <c r="AA490" s="319">
        <v>42900</v>
      </c>
      <c r="AB490" s="70">
        <v>82</v>
      </c>
      <c r="AC490" s="70">
        <v>13</v>
      </c>
      <c r="AD490" s="78">
        <v>45626</v>
      </c>
      <c r="AE490" s="115">
        <v>500</v>
      </c>
      <c r="AF490" s="115"/>
      <c r="AG490" s="56" t="s">
        <v>582</v>
      </c>
      <c r="AH490" s="78">
        <v>45670</v>
      </c>
      <c r="AI490" s="56">
        <v>20610345779</v>
      </c>
      <c r="AJ490" s="56" t="s">
        <v>3157</v>
      </c>
      <c r="AK490" s="70" t="s">
        <v>3179</v>
      </c>
      <c r="AL490" s="76">
        <v>500</v>
      </c>
      <c r="AM490" s="76"/>
      <c r="AN490" s="76" t="s">
        <v>3188</v>
      </c>
      <c r="AO490" s="76"/>
      <c r="AP490" s="76"/>
      <c r="AQ490" s="76"/>
      <c r="AR490" s="76"/>
      <c r="AS490" s="76"/>
      <c r="AT490" s="76"/>
      <c r="AU490" s="76"/>
      <c r="AV490" s="76"/>
      <c r="AW490" s="65">
        <v>45671</v>
      </c>
      <c r="AX490" s="230">
        <v>3604</v>
      </c>
      <c r="AY490" s="70"/>
      <c r="AZ490" s="70"/>
      <c r="BA490" s="76">
        <v>500</v>
      </c>
      <c r="BB490" s="76"/>
      <c r="BC490" s="70"/>
      <c r="BD490" s="70"/>
      <c r="BE490" s="70"/>
      <c r="BF490" s="70"/>
      <c r="BG490" s="70"/>
      <c r="BH490" s="70"/>
      <c r="BI490" s="70"/>
      <c r="BJ490" s="70"/>
      <c r="BK490" s="70"/>
      <c r="BL490" s="70"/>
      <c r="BM490" s="70"/>
      <c r="BN490" s="70"/>
      <c r="BO490" s="70"/>
      <c r="BP490" s="70"/>
      <c r="BQ490" s="70"/>
      <c r="BR490" s="70"/>
      <c r="BS490" s="70"/>
      <c r="BT490" s="70"/>
      <c r="BU490" s="70"/>
      <c r="BV490" s="70"/>
      <c r="BW490" s="70"/>
      <c r="BX490" s="70"/>
      <c r="BY490" s="70"/>
      <c r="BZ490" s="70"/>
      <c r="CA490" s="70"/>
      <c r="CB490" s="70"/>
      <c r="CC490" s="70"/>
      <c r="CD490" s="70"/>
      <c r="CE490" s="70"/>
      <c r="CF490" s="70"/>
      <c r="CG490" s="70"/>
      <c r="CH490" s="70"/>
      <c r="CI490" s="70"/>
      <c r="CJ490" s="70"/>
      <c r="CK490" s="70"/>
      <c r="CL490" s="70"/>
      <c r="CM490" s="70"/>
      <c r="CN490" s="70"/>
      <c r="CO490" s="70"/>
      <c r="CP490" s="70"/>
      <c r="CQ490" s="70"/>
      <c r="CR490" s="70"/>
      <c r="CS490" s="58">
        <f>+AL490+AT490</f>
        <v>500</v>
      </c>
      <c r="CT490" s="76">
        <f>+BA490+BG490+BM490+BS490+BY490+CE490+CK490+CQ490</f>
        <v>500</v>
      </c>
      <c r="CU490" s="76">
        <f>+CS490-CT490</f>
        <v>0</v>
      </c>
      <c r="CV490" s="81">
        <f>+AE490-AL490-AT490</f>
        <v>0</v>
      </c>
      <c r="CW490" s="70"/>
      <c r="CX490" s="70"/>
      <c r="CY490" s="70"/>
    </row>
    <row r="491" spans="1:103" ht="12.75">
      <c r="A491" s="70" t="s">
        <v>562</v>
      </c>
      <c r="B491" s="71">
        <v>42</v>
      </c>
      <c r="C491" s="15" t="s">
        <v>402</v>
      </c>
      <c r="D491" s="124" t="s">
        <v>403</v>
      </c>
      <c r="E491" s="123"/>
      <c r="F491" s="123"/>
      <c r="G491" s="71" t="s">
        <v>259</v>
      </c>
      <c r="H491" s="71">
        <v>4</v>
      </c>
      <c r="I491" s="73">
        <v>145.38</v>
      </c>
      <c r="J491" s="73">
        <v>47900</v>
      </c>
      <c r="K491" s="72">
        <v>0</v>
      </c>
      <c r="L491" s="72" t="s">
        <v>41</v>
      </c>
      <c r="M491" s="92" t="s">
        <v>192</v>
      </c>
      <c r="N491" s="70" t="s">
        <v>142</v>
      </c>
      <c r="O491" s="70" t="s">
        <v>566</v>
      </c>
      <c r="P491" s="70"/>
      <c r="Q491" s="89"/>
      <c r="R491" s="70"/>
      <c r="S491" s="70" t="s">
        <v>465</v>
      </c>
      <c r="T491" s="88" t="s">
        <v>259</v>
      </c>
      <c r="U491" s="88">
        <v>4</v>
      </c>
      <c r="V491" s="87">
        <v>145.38</v>
      </c>
      <c r="W491" s="87" t="s">
        <v>1017</v>
      </c>
      <c r="X491" s="78">
        <v>45199</v>
      </c>
      <c r="Y491" s="78">
        <v>45222</v>
      </c>
      <c r="Z491" s="69" t="s">
        <v>1080</v>
      </c>
      <c r="AA491" s="319">
        <v>42900</v>
      </c>
      <c r="AB491" s="70">
        <v>82</v>
      </c>
      <c r="AC491" s="70">
        <v>14</v>
      </c>
      <c r="AD491" s="78">
        <v>45656</v>
      </c>
      <c r="AE491" s="115">
        <v>500</v>
      </c>
      <c r="AF491" s="115"/>
      <c r="AG491" s="56" t="s">
        <v>582</v>
      </c>
      <c r="AH491" s="78">
        <v>45714</v>
      </c>
      <c r="AI491" s="56">
        <v>20610345779</v>
      </c>
      <c r="AJ491" s="56" t="s">
        <v>3157</v>
      </c>
      <c r="AK491" s="70" t="s">
        <v>3180</v>
      </c>
      <c r="AL491" s="76">
        <v>500</v>
      </c>
      <c r="AM491" s="76"/>
      <c r="AN491" s="76" t="s">
        <v>3189</v>
      </c>
      <c r="AO491" s="76"/>
      <c r="AP491" s="76"/>
      <c r="AQ491" s="76"/>
      <c r="AR491" s="76"/>
      <c r="AS491" s="76"/>
      <c r="AT491" s="76"/>
      <c r="AU491" s="76"/>
      <c r="AV491" s="76"/>
      <c r="AW491" s="65">
        <v>45715</v>
      </c>
      <c r="AX491" s="230">
        <v>3803</v>
      </c>
      <c r="AY491" s="70"/>
      <c r="AZ491" s="70"/>
      <c r="BA491" s="76">
        <v>500</v>
      </c>
      <c r="BB491" s="76"/>
      <c r="BC491" s="70"/>
      <c r="BD491" s="70"/>
      <c r="BE491" s="70"/>
      <c r="BF491" s="70"/>
      <c r="BG491" s="70"/>
      <c r="BH491" s="70"/>
      <c r="BI491" s="70"/>
      <c r="BJ491" s="70"/>
      <c r="BK491" s="70"/>
      <c r="BL491" s="70"/>
      <c r="BM491" s="70"/>
      <c r="BN491" s="70"/>
      <c r="BO491" s="70"/>
      <c r="BP491" s="70"/>
      <c r="BQ491" s="70"/>
      <c r="BR491" s="70"/>
      <c r="BS491" s="70"/>
      <c r="BT491" s="70"/>
      <c r="BU491" s="70"/>
      <c r="BV491" s="70"/>
      <c r="BW491" s="70"/>
      <c r="BX491" s="70"/>
      <c r="BY491" s="70"/>
      <c r="BZ491" s="70"/>
      <c r="CA491" s="70"/>
      <c r="CB491" s="70"/>
      <c r="CC491" s="70"/>
      <c r="CD491" s="70"/>
      <c r="CE491" s="70"/>
      <c r="CF491" s="70"/>
      <c r="CG491" s="70"/>
      <c r="CH491" s="70"/>
      <c r="CI491" s="70"/>
      <c r="CJ491" s="70"/>
      <c r="CK491" s="70"/>
      <c r="CL491" s="70"/>
      <c r="CM491" s="70"/>
      <c r="CN491" s="70"/>
      <c r="CO491" s="70"/>
      <c r="CP491" s="70"/>
      <c r="CQ491" s="70"/>
      <c r="CR491" s="70"/>
      <c r="CS491" s="58">
        <f>+AL491+AT491</f>
        <v>500</v>
      </c>
      <c r="CT491" s="76">
        <f>+BA491+BG491+BM491+BS491+BY491+CE491+CK491+CQ491</f>
        <v>500</v>
      </c>
      <c r="CU491" s="76">
        <f>+CS491-CT491</f>
        <v>0</v>
      </c>
      <c r="CV491" s="81">
        <f>+AE491-AL491-AT491</f>
        <v>0</v>
      </c>
      <c r="CW491" s="70"/>
      <c r="CX491" s="70"/>
      <c r="CY491" s="70"/>
    </row>
    <row r="492" spans="1:103" ht="12.75">
      <c r="A492" s="70" t="s">
        <v>562</v>
      </c>
      <c r="B492" s="71">
        <v>42</v>
      </c>
      <c r="C492" s="15" t="s">
        <v>402</v>
      </c>
      <c r="D492" s="124" t="s">
        <v>403</v>
      </c>
      <c r="E492" s="123"/>
      <c r="F492" s="123"/>
      <c r="G492" s="71" t="s">
        <v>259</v>
      </c>
      <c r="H492" s="71">
        <v>4</v>
      </c>
      <c r="I492" s="73">
        <v>145.38</v>
      </c>
      <c r="J492" s="73">
        <v>47900</v>
      </c>
      <c r="K492" s="72">
        <v>0</v>
      </c>
      <c r="L492" s="72" t="s">
        <v>41</v>
      </c>
      <c r="M492" s="92" t="s">
        <v>192</v>
      </c>
      <c r="N492" s="70" t="s">
        <v>142</v>
      </c>
      <c r="O492" s="70" t="s">
        <v>566</v>
      </c>
      <c r="P492" s="70"/>
      <c r="Q492" s="89"/>
      <c r="R492" s="70"/>
      <c r="S492" s="70" t="s">
        <v>465</v>
      </c>
      <c r="T492" s="88" t="s">
        <v>259</v>
      </c>
      <c r="U492" s="88">
        <v>4</v>
      </c>
      <c r="V492" s="87">
        <v>145.38</v>
      </c>
      <c r="W492" s="87" t="s">
        <v>1017</v>
      </c>
      <c r="X492" s="78">
        <v>45199</v>
      </c>
      <c r="Y492" s="78">
        <v>45222</v>
      </c>
      <c r="Z492" s="69" t="s">
        <v>1080</v>
      </c>
      <c r="AA492" s="319">
        <v>42900</v>
      </c>
      <c r="AB492" s="70">
        <v>82</v>
      </c>
      <c r="AC492" s="70">
        <v>15</v>
      </c>
      <c r="AD492" s="78">
        <v>45687</v>
      </c>
      <c r="AE492" s="115">
        <v>500</v>
      </c>
      <c r="AF492" s="115"/>
      <c r="AG492" s="56" t="s">
        <v>582</v>
      </c>
      <c r="AH492" s="78">
        <v>45771</v>
      </c>
      <c r="AI492" s="56">
        <v>20610345779</v>
      </c>
      <c r="AJ492" s="56" t="s">
        <v>3157</v>
      </c>
      <c r="AK492" s="70" t="s">
        <v>3181</v>
      </c>
      <c r="AL492" s="76">
        <v>500</v>
      </c>
      <c r="AM492" s="76"/>
      <c r="AN492" s="76" t="s">
        <v>3190</v>
      </c>
      <c r="AO492" s="76"/>
      <c r="AP492" s="76"/>
      <c r="AQ492" s="76"/>
      <c r="AR492" s="76"/>
      <c r="AS492" s="76"/>
      <c r="AT492" s="76"/>
      <c r="AU492" s="76"/>
      <c r="AV492" s="76"/>
      <c r="AW492" s="65">
        <v>45772</v>
      </c>
      <c r="AX492" s="230">
        <v>4053</v>
      </c>
      <c r="AY492" s="70"/>
      <c r="AZ492" s="70"/>
      <c r="BA492" s="76">
        <v>500</v>
      </c>
      <c r="BB492" s="76"/>
      <c r="BC492" s="70"/>
      <c r="BD492" s="70"/>
      <c r="BE492" s="70"/>
      <c r="BF492" s="70"/>
      <c r="BG492" s="70"/>
      <c r="BH492" s="70"/>
      <c r="BI492" s="70"/>
      <c r="BJ492" s="70"/>
      <c r="BK492" s="70"/>
      <c r="BL492" s="70"/>
      <c r="BM492" s="70"/>
      <c r="BN492" s="70"/>
      <c r="BO492" s="70"/>
      <c r="BP492" s="70"/>
      <c r="BQ492" s="70"/>
      <c r="BR492" s="70"/>
      <c r="BS492" s="70"/>
      <c r="BT492" s="70"/>
      <c r="BU492" s="70"/>
      <c r="BV492" s="70"/>
      <c r="BW492" s="70"/>
      <c r="BX492" s="70"/>
      <c r="BY492" s="70"/>
      <c r="BZ492" s="70"/>
      <c r="CA492" s="70"/>
      <c r="CB492" s="70"/>
      <c r="CC492" s="70"/>
      <c r="CD492" s="70"/>
      <c r="CE492" s="70"/>
      <c r="CF492" s="70"/>
      <c r="CG492" s="70"/>
      <c r="CH492" s="70"/>
      <c r="CI492" s="70"/>
      <c r="CJ492" s="70"/>
      <c r="CK492" s="70"/>
      <c r="CL492" s="70"/>
      <c r="CM492" s="70"/>
      <c r="CN492" s="70"/>
      <c r="CO492" s="70"/>
      <c r="CP492" s="70"/>
      <c r="CQ492" s="70"/>
      <c r="CR492" s="70"/>
      <c r="CS492" s="58">
        <f>+AL492+AT492</f>
        <v>500</v>
      </c>
      <c r="CT492" s="76">
        <f>+BA492+BG492+BM492+BS492+BY492+CE492+CK492+CQ492</f>
        <v>500</v>
      </c>
      <c r="CU492" s="76">
        <f>+CS492-CT492</f>
        <v>0</v>
      </c>
      <c r="CV492" s="81">
        <f>+AE492-AL492-AT492</f>
        <v>0</v>
      </c>
      <c r="CW492" s="70"/>
      <c r="CX492" s="70"/>
      <c r="CY492" s="70"/>
    </row>
    <row r="493" spans="1:103">
      <c r="A493" s="70" t="s">
        <v>562</v>
      </c>
      <c r="B493" s="71">
        <v>42</v>
      </c>
      <c r="C493" s="15" t="s">
        <v>402</v>
      </c>
      <c r="D493" s="124" t="s">
        <v>403</v>
      </c>
      <c r="E493" s="123"/>
      <c r="F493" s="123"/>
      <c r="G493" s="71" t="s">
        <v>259</v>
      </c>
      <c r="H493" s="71">
        <v>4</v>
      </c>
      <c r="I493" s="73">
        <v>145.38</v>
      </c>
      <c r="J493" s="73">
        <v>47900</v>
      </c>
      <c r="K493" s="72">
        <v>0</v>
      </c>
      <c r="L493" s="72" t="s">
        <v>41</v>
      </c>
      <c r="M493" s="92" t="s">
        <v>192</v>
      </c>
      <c r="N493" s="70" t="s">
        <v>142</v>
      </c>
      <c r="O493" s="70" t="s">
        <v>566</v>
      </c>
      <c r="P493" s="70"/>
      <c r="Q493" s="89"/>
      <c r="R493" s="70"/>
      <c r="S493" s="70" t="s">
        <v>465</v>
      </c>
      <c r="T493" s="88" t="s">
        <v>259</v>
      </c>
      <c r="U493" s="88">
        <v>4</v>
      </c>
      <c r="V493" s="87">
        <v>145.38</v>
      </c>
      <c r="W493" s="87" t="s">
        <v>1017</v>
      </c>
      <c r="X493" s="78">
        <v>45199</v>
      </c>
      <c r="Y493" s="78">
        <v>45222</v>
      </c>
      <c r="Z493" s="69" t="s">
        <v>1080</v>
      </c>
      <c r="AA493" s="319">
        <v>42900</v>
      </c>
      <c r="AB493" s="70">
        <v>82</v>
      </c>
      <c r="AC493" s="70">
        <v>16</v>
      </c>
      <c r="AD493" s="78">
        <v>45716</v>
      </c>
      <c r="AE493" s="115">
        <v>500</v>
      </c>
      <c r="AF493" s="115"/>
      <c r="AG493" s="56" t="s">
        <v>582</v>
      </c>
      <c r="AH493" s="78">
        <v>45800</v>
      </c>
      <c r="AI493" s="56">
        <v>20610345779</v>
      </c>
      <c r="AJ493" s="56" t="s">
        <v>3157</v>
      </c>
      <c r="AK493" s="70" t="s">
        <v>3182</v>
      </c>
      <c r="AL493" s="76"/>
      <c r="AM493" s="293">
        <v>500</v>
      </c>
      <c r="AN493" s="76" t="s">
        <v>3191</v>
      </c>
      <c r="AO493" s="76"/>
      <c r="AP493" s="76"/>
      <c r="AQ493" s="76"/>
      <c r="AR493" s="76"/>
      <c r="AS493" s="76"/>
      <c r="AT493" s="76"/>
      <c r="AU493" s="76"/>
      <c r="AV493" s="76"/>
      <c r="AW493" s="65">
        <v>45793</v>
      </c>
      <c r="AX493" s="70"/>
      <c r="AY493" s="292">
        <v>500</v>
      </c>
      <c r="AZ493" s="70"/>
      <c r="BA493" s="76"/>
      <c r="BB493" s="76"/>
      <c r="BC493" s="70"/>
      <c r="BD493" s="70"/>
      <c r="BE493" s="70"/>
      <c r="BF493" s="70"/>
      <c r="BG493" s="70"/>
      <c r="BH493" s="70"/>
      <c r="BI493" s="70"/>
      <c r="BJ493" s="70"/>
      <c r="BK493" s="70"/>
      <c r="BL493" s="70"/>
      <c r="BM493" s="70"/>
      <c r="BN493" s="70"/>
      <c r="BO493" s="70"/>
      <c r="BP493" s="70"/>
      <c r="BQ493" s="70"/>
      <c r="BR493" s="70"/>
      <c r="BS493" s="70"/>
      <c r="BT493" s="70"/>
      <c r="BU493" s="70"/>
      <c r="BV493" s="70"/>
      <c r="BW493" s="70"/>
      <c r="BX493" s="70"/>
      <c r="BY493" s="70"/>
      <c r="BZ493" s="70"/>
      <c r="CA493" s="70"/>
      <c r="CB493" s="70"/>
      <c r="CC493" s="70"/>
      <c r="CD493" s="70"/>
      <c r="CE493" s="70"/>
      <c r="CF493" s="70"/>
      <c r="CG493" s="70"/>
      <c r="CH493" s="70"/>
      <c r="CI493" s="70"/>
      <c r="CJ493" s="70"/>
      <c r="CK493" s="70"/>
      <c r="CL493" s="70"/>
      <c r="CM493" s="70"/>
      <c r="CN493" s="70"/>
      <c r="CO493" s="70"/>
      <c r="CP493" s="70"/>
      <c r="CQ493" s="70"/>
      <c r="CR493" s="70"/>
      <c r="CS493" s="58">
        <f>+AL493+AT493</f>
        <v>0</v>
      </c>
      <c r="CT493" s="76">
        <f>+BA493+BG493+BM493+BS493+BY493+CE493+CK493+CQ493</f>
        <v>0</v>
      </c>
      <c r="CU493" s="76">
        <f>+CS493-CT493</f>
        <v>0</v>
      </c>
      <c r="CV493" s="81">
        <f>+AE493-AL493-AT493</f>
        <v>500</v>
      </c>
      <c r="CW493" s="70" t="s">
        <v>3823</v>
      </c>
      <c r="CX493" s="70"/>
      <c r="CY493" s="70"/>
    </row>
    <row r="494" spans="1:103" ht="12.75">
      <c r="A494" s="70" t="s">
        <v>562</v>
      </c>
      <c r="B494" s="71">
        <v>42</v>
      </c>
      <c r="C494" s="15" t="s">
        <v>402</v>
      </c>
      <c r="D494" s="124" t="s">
        <v>403</v>
      </c>
      <c r="E494" s="123"/>
      <c r="F494" s="123"/>
      <c r="G494" s="71" t="s">
        <v>259</v>
      </c>
      <c r="H494" s="71">
        <v>4</v>
      </c>
      <c r="I494" s="73">
        <v>145.38</v>
      </c>
      <c r="J494" s="73">
        <v>47900</v>
      </c>
      <c r="K494" s="72">
        <v>0</v>
      </c>
      <c r="L494" s="72" t="s">
        <v>41</v>
      </c>
      <c r="M494" s="92" t="s">
        <v>192</v>
      </c>
      <c r="N494" s="70" t="s">
        <v>142</v>
      </c>
      <c r="O494" s="70" t="s">
        <v>566</v>
      </c>
      <c r="P494" s="70"/>
      <c r="Q494" s="89"/>
      <c r="R494" s="70"/>
      <c r="S494" s="70" t="s">
        <v>465</v>
      </c>
      <c r="T494" s="88" t="s">
        <v>259</v>
      </c>
      <c r="U494" s="88">
        <v>4</v>
      </c>
      <c r="V494" s="87">
        <v>145.38</v>
      </c>
      <c r="W494" s="87" t="s">
        <v>1017</v>
      </c>
      <c r="X494" s="78">
        <v>45199</v>
      </c>
      <c r="Y494" s="78">
        <v>45222</v>
      </c>
      <c r="Z494" s="69" t="s">
        <v>1080</v>
      </c>
      <c r="AA494" s="319">
        <v>42900</v>
      </c>
      <c r="AB494" s="70">
        <v>82</v>
      </c>
      <c r="AC494" s="70">
        <v>17</v>
      </c>
      <c r="AD494" s="78">
        <v>45746</v>
      </c>
      <c r="AE494" s="115">
        <v>500</v>
      </c>
      <c r="AF494" s="115"/>
      <c r="AG494" s="56" t="s">
        <v>582</v>
      </c>
      <c r="AH494" s="78">
        <v>45824</v>
      </c>
      <c r="AI494" s="56">
        <v>20610345779</v>
      </c>
      <c r="AJ494" s="56" t="s">
        <v>3157</v>
      </c>
      <c r="AK494" s="70" t="s">
        <v>3183</v>
      </c>
      <c r="AL494" s="76">
        <v>500</v>
      </c>
      <c r="AM494" s="76"/>
      <c r="AN494" s="76" t="s">
        <v>3192</v>
      </c>
      <c r="AO494" s="76"/>
      <c r="AP494" s="76"/>
      <c r="AQ494" s="76"/>
      <c r="AR494" s="76"/>
      <c r="AS494" s="76"/>
      <c r="AT494" s="76"/>
      <c r="AU494" s="76"/>
      <c r="AV494" s="76"/>
      <c r="AW494" s="65">
        <v>45824</v>
      </c>
      <c r="AX494" s="230">
        <v>4298</v>
      </c>
      <c r="AY494" s="70"/>
      <c r="AZ494" s="70"/>
      <c r="BA494" s="76">
        <v>500</v>
      </c>
      <c r="BB494" s="76"/>
      <c r="BC494" s="70"/>
      <c r="BD494" s="70"/>
      <c r="BE494" s="70"/>
      <c r="BF494" s="70"/>
      <c r="BG494" s="70"/>
      <c r="BH494" s="70"/>
      <c r="BI494" s="70"/>
      <c r="BJ494" s="70"/>
      <c r="BK494" s="70"/>
      <c r="BL494" s="70"/>
      <c r="BM494" s="70"/>
      <c r="BN494" s="70"/>
      <c r="BO494" s="70"/>
      <c r="BP494" s="70"/>
      <c r="BQ494" s="70"/>
      <c r="BR494" s="70"/>
      <c r="BS494" s="70"/>
      <c r="BT494" s="70"/>
      <c r="BU494" s="70"/>
      <c r="BV494" s="70"/>
      <c r="BW494" s="70"/>
      <c r="BX494" s="70"/>
      <c r="BY494" s="70"/>
      <c r="BZ494" s="70"/>
      <c r="CA494" s="70"/>
      <c r="CB494" s="70"/>
      <c r="CC494" s="70"/>
      <c r="CD494" s="70"/>
      <c r="CE494" s="70"/>
      <c r="CF494" s="70"/>
      <c r="CG494" s="70"/>
      <c r="CH494" s="70"/>
      <c r="CI494" s="70"/>
      <c r="CJ494" s="70"/>
      <c r="CK494" s="70"/>
      <c r="CL494" s="70"/>
      <c r="CM494" s="70"/>
      <c r="CN494" s="70"/>
      <c r="CO494" s="70"/>
      <c r="CP494" s="70"/>
      <c r="CQ494" s="70"/>
      <c r="CR494" s="70"/>
      <c r="CS494" s="58">
        <f>+AL494+AT494</f>
        <v>500</v>
      </c>
      <c r="CT494" s="76">
        <f>+BA494+BG494+BM494+BS494+BY494+CE494+CK494+CQ494</f>
        <v>500</v>
      </c>
      <c r="CU494" s="76">
        <f>+CS494-CT494</f>
        <v>0</v>
      </c>
      <c r="CV494" s="81">
        <f>+AE494-AL494-AT494</f>
        <v>0</v>
      </c>
      <c r="CW494" s="70"/>
      <c r="CX494" s="70"/>
      <c r="CY494" s="70"/>
    </row>
    <row r="495" spans="1:103">
      <c r="A495" s="70" t="s">
        <v>562</v>
      </c>
      <c r="B495" s="71">
        <v>42</v>
      </c>
      <c r="C495" s="15" t="s">
        <v>402</v>
      </c>
      <c r="D495" s="124" t="s">
        <v>403</v>
      </c>
      <c r="E495" s="123"/>
      <c r="F495" s="123"/>
      <c r="G495" s="71" t="s">
        <v>259</v>
      </c>
      <c r="H495" s="71">
        <v>4</v>
      </c>
      <c r="I495" s="73">
        <v>145.38</v>
      </c>
      <c r="J495" s="73">
        <v>47900</v>
      </c>
      <c r="K495" s="72">
        <v>0</v>
      </c>
      <c r="L495" s="72" t="s">
        <v>41</v>
      </c>
      <c r="M495" s="92" t="s">
        <v>192</v>
      </c>
      <c r="N495" s="70" t="s">
        <v>142</v>
      </c>
      <c r="O495" s="70" t="s">
        <v>566</v>
      </c>
      <c r="P495" s="70"/>
      <c r="Q495" s="89"/>
      <c r="R495" s="70"/>
      <c r="S495" s="70" t="s">
        <v>465</v>
      </c>
      <c r="T495" s="88" t="s">
        <v>259</v>
      </c>
      <c r="U495" s="88">
        <v>4</v>
      </c>
      <c r="V495" s="87">
        <v>145.38</v>
      </c>
      <c r="W495" s="87" t="s">
        <v>1017</v>
      </c>
      <c r="X495" s="78">
        <v>45199</v>
      </c>
      <c r="Y495" s="78">
        <v>45222</v>
      </c>
      <c r="Z495" s="69" t="s">
        <v>1080</v>
      </c>
      <c r="AA495" s="319">
        <v>42900</v>
      </c>
      <c r="AB495" s="70">
        <v>82</v>
      </c>
      <c r="AC495" s="70">
        <v>18</v>
      </c>
      <c r="AD495" s="78">
        <v>45777</v>
      </c>
      <c r="AE495" s="115">
        <v>500</v>
      </c>
      <c r="AF495" s="115"/>
      <c r="AG495" s="56" t="s">
        <v>582</v>
      </c>
      <c r="AH495" s="78">
        <v>45825</v>
      </c>
      <c r="AI495" s="56">
        <v>20610345779</v>
      </c>
      <c r="AJ495" s="56" t="s">
        <v>3157</v>
      </c>
      <c r="AK495" s="70" t="s">
        <v>3184</v>
      </c>
      <c r="AL495" s="76">
        <v>500</v>
      </c>
      <c r="AM495" s="76"/>
      <c r="AN495" s="76" t="s">
        <v>3193</v>
      </c>
      <c r="AO495" s="76"/>
      <c r="AP495" s="76"/>
      <c r="AQ495" s="76"/>
      <c r="AR495" s="76"/>
      <c r="AS495" s="76"/>
      <c r="AT495" s="76"/>
      <c r="AU495" s="76"/>
      <c r="AV495" s="76"/>
      <c r="AW495" s="65"/>
      <c r="AX495" s="70"/>
      <c r="AY495" s="70"/>
      <c r="AZ495" s="70"/>
      <c r="BA495" s="76"/>
      <c r="BB495" s="76" t="s">
        <v>2340</v>
      </c>
      <c r="BC495" s="70"/>
      <c r="BD495" s="70"/>
      <c r="BE495" s="70"/>
      <c r="BF495" s="70"/>
      <c r="BG495" s="70"/>
      <c r="BH495" s="70"/>
      <c r="BI495" s="70"/>
      <c r="BJ495" s="70"/>
      <c r="BK495" s="70"/>
      <c r="BL495" s="70"/>
      <c r="BM495" s="70"/>
      <c r="BN495" s="70"/>
      <c r="BO495" s="70"/>
      <c r="BP495" s="70"/>
      <c r="BQ495" s="70"/>
      <c r="BR495" s="70"/>
      <c r="BS495" s="70"/>
      <c r="BT495" s="70"/>
      <c r="BU495" s="70"/>
      <c r="BV495" s="70"/>
      <c r="BW495" s="70"/>
      <c r="BX495" s="70"/>
      <c r="BY495" s="70"/>
      <c r="BZ495" s="70"/>
      <c r="CA495" s="70"/>
      <c r="CB495" s="70"/>
      <c r="CC495" s="70"/>
      <c r="CD495" s="70"/>
      <c r="CE495" s="70"/>
      <c r="CF495" s="70"/>
      <c r="CG495" s="70"/>
      <c r="CH495" s="70"/>
      <c r="CI495" s="70"/>
      <c r="CJ495" s="70"/>
      <c r="CK495" s="70"/>
      <c r="CL495" s="70"/>
      <c r="CM495" s="70"/>
      <c r="CN495" s="70"/>
      <c r="CO495" s="70"/>
      <c r="CP495" s="70"/>
      <c r="CQ495" s="70"/>
      <c r="CR495" s="70"/>
      <c r="CS495" s="58">
        <f>+AL495+AT495</f>
        <v>500</v>
      </c>
      <c r="CT495" s="76">
        <f>+BA495+BG495+BM495+BS495+BY495+CE495+CK495+CQ495</f>
        <v>0</v>
      </c>
      <c r="CU495" s="76">
        <f>+CS495-CT495</f>
        <v>500</v>
      </c>
      <c r="CV495" s="81">
        <f>+AE495-AL495-AT495</f>
        <v>0</v>
      </c>
      <c r="CW495" s="70" t="s">
        <v>3820</v>
      </c>
      <c r="CX495" s="70"/>
      <c r="CY495" s="70" t="s">
        <v>3819</v>
      </c>
    </row>
    <row r="496" spans="1:103">
      <c r="A496" s="70" t="s">
        <v>562</v>
      </c>
      <c r="B496" s="71">
        <v>42</v>
      </c>
      <c r="C496" s="15" t="s">
        <v>402</v>
      </c>
      <c r="D496" s="124" t="s">
        <v>403</v>
      </c>
      <c r="E496" s="123"/>
      <c r="F496" s="123"/>
      <c r="G496" s="71" t="s">
        <v>259</v>
      </c>
      <c r="H496" s="71">
        <v>4</v>
      </c>
      <c r="I496" s="73">
        <v>145.38</v>
      </c>
      <c r="J496" s="73">
        <v>47900</v>
      </c>
      <c r="K496" s="72">
        <v>0</v>
      </c>
      <c r="L496" s="72" t="s">
        <v>41</v>
      </c>
      <c r="M496" s="92" t="s">
        <v>192</v>
      </c>
      <c r="N496" s="70" t="s">
        <v>142</v>
      </c>
      <c r="O496" s="70" t="s">
        <v>566</v>
      </c>
      <c r="P496" s="70"/>
      <c r="Q496" s="89"/>
      <c r="R496" s="70"/>
      <c r="S496" s="70" t="s">
        <v>465</v>
      </c>
      <c r="T496" s="88" t="s">
        <v>259</v>
      </c>
      <c r="U496" s="88">
        <v>4</v>
      </c>
      <c r="V496" s="87">
        <v>145.38</v>
      </c>
      <c r="W496" s="87" t="s">
        <v>1017</v>
      </c>
      <c r="X496" s="78">
        <v>45199</v>
      </c>
      <c r="Y496" s="78">
        <v>45222</v>
      </c>
      <c r="Z496" s="69" t="s">
        <v>1080</v>
      </c>
      <c r="AA496" s="319">
        <v>42900</v>
      </c>
      <c r="AB496" s="70">
        <v>82</v>
      </c>
      <c r="AC496" s="70">
        <v>19</v>
      </c>
      <c r="AD496" s="78">
        <v>45807</v>
      </c>
      <c r="AE496" s="115">
        <v>500</v>
      </c>
      <c r="AF496" s="115"/>
      <c r="AG496" s="56" t="s">
        <v>582</v>
      </c>
      <c r="AH496" s="78">
        <v>45825</v>
      </c>
      <c r="AI496" s="56">
        <v>20610345779</v>
      </c>
      <c r="AJ496" s="56" t="s">
        <v>3157</v>
      </c>
      <c r="AK496" s="70" t="s">
        <v>3185</v>
      </c>
      <c r="AL496" s="76">
        <v>500</v>
      </c>
      <c r="AM496" s="76"/>
      <c r="AN496" s="76" t="s">
        <v>3194</v>
      </c>
      <c r="AO496" s="76"/>
      <c r="AP496" s="76"/>
      <c r="AQ496" s="76"/>
      <c r="AR496" s="76"/>
      <c r="AS496" s="76"/>
      <c r="AT496" s="76"/>
      <c r="AU496" s="76"/>
      <c r="AV496" s="76"/>
      <c r="AW496" s="65">
        <v>45825</v>
      </c>
      <c r="AX496" s="70">
        <v>49640</v>
      </c>
      <c r="AY496" s="70">
        <v>500</v>
      </c>
      <c r="AZ496" s="70">
        <v>3.6680000000000001</v>
      </c>
      <c r="BA496" s="76">
        <f>+AY496/AZ496</f>
        <v>136.31406761177752</v>
      </c>
      <c r="BB496" s="76"/>
      <c r="BC496" s="78">
        <v>45825</v>
      </c>
      <c r="BD496" s="70">
        <v>49640</v>
      </c>
      <c r="BE496" s="70">
        <v>1334</v>
      </c>
      <c r="BF496" s="70">
        <v>3.6680000000000001</v>
      </c>
      <c r="BG496" s="76">
        <f>+BE496/BF496</f>
        <v>363.68593238822245</v>
      </c>
      <c r="BH496" s="70"/>
      <c r="BI496" s="70"/>
      <c r="BJ496" s="70"/>
      <c r="BK496" s="70"/>
      <c r="BL496" s="70"/>
      <c r="BM496" s="70"/>
      <c r="BN496" s="70"/>
      <c r="BO496" s="70"/>
      <c r="BP496" s="70"/>
      <c r="BQ496" s="70"/>
      <c r="BR496" s="70"/>
      <c r="BS496" s="70"/>
      <c r="BT496" s="70"/>
      <c r="BU496" s="70"/>
      <c r="BV496" s="70"/>
      <c r="BW496" s="70"/>
      <c r="BX496" s="70"/>
      <c r="BY496" s="70"/>
      <c r="BZ496" s="70"/>
      <c r="CA496" s="70"/>
      <c r="CB496" s="70"/>
      <c r="CC496" s="70"/>
      <c r="CD496" s="70"/>
      <c r="CE496" s="70"/>
      <c r="CF496" s="70"/>
      <c r="CG496" s="70"/>
      <c r="CH496" s="70"/>
      <c r="CI496" s="70"/>
      <c r="CJ496" s="70"/>
      <c r="CK496" s="70"/>
      <c r="CL496" s="70"/>
      <c r="CM496" s="70"/>
      <c r="CN496" s="70"/>
      <c r="CO496" s="70"/>
      <c r="CP496" s="70"/>
      <c r="CQ496" s="70"/>
      <c r="CR496" s="70"/>
      <c r="CS496" s="58">
        <f>+AL496+AT496</f>
        <v>500</v>
      </c>
      <c r="CT496" s="76">
        <f>+BA496+BG496+BM496+BS496+BY496+CE496+CK496+CQ496</f>
        <v>500</v>
      </c>
      <c r="CU496" s="76">
        <f>+CS496-CT496</f>
        <v>0</v>
      </c>
      <c r="CV496" s="81">
        <f>+AE496-AL496-AT496</f>
        <v>0</v>
      </c>
      <c r="CW496" s="70"/>
      <c r="CX496" s="70"/>
      <c r="CY496" s="70"/>
    </row>
    <row r="497" spans="1:103" ht="12.75">
      <c r="A497" s="70" t="s">
        <v>562</v>
      </c>
      <c r="B497" s="71">
        <v>42</v>
      </c>
      <c r="C497" s="15" t="s">
        <v>402</v>
      </c>
      <c r="D497" s="124" t="s">
        <v>403</v>
      </c>
      <c r="E497" s="123"/>
      <c r="F497" s="123"/>
      <c r="G497" s="71" t="s">
        <v>259</v>
      </c>
      <c r="H497" s="71">
        <v>4</v>
      </c>
      <c r="I497" s="73">
        <v>145.38</v>
      </c>
      <c r="J497" s="73">
        <v>47900</v>
      </c>
      <c r="K497" s="72">
        <v>0</v>
      </c>
      <c r="L497" s="72" t="s">
        <v>41</v>
      </c>
      <c r="M497" s="92" t="s">
        <v>192</v>
      </c>
      <c r="N497" s="70" t="s">
        <v>142</v>
      </c>
      <c r="O497" s="70" t="s">
        <v>566</v>
      </c>
      <c r="P497" s="70"/>
      <c r="Q497" s="89"/>
      <c r="R497" s="70"/>
      <c r="S497" s="70" t="s">
        <v>465</v>
      </c>
      <c r="T497" s="88" t="s">
        <v>259</v>
      </c>
      <c r="U497" s="88">
        <v>4</v>
      </c>
      <c r="V497" s="87">
        <v>145.38</v>
      </c>
      <c r="W497" s="87" t="s">
        <v>1017</v>
      </c>
      <c r="X497" s="78">
        <v>45199</v>
      </c>
      <c r="Y497" s="78">
        <v>45222</v>
      </c>
      <c r="Z497" s="69" t="s">
        <v>1080</v>
      </c>
      <c r="AA497" s="319">
        <v>42900</v>
      </c>
      <c r="AB497" s="70">
        <v>82</v>
      </c>
      <c r="AC497" s="70">
        <v>20</v>
      </c>
      <c r="AD497" s="78">
        <v>45838</v>
      </c>
      <c r="AE497" s="115">
        <v>500</v>
      </c>
      <c r="AF497" s="115"/>
      <c r="AG497" s="56" t="s">
        <v>582</v>
      </c>
      <c r="AH497" s="78">
        <v>45859</v>
      </c>
      <c r="AI497" s="56">
        <v>20610345779</v>
      </c>
      <c r="AJ497" s="56" t="s">
        <v>3157</v>
      </c>
      <c r="AK497" s="70" t="s">
        <v>3186</v>
      </c>
      <c r="AL497" s="76">
        <v>500</v>
      </c>
      <c r="AM497" s="76"/>
      <c r="AN497" s="76" t="s">
        <v>3195</v>
      </c>
      <c r="AO497" s="76"/>
      <c r="AP497" s="76"/>
      <c r="AQ497" s="76"/>
      <c r="AR497" s="76"/>
      <c r="AS497" s="76"/>
      <c r="AT497" s="76"/>
      <c r="AU497" s="76"/>
      <c r="AV497" s="76"/>
      <c r="AW497" s="65">
        <v>45860</v>
      </c>
      <c r="AX497" s="230">
        <v>4452</v>
      </c>
      <c r="AY497" s="70"/>
      <c r="AZ497" s="70"/>
      <c r="BA497" s="76">
        <v>500</v>
      </c>
      <c r="BB497" s="76"/>
      <c r="BC497" s="70"/>
      <c r="BD497" s="70"/>
      <c r="BE497" s="70"/>
      <c r="BF497" s="70"/>
      <c r="BG497" s="70"/>
      <c r="BH497" s="70"/>
      <c r="BI497" s="70"/>
      <c r="BJ497" s="70"/>
      <c r="BK497" s="70"/>
      <c r="BL497" s="70"/>
      <c r="BM497" s="70"/>
      <c r="BN497" s="70"/>
      <c r="BO497" s="70"/>
      <c r="BP497" s="70"/>
      <c r="BQ497" s="70"/>
      <c r="BR497" s="70"/>
      <c r="BS497" s="70"/>
      <c r="BT497" s="70"/>
      <c r="BU497" s="70"/>
      <c r="BV497" s="70"/>
      <c r="BW497" s="70"/>
      <c r="BX497" s="70"/>
      <c r="BY497" s="70"/>
      <c r="BZ497" s="70"/>
      <c r="CA497" s="70"/>
      <c r="CB497" s="70"/>
      <c r="CC497" s="70"/>
      <c r="CD497" s="70"/>
      <c r="CE497" s="70"/>
      <c r="CF497" s="70"/>
      <c r="CG497" s="70"/>
      <c r="CH497" s="70"/>
      <c r="CI497" s="70"/>
      <c r="CJ497" s="70"/>
      <c r="CK497" s="70"/>
      <c r="CL497" s="70"/>
      <c r="CM497" s="70"/>
      <c r="CN497" s="70"/>
      <c r="CO497" s="70"/>
      <c r="CP497" s="70"/>
      <c r="CQ497" s="70"/>
      <c r="CR497" s="70"/>
      <c r="CS497" s="58">
        <f>+AL497+AT497</f>
        <v>500</v>
      </c>
      <c r="CT497" s="76">
        <f>+BA497+BG497+BM497+BS497+BY497+CE497+CK497+CQ497</f>
        <v>500</v>
      </c>
      <c r="CU497" s="76">
        <f>+CS497-CT497</f>
        <v>0</v>
      </c>
      <c r="CV497" s="81">
        <f>+AE497-AL497-AT497</f>
        <v>0</v>
      </c>
      <c r="CW497" s="70"/>
      <c r="CX497" s="70"/>
      <c r="CY497" s="70"/>
    </row>
    <row r="498" spans="1:103">
      <c r="A498" s="70" t="s">
        <v>562</v>
      </c>
      <c r="B498" s="71">
        <v>42</v>
      </c>
      <c r="C498" s="15" t="s">
        <v>402</v>
      </c>
      <c r="D498" s="124" t="s">
        <v>403</v>
      </c>
      <c r="E498" s="123"/>
      <c r="F498" s="123"/>
      <c r="G498" s="71" t="s">
        <v>259</v>
      </c>
      <c r="H498" s="71">
        <v>4</v>
      </c>
      <c r="I498" s="73">
        <v>145.38</v>
      </c>
      <c r="J498" s="73">
        <v>47900</v>
      </c>
      <c r="K498" s="72">
        <v>0</v>
      </c>
      <c r="L498" s="72" t="s">
        <v>41</v>
      </c>
      <c r="M498" s="92" t="s">
        <v>192</v>
      </c>
      <c r="N498" s="70" t="s">
        <v>142</v>
      </c>
      <c r="O498" s="70" t="s">
        <v>566</v>
      </c>
      <c r="P498" s="70"/>
      <c r="Q498" s="89"/>
      <c r="R498" s="70"/>
      <c r="S498" s="70" t="s">
        <v>465</v>
      </c>
      <c r="T498" s="88" t="s">
        <v>259</v>
      </c>
      <c r="U498" s="88">
        <v>4</v>
      </c>
      <c r="V498" s="87">
        <v>145.38</v>
      </c>
      <c r="W498" s="87" t="s">
        <v>1017</v>
      </c>
      <c r="X498" s="78">
        <v>45199</v>
      </c>
      <c r="Y498" s="78">
        <v>45222</v>
      </c>
      <c r="Z498" s="69" t="s">
        <v>1080</v>
      </c>
      <c r="AA498" s="319">
        <v>42900</v>
      </c>
      <c r="AB498" s="70">
        <v>82</v>
      </c>
      <c r="AC498" s="70">
        <v>21</v>
      </c>
      <c r="AD498" s="78">
        <v>45868</v>
      </c>
      <c r="AE498" s="115">
        <v>500</v>
      </c>
      <c r="AF498" s="115"/>
      <c r="AG498" s="70"/>
      <c r="AH498" s="70"/>
      <c r="AI498" s="70"/>
      <c r="AJ498" s="70"/>
      <c r="AK498" s="70"/>
      <c r="AL498" s="76"/>
      <c r="AM498" s="76"/>
      <c r="AN498" s="76"/>
      <c r="AO498" s="76"/>
      <c r="AP498" s="76"/>
      <c r="AQ498" s="76"/>
      <c r="AR498" s="76"/>
      <c r="AS498" s="76"/>
      <c r="AT498" s="76"/>
      <c r="AU498" s="76"/>
      <c r="AV498" s="76"/>
      <c r="AW498" s="65"/>
      <c r="AX498" s="70"/>
      <c r="AY498" s="70"/>
      <c r="AZ498" s="70"/>
      <c r="BA498" s="76"/>
      <c r="BB498" s="76"/>
      <c r="BC498" s="70"/>
      <c r="BD498" s="70"/>
      <c r="BE498" s="70"/>
      <c r="BF498" s="70"/>
      <c r="BG498" s="70"/>
      <c r="BH498" s="70"/>
      <c r="BI498" s="70"/>
      <c r="BJ498" s="70"/>
      <c r="BK498" s="70"/>
      <c r="BL498" s="70"/>
      <c r="BM498" s="70"/>
      <c r="BN498" s="70"/>
      <c r="BO498" s="70"/>
      <c r="BP498" s="70"/>
      <c r="BQ498" s="70"/>
      <c r="BR498" s="70"/>
      <c r="BS498" s="70"/>
      <c r="BT498" s="70"/>
      <c r="BU498" s="70"/>
      <c r="BV498" s="70"/>
      <c r="BW498" s="70"/>
      <c r="BX498" s="70"/>
      <c r="BY498" s="70"/>
      <c r="BZ498" s="70"/>
      <c r="CA498" s="70"/>
      <c r="CB498" s="70"/>
      <c r="CC498" s="70"/>
      <c r="CD498" s="70"/>
      <c r="CE498" s="70"/>
      <c r="CF498" s="70"/>
      <c r="CG498" s="70"/>
      <c r="CH498" s="70"/>
      <c r="CI498" s="70"/>
      <c r="CJ498" s="70"/>
      <c r="CK498" s="70"/>
      <c r="CL498" s="70"/>
      <c r="CM498" s="70"/>
      <c r="CN498" s="70"/>
      <c r="CO498" s="70"/>
      <c r="CP498" s="70"/>
      <c r="CQ498" s="70"/>
      <c r="CR498" s="70"/>
      <c r="CS498" s="58">
        <f>+AL498+AT498</f>
        <v>0</v>
      </c>
      <c r="CT498" s="76">
        <f>+BA498+BG498+BM498+BS498+BY498+CE498+CK498+CQ498</f>
        <v>0</v>
      </c>
      <c r="CU498" s="76">
        <f>+CS498-CT498</f>
        <v>0</v>
      </c>
      <c r="CV498" s="81">
        <f>+AE498-AL498-AT498</f>
        <v>500</v>
      </c>
      <c r="CW498" s="70"/>
      <c r="CX498" s="70"/>
      <c r="CY498" s="70"/>
    </row>
    <row r="499" spans="1:103">
      <c r="A499" s="70" t="s">
        <v>562</v>
      </c>
      <c r="B499" s="71">
        <v>42</v>
      </c>
      <c r="C499" s="15" t="s">
        <v>402</v>
      </c>
      <c r="D499" s="124" t="s">
        <v>403</v>
      </c>
      <c r="E499" s="123"/>
      <c r="F499" s="123"/>
      <c r="G499" s="71" t="s">
        <v>259</v>
      </c>
      <c r="H499" s="71">
        <v>4</v>
      </c>
      <c r="I499" s="73">
        <v>145.38</v>
      </c>
      <c r="J499" s="73">
        <v>47900</v>
      </c>
      <c r="K499" s="72">
        <v>0</v>
      </c>
      <c r="L499" s="72" t="s">
        <v>41</v>
      </c>
      <c r="M499" s="92" t="s">
        <v>192</v>
      </c>
      <c r="N499" s="70" t="s">
        <v>142</v>
      </c>
      <c r="O499" s="70" t="s">
        <v>566</v>
      </c>
      <c r="P499" s="70"/>
      <c r="Q499" s="89"/>
      <c r="R499" s="70"/>
      <c r="S499" s="70" t="s">
        <v>465</v>
      </c>
      <c r="T499" s="88" t="s">
        <v>259</v>
      </c>
      <c r="U499" s="88">
        <v>4</v>
      </c>
      <c r="V499" s="87">
        <v>145.38</v>
      </c>
      <c r="W499" s="87" t="s">
        <v>1017</v>
      </c>
      <c r="X499" s="78">
        <v>45199</v>
      </c>
      <c r="Y499" s="78">
        <v>45222</v>
      </c>
      <c r="Z499" s="69" t="s">
        <v>1080</v>
      </c>
      <c r="AA499" s="319">
        <v>42900</v>
      </c>
      <c r="AB499" s="70">
        <v>82</v>
      </c>
      <c r="AC499" s="70">
        <v>22</v>
      </c>
      <c r="AD499" s="78">
        <v>45899</v>
      </c>
      <c r="AE499" s="115">
        <v>500</v>
      </c>
      <c r="AF499" s="115"/>
      <c r="AG499" s="70"/>
      <c r="AH499" s="70"/>
      <c r="AI499" s="70"/>
      <c r="AJ499" s="70"/>
      <c r="AK499" s="70"/>
      <c r="AL499" s="76"/>
      <c r="AM499" s="76"/>
      <c r="AN499" s="76"/>
      <c r="AO499" s="76"/>
      <c r="AP499" s="76"/>
      <c r="AQ499" s="76"/>
      <c r="AR499" s="76"/>
      <c r="AS499" s="76"/>
      <c r="AT499" s="76"/>
      <c r="AU499" s="76"/>
      <c r="AV499" s="76"/>
      <c r="AW499" s="70"/>
      <c r="AX499" s="70"/>
      <c r="AY499" s="70"/>
      <c r="AZ499" s="70"/>
      <c r="BA499" s="76"/>
      <c r="BB499" s="76"/>
      <c r="BC499" s="70"/>
      <c r="BD499" s="70"/>
      <c r="BE499" s="70"/>
      <c r="BF499" s="70"/>
      <c r="BG499" s="70"/>
      <c r="BH499" s="70"/>
      <c r="BI499" s="70"/>
      <c r="BJ499" s="70"/>
      <c r="BK499" s="70"/>
      <c r="BL499" s="70"/>
      <c r="BM499" s="70"/>
      <c r="BN499" s="70"/>
      <c r="BO499" s="70"/>
      <c r="BP499" s="70"/>
      <c r="BQ499" s="70"/>
      <c r="BR499" s="70"/>
      <c r="BS499" s="70"/>
      <c r="BT499" s="70"/>
      <c r="BU499" s="70"/>
      <c r="BV499" s="70"/>
      <c r="BW499" s="70"/>
      <c r="BX499" s="70"/>
      <c r="BY499" s="70"/>
      <c r="BZ499" s="70"/>
      <c r="CA499" s="70"/>
      <c r="CB499" s="70"/>
      <c r="CC499" s="70"/>
      <c r="CD499" s="70"/>
      <c r="CE499" s="70"/>
      <c r="CF499" s="70"/>
      <c r="CG499" s="70"/>
      <c r="CH499" s="70"/>
      <c r="CI499" s="70"/>
      <c r="CJ499" s="70"/>
      <c r="CK499" s="70"/>
      <c r="CL499" s="70"/>
      <c r="CM499" s="70"/>
      <c r="CN499" s="70"/>
      <c r="CO499" s="70"/>
      <c r="CP499" s="70"/>
      <c r="CQ499" s="70"/>
      <c r="CR499" s="70"/>
      <c r="CS499" s="58">
        <f>+AL499+AT499</f>
        <v>0</v>
      </c>
      <c r="CT499" s="76">
        <f>+BA499+BG499+BM499+BS499+BY499+CE499+CK499+CQ499</f>
        <v>0</v>
      </c>
      <c r="CU499" s="76">
        <f>+CS499-CT499</f>
        <v>0</v>
      </c>
      <c r="CV499" s="81">
        <f>+AE499-AL499-AT499</f>
        <v>500</v>
      </c>
      <c r="CW499" s="70"/>
      <c r="CX499" s="70"/>
      <c r="CY499" s="70"/>
    </row>
    <row r="500" spans="1:103">
      <c r="A500" s="70" t="s">
        <v>562</v>
      </c>
      <c r="B500" s="71">
        <v>42</v>
      </c>
      <c r="C500" s="15" t="s">
        <v>402</v>
      </c>
      <c r="D500" s="124" t="s">
        <v>403</v>
      </c>
      <c r="E500" s="123"/>
      <c r="F500" s="123"/>
      <c r="G500" s="71" t="s">
        <v>259</v>
      </c>
      <c r="H500" s="71">
        <v>4</v>
      </c>
      <c r="I500" s="73">
        <v>145.38</v>
      </c>
      <c r="J500" s="73">
        <v>47900</v>
      </c>
      <c r="K500" s="72">
        <v>0</v>
      </c>
      <c r="L500" s="72" t="s">
        <v>41</v>
      </c>
      <c r="M500" s="92" t="s">
        <v>192</v>
      </c>
      <c r="N500" s="70" t="s">
        <v>142</v>
      </c>
      <c r="O500" s="70" t="s">
        <v>566</v>
      </c>
      <c r="P500" s="70"/>
      <c r="Q500" s="89"/>
      <c r="R500" s="70"/>
      <c r="S500" s="70" t="s">
        <v>465</v>
      </c>
      <c r="T500" s="88" t="s">
        <v>259</v>
      </c>
      <c r="U500" s="88">
        <v>4</v>
      </c>
      <c r="V500" s="87">
        <v>145.38</v>
      </c>
      <c r="W500" s="87" t="s">
        <v>1017</v>
      </c>
      <c r="X500" s="78">
        <v>45199</v>
      </c>
      <c r="Y500" s="78">
        <v>45222</v>
      </c>
      <c r="Z500" s="69" t="s">
        <v>1080</v>
      </c>
      <c r="AA500" s="319">
        <v>42900</v>
      </c>
      <c r="AB500" s="70">
        <v>82</v>
      </c>
      <c r="AC500" s="70">
        <v>23</v>
      </c>
      <c r="AD500" s="78">
        <v>45930</v>
      </c>
      <c r="AE500" s="115">
        <v>500</v>
      </c>
      <c r="AF500" s="115"/>
      <c r="AG500" s="70"/>
      <c r="AH500" s="70"/>
      <c r="AI500" s="70"/>
      <c r="AJ500" s="70"/>
      <c r="AK500" s="70"/>
      <c r="AL500" s="76"/>
      <c r="AM500" s="76"/>
      <c r="AN500" s="76"/>
      <c r="AO500" s="76"/>
      <c r="AP500" s="76"/>
      <c r="AQ500" s="76"/>
      <c r="AR500" s="76"/>
      <c r="AS500" s="76"/>
      <c r="AT500" s="76"/>
      <c r="AU500" s="76"/>
      <c r="AV500" s="76"/>
      <c r="AW500" s="70"/>
      <c r="AX500" s="70"/>
      <c r="AY500" s="70"/>
      <c r="AZ500" s="70"/>
      <c r="BA500" s="76"/>
      <c r="BB500" s="76"/>
      <c r="BC500" s="70"/>
      <c r="BD500" s="70"/>
      <c r="BE500" s="70"/>
      <c r="BF500" s="70"/>
      <c r="BG500" s="70"/>
      <c r="BH500" s="70"/>
      <c r="BI500" s="70"/>
      <c r="BJ500" s="70"/>
      <c r="BK500" s="70"/>
      <c r="BL500" s="70"/>
      <c r="BM500" s="70"/>
      <c r="BN500" s="70"/>
      <c r="BO500" s="70"/>
      <c r="BP500" s="70"/>
      <c r="BQ500" s="70"/>
      <c r="BR500" s="70"/>
      <c r="BS500" s="70"/>
      <c r="BT500" s="70"/>
      <c r="BU500" s="70"/>
      <c r="BV500" s="70"/>
      <c r="BW500" s="70"/>
      <c r="BX500" s="70"/>
      <c r="BY500" s="70"/>
      <c r="BZ500" s="70"/>
      <c r="CA500" s="70"/>
      <c r="CB500" s="70"/>
      <c r="CC500" s="70"/>
      <c r="CD500" s="70"/>
      <c r="CE500" s="70"/>
      <c r="CF500" s="70"/>
      <c r="CG500" s="70"/>
      <c r="CH500" s="70"/>
      <c r="CI500" s="70"/>
      <c r="CJ500" s="70"/>
      <c r="CK500" s="70"/>
      <c r="CL500" s="70"/>
      <c r="CM500" s="70"/>
      <c r="CN500" s="70"/>
      <c r="CO500" s="70"/>
      <c r="CP500" s="70"/>
      <c r="CQ500" s="70"/>
      <c r="CR500" s="70"/>
      <c r="CS500" s="58">
        <f>+AL500+AT500</f>
        <v>0</v>
      </c>
      <c r="CT500" s="76">
        <f>+BA500+BG500+BM500+BS500+BY500+CE500+CK500+CQ500</f>
        <v>0</v>
      </c>
      <c r="CU500" s="76">
        <f>+CS500-CT500</f>
        <v>0</v>
      </c>
      <c r="CV500" s="81">
        <f>+AE500-AL500-AT500</f>
        <v>500</v>
      </c>
      <c r="CW500" s="70"/>
      <c r="CX500" s="70"/>
      <c r="CY500" s="70"/>
    </row>
    <row r="501" spans="1:103">
      <c r="A501" s="70" t="s">
        <v>562</v>
      </c>
      <c r="B501" s="71">
        <v>42</v>
      </c>
      <c r="C501" s="15" t="s">
        <v>402</v>
      </c>
      <c r="D501" s="124" t="s">
        <v>403</v>
      </c>
      <c r="E501" s="123"/>
      <c r="F501" s="123"/>
      <c r="G501" s="71" t="s">
        <v>259</v>
      </c>
      <c r="H501" s="71">
        <v>4</v>
      </c>
      <c r="I501" s="73">
        <v>145.38</v>
      </c>
      <c r="J501" s="73">
        <v>47900</v>
      </c>
      <c r="K501" s="72">
        <v>0</v>
      </c>
      <c r="L501" s="72" t="s">
        <v>41</v>
      </c>
      <c r="M501" s="92" t="s">
        <v>192</v>
      </c>
      <c r="N501" s="70" t="s">
        <v>142</v>
      </c>
      <c r="O501" s="70" t="s">
        <v>566</v>
      </c>
      <c r="P501" s="70"/>
      <c r="Q501" s="89"/>
      <c r="R501" s="70"/>
      <c r="S501" s="70" t="s">
        <v>465</v>
      </c>
      <c r="T501" s="88" t="s">
        <v>259</v>
      </c>
      <c r="U501" s="88">
        <v>4</v>
      </c>
      <c r="V501" s="87">
        <v>145.38</v>
      </c>
      <c r="W501" s="87" t="s">
        <v>1017</v>
      </c>
      <c r="X501" s="78">
        <v>45199</v>
      </c>
      <c r="Y501" s="78">
        <v>45222</v>
      </c>
      <c r="Z501" s="69" t="s">
        <v>1080</v>
      </c>
      <c r="AA501" s="319">
        <v>42900</v>
      </c>
      <c r="AB501" s="70">
        <v>82</v>
      </c>
      <c r="AC501" s="70">
        <v>24</v>
      </c>
      <c r="AD501" s="78">
        <v>45960</v>
      </c>
      <c r="AE501" s="115">
        <v>500</v>
      </c>
      <c r="AF501" s="115"/>
      <c r="AG501" s="70"/>
      <c r="AH501" s="70"/>
      <c r="AI501" s="70"/>
      <c r="AJ501" s="70"/>
      <c r="AK501" s="70"/>
      <c r="AL501" s="76"/>
      <c r="AM501" s="76"/>
      <c r="AN501" s="76"/>
      <c r="AO501" s="76"/>
      <c r="AP501" s="76"/>
      <c r="AQ501" s="76"/>
      <c r="AR501" s="76"/>
      <c r="AS501" s="76"/>
      <c r="AT501" s="76"/>
      <c r="AU501" s="76"/>
      <c r="AV501" s="76"/>
      <c r="AW501" s="70"/>
      <c r="AX501" s="70"/>
      <c r="AY501" s="70"/>
      <c r="AZ501" s="70"/>
      <c r="BA501" s="76"/>
      <c r="BB501" s="76"/>
      <c r="BC501" s="70"/>
      <c r="BD501" s="70"/>
      <c r="BE501" s="70"/>
      <c r="BF501" s="70"/>
      <c r="BG501" s="70"/>
      <c r="BH501" s="70"/>
      <c r="BI501" s="70"/>
      <c r="BJ501" s="70"/>
      <c r="BK501" s="70"/>
      <c r="BL501" s="70"/>
      <c r="BM501" s="70"/>
      <c r="BN501" s="70"/>
      <c r="BO501" s="70"/>
      <c r="BP501" s="70"/>
      <c r="BQ501" s="70"/>
      <c r="BR501" s="70"/>
      <c r="BS501" s="70"/>
      <c r="BT501" s="70"/>
      <c r="BU501" s="70"/>
      <c r="BV501" s="70"/>
      <c r="BW501" s="70"/>
      <c r="BX501" s="70"/>
      <c r="BY501" s="70"/>
      <c r="BZ501" s="70"/>
      <c r="CA501" s="70"/>
      <c r="CB501" s="70"/>
      <c r="CC501" s="70"/>
      <c r="CD501" s="70"/>
      <c r="CE501" s="70"/>
      <c r="CF501" s="70"/>
      <c r="CG501" s="70"/>
      <c r="CH501" s="70"/>
      <c r="CI501" s="70"/>
      <c r="CJ501" s="70"/>
      <c r="CK501" s="70"/>
      <c r="CL501" s="70"/>
      <c r="CM501" s="70"/>
      <c r="CN501" s="70"/>
      <c r="CO501" s="70"/>
      <c r="CP501" s="70"/>
      <c r="CQ501" s="70"/>
      <c r="CR501" s="70"/>
      <c r="CS501" s="58">
        <f>+AL501+AT501</f>
        <v>0</v>
      </c>
      <c r="CT501" s="76">
        <f>+BA501+BG501+BM501+BS501+BY501+CE501+CK501+CQ501</f>
        <v>0</v>
      </c>
      <c r="CU501" s="76">
        <f>+CS501-CT501</f>
        <v>0</v>
      </c>
      <c r="CV501" s="81">
        <f>+AE501-AL501-AT501</f>
        <v>500</v>
      </c>
      <c r="CW501" s="70"/>
      <c r="CX501" s="70"/>
      <c r="CY501" s="70"/>
    </row>
    <row r="502" spans="1:103" ht="12.75">
      <c r="A502" s="70" t="s">
        <v>562</v>
      </c>
      <c r="B502" s="71">
        <v>42</v>
      </c>
      <c r="C502" s="15" t="s">
        <v>402</v>
      </c>
      <c r="D502" s="124" t="s">
        <v>403</v>
      </c>
      <c r="E502" s="123"/>
      <c r="F502" s="123"/>
      <c r="G502" s="71" t="s">
        <v>259</v>
      </c>
      <c r="H502" s="71">
        <v>4</v>
      </c>
      <c r="I502" s="73">
        <v>145.38</v>
      </c>
      <c r="J502" s="73">
        <v>47900</v>
      </c>
      <c r="K502" s="72">
        <v>0</v>
      </c>
      <c r="L502" s="72" t="s">
        <v>41</v>
      </c>
      <c r="M502" s="92" t="s">
        <v>192</v>
      </c>
      <c r="N502" s="70" t="s">
        <v>142</v>
      </c>
      <c r="O502" s="70" t="s">
        <v>566</v>
      </c>
      <c r="P502" s="70"/>
      <c r="Q502" s="89"/>
      <c r="R502" s="70"/>
      <c r="S502" s="70" t="s">
        <v>465</v>
      </c>
      <c r="T502" s="88" t="s">
        <v>259</v>
      </c>
      <c r="U502" s="88">
        <v>4</v>
      </c>
      <c r="V502" s="87">
        <v>145.38</v>
      </c>
      <c r="W502" s="87" t="s">
        <v>1017</v>
      </c>
      <c r="X502" s="78">
        <v>45199</v>
      </c>
      <c r="Y502" s="78">
        <v>45222</v>
      </c>
      <c r="Z502" s="69" t="s">
        <v>1080</v>
      </c>
      <c r="AA502" s="319">
        <v>42900</v>
      </c>
      <c r="AB502" s="70">
        <v>82</v>
      </c>
      <c r="AC502" s="70">
        <v>25</v>
      </c>
      <c r="AD502" s="78">
        <v>45991</v>
      </c>
      <c r="AE502" s="115">
        <v>500</v>
      </c>
      <c r="AF502" s="115"/>
      <c r="AG502" s="70"/>
      <c r="AH502" s="70"/>
      <c r="AI502" s="70"/>
      <c r="AJ502" s="70"/>
      <c r="AK502" s="70"/>
      <c r="AL502" s="76"/>
      <c r="AM502" s="76"/>
      <c r="AN502" s="76"/>
      <c r="AO502" s="76"/>
      <c r="AP502" s="76"/>
      <c r="AQ502" s="76"/>
      <c r="AR502" s="76"/>
      <c r="AS502" s="76"/>
      <c r="AT502" s="76"/>
      <c r="AU502" s="76"/>
      <c r="AV502" s="76"/>
      <c r="AW502" s="70"/>
      <c r="AX502" s="70"/>
      <c r="AY502" s="165"/>
      <c r="AZ502" s="70"/>
      <c r="BA502" s="76"/>
      <c r="BB502" s="76"/>
      <c r="BC502" s="70"/>
      <c r="BD502" s="70"/>
      <c r="BE502" s="70"/>
      <c r="BF502" s="70"/>
      <c r="BG502" s="70"/>
      <c r="BH502" s="70"/>
      <c r="BI502" s="70"/>
      <c r="BJ502" s="70"/>
      <c r="BK502" s="70"/>
      <c r="BL502" s="70"/>
      <c r="BM502" s="70"/>
      <c r="BN502" s="70"/>
      <c r="BO502" s="70"/>
      <c r="BP502" s="70"/>
      <c r="BQ502" s="70"/>
      <c r="BR502" s="70"/>
      <c r="BS502" s="70"/>
      <c r="BT502" s="70"/>
      <c r="BU502" s="70"/>
      <c r="BV502" s="70"/>
      <c r="BW502" s="70"/>
      <c r="BX502" s="70"/>
      <c r="BY502" s="70"/>
      <c r="BZ502" s="70"/>
      <c r="CA502" s="70"/>
      <c r="CB502" s="70"/>
      <c r="CC502" s="70"/>
      <c r="CD502" s="70"/>
      <c r="CE502" s="70"/>
      <c r="CF502" s="70"/>
      <c r="CG502" s="70"/>
      <c r="CH502" s="70"/>
      <c r="CI502" s="70"/>
      <c r="CJ502" s="70"/>
      <c r="CK502" s="70"/>
      <c r="CL502" s="70"/>
      <c r="CM502" s="70"/>
      <c r="CN502" s="70"/>
      <c r="CO502" s="70"/>
      <c r="CP502" s="70"/>
      <c r="CQ502" s="70"/>
      <c r="CR502" s="70"/>
      <c r="CS502" s="58">
        <f>+AL502+AT502</f>
        <v>0</v>
      </c>
      <c r="CT502" s="76">
        <f>+BA502+BG502+BM502+BS502+BY502+CE502+CK502+CQ502</f>
        <v>0</v>
      </c>
      <c r="CU502" s="76">
        <f>+CS502-CT502</f>
        <v>0</v>
      </c>
      <c r="CV502" s="81">
        <f>+AE502-AL502-AT502</f>
        <v>500</v>
      </c>
      <c r="CW502" s="70"/>
      <c r="CX502" s="70"/>
      <c r="CY502" s="70"/>
    </row>
    <row r="503" spans="1:103" ht="12.75">
      <c r="A503" s="70" t="s">
        <v>562</v>
      </c>
      <c r="B503" s="71">
        <v>42</v>
      </c>
      <c r="C503" s="15" t="s">
        <v>402</v>
      </c>
      <c r="D503" s="124" t="s">
        <v>403</v>
      </c>
      <c r="E503" s="123"/>
      <c r="F503" s="123"/>
      <c r="G503" s="71" t="s">
        <v>259</v>
      </c>
      <c r="H503" s="71">
        <v>4</v>
      </c>
      <c r="I503" s="73">
        <v>145.38</v>
      </c>
      <c r="J503" s="73">
        <v>47900</v>
      </c>
      <c r="K503" s="72">
        <v>0</v>
      </c>
      <c r="L503" s="72" t="s">
        <v>41</v>
      </c>
      <c r="M503" s="92" t="s">
        <v>192</v>
      </c>
      <c r="N503" s="70" t="s">
        <v>142</v>
      </c>
      <c r="O503" s="70" t="s">
        <v>566</v>
      </c>
      <c r="P503" s="70"/>
      <c r="Q503" s="89"/>
      <c r="R503" s="70"/>
      <c r="S503" s="70" t="s">
        <v>465</v>
      </c>
      <c r="T503" s="88" t="s">
        <v>259</v>
      </c>
      <c r="U503" s="88">
        <v>4</v>
      </c>
      <c r="V503" s="87">
        <v>145.38</v>
      </c>
      <c r="W503" s="87" t="s">
        <v>1017</v>
      </c>
      <c r="X503" s="78">
        <v>45199</v>
      </c>
      <c r="Y503" s="78">
        <v>45222</v>
      </c>
      <c r="Z503" s="69" t="s">
        <v>1080</v>
      </c>
      <c r="AA503" s="319">
        <v>42900</v>
      </c>
      <c r="AB503" s="70">
        <v>82</v>
      </c>
      <c r="AC503" s="70">
        <v>26</v>
      </c>
      <c r="AD503" s="78">
        <v>46021</v>
      </c>
      <c r="AE503" s="115">
        <v>500</v>
      </c>
      <c r="AF503" s="115"/>
      <c r="AG503" s="70"/>
      <c r="AH503" s="70"/>
      <c r="AI503" s="70"/>
      <c r="AJ503" s="70"/>
      <c r="AK503" s="70"/>
      <c r="AL503" s="76"/>
      <c r="AM503" s="76"/>
      <c r="AN503" s="76"/>
      <c r="AO503" s="76"/>
      <c r="AP503" s="76"/>
      <c r="AQ503" s="76"/>
      <c r="AR503" s="76"/>
      <c r="AS503" s="76"/>
      <c r="AT503" s="76"/>
      <c r="AU503" s="76"/>
      <c r="AV503" s="76"/>
      <c r="AW503" s="163"/>
      <c r="AX503" s="176"/>
      <c r="AY503" s="165"/>
      <c r="AZ503" s="70"/>
      <c r="BA503" s="76"/>
      <c r="BB503" s="76"/>
      <c r="BC503" s="70"/>
      <c r="BD503" s="70"/>
      <c r="BE503" s="70"/>
      <c r="BF503" s="70"/>
      <c r="BG503" s="70"/>
      <c r="BH503" s="70"/>
      <c r="BI503" s="70"/>
      <c r="BJ503" s="70"/>
      <c r="BK503" s="70"/>
      <c r="BL503" s="70"/>
      <c r="BM503" s="70"/>
      <c r="BN503" s="70"/>
      <c r="BO503" s="70"/>
      <c r="BP503" s="70"/>
      <c r="BQ503" s="70"/>
      <c r="BR503" s="70"/>
      <c r="BS503" s="70"/>
      <c r="BT503" s="70"/>
      <c r="BU503" s="70"/>
      <c r="BV503" s="70"/>
      <c r="BW503" s="70"/>
      <c r="BX503" s="70"/>
      <c r="BY503" s="70"/>
      <c r="BZ503" s="70"/>
      <c r="CA503" s="70"/>
      <c r="CB503" s="70"/>
      <c r="CC503" s="70"/>
      <c r="CD503" s="70"/>
      <c r="CE503" s="70"/>
      <c r="CF503" s="70"/>
      <c r="CG503" s="70"/>
      <c r="CH503" s="70"/>
      <c r="CI503" s="70"/>
      <c r="CJ503" s="70"/>
      <c r="CK503" s="70"/>
      <c r="CL503" s="70"/>
      <c r="CM503" s="70"/>
      <c r="CN503" s="70"/>
      <c r="CO503" s="70"/>
      <c r="CP503" s="70"/>
      <c r="CQ503" s="70"/>
      <c r="CR503" s="70"/>
      <c r="CS503" s="58">
        <f>+AL503+AT503</f>
        <v>0</v>
      </c>
      <c r="CT503" s="76">
        <f>+BA503+BG503+BM503+BS503+BY503+CE503+CK503+CQ503</f>
        <v>0</v>
      </c>
      <c r="CU503" s="76">
        <f>+CS503-CT503</f>
        <v>0</v>
      </c>
      <c r="CV503" s="81">
        <f>+AE503-AL503-AT503</f>
        <v>500</v>
      </c>
      <c r="CW503" s="70"/>
      <c r="CX503" s="70"/>
      <c r="CY503" s="70"/>
    </row>
    <row r="504" spans="1:103">
      <c r="A504" s="70" t="s">
        <v>562</v>
      </c>
      <c r="B504" s="71">
        <v>42</v>
      </c>
      <c r="C504" s="15" t="s">
        <v>402</v>
      </c>
      <c r="D504" s="124" t="s">
        <v>403</v>
      </c>
      <c r="E504" s="123"/>
      <c r="F504" s="123"/>
      <c r="G504" s="71" t="s">
        <v>259</v>
      </c>
      <c r="H504" s="71">
        <v>4</v>
      </c>
      <c r="I504" s="73">
        <v>145.38</v>
      </c>
      <c r="J504" s="73">
        <v>47900</v>
      </c>
      <c r="K504" s="72">
        <v>0</v>
      </c>
      <c r="L504" s="72" t="s">
        <v>41</v>
      </c>
      <c r="M504" s="92" t="s">
        <v>192</v>
      </c>
      <c r="N504" s="70" t="s">
        <v>142</v>
      </c>
      <c r="O504" s="70" t="s">
        <v>566</v>
      </c>
      <c r="P504" s="70"/>
      <c r="Q504" s="89"/>
      <c r="R504" s="70"/>
      <c r="S504" s="70" t="s">
        <v>465</v>
      </c>
      <c r="T504" s="88" t="s">
        <v>259</v>
      </c>
      <c r="U504" s="88">
        <v>4</v>
      </c>
      <c r="V504" s="87">
        <v>145.38</v>
      </c>
      <c r="W504" s="87" t="s">
        <v>1017</v>
      </c>
      <c r="X504" s="78">
        <v>45199</v>
      </c>
      <c r="Y504" s="78">
        <v>45222</v>
      </c>
      <c r="Z504" s="69" t="s">
        <v>1080</v>
      </c>
      <c r="AA504" s="319">
        <v>42900</v>
      </c>
      <c r="AB504" s="70">
        <v>82</v>
      </c>
      <c r="AC504" s="70">
        <v>27</v>
      </c>
      <c r="AD504" s="78">
        <v>46052</v>
      </c>
      <c r="AE504" s="115">
        <v>500</v>
      </c>
      <c r="AF504" s="115"/>
      <c r="AG504" s="70"/>
      <c r="AH504" s="70"/>
      <c r="AI504" s="70"/>
      <c r="AJ504" s="70"/>
      <c r="AK504" s="70"/>
      <c r="AL504" s="76"/>
      <c r="AM504" s="76"/>
      <c r="AN504" s="76"/>
      <c r="AO504" s="76"/>
      <c r="AP504" s="76"/>
      <c r="AQ504" s="76"/>
      <c r="AR504" s="76"/>
      <c r="AS504" s="76"/>
      <c r="AT504" s="76"/>
      <c r="AU504" s="76"/>
      <c r="AV504" s="76"/>
      <c r="AW504" s="70"/>
      <c r="AX504" s="70"/>
      <c r="AY504" s="70"/>
      <c r="AZ504" s="70"/>
      <c r="BA504" s="76"/>
      <c r="BB504" s="76"/>
      <c r="BC504" s="70"/>
      <c r="BD504" s="70"/>
      <c r="BE504" s="70"/>
      <c r="BF504" s="70"/>
      <c r="BG504" s="70"/>
      <c r="BH504" s="70"/>
      <c r="BI504" s="70"/>
      <c r="BJ504" s="70"/>
      <c r="BK504" s="70"/>
      <c r="BL504" s="70"/>
      <c r="BM504" s="70"/>
      <c r="BN504" s="70"/>
      <c r="BO504" s="70"/>
      <c r="BP504" s="70"/>
      <c r="BQ504" s="70"/>
      <c r="BR504" s="70"/>
      <c r="BS504" s="70"/>
      <c r="BT504" s="70"/>
      <c r="BU504" s="70"/>
      <c r="BV504" s="70"/>
      <c r="BW504" s="70"/>
      <c r="BX504" s="70"/>
      <c r="BY504" s="70"/>
      <c r="BZ504" s="70"/>
      <c r="CA504" s="70"/>
      <c r="CB504" s="70"/>
      <c r="CC504" s="70"/>
      <c r="CD504" s="70"/>
      <c r="CE504" s="70"/>
      <c r="CF504" s="70"/>
      <c r="CG504" s="70"/>
      <c r="CH504" s="70"/>
      <c r="CI504" s="70"/>
      <c r="CJ504" s="70"/>
      <c r="CK504" s="70"/>
      <c r="CL504" s="70"/>
      <c r="CM504" s="70"/>
      <c r="CN504" s="70"/>
      <c r="CO504" s="70"/>
      <c r="CP504" s="70"/>
      <c r="CQ504" s="70"/>
      <c r="CR504" s="70"/>
      <c r="CS504" s="58">
        <f>+AL504+AT504</f>
        <v>0</v>
      </c>
      <c r="CT504" s="76">
        <f>+BA504+BG504+BM504+BS504+BY504+CE504+CK504+CQ504</f>
        <v>0</v>
      </c>
      <c r="CU504" s="76">
        <f>+CS504-CT504</f>
        <v>0</v>
      </c>
      <c r="CV504" s="81">
        <f>+AE504-AL504-AT504</f>
        <v>500</v>
      </c>
      <c r="CW504" s="70"/>
      <c r="CX504" s="70"/>
      <c r="CY504" s="70"/>
    </row>
    <row r="505" spans="1:103">
      <c r="A505" s="70" t="s">
        <v>562</v>
      </c>
      <c r="B505" s="71">
        <v>42</v>
      </c>
      <c r="C505" s="15" t="s">
        <v>402</v>
      </c>
      <c r="D505" s="124" t="s">
        <v>403</v>
      </c>
      <c r="E505" s="123"/>
      <c r="F505" s="123"/>
      <c r="G505" s="71" t="s">
        <v>259</v>
      </c>
      <c r="H505" s="71">
        <v>4</v>
      </c>
      <c r="I505" s="73">
        <v>145.38</v>
      </c>
      <c r="J505" s="73">
        <v>47900</v>
      </c>
      <c r="K505" s="72">
        <v>0</v>
      </c>
      <c r="L505" s="72" t="s">
        <v>41</v>
      </c>
      <c r="M505" s="92" t="s">
        <v>192</v>
      </c>
      <c r="N505" s="70" t="s">
        <v>142</v>
      </c>
      <c r="O505" s="70" t="s">
        <v>566</v>
      </c>
      <c r="P505" s="70"/>
      <c r="Q505" s="89"/>
      <c r="R505" s="70"/>
      <c r="S505" s="70" t="s">
        <v>465</v>
      </c>
      <c r="T505" s="88" t="s">
        <v>259</v>
      </c>
      <c r="U505" s="88">
        <v>4</v>
      </c>
      <c r="V505" s="87">
        <v>145.38</v>
      </c>
      <c r="W505" s="87" t="s">
        <v>1017</v>
      </c>
      <c r="X505" s="78">
        <v>45199</v>
      </c>
      <c r="Y505" s="78">
        <v>45222</v>
      </c>
      <c r="Z505" s="69" t="s">
        <v>1080</v>
      </c>
      <c r="AA505" s="319">
        <v>42900</v>
      </c>
      <c r="AB505" s="70">
        <v>82</v>
      </c>
      <c r="AC505" s="70">
        <v>28</v>
      </c>
      <c r="AD505" s="78">
        <v>46081</v>
      </c>
      <c r="AE505" s="115">
        <v>500</v>
      </c>
      <c r="AF505" s="115"/>
      <c r="AG505" s="70"/>
      <c r="AH505" s="70"/>
      <c r="AI505" s="70"/>
      <c r="AJ505" s="70"/>
      <c r="AK505" s="70"/>
      <c r="AL505" s="76"/>
      <c r="AM505" s="76"/>
      <c r="AN505" s="76"/>
      <c r="AO505" s="76"/>
      <c r="AP505" s="76"/>
      <c r="AQ505" s="76"/>
      <c r="AR505" s="76"/>
      <c r="AS505" s="76"/>
      <c r="AT505" s="76"/>
      <c r="AU505" s="76"/>
      <c r="AV505" s="76"/>
      <c r="AW505" s="70"/>
      <c r="AX505" s="70"/>
      <c r="AY505" s="70"/>
      <c r="AZ505" s="70"/>
      <c r="BA505" s="76"/>
      <c r="BB505" s="76"/>
      <c r="BC505" s="70"/>
      <c r="BD505" s="70"/>
      <c r="BE505" s="70"/>
      <c r="BF505" s="70"/>
      <c r="BG505" s="70"/>
      <c r="BH505" s="70"/>
      <c r="BI505" s="70"/>
      <c r="BJ505" s="70"/>
      <c r="BK505" s="70"/>
      <c r="BL505" s="70"/>
      <c r="BM505" s="70"/>
      <c r="BN505" s="70"/>
      <c r="BO505" s="70"/>
      <c r="BP505" s="70"/>
      <c r="BQ505" s="70"/>
      <c r="BR505" s="70"/>
      <c r="BS505" s="70"/>
      <c r="BT505" s="70"/>
      <c r="BU505" s="70"/>
      <c r="BV505" s="70"/>
      <c r="BW505" s="70"/>
      <c r="BX505" s="70"/>
      <c r="BY505" s="70"/>
      <c r="BZ505" s="70"/>
      <c r="CA505" s="70"/>
      <c r="CB505" s="70"/>
      <c r="CC505" s="70"/>
      <c r="CD505" s="70"/>
      <c r="CE505" s="70"/>
      <c r="CF505" s="70"/>
      <c r="CG505" s="70"/>
      <c r="CH505" s="70"/>
      <c r="CI505" s="70"/>
      <c r="CJ505" s="70"/>
      <c r="CK505" s="70"/>
      <c r="CL505" s="70"/>
      <c r="CM505" s="70"/>
      <c r="CN505" s="70"/>
      <c r="CO505" s="70"/>
      <c r="CP505" s="70"/>
      <c r="CQ505" s="70"/>
      <c r="CR505" s="70"/>
      <c r="CS505" s="58">
        <f>+AL505+AT505</f>
        <v>0</v>
      </c>
      <c r="CT505" s="76">
        <f>+BA505+BG505+BM505+BS505+BY505+CE505+CK505+CQ505</f>
        <v>0</v>
      </c>
      <c r="CU505" s="76">
        <f>+CS505-CT505</f>
        <v>0</v>
      </c>
      <c r="CV505" s="81">
        <f>+AE505-AL505-AT505</f>
        <v>500</v>
      </c>
      <c r="CW505" s="70"/>
      <c r="CX505" s="70"/>
      <c r="CY505" s="70"/>
    </row>
    <row r="506" spans="1:103">
      <c r="A506" s="70" t="s">
        <v>562</v>
      </c>
      <c r="B506" s="71">
        <v>42</v>
      </c>
      <c r="C506" s="15" t="s">
        <v>402</v>
      </c>
      <c r="D506" s="124" t="s">
        <v>403</v>
      </c>
      <c r="E506" s="123"/>
      <c r="F506" s="123"/>
      <c r="G506" s="71" t="s">
        <v>259</v>
      </c>
      <c r="H506" s="71">
        <v>4</v>
      </c>
      <c r="I506" s="73">
        <v>145.38</v>
      </c>
      <c r="J506" s="73">
        <v>47900</v>
      </c>
      <c r="K506" s="72">
        <v>0</v>
      </c>
      <c r="L506" s="72" t="s">
        <v>41</v>
      </c>
      <c r="M506" s="92" t="s">
        <v>192</v>
      </c>
      <c r="N506" s="70" t="s">
        <v>142</v>
      </c>
      <c r="O506" s="70" t="s">
        <v>566</v>
      </c>
      <c r="P506" s="70"/>
      <c r="Q506" s="89"/>
      <c r="R506" s="70"/>
      <c r="S506" s="70" t="s">
        <v>465</v>
      </c>
      <c r="T506" s="88" t="s">
        <v>259</v>
      </c>
      <c r="U506" s="88">
        <v>4</v>
      </c>
      <c r="V506" s="87">
        <v>145.38</v>
      </c>
      <c r="W506" s="87" t="s">
        <v>1017</v>
      </c>
      <c r="X506" s="78">
        <v>45199</v>
      </c>
      <c r="Y506" s="78">
        <v>45222</v>
      </c>
      <c r="Z506" s="69" t="s">
        <v>1080</v>
      </c>
      <c r="AA506" s="319">
        <v>42900</v>
      </c>
      <c r="AB506" s="70">
        <v>82</v>
      </c>
      <c r="AC506" s="70">
        <v>29</v>
      </c>
      <c r="AD506" s="78">
        <v>46111</v>
      </c>
      <c r="AE506" s="115">
        <v>500</v>
      </c>
      <c r="AF506" s="115"/>
      <c r="AG506" s="70"/>
      <c r="AH506" s="70"/>
      <c r="AI506" s="70"/>
      <c r="AJ506" s="70"/>
      <c r="AK506" s="70"/>
      <c r="AL506" s="76"/>
      <c r="AM506" s="76"/>
      <c r="AN506" s="76"/>
      <c r="AO506" s="76"/>
      <c r="AP506" s="76"/>
      <c r="AQ506" s="76"/>
      <c r="AR506" s="76"/>
      <c r="AS506" s="76"/>
      <c r="AT506" s="76"/>
      <c r="AU506" s="76"/>
      <c r="AV506" s="76"/>
      <c r="AW506" s="70"/>
      <c r="AX506" s="70"/>
      <c r="AY506" s="70"/>
      <c r="AZ506" s="70"/>
      <c r="BA506" s="76"/>
      <c r="BB506" s="76"/>
      <c r="BC506" s="70"/>
      <c r="BD506" s="70"/>
      <c r="BE506" s="70"/>
      <c r="BF506" s="70"/>
      <c r="BG506" s="70"/>
      <c r="BH506" s="70"/>
      <c r="BI506" s="70"/>
      <c r="BJ506" s="70"/>
      <c r="BK506" s="70"/>
      <c r="BL506" s="70"/>
      <c r="BM506" s="70"/>
      <c r="BN506" s="70"/>
      <c r="BO506" s="70"/>
      <c r="BP506" s="70"/>
      <c r="BQ506" s="70"/>
      <c r="BR506" s="70"/>
      <c r="BS506" s="70"/>
      <c r="BT506" s="70"/>
      <c r="BU506" s="70"/>
      <c r="BV506" s="70"/>
      <c r="BW506" s="70"/>
      <c r="BX506" s="70"/>
      <c r="BY506" s="70"/>
      <c r="BZ506" s="70"/>
      <c r="CA506" s="70"/>
      <c r="CB506" s="70"/>
      <c r="CC506" s="70"/>
      <c r="CD506" s="70"/>
      <c r="CE506" s="70"/>
      <c r="CF506" s="70"/>
      <c r="CG506" s="70"/>
      <c r="CH506" s="70"/>
      <c r="CI506" s="70"/>
      <c r="CJ506" s="70"/>
      <c r="CK506" s="70"/>
      <c r="CL506" s="70"/>
      <c r="CM506" s="70"/>
      <c r="CN506" s="70"/>
      <c r="CO506" s="70"/>
      <c r="CP506" s="70"/>
      <c r="CQ506" s="70"/>
      <c r="CR506" s="70"/>
      <c r="CS506" s="58">
        <f>+AL506+AT506</f>
        <v>0</v>
      </c>
      <c r="CT506" s="76">
        <f>+BA506+BG506+BM506+BS506+BY506+CE506+CK506+CQ506</f>
        <v>0</v>
      </c>
      <c r="CU506" s="76">
        <f>+CS506-CT506</f>
        <v>0</v>
      </c>
      <c r="CV506" s="81">
        <f>+AE506-AL506-AT506</f>
        <v>500</v>
      </c>
      <c r="CW506" s="70"/>
      <c r="CX506" s="70"/>
      <c r="CY506" s="70"/>
    </row>
    <row r="507" spans="1:103">
      <c r="A507" s="70" t="s">
        <v>562</v>
      </c>
      <c r="B507" s="71">
        <v>42</v>
      </c>
      <c r="C507" s="15" t="s">
        <v>402</v>
      </c>
      <c r="D507" s="124" t="s">
        <v>403</v>
      </c>
      <c r="E507" s="123"/>
      <c r="F507" s="123"/>
      <c r="G507" s="71" t="s">
        <v>259</v>
      </c>
      <c r="H507" s="71">
        <v>4</v>
      </c>
      <c r="I507" s="73">
        <v>145.38</v>
      </c>
      <c r="J507" s="73">
        <v>47900</v>
      </c>
      <c r="K507" s="72">
        <v>0</v>
      </c>
      <c r="L507" s="72" t="s">
        <v>41</v>
      </c>
      <c r="M507" s="92" t="s">
        <v>192</v>
      </c>
      <c r="N507" s="70" t="s">
        <v>142</v>
      </c>
      <c r="O507" s="70" t="s">
        <v>566</v>
      </c>
      <c r="P507" s="70"/>
      <c r="Q507" s="89"/>
      <c r="R507" s="70"/>
      <c r="S507" s="70" t="s">
        <v>465</v>
      </c>
      <c r="T507" s="88" t="s">
        <v>259</v>
      </c>
      <c r="U507" s="88">
        <v>4</v>
      </c>
      <c r="V507" s="87">
        <v>145.38</v>
      </c>
      <c r="W507" s="87" t="s">
        <v>1017</v>
      </c>
      <c r="X507" s="78">
        <v>45199</v>
      </c>
      <c r="Y507" s="78">
        <v>45222</v>
      </c>
      <c r="Z507" s="69" t="s">
        <v>1080</v>
      </c>
      <c r="AA507" s="319">
        <v>42900</v>
      </c>
      <c r="AB507" s="70">
        <v>82</v>
      </c>
      <c r="AC507" s="70">
        <v>30</v>
      </c>
      <c r="AD507" s="78">
        <v>46142</v>
      </c>
      <c r="AE507" s="115">
        <v>500</v>
      </c>
      <c r="AF507" s="115"/>
      <c r="AG507" s="70"/>
      <c r="AH507" s="70"/>
      <c r="AI507" s="70"/>
      <c r="AJ507" s="70"/>
      <c r="AK507" s="70"/>
      <c r="AL507" s="76"/>
      <c r="AM507" s="76"/>
      <c r="AN507" s="76"/>
      <c r="AO507" s="76"/>
      <c r="AP507" s="76"/>
      <c r="AQ507" s="76"/>
      <c r="AR507" s="76"/>
      <c r="AS507" s="76"/>
      <c r="AT507" s="76"/>
      <c r="AU507" s="76"/>
      <c r="AV507" s="76"/>
      <c r="AW507" s="70"/>
      <c r="AX507" s="70"/>
      <c r="AY507" s="70"/>
      <c r="AZ507" s="70"/>
      <c r="BA507" s="76"/>
      <c r="BB507" s="76"/>
      <c r="BC507" s="70"/>
      <c r="BD507" s="70"/>
      <c r="BE507" s="70"/>
      <c r="BF507" s="70"/>
      <c r="BG507" s="70"/>
      <c r="BH507" s="70"/>
      <c r="BI507" s="70"/>
      <c r="BJ507" s="70"/>
      <c r="BK507" s="70"/>
      <c r="BL507" s="70"/>
      <c r="BM507" s="70"/>
      <c r="BN507" s="70"/>
      <c r="BO507" s="70"/>
      <c r="BP507" s="70"/>
      <c r="BQ507" s="70"/>
      <c r="BR507" s="70"/>
      <c r="BS507" s="70"/>
      <c r="BT507" s="70"/>
      <c r="BU507" s="70"/>
      <c r="BV507" s="70"/>
      <c r="BW507" s="70"/>
      <c r="BX507" s="70"/>
      <c r="BY507" s="70"/>
      <c r="BZ507" s="70"/>
      <c r="CA507" s="70"/>
      <c r="CB507" s="70"/>
      <c r="CC507" s="70"/>
      <c r="CD507" s="70"/>
      <c r="CE507" s="70"/>
      <c r="CF507" s="70"/>
      <c r="CG507" s="70"/>
      <c r="CH507" s="70"/>
      <c r="CI507" s="70"/>
      <c r="CJ507" s="70"/>
      <c r="CK507" s="70"/>
      <c r="CL507" s="70"/>
      <c r="CM507" s="70"/>
      <c r="CN507" s="70"/>
      <c r="CO507" s="70"/>
      <c r="CP507" s="70"/>
      <c r="CQ507" s="70"/>
      <c r="CR507" s="70"/>
      <c r="CS507" s="58">
        <f>+AL507+AT507</f>
        <v>0</v>
      </c>
      <c r="CT507" s="76">
        <f>+BA507+BG507+BM507+BS507+BY507+CE507+CK507+CQ507</f>
        <v>0</v>
      </c>
      <c r="CU507" s="76">
        <f>+CS507-CT507</f>
        <v>0</v>
      </c>
      <c r="CV507" s="81">
        <f>+AE507-AL507-AT507</f>
        <v>500</v>
      </c>
      <c r="CW507" s="70"/>
      <c r="CX507" s="70"/>
      <c r="CY507" s="70"/>
    </row>
    <row r="508" spans="1:103">
      <c r="A508" s="70" t="s">
        <v>562</v>
      </c>
      <c r="B508" s="71">
        <v>42</v>
      </c>
      <c r="C508" s="15" t="s">
        <v>402</v>
      </c>
      <c r="D508" s="124" t="s">
        <v>403</v>
      </c>
      <c r="E508" s="123"/>
      <c r="F508" s="123"/>
      <c r="G508" s="71" t="s">
        <v>259</v>
      </c>
      <c r="H508" s="71">
        <v>4</v>
      </c>
      <c r="I508" s="73">
        <v>145.38</v>
      </c>
      <c r="J508" s="73">
        <v>47900</v>
      </c>
      <c r="K508" s="72">
        <v>0</v>
      </c>
      <c r="L508" s="72" t="s">
        <v>41</v>
      </c>
      <c r="M508" s="92" t="s">
        <v>192</v>
      </c>
      <c r="N508" s="70" t="s">
        <v>142</v>
      </c>
      <c r="O508" s="70" t="s">
        <v>566</v>
      </c>
      <c r="P508" s="70"/>
      <c r="Q508" s="89"/>
      <c r="R508" s="70"/>
      <c r="S508" s="70" t="s">
        <v>465</v>
      </c>
      <c r="T508" s="88" t="s">
        <v>259</v>
      </c>
      <c r="U508" s="88">
        <v>4</v>
      </c>
      <c r="V508" s="87">
        <v>145.38</v>
      </c>
      <c r="W508" s="87" t="s">
        <v>1017</v>
      </c>
      <c r="X508" s="78">
        <v>45199</v>
      </c>
      <c r="Y508" s="78">
        <v>45222</v>
      </c>
      <c r="Z508" s="69" t="s">
        <v>1080</v>
      </c>
      <c r="AA508" s="319">
        <v>42900</v>
      </c>
      <c r="AB508" s="70">
        <v>82</v>
      </c>
      <c r="AC508" s="70">
        <v>31</v>
      </c>
      <c r="AD508" s="78">
        <v>46172</v>
      </c>
      <c r="AE508" s="115">
        <v>500</v>
      </c>
      <c r="AF508" s="115"/>
      <c r="AG508" s="70"/>
      <c r="AH508" s="70"/>
      <c r="AI508" s="70"/>
      <c r="AJ508" s="70"/>
      <c r="AK508" s="70"/>
      <c r="AL508" s="76"/>
      <c r="AM508" s="76"/>
      <c r="AN508" s="76"/>
      <c r="AO508" s="76"/>
      <c r="AP508" s="76"/>
      <c r="AQ508" s="76"/>
      <c r="AR508" s="76"/>
      <c r="AS508" s="76"/>
      <c r="AT508" s="76"/>
      <c r="AU508" s="76"/>
      <c r="AV508" s="76"/>
      <c r="AW508" s="70"/>
      <c r="AX508" s="70"/>
      <c r="AY508" s="70"/>
      <c r="AZ508" s="70"/>
      <c r="BA508" s="76"/>
      <c r="BB508" s="76"/>
      <c r="BC508" s="70"/>
      <c r="BD508" s="70"/>
      <c r="BE508" s="70"/>
      <c r="BF508" s="70"/>
      <c r="BG508" s="70"/>
      <c r="BH508" s="70"/>
      <c r="BI508" s="70"/>
      <c r="BJ508" s="70"/>
      <c r="BK508" s="70"/>
      <c r="BL508" s="70"/>
      <c r="BM508" s="70"/>
      <c r="BN508" s="70"/>
      <c r="BO508" s="70"/>
      <c r="BP508" s="70"/>
      <c r="BQ508" s="70"/>
      <c r="BR508" s="70"/>
      <c r="BS508" s="70"/>
      <c r="BT508" s="70"/>
      <c r="BU508" s="70"/>
      <c r="BV508" s="70"/>
      <c r="BW508" s="70"/>
      <c r="BX508" s="70"/>
      <c r="BY508" s="70"/>
      <c r="BZ508" s="70"/>
      <c r="CA508" s="70"/>
      <c r="CB508" s="70"/>
      <c r="CC508" s="70"/>
      <c r="CD508" s="70"/>
      <c r="CE508" s="70"/>
      <c r="CF508" s="70"/>
      <c r="CG508" s="70"/>
      <c r="CH508" s="70"/>
      <c r="CI508" s="70"/>
      <c r="CJ508" s="70"/>
      <c r="CK508" s="70"/>
      <c r="CL508" s="70"/>
      <c r="CM508" s="70"/>
      <c r="CN508" s="70"/>
      <c r="CO508" s="70"/>
      <c r="CP508" s="70"/>
      <c r="CQ508" s="70"/>
      <c r="CR508" s="70"/>
      <c r="CS508" s="58">
        <f>+AL508+AT508</f>
        <v>0</v>
      </c>
      <c r="CT508" s="76">
        <f>+BA508+BG508+BM508+BS508+BY508+CE508+CK508+CQ508</f>
        <v>0</v>
      </c>
      <c r="CU508" s="76">
        <f>+CS508-CT508</f>
        <v>0</v>
      </c>
      <c r="CV508" s="81">
        <f>+AE508-AL508-AT508</f>
        <v>500</v>
      </c>
      <c r="CW508" s="70"/>
      <c r="CX508" s="70"/>
      <c r="CY508" s="70"/>
    </row>
    <row r="509" spans="1:103">
      <c r="A509" s="70" t="s">
        <v>562</v>
      </c>
      <c r="B509" s="71">
        <v>42</v>
      </c>
      <c r="C509" s="15" t="s">
        <v>402</v>
      </c>
      <c r="D509" s="124" t="s">
        <v>403</v>
      </c>
      <c r="E509" s="123"/>
      <c r="F509" s="123"/>
      <c r="G509" s="71" t="s">
        <v>259</v>
      </c>
      <c r="H509" s="71">
        <v>4</v>
      </c>
      <c r="I509" s="73">
        <v>145.38</v>
      </c>
      <c r="J509" s="73">
        <v>47900</v>
      </c>
      <c r="K509" s="72">
        <v>0</v>
      </c>
      <c r="L509" s="72" t="s">
        <v>41</v>
      </c>
      <c r="M509" s="92" t="s">
        <v>192</v>
      </c>
      <c r="N509" s="70" t="s">
        <v>142</v>
      </c>
      <c r="O509" s="70" t="s">
        <v>566</v>
      </c>
      <c r="P509" s="70"/>
      <c r="Q509" s="89"/>
      <c r="R509" s="70"/>
      <c r="S509" s="70" t="s">
        <v>465</v>
      </c>
      <c r="T509" s="88" t="s">
        <v>259</v>
      </c>
      <c r="U509" s="88">
        <v>4</v>
      </c>
      <c r="V509" s="87">
        <v>145.38</v>
      </c>
      <c r="W509" s="87" t="s">
        <v>1017</v>
      </c>
      <c r="X509" s="78">
        <v>45199</v>
      </c>
      <c r="Y509" s="78">
        <v>45222</v>
      </c>
      <c r="Z509" s="69" t="s">
        <v>1080</v>
      </c>
      <c r="AA509" s="319">
        <v>42900</v>
      </c>
      <c r="AB509" s="70">
        <v>82</v>
      </c>
      <c r="AC509" s="70">
        <v>32</v>
      </c>
      <c r="AD509" s="78">
        <v>46203</v>
      </c>
      <c r="AE509" s="115">
        <v>500</v>
      </c>
      <c r="AF509" s="115"/>
      <c r="AG509" s="70"/>
      <c r="AH509" s="70"/>
      <c r="AI509" s="70"/>
      <c r="AJ509" s="70"/>
      <c r="AK509" s="70"/>
      <c r="AL509" s="76"/>
      <c r="AM509" s="76"/>
      <c r="AN509" s="76"/>
      <c r="AO509" s="76"/>
      <c r="AP509" s="76"/>
      <c r="AQ509" s="76"/>
      <c r="AR509" s="76"/>
      <c r="AS509" s="76"/>
      <c r="AT509" s="76"/>
      <c r="AU509" s="76"/>
      <c r="AV509" s="76"/>
      <c r="AW509" s="70"/>
      <c r="AX509" s="70"/>
      <c r="AY509" s="70"/>
      <c r="AZ509" s="70"/>
      <c r="BA509" s="76"/>
      <c r="BB509" s="76"/>
      <c r="BC509" s="70"/>
      <c r="BD509" s="70"/>
      <c r="BE509" s="70"/>
      <c r="BF509" s="70"/>
      <c r="BG509" s="70"/>
      <c r="BH509" s="70"/>
      <c r="BI509" s="70"/>
      <c r="BJ509" s="70"/>
      <c r="BK509" s="70"/>
      <c r="BL509" s="70"/>
      <c r="BM509" s="70"/>
      <c r="BN509" s="70"/>
      <c r="BO509" s="70"/>
      <c r="BP509" s="70"/>
      <c r="BQ509" s="70"/>
      <c r="BR509" s="70"/>
      <c r="BS509" s="70"/>
      <c r="BT509" s="70"/>
      <c r="BU509" s="70"/>
      <c r="BV509" s="70"/>
      <c r="BW509" s="70"/>
      <c r="BX509" s="70"/>
      <c r="BY509" s="70"/>
      <c r="BZ509" s="70"/>
      <c r="CA509" s="70"/>
      <c r="CB509" s="70"/>
      <c r="CC509" s="70"/>
      <c r="CD509" s="70"/>
      <c r="CE509" s="70"/>
      <c r="CF509" s="70"/>
      <c r="CG509" s="70"/>
      <c r="CH509" s="70"/>
      <c r="CI509" s="70"/>
      <c r="CJ509" s="70"/>
      <c r="CK509" s="70"/>
      <c r="CL509" s="70"/>
      <c r="CM509" s="70"/>
      <c r="CN509" s="70"/>
      <c r="CO509" s="70"/>
      <c r="CP509" s="70"/>
      <c r="CQ509" s="70"/>
      <c r="CR509" s="70"/>
      <c r="CS509" s="58">
        <f>+AL509+AT509</f>
        <v>0</v>
      </c>
      <c r="CT509" s="76">
        <f>+BA509+BG509+BM509+BS509+BY509+CE509+CK509+CQ509</f>
        <v>0</v>
      </c>
      <c r="CU509" s="76">
        <f>+CS509-CT509</f>
        <v>0</v>
      </c>
      <c r="CV509" s="81">
        <f>+AE509-AL509-AT509</f>
        <v>500</v>
      </c>
      <c r="CW509" s="70"/>
      <c r="CX509" s="70"/>
      <c r="CY509" s="70"/>
    </row>
    <row r="510" spans="1:103">
      <c r="A510" s="70" t="s">
        <v>562</v>
      </c>
      <c r="B510" s="71">
        <v>42</v>
      </c>
      <c r="C510" s="15" t="s">
        <v>402</v>
      </c>
      <c r="D510" s="124" t="s">
        <v>403</v>
      </c>
      <c r="E510" s="123"/>
      <c r="F510" s="123"/>
      <c r="G510" s="71" t="s">
        <v>259</v>
      </c>
      <c r="H510" s="71">
        <v>4</v>
      </c>
      <c r="I510" s="73">
        <v>145.38</v>
      </c>
      <c r="J510" s="73">
        <v>47900</v>
      </c>
      <c r="K510" s="72">
        <v>0</v>
      </c>
      <c r="L510" s="72" t="s">
        <v>41</v>
      </c>
      <c r="M510" s="92" t="s">
        <v>192</v>
      </c>
      <c r="N510" s="70" t="s">
        <v>142</v>
      </c>
      <c r="O510" s="70" t="s">
        <v>566</v>
      </c>
      <c r="P510" s="70"/>
      <c r="Q510" s="89"/>
      <c r="R510" s="70"/>
      <c r="S510" s="70" t="s">
        <v>465</v>
      </c>
      <c r="T510" s="88" t="s">
        <v>259</v>
      </c>
      <c r="U510" s="88">
        <v>4</v>
      </c>
      <c r="V510" s="87">
        <v>145.38</v>
      </c>
      <c r="W510" s="87" t="s">
        <v>1017</v>
      </c>
      <c r="X510" s="78">
        <v>45199</v>
      </c>
      <c r="Y510" s="78">
        <v>45222</v>
      </c>
      <c r="Z510" s="69" t="s">
        <v>1080</v>
      </c>
      <c r="AA510" s="319">
        <v>42900</v>
      </c>
      <c r="AB510" s="70">
        <v>82</v>
      </c>
      <c r="AC510" s="70">
        <v>33</v>
      </c>
      <c r="AD510" s="78">
        <v>46233</v>
      </c>
      <c r="AE510" s="115">
        <v>500</v>
      </c>
      <c r="AF510" s="115"/>
      <c r="AG510" s="70"/>
      <c r="AH510" s="70"/>
      <c r="AI510" s="70"/>
      <c r="AJ510" s="70"/>
      <c r="AK510" s="70"/>
      <c r="AL510" s="76"/>
      <c r="AM510" s="76"/>
      <c r="AN510" s="76"/>
      <c r="AO510" s="76"/>
      <c r="AP510" s="76"/>
      <c r="AQ510" s="76"/>
      <c r="AR510" s="76"/>
      <c r="AS510" s="76"/>
      <c r="AT510" s="76"/>
      <c r="AU510" s="76"/>
      <c r="AV510" s="76"/>
      <c r="AW510" s="70"/>
      <c r="AX510" s="70"/>
      <c r="AY510" s="70"/>
      <c r="AZ510" s="70"/>
      <c r="BA510" s="76"/>
      <c r="BB510" s="76"/>
      <c r="BC510" s="70"/>
      <c r="BD510" s="70"/>
      <c r="BE510" s="70"/>
      <c r="BF510" s="70"/>
      <c r="BG510" s="70"/>
      <c r="BH510" s="70"/>
      <c r="BI510" s="70"/>
      <c r="BJ510" s="70"/>
      <c r="BK510" s="70"/>
      <c r="BL510" s="70"/>
      <c r="BM510" s="70"/>
      <c r="BN510" s="70"/>
      <c r="BO510" s="70"/>
      <c r="BP510" s="70"/>
      <c r="BQ510" s="70"/>
      <c r="BR510" s="70"/>
      <c r="BS510" s="70"/>
      <c r="BT510" s="70"/>
      <c r="BU510" s="70"/>
      <c r="BV510" s="70"/>
      <c r="BW510" s="70"/>
      <c r="BX510" s="70"/>
      <c r="BY510" s="70"/>
      <c r="BZ510" s="70"/>
      <c r="CA510" s="70"/>
      <c r="CB510" s="70"/>
      <c r="CC510" s="70"/>
      <c r="CD510" s="70"/>
      <c r="CE510" s="70"/>
      <c r="CF510" s="70"/>
      <c r="CG510" s="70"/>
      <c r="CH510" s="70"/>
      <c r="CI510" s="70"/>
      <c r="CJ510" s="70"/>
      <c r="CK510" s="70"/>
      <c r="CL510" s="70"/>
      <c r="CM510" s="70"/>
      <c r="CN510" s="70"/>
      <c r="CO510" s="70"/>
      <c r="CP510" s="70"/>
      <c r="CQ510" s="70"/>
      <c r="CR510" s="70"/>
      <c r="CS510" s="58">
        <f>+AL510+AT510</f>
        <v>0</v>
      </c>
      <c r="CT510" s="76">
        <f>+BA510+BG510+BM510+BS510+BY510+CE510+CK510+CQ510</f>
        <v>0</v>
      </c>
      <c r="CU510" s="76">
        <f>+CS510-CT510</f>
        <v>0</v>
      </c>
      <c r="CV510" s="81">
        <f>+AE510-AL510-AT510</f>
        <v>500</v>
      </c>
      <c r="CW510" s="70"/>
      <c r="CX510" s="70"/>
      <c r="CY510" s="70"/>
    </row>
    <row r="511" spans="1:103">
      <c r="A511" s="70" t="s">
        <v>562</v>
      </c>
      <c r="B511" s="71">
        <v>42</v>
      </c>
      <c r="C511" s="15" t="s">
        <v>402</v>
      </c>
      <c r="D511" s="124" t="s">
        <v>403</v>
      </c>
      <c r="E511" s="123"/>
      <c r="F511" s="123"/>
      <c r="G511" s="71" t="s">
        <v>259</v>
      </c>
      <c r="H511" s="71">
        <v>4</v>
      </c>
      <c r="I511" s="73">
        <v>145.38</v>
      </c>
      <c r="J511" s="73">
        <v>47900</v>
      </c>
      <c r="K511" s="72">
        <v>0</v>
      </c>
      <c r="L511" s="72" t="s">
        <v>41</v>
      </c>
      <c r="M511" s="92" t="s">
        <v>192</v>
      </c>
      <c r="N511" s="70" t="s">
        <v>142</v>
      </c>
      <c r="O511" s="70" t="s">
        <v>566</v>
      </c>
      <c r="P511" s="70"/>
      <c r="Q511" s="89"/>
      <c r="R511" s="70"/>
      <c r="S511" s="70" t="s">
        <v>465</v>
      </c>
      <c r="T511" s="88" t="s">
        <v>259</v>
      </c>
      <c r="U511" s="88">
        <v>4</v>
      </c>
      <c r="V511" s="87">
        <v>145.38</v>
      </c>
      <c r="W511" s="87" t="s">
        <v>1017</v>
      </c>
      <c r="X511" s="78">
        <v>45199</v>
      </c>
      <c r="Y511" s="78">
        <v>45222</v>
      </c>
      <c r="Z511" s="69" t="s">
        <v>1080</v>
      </c>
      <c r="AA511" s="319">
        <v>42900</v>
      </c>
      <c r="AB511" s="70">
        <v>82</v>
      </c>
      <c r="AC511" s="70">
        <v>34</v>
      </c>
      <c r="AD511" s="78">
        <v>46264</v>
      </c>
      <c r="AE511" s="115">
        <v>500</v>
      </c>
      <c r="AF511" s="115"/>
      <c r="AG511" s="70"/>
      <c r="AH511" s="70"/>
      <c r="AI511" s="70"/>
      <c r="AJ511" s="70"/>
      <c r="AK511" s="70"/>
      <c r="AL511" s="76"/>
      <c r="AM511" s="76"/>
      <c r="AN511" s="76"/>
      <c r="AO511" s="76"/>
      <c r="AP511" s="76"/>
      <c r="AQ511" s="76"/>
      <c r="AR511" s="76"/>
      <c r="AS511" s="76"/>
      <c r="AT511" s="76"/>
      <c r="AU511" s="76"/>
      <c r="AV511" s="76"/>
      <c r="AW511" s="70"/>
      <c r="AX511" s="70"/>
      <c r="AY511" s="70"/>
      <c r="AZ511" s="70"/>
      <c r="BA511" s="76"/>
      <c r="BB511" s="76"/>
      <c r="BC511" s="70"/>
      <c r="BD511" s="70"/>
      <c r="BE511" s="70"/>
      <c r="BF511" s="70"/>
      <c r="BG511" s="70"/>
      <c r="BH511" s="70"/>
      <c r="BI511" s="70"/>
      <c r="BJ511" s="70"/>
      <c r="BK511" s="70"/>
      <c r="BL511" s="70"/>
      <c r="BM511" s="70"/>
      <c r="BN511" s="70"/>
      <c r="BO511" s="70"/>
      <c r="BP511" s="70"/>
      <c r="BQ511" s="70"/>
      <c r="BR511" s="70"/>
      <c r="BS511" s="70"/>
      <c r="BT511" s="70"/>
      <c r="BU511" s="70"/>
      <c r="BV511" s="70"/>
      <c r="BW511" s="70"/>
      <c r="BX511" s="70"/>
      <c r="BY511" s="70"/>
      <c r="BZ511" s="70"/>
      <c r="CA511" s="70"/>
      <c r="CB511" s="70"/>
      <c r="CC511" s="70"/>
      <c r="CD511" s="70"/>
      <c r="CE511" s="70"/>
      <c r="CF511" s="70"/>
      <c r="CG511" s="70"/>
      <c r="CH511" s="70"/>
      <c r="CI511" s="70"/>
      <c r="CJ511" s="70"/>
      <c r="CK511" s="70"/>
      <c r="CL511" s="70"/>
      <c r="CM511" s="70"/>
      <c r="CN511" s="70"/>
      <c r="CO511" s="70"/>
      <c r="CP511" s="70"/>
      <c r="CQ511" s="70"/>
      <c r="CR511" s="70"/>
      <c r="CS511" s="58">
        <f>+AL511+AT511</f>
        <v>0</v>
      </c>
      <c r="CT511" s="76">
        <f>+BA511+BG511+BM511+BS511+BY511+CE511+CK511+CQ511</f>
        <v>0</v>
      </c>
      <c r="CU511" s="76">
        <f>+CS511-CT511</f>
        <v>0</v>
      </c>
      <c r="CV511" s="81">
        <f>+AE511-AL511-AT511</f>
        <v>500</v>
      </c>
      <c r="CW511" s="70"/>
      <c r="CX511" s="70"/>
      <c r="CY511" s="70"/>
    </row>
    <row r="512" spans="1:103">
      <c r="A512" s="70" t="s">
        <v>562</v>
      </c>
      <c r="B512" s="71">
        <v>42</v>
      </c>
      <c r="C512" s="15" t="s">
        <v>402</v>
      </c>
      <c r="D512" s="124" t="s">
        <v>403</v>
      </c>
      <c r="E512" s="123"/>
      <c r="F512" s="123"/>
      <c r="G512" s="71" t="s">
        <v>259</v>
      </c>
      <c r="H512" s="71">
        <v>4</v>
      </c>
      <c r="I512" s="73">
        <v>145.38</v>
      </c>
      <c r="J512" s="73">
        <v>47900</v>
      </c>
      <c r="K512" s="72">
        <v>0</v>
      </c>
      <c r="L512" s="72" t="s">
        <v>41</v>
      </c>
      <c r="M512" s="92" t="s">
        <v>192</v>
      </c>
      <c r="N512" s="70" t="s">
        <v>142</v>
      </c>
      <c r="O512" s="70" t="s">
        <v>566</v>
      </c>
      <c r="P512" s="70"/>
      <c r="Q512" s="89"/>
      <c r="R512" s="70"/>
      <c r="S512" s="70" t="s">
        <v>465</v>
      </c>
      <c r="T512" s="88" t="s">
        <v>259</v>
      </c>
      <c r="U512" s="88">
        <v>4</v>
      </c>
      <c r="V512" s="87">
        <v>145.38</v>
      </c>
      <c r="W512" s="87" t="s">
        <v>1017</v>
      </c>
      <c r="X512" s="78">
        <v>45199</v>
      </c>
      <c r="Y512" s="78">
        <v>45222</v>
      </c>
      <c r="Z512" s="69" t="s">
        <v>1080</v>
      </c>
      <c r="AA512" s="319">
        <v>42900</v>
      </c>
      <c r="AB512" s="70">
        <v>82</v>
      </c>
      <c r="AC512" s="70">
        <v>35</v>
      </c>
      <c r="AD512" s="78">
        <v>46295</v>
      </c>
      <c r="AE512" s="115">
        <v>500</v>
      </c>
      <c r="AF512" s="115"/>
      <c r="AG512" s="70"/>
      <c r="AH512" s="70"/>
      <c r="AI512" s="70"/>
      <c r="AJ512" s="70"/>
      <c r="AK512" s="70"/>
      <c r="AL512" s="76"/>
      <c r="AM512" s="76"/>
      <c r="AN512" s="76"/>
      <c r="AO512" s="76"/>
      <c r="AP512" s="76"/>
      <c r="AQ512" s="76"/>
      <c r="AR512" s="76"/>
      <c r="AS512" s="76"/>
      <c r="AT512" s="76"/>
      <c r="AU512" s="76"/>
      <c r="AV512" s="76"/>
      <c r="AW512" s="70"/>
      <c r="AX512" s="70"/>
      <c r="AY512" s="70"/>
      <c r="AZ512" s="70"/>
      <c r="BA512" s="76"/>
      <c r="BB512" s="76"/>
      <c r="BC512" s="70"/>
      <c r="BD512" s="70"/>
      <c r="BE512" s="70"/>
      <c r="BF512" s="70"/>
      <c r="BG512" s="70"/>
      <c r="BH512" s="70"/>
      <c r="BI512" s="70"/>
      <c r="BJ512" s="70"/>
      <c r="BK512" s="70"/>
      <c r="BL512" s="70"/>
      <c r="BM512" s="70"/>
      <c r="BN512" s="70"/>
      <c r="BO512" s="70"/>
      <c r="BP512" s="70"/>
      <c r="BQ512" s="70"/>
      <c r="BR512" s="70"/>
      <c r="BS512" s="70"/>
      <c r="BT512" s="70"/>
      <c r="BU512" s="70"/>
      <c r="BV512" s="70"/>
      <c r="BW512" s="70"/>
      <c r="BX512" s="70"/>
      <c r="BY512" s="70"/>
      <c r="BZ512" s="70"/>
      <c r="CA512" s="70"/>
      <c r="CB512" s="70"/>
      <c r="CC512" s="70"/>
      <c r="CD512" s="70"/>
      <c r="CE512" s="70"/>
      <c r="CF512" s="70"/>
      <c r="CG512" s="70"/>
      <c r="CH512" s="70"/>
      <c r="CI512" s="70"/>
      <c r="CJ512" s="70"/>
      <c r="CK512" s="70"/>
      <c r="CL512" s="70"/>
      <c r="CM512" s="70"/>
      <c r="CN512" s="70"/>
      <c r="CO512" s="70"/>
      <c r="CP512" s="70"/>
      <c r="CQ512" s="70"/>
      <c r="CR512" s="70"/>
      <c r="CS512" s="58">
        <f>+AL512+AT512</f>
        <v>0</v>
      </c>
      <c r="CT512" s="76">
        <f>+BA512+BG512+BM512+BS512+BY512+CE512+CK512+CQ512</f>
        <v>0</v>
      </c>
      <c r="CU512" s="76">
        <f>+CS512-CT512</f>
        <v>0</v>
      </c>
      <c r="CV512" s="81">
        <f>+AE512-AL512-AT512</f>
        <v>500</v>
      </c>
      <c r="CW512" s="70"/>
      <c r="CX512" s="70"/>
      <c r="CY512" s="70"/>
    </row>
    <row r="513" spans="1:103">
      <c r="A513" s="70" t="s">
        <v>562</v>
      </c>
      <c r="B513" s="71">
        <v>42</v>
      </c>
      <c r="C513" s="15" t="s">
        <v>402</v>
      </c>
      <c r="D513" s="124" t="s">
        <v>403</v>
      </c>
      <c r="E513" s="123"/>
      <c r="F513" s="123"/>
      <c r="G513" s="71" t="s">
        <v>259</v>
      </c>
      <c r="H513" s="71">
        <v>4</v>
      </c>
      <c r="I513" s="73">
        <v>145.38</v>
      </c>
      <c r="J513" s="73">
        <v>47900</v>
      </c>
      <c r="K513" s="72">
        <v>0</v>
      </c>
      <c r="L513" s="72" t="s">
        <v>41</v>
      </c>
      <c r="M513" s="92" t="s">
        <v>192</v>
      </c>
      <c r="N513" s="70" t="s">
        <v>142</v>
      </c>
      <c r="O513" s="70" t="s">
        <v>566</v>
      </c>
      <c r="P513" s="70"/>
      <c r="Q513" s="89"/>
      <c r="R513" s="70"/>
      <c r="S513" s="70" t="s">
        <v>465</v>
      </c>
      <c r="T513" s="88" t="s">
        <v>259</v>
      </c>
      <c r="U513" s="88">
        <v>4</v>
      </c>
      <c r="V513" s="87">
        <v>145.38</v>
      </c>
      <c r="W513" s="87" t="s">
        <v>1017</v>
      </c>
      <c r="X513" s="78">
        <v>45199</v>
      </c>
      <c r="Y513" s="78">
        <v>45222</v>
      </c>
      <c r="Z513" s="69" t="s">
        <v>1080</v>
      </c>
      <c r="AA513" s="319">
        <v>42900</v>
      </c>
      <c r="AB513" s="70">
        <v>82</v>
      </c>
      <c r="AC513" s="70">
        <v>36</v>
      </c>
      <c r="AD513" s="78">
        <v>46325</v>
      </c>
      <c r="AE513" s="115">
        <v>500</v>
      </c>
      <c r="AF513" s="115"/>
      <c r="AG513" s="70"/>
      <c r="AH513" s="70"/>
      <c r="AI513" s="70"/>
      <c r="AJ513" s="70"/>
      <c r="AK513" s="70"/>
      <c r="AL513" s="76"/>
      <c r="AM513" s="76"/>
      <c r="AN513" s="76"/>
      <c r="AO513" s="76"/>
      <c r="AP513" s="76"/>
      <c r="AQ513" s="76"/>
      <c r="AR513" s="76"/>
      <c r="AS513" s="76"/>
      <c r="AT513" s="76"/>
      <c r="AU513" s="76"/>
      <c r="AV513" s="76"/>
      <c r="AW513" s="70"/>
      <c r="AX513" s="70"/>
      <c r="AY513" s="70"/>
      <c r="AZ513" s="70"/>
      <c r="BA513" s="76"/>
      <c r="BB513" s="76"/>
      <c r="BC513" s="70"/>
      <c r="BD513" s="70"/>
      <c r="BE513" s="70"/>
      <c r="BF513" s="70"/>
      <c r="BG513" s="70"/>
      <c r="BH513" s="70"/>
      <c r="BI513" s="70"/>
      <c r="BJ513" s="70"/>
      <c r="BK513" s="70"/>
      <c r="BL513" s="70"/>
      <c r="BM513" s="70"/>
      <c r="BN513" s="70"/>
      <c r="BO513" s="70"/>
      <c r="BP513" s="70"/>
      <c r="BQ513" s="70"/>
      <c r="BR513" s="70"/>
      <c r="BS513" s="70"/>
      <c r="BT513" s="70"/>
      <c r="BU513" s="70"/>
      <c r="BV513" s="70"/>
      <c r="BW513" s="70"/>
      <c r="BX513" s="70"/>
      <c r="BY513" s="70"/>
      <c r="BZ513" s="70"/>
      <c r="CA513" s="70"/>
      <c r="CB513" s="70"/>
      <c r="CC513" s="70"/>
      <c r="CD513" s="70"/>
      <c r="CE513" s="70"/>
      <c r="CF513" s="70"/>
      <c r="CG513" s="70"/>
      <c r="CH513" s="70"/>
      <c r="CI513" s="70"/>
      <c r="CJ513" s="70"/>
      <c r="CK513" s="70"/>
      <c r="CL513" s="70"/>
      <c r="CM513" s="70"/>
      <c r="CN513" s="70"/>
      <c r="CO513" s="70"/>
      <c r="CP513" s="70"/>
      <c r="CQ513" s="70"/>
      <c r="CR513" s="70"/>
      <c r="CS513" s="58">
        <f>+AL513+AT513</f>
        <v>0</v>
      </c>
      <c r="CT513" s="76">
        <f>+BA513+BG513+BM513+BS513+BY513+CE513+CK513+CQ513</f>
        <v>0</v>
      </c>
      <c r="CU513" s="76">
        <f>+CS513-CT513</f>
        <v>0</v>
      </c>
      <c r="CV513" s="81">
        <f>+AE513-AL513-AT513</f>
        <v>500</v>
      </c>
      <c r="CW513" s="70"/>
      <c r="CX513" s="70"/>
      <c r="CY513" s="70"/>
    </row>
    <row r="514" spans="1:103">
      <c r="A514" s="70" t="s">
        <v>562</v>
      </c>
      <c r="B514" s="71">
        <v>42</v>
      </c>
      <c r="C514" s="15" t="s">
        <v>402</v>
      </c>
      <c r="D514" s="124" t="s">
        <v>403</v>
      </c>
      <c r="E514" s="123"/>
      <c r="F514" s="123"/>
      <c r="G514" s="71" t="s">
        <v>259</v>
      </c>
      <c r="H514" s="71">
        <v>4</v>
      </c>
      <c r="I514" s="73">
        <v>145.38</v>
      </c>
      <c r="J514" s="73">
        <v>47900</v>
      </c>
      <c r="K514" s="72">
        <v>0</v>
      </c>
      <c r="L514" s="72" t="s">
        <v>41</v>
      </c>
      <c r="M514" s="92" t="s">
        <v>192</v>
      </c>
      <c r="N514" s="70" t="s">
        <v>142</v>
      </c>
      <c r="O514" s="70" t="s">
        <v>566</v>
      </c>
      <c r="P514" s="70"/>
      <c r="Q514" s="89"/>
      <c r="R514" s="70"/>
      <c r="S514" s="70" t="s">
        <v>465</v>
      </c>
      <c r="T514" s="88" t="s">
        <v>259</v>
      </c>
      <c r="U514" s="88">
        <v>4</v>
      </c>
      <c r="V514" s="87">
        <v>145.38</v>
      </c>
      <c r="W514" s="87" t="s">
        <v>1017</v>
      </c>
      <c r="X514" s="78">
        <v>45199</v>
      </c>
      <c r="Y514" s="78">
        <v>45222</v>
      </c>
      <c r="Z514" s="69" t="s">
        <v>1080</v>
      </c>
      <c r="AA514" s="319">
        <v>42900</v>
      </c>
      <c r="AB514" s="70">
        <v>82</v>
      </c>
      <c r="AC514" s="70">
        <v>37</v>
      </c>
      <c r="AD514" s="78">
        <v>46356</v>
      </c>
      <c r="AE514" s="115">
        <v>500</v>
      </c>
      <c r="AF514" s="115"/>
      <c r="AG514" s="70"/>
      <c r="AH514" s="70"/>
      <c r="AI514" s="70"/>
      <c r="AJ514" s="70"/>
      <c r="AK514" s="70"/>
      <c r="AL514" s="76"/>
      <c r="AM514" s="76"/>
      <c r="AN514" s="76"/>
      <c r="AO514" s="76"/>
      <c r="AP514" s="76"/>
      <c r="AQ514" s="76"/>
      <c r="AR514" s="76"/>
      <c r="AS514" s="76"/>
      <c r="AT514" s="76"/>
      <c r="AU514" s="76"/>
      <c r="AV514" s="76"/>
      <c r="AW514" s="70"/>
      <c r="AX514" s="70"/>
      <c r="AY514" s="70"/>
      <c r="AZ514" s="70"/>
      <c r="BA514" s="76"/>
      <c r="BB514" s="76"/>
      <c r="BC514" s="70"/>
      <c r="BD514" s="70"/>
      <c r="BE514" s="70"/>
      <c r="BF514" s="70"/>
      <c r="BG514" s="70"/>
      <c r="BH514" s="70"/>
      <c r="BI514" s="70"/>
      <c r="BJ514" s="70"/>
      <c r="BK514" s="70"/>
      <c r="BL514" s="70"/>
      <c r="BM514" s="70"/>
      <c r="BN514" s="70"/>
      <c r="BO514" s="70"/>
      <c r="BP514" s="70"/>
      <c r="BQ514" s="70"/>
      <c r="BR514" s="70"/>
      <c r="BS514" s="70"/>
      <c r="BT514" s="70"/>
      <c r="BU514" s="70"/>
      <c r="BV514" s="70"/>
      <c r="BW514" s="70"/>
      <c r="BX514" s="70"/>
      <c r="BY514" s="70"/>
      <c r="BZ514" s="70"/>
      <c r="CA514" s="70"/>
      <c r="CB514" s="70"/>
      <c r="CC514" s="70"/>
      <c r="CD514" s="70"/>
      <c r="CE514" s="70"/>
      <c r="CF514" s="70"/>
      <c r="CG514" s="70"/>
      <c r="CH514" s="70"/>
      <c r="CI514" s="70"/>
      <c r="CJ514" s="70"/>
      <c r="CK514" s="70"/>
      <c r="CL514" s="70"/>
      <c r="CM514" s="70"/>
      <c r="CN514" s="70"/>
      <c r="CO514" s="70"/>
      <c r="CP514" s="70"/>
      <c r="CQ514" s="70"/>
      <c r="CR514" s="70"/>
      <c r="CS514" s="58">
        <f>+AL514+AT514</f>
        <v>0</v>
      </c>
      <c r="CT514" s="76">
        <f>+BA514+BG514+BM514+BS514+BY514+CE514+CK514+CQ514</f>
        <v>0</v>
      </c>
      <c r="CU514" s="76">
        <f>+CS514-CT514</f>
        <v>0</v>
      </c>
      <c r="CV514" s="81">
        <f>+AE514-AL514-AT514</f>
        <v>500</v>
      </c>
      <c r="CW514" s="70"/>
      <c r="CX514" s="70"/>
      <c r="CY514" s="70"/>
    </row>
    <row r="515" spans="1:103">
      <c r="A515" s="70" t="s">
        <v>562</v>
      </c>
      <c r="B515" s="71">
        <v>42</v>
      </c>
      <c r="C515" s="15" t="s">
        <v>402</v>
      </c>
      <c r="D515" s="124" t="s">
        <v>403</v>
      </c>
      <c r="E515" s="123"/>
      <c r="F515" s="123"/>
      <c r="G515" s="71" t="s">
        <v>259</v>
      </c>
      <c r="H515" s="71">
        <v>4</v>
      </c>
      <c r="I515" s="73">
        <v>145.38</v>
      </c>
      <c r="J515" s="73">
        <v>47900</v>
      </c>
      <c r="K515" s="72">
        <v>0</v>
      </c>
      <c r="L515" s="72" t="s">
        <v>41</v>
      </c>
      <c r="M515" s="92" t="s">
        <v>192</v>
      </c>
      <c r="N515" s="70" t="s">
        <v>142</v>
      </c>
      <c r="O515" s="70" t="s">
        <v>566</v>
      </c>
      <c r="P515" s="70"/>
      <c r="Q515" s="89"/>
      <c r="R515" s="70"/>
      <c r="S515" s="70" t="s">
        <v>465</v>
      </c>
      <c r="T515" s="88" t="s">
        <v>259</v>
      </c>
      <c r="U515" s="88">
        <v>4</v>
      </c>
      <c r="V515" s="87">
        <v>145.38</v>
      </c>
      <c r="W515" s="87" t="s">
        <v>1017</v>
      </c>
      <c r="X515" s="78">
        <v>45199</v>
      </c>
      <c r="Y515" s="78">
        <v>45222</v>
      </c>
      <c r="Z515" s="69" t="s">
        <v>1080</v>
      </c>
      <c r="AA515" s="319">
        <v>42900</v>
      </c>
      <c r="AB515" s="70">
        <v>82</v>
      </c>
      <c r="AC515" s="70">
        <v>38</v>
      </c>
      <c r="AD515" s="78">
        <v>46386</v>
      </c>
      <c r="AE515" s="115">
        <v>500</v>
      </c>
      <c r="AF515" s="115"/>
      <c r="AG515" s="70"/>
      <c r="AH515" s="70"/>
      <c r="AI515" s="70"/>
      <c r="AJ515" s="70"/>
      <c r="AK515" s="70"/>
      <c r="AL515" s="76"/>
      <c r="AM515" s="76"/>
      <c r="AN515" s="76"/>
      <c r="AO515" s="76"/>
      <c r="AP515" s="76"/>
      <c r="AQ515" s="76"/>
      <c r="AR515" s="76"/>
      <c r="AS515" s="76"/>
      <c r="AT515" s="76"/>
      <c r="AU515" s="76"/>
      <c r="AV515" s="76"/>
      <c r="AW515" s="70"/>
      <c r="AX515" s="70"/>
      <c r="AY515" s="70"/>
      <c r="AZ515" s="70"/>
      <c r="BA515" s="76"/>
      <c r="BB515" s="76"/>
      <c r="BC515" s="70"/>
      <c r="BD515" s="70"/>
      <c r="BE515" s="70"/>
      <c r="BF515" s="70"/>
      <c r="BG515" s="70"/>
      <c r="BH515" s="70"/>
      <c r="BI515" s="70"/>
      <c r="BJ515" s="70"/>
      <c r="BK515" s="70"/>
      <c r="BL515" s="70"/>
      <c r="BM515" s="70"/>
      <c r="BN515" s="70"/>
      <c r="BO515" s="70"/>
      <c r="BP515" s="70"/>
      <c r="BQ515" s="70"/>
      <c r="BR515" s="70"/>
      <c r="BS515" s="70"/>
      <c r="BT515" s="70"/>
      <c r="BU515" s="70"/>
      <c r="BV515" s="70"/>
      <c r="BW515" s="70"/>
      <c r="BX515" s="70"/>
      <c r="BY515" s="70"/>
      <c r="BZ515" s="70"/>
      <c r="CA515" s="70"/>
      <c r="CB515" s="70"/>
      <c r="CC515" s="70"/>
      <c r="CD515" s="70"/>
      <c r="CE515" s="70"/>
      <c r="CF515" s="70"/>
      <c r="CG515" s="70"/>
      <c r="CH515" s="70"/>
      <c r="CI515" s="70"/>
      <c r="CJ515" s="70"/>
      <c r="CK515" s="70"/>
      <c r="CL515" s="70"/>
      <c r="CM515" s="70"/>
      <c r="CN515" s="70"/>
      <c r="CO515" s="70"/>
      <c r="CP515" s="70"/>
      <c r="CQ515" s="70"/>
      <c r="CR515" s="70"/>
      <c r="CS515" s="58">
        <f>+AL515+AT515</f>
        <v>0</v>
      </c>
      <c r="CT515" s="76">
        <f>+BA515+BG515+BM515+BS515+BY515+CE515+CK515+CQ515</f>
        <v>0</v>
      </c>
      <c r="CU515" s="76">
        <f>+CS515-CT515</f>
        <v>0</v>
      </c>
      <c r="CV515" s="81">
        <f>+AE515-AL515-AT515</f>
        <v>500</v>
      </c>
      <c r="CW515" s="70"/>
      <c r="CX515" s="70"/>
      <c r="CY515" s="70"/>
    </row>
    <row r="516" spans="1:103">
      <c r="A516" s="70" t="s">
        <v>562</v>
      </c>
      <c r="B516" s="71">
        <v>42</v>
      </c>
      <c r="C516" s="15" t="s">
        <v>402</v>
      </c>
      <c r="D516" s="124" t="s">
        <v>403</v>
      </c>
      <c r="E516" s="123"/>
      <c r="F516" s="123"/>
      <c r="G516" s="71" t="s">
        <v>259</v>
      </c>
      <c r="H516" s="71">
        <v>4</v>
      </c>
      <c r="I516" s="73">
        <v>145.38</v>
      </c>
      <c r="J516" s="73">
        <v>47900</v>
      </c>
      <c r="K516" s="72">
        <v>0</v>
      </c>
      <c r="L516" s="72" t="s">
        <v>41</v>
      </c>
      <c r="M516" s="92" t="s">
        <v>192</v>
      </c>
      <c r="N516" s="70" t="s">
        <v>142</v>
      </c>
      <c r="O516" s="70" t="s">
        <v>566</v>
      </c>
      <c r="P516" s="70"/>
      <c r="Q516" s="89"/>
      <c r="R516" s="70"/>
      <c r="S516" s="70" t="s">
        <v>465</v>
      </c>
      <c r="T516" s="88" t="s">
        <v>259</v>
      </c>
      <c r="U516" s="88">
        <v>4</v>
      </c>
      <c r="V516" s="87">
        <v>145.38</v>
      </c>
      <c r="W516" s="87" t="s">
        <v>1017</v>
      </c>
      <c r="X516" s="78">
        <v>45199</v>
      </c>
      <c r="Y516" s="78">
        <v>45222</v>
      </c>
      <c r="Z516" s="69" t="s">
        <v>1080</v>
      </c>
      <c r="AA516" s="319">
        <v>42900</v>
      </c>
      <c r="AB516" s="70">
        <v>82</v>
      </c>
      <c r="AC516" s="70">
        <v>39</v>
      </c>
      <c r="AD516" s="78">
        <v>46417</v>
      </c>
      <c r="AE516" s="115">
        <v>500</v>
      </c>
      <c r="AF516" s="115"/>
      <c r="AG516" s="70"/>
      <c r="AH516" s="70"/>
      <c r="AI516" s="70"/>
      <c r="AJ516" s="70"/>
      <c r="AK516" s="70"/>
      <c r="AL516" s="76"/>
      <c r="AM516" s="76"/>
      <c r="AN516" s="76"/>
      <c r="AO516" s="76"/>
      <c r="AP516" s="76"/>
      <c r="AQ516" s="76"/>
      <c r="AR516" s="76"/>
      <c r="AS516" s="76"/>
      <c r="AT516" s="76"/>
      <c r="AU516" s="76"/>
      <c r="AV516" s="76"/>
      <c r="AW516" s="70"/>
      <c r="AX516" s="70"/>
      <c r="AY516" s="70"/>
      <c r="AZ516" s="70"/>
      <c r="BA516" s="76"/>
      <c r="BB516" s="76"/>
      <c r="BC516" s="70"/>
      <c r="BD516" s="70"/>
      <c r="BE516" s="70"/>
      <c r="BF516" s="70"/>
      <c r="BG516" s="70"/>
      <c r="BH516" s="70"/>
      <c r="BI516" s="70"/>
      <c r="BJ516" s="70"/>
      <c r="BK516" s="70"/>
      <c r="BL516" s="70"/>
      <c r="BM516" s="70"/>
      <c r="BN516" s="70"/>
      <c r="BO516" s="70"/>
      <c r="BP516" s="70"/>
      <c r="BQ516" s="70"/>
      <c r="BR516" s="70"/>
      <c r="BS516" s="70"/>
      <c r="BT516" s="70"/>
      <c r="BU516" s="70"/>
      <c r="BV516" s="70"/>
      <c r="BW516" s="70"/>
      <c r="BX516" s="70"/>
      <c r="BY516" s="70"/>
      <c r="BZ516" s="70"/>
      <c r="CA516" s="70"/>
      <c r="CB516" s="70"/>
      <c r="CC516" s="70"/>
      <c r="CD516" s="70"/>
      <c r="CE516" s="70"/>
      <c r="CF516" s="70"/>
      <c r="CG516" s="70"/>
      <c r="CH516" s="70"/>
      <c r="CI516" s="70"/>
      <c r="CJ516" s="70"/>
      <c r="CK516" s="70"/>
      <c r="CL516" s="70"/>
      <c r="CM516" s="70"/>
      <c r="CN516" s="70"/>
      <c r="CO516" s="70"/>
      <c r="CP516" s="70"/>
      <c r="CQ516" s="70"/>
      <c r="CR516" s="70"/>
      <c r="CS516" s="58">
        <f>+AL516+AT516</f>
        <v>0</v>
      </c>
      <c r="CT516" s="76">
        <f>+BA516+BG516+BM516+BS516+BY516+CE516+CK516+CQ516</f>
        <v>0</v>
      </c>
      <c r="CU516" s="76">
        <f>+CS516-CT516</f>
        <v>0</v>
      </c>
      <c r="CV516" s="81">
        <f>+AE516-AL516-AT516</f>
        <v>500</v>
      </c>
      <c r="CW516" s="70"/>
      <c r="CX516" s="70"/>
      <c r="CY516" s="70"/>
    </row>
    <row r="517" spans="1:103">
      <c r="A517" s="70" t="s">
        <v>562</v>
      </c>
      <c r="B517" s="71">
        <v>42</v>
      </c>
      <c r="C517" s="15" t="s">
        <v>402</v>
      </c>
      <c r="D517" s="124" t="s">
        <v>403</v>
      </c>
      <c r="E517" s="123"/>
      <c r="F517" s="123"/>
      <c r="G517" s="71" t="s">
        <v>259</v>
      </c>
      <c r="H517" s="71">
        <v>4</v>
      </c>
      <c r="I517" s="73">
        <v>145.38</v>
      </c>
      <c r="J517" s="73">
        <v>47900</v>
      </c>
      <c r="K517" s="72">
        <v>0</v>
      </c>
      <c r="L517" s="72" t="s">
        <v>41</v>
      </c>
      <c r="M517" s="92" t="s">
        <v>192</v>
      </c>
      <c r="N517" s="70" t="s">
        <v>142</v>
      </c>
      <c r="O517" s="70" t="s">
        <v>566</v>
      </c>
      <c r="P517" s="70"/>
      <c r="Q517" s="89"/>
      <c r="R517" s="70"/>
      <c r="S517" s="70" t="s">
        <v>465</v>
      </c>
      <c r="T517" s="88" t="s">
        <v>259</v>
      </c>
      <c r="U517" s="88">
        <v>4</v>
      </c>
      <c r="V517" s="87">
        <v>145.38</v>
      </c>
      <c r="W517" s="87" t="s">
        <v>1017</v>
      </c>
      <c r="X517" s="78">
        <v>45199</v>
      </c>
      <c r="Y517" s="78">
        <v>45222</v>
      </c>
      <c r="Z517" s="69" t="s">
        <v>1080</v>
      </c>
      <c r="AA517" s="319">
        <v>42900</v>
      </c>
      <c r="AB517" s="70">
        <v>82</v>
      </c>
      <c r="AC517" s="70">
        <v>40</v>
      </c>
      <c r="AD517" s="78">
        <v>46446</v>
      </c>
      <c r="AE517" s="115">
        <v>500</v>
      </c>
      <c r="AF517" s="115"/>
      <c r="AG517" s="70"/>
      <c r="AH517" s="70"/>
      <c r="AI517" s="70"/>
      <c r="AJ517" s="70"/>
      <c r="AK517" s="70"/>
      <c r="AL517" s="76"/>
      <c r="AM517" s="76"/>
      <c r="AN517" s="76"/>
      <c r="AO517" s="76"/>
      <c r="AP517" s="76"/>
      <c r="AQ517" s="76"/>
      <c r="AR517" s="76"/>
      <c r="AS517" s="76"/>
      <c r="AT517" s="76"/>
      <c r="AU517" s="76"/>
      <c r="AV517" s="76"/>
      <c r="AW517" s="70"/>
      <c r="AX517" s="70"/>
      <c r="AY517" s="70"/>
      <c r="AZ517" s="70"/>
      <c r="BA517" s="76"/>
      <c r="BB517" s="76"/>
      <c r="BC517" s="70"/>
      <c r="BD517" s="70"/>
      <c r="BE517" s="70"/>
      <c r="BF517" s="70"/>
      <c r="BG517" s="70"/>
      <c r="BH517" s="70"/>
      <c r="BI517" s="70"/>
      <c r="BJ517" s="70"/>
      <c r="BK517" s="70"/>
      <c r="BL517" s="70"/>
      <c r="BM517" s="70"/>
      <c r="BN517" s="70"/>
      <c r="BO517" s="70"/>
      <c r="BP517" s="70"/>
      <c r="BQ517" s="70"/>
      <c r="BR517" s="70"/>
      <c r="BS517" s="70"/>
      <c r="BT517" s="70"/>
      <c r="BU517" s="70"/>
      <c r="BV517" s="70"/>
      <c r="BW517" s="70"/>
      <c r="BX517" s="70"/>
      <c r="BY517" s="70"/>
      <c r="BZ517" s="70"/>
      <c r="CA517" s="70"/>
      <c r="CB517" s="70"/>
      <c r="CC517" s="70"/>
      <c r="CD517" s="70"/>
      <c r="CE517" s="70"/>
      <c r="CF517" s="70"/>
      <c r="CG517" s="70"/>
      <c r="CH517" s="70"/>
      <c r="CI517" s="70"/>
      <c r="CJ517" s="70"/>
      <c r="CK517" s="70"/>
      <c r="CL517" s="70"/>
      <c r="CM517" s="70"/>
      <c r="CN517" s="70"/>
      <c r="CO517" s="70"/>
      <c r="CP517" s="70"/>
      <c r="CQ517" s="70"/>
      <c r="CR517" s="70"/>
      <c r="CS517" s="58">
        <f>+AL517+AT517</f>
        <v>0</v>
      </c>
      <c r="CT517" s="76">
        <f>+BA517+BG517+BM517+BS517+BY517+CE517+CK517+CQ517</f>
        <v>0</v>
      </c>
      <c r="CU517" s="76">
        <f>+CS517-CT517</f>
        <v>0</v>
      </c>
      <c r="CV517" s="81">
        <f>+AE517-AL517-AT517</f>
        <v>500</v>
      </c>
      <c r="CW517" s="70"/>
      <c r="CX517" s="70"/>
      <c r="CY517" s="70"/>
    </row>
    <row r="518" spans="1:103">
      <c r="A518" s="70" t="s">
        <v>562</v>
      </c>
      <c r="B518" s="71">
        <v>42</v>
      </c>
      <c r="C518" s="15" t="s">
        <v>402</v>
      </c>
      <c r="D518" s="124" t="s">
        <v>403</v>
      </c>
      <c r="E518" s="123"/>
      <c r="F518" s="123"/>
      <c r="G518" s="71" t="s">
        <v>259</v>
      </c>
      <c r="H518" s="71">
        <v>4</v>
      </c>
      <c r="I518" s="73">
        <v>145.38</v>
      </c>
      <c r="J518" s="73">
        <v>47900</v>
      </c>
      <c r="K518" s="72">
        <v>0</v>
      </c>
      <c r="L518" s="72" t="s">
        <v>41</v>
      </c>
      <c r="M518" s="92" t="s">
        <v>192</v>
      </c>
      <c r="N518" s="70" t="s">
        <v>142</v>
      </c>
      <c r="O518" s="70" t="s">
        <v>566</v>
      </c>
      <c r="P518" s="70"/>
      <c r="Q518" s="89"/>
      <c r="R518" s="70"/>
      <c r="S518" s="70" t="s">
        <v>465</v>
      </c>
      <c r="T518" s="88" t="s">
        <v>259</v>
      </c>
      <c r="U518" s="88">
        <v>4</v>
      </c>
      <c r="V518" s="87">
        <v>145.38</v>
      </c>
      <c r="W518" s="87" t="s">
        <v>1017</v>
      </c>
      <c r="X518" s="78">
        <v>45199</v>
      </c>
      <c r="Y518" s="78">
        <v>45222</v>
      </c>
      <c r="Z518" s="69" t="s">
        <v>1080</v>
      </c>
      <c r="AA518" s="319">
        <v>42900</v>
      </c>
      <c r="AB518" s="70">
        <v>82</v>
      </c>
      <c r="AC518" s="70">
        <v>41</v>
      </c>
      <c r="AD518" s="78">
        <v>46476</v>
      </c>
      <c r="AE518" s="115">
        <v>500</v>
      </c>
      <c r="AF518" s="115"/>
      <c r="AG518" s="70"/>
      <c r="AH518" s="70"/>
      <c r="AI518" s="70"/>
      <c r="AJ518" s="70"/>
      <c r="AK518" s="70"/>
      <c r="AL518" s="76"/>
      <c r="AM518" s="76"/>
      <c r="AN518" s="76"/>
      <c r="AO518" s="76"/>
      <c r="AP518" s="76"/>
      <c r="AQ518" s="76"/>
      <c r="AR518" s="76"/>
      <c r="AS518" s="76"/>
      <c r="AT518" s="76"/>
      <c r="AU518" s="76"/>
      <c r="AV518" s="76"/>
      <c r="AW518" s="70"/>
      <c r="AX518" s="70"/>
      <c r="AY518" s="70"/>
      <c r="AZ518" s="70"/>
      <c r="BA518" s="76"/>
      <c r="BB518" s="76"/>
      <c r="BC518" s="70"/>
      <c r="BD518" s="70"/>
      <c r="BE518" s="70"/>
      <c r="BF518" s="70"/>
      <c r="BG518" s="70"/>
      <c r="BH518" s="70"/>
      <c r="BI518" s="70"/>
      <c r="BJ518" s="70"/>
      <c r="BK518" s="70"/>
      <c r="BL518" s="70"/>
      <c r="BM518" s="70"/>
      <c r="BN518" s="70"/>
      <c r="BO518" s="70"/>
      <c r="BP518" s="70"/>
      <c r="BQ518" s="70"/>
      <c r="BR518" s="70"/>
      <c r="BS518" s="70"/>
      <c r="BT518" s="70"/>
      <c r="BU518" s="70"/>
      <c r="BV518" s="70"/>
      <c r="BW518" s="70"/>
      <c r="BX518" s="70"/>
      <c r="BY518" s="70"/>
      <c r="BZ518" s="70"/>
      <c r="CA518" s="70"/>
      <c r="CB518" s="70"/>
      <c r="CC518" s="70"/>
      <c r="CD518" s="70"/>
      <c r="CE518" s="70"/>
      <c r="CF518" s="70"/>
      <c r="CG518" s="70"/>
      <c r="CH518" s="70"/>
      <c r="CI518" s="70"/>
      <c r="CJ518" s="70"/>
      <c r="CK518" s="70"/>
      <c r="CL518" s="70"/>
      <c r="CM518" s="70"/>
      <c r="CN518" s="70"/>
      <c r="CO518" s="70"/>
      <c r="CP518" s="70"/>
      <c r="CQ518" s="70"/>
      <c r="CR518" s="70"/>
      <c r="CS518" s="58">
        <f>+AL518+AT518</f>
        <v>0</v>
      </c>
      <c r="CT518" s="76">
        <f>+BA518+BG518+BM518+BS518+BY518+CE518+CK518+CQ518</f>
        <v>0</v>
      </c>
      <c r="CU518" s="76">
        <f>+CS518-CT518</f>
        <v>0</v>
      </c>
      <c r="CV518" s="81">
        <f>+AE518-AL518-AT518</f>
        <v>500</v>
      </c>
      <c r="CW518" s="70"/>
      <c r="CX518" s="70"/>
      <c r="CY518" s="70"/>
    </row>
    <row r="519" spans="1:103">
      <c r="A519" s="70" t="s">
        <v>562</v>
      </c>
      <c r="B519" s="71">
        <v>42</v>
      </c>
      <c r="C519" s="15" t="s">
        <v>402</v>
      </c>
      <c r="D519" s="124" t="s">
        <v>403</v>
      </c>
      <c r="E519" s="123"/>
      <c r="F519" s="123"/>
      <c r="G519" s="71" t="s">
        <v>259</v>
      </c>
      <c r="H519" s="71">
        <v>4</v>
      </c>
      <c r="I519" s="73">
        <v>145.38</v>
      </c>
      <c r="J519" s="73">
        <v>47900</v>
      </c>
      <c r="K519" s="72">
        <v>0</v>
      </c>
      <c r="L519" s="72" t="s">
        <v>41</v>
      </c>
      <c r="M519" s="92" t="s">
        <v>192</v>
      </c>
      <c r="N519" s="70" t="s">
        <v>142</v>
      </c>
      <c r="O519" s="70" t="s">
        <v>566</v>
      </c>
      <c r="P519" s="70"/>
      <c r="Q519" s="89"/>
      <c r="R519" s="70"/>
      <c r="S519" s="70" t="s">
        <v>465</v>
      </c>
      <c r="T519" s="88" t="s">
        <v>259</v>
      </c>
      <c r="U519" s="88">
        <v>4</v>
      </c>
      <c r="V519" s="87">
        <v>145.38</v>
      </c>
      <c r="W519" s="87" t="s">
        <v>1017</v>
      </c>
      <c r="X519" s="78">
        <v>45199</v>
      </c>
      <c r="Y519" s="78">
        <v>45222</v>
      </c>
      <c r="Z519" s="69" t="s">
        <v>1080</v>
      </c>
      <c r="AA519" s="319">
        <v>42900</v>
      </c>
      <c r="AB519" s="70">
        <v>82</v>
      </c>
      <c r="AC519" s="70">
        <v>42</v>
      </c>
      <c r="AD519" s="78">
        <v>46507</v>
      </c>
      <c r="AE519" s="115">
        <v>500</v>
      </c>
      <c r="AF519" s="115"/>
      <c r="AG519" s="70"/>
      <c r="AH519" s="70"/>
      <c r="AI519" s="70"/>
      <c r="AJ519" s="70"/>
      <c r="AK519" s="70"/>
      <c r="AL519" s="76"/>
      <c r="AM519" s="76"/>
      <c r="AN519" s="76"/>
      <c r="AO519" s="76"/>
      <c r="AP519" s="76"/>
      <c r="AQ519" s="76"/>
      <c r="AR519" s="76"/>
      <c r="AS519" s="76"/>
      <c r="AT519" s="76"/>
      <c r="AU519" s="76"/>
      <c r="AV519" s="76"/>
      <c r="AW519" s="70"/>
      <c r="AX519" s="70"/>
      <c r="AY519" s="70"/>
      <c r="AZ519" s="70"/>
      <c r="BA519" s="76"/>
      <c r="BB519" s="76"/>
      <c r="BC519" s="70"/>
      <c r="BD519" s="70"/>
      <c r="BE519" s="70"/>
      <c r="BF519" s="70"/>
      <c r="BG519" s="70"/>
      <c r="BH519" s="70"/>
      <c r="BI519" s="70"/>
      <c r="BJ519" s="70"/>
      <c r="BK519" s="70"/>
      <c r="BL519" s="70"/>
      <c r="BM519" s="70"/>
      <c r="BN519" s="70"/>
      <c r="BO519" s="70"/>
      <c r="BP519" s="70"/>
      <c r="BQ519" s="70"/>
      <c r="BR519" s="70"/>
      <c r="BS519" s="70"/>
      <c r="BT519" s="70"/>
      <c r="BU519" s="70"/>
      <c r="BV519" s="70"/>
      <c r="BW519" s="70"/>
      <c r="BX519" s="70"/>
      <c r="BY519" s="70"/>
      <c r="BZ519" s="70"/>
      <c r="CA519" s="70"/>
      <c r="CB519" s="70"/>
      <c r="CC519" s="70"/>
      <c r="CD519" s="70"/>
      <c r="CE519" s="70"/>
      <c r="CF519" s="70"/>
      <c r="CG519" s="70"/>
      <c r="CH519" s="70"/>
      <c r="CI519" s="70"/>
      <c r="CJ519" s="70"/>
      <c r="CK519" s="70"/>
      <c r="CL519" s="70"/>
      <c r="CM519" s="70"/>
      <c r="CN519" s="70"/>
      <c r="CO519" s="70"/>
      <c r="CP519" s="70"/>
      <c r="CQ519" s="70"/>
      <c r="CR519" s="70"/>
      <c r="CS519" s="58">
        <f>+AL519+AT519</f>
        <v>0</v>
      </c>
      <c r="CT519" s="76">
        <f>+BA519+BG519+BM519+BS519+BY519+CE519+CK519+CQ519</f>
        <v>0</v>
      </c>
      <c r="CU519" s="76">
        <f>+CS519-CT519</f>
        <v>0</v>
      </c>
      <c r="CV519" s="81">
        <f>+AE519-AL519-AT519</f>
        <v>500</v>
      </c>
      <c r="CW519" s="70"/>
      <c r="CX519" s="70"/>
      <c r="CY519" s="70"/>
    </row>
    <row r="520" spans="1:103">
      <c r="A520" s="70" t="s">
        <v>562</v>
      </c>
      <c r="B520" s="71">
        <v>42</v>
      </c>
      <c r="C520" s="15" t="s">
        <v>402</v>
      </c>
      <c r="D520" s="124" t="s">
        <v>403</v>
      </c>
      <c r="E520" s="123"/>
      <c r="F520" s="123"/>
      <c r="G520" s="71" t="s">
        <v>259</v>
      </c>
      <c r="H520" s="71">
        <v>4</v>
      </c>
      <c r="I520" s="73">
        <v>145.38</v>
      </c>
      <c r="J520" s="73">
        <v>47900</v>
      </c>
      <c r="K520" s="72">
        <v>0</v>
      </c>
      <c r="L520" s="72" t="s">
        <v>41</v>
      </c>
      <c r="M520" s="92" t="s">
        <v>192</v>
      </c>
      <c r="N520" s="70" t="s">
        <v>142</v>
      </c>
      <c r="O520" s="70" t="s">
        <v>566</v>
      </c>
      <c r="P520" s="70"/>
      <c r="Q520" s="89"/>
      <c r="R520" s="70"/>
      <c r="S520" s="70" t="s">
        <v>465</v>
      </c>
      <c r="T520" s="88" t="s">
        <v>259</v>
      </c>
      <c r="U520" s="88">
        <v>4</v>
      </c>
      <c r="V520" s="87">
        <v>145.38</v>
      </c>
      <c r="W520" s="87" t="s">
        <v>1017</v>
      </c>
      <c r="X520" s="78">
        <v>45199</v>
      </c>
      <c r="Y520" s="78">
        <v>45222</v>
      </c>
      <c r="Z520" s="69" t="s">
        <v>1080</v>
      </c>
      <c r="AA520" s="319">
        <v>42900</v>
      </c>
      <c r="AB520" s="70">
        <v>82</v>
      </c>
      <c r="AC520" s="70">
        <v>43</v>
      </c>
      <c r="AD520" s="78">
        <v>46537</v>
      </c>
      <c r="AE520" s="115">
        <v>500</v>
      </c>
      <c r="AF520" s="115"/>
      <c r="AG520" s="70"/>
      <c r="AH520" s="70"/>
      <c r="AI520" s="70"/>
      <c r="AJ520" s="70"/>
      <c r="AK520" s="70"/>
      <c r="AL520" s="76"/>
      <c r="AM520" s="76"/>
      <c r="AN520" s="76"/>
      <c r="AO520" s="76"/>
      <c r="AP520" s="76"/>
      <c r="AQ520" s="76"/>
      <c r="AR520" s="76"/>
      <c r="AS520" s="76"/>
      <c r="AT520" s="76"/>
      <c r="AU520" s="76"/>
      <c r="AV520" s="76"/>
      <c r="AW520" s="70"/>
      <c r="AX520" s="70"/>
      <c r="AY520" s="70"/>
      <c r="AZ520" s="70"/>
      <c r="BA520" s="76"/>
      <c r="BB520" s="76"/>
      <c r="BC520" s="70"/>
      <c r="BD520" s="70"/>
      <c r="BE520" s="70"/>
      <c r="BF520" s="70"/>
      <c r="BG520" s="70"/>
      <c r="BH520" s="70"/>
      <c r="BI520" s="70"/>
      <c r="BJ520" s="70"/>
      <c r="BK520" s="70"/>
      <c r="BL520" s="70"/>
      <c r="BM520" s="70"/>
      <c r="BN520" s="70"/>
      <c r="BO520" s="70"/>
      <c r="BP520" s="70"/>
      <c r="BQ520" s="70"/>
      <c r="BR520" s="70"/>
      <c r="BS520" s="70"/>
      <c r="BT520" s="70"/>
      <c r="BU520" s="70"/>
      <c r="BV520" s="70"/>
      <c r="BW520" s="70"/>
      <c r="BX520" s="70"/>
      <c r="BY520" s="70"/>
      <c r="BZ520" s="70"/>
      <c r="CA520" s="70"/>
      <c r="CB520" s="70"/>
      <c r="CC520" s="70"/>
      <c r="CD520" s="70"/>
      <c r="CE520" s="70"/>
      <c r="CF520" s="70"/>
      <c r="CG520" s="70"/>
      <c r="CH520" s="70"/>
      <c r="CI520" s="70"/>
      <c r="CJ520" s="70"/>
      <c r="CK520" s="70"/>
      <c r="CL520" s="70"/>
      <c r="CM520" s="70"/>
      <c r="CN520" s="70"/>
      <c r="CO520" s="70"/>
      <c r="CP520" s="70"/>
      <c r="CQ520" s="70"/>
      <c r="CR520" s="70"/>
      <c r="CS520" s="58">
        <f>+AL520+AT520</f>
        <v>0</v>
      </c>
      <c r="CT520" s="76">
        <f>+BA520+BG520+BM520+BS520+BY520+CE520+CK520+CQ520</f>
        <v>0</v>
      </c>
      <c r="CU520" s="76">
        <f>+CS520-CT520</f>
        <v>0</v>
      </c>
      <c r="CV520" s="81">
        <f>+AE520-AL520-AT520</f>
        <v>500</v>
      </c>
      <c r="CW520" s="70"/>
      <c r="CX520" s="70"/>
      <c r="CY520" s="70"/>
    </row>
    <row r="521" spans="1:103">
      <c r="A521" s="70" t="s">
        <v>562</v>
      </c>
      <c r="B521" s="71">
        <v>42</v>
      </c>
      <c r="C521" s="15" t="s">
        <v>402</v>
      </c>
      <c r="D521" s="124" t="s">
        <v>403</v>
      </c>
      <c r="E521" s="123"/>
      <c r="F521" s="123"/>
      <c r="G521" s="71" t="s">
        <v>259</v>
      </c>
      <c r="H521" s="71">
        <v>4</v>
      </c>
      <c r="I521" s="73">
        <v>145.38</v>
      </c>
      <c r="J521" s="73">
        <v>47900</v>
      </c>
      <c r="K521" s="72">
        <v>0</v>
      </c>
      <c r="L521" s="72" t="s">
        <v>41</v>
      </c>
      <c r="M521" s="92" t="s">
        <v>192</v>
      </c>
      <c r="N521" s="70" t="s">
        <v>142</v>
      </c>
      <c r="O521" s="70" t="s">
        <v>566</v>
      </c>
      <c r="P521" s="70"/>
      <c r="Q521" s="89"/>
      <c r="R521" s="70"/>
      <c r="S521" s="70" t="s">
        <v>465</v>
      </c>
      <c r="T521" s="88" t="s">
        <v>259</v>
      </c>
      <c r="U521" s="88">
        <v>4</v>
      </c>
      <c r="V521" s="87">
        <v>145.38</v>
      </c>
      <c r="W521" s="87" t="s">
        <v>1017</v>
      </c>
      <c r="X521" s="78">
        <v>45199</v>
      </c>
      <c r="Y521" s="78">
        <v>45222</v>
      </c>
      <c r="Z521" s="69" t="s">
        <v>1080</v>
      </c>
      <c r="AA521" s="319">
        <v>42900</v>
      </c>
      <c r="AB521" s="70">
        <v>82</v>
      </c>
      <c r="AC521" s="70">
        <v>44</v>
      </c>
      <c r="AD521" s="78">
        <v>46568</v>
      </c>
      <c r="AE521" s="115">
        <v>500</v>
      </c>
      <c r="AF521" s="115"/>
      <c r="AG521" s="70"/>
      <c r="AH521" s="70"/>
      <c r="AI521" s="70"/>
      <c r="AJ521" s="70"/>
      <c r="AK521" s="70"/>
      <c r="AL521" s="76"/>
      <c r="AM521" s="76"/>
      <c r="AN521" s="76"/>
      <c r="AO521" s="76"/>
      <c r="AP521" s="76"/>
      <c r="AQ521" s="76"/>
      <c r="AR521" s="76"/>
      <c r="AS521" s="76"/>
      <c r="AT521" s="76"/>
      <c r="AU521" s="76"/>
      <c r="AV521" s="76"/>
      <c r="AW521" s="70"/>
      <c r="AX521" s="70"/>
      <c r="AY521" s="70"/>
      <c r="AZ521" s="70"/>
      <c r="BA521" s="76"/>
      <c r="BB521" s="76"/>
      <c r="BC521" s="70"/>
      <c r="BD521" s="70"/>
      <c r="BE521" s="70"/>
      <c r="BF521" s="70"/>
      <c r="BG521" s="70"/>
      <c r="BH521" s="70"/>
      <c r="BI521" s="70"/>
      <c r="BJ521" s="70"/>
      <c r="BK521" s="70"/>
      <c r="BL521" s="70"/>
      <c r="BM521" s="70"/>
      <c r="BN521" s="70"/>
      <c r="BO521" s="70"/>
      <c r="BP521" s="70"/>
      <c r="BQ521" s="70"/>
      <c r="BR521" s="70"/>
      <c r="BS521" s="70"/>
      <c r="BT521" s="70"/>
      <c r="BU521" s="70"/>
      <c r="BV521" s="70"/>
      <c r="BW521" s="70"/>
      <c r="BX521" s="70"/>
      <c r="BY521" s="70"/>
      <c r="BZ521" s="70"/>
      <c r="CA521" s="70"/>
      <c r="CB521" s="70"/>
      <c r="CC521" s="70"/>
      <c r="CD521" s="70"/>
      <c r="CE521" s="70"/>
      <c r="CF521" s="70"/>
      <c r="CG521" s="70"/>
      <c r="CH521" s="70"/>
      <c r="CI521" s="70"/>
      <c r="CJ521" s="70"/>
      <c r="CK521" s="70"/>
      <c r="CL521" s="70"/>
      <c r="CM521" s="70"/>
      <c r="CN521" s="70"/>
      <c r="CO521" s="70"/>
      <c r="CP521" s="70"/>
      <c r="CQ521" s="70"/>
      <c r="CR521" s="70"/>
      <c r="CS521" s="58">
        <f>+AL521+AT521</f>
        <v>0</v>
      </c>
      <c r="CT521" s="76">
        <f>+BA521+BG521+BM521+BS521+BY521+CE521+CK521+CQ521</f>
        <v>0</v>
      </c>
      <c r="CU521" s="76">
        <f>+CS521-CT521</f>
        <v>0</v>
      </c>
      <c r="CV521" s="81">
        <f>+AE521-AL521-AT521</f>
        <v>500</v>
      </c>
      <c r="CW521" s="70"/>
      <c r="CX521" s="70"/>
      <c r="CY521" s="70"/>
    </row>
    <row r="522" spans="1:103">
      <c r="A522" s="70" t="s">
        <v>562</v>
      </c>
      <c r="B522" s="71">
        <v>42</v>
      </c>
      <c r="C522" s="15" t="s">
        <v>402</v>
      </c>
      <c r="D522" s="124" t="s">
        <v>403</v>
      </c>
      <c r="E522" s="123"/>
      <c r="F522" s="123"/>
      <c r="G522" s="71" t="s">
        <v>259</v>
      </c>
      <c r="H522" s="71">
        <v>4</v>
      </c>
      <c r="I522" s="73">
        <v>145.38</v>
      </c>
      <c r="J522" s="73">
        <v>47900</v>
      </c>
      <c r="K522" s="72">
        <v>0</v>
      </c>
      <c r="L522" s="72" t="s">
        <v>41</v>
      </c>
      <c r="M522" s="92" t="s">
        <v>192</v>
      </c>
      <c r="N522" s="70" t="s">
        <v>142</v>
      </c>
      <c r="O522" s="70" t="s">
        <v>566</v>
      </c>
      <c r="P522" s="70"/>
      <c r="Q522" s="89"/>
      <c r="R522" s="70"/>
      <c r="S522" s="70" t="s">
        <v>465</v>
      </c>
      <c r="T522" s="88" t="s">
        <v>259</v>
      </c>
      <c r="U522" s="88">
        <v>4</v>
      </c>
      <c r="V522" s="87">
        <v>145.38</v>
      </c>
      <c r="W522" s="87" t="s">
        <v>1017</v>
      </c>
      <c r="X522" s="78">
        <v>45199</v>
      </c>
      <c r="Y522" s="78">
        <v>45222</v>
      </c>
      <c r="Z522" s="69" t="s">
        <v>1080</v>
      </c>
      <c r="AA522" s="319">
        <v>42900</v>
      </c>
      <c r="AB522" s="70">
        <v>82</v>
      </c>
      <c r="AC522" s="70">
        <v>45</v>
      </c>
      <c r="AD522" s="78">
        <v>46598</v>
      </c>
      <c r="AE522" s="115">
        <v>500</v>
      </c>
      <c r="AF522" s="115"/>
      <c r="AG522" s="70"/>
      <c r="AH522" s="70"/>
      <c r="AI522" s="70"/>
      <c r="AJ522" s="70"/>
      <c r="AK522" s="70"/>
      <c r="AL522" s="76"/>
      <c r="AM522" s="76"/>
      <c r="AN522" s="76"/>
      <c r="AO522" s="76"/>
      <c r="AP522" s="76"/>
      <c r="AQ522" s="76"/>
      <c r="AR522" s="76"/>
      <c r="AS522" s="76"/>
      <c r="AT522" s="76"/>
      <c r="AU522" s="76"/>
      <c r="AV522" s="76"/>
      <c r="AW522" s="70"/>
      <c r="AX522" s="70"/>
      <c r="AY522" s="70"/>
      <c r="AZ522" s="70"/>
      <c r="BA522" s="76"/>
      <c r="BB522" s="76"/>
      <c r="BC522" s="70"/>
      <c r="BD522" s="70"/>
      <c r="BE522" s="70"/>
      <c r="BF522" s="70"/>
      <c r="BG522" s="70"/>
      <c r="BH522" s="70"/>
      <c r="BI522" s="70"/>
      <c r="BJ522" s="70"/>
      <c r="BK522" s="70"/>
      <c r="BL522" s="70"/>
      <c r="BM522" s="70"/>
      <c r="BN522" s="70"/>
      <c r="BO522" s="70"/>
      <c r="BP522" s="70"/>
      <c r="BQ522" s="70"/>
      <c r="BR522" s="70"/>
      <c r="BS522" s="70"/>
      <c r="BT522" s="70"/>
      <c r="BU522" s="70"/>
      <c r="BV522" s="70"/>
      <c r="BW522" s="70"/>
      <c r="BX522" s="70"/>
      <c r="BY522" s="70"/>
      <c r="BZ522" s="70"/>
      <c r="CA522" s="70"/>
      <c r="CB522" s="70"/>
      <c r="CC522" s="70"/>
      <c r="CD522" s="70"/>
      <c r="CE522" s="70"/>
      <c r="CF522" s="70"/>
      <c r="CG522" s="70"/>
      <c r="CH522" s="70"/>
      <c r="CI522" s="70"/>
      <c r="CJ522" s="70"/>
      <c r="CK522" s="70"/>
      <c r="CL522" s="70"/>
      <c r="CM522" s="70"/>
      <c r="CN522" s="70"/>
      <c r="CO522" s="70"/>
      <c r="CP522" s="70"/>
      <c r="CQ522" s="70"/>
      <c r="CR522" s="70"/>
      <c r="CS522" s="58">
        <f>+AL522+AT522</f>
        <v>0</v>
      </c>
      <c r="CT522" s="76">
        <f>+BA522+BG522+BM522+BS522+BY522+CE522+CK522+CQ522</f>
        <v>0</v>
      </c>
      <c r="CU522" s="76">
        <f>+CS522-CT522</f>
        <v>0</v>
      </c>
      <c r="CV522" s="81">
        <f>+AE522-AL522-AT522</f>
        <v>500</v>
      </c>
      <c r="CW522" s="70"/>
      <c r="CX522" s="70"/>
      <c r="CY522" s="70"/>
    </row>
    <row r="523" spans="1:103">
      <c r="A523" s="70" t="s">
        <v>562</v>
      </c>
      <c r="B523" s="71">
        <v>42</v>
      </c>
      <c r="C523" s="15" t="s">
        <v>402</v>
      </c>
      <c r="D523" s="124" t="s">
        <v>403</v>
      </c>
      <c r="E523" s="123"/>
      <c r="F523" s="123"/>
      <c r="G523" s="71" t="s">
        <v>259</v>
      </c>
      <c r="H523" s="71">
        <v>4</v>
      </c>
      <c r="I523" s="73">
        <v>145.38</v>
      </c>
      <c r="J523" s="73">
        <v>47900</v>
      </c>
      <c r="K523" s="72">
        <v>0</v>
      </c>
      <c r="L523" s="72" t="s">
        <v>41</v>
      </c>
      <c r="M523" s="92" t="s">
        <v>192</v>
      </c>
      <c r="N523" s="70" t="s">
        <v>142</v>
      </c>
      <c r="O523" s="70" t="s">
        <v>566</v>
      </c>
      <c r="P523" s="70"/>
      <c r="Q523" s="89"/>
      <c r="R523" s="70"/>
      <c r="S523" s="70" t="s">
        <v>465</v>
      </c>
      <c r="T523" s="88" t="s">
        <v>259</v>
      </c>
      <c r="U523" s="88">
        <v>4</v>
      </c>
      <c r="V523" s="87">
        <v>145.38</v>
      </c>
      <c r="W523" s="87" t="s">
        <v>1017</v>
      </c>
      <c r="X523" s="78">
        <v>45199</v>
      </c>
      <c r="Y523" s="78">
        <v>45222</v>
      </c>
      <c r="Z523" s="69" t="s">
        <v>1080</v>
      </c>
      <c r="AA523" s="319">
        <v>42900</v>
      </c>
      <c r="AB523" s="70">
        <v>82</v>
      </c>
      <c r="AC523" s="70">
        <v>46</v>
      </c>
      <c r="AD523" s="78">
        <v>46629</v>
      </c>
      <c r="AE523" s="115">
        <v>500</v>
      </c>
      <c r="AF523" s="115"/>
      <c r="AG523" s="70"/>
      <c r="AH523" s="70"/>
      <c r="AI523" s="70"/>
      <c r="AJ523" s="70"/>
      <c r="AK523" s="70"/>
      <c r="AL523" s="76"/>
      <c r="AM523" s="76"/>
      <c r="AN523" s="76"/>
      <c r="AO523" s="76"/>
      <c r="AP523" s="76"/>
      <c r="AQ523" s="76"/>
      <c r="AR523" s="76"/>
      <c r="AS523" s="76"/>
      <c r="AT523" s="76"/>
      <c r="AU523" s="76"/>
      <c r="AV523" s="76"/>
      <c r="AW523" s="70"/>
      <c r="AX523" s="70"/>
      <c r="AY523" s="70"/>
      <c r="AZ523" s="70"/>
      <c r="BA523" s="76"/>
      <c r="BB523" s="76"/>
      <c r="BC523" s="70"/>
      <c r="BD523" s="70"/>
      <c r="BE523" s="70"/>
      <c r="BF523" s="70"/>
      <c r="BG523" s="70"/>
      <c r="BH523" s="70"/>
      <c r="BI523" s="70"/>
      <c r="BJ523" s="70"/>
      <c r="BK523" s="70"/>
      <c r="BL523" s="70"/>
      <c r="BM523" s="70"/>
      <c r="BN523" s="70"/>
      <c r="BO523" s="70"/>
      <c r="BP523" s="70"/>
      <c r="BQ523" s="70"/>
      <c r="BR523" s="70"/>
      <c r="BS523" s="70"/>
      <c r="BT523" s="70"/>
      <c r="BU523" s="70"/>
      <c r="BV523" s="70"/>
      <c r="BW523" s="70"/>
      <c r="BX523" s="70"/>
      <c r="BY523" s="70"/>
      <c r="BZ523" s="70"/>
      <c r="CA523" s="70"/>
      <c r="CB523" s="70"/>
      <c r="CC523" s="70"/>
      <c r="CD523" s="70"/>
      <c r="CE523" s="70"/>
      <c r="CF523" s="70"/>
      <c r="CG523" s="70"/>
      <c r="CH523" s="70"/>
      <c r="CI523" s="70"/>
      <c r="CJ523" s="70"/>
      <c r="CK523" s="70"/>
      <c r="CL523" s="70"/>
      <c r="CM523" s="70"/>
      <c r="CN523" s="70"/>
      <c r="CO523" s="70"/>
      <c r="CP523" s="70"/>
      <c r="CQ523" s="70"/>
      <c r="CR523" s="70"/>
      <c r="CS523" s="58">
        <f>+AL523+AT523</f>
        <v>0</v>
      </c>
      <c r="CT523" s="76">
        <f>+BA523+BG523+BM523+BS523+BY523+CE523+CK523+CQ523</f>
        <v>0</v>
      </c>
      <c r="CU523" s="76">
        <f>+CS523-CT523</f>
        <v>0</v>
      </c>
      <c r="CV523" s="81">
        <f>+AE523-AL523-AT523</f>
        <v>500</v>
      </c>
      <c r="CW523" s="70"/>
      <c r="CX523" s="70"/>
      <c r="CY523" s="70"/>
    </row>
    <row r="524" spans="1:103">
      <c r="A524" s="70" t="s">
        <v>562</v>
      </c>
      <c r="B524" s="71">
        <v>42</v>
      </c>
      <c r="C524" s="15" t="s">
        <v>402</v>
      </c>
      <c r="D524" s="124" t="s">
        <v>403</v>
      </c>
      <c r="E524" s="123"/>
      <c r="F524" s="123"/>
      <c r="G524" s="71" t="s">
        <v>259</v>
      </c>
      <c r="H524" s="71">
        <v>4</v>
      </c>
      <c r="I524" s="73">
        <v>145.38</v>
      </c>
      <c r="J524" s="73">
        <v>47900</v>
      </c>
      <c r="K524" s="72">
        <v>0</v>
      </c>
      <c r="L524" s="72" t="s">
        <v>41</v>
      </c>
      <c r="M524" s="92" t="s">
        <v>192</v>
      </c>
      <c r="N524" s="70" t="s">
        <v>142</v>
      </c>
      <c r="O524" s="70" t="s">
        <v>566</v>
      </c>
      <c r="P524" s="70"/>
      <c r="Q524" s="89"/>
      <c r="R524" s="70"/>
      <c r="S524" s="70" t="s">
        <v>465</v>
      </c>
      <c r="T524" s="88" t="s">
        <v>259</v>
      </c>
      <c r="U524" s="88">
        <v>4</v>
      </c>
      <c r="V524" s="87">
        <v>145.38</v>
      </c>
      <c r="W524" s="87" t="s">
        <v>1017</v>
      </c>
      <c r="X524" s="78">
        <v>45199</v>
      </c>
      <c r="Y524" s="78">
        <v>45222</v>
      </c>
      <c r="Z524" s="69" t="s">
        <v>1080</v>
      </c>
      <c r="AA524" s="319">
        <v>42900</v>
      </c>
      <c r="AB524" s="70">
        <v>82</v>
      </c>
      <c r="AC524" s="70">
        <v>47</v>
      </c>
      <c r="AD524" s="78">
        <v>46660</v>
      </c>
      <c r="AE524" s="115">
        <v>500</v>
      </c>
      <c r="AF524" s="115"/>
      <c r="AG524" s="70"/>
      <c r="AH524" s="70"/>
      <c r="AI524" s="70"/>
      <c r="AJ524" s="70"/>
      <c r="AK524" s="70"/>
      <c r="AL524" s="76"/>
      <c r="AM524" s="76"/>
      <c r="AN524" s="76"/>
      <c r="AO524" s="76"/>
      <c r="AP524" s="76"/>
      <c r="AQ524" s="76"/>
      <c r="AR524" s="76"/>
      <c r="AS524" s="76"/>
      <c r="AT524" s="76"/>
      <c r="AU524" s="76"/>
      <c r="AV524" s="76"/>
      <c r="AW524" s="70"/>
      <c r="AX524" s="70"/>
      <c r="AY524" s="70"/>
      <c r="AZ524" s="70"/>
      <c r="BA524" s="76"/>
      <c r="BB524" s="76"/>
      <c r="BC524" s="70"/>
      <c r="BD524" s="70"/>
      <c r="BE524" s="70"/>
      <c r="BF524" s="70"/>
      <c r="BG524" s="70"/>
      <c r="BH524" s="70"/>
      <c r="BI524" s="70"/>
      <c r="BJ524" s="70"/>
      <c r="BK524" s="70"/>
      <c r="BL524" s="70"/>
      <c r="BM524" s="70"/>
      <c r="BN524" s="70"/>
      <c r="BO524" s="70"/>
      <c r="BP524" s="70"/>
      <c r="BQ524" s="70"/>
      <c r="BR524" s="70"/>
      <c r="BS524" s="70"/>
      <c r="BT524" s="70"/>
      <c r="BU524" s="70"/>
      <c r="BV524" s="70"/>
      <c r="BW524" s="70"/>
      <c r="BX524" s="70"/>
      <c r="BY524" s="70"/>
      <c r="BZ524" s="70"/>
      <c r="CA524" s="70"/>
      <c r="CB524" s="70"/>
      <c r="CC524" s="70"/>
      <c r="CD524" s="70"/>
      <c r="CE524" s="70"/>
      <c r="CF524" s="70"/>
      <c r="CG524" s="70"/>
      <c r="CH524" s="70"/>
      <c r="CI524" s="70"/>
      <c r="CJ524" s="70"/>
      <c r="CK524" s="70"/>
      <c r="CL524" s="70"/>
      <c r="CM524" s="70"/>
      <c r="CN524" s="70"/>
      <c r="CO524" s="70"/>
      <c r="CP524" s="70"/>
      <c r="CQ524" s="70"/>
      <c r="CR524" s="70"/>
      <c r="CS524" s="58">
        <f>+AL524+AT524</f>
        <v>0</v>
      </c>
      <c r="CT524" s="76">
        <f>+BA524+BG524+BM524+BS524+BY524+CE524+CK524+CQ524</f>
        <v>0</v>
      </c>
      <c r="CU524" s="76">
        <f>+CS524-CT524</f>
        <v>0</v>
      </c>
      <c r="CV524" s="81">
        <f>+AE524-AL524-AT524</f>
        <v>500</v>
      </c>
      <c r="CW524" s="70"/>
      <c r="CX524" s="70"/>
      <c r="CY524" s="70"/>
    </row>
    <row r="525" spans="1:103">
      <c r="A525" s="70" t="s">
        <v>562</v>
      </c>
      <c r="B525" s="71">
        <v>42</v>
      </c>
      <c r="C525" s="15" t="s">
        <v>402</v>
      </c>
      <c r="D525" s="124" t="s">
        <v>403</v>
      </c>
      <c r="E525" s="123"/>
      <c r="F525" s="123"/>
      <c r="G525" s="71" t="s">
        <v>259</v>
      </c>
      <c r="H525" s="71">
        <v>4</v>
      </c>
      <c r="I525" s="73">
        <v>145.38</v>
      </c>
      <c r="J525" s="73">
        <v>47900</v>
      </c>
      <c r="K525" s="72">
        <v>0</v>
      </c>
      <c r="L525" s="72" t="s">
        <v>41</v>
      </c>
      <c r="M525" s="92" t="s">
        <v>192</v>
      </c>
      <c r="N525" s="70" t="s">
        <v>142</v>
      </c>
      <c r="O525" s="70" t="s">
        <v>566</v>
      </c>
      <c r="P525" s="70"/>
      <c r="Q525" s="89"/>
      <c r="R525" s="70"/>
      <c r="S525" s="70" t="s">
        <v>465</v>
      </c>
      <c r="T525" s="88" t="s">
        <v>259</v>
      </c>
      <c r="U525" s="88">
        <v>4</v>
      </c>
      <c r="V525" s="87">
        <v>145.38</v>
      </c>
      <c r="W525" s="87" t="s">
        <v>1017</v>
      </c>
      <c r="X525" s="78">
        <v>45199</v>
      </c>
      <c r="Y525" s="78">
        <v>45222</v>
      </c>
      <c r="Z525" s="69" t="s">
        <v>1080</v>
      </c>
      <c r="AA525" s="319">
        <v>42900</v>
      </c>
      <c r="AB525" s="70">
        <v>82</v>
      </c>
      <c r="AC525" s="70">
        <v>48</v>
      </c>
      <c r="AD525" s="78">
        <v>46690</v>
      </c>
      <c r="AE525" s="115">
        <v>500</v>
      </c>
      <c r="AF525" s="115"/>
      <c r="AG525" s="70"/>
      <c r="AH525" s="70"/>
      <c r="AI525" s="70"/>
      <c r="AJ525" s="70"/>
      <c r="AK525" s="70"/>
      <c r="AL525" s="76"/>
      <c r="AM525" s="76"/>
      <c r="AN525" s="76"/>
      <c r="AO525" s="76"/>
      <c r="AP525" s="76"/>
      <c r="AQ525" s="76"/>
      <c r="AR525" s="76"/>
      <c r="AS525" s="76"/>
      <c r="AT525" s="76"/>
      <c r="AU525" s="76"/>
      <c r="AV525" s="76"/>
      <c r="AW525" s="70"/>
      <c r="AX525" s="70"/>
      <c r="AY525" s="70"/>
      <c r="AZ525" s="70"/>
      <c r="BA525" s="76"/>
      <c r="BB525" s="76"/>
      <c r="BC525" s="70"/>
      <c r="BD525" s="70"/>
      <c r="BE525" s="70"/>
      <c r="BF525" s="70"/>
      <c r="BG525" s="70"/>
      <c r="BH525" s="70"/>
      <c r="BI525" s="70"/>
      <c r="BJ525" s="70"/>
      <c r="BK525" s="70"/>
      <c r="BL525" s="70"/>
      <c r="BM525" s="70"/>
      <c r="BN525" s="70"/>
      <c r="BO525" s="70"/>
      <c r="BP525" s="70"/>
      <c r="BQ525" s="70"/>
      <c r="BR525" s="70"/>
      <c r="BS525" s="70"/>
      <c r="BT525" s="70"/>
      <c r="BU525" s="70"/>
      <c r="BV525" s="70"/>
      <c r="BW525" s="70"/>
      <c r="BX525" s="70"/>
      <c r="BY525" s="70"/>
      <c r="BZ525" s="70"/>
      <c r="CA525" s="70"/>
      <c r="CB525" s="70"/>
      <c r="CC525" s="70"/>
      <c r="CD525" s="70"/>
      <c r="CE525" s="70"/>
      <c r="CF525" s="70"/>
      <c r="CG525" s="70"/>
      <c r="CH525" s="70"/>
      <c r="CI525" s="70"/>
      <c r="CJ525" s="70"/>
      <c r="CK525" s="70"/>
      <c r="CL525" s="70"/>
      <c r="CM525" s="70"/>
      <c r="CN525" s="70"/>
      <c r="CO525" s="70"/>
      <c r="CP525" s="70"/>
      <c r="CQ525" s="70"/>
      <c r="CR525" s="70"/>
      <c r="CS525" s="58">
        <f>+AL525+AT525</f>
        <v>0</v>
      </c>
      <c r="CT525" s="76">
        <f>+BA525+BG525+BM525+BS525+BY525+CE525+CK525+CQ525</f>
        <v>0</v>
      </c>
      <c r="CU525" s="76">
        <f>+CS525-CT525</f>
        <v>0</v>
      </c>
      <c r="CV525" s="81">
        <f>+AE525-AL525-AT525</f>
        <v>500</v>
      </c>
      <c r="CW525" s="70"/>
      <c r="CX525" s="70"/>
      <c r="CY525" s="70"/>
    </row>
    <row r="526" spans="1:103">
      <c r="A526" s="70" t="s">
        <v>562</v>
      </c>
      <c r="B526" s="71">
        <v>42</v>
      </c>
      <c r="C526" s="15" t="s">
        <v>402</v>
      </c>
      <c r="D526" s="124" t="s">
        <v>403</v>
      </c>
      <c r="E526" s="123"/>
      <c r="F526" s="123"/>
      <c r="G526" s="71" t="s">
        <v>259</v>
      </c>
      <c r="H526" s="71">
        <v>4</v>
      </c>
      <c r="I526" s="73">
        <v>145.38</v>
      </c>
      <c r="J526" s="73">
        <v>47900</v>
      </c>
      <c r="K526" s="72">
        <v>0</v>
      </c>
      <c r="L526" s="72" t="s">
        <v>41</v>
      </c>
      <c r="M526" s="92" t="s">
        <v>192</v>
      </c>
      <c r="N526" s="70" t="s">
        <v>142</v>
      </c>
      <c r="O526" s="70" t="s">
        <v>566</v>
      </c>
      <c r="P526" s="70"/>
      <c r="Q526" s="89"/>
      <c r="R526" s="70"/>
      <c r="S526" s="70" t="s">
        <v>465</v>
      </c>
      <c r="T526" s="88" t="s">
        <v>259</v>
      </c>
      <c r="U526" s="88">
        <v>4</v>
      </c>
      <c r="V526" s="87">
        <v>145.38</v>
      </c>
      <c r="W526" s="87" t="s">
        <v>1017</v>
      </c>
      <c r="X526" s="78">
        <v>45199</v>
      </c>
      <c r="Y526" s="78">
        <v>45222</v>
      </c>
      <c r="Z526" s="69" t="s">
        <v>1080</v>
      </c>
      <c r="AA526" s="319">
        <v>42900</v>
      </c>
      <c r="AB526" s="70">
        <v>82</v>
      </c>
      <c r="AC526" s="70">
        <v>49</v>
      </c>
      <c r="AD526" s="78">
        <v>46721</v>
      </c>
      <c r="AE526" s="115">
        <v>500</v>
      </c>
      <c r="AF526" s="115"/>
      <c r="AG526" s="70"/>
      <c r="AH526" s="70"/>
      <c r="AI526" s="70"/>
      <c r="AJ526" s="70"/>
      <c r="AK526" s="70"/>
      <c r="AL526" s="76"/>
      <c r="AM526" s="76"/>
      <c r="AN526" s="76"/>
      <c r="AO526" s="76"/>
      <c r="AP526" s="76"/>
      <c r="AQ526" s="76"/>
      <c r="AR526" s="76"/>
      <c r="AS526" s="76"/>
      <c r="AT526" s="76"/>
      <c r="AU526" s="76"/>
      <c r="AV526" s="76"/>
      <c r="AW526" s="70"/>
      <c r="AX526" s="70"/>
      <c r="AY526" s="70"/>
      <c r="AZ526" s="70"/>
      <c r="BA526" s="76"/>
      <c r="BB526" s="76"/>
      <c r="BC526" s="70"/>
      <c r="BD526" s="70"/>
      <c r="BE526" s="70"/>
      <c r="BF526" s="70"/>
      <c r="BG526" s="70"/>
      <c r="BH526" s="70"/>
      <c r="BI526" s="70"/>
      <c r="BJ526" s="70"/>
      <c r="BK526" s="70"/>
      <c r="BL526" s="70"/>
      <c r="BM526" s="70"/>
      <c r="BN526" s="70"/>
      <c r="BO526" s="70"/>
      <c r="BP526" s="70"/>
      <c r="BQ526" s="70"/>
      <c r="BR526" s="70"/>
      <c r="BS526" s="70"/>
      <c r="BT526" s="70"/>
      <c r="BU526" s="70"/>
      <c r="BV526" s="70"/>
      <c r="BW526" s="70"/>
      <c r="BX526" s="70"/>
      <c r="BY526" s="70"/>
      <c r="BZ526" s="70"/>
      <c r="CA526" s="70"/>
      <c r="CB526" s="70"/>
      <c r="CC526" s="70"/>
      <c r="CD526" s="70"/>
      <c r="CE526" s="70"/>
      <c r="CF526" s="70"/>
      <c r="CG526" s="70"/>
      <c r="CH526" s="70"/>
      <c r="CI526" s="70"/>
      <c r="CJ526" s="70"/>
      <c r="CK526" s="70"/>
      <c r="CL526" s="70"/>
      <c r="CM526" s="70"/>
      <c r="CN526" s="70"/>
      <c r="CO526" s="70"/>
      <c r="CP526" s="70"/>
      <c r="CQ526" s="70"/>
      <c r="CR526" s="70"/>
      <c r="CS526" s="58">
        <f>+AL526+AT526</f>
        <v>0</v>
      </c>
      <c r="CT526" s="76">
        <f>+BA526+BG526+BM526+BS526+BY526+CE526+CK526+CQ526</f>
        <v>0</v>
      </c>
      <c r="CU526" s="76">
        <f>+CS526-CT526</f>
        <v>0</v>
      </c>
      <c r="CV526" s="81">
        <f>+AE526-AL526-AT526</f>
        <v>500</v>
      </c>
      <c r="CW526" s="70"/>
      <c r="CX526" s="70"/>
      <c r="CY526" s="70"/>
    </row>
    <row r="527" spans="1:103">
      <c r="A527" s="70" t="s">
        <v>562</v>
      </c>
      <c r="B527" s="71">
        <v>42</v>
      </c>
      <c r="C527" s="15" t="s">
        <v>402</v>
      </c>
      <c r="D527" s="124" t="s">
        <v>403</v>
      </c>
      <c r="E527" s="123"/>
      <c r="F527" s="123"/>
      <c r="G527" s="71" t="s">
        <v>259</v>
      </c>
      <c r="H527" s="71">
        <v>4</v>
      </c>
      <c r="I527" s="73">
        <v>145.38</v>
      </c>
      <c r="J527" s="73">
        <v>47900</v>
      </c>
      <c r="K527" s="72">
        <v>0</v>
      </c>
      <c r="L527" s="72" t="s">
        <v>41</v>
      </c>
      <c r="M527" s="92" t="s">
        <v>192</v>
      </c>
      <c r="N527" s="70" t="s">
        <v>142</v>
      </c>
      <c r="O527" s="70" t="s">
        <v>566</v>
      </c>
      <c r="P527" s="70"/>
      <c r="Q527" s="89"/>
      <c r="R527" s="70"/>
      <c r="S527" s="70" t="s">
        <v>465</v>
      </c>
      <c r="T527" s="88" t="s">
        <v>259</v>
      </c>
      <c r="U527" s="88">
        <v>4</v>
      </c>
      <c r="V527" s="87">
        <v>145.38</v>
      </c>
      <c r="W527" s="87" t="s">
        <v>1017</v>
      </c>
      <c r="X527" s="78">
        <v>45199</v>
      </c>
      <c r="Y527" s="78">
        <v>45222</v>
      </c>
      <c r="Z527" s="69" t="s">
        <v>1080</v>
      </c>
      <c r="AA527" s="319">
        <v>42900</v>
      </c>
      <c r="AB527" s="70">
        <v>82</v>
      </c>
      <c r="AC527" s="70">
        <v>50</v>
      </c>
      <c r="AD527" s="78">
        <v>46751</v>
      </c>
      <c r="AE527" s="115">
        <v>500</v>
      </c>
      <c r="AF527" s="115"/>
      <c r="AG527" s="70"/>
      <c r="AH527" s="70"/>
      <c r="AI527" s="70"/>
      <c r="AJ527" s="70"/>
      <c r="AK527" s="70"/>
      <c r="AL527" s="76"/>
      <c r="AM527" s="76"/>
      <c r="AN527" s="76"/>
      <c r="AO527" s="76"/>
      <c r="AP527" s="76"/>
      <c r="AQ527" s="76"/>
      <c r="AR527" s="76"/>
      <c r="AS527" s="76"/>
      <c r="AT527" s="76"/>
      <c r="AU527" s="76"/>
      <c r="AV527" s="76"/>
      <c r="AW527" s="70"/>
      <c r="AX527" s="70"/>
      <c r="AY527" s="70"/>
      <c r="AZ527" s="70"/>
      <c r="BA527" s="76"/>
      <c r="BB527" s="76"/>
      <c r="BC527" s="70"/>
      <c r="BD527" s="70"/>
      <c r="BE527" s="70"/>
      <c r="BF527" s="70"/>
      <c r="BG527" s="70"/>
      <c r="BH527" s="70"/>
      <c r="BI527" s="70"/>
      <c r="BJ527" s="70"/>
      <c r="BK527" s="70"/>
      <c r="BL527" s="70"/>
      <c r="BM527" s="70"/>
      <c r="BN527" s="70"/>
      <c r="BO527" s="70"/>
      <c r="BP527" s="70"/>
      <c r="BQ527" s="70"/>
      <c r="BR527" s="70"/>
      <c r="BS527" s="70"/>
      <c r="BT527" s="70"/>
      <c r="BU527" s="70"/>
      <c r="BV527" s="70"/>
      <c r="BW527" s="70"/>
      <c r="BX527" s="70"/>
      <c r="BY527" s="70"/>
      <c r="BZ527" s="70"/>
      <c r="CA527" s="70"/>
      <c r="CB527" s="70"/>
      <c r="CC527" s="70"/>
      <c r="CD527" s="70"/>
      <c r="CE527" s="70"/>
      <c r="CF527" s="70"/>
      <c r="CG527" s="70"/>
      <c r="CH527" s="70"/>
      <c r="CI527" s="70"/>
      <c r="CJ527" s="70"/>
      <c r="CK527" s="70"/>
      <c r="CL527" s="70"/>
      <c r="CM527" s="70"/>
      <c r="CN527" s="70"/>
      <c r="CO527" s="70"/>
      <c r="CP527" s="70"/>
      <c r="CQ527" s="70"/>
      <c r="CR527" s="70"/>
      <c r="CS527" s="58">
        <f>+AL527+AT527</f>
        <v>0</v>
      </c>
      <c r="CT527" s="76">
        <f>+BA527+BG527+BM527+BS527+BY527+CE527+CK527+CQ527</f>
        <v>0</v>
      </c>
      <c r="CU527" s="76">
        <f>+CS527-CT527</f>
        <v>0</v>
      </c>
      <c r="CV527" s="81">
        <f>+AE527-AL527-AT527</f>
        <v>500</v>
      </c>
      <c r="CW527" s="70"/>
      <c r="CX527" s="70"/>
      <c r="CY527" s="70"/>
    </row>
    <row r="528" spans="1:103">
      <c r="A528" s="70" t="s">
        <v>562</v>
      </c>
      <c r="B528" s="71">
        <v>42</v>
      </c>
      <c r="C528" s="15" t="s">
        <v>402</v>
      </c>
      <c r="D528" s="124" t="s">
        <v>403</v>
      </c>
      <c r="E528" s="123"/>
      <c r="F528" s="123"/>
      <c r="G528" s="71" t="s">
        <v>259</v>
      </c>
      <c r="H528" s="71">
        <v>4</v>
      </c>
      <c r="I528" s="73">
        <v>145.38</v>
      </c>
      <c r="J528" s="73">
        <v>47900</v>
      </c>
      <c r="K528" s="72">
        <v>0</v>
      </c>
      <c r="L528" s="72" t="s">
        <v>41</v>
      </c>
      <c r="M528" s="92" t="s">
        <v>192</v>
      </c>
      <c r="N528" s="70" t="s">
        <v>142</v>
      </c>
      <c r="O528" s="70" t="s">
        <v>566</v>
      </c>
      <c r="P528" s="70"/>
      <c r="Q528" s="89"/>
      <c r="R528" s="70"/>
      <c r="S528" s="70" t="s">
        <v>465</v>
      </c>
      <c r="T528" s="88" t="s">
        <v>259</v>
      </c>
      <c r="U528" s="88">
        <v>4</v>
      </c>
      <c r="V528" s="87">
        <v>145.38</v>
      </c>
      <c r="W528" s="87" t="s">
        <v>1017</v>
      </c>
      <c r="X528" s="78">
        <v>45199</v>
      </c>
      <c r="Y528" s="78">
        <v>45222</v>
      </c>
      <c r="Z528" s="69" t="s">
        <v>1080</v>
      </c>
      <c r="AA528" s="319">
        <v>42900</v>
      </c>
      <c r="AB528" s="70">
        <v>82</v>
      </c>
      <c r="AC528" s="70">
        <v>51</v>
      </c>
      <c r="AD528" s="78">
        <v>46782</v>
      </c>
      <c r="AE528" s="115">
        <v>500</v>
      </c>
      <c r="AF528" s="115"/>
      <c r="AG528" s="70"/>
      <c r="AH528" s="70"/>
      <c r="AI528" s="70"/>
      <c r="AJ528" s="70"/>
      <c r="AK528" s="70"/>
      <c r="AL528" s="76"/>
      <c r="AM528" s="76"/>
      <c r="AN528" s="76"/>
      <c r="AO528" s="76"/>
      <c r="AP528" s="76"/>
      <c r="AQ528" s="76"/>
      <c r="AR528" s="76"/>
      <c r="AS528" s="76"/>
      <c r="AT528" s="76"/>
      <c r="AU528" s="76"/>
      <c r="AV528" s="76"/>
      <c r="AW528" s="70"/>
      <c r="AX528" s="70"/>
      <c r="AY528" s="70"/>
      <c r="AZ528" s="70"/>
      <c r="BA528" s="76"/>
      <c r="BB528" s="76"/>
      <c r="BC528" s="70"/>
      <c r="BD528" s="70"/>
      <c r="BE528" s="70"/>
      <c r="BF528" s="70"/>
      <c r="BG528" s="70"/>
      <c r="BH528" s="70"/>
      <c r="BI528" s="70"/>
      <c r="BJ528" s="70"/>
      <c r="BK528" s="70"/>
      <c r="BL528" s="70"/>
      <c r="BM528" s="70"/>
      <c r="BN528" s="70"/>
      <c r="BO528" s="70"/>
      <c r="BP528" s="70"/>
      <c r="BQ528" s="70"/>
      <c r="BR528" s="70"/>
      <c r="BS528" s="70"/>
      <c r="BT528" s="70"/>
      <c r="BU528" s="70"/>
      <c r="BV528" s="70"/>
      <c r="BW528" s="70"/>
      <c r="BX528" s="70"/>
      <c r="BY528" s="70"/>
      <c r="BZ528" s="70"/>
      <c r="CA528" s="70"/>
      <c r="CB528" s="70"/>
      <c r="CC528" s="70"/>
      <c r="CD528" s="70"/>
      <c r="CE528" s="70"/>
      <c r="CF528" s="70"/>
      <c r="CG528" s="70"/>
      <c r="CH528" s="70"/>
      <c r="CI528" s="70"/>
      <c r="CJ528" s="70"/>
      <c r="CK528" s="70"/>
      <c r="CL528" s="70"/>
      <c r="CM528" s="70"/>
      <c r="CN528" s="70"/>
      <c r="CO528" s="70"/>
      <c r="CP528" s="70"/>
      <c r="CQ528" s="70"/>
      <c r="CR528" s="70"/>
      <c r="CS528" s="58">
        <f>+AL528+AT528</f>
        <v>0</v>
      </c>
      <c r="CT528" s="76">
        <f>+BA528+BG528+BM528+BS528+BY528+CE528+CK528+CQ528</f>
        <v>0</v>
      </c>
      <c r="CU528" s="76">
        <f>+CS528-CT528</f>
        <v>0</v>
      </c>
      <c r="CV528" s="81">
        <f>+AE528-AL528-AT528</f>
        <v>500</v>
      </c>
      <c r="CW528" s="70"/>
      <c r="CX528" s="70"/>
      <c r="CY528" s="70"/>
    </row>
    <row r="529" spans="1:103">
      <c r="A529" s="70" t="s">
        <v>562</v>
      </c>
      <c r="B529" s="71">
        <v>42</v>
      </c>
      <c r="C529" s="15" t="s">
        <v>402</v>
      </c>
      <c r="D529" s="124" t="s">
        <v>403</v>
      </c>
      <c r="E529" s="123"/>
      <c r="F529" s="123"/>
      <c r="G529" s="71" t="s">
        <v>259</v>
      </c>
      <c r="H529" s="71">
        <v>4</v>
      </c>
      <c r="I529" s="73">
        <v>145.38</v>
      </c>
      <c r="J529" s="73">
        <v>47900</v>
      </c>
      <c r="K529" s="72">
        <v>0</v>
      </c>
      <c r="L529" s="72" t="s">
        <v>41</v>
      </c>
      <c r="M529" s="92" t="s">
        <v>192</v>
      </c>
      <c r="N529" s="70" t="s">
        <v>142</v>
      </c>
      <c r="O529" s="70" t="s">
        <v>566</v>
      </c>
      <c r="P529" s="70"/>
      <c r="Q529" s="89"/>
      <c r="R529" s="70"/>
      <c r="S529" s="70" t="s">
        <v>465</v>
      </c>
      <c r="T529" s="88" t="s">
        <v>259</v>
      </c>
      <c r="U529" s="88">
        <v>4</v>
      </c>
      <c r="V529" s="87">
        <v>145.38</v>
      </c>
      <c r="W529" s="87" t="s">
        <v>1017</v>
      </c>
      <c r="X529" s="78">
        <v>45199</v>
      </c>
      <c r="Y529" s="78">
        <v>45222</v>
      </c>
      <c r="Z529" s="69" t="s">
        <v>1080</v>
      </c>
      <c r="AA529" s="319">
        <v>42900</v>
      </c>
      <c r="AB529" s="70">
        <v>82</v>
      </c>
      <c r="AC529" s="70">
        <v>52</v>
      </c>
      <c r="AD529" s="78">
        <v>46812</v>
      </c>
      <c r="AE529" s="115">
        <v>500</v>
      </c>
      <c r="AF529" s="115"/>
      <c r="AG529" s="70"/>
      <c r="AH529" s="70"/>
      <c r="AI529" s="70"/>
      <c r="AJ529" s="70"/>
      <c r="AK529" s="70"/>
      <c r="AL529" s="76"/>
      <c r="AM529" s="76"/>
      <c r="AN529" s="76"/>
      <c r="AO529" s="76"/>
      <c r="AP529" s="76"/>
      <c r="AQ529" s="76"/>
      <c r="AR529" s="76"/>
      <c r="AS529" s="76"/>
      <c r="AT529" s="76"/>
      <c r="AU529" s="76"/>
      <c r="AV529" s="76"/>
      <c r="AW529" s="70"/>
      <c r="AX529" s="70"/>
      <c r="AY529" s="70"/>
      <c r="AZ529" s="70"/>
      <c r="BA529" s="76"/>
      <c r="BB529" s="76"/>
      <c r="BC529" s="70"/>
      <c r="BD529" s="70"/>
      <c r="BE529" s="70"/>
      <c r="BF529" s="70"/>
      <c r="BG529" s="70"/>
      <c r="BH529" s="70"/>
      <c r="BI529" s="70"/>
      <c r="BJ529" s="70"/>
      <c r="BK529" s="70"/>
      <c r="BL529" s="70"/>
      <c r="BM529" s="70"/>
      <c r="BN529" s="70"/>
      <c r="BO529" s="70"/>
      <c r="BP529" s="70"/>
      <c r="BQ529" s="70"/>
      <c r="BR529" s="70"/>
      <c r="BS529" s="70"/>
      <c r="BT529" s="70"/>
      <c r="BU529" s="70"/>
      <c r="BV529" s="70"/>
      <c r="BW529" s="70"/>
      <c r="BX529" s="70"/>
      <c r="BY529" s="70"/>
      <c r="BZ529" s="70"/>
      <c r="CA529" s="70"/>
      <c r="CB529" s="70"/>
      <c r="CC529" s="70"/>
      <c r="CD529" s="70"/>
      <c r="CE529" s="70"/>
      <c r="CF529" s="70"/>
      <c r="CG529" s="70"/>
      <c r="CH529" s="70"/>
      <c r="CI529" s="70"/>
      <c r="CJ529" s="70"/>
      <c r="CK529" s="70"/>
      <c r="CL529" s="70"/>
      <c r="CM529" s="70"/>
      <c r="CN529" s="70"/>
      <c r="CO529" s="70"/>
      <c r="CP529" s="70"/>
      <c r="CQ529" s="70"/>
      <c r="CR529" s="70"/>
      <c r="CS529" s="58">
        <f>+AL529+AT529</f>
        <v>0</v>
      </c>
      <c r="CT529" s="76">
        <f>+BA529+BG529+BM529+BS529+BY529+CE529+CK529+CQ529</f>
        <v>0</v>
      </c>
      <c r="CU529" s="76">
        <f>+CS529-CT529</f>
        <v>0</v>
      </c>
      <c r="CV529" s="81">
        <f>+AE529-AL529-AT529</f>
        <v>500</v>
      </c>
      <c r="CW529" s="70"/>
      <c r="CX529" s="70"/>
      <c r="CY529" s="70"/>
    </row>
    <row r="530" spans="1:103">
      <c r="A530" s="70" t="s">
        <v>562</v>
      </c>
      <c r="B530" s="71">
        <v>42</v>
      </c>
      <c r="C530" s="15" t="s">
        <v>402</v>
      </c>
      <c r="D530" s="124" t="s">
        <v>403</v>
      </c>
      <c r="E530" s="123"/>
      <c r="F530" s="123"/>
      <c r="G530" s="71" t="s">
        <v>259</v>
      </c>
      <c r="H530" s="71">
        <v>4</v>
      </c>
      <c r="I530" s="73">
        <v>145.38</v>
      </c>
      <c r="J530" s="73">
        <v>47900</v>
      </c>
      <c r="K530" s="72">
        <v>0</v>
      </c>
      <c r="L530" s="72" t="s">
        <v>41</v>
      </c>
      <c r="M530" s="92" t="s">
        <v>192</v>
      </c>
      <c r="N530" s="70" t="s">
        <v>142</v>
      </c>
      <c r="O530" s="70" t="s">
        <v>566</v>
      </c>
      <c r="P530" s="70"/>
      <c r="Q530" s="89"/>
      <c r="R530" s="70"/>
      <c r="S530" s="70" t="s">
        <v>465</v>
      </c>
      <c r="T530" s="88" t="s">
        <v>259</v>
      </c>
      <c r="U530" s="88">
        <v>4</v>
      </c>
      <c r="V530" s="87">
        <v>145.38</v>
      </c>
      <c r="W530" s="87" t="s">
        <v>1017</v>
      </c>
      <c r="X530" s="78">
        <v>45199</v>
      </c>
      <c r="Y530" s="78">
        <v>45222</v>
      </c>
      <c r="Z530" s="69" t="s">
        <v>1080</v>
      </c>
      <c r="AA530" s="319">
        <v>42900</v>
      </c>
      <c r="AB530" s="70">
        <v>82</v>
      </c>
      <c r="AC530" s="70">
        <v>53</v>
      </c>
      <c r="AD530" s="78">
        <v>46842</v>
      </c>
      <c r="AE530" s="115">
        <v>500</v>
      </c>
      <c r="AF530" s="115"/>
      <c r="AG530" s="70"/>
      <c r="AH530" s="70"/>
      <c r="AI530" s="70"/>
      <c r="AJ530" s="70"/>
      <c r="AK530" s="70"/>
      <c r="AL530" s="76"/>
      <c r="AM530" s="76"/>
      <c r="AN530" s="76"/>
      <c r="AO530" s="76"/>
      <c r="AP530" s="76"/>
      <c r="AQ530" s="76"/>
      <c r="AR530" s="76"/>
      <c r="AS530" s="76"/>
      <c r="AT530" s="76"/>
      <c r="AU530" s="76"/>
      <c r="AV530" s="76"/>
      <c r="AW530" s="70"/>
      <c r="AX530" s="70"/>
      <c r="AY530" s="70"/>
      <c r="AZ530" s="70"/>
      <c r="BA530" s="76"/>
      <c r="BB530" s="76"/>
      <c r="BC530" s="70"/>
      <c r="BD530" s="70"/>
      <c r="BE530" s="70"/>
      <c r="BF530" s="70"/>
      <c r="BG530" s="70"/>
      <c r="BH530" s="70"/>
      <c r="BI530" s="70"/>
      <c r="BJ530" s="70"/>
      <c r="BK530" s="70"/>
      <c r="BL530" s="70"/>
      <c r="BM530" s="70"/>
      <c r="BN530" s="70"/>
      <c r="BO530" s="70"/>
      <c r="BP530" s="70"/>
      <c r="BQ530" s="70"/>
      <c r="BR530" s="70"/>
      <c r="BS530" s="70"/>
      <c r="BT530" s="70"/>
      <c r="BU530" s="70"/>
      <c r="BV530" s="70"/>
      <c r="BW530" s="70"/>
      <c r="BX530" s="70"/>
      <c r="BY530" s="70"/>
      <c r="BZ530" s="70"/>
      <c r="CA530" s="70"/>
      <c r="CB530" s="70"/>
      <c r="CC530" s="70"/>
      <c r="CD530" s="70"/>
      <c r="CE530" s="70"/>
      <c r="CF530" s="70"/>
      <c r="CG530" s="70"/>
      <c r="CH530" s="70"/>
      <c r="CI530" s="70"/>
      <c r="CJ530" s="70"/>
      <c r="CK530" s="70"/>
      <c r="CL530" s="70"/>
      <c r="CM530" s="70"/>
      <c r="CN530" s="70"/>
      <c r="CO530" s="70"/>
      <c r="CP530" s="70"/>
      <c r="CQ530" s="70"/>
      <c r="CR530" s="70"/>
      <c r="CS530" s="58">
        <f>+AL530+AT530</f>
        <v>0</v>
      </c>
      <c r="CT530" s="76">
        <f>+BA530+BG530+BM530+BS530+BY530+CE530+CK530+CQ530</f>
        <v>0</v>
      </c>
      <c r="CU530" s="76">
        <f>+CS530-CT530</f>
        <v>0</v>
      </c>
      <c r="CV530" s="81">
        <f>+AE530-AL530-AT530</f>
        <v>500</v>
      </c>
      <c r="CW530" s="70"/>
      <c r="CX530" s="70"/>
      <c r="CY530" s="70"/>
    </row>
    <row r="531" spans="1:103">
      <c r="A531" s="70" t="s">
        <v>562</v>
      </c>
      <c r="B531" s="71">
        <v>42</v>
      </c>
      <c r="C531" s="15" t="s">
        <v>402</v>
      </c>
      <c r="D531" s="124" t="s">
        <v>403</v>
      </c>
      <c r="E531" s="123"/>
      <c r="F531" s="123"/>
      <c r="G531" s="71" t="s">
        <v>259</v>
      </c>
      <c r="H531" s="71">
        <v>4</v>
      </c>
      <c r="I531" s="73">
        <v>145.38</v>
      </c>
      <c r="J531" s="73">
        <v>47900</v>
      </c>
      <c r="K531" s="72">
        <v>0</v>
      </c>
      <c r="L531" s="72" t="s">
        <v>41</v>
      </c>
      <c r="M531" s="92" t="s">
        <v>192</v>
      </c>
      <c r="N531" s="70" t="s">
        <v>142</v>
      </c>
      <c r="O531" s="70" t="s">
        <v>566</v>
      </c>
      <c r="P531" s="70"/>
      <c r="Q531" s="89"/>
      <c r="R531" s="70"/>
      <c r="S531" s="70" t="s">
        <v>465</v>
      </c>
      <c r="T531" s="88" t="s">
        <v>259</v>
      </c>
      <c r="U531" s="88">
        <v>4</v>
      </c>
      <c r="V531" s="87">
        <v>145.38</v>
      </c>
      <c r="W531" s="87" t="s">
        <v>1017</v>
      </c>
      <c r="X531" s="78">
        <v>45199</v>
      </c>
      <c r="Y531" s="78">
        <v>45222</v>
      </c>
      <c r="Z531" s="69" t="s">
        <v>1080</v>
      </c>
      <c r="AA531" s="319">
        <v>42900</v>
      </c>
      <c r="AB531" s="70">
        <v>82</v>
      </c>
      <c r="AC531" s="70">
        <v>54</v>
      </c>
      <c r="AD531" s="78">
        <v>46873</v>
      </c>
      <c r="AE531" s="115">
        <v>500</v>
      </c>
      <c r="AF531" s="115"/>
      <c r="AG531" s="70"/>
      <c r="AH531" s="70"/>
      <c r="AI531" s="70"/>
      <c r="AJ531" s="70"/>
      <c r="AK531" s="70"/>
      <c r="AL531" s="76"/>
      <c r="AM531" s="76"/>
      <c r="AN531" s="76"/>
      <c r="AO531" s="76"/>
      <c r="AP531" s="76"/>
      <c r="AQ531" s="76"/>
      <c r="AR531" s="76"/>
      <c r="AS531" s="76"/>
      <c r="AT531" s="76"/>
      <c r="AU531" s="76"/>
      <c r="AV531" s="76"/>
      <c r="AW531" s="70"/>
      <c r="AX531" s="70"/>
      <c r="AY531" s="70"/>
      <c r="AZ531" s="70"/>
      <c r="BA531" s="76"/>
      <c r="BB531" s="76"/>
      <c r="BC531" s="70"/>
      <c r="BD531" s="70"/>
      <c r="BE531" s="70"/>
      <c r="BF531" s="70"/>
      <c r="BG531" s="70"/>
      <c r="BH531" s="70"/>
      <c r="BI531" s="70"/>
      <c r="BJ531" s="70"/>
      <c r="BK531" s="70"/>
      <c r="BL531" s="70"/>
      <c r="BM531" s="70"/>
      <c r="BN531" s="70"/>
      <c r="BO531" s="70"/>
      <c r="BP531" s="70"/>
      <c r="BQ531" s="70"/>
      <c r="BR531" s="70"/>
      <c r="BS531" s="70"/>
      <c r="BT531" s="70"/>
      <c r="BU531" s="70"/>
      <c r="BV531" s="70"/>
      <c r="BW531" s="70"/>
      <c r="BX531" s="70"/>
      <c r="BY531" s="70"/>
      <c r="BZ531" s="70"/>
      <c r="CA531" s="70"/>
      <c r="CB531" s="70"/>
      <c r="CC531" s="70"/>
      <c r="CD531" s="70"/>
      <c r="CE531" s="70"/>
      <c r="CF531" s="70"/>
      <c r="CG531" s="70"/>
      <c r="CH531" s="70"/>
      <c r="CI531" s="70"/>
      <c r="CJ531" s="70"/>
      <c r="CK531" s="70"/>
      <c r="CL531" s="70"/>
      <c r="CM531" s="70"/>
      <c r="CN531" s="70"/>
      <c r="CO531" s="70"/>
      <c r="CP531" s="70"/>
      <c r="CQ531" s="70"/>
      <c r="CR531" s="70"/>
      <c r="CS531" s="58">
        <f>+AL531+AT531</f>
        <v>0</v>
      </c>
      <c r="CT531" s="76">
        <f>+BA531+BG531+BM531+BS531+BY531+CE531+CK531+CQ531</f>
        <v>0</v>
      </c>
      <c r="CU531" s="76">
        <f>+CS531-CT531</f>
        <v>0</v>
      </c>
      <c r="CV531" s="81">
        <f>+AE531-AL531-AT531</f>
        <v>500</v>
      </c>
      <c r="CW531" s="70"/>
      <c r="CX531" s="70"/>
      <c r="CY531" s="70"/>
    </row>
    <row r="532" spans="1:103">
      <c r="A532" s="70" t="s">
        <v>562</v>
      </c>
      <c r="B532" s="71">
        <v>42</v>
      </c>
      <c r="C532" s="15" t="s">
        <v>402</v>
      </c>
      <c r="D532" s="124" t="s">
        <v>403</v>
      </c>
      <c r="E532" s="123"/>
      <c r="F532" s="123"/>
      <c r="G532" s="71" t="s">
        <v>259</v>
      </c>
      <c r="H532" s="71">
        <v>4</v>
      </c>
      <c r="I532" s="73">
        <v>145.38</v>
      </c>
      <c r="J532" s="73">
        <v>47900</v>
      </c>
      <c r="K532" s="72">
        <v>0</v>
      </c>
      <c r="L532" s="72" t="s">
        <v>41</v>
      </c>
      <c r="M532" s="92" t="s">
        <v>192</v>
      </c>
      <c r="N532" s="70" t="s">
        <v>142</v>
      </c>
      <c r="O532" s="70" t="s">
        <v>566</v>
      </c>
      <c r="P532" s="70"/>
      <c r="Q532" s="89"/>
      <c r="R532" s="70"/>
      <c r="S532" s="70" t="s">
        <v>465</v>
      </c>
      <c r="T532" s="88" t="s">
        <v>259</v>
      </c>
      <c r="U532" s="88">
        <v>4</v>
      </c>
      <c r="V532" s="87">
        <v>145.38</v>
      </c>
      <c r="W532" s="87" t="s">
        <v>1017</v>
      </c>
      <c r="X532" s="78">
        <v>45199</v>
      </c>
      <c r="Y532" s="78">
        <v>45222</v>
      </c>
      <c r="Z532" s="69" t="s">
        <v>1080</v>
      </c>
      <c r="AA532" s="319">
        <v>42900</v>
      </c>
      <c r="AB532" s="70">
        <v>82</v>
      </c>
      <c r="AC532" s="70">
        <v>55</v>
      </c>
      <c r="AD532" s="78">
        <v>46903</v>
      </c>
      <c r="AE532" s="115">
        <v>500</v>
      </c>
      <c r="AF532" s="115"/>
      <c r="AG532" s="70"/>
      <c r="AH532" s="70"/>
      <c r="AI532" s="70"/>
      <c r="AJ532" s="70"/>
      <c r="AK532" s="70"/>
      <c r="AL532" s="76"/>
      <c r="AM532" s="76"/>
      <c r="AN532" s="76"/>
      <c r="AO532" s="76"/>
      <c r="AP532" s="76"/>
      <c r="AQ532" s="76"/>
      <c r="AR532" s="76"/>
      <c r="AS532" s="76"/>
      <c r="AT532" s="76"/>
      <c r="AU532" s="76"/>
      <c r="AV532" s="76"/>
      <c r="AW532" s="70"/>
      <c r="AX532" s="70"/>
      <c r="AY532" s="70"/>
      <c r="AZ532" s="70"/>
      <c r="BA532" s="76"/>
      <c r="BB532" s="76"/>
      <c r="BC532" s="70"/>
      <c r="BD532" s="70"/>
      <c r="BE532" s="70"/>
      <c r="BF532" s="70"/>
      <c r="BG532" s="70"/>
      <c r="BH532" s="70"/>
      <c r="BI532" s="70"/>
      <c r="BJ532" s="70"/>
      <c r="BK532" s="70"/>
      <c r="BL532" s="70"/>
      <c r="BM532" s="70"/>
      <c r="BN532" s="70"/>
      <c r="BO532" s="70"/>
      <c r="BP532" s="70"/>
      <c r="BQ532" s="70"/>
      <c r="BR532" s="70"/>
      <c r="BS532" s="70"/>
      <c r="BT532" s="70"/>
      <c r="BU532" s="70"/>
      <c r="BV532" s="70"/>
      <c r="BW532" s="70"/>
      <c r="BX532" s="70"/>
      <c r="BY532" s="70"/>
      <c r="BZ532" s="70"/>
      <c r="CA532" s="70"/>
      <c r="CB532" s="70"/>
      <c r="CC532" s="70"/>
      <c r="CD532" s="70"/>
      <c r="CE532" s="70"/>
      <c r="CF532" s="70"/>
      <c r="CG532" s="70"/>
      <c r="CH532" s="70"/>
      <c r="CI532" s="70"/>
      <c r="CJ532" s="70"/>
      <c r="CK532" s="70"/>
      <c r="CL532" s="70"/>
      <c r="CM532" s="70"/>
      <c r="CN532" s="70"/>
      <c r="CO532" s="70"/>
      <c r="CP532" s="70"/>
      <c r="CQ532" s="70"/>
      <c r="CR532" s="70"/>
      <c r="CS532" s="58">
        <f>+AL532+AT532</f>
        <v>0</v>
      </c>
      <c r="CT532" s="76">
        <f>+BA532+BG532+BM532+BS532+BY532+CE532+CK532+CQ532</f>
        <v>0</v>
      </c>
      <c r="CU532" s="76">
        <f>+CS532-CT532</f>
        <v>0</v>
      </c>
      <c r="CV532" s="81">
        <f>+AE532-AL532-AT532</f>
        <v>500</v>
      </c>
      <c r="CW532" s="70"/>
      <c r="CX532" s="70"/>
      <c r="CY532" s="70"/>
    </row>
    <row r="533" spans="1:103">
      <c r="A533" s="70" t="s">
        <v>562</v>
      </c>
      <c r="B533" s="71">
        <v>42</v>
      </c>
      <c r="C533" s="15" t="s">
        <v>402</v>
      </c>
      <c r="D533" s="124" t="s">
        <v>403</v>
      </c>
      <c r="E533" s="123"/>
      <c r="F533" s="123"/>
      <c r="G533" s="71" t="s">
        <v>259</v>
      </c>
      <c r="H533" s="71">
        <v>4</v>
      </c>
      <c r="I533" s="73">
        <v>145.38</v>
      </c>
      <c r="J533" s="73">
        <v>47900</v>
      </c>
      <c r="K533" s="72">
        <v>0</v>
      </c>
      <c r="L533" s="72" t="s">
        <v>41</v>
      </c>
      <c r="M533" s="92" t="s">
        <v>192</v>
      </c>
      <c r="N533" s="70" t="s">
        <v>142</v>
      </c>
      <c r="O533" s="70" t="s">
        <v>566</v>
      </c>
      <c r="P533" s="70"/>
      <c r="Q533" s="89"/>
      <c r="R533" s="70"/>
      <c r="S533" s="70" t="s">
        <v>465</v>
      </c>
      <c r="T533" s="88" t="s">
        <v>259</v>
      </c>
      <c r="U533" s="88">
        <v>4</v>
      </c>
      <c r="V533" s="87">
        <v>145.38</v>
      </c>
      <c r="W533" s="87" t="s">
        <v>1017</v>
      </c>
      <c r="X533" s="78">
        <v>45199</v>
      </c>
      <c r="Y533" s="78">
        <v>45222</v>
      </c>
      <c r="Z533" s="69" t="s">
        <v>1080</v>
      </c>
      <c r="AA533" s="319">
        <v>42900</v>
      </c>
      <c r="AB533" s="70">
        <v>82</v>
      </c>
      <c r="AC533" s="70">
        <v>56</v>
      </c>
      <c r="AD533" s="78">
        <v>46934</v>
      </c>
      <c r="AE533" s="115">
        <v>500</v>
      </c>
      <c r="AF533" s="115"/>
      <c r="AG533" s="70"/>
      <c r="AH533" s="70"/>
      <c r="AI533" s="70"/>
      <c r="AJ533" s="70"/>
      <c r="AK533" s="70"/>
      <c r="AL533" s="76"/>
      <c r="AM533" s="76"/>
      <c r="AN533" s="76"/>
      <c r="AO533" s="76"/>
      <c r="AP533" s="76"/>
      <c r="AQ533" s="76"/>
      <c r="AR533" s="76"/>
      <c r="AS533" s="76"/>
      <c r="AT533" s="76"/>
      <c r="AU533" s="76"/>
      <c r="AV533" s="76"/>
      <c r="AW533" s="70"/>
      <c r="AX533" s="70"/>
      <c r="AY533" s="70"/>
      <c r="AZ533" s="70"/>
      <c r="BA533" s="76"/>
      <c r="BB533" s="76"/>
      <c r="BC533" s="70"/>
      <c r="BD533" s="70"/>
      <c r="BE533" s="70"/>
      <c r="BF533" s="70"/>
      <c r="BG533" s="70"/>
      <c r="BH533" s="70"/>
      <c r="BI533" s="70"/>
      <c r="BJ533" s="70"/>
      <c r="BK533" s="70"/>
      <c r="BL533" s="70"/>
      <c r="BM533" s="70"/>
      <c r="BN533" s="70"/>
      <c r="BO533" s="70"/>
      <c r="BP533" s="70"/>
      <c r="BQ533" s="70"/>
      <c r="BR533" s="70"/>
      <c r="BS533" s="70"/>
      <c r="BT533" s="70"/>
      <c r="BU533" s="70"/>
      <c r="BV533" s="70"/>
      <c r="BW533" s="70"/>
      <c r="BX533" s="70"/>
      <c r="BY533" s="70"/>
      <c r="BZ533" s="70"/>
      <c r="CA533" s="70"/>
      <c r="CB533" s="70"/>
      <c r="CC533" s="70"/>
      <c r="CD533" s="70"/>
      <c r="CE533" s="70"/>
      <c r="CF533" s="70"/>
      <c r="CG533" s="70"/>
      <c r="CH533" s="70"/>
      <c r="CI533" s="70"/>
      <c r="CJ533" s="70"/>
      <c r="CK533" s="70"/>
      <c r="CL533" s="70"/>
      <c r="CM533" s="70"/>
      <c r="CN533" s="70"/>
      <c r="CO533" s="70"/>
      <c r="CP533" s="70"/>
      <c r="CQ533" s="70"/>
      <c r="CR533" s="70"/>
      <c r="CS533" s="58">
        <f>+AL533+AT533</f>
        <v>0</v>
      </c>
      <c r="CT533" s="76">
        <f>+BA533+BG533+BM533+BS533+BY533+CE533+CK533+CQ533</f>
        <v>0</v>
      </c>
      <c r="CU533" s="76">
        <f>+CS533-CT533</f>
        <v>0</v>
      </c>
      <c r="CV533" s="81">
        <f>+AE533-AL533-AT533</f>
        <v>500</v>
      </c>
      <c r="CW533" s="70"/>
      <c r="CX533" s="70"/>
      <c r="CY533" s="70"/>
    </row>
    <row r="534" spans="1:103">
      <c r="A534" s="70" t="s">
        <v>562</v>
      </c>
      <c r="B534" s="71">
        <v>42</v>
      </c>
      <c r="C534" s="15" t="s">
        <v>402</v>
      </c>
      <c r="D534" s="124" t="s">
        <v>403</v>
      </c>
      <c r="E534" s="123"/>
      <c r="F534" s="123"/>
      <c r="G534" s="71" t="s">
        <v>259</v>
      </c>
      <c r="H534" s="71">
        <v>4</v>
      </c>
      <c r="I534" s="73">
        <v>145.38</v>
      </c>
      <c r="J534" s="73">
        <v>47900</v>
      </c>
      <c r="K534" s="72">
        <v>0</v>
      </c>
      <c r="L534" s="72" t="s">
        <v>41</v>
      </c>
      <c r="M534" s="92" t="s">
        <v>192</v>
      </c>
      <c r="N534" s="70" t="s">
        <v>142</v>
      </c>
      <c r="O534" s="70" t="s">
        <v>566</v>
      </c>
      <c r="P534" s="70"/>
      <c r="Q534" s="89"/>
      <c r="R534" s="70"/>
      <c r="S534" s="70" t="s">
        <v>465</v>
      </c>
      <c r="T534" s="88" t="s">
        <v>259</v>
      </c>
      <c r="U534" s="88">
        <v>4</v>
      </c>
      <c r="V534" s="87">
        <v>145.38</v>
      </c>
      <c r="W534" s="87" t="s">
        <v>1017</v>
      </c>
      <c r="X534" s="78">
        <v>45199</v>
      </c>
      <c r="Y534" s="78">
        <v>45222</v>
      </c>
      <c r="Z534" s="69" t="s">
        <v>1080</v>
      </c>
      <c r="AA534" s="319">
        <v>42900</v>
      </c>
      <c r="AB534" s="70">
        <v>82</v>
      </c>
      <c r="AC534" s="70">
        <v>57</v>
      </c>
      <c r="AD534" s="78">
        <v>46964</v>
      </c>
      <c r="AE534" s="115">
        <v>500</v>
      </c>
      <c r="AF534" s="115"/>
      <c r="AG534" s="70"/>
      <c r="AH534" s="70"/>
      <c r="AI534" s="70"/>
      <c r="AJ534" s="70"/>
      <c r="AK534" s="70"/>
      <c r="AL534" s="76"/>
      <c r="AM534" s="76"/>
      <c r="AN534" s="76"/>
      <c r="AO534" s="76"/>
      <c r="AP534" s="76"/>
      <c r="AQ534" s="76"/>
      <c r="AR534" s="76"/>
      <c r="AS534" s="76"/>
      <c r="AT534" s="76"/>
      <c r="AU534" s="76"/>
      <c r="AV534" s="76"/>
      <c r="AW534" s="70"/>
      <c r="AX534" s="70"/>
      <c r="AY534" s="70"/>
      <c r="AZ534" s="70"/>
      <c r="BA534" s="76"/>
      <c r="BB534" s="76"/>
      <c r="BC534" s="70"/>
      <c r="BD534" s="70"/>
      <c r="BE534" s="70"/>
      <c r="BF534" s="70"/>
      <c r="BG534" s="70"/>
      <c r="BH534" s="70"/>
      <c r="BI534" s="70"/>
      <c r="BJ534" s="70"/>
      <c r="BK534" s="70"/>
      <c r="BL534" s="70"/>
      <c r="BM534" s="70"/>
      <c r="BN534" s="70"/>
      <c r="BO534" s="70"/>
      <c r="BP534" s="70"/>
      <c r="BQ534" s="70"/>
      <c r="BR534" s="70"/>
      <c r="BS534" s="70"/>
      <c r="BT534" s="70"/>
      <c r="BU534" s="70"/>
      <c r="BV534" s="70"/>
      <c r="BW534" s="70"/>
      <c r="BX534" s="70"/>
      <c r="BY534" s="70"/>
      <c r="BZ534" s="70"/>
      <c r="CA534" s="70"/>
      <c r="CB534" s="70"/>
      <c r="CC534" s="70"/>
      <c r="CD534" s="70"/>
      <c r="CE534" s="70"/>
      <c r="CF534" s="70"/>
      <c r="CG534" s="70"/>
      <c r="CH534" s="70"/>
      <c r="CI534" s="70"/>
      <c r="CJ534" s="70"/>
      <c r="CK534" s="70"/>
      <c r="CL534" s="70"/>
      <c r="CM534" s="70"/>
      <c r="CN534" s="70"/>
      <c r="CO534" s="70"/>
      <c r="CP534" s="70"/>
      <c r="CQ534" s="70"/>
      <c r="CR534" s="70"/>
      <c r="CS534" s="58">
        <f>+AL534+AT534</f>
        <v>0</v>
      </c>
      <c r="CT534" s="76">
        <f>+BA534+BG534+BM534+BS534+BY534+CE534+CK534+CQ534</f>
        <v>0</v>
      </c>
      <c r="CU534" s="76">
        <f>+CS534-CT534</f>
        <v>0</v>
      </c>
      <c r="CV534" s="81">
        <f>+AE534-AL534-AT534</f>
        <v>500</v>
      </c>
      <c r="CW534" s="70"/>
      <c r="CX534" s="70"/>
      <c r="CY534" s="70"/>
    </row>
    <row r="535" spans="1:103">
      <c r="A535" s="70" t="s">
        <v>562</v>
      </c>
      <c r="B535" s="71">
        <v>42</v>
      </c>
      <c r="C535" s="15" t="s">
        <v>402</v>
      </c>
      <c r="D535" s="124" t="s">
        <v>403</v>
      </c>
      <c r="E535" s="123"/>
      <c r="F535" s="123"/>
      <c r="G535" s="71" t="s">
        <v>259</v>
      </c>
      <c r="H535" s="71">
        <v>4</v>
      </c>
      <c r="I535" s="73">
        <v>145.38</v>
      </c>
      <c r="J535" s="73">
        <v>47900</v>
      </c>
      <c r="K535" s="72">
        <v>0</v>
      </c>
      <c r="L535" s="72" t="s">
        <v>41</v>
      </c>
      <c r="M535" s="92" t="s">
        <v>192</v>
      </c>
      <c r="N535" s="70" t="s">
        <v>142</v>
      </c>
      <c r="O535" s="70" t="s">
        <v>566</v>
      </c>
      <c r="P535" s="70"/>
      <c r="Q535" s="89"/>
      <c r="R535" s="70"/>
      <c r="S535" s="70" t="s">
        <v>465</v>
      </c>
      <c r="T535" s="88" t="s">
        <v>259</v>
      </c>
      <c r="U535" s="88">
        <v>4</v>
      </c>
      <c r="V535" s="87">
        <v>145.38</v>
      </c>
      <c r="W535" s="87" t="s">
        <v>1017</v>
      </c>
      <c r="X535" s="78">
        <v>45199</v>
      </c>
      <c r="Y535" s="78">
        <v>45222</v>
      </c>
      <c r="Z535" s="69" t="s">
        <v>1080</v>
      </c>
      <c r="AA535" s="319">
        <v>42900</v>
      </c>
      <c r="AB535" s="70">
        <v>82</v>
      </c>
      <c r="AC535" s="70">
        <v>58</v>
      </c>
      <c r="AD535" s="78">
        <v>46995</v>
      </c>
      <c r="AE535" s="115">
        <v>500</v>
      </c>
      <c r="AF535" s="115"/>
      <c r="AG535" s="70"/>
      <c r="AH535" s="70"/>
      <c r="AI535" s="70"/>
      <c r="AJ535" s="70"/>
      <c r="AK535" s="70"/>
      <c r="AL535" s="76"/>
      <c r="AM535" s="76"/>
      <c r="AN535" s="76"/>
      <c r="AO535" s="76"/>
      <c r="AP535" s="76"/>
      <c r="AQ535" s="76"/>
      <c r="AR535" s="76"/>
      <c r="AS535" s="76"/>
      <c r="AT535" s="76"/>
      <c r="AU535" s="76"/>
      <c r="AV535" s="76"/>
      <c r="AW535" s="70"/>
      <c r="AX535" s="70"/>
      <c r="AY535" s="70"/>
      <c r="AZ535" s="70"/>
      <c r="BA535" s="76"/>
      <c r="BB535" s="76"/>
      <c r="BC535" s="70"/>
      <c r="BD535" s="70"/>
      <c r="BE535" s="70"/>
      <c r="BF535" s="70"/>
      <c r="BG535" s="70"/>
      <c r="BH535" s="70"/>
      <c r="BI535" s="70"/>
      <c r="BJ535" s="70"/>
      <c r="BK535" s="70"/>
      <c r="BL535" s="70"/>
      <c r="BM535" s="70"/>
      <c r="BN535" s="70"/>
      <c r="BO535" s="70"/>
      <c r="BP535" s="70"/>
      <c r="BQ535" s="70"/>
      <c r="BR535" s="70"/>
      <c r="BS535" s="70"/>
      <c r="BT535" s="70"/>
      <c r="BU535" s="70"/>
      <c r="BV535" s="70"/>
      <c r="BW535" s="70"/>
      <c r="BX535" s="70"/>
      <c r="BY535" s="70"/>
      <c r="BZ535" s="70"/>
      <c r="CA535" s="70"/>
      <c r="CB535" s="70"/>
      <c r="CC535" s="70"/>
      <c r="CD535" s="70"/>
      <c r="CE535" s="70"/>
      <c r="CF535" s="70"/>
      <c r="CG535" s="70"/>
      <c r="CH535" s="70"/>
      <c r="CI535" s="70"/>
      <c r="CJ535" s="70"/>
      <c r="CK535" s="70"/>
      <c r="CL535" s="70"/>
      <c r="CM535" s="70"/>
      <c r="CN535" s="70"/>
      <c r="CO535" s="70"/>
      <c r="CP535" s="70"/>
      <c r="CQ535" s="70"/>
      <c r="CR535" s="70"/>
      <c r="CS535" s="58">
        <f>+AL535+AT535</f>
        <v>0</v>
      </c>
      <c r="CT535" s="76">
        <f>+BA535+BG535+BM535+BS535+BY535+CE535+CK535+CQ535</f>
        <v>0</v>
      </c>
      <c r="CU535" s="76">
        <f>+CS535-CT535</f>
        <v>0</v>
      </c>
      <c r="CV535" s="81">
        <f>+AE535-AL535-AT535</f>
        <v>500</v>
      </c>
      <c r="CW535" s="70"/>
      <c r="CX535" s="70"/>
      <c r="CY535" s="70"/>
    </row>
    <row r="536" spans="1:103">
      <c r="A536" s="70" t="s">
        <v>562</v>
      </c>
      <c r="B536" s="71">
        <v>42</v>
      </c>
      <c r="C536" s="15" t="s">
        <v>402</v>
      </c>
      <c r="D536" s="124" t="s">
        <v>403</v>
      </c>
      <c r="E536" s="123"/>
      <c r="F536" s="123"/>
      <c r="G536" s="71" t="s">
        <v>259</v>
      </c>
      <c r="H536" s="71">
        <v>4</v>
      </c>
      <c r="I536" s="73">
        <v>145.38</v>
      </c>
      <c r="J536" s="73">
        <v>47900</v>
      </c>
      <c r="K536" s="72">
        <v>0</v>
      </c>
      <c r="L536" s="72" t="s">
        <v>41</v>
      </c>
      <c r="M536" s="92" t="s">
        <v>192</v>
      </c>
      <c r="N536" s="70" t="s">
        <v>142</v>
      </c>
      <c r="O536" s="70" t="s">
        <v>566</v>
      </c>
      <c r="P536" s="70"/>
      <c r="Q536" s="89"/>
      <c r="R536" s="70"/>
      <c r="S536" s="70" t="s">
        <v>465</v>
      </c>
      <c r="T536" s="88" t="s">
        <v>259</v>
      </c>
      <c r="U536" s="88">
        <v>4</v>
      </c>
      <c r="V536" s="87">
        <v>145.38</v>
      </c>
      <c r="W536" s="87" t="s">
        <v>1017</v>
      </c>
      <c r="X536" s="78">
        <v>45199</v>
      </c>
      <c r="Y536" s="78">
        <v>45222</v>
      </c>
      <c r="Z536" s="69" t="s">
        <v>1080</v>
      </c>
      <c r="AA536" s="319">
        <v>42900</v>
      </c>
      <c r="AB536" s="70">
        <v>82</v>
      </c>
      <c r="AC536" s="70">
        <v>59</v>
      </c>
      <c r="AD536" s="78">
        <v>47026</v>
      </c>
      <c r="AE536" s="115">
        <v>500</v>
      </c>
      <c r="AF536" s="115"/>
      <c r="AG536" s="70"/>
      <c r="AH536" s="70"/>
      <c r="AI536" s="70"/>
      <c r="AJ536" s="70"/>
      <c r="AK536" s="70"/>
      <c r="AL536" s="76"/>
      <c r="AM536" s="76"/>
      <c r="AN536" s="76"/>
      <c r="AO536" s="76"/>
      <c r="AP536" s="76"/>
      <c r="AQ536" s="76"/>
      <c r="AR536" s="76"/>
      <c r="AS536" s="76"/>
      <c r="AT536" s="76"/>
      <c r="AU536" s="76"/>
      <c r="AV536" s="76"/>
      <c r="AW536" s="70"/>
      <c r="AX536" s="70"/>
      <c r="AY536" s="70"/>
      <c r="AZ536" s="70"/>
      <c r="BA536" s="76"/>
      <c r="BB536" s="76"/>
      <c r="BC536" s="70"/>
      <c r="BD536" s="70"/>
      <c r="BE536" s="70"/>
      <c r="BF536" s="70"/>
      <c r="BG536" s="70"/>
      <c r="BH536" s="70"/>
      <c r="BI536" s="70"/>
      <c r="BJ536" s="70"/>
      <c r="BK536" s="70"/>
      <c r="BL536" s="70"/>
      <c r="BM536" s="70"/>
      <c r="BN536" s="70"/>
      <c r="BO536" s="70"/>
      <c r="BP536" s="70"/>
      <c r="BQ536" s="70"/>
      <c r="BR536" s="70"/>
      <c r="BS536" s="70"/>
      <c r="BT536" s="70"/>
      <c r="BU536" s="70"/>
      <c r="BV536" s="70"/>
      <c r="BW536" s="70"/>
      <c r="BX536" s="70"/>
      <c r="BY536" s="70"/>
      <c r="BZ536" s="70"/>
      <c r="CA536" s="70"/>
      <c r="CB536" s="70"/>
      <c r="CC536" s="70"/>
      <c r="CD536" s="70"/>
      <c r="CE536" s="70"/>
      <c r="CF536" s="70"/>
      <c r="CG536" s="70"/>
      <c r="CH536" s="70"/>
      <c r="CI536" s="70"/>
      <c r="CJ536" s="70"/>
      <c r="CK536" s="70"/>
      <c r="CL536" s="70"/>
      <c r="CM536" s="70"/>
      <c r="CN536" s="70"/>
      <c r="CO536" s="70"/>
      <c r="CP536" s="70"/>
      <c r="CQ536" s="70"/>
      <c r="CR536" s="70"/>
      <c r="CS536" s="58">
        <f>+AL536+AT536</f>
        <v>0</v>
      </c>
      <c r="CT536" s="76">
        <f>+BA536+BG536+BM536+BS536+BY536+CE536+CK536+CQ536</f>
        <v>0</v>
      </c>
      <c r="CU536" s="76">
        <f>+CS536-CT536</f>
        <v>0</v>
      </c>
      <c r="CV536" s="81">
        <f>+AE536-AL536-AT536</f>
        <v>500</v>
      </c>
      <c r="CW536" s="70"/>
      <c r="CX536" s="70"/>
      <c r="CY536" s="70"/>
    </row>
    <row r="537" spans="1:103">
      <c r="A537" s="70" t="s">
        <v>562</v>
      </c>
      <c r="B537" s="71">
        <v>42</v>
      </c>
      <c r="C537" s="15" t="s">
        <v>402</v>
      </c>
      <c r="D537" s="124" t="s">
        <v>403</v>
      </c>
      <c r="E537" s="123"/>
      <c r="F537" s="123"/>
      <c r="G537" s="71" t="s">
        <v>259</v>
      </c>
      <c r="H537" s="71">
        <v>4</v>
      </c>
      <c r="I537" s="73">
        <v>145.38</v>
      </c>
      <c r="J537" s="73">
        <v>47900</v>
      </c>
      <c r="K537" s="72">
        <v>0</v>
      </c>
      <c r="L537" s="72" t="s">
        <v>41</v>
      </c>
      <c r="M537" s="92" t="s">
        <v>192</v>
      </c>
      <c r="N537" s="70" t="s">
        <v>142</v>
      </c>
      <c r="O537" s="70" t="s">
        <v>566</v>
      </c>
      <c r="P537" s="70"/>
      <c r="Q537" s="89"/>
      <c r="R537" s="70"/>
      <c r="S537" s="70" t="s">
        <v>465</v>
      </c>
      <c r="T537" s="88" t="s">
        <v>259</v>
      </c>
      <c r="U537" s="88">
        <v>4</v>
      </c>
      <c r="V537" s="87">
        <v>145.38</v>
      </c>
      <c r="W537" s="87" t="s">
        <v>1017</v>
      </c>
      <c r="X537" s="78">
        <v>45199</v>
      </c>
      <c r="Y537" s="78">
        <v>45222</v>
      </c>
      <c r="Z537" s="69" t="s">
        <v>1080</v>
      </c>
      <c r="AA537" s="319">
        <v>42900</v>
      </c>
      <c r="AB537" s="70">
        <v>82</v>
      </c>
      <c r="AC537" s="70">
        <v>60</v>
      </c>
      <c r="AD537" s="78">
        <v>47056</v>
      </c>
      <c r="AE537" s="115">
        <v>500</v>
      </c>
      <c r="AF537" s="115"/>
      <c r="AG537" s="70"/>
      <c r="AH537" s="70"/>
      <c r="AI537" s="70"/>
      <c r="AJ537" s="70"/>
      <c r="AK537" s="70"/>
      <c r="AL537" s="76"/>
      <c r="AM537" s="76"/>
      <c r="AN537" s="76"/>
      <c r="AO537" s="76"/>
      <c r="AP537" s="76"/>
      <c r="AQ537" s="76"/>
      <c r="AR537" s="76"/>
      <c r="AS537" s="76"/>
      <c r="AT537" s="76"/>
      <c r="AU537" s="76"/>
      <c r="AV537" s="76"/>
      <c r="AW537" s="70"/>
      <c r="AX537" s="70"/>
      <c r="AY537" s="70"/>
      <c r="AZ537" s="70"/>
      <c r="BA537" s="76"/>
      <c r="BB537" s="76"/>
      <c r="BC537" s="70"/>
      <c r="BD537" s="70"/>
      <c r="BE537" s="70"/>
      <c r="BF537" s="70"/>
      <c r="BG537" s="70"/>
      <c r="BH537" s="70"/>
      <c r="BI537" s="70"/>
      <c r="BJ537" s="70"/>
      <c r="BK537" s="70"/>
      <c r="BL537" s="70"/>
      <c r="BM537" s="70"/>
      <c r="BN537" s="70"/>
      <c r="BO537" s="70"/>
      <c r="BP537" s="70"/>
      <c r="BQ537" s="70"/>
      <c r="BR537" s="70"/>
      <c r="BS537" s="70"/>
      <c r="BT537" s="70"/>
      <c r="BU537" s="70"/>
      <c r="BV537" s="70"/>
      <c r="BW537" s="70"/>
      <c r="BX537" s="70"/>
      <c r="BY537" s="70"/>
      <c r="BZ537" s="70"/>
      <c r="CA537" s="70"/>
      <c r="CB537" s="70"/>
      <c r="CC537" s="70"/>
      <c r="CD537" s="70"/>
      <c r="CE537" s="70"/>
      <c r="CF537" s="70"/>
      <c r="CG537" s="70"/>
      <c r="CH537" s="70"/>
      <c r="CI537" s="70"/>
      <c r="CJ537" s="70"/>
      <c r="CK537" s="70"/>
      <c r="CL537" s="70"/>
      <c r="CM537" s="70"/>
      <c r="CN537" s="70"/>
      <c r="CO537" s="70"/>
      <c r="CP537" s="70"/>
      <c r="CQ537" s="70"/>
      <c r="CR537" s="70"/>
      <c r="CS537" s="58">
        <f>+AL537+AT537</f>
        <v>0</v>
      </c>
      <c r="CT537" s="76">
        <f>+BA537+BG537+BM537+BS537+BY537+CE537+CK537+CQ537</f>
        <v>0</v>
      </c>
      <c r="CU537" s="76">
        <f>+CS537-CT537</f>
        <v>0</v>
      </c>
      <c r="CV537" s="81">
        <f>+AE537-AL537-AT537</f>
        <v>500</v>
      </c>
      <c r="CW537" s="70"/>
      <c r="CX537" s="70"/>
      <c r="CY537" s="70"/>
    </row>
    <row r="538" spans="1:103">
      <c r="A538" s="70" t="s">
        <v>562</v>
      </c>
      <c r="B538" s="71">
        <v>42</v>
      </c>
      <c r="C538" s="15" t="s">
        <v>402</v>
      </c>
      <c r="D538" s="124" t="s">
        <v>403</v>
      </c>
      <c r="E538" s="123"/>
      <c r="F538" s="123"/>
      <c r="G538" s="71" t="s">
        <v>259</v>
      </c>
      <c r="H538" s="71">
        <v>4</v>
      </c>
      <c r="I538" s="73">
        <v>145.38</v>
      </c>
      <c r="J538" s="73">
        <v>47900</v>
      </c>
      <c r="K538" s="72">
        <v>0</v>
      </c>
      <c r="L538" s="72" t="s">
        <v>41</v>
      </c>
      <c r="M538" s="92" t="s">
        <v>192</v>
      </c>
      <c r="N538" s="70" t="s">
        <v>142</v>
      </c>
      <c r="O538" s="70" t="s">
        <v>566</v>
      </c>
      <c r="P538" s="70"/>
      <c r="Q538" s="89"/>
      <c r="R538" s="70"/>
      <c r="S538" s="70" t="s">
        <v>465</v>
      </c>
      <c r="T538" s="88" t="s">
        <v>259</v>
      </c>
      <c r="U538" s="88">
        <v>4</v>
      </c>
      <c r="V538" s="87">
        <v>145.38</v>
      </c>
      <c r="W538" s="87" t="s">
        <v>1017</v>
      </c>
      <c r="X538" s="78">
        <v>45199</v>
      </c>
      <c r="Y538" s="78">
        <v>45222</v>
      </c>
      <c r="Z538" s="69" t="s">
        <v>1080</v>
      </c>
      <c r="AA538" s="319">
        <v>42900</v>
      </c>
      <c r="AB538" s="70">
        <v>82</v>
      </c>
      <c r="AC538" s="70">
        <v>61</v>
      </c>
      <c r="AD538" s="78">
        <v>47087</v>
      </c>
      <c r="AE538" s="115">
        <v>500</v>
      </c>
      <c r="AF538" s="115"/>
      <c r="AG538" s="70"/>
      <c r="AH538" s="70"/>
      <c r="AI538" s="70"/>
      <c r="AJ538" s="70"/>
      <c r="AK538" s="70"/>
      <c r="AL538" s="76"/>
      <c r="AM538" s="76"/>
      <c r="AN538" s="76"/>
      <c r="AO538" s="76"/>
      <c r="AP538" s="76"/>
      <c r="AQ538" s="76"/>
      <c r="AR538" s="76"/>
      <c r="AS538" s="76"/>
      <c r="AT538" s="76"/>
      <c r="AU538" s="76"/>
      <c r="AV538" s="76"/>
      <c r="AW538" s="70"/>
      <c r="AX538" s="70"/>
      <c r="AY538" s="70"/>
      <c r="AZ538" s="70"/>
      <c r="BA538" s="76"/>
      <c r="BB538" s="76"/>
      <c r="BC538" s="70"/>
      <c r="BD538" s="70"/>
      <c r="BE538" s="70"/>
      <c r="BF538" s="70"/>
      <c r="BG538" s="70"/>
      <c r="BH538" s="70"/>
      <c r="BI538" s="70"/>
      <c r="BJ538" s="70"/>
      <c r="BK538" s="70"/>
      <c r="BL538" s="70"/>
      <c r="BM538" s="70"/>
      <c r="BN538" s="70"/>
      <c r="BO538" s="70"/>
      <c r="BP538" s="70"/>
      <c r="BQ538" s="70"/>
      <c r="BR538" s="70"/>
      <c r="BS538" s="70"/>
      <c r="BT538" s="70"/>
      <c r="BU538" s="70"/>
      <c r="BV538" s="70"/>
      <c r="BW538" s="70"/>
      <c r="BX538" s="70"/>
      <c r="BY538" s="70"/>
      <c r="BZ538" s="70"/>
      <c r="CA538" s="70"/>
      <c r="CB538" s="70"/>
      <c r="CC538" s="70"/>
      <c r="CD538" s="70"/>
      <c r="CE538" s="70"/>
      <c r="CF538" s="70"/>
      <c r="CG538" s="70"/>
      <c r="CH538" s="70"/>
      <c r="CI538" s="70"/>
      <c r="CJ538" s="70"/>
      <c r="CK538" s="70"/>
      <c r="CL538" s="70"/>
      <c r="CM538" s="70"/>
      <c r="CN538" s="70"/>
      <c r="CO538" s="70"/>
      <c r="CP538" s="70"/>
      <c r="CQ538" s="70"/>
      <c r="CR538" s="70"/>
      <c r="CS538" s="58">
        <f>+AL538+AT538</f>
        <v>0</v>
      </c>
      <c r="CT538" s="76">
        <f>+BA538+BG538+BM538+BS538+BY538+CE538+CK538+CQ538</f>
        <v>0</v>
      </c>
      <c r="CU538" s="76">
        <f>+CS538-CT538</f>
        <v>0</v>
      </c>
      <c r="CV538" s="81">
        <f>+AE538-AL538-AT538</f>
        <v>500</v>
      </c>
      <c r="CW538" s="70"/>
      <c r="CX538" s="70"/>
      <c r="CY538" s="70"/>
    </row>
    <row r="539" spans="1:103">
      <c r="A539" s="70" t="s">
        <v>562</v>
      </c>
      <c r="B539" s="71">
        <v>42</v>
      </c>
      <c r="C539" s="15" t="s">
        <v>402</v>
      </c>
      <c r="D539" s="124" t="s">
        <v>403</v>
      </c>
      <c r="E539" s="123"/>
      <c r="F539" s="123"/>
      <c r="G539" s="71" t="s">
        <v>259</v>
      </c>
      <c r="H539" s="71">
        <v>4</v>
      </c>
      <c r="I539" s="73">
        <v>145.38</v>
      </c>
      <c r="J539" s="73">
        <v>47900</v>
      </c>
      <c r="K539" s="72">
        <v>0</v>
      </c>
      <c r="L539" s="72" t="s">
        <v>41</v>
      </c>
      <c r="M539" s="92" t="s">
        <v>192</v>
      </c>
      <c r="N539" s="70" t="s">
        <v>142</v>
      </c>
      <c r="O539" s="70" t="s">
        <v>566</v>
      </c>
      <c r="P539" s="70"/>
      <c r="Q539" s="89"/>
      <c r="R539" s="70"/>
      <c r="S539" s="70" t="s">
        <v>465</v>
      </c>
      <c r="T539" s="88" t="s">
        <v>259</v>
      </c>
      <c r="U539" s="88">
        <v>4</v>
      </c>
      <c r="V539" s="87">
        <v>145.38</v>
      </c>
      <c r="W539" s="87" t="s">
        <v>1017</v>
      </c>
      <c r="X539" s="78">
        <v>45199</v>
      </c>
      <c r="Y539" s="78">
        <v>45222</v>
      </c>
      <c r="Z539" s="69" t="s">
        <v>1080</v>
      </c>
      <c r="AA539" s="319">
        <v>42900</v>
      </c>
      <c r="AB539" s="70">
        <v>82</v>
      </c>
      <c r="AC539" s="70">
        <v>62</v>
      </c>
      <c r="AD539" s="78">
        <v>47117</v>
      </c>
      <c r="AE539" s="115">
        <v>500</v>
      </c>
      <c r="AF539" s="115"/>
      <c r="AG539" s="70"/>
      <c r="AH539" s="70"/>
      <c r="AI539" s="70"/>
      <c r="AJ539" s="70"/>
      <c r="AK539" s="70"/>
      <c r="AL539" s="76"/>
      <c r="AM539" s="76"/>
      <c r="AN539" s="76"/>
      <c r="AO539" s="76"/>
      <c r="AP539" s="76"/>
      <c r="AQ539" s="76"/>
      <c r="AR539" s="76"/>
      <c r="AS539" s="76"/>
      <c r="AT539" s="76"/>
      <c r="AU539" s="76"/>
      <c r="AV539" s="76"/>
      <c r="AW539" s="70"/>
      <c r="AX539" s="70"/>
      <c r="AY539" s="70"/>
      <c r="AZ539" s="70"/>
      <c r="BA539" s="76"/>
      <c r="BB539" s="76"/>
      <c r="BC539" s="70"/>
      <c r="BD539" s="70"/>
      <c r="BE539" s="70"/>
      <c r="BF539" s="70"/>
      <c r="BG539" s="70"/>
      <c r="BH539" s="70"/>
      <c r="BI539" s="70"/>
      <c r="BJ539" s="70"/>
      <c r="BK539" s="70"/>
      <c r="BL539" s="70"/>
      <c r="BM539" s="70"/>
      <c r="BN539" s="70"/>
      <c r="BO539" s="70"/>
      <c r="BP539" s="70"/>
      <c r="BQ539" s="70"/>
      <c r="BR539" s="70"/>
      <c r="BS539" s="70"/>
      <c r="BT539" s="70"/>
      <c r="BU539" s="70"/>
      <c r="BV539" s="70"/>
      <c r="BW539" s="70"/>
      <c r="BX539" s="70"/>
      <c r="BY539" s="70"/>
      <c r="BZ539" s="70"/>
      <c r="CA539" s="70"/>
      <c r="CB539" s="70"/>
      <c r="CC539" s="70"/>
      <c r="CD539" s="70"/>
      <c r="CE539" s="70"/>
      <c r="CF539" s="70"/>
      <c r="CG539" s="70"/>
      <c r="CH539" s="70"/>
      <c r="CI539" s="70"/>
      <c r="CJ539" s="70"/>
      <c r="CK539" s="70"/>
      <c r="CL539" s="70"/>
      <c r="CM539" s="70"/>
      <c r="CN539" s="70"/>
      <c r="CO539" s="70"/>
      <c r="CP539" s="70"/>
      <c r="CQ539" s="70"/>
      <c r="CR539" s="70"/>
      <c r="CS539" s="58">
        <f>+AL539+AT539</f>
        <v>0</v>
      </c>
      <c r="CT539" s="76">
        <f>+BA539+BG539+BM539+BS539+BY539+CE539+CK539+CQ539</f>
        <v>0</v>
      </c>
      <c r="CU539" s="76">
        <f>+CS539-CT539</f>
        <v>0</v>
      </c>
      <c r="CV539" s="81">
        <f>+AE539-AL539-AT539</f>
        <v>500</v>
      </c>
      <c r="CW539" s="70"/>
      <c r="CX539" s="70"/>
      <c r="CY539" s="70"/>
    </row>
    <row r="540" spans="1:103">
      <c r="A540" s="70" t="s">
        <v>562</v>
      </c>
      <c r="B540" s="71">
        <v>42</v>
      </c>
      <c r="C540" s="15" t="s">
        <v>402</v>
      </c>
      <c r="D540" s="124" t="s">
        <v>403</v>
      </c>
      <c r="E540" s="123"/>
      <c r="F540" s="123"/>
      <c r="G540" s="71" t="s">
        <v>259</v>
      </c>
      <c r="H540" s="71">
        <v>4</v>
      </c>
      <c r="I540" s="73">
        <v>145.38</v>
      </c>
      <c r="J540" s="73">
        <v>47900</v>
      </c>
      <c r="K540" s="72">
        <v>0</v>
      </c>
      <c r="L540" s="72" t="s">
        <v>41</v>
      </c>
      <c r="M540" s="92" t="s">
        <v>192</v>
      </c>
      <c r="N540" s="70" t="s">
        <v>142</v>
      </c>
      <c r="O540" s="70" t="s">
        <v>566</v>
      </c>
      <c r="P540" s="70"/>
      <c r="Q540" s="89"/>
      <c r="R540" s="70"/>
      <c r="S540" s="70" t="s">
        <v>465</v>
      </c>
      <c r="T540" s="88" t="s">
        <v>259</v>
      </c>
      <c r="U540" s="88">
        <v>4</v>
      </c>
      <c r="V540" s="87">
        <v>145.38</v>
      </c>
      <c r="W540" s="87" t="s">
        <v>1017</v>
      </c>
      <c r="X540" s="78">
        <v>45199</v>
      </c>
      <c r="Y540" s="78">
        <v>45222</v>
      </c>
      <c r="Z540" s="69" t="s">
        <v>1080</v>
      </c>
      <c r="AA540" s="319">
        <v>42900</v>
      </c>
      <c r="AB540" s="70">
        <v>82</v>
      </c>
      <c r="AC540" s="70">
        <v>63</v>
      </c>
      <c r="AD540" s="78">
        <v>47148</v>
      </c>
      <c r="AE540" s="115">
        <v>500</v>
      </c>
      <c r="AF540" s="115"/>
      <c r="AG540" s="70"/>
      <c r="AH540" s="70"/>
      <c r="AI540" s="70"/>
      <c r="AJ540" s="70"/>
      <c r="AK540" s="70"/>
      <c r="AL540" s="76"/>
      <c r="AM540" s="76"/>
      <c r="AN540" s="76"/>
      <c r="AO540" s="76"/>
      <c r="AP540" s="76"/>
      <c r="AQ540" s="76"/>
      <c r="AR540" s="76"/>
      <c r="AS540" s="76"/>
      <c r="AT540" s="76"/>
      <c r="AU540" s="76"/>
      <c r="AV540" s="76"/>
      <c r="AW540" s="70"/>
      <c r="AX540" s="70"/>
      <c r="AY540" s="70"/>
      <c r="AZ540" s="70"/>
      <c r="BA540" s="76"/>
      <c r="BB540" s="76"/>
      <c r="BC540" s="70"/>
      <c r="BD540" s="70"/>
      <c r="BE540" s="70"/>
      <c r="BF540" s="70"/>
      <c r="BG540" s="70"/>
      <c r="BH540" s="70"/>
      <c r="BI540" s="70"/>
      <c r="BJ540" s="70"/>
      <c r="BK540" s="70"/>
      <c r="BL540" s="70"/>
      <c r="BM540" s="70"/>
      <c r="BN540" s="70"/>
      <c r="BO540" s="70"/>
      <c r="BP540" s="70"/>
      <c r="BQ540" s="70"/>
      <c r="BR540" s="70"/>
      <c r="BS540" s="70"/>
      <c r="BT540" s="70"/>
      <c r="BU540" s="70"/>
      <c r="BV540" s="70"/>
      <c r="BW540" s="70"/>
      <c r="BX540" s="70"/>
      <c r="BY540" s="70"/>
      <c r="BZ540" s="70"/>
      <c r="CA540" s="70"/>
      <c r="CB540" s="70"/>
      <c r="CC540" s="70"/>
      <c r="CD540" s="70"/>
      <c r="CE540" s="70"/>
      <c r="CF540" s="70"/>
      <c r="CG540" s="70"/>
      <c r="CH540" s="70"/>
      <c r="CI540" s="70"/>
      <c r="CJ540" s="70"/>
      <c r="CK540" s="70"/>
      <c r="CL540" s="70"/>
      <c r="CM540" s="70"/>
      <c r="CN540" s="70"/>
      <c r="CO540" s="70"/>
      <c r="CP540" s="70"/>
      <c r="CQ540" s="70"/>
      <c r="CR540" s="70"/>
      <c r="CS540" s="58">
        <f>+AL540+AT540</f>
        <v>0</v>
      </c>
      <c r="CT540" s="76">
        <f>+BA540+BG540+BM540+BS540+BY540+CE540+CK540+CQ540</f>
        <v>0</v>
      </c>
      <c r="CU540" s="76">
        <f>+CS540-CT540</f>
        <v>0</v>
      </c>
      <c r="CV540" s="81">
        <f>+AE540-AL540-AT540</f>
        <v>500</v>
      </c>
      <c r="CW540" s="70"/>
      <c r="CX540" s="70"/>
      <c r="CY540" s="70"/>
    </row>
    <row r="541" spans="1:103">
      <c r="A541" s="70" t="s">
        <v>562</v>
      </c>
      <c r="B541" s="71">
        <v>42</v>
      </c>
      <c r="C541" s="15" t="s">
        <v>402</v>
      </c>
      <c r="D541" s="124" t="s">
        <v>403</v>
      </c>
      <c r="E541" s="123"/>
      <c r="F541" s="123"/>
      <c r="G541" s="71" t="s">
        <v>259</v>
      </c>
      <c r="H541" s="71">
        <v>4</v>
      </c>
      <c r="I541" s="73">
        <v>145.38</v>
      </c>
      <c r="J541" s="73">
        <v>47900</v>
      </c>
      <c r="K541" s="72">
        <v>0</v>
      </c>
      <c r="L541" s="72" t="s">
        <v>41</v>
      </c>
      <c r="M541" s="92" t="s">
        <v>192</v>
      </c>
      <c r="N541" s="70" t="s">
        <v>142</v>
      </c>
      <c r="O541" s="70" t="s">
        <v>566</v>
      </c>
      <c r="P541" s="70"/>
      <c r="Q541" s="89"/>
      <c r="R541" s="70"/>
      <c r="S541" s="70" t="s">
        <v>465</v>
      </c>
      <c r="T541" s="88" t="s">
        <v>259</v>
      </c>
      <c r="U541" s="88">
        <v>4</v>
      </c>
      <c r="V541" s="87">
        <v>145.38</v>
      </c>
      <c r="W541" s="87" t="s">
        <v>1017</v>
      </c>
      <c r="X541" s="78">
        <v>45199</v>
      </c>
      <c r="Y541" s="78">
        <v>45222</v>
      </c>
      <c r="Z541" s="69" t="s">
        <v>1080</v>
      </c>
      <c r="AA541" s="319">
        <v>42900</v>
      </c>
      <c r="AB541" s="70">
        <v>82</v>
      </c>
      <c r="AC541" s="70">
        <v>64</v>
      </c>
      <c r="AD541" s="78">
        <v>47177</v>
      </c>
      <c r="AE541" s="115">
        <v>500</v>
      </c>
      <c r="AF541" s="115"/>
      <c r="AG541" s="70"/>
      <c r="AH541" s="70"/>
      <c r="AI541" s="70"/>
      <c r="AJ541" s="70"/>
      <c r="AK541" s="70"/>
      <c r="AL541" s="76"/>
      <c r="AM541" s="76"/>
      <c r="AN541" s="76"/>
      <c r="AO541" s="76"/>
      <c r="AP541" s="76"/>
      <c r="AQ541" s="76"/>
      <c r="AR541" s="76"/>
      <c r="AS541" s="76"/>
      <c r="AT541" s="76"/>
      <c r="AU541" s="76"/>
      <c r="AV541" s="76"/>
      <c r="AW541" s="70"/>
      <c r="AX541" s="70"/>
      <c r="AY541" s="70"/>
      <c r="AZ541" s="70"/>
      <c r="BA541" s="76"/>
      <c r="BB541" s="76"/>
      <c r="BC541" s="70"/>
      <c r="BD541" s="70"/>
      <c r="BE541" s="70"/>
      <c r="BF541" s="70"/>
      <c r="BG541" s="70"/>
      <c r="BH541" s="70"/>
      <c r="BI541" s="70"/>
      <c r="BJ541" s="70"/>
      <c r="BK541" s="70"/>
      <c r="BL541" s="70"/>
      <c r="BM541" s="70"/>
      <c r="BN541" s="70"/>
      <c r="BO541" s="70"/>
      <c r="BP541" s="70"/>
      <c r="BQ541" s="70"/>
      <c r="BR541" s="70"/>
      <c r="BS541" s="70"/>
      <c r="BT541" s="70"/>
      <c r="BU541" s="70"/>
      <c r="BV541" s="70"/>
      <c r="BW541" s="70"/>
      <c r="BX541" s="70"/>
      <c r="BY541" s="70"/>
      <c r="BZ541" s="70"/>
      <c r="CA541" s="70"/>
      <c r="CB541" s="70"/>
      <c r="CC541" s="70"/>
      <c r="CD541" s="70"/>
      <c r="CE541" s="70"/>
      <c r="CF541" s="70"/>
      <c r="CG541" s="70"/>
      <c r="CH541" s="70"/>
      <c r="CI541" s="70"/>
      <c r="CJ541" s="70"/>
      <c r="CK541" s="70"/>
      <c r="CL541" s="70"/>
      <c r="CM541" s="70"/>
      <c r="CN541" s="70"/>
      <c r="CO541" s="70"/>
      <c r="CP541" s="70"/>
      <c r="CQ541" s="70"/>
      <c r="CR541" s="70"/>
      <c r="CS541" s="58">
        <f>+AL541+AT541</f>
        <v>0</v>
      </c>
      <c r="CT541" s="76">
        <f>+BA541+BG541+BM541+BS541+BY541+CE541+CK541+CQ541</f>
        <v>0</v>
      </c>
      <c r="CU541" s="76">
        <f>+CS541-CT541</f>
        <v>0</v>
      </c>
      <c r="CV541" s="81">
        <f>+AE541-AL541-AT541</f>
        <v>500</v>
      </c>
      <c r="CW541" s="70"/>
      <c r="CX541" s="70"/>
      <c r="CY541" s="70"/>
    </row>
    <row r="542" spans="1:103">
      <c r="A542" s="70" t="s">
        <v>562</v>
      </c>
      <c r="B542" s="71">
        <v>42</v>
      </c>
      <c r="C542" s="15" t="s">
        <v>402</v>
      </c>
      <c r="D542" s="124" t="s">
        <v>403</v>
      </c>
      <c r="E542" s="123"/>
      <c r="F542" s="123"/>
      <c r="G542" s="71" t="s">
        <v>259</v>
      </c>
      <c r="H542" s="71">
        <v>4</v>
      </c>
      <c r="I542" s="73">
        <v>145.38</v>
      </c>
      <c r="J542" s="73">
        <v>47900</v>
      </c>
      <c r="K542" s="72">
        <v>0</v>
      </c>
      <c r="L542" s="72" t="s">
        <v>41</v>
      </c>
      <c r="M542" s="92" t="s">
        <v>192</v>
      </c>
      <c r="N542" s="70" t="s">
        <v>142</v>
      </c>
      <c r="O542" s="70" t="s">
        <v>566</v>
      </c>
      <c r="P542" s="70"/>
      <c r="Q542" s="89"/>
      <c r="R542" s="70"/>
      <c r="S542" s="70" t="s">
        <v>465</v>
      </c>
      <c r="T542" s="88" t="s">
        <v>259</v>
      </c>
      <c r="U542" s="88">
        <v>4</v>
      </c>
      <c r="V542" s="87">
        <v>145.38</v>
      </c>
      <c r="W542" s="87" t="s">
        <v>1017</v>
      </c>
      <c r="X542" s="78">
        <v>45199</v>
      </c>
      <c r="Y542" s="78">
        <v>45222</v>
      </c>
      <c r="Z542" s="69" t="s">
        <v>1080</v>
      </c>
      <c r="AA542" s="319">
        <v>42900</v>
      </c>
      <c r="AB542" s="70">
        <v>82</v>
      </c>
      <c r="AC542" s="70">
        <v>65</v>
      </c>
      <c r="AD542" s="78">
        <v>47207</v>
      </c>
      <c r="AE542" s="115">
        <v>500</v>
      </c>
      <c r="AF542" s="115"/>
      <c r="AG542" s="70"/>
      <c r="AH542" s="70"/>
      <c r="AI542" s="70"/>
      <c r="AJ542" s="70"/>
      <c r="AK542" s="70"/>
      <c r="AL542" s="76"/>
      <c r="AM542" s="76"/>
      <c r="AN542" s="76"/>
      <c r="AO542" s="76"/>
      <c r="AP542" s="76"/>
      <c r="AQ542" s="76"/>
      <c r="AR542" s="76"/>
      <c r="AS542" s="76"/>
      <c r="AT542" s="76"/>
      <c r="AU542" s="76"/>
      <c r="AV542" s="76"/>
      <c r="AW542" s="70"/>
      <c r="AX542" s="70"/>
      <c r="AY542" s="70"/>
      <c r="AZ542" s="70"/>
      <c r="BA542" s="76"/>
      <c r="BB542" s="76"/>
      <c r="BC542" s="70"/>
      <c r="BD542" s="70"/>
      <c r="BE542" s="70"/>
      <c r="BF542" s="70"/>
      <c r="BG542" s="70"/>
      <c r="BH542" s="70"/>
      <c r="BI542" s="70"/>
      <c r="BJ542" s="70"/>
      <c r="BK542" s="70"/>
      <c r="BL542" s="70"/>
      <c r="BM542" s="70"/>
      <c r="BN542" s="70"/>
      <c r="BO542" s="70"/>
      <c r="BP542" s="70"/>
      <c r="BQ542" s="70"/>
      <c r="BR542" s="70"/>
      <c r="BS542" s="70"/>
      <c r="BT542" s="70"/>
      <c r="BU542" s="70"/>
      <c r="BV542" s="70"/>
      <c r="BW542" s="70"/>
      <c r="BX542" s="70"/>
      <c r="BY542" s="70"/>
      <c r="BZ542" s="70"/>
      <c r="CA542" s="70"/>
      <c r="CB542" s="70"/>
      <c r="CC542" s="70"/>
      <c r="CD542" s="70"/>
      <c r="CE542" s="70"/>
      <c r="CF542" s="70"/>
      <c r="CG542" s="70"/>
      <c r="CH542" s="70"/>
      <c r="CI542" s="70"/>
      <c r="CJ542" s="70"/>
      <c r="CK542" s="70"/>
      <c r="CL542" s="70"/>
      <c r="CM542" s="70"/>
      <c r="CN542" s="70"/>
      <c r="CO542" s="70"/>
      <c r="CP542" s="70"/>
      <c r="CQ542" s="70"/>
      <c r="CR542" s="70"/>
      <c r="CS542" s="58">
        <f>+AL542+AT542</f>
        <v>0</v>
      </c>
      <c r="CT542" s="76">
        <f>+BA542+BG542+BM542+BS542+BY542+CE542+CK542+CQ542</f>
        <v>0</v>
      </c>
      <c r="CU542" s="76">
        <f>+CS542-CT542</f>
        <v>0</v>
      </c>
      <c r="CV542" s="81">
        <f>+AE542-AL542-AT542</f>
        <v>500</v>
      </c>
      <c r="CW542" s="70"/>
      <c r="CX542" s="70"/>
      <c r="CY542" s="70"/>
    </row>
    <row r="543" spans="1:103">
      <c r="A543" s="70" t="s">
        <v>562</v>
      </c>
      <c r="B543" s="71">
        <v>42</v>
      </c>
      <c r="C543" s="15" t="s">
        <v>402</v>
      </c>
      <c r="D543" s="124" t="s">
        <v>403</v>
      </c>
      <c r="E543" s="123"/>
      <c r="F543" s="123"/>
      <c r="G543" s="71" t="s">
        <v>259</v>
      </c>
      <c r="H543" s="71">
        <v>4</v>
      </c>
      <c r="I543" s="73">
        <v>145.38</v>
      </c>
      <c r="J543" s="73">
        <v>47900</v>
      </c>
      <c r="K543" s="72">
        <v>0</v>
      </c>
      <c r="L543" s="72" t="s">
        <v>41</v>
      </c>
      <c r="M543" s="92" t="s">
        <v>192</v>
      </c>
      <c r="N543" s="70" t="s">
        <v>142</v>
      </c>
      <c r="O543" s="70" t="s">
        <v>566</v>
      </c>
      <c r="P543" s="70"/>
      <c r="Q543" s="89"/>
      <c r="R543" s="70"/>
      <c r="S543" s="70" t="s">
        <v>465</v>
      </c>
      <c r="T543" s="88" t="s">
        <v>259</v>
      </c>
      <c r="U543" s="88">
        <v>4</v>
      </c>
      <c r="V543" s="87">
        <v>145.38</v>
      </c>
      <c r="W543" s="87" t="s">
        <v>1017</v>
      </c>
      <c r="X543" s="78">
        <v>45199</v>
      </c>
      <c r="Y543" s="78">
        <v>45222</v>
      </c>
      <c r="Z543" s="69" t="s">
        <v>1080</v>
      </c>
      <c r="AA543" s="319">
        <v>42900</v>
      </c>
      <c r="AB543" s="70">
        <v>82</v>
      </c>
      <c r="AC543" s="70">
        <v>66</v>
      </c>
      <c r="AD543" s="78">
        <v>47238</v>
      </c>
      <c r="AE543" s="115">
        <v>500</v>
      </c>
      <c r="AF543" s="115"/>
      <c r="AG543" s="70"/>
      <c r="AH543" s="70"/>
      <c r="AI543" s="70"/>
      <c r="AJ543" s="70"/>
      <c r="AK543" s="70"/>
      <c r="AL543" s="76"/>
      <c r="AM543" s="76"/>
      <c r="AN543" s="76"/>
      <c r="AO543" s="76"/>
      <c r="AP543" s="76"/>
      <c r="AQ543" s="76"/>
      <c r="AR543" s="76"/>
      <c r="AS543" s="76"/>
      <c r="AT543" s="76"/>
      <c r="AU543" s="76"/>
      <c r="AV543" s="76"/>
      <c r="AW543" s="70"/>
      <c r="AX543" s="70"/>
      <c r="AY543" s="70"/>
      <c r="AZ543" s="70"/>
      <c r="BA543" s="76"/>
      <c r="BB543" s="76"/>
      <c r="BC543" s="70"/>
      <c r="BD543" s="70"/>
      <c r="BE543" s="70"/>
      <c r="BF543" s="70"/>
      <c r="BG543" s="70"/>
      <c r="BH543" s="70"/>
      <c r="BI543" s="70"/>
      <c r="BJ543" s="70"/>
      <c r="BK543" s="70"/>
      <c r="BL543" s="70"/>
      <c r="BM543" s="70"/>
      <c r="BN543" s="70"/>
      <c r="BO543" s="70"/>
      <c r="BP543" s="70"/>
      <c r="BQ543" s="70"/>
      <c r="BR543" s="70"/>
      <c r="BS543" s="70"/>
      <c r="BT543" s="70"/>
      <c r="BU543" s="70"/>
      <c r="BV543" s="70"/>
      <c r="BW543" s="70"/>
      <c r="BX543" s="70"/>
      <c r="BY543" s="70"/>
      <c r="BZ543" s="70"/>
      <c r="CA543" s="70"/>
      <c r="CB543" s="70"/>
      <c r="CC543" s="70"/>
      <c r="CD543" s="70"/>
      <c r="CE543" s="70"/>
      <c r="CF543" s="70"/>
      <c r="CG543" s="70"/>
      <c r="CH543" s="70"/>
      <c r="CI543" s="70"/>
      <c r="CJ543" s="70"/>
      <c r="CK543" s="70"/>
      <c r="CL543" s="70"/>
      <c r="CM543" s="70"/>
      <c r="CN543" s="70"/>
      <c r="CO543" s="70"/>
      <c r="CP543" s="70"/>
      <c r="CQ543" s="70"/>
      <c r="CR543" s="70"/>
      <c r="CS543" s="58">
        <f>+AL543+AT543</f>
        <v>0</v>
      </c>
      <c r="CT543" s="76">
        <f>+BA543+BG543+BM543+BS543+BY543+CE543+CK543+CQ543</f>
        <v>0</v>
      </c>
      <c r="CU543" s="76">
        <f>+CS543-CT543</f>
        <v>0</v>
      </c>
      <c r="CV543" s="81">
        <f>+AE543-AL543-AT543</f>
        <v>500</v>
      </c>
      <c r="CW543" s="70"/>
      <c r="CX543" s="70"/>
      <c r="CY543" s="70"/>
    </row>
    <row r="544" spans="1:103">
      <c r="A544" s="70" t="s">
        <v>562</v>
      </c>
      <c r="B544" s="71">
        <v>42</v>
      </c>
      <c r="C544" s="15" t="s">
        <v>402</v>
      </c>
      <c r="D544" s="124" t="s">
        <v>403</v>
      </c>
      <c r="E544" s="123"/>
      <c r="F544" s="123"/>
      <c r="G544" s="71" t="s">
        <v>259</v>
      </c>
      <c r="H544" s="71">
        <v>4</v>
      </c>
      <c r="I544" s="73">
        <v>145.38</v>
      </c>
      <c r="J544" s="73">
        <v>47900</v>
      </c>
      <c r="K544" s="72">
        <v>0</v>
      </c>
      <c r="L544" s="72" t="s">
        <v>41</v>
      </c>
      <c r="M544" s="92" t="s">
        <v>192</v>
      </c>
      <c r="N544" s="70" t="s">
        <v>142</v>
      </c>
      <c r="O544" s="70" t="s">
        <v>566</v>
      </c>
      <c r="P544" s="70"/>
      <c r="Q544" s="89"/>
      <c r="R544" s="70"/>
      <c r="S544" s="70" t="s">
        <v>465</v>
      </c>
      <c r="T544" s="88" t="s">
        <v>259</v>
      </c>
      <c r="U544" s="88">
        <v>4</v>
      </c>
      <c r="V544" s="87">
        <v>145.38</v>
      </c>
      <c r="W544" s="87" t="s">
        <v>1017</v>
      </c>
      <c r="X544" s="78">
        <v>45199</v>
      </c>
      <c r="Y544" s="78">
        <v>45222</v>
      </c>
      <c r="Z544" s="69" t="s">
        <v>1080</v>
      </c>
      <c r="AA544" s="319">
        <v>42900</v>
      </c>
      <c r="AB544" s="70">
        <v>82</v>
      </c>
      <c r="AC544" s="70">
        <v>67</v>
      </c>
      <c r="AD544" s="78">
        <v>47268</v>
      </c>
      <c r="AE544" s="115">
        <v>500</v>
      </c>
      <c r="AF544" s="115"/>
      <c r="AG544" s="70"/>
      <c r="AH544" s="70"/>
      <c r="AI544" s="70"/>
      <c r="AJ544" s="70"/>
      <c r="AK544" s="70"/>
      <c r="AL544" s="76"/>
      <c r="AM544" s="76"/>
      <c r="AN544" s="76"/>
      <c r="AO544" s="76"/>
      <c r="AP544" s="76"/>
      <c r="AQ544" s="76"/>
      <c r="AR544" s="76"/>
      <c r="AS544" s="76"/>
      <c r="AT544" s="76"/>
      <c r="AU544" s="76"/>
      <c r="AV544" s="76"/>
      <c r="AW544" s="70"/>
      <c r="AX544" s="70"/>
      <c r="AY544" s="70"/>
      <c r="AZ544" s="70"/>
      <c r="BA544" s="76"/>
      <c r="BB544" s="76"/>
      <c r="BC544" s="70"/>
      <c r="BD544" s="70"/>
      <c r="BE544" s="70"/>
      <c r="BF544" s="70"/>
      <c r="BG544" s="70"/>
      <c r="BH544" s="70"/>
      <c r="BI544" s="70"/>
      <c r="BJ544" s="70"/>
      <c r="BK544" s="70"/>
      <c r="BL544" s="70"/>
      <c r="BM544" s="70"/>
      <c r="BN544" s="70"/>
      <c r="BO544" s="70"/>
      <c r="BP544" s="70"/>
      <c r="BQ544" s="70"/>
      <c r="BR544" s="70"/>
      <c r="BS544" s="70"/>
      <c r="BT544" s="70"/>
      <c r="BU544" s="70"/>
      <c r="BV544" s="70"/>
      <c r="BW544" s="70"/>
      <c r="BX544" s="70"/>
      <c r="BY544" s="70"/>
      <c r="BZ544" s="70"/>
      <c r="CA544" s="70"/>
      <c r="CB544" s="70"/>
      <c r="CC544" s="70"/>
      <c r="CD544" s="70"/>
      <c r="CE544" s="70"/>
      <c r="CF544" s="70"/>
      <c r="CG544" s="70"/>
      <c r="CH544" s="70"/>
      <c r="CI544" s="70"/>
      <c r="CJ544" s="70"/>
      <c r="CK544" s="70"/>
      <c r="CL544" s="70"/>
      <c r="CM544" s="70"/>
      <c r="CN544" s="70"/>
      <c r="CO544" s="70"/>
      <c r="CP544" s="70"/>
      <c r="CQ544" s="70"/>
      <c r="CR544" s="70"/>
      <c r="CS544" s="58">
        <f>+AL544+AT544</f>
        <v>0</v>
      </c>
      <c r="CT544" s="76">
        <f>+BA544+BG544+BM544+BS544+BY544+CE544+CK544+CQ544</f>
        <v>0</v>
      </c>
      <c r="CU544" s="76">
        <f>+CS544-CT544</f>
        <v>0</v>
      </c>
      <c r="CV544" s="81">
        <f>+AE544-AL544-AT544</f>
        <v>500</v>
      </c>
      <c r="CW544" s="70"/>
      <c r="CX544" s="70"/>
      <c r="CY544" s="70"/>
    </row>
    <row r="545" spans="1:103">
      <c r="A545" s="70" t="s">
        <v>562</v>
      </c>
      <c r="B545" s="71">
        <v>42</v>
      </c>
      <c r="C545" s="15" t="s">
        <v>402</v>
      </c>
      <c r="D545" s="124" t="s">
        <v>403</v>
      </c>
      <c r="E545" s="123"/>
      <c r="F545" s="123"/>
      <c r="G545" s="71" t="s">
        <v>259</v>
      </c>
      <c r="H545" s="71">
        <v>4</v>
      </c>
      <c r="I545" s="73">
        <v>145.38</v>
      </c>
      <c r="J545" s="73">
        <v>47900</v>
      </c>
      <c r="K545" s="72">
        <v>0</v>
      </c>
      <c r="L545" s="72" t="s">
        <v>41</v>
      </c>
      <c r="M545" s="92" t="s">
        <v>192</v>
      </c>
      <c r="N545" s="70" t="s">
        <v>142</v>
      </c>
      <c r="O545" s="70" t="s">
        <v>566</v>
      </c>
      <c r="P545" s="70"/>
      <c r="Q545" s="89"/>
      <c r="R545" s="70"/>
      <c r="S545" s="70" t="s">
        <v>465</v>
      </c>
      <c r="T545" s="88" t="s">
        <v>259</v>
      </c>
      <c r="U545" s="88">
        <v>4</v>
      </c>
      <c r="V545" s="87">
        <v>145.38</v>
      </c>
      <c r="W545" s="87" t="s">
        <v>1017</v>
      </c>
      <c r="X545" s="78">
        <v>45199</v>
      </c>
      <c r="Y545" s="78">
        <v>45222</v>
      </c>
      <c r="Z545" s="69" t="s">
        <v>1080</v>
      </c>
      <c r="AA545" s="319">
        <v>42900</v>
      </c>
      <c r="AB545" s="70">
        <v>82</v>
      </c>
      <c r="AC545" s="70">
        <v>68</v>
      </c>
      <c r="AD545" s="78">
        <v>47299</v>
      </c>
      <c r="AE545" s="115">
        <v>500</v>
      </c>
      <c r="AF545" s="115"/>
      <c r="AG545" s="70"/>
      <c r="AH545" s="70"/>
      <c r="AI545" s="70"/>
      <c r="AJ545" s="70"/>
      <c r="AK545" s="70"/>
      <c r="AL545" s="76"/>
      <c r="AM545" s="76"/>
      <c r="AN545" s="76"/>
      <c r="AO545" s="76"/>
      <c r="AP545" s="76"/>
      <c r="AQ545" s="76"/>
      <c r="AR545" s="76"/>
      <c r="AS545" s="76"/>
      <c r="AT545" s="76"/>
      <c r="AU545" s="76"/>
      <c r="AV545" s="76"/>
      <c r="AW545" s="70"/>
      <c r="AX545" s="70"/>
      <c r="AY545" s="70"/>
      <c r="AZ545" s="70"/>
      <c r="BA545" s="76"/>
      <c r="BB545" s="76"/>
      <c r="BC545" s="70"/>
      <c r="BD545" s="70"/>
      <c r="BE545" s="70"/>
      <c r="BF545" s="70"/>
      <c r="BG545" s="70"/>
      <c r="BH545" s="70"/>
      <c r="BI545" s="70"/>
      <c r="BJ545" s="70"/>
      <c r="BK545" s="70"/>
      <c r="BL545" s="70"/>
      <c r="BM545" s="70"/>
      <c r="BN545" s="70"/>
      <c r="BO545" s="70"/>
      <c r="BP545" s="70"/>
      <c r="BQ545" s="70"/>
      <c r="BR545" s="70"/>
      <c r="BS545" s="70"/>
      <c r="BT545" s="70"/>
      <c r="BU545" s="70"/>
      <c r="BV545" s="70"/>
      <c r="BW545" s="70"/>
      <c r="BX545" s="70"/>
      <c r="BY545" s="70"/>
      <c r="BZ545" s="70"/>
      <c r="CA545" s="70"/>
      <c r="CB545" s="70"/>
      <c r="CC545" s="70"/>
      <c r="CD545" s="70"/>
      <c r="CE545" s="70"/>
      <c r="CF545" s="70"/>
      <c r="CG545" s="70"/>
      <c r="CH545" s="70"/>
      <c r="CI545" s="70"/>
      <c r="CJ545" s="70"/>
      <c r="CK545" s="70"/>
      <c r="CL545" s="70"/>
      <c r="CM545" s="70"/>
      <c r="CN545" s="70"/>
      <c r="CO545" s="70"/>
      <c r="CP545" s="70"/>
      <c r="CQ545" s="70"/>
      <c r="CR545" s="70"/>
      <c r="CS545" s="58">
        <f>+AL545+AT545</f>
        <v>0</v>
      </c>
      <c r="CT545" s="76">
        <f>+BA545+BG545+BM545+BS545+BY545+CE545+CK545+CQ545</f>
        <v>0</v>
      </c>
      <c r="CU545" s="76">
        <f>+CS545-CT545</f>
        <v>0</v>
      </c>
      <c r="CV545" s="81">
        <f>+AE545-AL545-AT545</f>
        <v>500</v>
      </c>
      <c r="CW545" s="70"/>
      <c r="CX545" s="70"/>
      <c r="CY545" s="70"/>
    </row>
    <row r="546" spans="1:103">
      <c r="A546" s="70" t="s">
        <v>562</v>
      </c>
      <c r="B546" s="71">
        <v>42</v>
      </c>
      <c r="C546" s="15" t="s">
        <v>402</v>
      </c>
      <c r="D546" s="124" t="s">
        <v>403</v>
      </c>
      <c r="E546" s="123"/>
      <c r="F546" s="123"/>
      <c r="G546" s="71" t="s">
        <v>259</v>
      </c>
      <c r="H546" s="71">
        <v>4</v>
      </c>
      <c r="I546" s="73">
        <v>145.38</v>
      </c>
      <c r="J546" s="73">
        <v>47900</v>
      </c>
      <c r="K546" s="72">
        <v>0</v>
      </c>
      <c r="L546" s="72" t="s">
        <v>41</v>
      </c>
      <c r="M546" s="92" t="s">
        <v>192</v>
      </c>
      <c r="N546" s="70" t="s">
        <v>142</v>
      </c>
      <c r="O546" s="70" t="s">
        <v>566</v>
      </c>
      <c r="P546" s="70"/>
      <c r="Q546" s="89"/>
      <c r="R546" s="70"/>
      <c r="S546" s="70" t="s">
        <v>465</v>
      </c>
      <c r="T546" s="88" t="s">
        <v>259</v>
      </c>
      <c r="U546" s="88">
        <v>4</v>
      </c>
      <c r="V546" s="87">
        <v>145.38</v>
      </c>
      <c r="W546" s="87" t="s">
        <v>1017</v>
      </c>
      <c r="X546" s="78">
        <v>45199</v>
      </c>
      <c r="Y546" s="78">
        <v>45222</v>
      </c>
      <c r="Z546" s="69" t="s">
        <v>1080</v>
      </c>
      <c r="AA546" s="319">
        <v>42900</v>
      </c>
      <c r="AB546" s="70">
        <v>82</v>
      </c>
      <c r="AC546" s="70">
        <v>69</v>
      </c>
      <c r="AD546" s="78">
        <v>47329</v>
      </c>
      <c r="AE546" s="115">
        <v>500</v>
      </c>
      <c r="AF546" s="115"/>
      <c r="AG546" s="70"/>
      <c r="AH546" s="70"/>
      <c r="AI546" s="70"/>
      <c r="AJ546" s="70"/>
      <c r="AK546" s="70"/>
      <c r="AL546" s="76"/>
      <c r="AM546" s="76"/>
      <c r="AN546" s="76"/>
      <c r="AO546" s="76"/>
      <c r="AP546" s="76"/>
      <c r="AQ546" s="76"/>
      <c r="AR546" s="76"/>
      <c r="AS546" s="76"/>
      <c r="AT546" s="76"/>
      <c r="AU546" s="76"/>
      <c r="AV546" s="76"/>
      <c r="AW546" s="70"/>
      <c r="AX546" s="70"/>
      <c r="AY546" s="70"/>
      <c r="AZ546" s="70"/>
      <c r="BA546" s="76"/>
      <c r="BB546" s="76"/>
      <c r="BC546" s="70"/>
      <c r="BD546" s="70"/>
      <c r="BE546" s="70"/>
      <c r="BF546" s="70"/>
      <c r="BG546" s="70"/>
      <c r="BH546" s="70"/>
      <c r="BI546" s="70"/>
      <c r="BJ546" s="70"/>
      <c r="BK546" s="70"/>
      <c r="BL546" s="70"/>
      <c r="BM546" s="70"/>
      <c r="BN546" s="70"/>
      <c r="BO546" s="70"/>
      <c r="BP546" s="70"/>
      <c r="BQ546" s="70"/>
      <c r="BR546" s="70"/>
      <c r="BS546" s="70"/>
      <c r="BT546" s="70"/>
      <c r="BU546" s="70"/>
      <c r="BV546" s="70"/>
      <c r="BW546" s="70"/>
      <c r="BX546" s="70"/>
      <c r="BY546" s="70"/>
      <c r="BZ546" s="70"/>
      <c r="CA546" s="70"/>
      <c r="CB546" s="70"/>
      <c r="CC546" s="70"/>
      <c r="CD546" s="70"/>
      <c r="CE546" s="70"/>
      <c r="CF546" s="70"/>
      <c r="CG546" s="70"/>
      <c r="CH546" s="70"/>
      <c r="CI546" s="70"/>
      <c r="CJ546" s="70"/>
      <c r="CK546" s="70"/>
      <c r="CL546" s="70"/>
      <c r="CM546" s="70"/>
      <c r="CN546" s="70"/>
      <c r="CO546" s="70"/>
      <c r="CP546" s="70"/>
      <c r="CQ546" s="70"/>
      <c r="CR546" s="70"/>
      <c r="CS546" s="58">
        <f>+AL546+AT546</f>
        <v>0</v>
      </c>
      <c r="CT546" s="76">
        <f>+BA546+BG546+BM546+BS546+BY546+CE546+CK546+CQ546</f>
        <v>0</v>
      </c>
      <c r="CU546" s="76">
        <f>+CS546-CT546</f>
        <v>0</v>
      </c>
      <c r="CV546" s="81">
        <f>+AE546-AL546-AT546</f>
        <v>500</v>
      </c>
      <c r="CW546" s="70"/>
      <c r="CX546" s="70"/>
      <c r="CY546" s="70"/>
    </row>
    <row r="547" spans="1:103">
      <c r="A547" s="70" t="s">
        <v>562</v>
      </c>
      <c r="B547" s="71">
        <v>42</v>
      </c>
      <c r="C547" s="15" t="s">
        <v>402</v>
      </c>
      <c r="D547" s="124" t="s">
        <v>403</v>
      </c>
      <c r="E547" s="123"/>
      <c r="F547" s="123"/>
      <c r="G547" s="71" t="s">
        <v>259</v>
      </c>
      <c r="H547" s="71">
        <v>4</v>
      </c>
      <c r="I547" s="73">
        <v>145.38</v>
      </c>
      <c r="J547" s="73">
        <v>47900</v>
      </c>
      <c r="K547" s="72">
        <v>0</v>
      </c>
      <c r="L547" s="72" t="s">
        <v>41</v>
      </c>
      <c r="M547" s="92" t="s">
        <v>192</v>
      </c>
      <c r="N547" s="70" t="s">
        <v>142</v>
      </c>
      <c r="O547" s="70" t="s">
        <v>566</v>
      </c>
      <c r="P547" s="70"/>
      <c r="Q547" s="89"/>
      <c r="R547" s="70"/>
      <c r="S547" s="70" t="s">
        <v>465</v>
      </c>
      <c r="T547" s="88" t="s">
        <v>259</v>
      </c>
      <c r="U547" s="88">
        <v>4</v>
      </c>
      <c r="V547" s="87">
        <v>145.38</v>
      </c>
      <c r="W547" s="87" t="s">
        <v>1017</v>
      </c>
      <c r="X547" s="78">
        <v>45199</v>
      </c>
      <c r="Y547" s="78">
        <v>45222</v>
      </c>
      <c r="Z547" s="69" t="s">
        <v>1080</v>
      </c>
      <c r="AA547" s="319">
        <v>42900</v>
      </c>
      <c r="AB547" s="70">
        <v>82</v>
      </c>
      <c r="AC547" s="70">
        <v>70</v>
      </c>
      <c r="AD547" s="78">
        <v>47360</v>
      </c>
      <c r="AE547" s="115">
        <v>500</v>
      </c>
      <c r="AF547" s="115"/>
      <c r="AG547" s="70"/>
      <c r="AH547" s="70"/>
      <c r="AI547" s="70"/>
      <c r="AJ547" s="70"/>
      <c r="AK547" s="70"/>
      <c r="AL547" s="76"/>
      <c r="AM547" s="76"/>
      <c r="AN547" s="76"/>
      <c r="AO547" s="76"/>
      <c r="AP547" s="76"/>
      <c r="AQ547" s="76"/>
      <c r="AR547" s="76"/>
      <c r="AS547" s="76"/>
      <c r="AT547" s="76"/>
      <c r="AU547" s="76"/>
      <c r="AV547" s="76"/>
      <c r="AW547" s="70"/>
      <c r="AX547" s="70"/>
      <c r="AY547" s="70"/>
      <c r="AZ547" s="70"/>
      <c r="BA547" s="76"/>
      <c r="BB547" s="76"/>
      <c r="BC547" s="70"/>
      <c r="BD547" s="70"/>
      <c r="BE547" s="70"/>
      <c r="BF547" s="70"/>
      <c r="BG547" s="70"/>
      <c r="BH547" s="70"/>
      <c r="BI547" s="70"/>
      <c r="BJ547" s="70"/>
      <c r="BK547" s="70"/>
      <c r="BL547" s="70"/>
      <c r="BM547" s="70"/>
      <c r="BN547" s="70"/>
      <c r="BO547" s="70"/>
      <c r="BP547" s="70"/>
      <c r="BQ547" s="70"/>
      <c r="BR547" s="70"/>
      <c r="BS547" s="70"/>
      <c r="BT547" s="70"/>
      <c r="BU547" s="70"/>
      <c r="BV547" s="70"/>
      <c r="BW547" s="70"/>
      <c r="BX547" s="70"/>
      <c r="BY547" s="70"/>
      <c r="BZ547" s="70"/>
      <c r="CA547" s="70"/>
      <c r="CB547" s="70"/>
      <c r="CC547" s="70"/>
      <c r="CD547" s="70"/>
      <c r="CE547" s="70"/>
      <c r="CF547" s="70"/>
      <c r="CG547" s="70"/>
      <c r="CH547" s="70"/>
      <c r="CI547" s="70"/>
      <c r="CJ547" s="70"/>
      <c r="CK547" s="70"/>
      <c r="CL547" s="70"/>
      <c r="CM547" s="70"/>
      <c r="CN547" s="70"/>
      <c r="CO547" s="70"/>
      <c r="CP547" s="70"/>
      <c r="CQ547" s="70"/>
      <c r="CR547" s="70"/>
      <c r="CS547" s="58">
        <f>+AL547+AT547</f>
        <v>0</v>
      </c>
      <c r="CT547" s="76">
        <f>+BA547+BG547+BM547+BS547+BY547+CE547+CK547+CQ547</f>
        <v>0</v>
      </c>
      <c r="CU547" s="76">
        <f>+CS547-CT547</f>
        <v>0</v>
      </c>
      <c r="CV547" s="81">
        <f>+AE547-AL547-AT547</f>
        <v>500</v>
      </c>
      <c r="CW547" s="70"/>
      <c r="CX547" s="70"/>
      <c r="CY547" s="70"/>
    </row>
    <row r="548" spans="1:103">
      <c r="A548" s="70" t="s">
        <v>562</v>
      </c>
      <c r="B548" s="71">
        <v>42</v>
      </c>
      <c r="C548" s="15" t="s">
        <v>402</v>
      </c>
      <c r="D548" s="124" t="s">
        <v>403</v>
      </c>
      <c r="E548" s="123"/>
      <c r="F548" s="123"/>
      <c r="G548" s="71" t="s">
        <v>259</v>
      </c>
      <c r="H548" s="71">
        <v>4</v>
      </c>
      <c r="I548" s="73">
        <v>145.38</v>
      </c>
      <c r="J548" s="73">
        <v>47900</v>
      </c>
      <c r="K548" s="72">
        <v>0</v>
      </c>
      <c r="L548" s="72" t="s">
        <v>41</v>
      </c>
      <c r="M548" s="92" t="s">
        <v>192</v>
      </c>
      <c r="N548" s="70" t="s">
        <v>142</v>
      </c>
      <c r="O548" s="70" t="s">
        <v>566</v>
      </c>
      <c r="P548" s="70"/>
      <c r="Q548" s="89"/>
      <c r="R548" s="70"/>
      <c r="S548" s="70" t="s">
        <v>465</v>
      </c>
      <c r="T548" s="88" t="s">
        <v>259</v>
      </c>
      <c r="U548" s="88">
        <v>4</v>
      </c>
      <c r="V548" s="87">
        <v>145.38</v>
      </c>
      <c r="W548" s="87" t="s">
        <v>1017</v>
      </c>
      <c r="X548" s="78">
        <v>45199</v>
      </c>
      <c r="Y548" s="78">
        <v>45222</v>
      </c>
      <c r="Z548" s="69" t="s">
        <v>1080</v>
      </c>
      <c r="AA548" s="319">
        <v>42900</v>
      </c>
      <c r="AB548" s="70">
        <v>82</v>
      </c>
      <c r="AC548" s="70">
        <v>71</v>
      </c>
      <c r="AD548" s="78">
        <v>47391</v>
      </c>
      <c r="AE548" s="115">
        <v>500</v>
      </c>
      <c r="AF548" s="115"/>
      <c r="AG548" s="70"/>
      <c r="AH548" s="70"/>
      <c r="AI548" s="70"/>
      <c r="AJ548" s="70"/>
      <c r="AK548" s="70"/>
      <c r="AL548" s="76"/>
      <c r="AM548" s="76"/>
      <c r="AN548" s="76"/>
      <c r="AO548" s="76"/>
      <c r="AP548" s="76"/>
      <c r="AQ548" s="76"/>
      <c r="AR548" s="76"/>
      <c r="AS548" s="76"/>
      <c r="AT548" s="76"/>
      <c r="AU548" s="76"/>
      <c r="AV548" s="76"/>
      <c r="AW548" s="70"/>
      <c r="AX548" s="70"/>
      <c r="AY548" s="70"/>
      <c r="AZ548" s="70"/>
      <c r="BA548" s="76"/>
      <c r="BB548" s="76"/>
      <c r="BC548" s="70"/>
      <c r="BD548" s="70"/>
      <c r="BE548" s="70"/>
      <c r="BF548" s="70"/>
      <c r="BG548" s="70"/>
      <c r="BH548" s="70"/>
      <c r="BI548" s="70"/>
      <c r="BJ548" s="70"/>
      <c r="BK548" s="70"/>
      <c r="BL548" s="70"/>
      <c r="BM548" s="70"/>
      <c r="BN548" s="70"/>
      <c r="BO548" s="70"/>
      <c r="BP548" s="70"/>
      <c r="BQ548" s="70"/>
      <c r="BR548" s="70"/>
      <c r="BS548" s="70"/>
      <c r="BT548" s="70"/>
      <c r="BU548" s="70"/>
      <c r="BV548" s="70"/>
      <c r="BW548" s="70"/>
      <c r="BX548" s="70"/>
      <c r="BY548" s="70"/>
      <c r="BZ548" s="70"/>
      <c r="CA548" s="70"/>
      <c r="CB548" s="70"/>
      <c r="CC548" s="70"/>
      <c r="CD548" s="70"/>
      <c r="CE548" s="70"/>
      <c r="CF548" s="70"/>
      <c r="CG548" s="70"/>
      <c r="CH548" s="70"/>
      <c r="CI548" s="70"/>
      <c r="CJ548" s="70"/>
      <c r="CK548" s="70"/>
      <c r="CL548" s="70"/>
      <c r="CM548" s="70"/>
      <c r="CN548" s="70"/>
      <c r="CO548" s="70"/>
      <c r="CP548" s="70"/>
      <c r="CQ548" s="70"/>
      <c r="CR548" s="70"/>
      <c r="CS548" s="58">
        <f>+AL548+AT548</f>
        <v>0</v>
      </c>
      <c r="CT548" s="76">
        <f>+BA548+BG548+BM548+BS548+BY548+CE548+CK548+CQ548</f>
        <v>0</v>
      </c>
      <c r="CU548" s="76">
        <f>+CS548-CT548</f>
        <v>0</v>
      </c>
      <c r="CV548" s="81">
        <f>+AE548-AL548-AT548</f>
        <v>500</v>
      </c>
      <c r="CW548" s="70"/>
      <c r="CX548" s="70"/>
      <c r="CY548" s="70"/>
    </row>
    <row r="549" spans="1:103">
      <c r="A549" s="70" t="s">
        <v>562</v>
      </c>
      <c r="B549" s="71">
        <v>42</v>
      </c>
      <c r="C549" s="15" t="s">
        <v>402</v>
      </c>
      <c r="D549" s="124" t="s">
        <v>403</v>
      </c>
      <c r="E549" s="123"/>
      <c r="F549" s="123"/>
      <c r="G549" s="71" t="s">
        <v>259</v>
      </c>
      <c r="H549" s="71">
        <v>4</v>
      </c>
      <c r="I549" s="73">
        <v>145.38</v>
      </c>
      <c r="J549" s="73">
        <v>47900</v>
      </c>
      <c r="K549" s="72">
        <v>0</v>
      </c>
      <c r="L549" s="72" t="s">
        <v>41</v>
      </c>
      <c r="M549" s="92" t="s">
        <v>192</v>
      </c>
      <c r="N549" s="70" t="s">
        <v>142</v>
      </c>
      <c r="O549" s="70" t="s">
        <v>566</v>
      </c>
      <c r="P549" s="70"/>
      <c r="Q549" s="89"/>
      <c r="R549" s="70"/>
      <c r="S549" s="70" t="s">
        <v>465</v>
      </c>
      <c r="T549" s="88" t="s">
        <v>259</v>
      </c>
      <c r="U549" s="88">
        <v>4</v>
      </c>
      <c r="V549" s="87">
        <v>145.38</v>
      </c>
      <c r="W549" s="87" t="s">
        <v>1017</v>
      </c>
      <c r="X549" s="78">
        <v>45199</v>
      </c>
      <c r="Y549" s="78">
        <v>45222</v>
      </c>
      <c r="Z549" s="69" t="s">
        <v>1080</v>
      </c>
      <c r="AA549" s="319">
        <v>42900</v>
      </c>
      <c r="AB549" s="70">
        <v>82</v>
      </c>
      <c r="AC549" s="70">
        <v>72</v>
      </c>
      <c r="AD549" s="78">
        <v>47421</v>
      </c>
      <c r="AE549" s="115">
        <v>500</v>
      </c>
      <c r="AF549" s="115"/>
      <c r="AG549" s="70"/>
      <c r="AH549" s="70"/>
      <c r="AI549" s="70"/>
      <c r="AJ549" s="70"/>
      <c r="AK549" s="70"/>
      <c r="AL549" s="76"/>
      <c r="AM549" s="76"/>
      <c r="AN549" s="76"/>
      <c r="AO549" s="76"/>
      <c r="AP549" s="76"/>
      <c r="AQ549" s="76"/>
      <c r="AR549" s="76"/>
      <c r="AS549" s="76"/>
      <c r="AT549" s="76"/>
      <c r="AU549" s="76"/>
      <c r="AV549" s="76"/>
      <c r="AW549" s="70"/>
      <c r="AX549" s="70"/>
      <c r="AY549" s="70"/>
      <c r="AZ549" s="70"/>
      <c r="BA549" s="76"/>
      <c r="BB549" s="76"/>
      <c r="BC549" s="70"/>
      <c r="BD549" s="70"/>
      <c r="BE549" s="70"/>
      <c r="BF549" s="70"/>
      <c r="BG549" s="70"/>
      <c r="BH549" s="70"/>
      <c r="BI549" s="70"/>
      <c r="BJ549" s="70"/>
      <c r="BK549" s="70"/>
      <c r="BL549" s="70"/>
      <c r="BM549" s="70"/>
      <c r="BN549" s="70"/>
      <c r="BO549" s="70"/>
      <c r="BP549" s="70"/>
      <c r="BQ549" s="70"/>
      <c r="BR549" s="70"/>
      <c r="BS549" s="70"/>
      <c r="BT549" s="70"/>
      <c r="BU549" s="70"/>
      <c r="BV549" s="70"/>
      <c r="BW549" s="70"/>
      <c r="BX549" s="70"/>
      <c r="BY549" s="70"/>
      <c r="BZ549" s="70"/>
      <c r="CA549" s="70"/>
      <c r="CB549" s="70"/>
      <c r="CC549" s="70"/>
      <c r="CD549" s="70"/>
      <c r="CE549" s="70"/>
      <c r="CF549" s="70"/>
      <c r="CG549" s="70"/>
      <c r="CH549" s="70"/>
      <c r="CI549" s="70"/>
      <c r="CJ549" s="70"/>
      <c r="CK549" s="70"/>
      <c r="CL549" s="70"/>
      <c r="CM549" s="70"/>
      <c r="CN549" s="70"/>
      <c r="CO549" s="70"/>
      <c r="CP549" s="70"/>
      <c r="CQ549" s="70"/>
      <c r="CR549" s="70"/>
      <c r="CS549" s="58">
        <f>+AL549+AT549</f>
        <v>0</v>
      </c>
      <c r="CT549" s="76">
        <f>+BA549+BG549+BM549+BS549+BY549+CE549+CK549+CQ549</f>
        <v>0</v>
      </c>
      <c r="CU549" s="76">
        <f>+CS549-CT549</f>
        <v>0</v>
      </c>
      <c r="CV549" s="81">
        <f>+AE549-AL549-AT549</f>
        <v>500</v>
      </c>
      <c r="CW549" s="70"/>
      <c r="CX549" s="70"/>
      <c r="CY549" s="70"/>
    </row>
    <row r="550" spans="1:103">
      <c r="A550" s="70" t="s">
        <v>562</v>
      </c>
      <c r="B550" s="71">
        <v>42</v>
      </c>
      <c r="C550" s="15" t="s">
        <v>402</v>
      </c>
      <c r="D550" s="124" t="s">
        <v>403</v>
      </c>
      <c r="E550" s="123"/>
      <c r="F550" s="123"/>
      <c r="G550" s="71" t="s">
        <v>259</v>
      </c>
      <c r="H550" s="71">
        <v>4</v>
      </c>
      <c r="I550" s="73">
        <v>145.38</v>
      </c>
      <c r="J550" s="73">
        <v>47900</v>
      </c>
      <c r="K550" s="72">
        <v>0</v>
      </c>
      <c r="L550" s="72" t="s">
        <v>41</v>
      </c>
      <c r="M550" s="92" t="s">
        <v>192</v>
      </c>
      <c r="N550" s="70" t="s">
        <v>142</v>
      </c>
      <c r="O550" s="70" t="s">
        <v>566</v>
      </c>
      <c r="P550" s="70"/>
      <c r="Q550" s="89"/>
      <c r="R550" s="70"/>
      <c r="S550" s="70" t="s">
        <v>465</v>
      </c>
      <c r="T550" s="88" t="s">
        <v>259</v>
      </c>
      <c r="U550" s="88">
        <v>4</v>
      </c>
      <c r="V550" s="87">
        <v>145.38</v>
      </c>
      <c r="W550" s="87" t="s">
        <v>1017</v>
      </c>
      <c r="X550" s="78">
        <v>45199</v>
      </c>
      <c r="Y550" s="78">
        <v>45222</v>
      </c>
      <c r="Z550" s="69" t="s">
        <v>1080</v>
      </c>
      <c r="AA550" s="319">
        <v>42900</v>
      </c>
      <c r="AB550" s="70">
        <v>82</v>
      </c>
      <c r="AC550" s="70">
        <v>73</v>
      </c>
      <c r="AD550" s="78">
        <v>47452</v>
      </c>
      <c r="AE550" s="115">
        <v>500</v>
      </c>
      <c r="AF550" s="115"/>
      <c r="AG550" s="70"/>
      <c r="AH550" s="70"/>
      <c r="AI550" s="70"/>
      <c r="AJ550" s="70"/>
      <c r="AK550" s="70"/>
      <c r="AL550" s="76"/>
      <c r="AM550" s="76"/>
      <c r="AN550" s="76"/>
      <c r="AO550" s="76"/>
      <c r="AP550" s="76"/>
      <c r="AQ550" s="76"/>
      <c r="AR550" s="76"/>
      <c r="AS550" s="76"/>
      <c r="AT550" s="76"/>
      <c r="AU550" s="76"/>
      <c r="AV550" s="76"/>
      <c r="AW550" s="70"/>
      <c r="AX550" s="70"/>
      <c r="AY550" s="70"/>
      <c r="AZ550" s="70"/>
      <c r="BA550" s="76"/>
      <c r="BB550" s="76"/>
      <c r="BC550" s="70"/>
      <c r="BD550" s="70"/>
      <c r="BE550" s="70"/>
      <c r="BF550" s="70"/>
      <c r="BG550" s="70"/>
      <c r="BH550" s="70"/>
      <c r="BI550" s="70"/>
      <c r="BJ550" s="70"/>
      <c r="BK550" s="70"/>
      <c r="BL550" s="70"/>
      <c r="BM550" s="70"/>
      <c r="BN550" s="70"/>
      <c r="BO550" s="70"/>
      <c r="BP550" s="70"/>
      <c r="BQ550" s="70"/>
      <c r="BR550" s="70"/>
      <c r="BS550" s="70"/>
      <c r="BT550" s="70"/>
      <c r="BU550" s="70"/>
      <c r="BV550" s="70"/>
      <c r="BW550" s="70"/>
      <c r="BX550" s="70"/>
      <c r="BY550" s="70"/>
      <c r="BZ550" s="70"/>
      <c r="CA550" s="70"/>
      <c r="CB550" s="70"/>
      <c r="CC550" s="70"/>
      <c r="CD550" s="70"/>
      <c r="CE550" s="70"/>
      <c r="CF550" s="70"/>
      <c r="CG550" s="70"/>
      <c r="CH550" s="70"/>
      <c r="CI550" s="70"/>
      <c r="CJ550" s="70"/>
      <c r="CK550" s="70"/>
      <c r="CL550" s="70"/>
      <c r="CM550" s="70"/>
      <c r="CN550" s="70"/>
      <c r="CO550" s="70"/>
      <c r="CP550" s="70"/>
      <c r="CQ550" s="70"/>
      <c r="CR550" s="70"/>
      <c r="CS550" s="58">
        <f>+AL550+AT550</f>
        <v>0</v>
      </c>
      <c r="CT550" s="76">
        <f>+BA550+BG550+BM550+BS550+BY550+CE550+CK550+CQ550</f>
        <v>0</v>
      </c>
      <c r="CU550" s="76">
        <f>+CS550-CT550</f>
        <v>0</v>
      </c>
      <c r="CV550" s="81">
        <f>+AE550-AL550-AT550</f>
        <v>500</v>
      </c>
      <c r="CW550" s="70"/>
      <c r="CX550" s="70"/>
      <c r="CY550" s="70"/>
    </row>
    <row r="551" spans="1:103">
      <c r="A551" s="70" t="s">
        <v>562</v>
      </c>
      <c r="B551" s="71">
        <v>42</v>
      </c>
      <c r="C551" s="15" t="s">
        <v>402</v>
      </c>
      <c r="D551" s="124" t="s">
        <v>403</v>
      </c>
      <c r="E551" s="123"/>
      <c r="F551" s="123"/>
      <c r="G551" s="71" t="s">
        <v>259</v>
      </c>
      <c r="H551" s="71">
        <v>4</v>
      </c>
      <c r="I551" s="73">
        <v>145.38</v>
      </c>
      <c r="J551" s="73">
        <v>47900</v>
      </c>
      <c r="K551" s="72">
        <v>0</v>
      </c>
      <c r="L551" s="72" t="s">
        <v>41</v>
      </c>
      <c r="M551" s="92" t="s">
        <v>192</v>
      </c>
      <c r="N551" s="70" t="s">
        <v>142</v>
      </c>
      <c r="O551" s="70" t="s">
        <v>566</v>
      </c>
      <c r="P551" s="70"/>
      <c r="Q551" s="89"/>
      <c r="R551" s="70"/>
      <c r="S551" s="70" t="s">
        <v>465</v>
      </c>
      <c r="T551" s="88" t="s">
        <v>259</v>
      </c>
      <c r="U551" s="88">
        <v>4</v>
      </c>
      <c r="V551" s="87">
        <v>145.38</v>
      </c>
      <c r="W551" s="87" t="s">
        <v>1017</v>
      </c>
      <c r="X551" s="78">
        <v>45199</v>
      </c>
      <c r="Y551" s="78">
        <v>45222</v>
      </c>
      <c r="Z551" s="69" t="s">
        <v>1080</v>
      </c>
      <c r="AA551" s="319">
        <v>42900</v>
      </c>
      <c r="AB551" s="70">
        <v>82</v>
      </c>
      <c r="AC551" s="70">
        <v>74</v>
      </c>
      <c r="AD551" s="78">
        <v>47482</v>
      </c>
      <c r="AE551" s="115">
        <v>500</v>
      </c>
      <c r="AF551" s="115"/>
      <c r="AG551" s="70"/>
      <c r="AH551" s="70"/>
      <c r="AI551" s="70"/>
      <c r="AJ551" s="70"/>
      <c r="AK551" s="70"/>
      <c r="AL551" s="76"/>
      <c r="AM551" s="76"/>
      <c r="AN551" s="76"/>
      <c r="AO551" s="76"/>
      <c r="AP551" s="76"/>
      <c r="AQ551" s="76"/>
      <c r="AR551" s="76"/>
      <c r="AS551" s="76"/>
      <c r="AT551" s="76"/>
      <c r="AU551" s="76"/>
      <c r="AV551" s="76"/>
      <c r="AW551" s="70"/>
      <c r="AX551" s="70"/>
      <c r="AY551" s="70"/>
      <c r="AZ551" s="70"/>
      <c r="BA551" s="76"/>
      <c r="BB551" s="76"/>
      <c r="BC551" s="70"/>
      <c r="BD551" s="70"/>
      <c r="BE551" s="70"/>
      <c r="BF551" s="70"/>
      <c r="BG551" s="70"/>
      <c r="BH551" s="70"/>
      <c r="BI551" s="70"/>
      <c r="BJ551" s="70"/>
      <c r="BK551" s="70"/>
      <c r="BL551" s="70"/>
      <c r="BM551" s="70"/>
      <c r="BN551" s="70"/>
      <c r="BO551" s="70"/>
      <c r="BP551" s="70"/>
      <c r="BQ551" s="70"/>
      <c r="BR551" s="70"/>
      <c r="BS551" s="70"/>
      <c r="BT551" s="70"/>
      <c r="BU551" s="70"/>
      <c r="BV551" s="70"/>
      <c r="BW551" s="70"/>
      <c r="BX551" s="70"/>
      <c r="BY551" s="70"/>
      <c r="BZ551" s="70"/>
      <c r="CA551" s="70"/>
      <c r="CB551" s="70"/>
      <c r="CC551" s="70"/>
      <c r="CD551" s="70"/>
      <c r="CE551" s="70"/>
      <c r="CF551" s="70"/>
      <c r="CG551" s="70"/>
      <c r="CH551" s="70"/>
      <c r="CI551" s="70"/>
      <c r="CJ551" s="70"/>
      <c r="CK551" s="70"/>
      <c r="CL551" s="70"/>
      <c r="CM551" s="70"/>
      <c r="CN551" s="70"/>
      <c r="CO551" s="70"/>
      <c r="CP551" s="70"/>
      <c r="CQ551" s="70"/>
      <c r="CR551" s="70"/>
      <c r="CS551" s="58">
        <f>+AL551+AT551</f>
        <v>0</v>
      </c>
      <c r="CT551" s="76">
        <f>+BA551+BG551+BM551+BS551+BY551+CE551+CK551+CQ551</f>
        <v>0</v>
      </c>
      <c r="CU551" s="76">
        <f>+CS551-CT551</f>
        <v>0</v>
      </c>
      <c r="CV551" s="81">
        <f>+AE551-AL551-AT551</f>
        <v>500</v>
      </c>
      <c r="CW551" s="70"/>
      <c r="CX551" s="70"/>
      <c r="CY551" s="70"/>
    </row>
    <row r="552" spans="1:103">
      <c r="A552" s="70" t="s">
        <v>562</v>
      </c>
      <c r="B552" s="71">
        <v>42</v>
      </c>
      <c r="C552" s="15" t="s">
        <v>402</v>
      </c>
      <c r="D552" s="124" t="s">
        <v>403</v>
      </c>
      <c r="E552" s="123"/>
      <c r="F552" s="123"/>
      <c r="G552" s="71" t="s">
        <v>259</v>
      </c>
      <c r="H552" s="71">
        <v>4</v>
      </c>
      <c r="I552" s="73">
        <v>145.38</v>
      </c>
      <c r="J552" s="73">
        <v>47900</v>
      </c>
      <c r="K552" s="72">
        <v>0</v>
      </c>
      <c r="L552" s="72" t="s">
        <v>41</v>
      </c>
      <c r="M552" s="92" t="s">
        <v>192</v>
      </c>
      <c r="N552" s="70" t="s">
        <v>142</v>
      </c>
      <c r="O552" s="70" t="s">
        <v>566</v>
      </c>
      <c r="P552" s="70"/>
      <c r="Q552" s="89"/>
      <c r="R552" s="70"/>
      <c r="S552" s="70" t="s">
        <v>465</v>
      </c>
      <c r="T552" s="88" t="s">
        <v>259</v>
      </c>
      <c r="U552" s="88">
        <v>4</v>
      </c>
      <c r="V552" s="87">
        <v>145.38</v>
      </c>
      <c r="W552" s="87" t="s">
        <v>1017</v>
      </c>
      <c r="X552" s="78">
        <v>45199</v>
      </c>
      <c r="Y552" s="78">
        <v>45222</v>
      </c>
      <c r="Z552" s="69" t="s">
        <v>1080</v>
      </c>
      <c r="AA552" s="319">
        <v>42900</v>
      </c>
      <c r="AB552" s="70">
        <v>82</v>
      </c>
      <c r="AC552" s="70">
        <v>75</v>
      </c>
      <c r="AD552" s="78">
        <v>47513</v>
      </c>
      <c r="AE552" s="115">
        <v>500</v>
      </c>
      <c r="AF552" s="115"/>
      <c r="AG552" s="70"/>
      <c r="AH552" s="70"/>
      <c r="AI552" s="70"/>
      <c r="AJ552" s="70"/>
      <c r="AK552" s="70"/>
      <c r="AL552" s="76"/>
      <c r="AM552" s="76"/>
      <c r="AN552" s="76"/>
      <c r="AO552" s="76"/>
      <c r="AP552" s="76"/>
      <c r="AQ552" s="76"/>
      <c r="AR552" s="76"/>
      <c r="AS552" s="76"/>
      <c r="AT552" s="76"/>
      <c r="AU552" s="76"/>
      <c r="AV552" s="76"/>
      <c r="AW552" s="70"/>
      <c r="AX552" s="70"/>
      <c r="AY552" s="70"/>
      <c r="AZ552" s="70"/>
      <c r="BA552" s="76"/>
      <c r="BB552" s="76"/>
      <c r="BC552" s="70"/>
      <c r="BD552" s="70"/>
      <c r="BE552" s="70"/>
      <c r="BF552" s="70"/>
      <c r="BG552" s="70"/>
      <c r="BH552" s="70"/>
      <c r="BI552" s="70"/>
      <c r="BJ552" s="70"/>
      <c r="BK552" s="70"/>
      <c r="BL552" s="70"/>
      <c r="BM552" s="70"/>
      <c r="BN552" s="70"/>
      <c r="BO552" s="70"/>
      <c r="BP552" s="70"/>
      <c r="BQ552" s="70"/>
      <c r="BR552" s="70"/>
      <c r="BS552" s="70"/>
      <c r="BT552" s="70"/>
      <c r="BU552" s="70"/>
      <c r="BV552" s="70"/>
      <c r="BW552" s="70"/>
      <c r="BX552" s="70"/>
      <c r="BY552" s="70"/>
      <c r="BZ552" s="70"/>
      <c r="CA552" s="70"/>
      <c r="CB552" s="70"/>
      <c r="CC552" s="70"/>
      <c r="CD552" s="70"/>
      <c r="CE552" s="70"/>
      <c r="CF552" s="70"/>
      <c r="CG552" s="70"/>
      <c r="CH552" s="70"/>
      <c r="CI552" s="70"/>
      <c r="CJ552" s="70"/>
      <c r="CK552" s="70"/>
      <c r="CL552" s="70"/>
      <c r="CM552" s="70"/>
      <c r="CN552" s="70"/>
      <c r="CO552" s="70"/>
      <c r="CP552" s="70"/>
      <c r="CQ552" s="70"/>
      <c r="CR552" s="70"/>
      <c r="CS552" s="58">
        <f>+AL552+AT552</f>
        <v>0</v>
      </c>
      <c r="CT552" s="76">
        <f>+BA552+BG552+BM552+BS552+BY552+CE552+CK552+CQ552</f>
        <v>0</v>
      </c>
      <c r="CU552" s="76">
        <f>+CS552-CT552</f>
        <v>0</v>
      </c>
      <c r="CV552" s="81">
        <f>+AE552-AL552-AT552</f>
        <v>500</v>
      </c>
      <c r="CW552" s="70"/>
      <c r="CX552" s="70"/>
      <c r="CY552" s="70"/>
    </row>
    <row r="553" spans="1:103">
      <c r="A553" s="70" t="s">
        <v>562</v>
      </c>
      <c r="B553" s="71">
        <v>42</v>
      </c>
      <c r="C553" s="15" t="s">
        <v>402</v>
      </c>
      <c r="D553" s="124" t="s">
        <v>403</v>
      </c>
      <c r="E553" s="123"/>
      <c r="F553" s="123"/>
      <c r="G553" s="71" t="s">
        <v>259</v>
      </c>
      <c r="H553" s="71">
        <v>4</v>
      </c>
      <c r="I553" s="73">
        <v>145.38</v>
      </c>
      <c r="J553" s="73">
        <v>47900</v>
      </c>
      <c r="K553" s="72">
        <v>0</v>
      </c>
      <c r="L553" s="72" t="s">
        <v>41</v>
      </c>
      <c r="M553" s="92" t="s">
        <v>192</v>
      </c>
      <c r="N553" s="70" t="s">
        <v>142</v>
      </c>
      <c r="O553" s="70" t="s">
        <v>566</v>
      </c>
      <c r="P553" s="70"/>
      <c r="Q553" s="89"/>
      <c r="R553" s="70"/>
      <c r="S553" s="70" t="s">
        <v>465</v>
      </c>
      <c r="T553" s="88" t="s">
        <v>259</v>
      </c>
      <c r="U553" s="88">
        <v>4</v>
      </c>
      <c r="V553" s="87">
        <v>145.38</v>
      </c>
      <c r="W553" s="87" t="s">
        <v>1017</v>
      </c>
      <c r="X553" s="78">
        <v>45199</v>
      </c>
      <c r="Y553" s="78">
        <v>45222</v>
      </c>
      <c r="Z553" s="69" t="s">
        <v>1080</v>
      </c>
      <c r="AA553" s="319">
        <v>42900</v>
      </c>
      <c r="AB553" s="70">
        <v>82</v>
      </c>
      <c r="AC553" s="70">
        <v>76</v>
      </c>
      <c r="AD553" s="78">
        <v>47542</v>
      </c>
      <c r="AE553" s="115">
        <v>500</v>
      </c>
      <c r="AF553" s="115"/>
      <c r="AG553" s="70"/>
      <c r="AH553" s="70"/>
      <c r="AI553" s="70"/>
      <c r="AJ553" s="70"/>
      <c r="AK553" s="70"/>
      <c r="AL553" s="76"/>
      <c r="AM553" s="76"/>
      <c r="AN553" s="76"/>
      <c r="AO553" s="76"/>
      <c r="AP553" s="76"/>
      <c r="AQ553" s="76"/>
      <c r="AR553" s="76"/>
      <c r="AS553" s="76"/>
      <c r="AT553" s="76"/>
      <c r="AU553" s="76"/>
      <c r="AV553" s="76"/>
      <c r="AW553" s="70"/>
      <c r="AX553" s="70"/>
      <c r="AY553" s="70"/>
      <c r="AZ553" s="70"/>
      <c r="BA553" s="76"/>
      <c r="BB553" s="76"/>
      <c r="BC553" s="70"/>
      <c r="BD553" s="70"/>
      <c r="BE553" s="70"/>
      <c r="BF553" s="70"/>
      <c r="BG553" s="70"/>
      <c r="BH553" s="70"/>
      <c r="BI553" s="70"/>
      <c r="BJ553" s="70"/>
      <c r="BK553" s="70"/>
      <c r="BL553" s="70"/>
      <c r="BM553" s="70"/>
      <c r="BN553" s="70"/>
      <c r="BO553" s="70"/>
      <c r="BP553" s="70"/>
      <c r="BQ553" s="70"/>
      <c r="BR553" s="70"/>
      <c r="BS553" s="70"/>
      <c r="BT553" s="70"/>
      <c r="BU553" s="70"/>
      <c r="BV553" s="70"/>
      <c r="BW553" s="70"/>
      <c r="BX553" s="70"/>
      <c r="BY553" s="70"/>
      <c r="BZ553" s="70"/>
      <c r="CA553" s="70"/>
      <c r="CB553" s="70"/>
      <c r="CC553" s="70"/>
      <c r="CD553" s="70"/>
      <c r="CE553" s="70"/>
      <c r="CF553" s="70"/>
      <c r="CG553" s="70"/>
      <c r="CH553" s="70"/>
      <c r="CI553" s="70"/>
      <c r="CJ553" s="70"/>
      <c r="CK553" s="70"/>
      <c r="CL553" s="70"/>
      <c r="CM553" s="70"/>
      <c r="CN553" s="70"/>
      <c r="CO553" s="70"/>
      <c r="CP553" s="70"/>
      <c r="CQ553" s="70"/>
      <c r="CR553" s="70"/>
      <c r="CS553" s="58">
        <f>+AL553+AT553</f>
        <v>0</v>
      </c>
      <c r="CT553" s="76">
        <f>+BA553+BG553+BM553+BS553+BY553+CE553+CK553+CQ553</f>
        <v>0</v>
      </c>
      <c r="CU553" s="76">
        <f>+CS553-CT553</f>
        <v>0</v>
      </c>
      <c r="CV553" s="81">
        <f>+AE553-AL553-AT553</f>
        <v>500</v>
      </c>
      <c r="CW553" s="70"/>
      <c r="CX553" s="70"/>
      <c r="CY553" s="70"/>
    </row>
    <row r="554" spans="1:103">
      <c r="A554" s="70" t="s">
        <v>562</v>
      </c>
      <c r="B554" s="71">
        <v>42</v>
      </c>
      <c r="C554" s="15" t="s">
        <v>402</v>
      </c>
      <c r="D554" s="124" t="s">
        <v>403</v>
      </c>
      <c r="E554" s="123"/>
      <c r="F554" s="123"/>
      <c r="G554" s="71" t="s">
        <v>259</v>
      </c>
      <c r="H554" s="71">
        <v>4</v>
      </c>
      <c r="I554" s="73">
        <v>145.38</v>
      </c>
      <c r="J554" s="73">
        <v>47900</v>
      </c>
      <c r="K554" s="72">
        <v>0</v>
      </c>
      <c r="L554" s="72" t="s">
        <v>41</v>
      </c>
      <c r="M554" s="92" t="s">
        <v>192</v>
      </c>
      <c r="N554" s="70" t="s">
        <v>142</v>
      </c>
      <c r="O554" s="70" t="s">
        <v>566</v>
      </c>
      <c r="P554" s="70"/>
      <c r="Q554" s="89"/>
      <c r="R554" s="70"/>
      <c r="S554" s="70" t="s">
        <v>465</v>
      </c>
      <c r="T554" s="88" t="s">
        <v>259</v>
      </c>
      <c r="U554" s="88">
        <v>4</v>
      </c>
      <c r="V554" s="87">
        <v>145.38</v>
      </c>
      <c r="W554" s="87" t="s">
        <v>1017</v>
      </c>
      <c r="X554" s="78">
        <v>45199</v>
      </c>
      <c r="Y554" s="78">
        <v>45222</v>
      </c>
      <c r="Z554" s="69" t="s">
        <v>1080</v>
      </c>
      <c r="AA554" s="319">
        <v>42900</v>
      </c>
      <c r="AB554" s="70">
        <v>82</v>
      </c>
      <c r="AC554" s="70">
        <v>77</v>
      </c>
      <c r="AD554" s="78">
        <v>47572</v>
      </c>
      <c r="AE554" s="115">
        <v>500</v>
      </c>
      <c r="AF554" s="115"/>
      <c r="AG554" s="70"/>
      <c r="AH554" s="70"/>
      <c r="AI554" s="70"/>
      <c r="AJ554" s="70"/>
      <c r="AK554" s="70"/>
      <c r="AL554" s="76"/>
      <c r="AM554" s="76"/>
      <c r="AN554" s="76"/>
      <c r="AO554" s="76"/>
      <c r="AP554" s="76"/>
      <c r="AQ554" s="76"/>
      <c r="AR554" s="76"/>
      <c r="AS554" s="76"/>
      <c r="AT554" s="76"/>
      <c r="AU554" s="76"/>
      <c r="AV554" s="76"/>
      <c r="AW554" s="70"/>
      <c r="AX554" s="70"/>
      <c r="AY554" s="70"/>
      <c r="AZ554" s="70"/>
      <c r="BA554" s="76"/>
      <c r="BB554" s="76"/>
      <c r="BC554" s="70"/>
      <c r="BD554" s="70"/>
      <c r="BE554" s="70"/>
      <c r="BF554" s="70"/>
      <c r="BG554" s="70"/>
      <c r="BH554" s="70"/>
      <c r="BI554" s="70"/>
      <c r="BJ554" s="70"/>
      <c r="BK554" s="70"/>
      <c r="BL554" s="70"/>
      <c r="BM554" s="70"/>
      <c r="BN554" s="70"/>
      <c r="BO554" s="70"/>
      <c r="BP554" s="70"/>
      <c r="BQ554" s="70"/>
      <c r="BR554" s="70"/>
      <c r="BS554" s="70"/>
      <c r="BT554" s="70"/>
      <c r="BU554" s="70"/>
      <c r="BV554" s="70"/>
      <c r="BW554" s="70"/>
      <c r="BX554" s="70"/>
      <c r="BY554" s="70"/>
      <c r="BZ554" s="70"/>
      <c r="CA554" s="70"/>
      <c r="CB554" s="70"/>
      <c r="CC554" s="70"/>
      <c r="CD554" s="70"/>
      <c r="CE554" s="70"/>
      <c r="CF554" s="70"/>
      <c r="CG554" s="70"/>
      <c r="CH554" s="70"/>
      <c r="CI554" s="70"/>
      <c r="CJ554" s="70"/>
      <c r="CK554" s="70"/>
      <c r="CL554" s="70"/>
      <c r="CM554" s="70"/>
      <c r="CN554" s="70"/>
      <c r="CO554" s="70"/>
      <c r="CP554" s="70"/>
      <c r="CQ554" s="70"/>
      <c r="CR554" s="70"/>
      <c r="CS554" s="58">
        <f>+AL554+AT554</f>
        <v>0</v>
      </c>
      <c r="CT554" s="76">
        <f>+BA554+BG554+BM554+BS554+BY554+CE554+CK554+CQ554</f>
        <v>0</v>
      </c>
      <c r="CU554" s="76">
        <f>+CS554-CT554</f>
        <v>0</v>
      </c>
      <c r="CV554" s="81">
        <f>+AE554-AL554-AT554</f>
        <v>500</v>
      </c>
      <c r="CW554" s="70"/>
      <c r="CX554" s="70"/>
      <c r="CY554" s="70"/>
    </row>
    <row r="555" spans="1:103">
      <c r="A555" s="70" t="s">
        <v>562</v>
      </c>
      <c r="B555" s="71">
        <v>42</v>
      </c>
      <c r="C555" s="15" t="s">
        <v>402</v>
      </c>
      <c r="D555" s="124" t="s">
        <v>403</v>
      </c>
      <c r="E555" s="123"/>
      <c r="F555" s="123"/>
      <c r="G555" s="71" t="s">
        <v>259</v>
      </c>
      <c r="H555" s="71">
        <v>4</v>
      </c>
      <c r="I555" s="73">
        <v>145.38</v>
      </c>
      <c r="J555" s="73">
        <v>47900</v>
      </c>
      <c r="K555" s="72">
        <v>0</v>
      </c>
      <c r="L555" s="72" t="s">
        <v>41</v>
      </c>
      <c r="M555" s="92" t="s">
        <v>192</v>
      </c>
      <c r="N555" s="70" t="s">
        <v>142</v>
      </c>
      <c r="O555" s="70" t="s">
        <v>566</v>
      </c>
      <c r="P555" s="70"/>
      <c r="Q555" s="89"/>
      <c r="R555" s="70"/>
      <c r="S555" s="70" t="s">
        <v>465</v>
      </c>
      <c r="T555" s="88" t="s">
        <v>259</v>
      </c>
      <c r="U555" s="88">
        <v>4</v>
      </c>
      <c r="V555" s="87">
        <v>145.38</v>
      </c>
      <c r="W555" s="87" t="s">
        <v>1017</v>
      </c>
      <c r="X555" s="78">
        <v>45199</v>
      </c>
      <c r="Y555" s="78">
        <v>45222</v>
      </c>
      <c r="Z555" s="69" t="s">
        <v>1080</v>
      </c>
      <c r="AA555" s="319">
        <v>42900</v>
      </c>
      <c r="AB555" s="70">
        <v>82</v>
      </c>
      <c r="AC555" s="70">
        <v>78</v>
      </c>
      <c r="AD555" s="78">
        <v>47603</v>
      </c>
      <c r="AE555" s="115">
        <v>500</v>
      </c>
      <c r="AF555" s="115"/>
      <c r="AG555" s="70"/>
      <c r="AH555" s="70"/>
      <c r="AI555" s="70"/>
      <c r="AJ555" s="70"/>
      <c r="AK555" s="70"/>
      <c r="AL555" s="76"/>
      <c r="AM555" s="76"/>
      <c r="AN555" s="76"/>
      <c r="AO555" s="76"/>
      <c r="AP555" s="76"/>
      <c r="AQ555" s="76"/>
      <c r="AR555" s="76"/>
      <c r="AS555" s="76"/>
      <c r="AT555" s="76"/>
      <c r="AU555" s="76"/>
      <c r="AV555" s="76"/>
      <c r="AW555" s="70"/>
      <c r="AX555" s="70"/>
      <c r="AY555" s="70"/>
      <c r="AZ555" s="70"/>
      <c r="BA555" s="76"/>
      <c r="BB555" s="76"/>
      <c r="BC555" s="70"/>
      <c r="BD555" s="70"/>
      <c r="BE555" s="70"/>
      <c r="BF555" s="70"/>
      <c r="BG555" s="70"/>
      <c r="BH555" s="70"/>
      <c r="BI555" s="70"/>
      <c r="BJ555" s="70"/>
      <c r="BK555" s="70"/>
      <c r="BL555" s="70"/>
      <c r="BM555" s="70"/>
      <c r="BN555" s="70"/>
      <c r="BO555" s="70"/>
      <c r="BP555" s="70"/>
      <c r="BQ555" s="70"/>
      <c r="BR555" s="70"/>
      <c r="BS555" s="70"/>
      <c r="BT555" s="70"/>
      <c r="BU555" s="70"/>
      <c r="BV555" s="70"/>
      <c r="BW555" s="70"/>
      <c r="BX555" s="70"/>
      <c r="BY555" s="70"/>
      <c r="BZ555" s="70"/>
      <c r="CA555" s="70"/>
      <c r="CB555" s="70"/>
      <c r="CC555" s="70"/>
      <c r="CD555" s="70"/>
      <c r="CE555" s="70"/>
      <c r="CF555" s="70"/>
      <c r="CG555" s="70"/>
      <c r="CH555" s="70"/>
      <c r="CI555" s="70"/>
      <c r="CJ555" s="70"/>
      <c r="CK555" s="70"/>
      <c r="CL555" s="70"/>
      <c r="CM555" s="70"/>
      <c r="CN555" s="70"/>
      <c r="CO555" s="70"/>
      <c r="CP555" s="70"/>
      <c r="CQ555" s="70"/>
      <c r="CR555" s="70"/>
      <c r="CS555" s="58">
        <f>+AL555+AT555</f>
        <v>0</v>
      </c>
      <c r="CT555" s="76">
        <f>+BA555+BG555+BM555+BS555+BY555+CE555+CK555+CQ555</f>
        <v>0</v>
      </c>
      <c r="CU555" s="76">
        <f>+CS555-CT555</f>
        <v>0</v>
      </c>
      <c r="CV555" s="81">
        <f>+AE555-AL555-AT555</f>
        <v>500</v>
      </c>
      <c r="CW555" s="70"/>
      <c r="CX555" s="70"/>
      <c r="CY555" s="70"/>
    </row>
    <row r="556" spans="1:103">
      <c r="A556" s="70" t="s">
        <v>562</v>
      </c>
      <c r="B556" s="71">
        <v>42</v>
      </c>
      <c r="C556" s="15" t="s">
        <v>402</v>
      </c>
      <c r="D556" s="124" t="s">
        <v>403</v>
      </c>
      <c r="E556" s="123"/>
      <c r="F556" s="123"/>
      <c r="G556" s="71" t="s">
        <v>259</v>
      </c>
      <c r="H556" s="71">
        <v>4</v>
      </c>
      <c r="I556" s="73">
        <v>145.38</v>
      </c>
      <c r="J556" s="73">
        <v>47900</v>
      </c>
      <c r="K556" s="72">
        <v>0</v>
      </c>
      <c r="L556" s="72" t="s">
        <v>41</v>
      </c>
      <c r="M556" s="92" t="s">
        <v>192</v>
      </c>
      <c r="N556" s="70" t="s">
        <v>142</v>
      </c>
      <c r="O556" s="70" t="s">
        <v>566</v>
      </c>
      <c r="P556" s="70"/>
      <c r="Q556" s="89"/>
      <c r="R556" s="70"/>
      <c r="S556" s="70" t="s">
        <v>465</v>
      </c>
      <c r="T556" s="88" t="s">
        <v>259</v>
      </c>
      <c r="U556" s="88">
        <v>4</v>
      </c>
      <c r="V556" s="87">
        <v>145.38</v>
      </c>
      <c r="W556" s="87" t="s">
        <v>1017</v>
      </c>
      <c r="X556" s="78">
        <v>45199</v>
      </c>
      <c r="Y556" s="78">
        <v>45222</v>
      </c>
      <c r="Z556" s="69" t="s">
        <v>1080</v>
      </c>
      <c r="AA556" s="319">
        <v>42900</v>
      </c>
      <c r="AB556" s="70">
        <v>82</v>
      </c>
      <c r="AC556" s="70">
        <v>79</v>
      </c>
      <c r="AD556" s="78">
        <v>47633</v>
      </c>
      <c r="AE556" s="115">
        <v>500</v>
      </c>
      <c r="AF556" s="115"/>
      <c r="AG556" s="70"/>
      <c r="AH556" s="70"/>
      <c r="AI556" s="70"/>
      <c r="AJ556" s="70"/>
      <c r="AK556" s="70"/>
      <c r="AL556" s="76"/>
      <c r="AM556" s="76"/>
      <c r="AN556" s="76"/>
      <c r="AO556" s="76"/>
      <c r="AP556" s="76"/>
      <c r="AQ556" s="76"/>
      <c r="AR556" s="76"/>
      <c r="AS556" s="76"/>
      <c r="AT556" s="76"/>
      <c r="AU556" s="76"/>
      <c r="AV556" s="76"/>
      <c r="AW556" s="70"/>
      <c r="AX556" s="70"/>
      <c r="AY556" s="70"/>
      <c r="AZ556" s="70"/>
      <c r="BA556" s="76"/>
      <c r="BB556" s="76"/>
      <c r="BC556" s="70"/>
      <c r="BD556" s="70"/>
      <c r="BE556" s="70"/>
      <c r="BF556" s="70"/>
      <c r="BG556" s="70"/>
      <c r="BH556" s="70"/>
      <c r="BI556" s="70"/>
      <c r="BJ556" s="70"/>
      <c r="BK556" s="70"/>
      <c r="BL556" s="70"/>
      <c r="BM556" s="70"/>
      <c r="BN556" s="70"/>
      <c r="BO556" s="70"/>
      <c r="BP556" s="70"/>
      <c r="BQ556" s="70"/>
      <c r="BR556" s="70"/>
      <c r="BS556" s="70"/>
      <c r="BT556" s="70"/>
      <c r="BU556" s="70"/>
      <c r="BV556" s="70"/>
      <c r="BW556" s="70"/>
      <c r="BX556" s="70"/>
      <c r="BY556" s="70"/>
      <c r="BZ556" s="70"/>
      <c r="CA556" s="70"/>
      <c r="CB556" s="70"/>
      <c r="CC556" s="70"/>
      <c r="CD556" s="70"/>
      <c r="CE556" s="70"/>
      <c r="CF556" s="70"/>
      <c r="CG556" s="70"/>
      <c r="CH556" s="70"/>
      <c r="CI556" s="70"/>
      <c r="CJ556" s="70"/>
      <c r="CK556" s="70"/>
      <c r="CL556" s="70"/>
      <c r="CM556" s="70"/>
      <c r="CN556" s="70"/>
      <c r="CO556" s="70"/>
      <c r="CP556" s="70"/>
      <c r="CQ556" s="70"/>
      <c r="CR556" s="70"/>
      <c r="CS556" s="58">
        <f>+AL556+AT556</f>
        <v>0</v>
      </c>
      <c r="CT556" s="76">
        <f>+BA556+BG556+BM556+BS556+BY556+CE556+CK556+CQ556</f>
        <v>0</v>
      </c>
      <c r="CU556" s="76">
        <f>+CS556-CT556</f>
        <v>0</v>
      </c>
      <c r="CV556" s="81">
        <f>+AE556-AL556-AT556</f>
        <v>500</v>
      </c>
      <c r="CW556" s="70"/>
      <c r="CX556" s="70"/>
      <c r="CY556" s="70"/>
    </row>
    <row r="557" spans="1:103">
      <c r="A557" s="70" t="s">
        <v>562</v>
      </c>
      <c r="B557" s="71">
        <v>42</v>
      </c>
      <c r="C557" s="15" t="s">
        <v>402</v>
      </c>
      <c r="D557" s="124" t="s">
        <v>403</v>
      </c>
      <c r="E557" s="123"/>
      <c r="F557" s="123"/>
      <c r="G557" s="71" t="s">
        <v>259</v>
      </c>
      <c r="H557" s="71">
        <v>4</v>
      </c>
      <c r="I557" s="73">
        <v>145.38</v>
      </c>
      <c r="J557" s="73">
        <v>47900</v>
      </c>
      <c r="K557" s="72">
        <v>0</v>
      </c>
      <c r="L557" s="72" t="s">
        <v>41</v>
      </c>
      <c r="M557" s="92" t="s">
        <v>192</v>
      </c>
      <c r="N557" s="70" t="s">
        <v>142</v>
      </c>
      <c r="O557" s="70" t="s">
        <v>566</v>
      </c>
      <c r="P557" s="70"/>
      <c r="Q557" s="89"/>
      <c r="R557" s="70"/>
      <c r="S557" s="70" t="s">
        <v>465</v>
      </c>
      <c r="T557" s="88" t="s">
        <v>259</v>
      </c>
      <c r="U557" s="88">
        <v>4</v>
      </c>
      <c r="V557" s="87">
        <v>145.38</v>
      </c>
      <c r="W557" s="87" t="s">
        <v>1017</v>
      </c>
      <c r="X557" s="78">
        <v>45199</v>
      </c>
      <c r="Y557" s="78">
        <v>45222</v>
      </c>
      <c r="Z557" s="69" t="s">
        <v>1080</v>
      </c>
      <c r="AA557" s="319">
        <v>42900</v>
      </c>
      <c r="AB557" s="70">
        <v>82</v>
      </c>
      <c r="AC557" s="70">
        <v>80</v>
      </c>
      <c r="AD557" s="78">
        <v>47664</v>
      </c>
      <c r="AE557" s="115">
        <v>500</v>
      </c>
      <c r="AF557" s="115"/>
      <c r="AG557" s="70"/>
      <c r="AH557" s="70"/>
      <c r="AI557" s="70"/>
      <c r="AJ557" s="70"/>
      <c r="AK557" s="70"/>
      <c r="AL557" s="76"/>
      <c r="AM557" s="76"/>
      <c r="AN557" s="76"/>
      <c r="AO557" s="76"/>
      <c r="AP557" s="76"/>
      <c r="AQ557" s="76"/>
      <c r="AR557" s="76"/>
      <c r="AS557" s="76"/>
      <c r="AT557" s="76"/>
      <c r="AU557" s="76"/>
      <c r="AV557" s="76"/>
      <c r="AW557" s="70"/>
      <c r="AX557" s="70"/>
      <c r="AY557" s="70"/>
      <c r="AZ557" s="70"/>
      <c r="BA557" s="76"/>
      <c r="BB557" s="76"/>
      <c r="BC557" s="70"/>
      <c r="BD557" s="70"/>
      <c r="BE557" s="70"/>
      <c r="BF557" s="70"/>
      <c r="BG557" s="70"/>
      <c r="BH557" s="70"/>
      <c r="BI557" s="70"/>
      <c r="BJ557" s="70"/>
      <c r="BK557" s="70"/>
      <c r="BL557" s="70"/>
      <c r="BM557" s="70"/>
      <c r="BN557" s="70"/>
      <c r="BO557" s="70"/>
      <c r="BP557" s="70"/>
      <c r="BQ557" s="70"/>
      <c r="BR557" s="70"/>
      <c r="BS557" s="70"/>
      <c r="BT557" s="70"/>
      <c r="BU557" s="70"/>
      <c r="BV557" s="70"/>
      <c r="BW557" s="70"/>
      <c r="BX557" s="70"/>
      <c r="BY557" s="70"/>
      <c r="BZ557" s="70"/>
      <c r="CA557" s="70"/>
      <c r="CB557" s="70"/>
      <c r="CC557" s="70"/>
      <c r="CD557" s="70"/>
      <c r="CE557" s="70"/>
      <c r="CF557" s="70"/>
      <c r="CG557" s="70"/>
      <c r="CH557" s="70"/>
      <c r="CI557" s="70"/>
      <c r="CJ557" s="70"/>
      <c r="CK557" s="70"/>
      <c r="CL557" s="70"/>
      <c r="CM557" s="70"/>
      <c r="CN557" s="70"/>
      <c r="CO557" s="70"/>
      <c r="CP557" s="70"/>
      <c r="CQ557" s="70"/>
      <c r="CR557" s="70"/>
      <c r="CS557" s="58">
        <f>+AL557+AT557</f>
        <v>0</v>
      </c>
      <c r="CT557" s="76">
        <f>+BA557+BG557+BM557+BS557+BY557+CE557+CK557+CQ557</f>
        <v>0</v>
      </c>
      <c r="CU557" s="76">
        <f>+CS557-CT557</f>
        <v>0</v>
      </c>
      <c r="CV557" s="81">
        <f>+AE557-AL557-AT557</f>
        <v>500</v>
      </c>
      <c r="CW557" s="70"/>
      <c r="CX557" s="70"/>
      <c r="CY557" s="70"/>
    </row>
    <row r="558" spans="1:103">
      <c r="A558" s="70" t="s">
        <v>562</v>
      </c>
      <c r="B558" s="71">
        <v>42</v>
      </c>
      <c r="C558" s="15" t="s">
        <v>402</v>
      </c>
      <c r="D558" s="124" t="s">
        <v>403</v>
      </c>
      <c r="E558" s="123"/>
      <c r="F558" s="123"/>
      <c r="G558" s="71" t="s">
        <v>259</v>
      </c>
      <c r="H558" s="71">
        <v>4</v>
      </c>
      <c r="I558" s="73">
        <v>145.38</v>
      </c>
      <c r="J558" s="73">
        <v>47900</v>
      </c>
      <c r="K558" s="72">
        <v>0</v>
      </c>
      <c r="L558" s="72" t="s">
        <v>41</v>
      </c>
      <c r="M558" s="92" t="s">
        <v>192</v>
      </c>
      <c r="N558" s="70" t="s">
        <v>142</v>
      </c>
      <c r="O558" s="70" t="s">
        <v>566</v>
      </c>
      <c r="P558" s="70"/>
      <c r="Q558" s="89"/>
      <c r="R558" s="70"/>
      <c r="S558" s="70" t="s">
        <v>465</v>
      </c>
      <c r="T558" s="88" t="s">
        <v>259</v>
      </c>
      <c r="U558" s="88">
        <v>4</v>
      </c>
      <c r="V558" s="87">
        <v>145.38</v>
      </c>
      <c r="W558" s="87" t="s">
        <v>1017</v>
      </c>
      <c r="X558" s="78">
        <v>45199</v>
      </c>
      <c r="Y558" s="78">
        <v>45222</v>
      </c>
      <c r="Z558" s="69" t="s">
        <v>1080</v>
      </c>
      <c r="AA558" s="319">
        <v>42900</v>
      </c>
      <c r="AB558" s="70">
        <v>82</v>
      </c>
      <c r="AC558" s="70">
        <v>81</v>
      </c>
      <c r="AD558" s="78">
        <v>47694</v>
      </c>
      <c r="AE558" s="115">
        <v>500</v>
      </c>
      <c r="AF558" s="115"/>
      <c r="AG558" s="70"/>
      <c r="AH558" s="70"/>
      <c r="AI558" s="70"/>
      <c r="AJ558" s="70"/>
      <c r="AK558" s="70"/>
      <c r="AL558" s="76"/>
      <c r="AM558" s="76"/>
      <c r="AN558" s="76"/>
      <c r="AO558" s="76"/>
      <c r="AP558" s="76"/>
      <c r="AQ558" s="76"/>
      <c r="AR558" s="76"/>
      <c r="AS558" s="76"/>
      <c r="AT558" s="76"/>
      <c r="AU558" s="76"/>
      <c r="AV558" s="76"/>
      <c r="AW558" s="70"/>
      <c r="AX558" s="70"/>
      <c r="AY558" s="70"/>
      <c r="AZ558" s="70"/>
      <c r="BA558" s="76"/>
      <c r="BB558" s="76"/>
      <c r="BC558" s="70"/>
      <c r="BD558" s="70"/>
      <c r="BE558" s="70"/>
      <c r="BF558" s="70"/>
      <c r="BG558" s="70"/>
      <c r="BH558" s="70"/>
      <c r="BI558" s="70"/>
      <c r="BJ558" s="70"/>
      <c r="BK558" s="70"/>
      <c r="BL558" s="70"/>
      <c r="BM558" s="70"/>
      <c r="BN558" s="70"/>
      <c r="BO558" s="70"/>
      <c r="BP558" s="70"/>
      <c r="BQ558" s="70"/>
      <c r="BR558" s="70"/>
      <c r="BS558" s="70"/>
      <c r="BT558" s="70"/>
      <c r="BU558" s="70"/>
      <c r="BV558" s="70"/>
      <c r="BW558" s="70"/>
      <c r="BX558" s="70"/>
      <c r="BY558" s="70"/>
      <c r="BZ558" s="70"/>
      <c r="CA558" s="70"/>
      <c r="CB558" s="70"/>
      <c r="CC558" s="70"/>
      <c r="CD558" s="70"/>
      <c r="CE558" s="70"/>
      <c r="CF558" s="70"/>
      <c r="CG558" s="70"/>
      <c r="CH558" s="70"/>
      <c r="CI558" s="70"/>
      <c r="CJ558" s="70"/>
      <c r="CK558" s="70"/>
      <c r="CL558" s="70"/>
      <c r="CM558" s="70"/>
      <c r="CN558" s="70"/>
      <c r="CO558" s="70"/>
      <c r="CP558" s="70"/>
      <c r="CQ558" s="70"/>
      <c r="CR558" s="70"/>
      <c r="CS558" s="58">
        <f>+AL558+AT558</f>
        <v>0</v>
      </c>
      <c r="CT558" s="76">
        <f>+BA558+BG558+BM558+BS558+BY558+CE558+CK558+CQ558</f>
        <v>0</v>
      </c>
      <c r="CU558" s="76">
        <f>+CS558-CT558</f>
        <v>0</v>
      </c>
      <c r="CV558" s="81">
        <f>+AE558-AL558-AT558</f>
        <v>500</v>
      </c>
      <c r="CW558" s="70"/>
      <c r="CX558" s="70"/>
      <c r="CY558" s="70"/>
    </row>
    <row r="559" spans="1:103">
      <c r="A559" s="70" t="s">
        <v>562</v>
      </c>
      <c r="B559" s="71">
        <v>42</v>
      </c>
      <c r="C559" s="15" t="s">
        <v>402</v>
      </c>
      <c r="D559" s="124" t="s">
        <v>403</v>
      </c>
      <c r="E559" s="123"/>
      <c r="F559" s="123"/>
      <c r="G559" s="71" t="s">
        <v>259</v>
      </c>
      <c r="H559" s="71">
        <v>4</v>
      </c>
      <c r="I559" s="73">
        <v>145.38</v>
      </c>
      <c r="J559" s="73">
        <v>47900</v>
      </c>
      <c r="K559" s="72">
        <v>0</v>
      </c>
      <c r="L559" s="72" t="s">
        <v>41</v>
      </c>
      <c r="M559" s="92" t="s">
        <v>192</v>
      </c>
      <c r="N559" s="70" t="s">
        <v>142</v>
      </c>
      <c r="O559" s="70" t="s">
        <v>566</v>
      </c>
      <c r="P559" s="70"/>
      <c r="Q559" s="89"/>
      <c r="R559" s="70"/>
      <c r="S559" s="70" t="s">
        <v>465</v>
      </c>
      <c r="T559" s="88" t="s">
        <v>259</v>
      </c>
      <c r="U559" s="88">
        <v>4</v>
      </c>
      <c r="V559" s="87">
        <v>145.38</v>
      </c>
      <c r="W559" s="87" t="s">
        <v>1017</v>
      </c>
      <c r="X559" s="78">
        <v>45199</v>
      </c>
      <c r="Y559" s="78">
        <v>45222</v>
      </c>
      <c r="Z559" s="69" t="s">
        <v>1080</v>
      </c>
      <c r="AA559" s="319">
        <v>42900</v>
      </c>
      <c r="AB559" s="70">
        <v>82</v>
      </c>
      <c r="AC559" s="70">
        <v>82</v>
      </c>
      <c r="AD559" s="78">
        <v>47725</v>
      </c>
      <c r="AE559" s="115">
        <v>400</v>
      </c>
      <c r="AF559" s="115"/>
      <c r="AG559" s="70"/>
      <c r="AH559" s="70"/>
      <c r="AI559" s="70"/>
      <c r="AJ559" s="70"/>
      <c r="AK559" s="70"/>
      <c r="AL559" s="76"/>
      <c r="AM559" s="76"/>
      <c r="AN559" s="76"/>
      <c r="AO559" s="76"/>
      <c r="AP559" s="76"/>
      <c r="AQ559" s="76"/>
      <c r="AR559" s="76"/>
      <c r="AS559" s="76"/>
      <c r="AT559" s="76"/>
      <c r="AU559" s="76"/>
      <c r="AV559" s="76"/>
      <c r="AW559" s="70"/>
      <c r="AX559" s="70"/>
      <c r="AY559" s="70"/>
      <c r="AZ559" s="70"/>
      <c r="BA559" s="76"/>
      <c r="BB559" s="76"/>
      <c r="BC559" s="70"/>
      <c r="BD559" s="70"/>
      <c r="BE559" s="70"/>
      <c r="BF559" s="70"/>
      <c r="BG559" s="70"/>
      <c r="BH559" s="70"/>
      <c r="BI559" s="70"/>
      <c r="BJ559" s="70"/>
      <c r="BK559" s="70"/>
      <c r="BL559" s="70"/>
      <c r="BM559" s="70"/>
      <c r="BN559" s="70"/>
      <c r="BO559" s="70"/>
      <c r="BP559" s="70"/>
      <c r="BQ559" s="70"/>
      <c r="BR559" s="70"/>
      <c r="BS559" s="70"/>
      <c r="BT559" s="70"/>
      <c r="BU559" s="70"/>
      <c r="BV559" s="70"/>
      <c r="BW559" s="70"/>
      <c r="BX559" s="70"/>
      <c r="BY559" s="70"/>
      <c r="BZ559" s="70"/>
      <c r="CA559" s="70"/>
      <c r="CB559" s="70"/>
      <c r="CC559" s="70"/>
      <c r="CD559" s="70"/>
      <c r="CE559" s="70"/>
      <c r="CF559" s="70"/>
      <c r="CG559" s="70"/>
      <c r="CH559" s="70"/>
      <c r="CI559" s="70"/>
      <c r="CJ559" s="70"/>
      <c r="CK559" s="70"/>
      <c r="CL559" s="70"/>
      <c r="CM559" s="70"/>
      <c r="CN559" s="70"/>
      <c r="CO559" s="70"/>
      <c r="CP559" s="70"/>
      <c r="CQ559" s="70"/>
      <c r="CR559" s="70"/>
      <c r="CS559" s="58">
        <f>+AL559+AT559</f>
        <v>0</v>
      </c>
      <c r="CT559" s="76">
        <f>+BA559+BG559+BM559+BS559+BY559+CE559+CK559+CQ559</f>
        <v>0</v>
      </c>
      <c r="CU559" s="76">
        <f>+CS559-CT559</f>
        <v>0</v>
      </c>
      <c r="CV559" s="81">
        <f>+AE559-AL559-AT559</f>
        <v>400</v>
      </c>
      <c r="CW559" s="70"/>
      <c r="CX559" s="70"/>
      <c r="CY559" s="70"/>
    </row>
    <row r="560" spans="1:103">
      <c r="A560" s="157" t="s">
        <v>563</v>
      </c>
      <c r="B560" s="274">
        <v>6</v>
      </c>
      <c r="C560" s="15" t="s">
        <v>402</v>
      </c>
      <c r="D560" s="15" t="s">
        <v>403</v>
      </c>
      <c r="E560" s="13"/>
      <c r="F560" s="13"/>
      <c r="G560" s="274" t="s">
        <v>253</v>
      </c>
      <c r="H560" s="274">
        <v>6</v>
      </c>
      <c r="I560" s="283">
        <v>104.95</v>
      </c>
      <c r="J560" s="283">
        <v>37900</v>
      </c>
      <c r="K560" s="275">
        <v>0</v>
      </c>
      <c r="L560" s="275" t="s">
        <v>41</v>
      </c>
      <c r="M560" s="284" t="s">
        <v>14</v>
      </c>
      <c r="N560" s="285" t="s">
        <v>569</v>
      </c>
      <c r="O560" s="157" t="s">
        <v>570</v>
      </c>
      <c r="P560" s="56" t="s">
        <v>14</v>
      </c>
      <c r="Q560" s="56" t="s">
        <v>143</v>
      </c>
      <c r="R560" s="56" t="s">
        <v>568</v>
      </c>
      <c r="S560" s="157" t="s">
        <v>465</v>
      </c>
      <c r="T560" s="148" t="s">
        <v>253</v>
      </c>
      <c r="U560" s="148">
        <v>7</v>
      </c>
      <c r="V560" s="147">
        <v>104.94</v>
      </c>
      <c r="W560" s="147" t="s">
        <v>1017</v>
      </c>
      <c r="X560" s="156">
        <v>45013</v>
      </c>
      <c r="Y560" s="156">
        <v>45251</v>
      </c>
      <c r="Z560" s="286" t="s">
        <v>1080</v>
      </c>
      <c r="AA560" s="323">
        <v>37670.400000000001</v>
      </c>
      <c r="AB560" s="157">
        <v>49</v>
      </c>
      <c r="AC560" s="157">
        <v>0</v>
      </c>
      <c r="AD560" s="156">
        <v>44985</v>
      </c>
      <c r="AE560" s="287">
        <v>250</v>
      </c>
      <c r="AF560" s="287"/>
      <c r="AG560" s="157" t="s">
        <v>441</v>
      </c>
      <c r="AH560" s="156">
        <v>44985</v>
      </c>
      <c r="AI560" s="157">
        <v>47173111</v>
      </c>
      <c r="AJ560" s="157" t="s">
        <v>3108</v>
      </c>
      <c r="AK560" s="157" t="s">
        <v>3103</v>
      </c>
      <c r="AL560" s="158">
        <v>250</v>
      </c>
      <c r="AM560" s="158"/>
      <c r="AN560" s="158" t="s">
        <v>3109</v>
      </c>
      <c r="AO560" s="158"/>
      <c r="AP560" s="158"/>
      <c r="AQ560" s="158"/>
      <c r="AR560" s="158"/>
      <c r="AS560" s="158"/>
      <c r="AT560" s="158"/>
      <c r="AU560" s="158"/>
      <c r="AV560" s="158"/>
      <c r="AW560" s="156">
        <v>44985</v>
      </c>
      <c r="AX560" s="157">
        <v>1254</v>
      </c>
      <c r="AY560" s="157"/>
      <c r="AZ560" s="157"/>
      <c r="BA560" s="158">
        <v>500</v>
      </c>
      <c r="BB560" s="158"/>
      <c r="BC560" s="157"/>
      <c r="BD560" s="157"/>
      <c r="BE560" s="157"/>
      <c r="BF560" s="157"/>
      <c r="BG560" s="157"/>
      <c r="BH560" s="157"/>
      <c r="BI560" s="157"/>
      <c r="BJ560" s="157"/>
      <c r="BK560" s="157"/>
      <c r="BL560" s="157"/>
      <c r="BM560" s="157"/>
      <c r="BN560" s="157"/>
      <c r="BO560" s="157"/>
      <c r="BP560" s="157"/>
      <c r="BQ560" s="157"/>
      <c r="BR560" s="157"/>
      <c r="BS560" s="157"/>
      <c r="BT560" s="157"/>
      <c r="BU560" s="157"/>
      <c r="BV560" s="157"/>
      <c r="BW560" s="157"/>
      <c r="BX560" s="157"/>
      <c r="BY560" s="157"/>
      <c r="BZ560" s="157"/>
      <c r="CA560" s="157"/>
      <c r="CB560" s="157"/>
      <c r="CC560" s="157"/>
      <c r="CD560" s="157"/>
      <c r="CE560" s="157"/>
      <c r="CF560" s="157"/>
      <c r="CG560" s="157"/>
      <c r="CH560" s="157"/>
      <c r="CI560" s="157"/>
      <c r="CJ560" s="157"/>
      <c r="CK560" s="157"/>
      <c r="CL560" s="157"/>
      <c r="CM560" s="157"/>
      <c r="CN560" s="157"/>
      <c r="CO560" s="157"/>
      <c r="CP560" s="157"/>
      <c r="CQ560" s="157"/>
      <c r="CR560" s="157"/>
      <c r="CS560" s="158">
        <f>+AL560+AT560</f>
        <v>250</v>
      </c>
      <c r="CT560" s="158">
        <f>+BA560+BG560+BM560+BS560+BY560+CE560+CK560+CQ560</f>
        <v>500</v>
      </c>
      <c r="CU560" s="158">
        <f>+CS560-CT560</f>
        <v>-250</v>
      </c>
      <c r="CV560" s="288">
        <f>+AE560-AL560-AT560</f>
        <v>0</v>
      </c>
      <c r="CW560" s="157" t="s">
        <v>3818</v>
      </c>
      <c r="CX560" s="157"/>
      <c r="CY560" s="70" t="s">
        <v>3819</v>
      </c>
    </row>
    <row r="561" spans="1:103">
      <c r="A561" s="157" t="s">
        <v>563</v>
      </c>
      <c r="B561" s="274">
        <v>6</v>
      </c>
      <c r="C561" s="15" t="s">
        <v>402</v>
      </c>
      <c r="D561" s="15" t="s">
        <v>403</v>
      </c>
      <c r="E561" s="13"/>
      <c r="F561" s="13"/>
      <c r="G561" s="274" t="s">
        <v>253</v>
      </c>
      <c r="H561" s="274">
        <v>6</v>
      </c>
      <c r="I561" s="283">
        <v>104.95</v>
      </c>
      <c r="J561" s="283">
        <v>37900</v>
      </c>
      <c r="K561" s="275">
        <v>0</v>
      </c>
      <c r="L561" s="275" t="s">
        <v>41</v>
      </c>
      <c r="M561" s="284" t="s">
        <v>14</v>
      </c>
      <c r="N561" s="285" t="s">
        <v>569</v>
      </c>
      <c r="O561" s="157" t="s">
        <v>570</v>
      </c>
      <c r="P561" s="56" t="s">
        <v>14</v>
      </c>
      <c r="Q561" s="56" t="s">
        <v>143</v>
      </c>
      <c r="R561" s="56" t="s">
        <v>568</v>
      </c>
      <c r="S561" s="157" t="s">
        <v>465</v>
      </c>
      <c r="T561" s="148" t="s">
        <v>253</v>
      </c>
      <c r="U561" s="148">
        <v>7</v>
      </c>
      <c r="V561" s="147">
        <v>104.94</v>
      </c>
      <c r="W561" s="147" t="s">
        <v>1017</v>
      </c>
      <c r="X561" s="156">
        <v>45013</v>
      </c>
      <c r="Y561" s="156">
        <v>45251</v>
      </c>
      <c r="Z561" s="286" t="s">
        <v>1080</v>
      </c>
      <c r="AA561" s="323">
        <v>37670.400000000001</v>
      </c>
      <c r="AB561" s="157">
        <v>49</v>
      </c>
      <c r="AC561" s="157">
        <v>0</v>
      </c>
      <c r="AD561" s="156">
        <v>44987</v>
      </c>
      <c r="AE561" s="287">
        <v>4750</v>
      </c>
      <c r="AF561" s="287"/>
      <c r="AG561" s="157" t="s">
        <v>441</v>
      </c>
      <c r="AH561" s="156">
        <v>44987</v>
      </c>
      <c r="AI561" s="157">
        <v>47173111</v>
      </c>
      <c r="AJ561" s="157" t="s">
        <v>3108</v>
      </c>
      <c r="AK561" s="157" t="s">
        <v>3104</v>
      </c>
      <c r="AL561" s="158">
        <v>4750</v>
      </c>
      <c r="AM561" s="158"/>
      <c r="AN561" s="158" t="s">
        <v>3110</v>
      </c>
      <c r="AO561" s="158"/>
      <c r="AP561" s="158"/>
      <c r="AQ561" s="158"/>
      <c r="AR561" s="158"/>
      <c r="AS561" s="158"/>
      <c r="AT561" s="158"/>
      <c r="AU561" s="158"/>
      <c r="AV561" s="158"/>
      <c r="AW561" s="156">
        <v>44988</v>
      </c>
      <c r="AX561" s="157">
        <v>1284</v>
      </c>
      <c r="AY561" s="157"/>
      <c r="AZ561" s="157"/>
      <c r="BA561" s="158">
        <v>9500</v>
      </c>
      <c r="BB561" s="158"/>
      <c r="BC561" s="157"/>
      <c r="BD561" s="157"/>
      <c r="BE561" s="157"/>
      <c r="BF561" s="157"/>
      <c r="BG561" s="157"/>
      <c r="BH561" s="157"/>
      <c r="BI561" s="157"/>
      <c r="BJ561" s="157"/>
      <c r="BK561" s="157"/>
      <c r="BL561" s="157"/>
      <c r="BM561" s="157"/>
      <c r="BN561" s="157"/>
      <c r="BO561" s="157"/>
      <c r="BP561" s="157"/>
      <c r="BQ561" s="157"/>
      <c r="BR561" s="157"/>
      <c r="BS561" s="157"/>
      <c r="BT561" s="157"/>
      <c r="BU561" s="157"/>
      <c r="BV561" s="157"/>
      <c r="BW561" s="157"/>
      <c r="BX561" s="157"/>
      <c r="BY561" s="157"/>
      <c r="BZ561" s="157"/>
      <c r="CA561" s="157"/>
      <c r="CB561" s="157"/>
      <c r="CC561" s="157"/>
      <c r="CD561" s="157"/>
      <c r="CE561" s="157"/>
      <c r="CF561" s="157"/>
      <c r="CG561" s="157"/>
      <c r="CH561" s="157"/>
      <c r="CI561" s="157"/>
      <c r="CJ561" s="157"/>
      <c r="CK561" s="157"/>
      <c r="CL561" s="157"/>
      <c r="CM561" s="157"/>
      <c r="CN561" s="157"/>
      <c r="CO561" s="157"/>
      <c r="CP561" s="157"/>
      <c r="CQ561" s="157"/>
      <c r="CR561" s="157"/>
      <c r="CS561" s="158">
        <f>+AL561+AT561</f>
        <v>4750</v>
      </c>
      <c r="CT561" s="158">
        <f>+BA561+BG561+BM561+BS561+BY561+CE561+CK561+CQ561</f>
        <v>9500</v>
      </c>
      <c r="CU561" s="158">
        <f>+CS561-CT561</f>
        <v>-4750</v>
      </c>
      <c r="CV561" s="288">
        <f>+AE561-AL561-AT561</f>
        <v>0</v>
      </c>
      <c r="CW561" s="157" t="s">
        <v>3818</v>
      </c>
      <c r="CX561" s="157"/>
      <c r="CY561" s="70" t="s">
        <v>3819</v>
      </c>
    </row>
    <row r="562" spans="1:103">
      <c r="A562" s="157" t="s">
        <v>563</v>
      </c>
      <c r="B562" s="274">
        <v>6</v>
      </c>
      <c r="C562" s="15" t="s">
        <v>402</v>
      </c>
      <c r="D562" s="15" t="s">
        <v>403</v>
      </c>
      <c r="E562" s="13"/>
      <c r="F562" s="13"/>
      <c r="G562" s="274" t="s">
        <v>253</v>
      </c>
      <c r="H562" s="274">
        <v>6</v>
      </c>
      <c r="I562" s="283">
        <v>104.95</v>
      </c>
      <c r="J562" s="283">
        <v>37900</v>
      </c>
      <c r="K562" s="275">
        <v>0</v>
      </c>
      <c r="L562" s="275" t="s">
        <v>41</v>
      </c>
      <c r="M562" s="284" t="s">
        <v>14</v>
      </c>
      <c r="N562" s="285" t="s">
        <v>569</v>
      </c>
      <c r="O562" s="157" t="s">
        <v>570</v>
      </c>
      <c r="P562" s="56" t="s">
        <v>14</v>
      </c>
      <c r="Q562" s="56" t="s">
        <v>143</v>
      </c>
      <c r="R562" s="56" t="s">
        <v>568</v>
      </c>
      <c r="S562" s="157" t="s">
        <v>465</v>
      </c>
      <c r="T562" s="148" t="s">
        <v>253</v>
      </c>
      <c r="U562" s="148">
        <v>7</v>
      </c>
      <c r="V562" s="147">
        <v>104.94</v>
      </c>
      <c r="W562" s="147" t="s">
        <v>1017</v>
      </c>
      <c r="X562" s="156">
        <v>45013</v>
      </c>
      <c r="Y562" s="156">
        <v>45251</v>
      </c>
      <c r="Z562" s="286" t="s">
        <v>1080</v>
      </c>
      <c r="AA562" s="323">
        <v>37670.400000000001</v>
      </c>
      <c r="AB562" s="157">
        <v>49</v>
      </c>
      <c r="AC562" s="157">
        <v>1</v>
      </c>
      <c r="AD562" s="156">
        <v>45107</v>
      </c>
      <c r="AE562" s="287">
        <v>544.51</v>
      </c>
      <c r="AF562" s="287"/>
      <c r="AG562" s="157" t="s">
        <v>441</v>
      </c>
      <c r="AH562" s="156">
        <v>45107</v>
      </c>
      <c r="AI562" s="157">
        <v>47173111</v>
      </c>
      <c r="AJ562" s="157" t="s">
        <v>3108</v>
      </c>
      <c r="AK562" s="157" t="s">
        <v>3105</v>
      </c>
      <c r="AL562" s="158">
        <v>544.41</v>
      </c>
      <c r="AM562" s="158"/>
      <c r="AN562" s="158" t="s">
        <v>3111</v>
      </c>
      <c r="AO562" s="158"/>
      <c r="AP562" s="158"/>
      <c r="AQ562" s="158"/>
      <c r="AR562" s="158"/>
      <c r="AS562" s="158"/>
      <c r="AT562" s="158"/>
      <c r="AU562" s="158"/>
      <c r="AV562" s="158"/>
      <c r="AW562" s="156">
        <v>45107</v>
      </c>
      <c r="AX562" s="157">
        <v>1655</v>
      </c>
      <c r="AY562" s="157"/>
      <c r="AZ562" s="157"/>
      <c r="BA562" s="158">
        <v>1231.72</v>
      </c>
      <c r="BB562" s="158"/>
      <c r="BC562" s="157"/>
      <c r="BD562" s="157"/>
      <c r="BE562" s="157"/>
      <c r="BF562" s="157"/>
      <c r="BG562" s="157"/>
      <c r="BH562" s="157"/>
      <c r="BI562" s="157"/>
      <c r="BJ562" s="157"/>
      <c r="BK562" s="157"/>
      <c r="BL562" s="157"/>
      <c r="BM562" s="157"/>
      <c r="BN562" s="157"/>
      <c r="BO562" s="157"/>
      <c r="BP562" s="157"/>
      <c r="BQ562" s="157"/>
      <c r="BR562" s="157"/>
      <c r="BS562" s="157"/>
      <c r="BT562" s="157"/>
      <c r="BU562" s="157"/>
      <c r="BV562" s="157"/>
      <c r="BW562" s="157"/>
      <c r="BX562" s="157"/>
      <c r="BY562" s="157"/>
      <c r="BZ562" s="157"/>
      <c r="CA562" s="157"/>
      <c r="CB562" s="157"/>
      <c r="CC562" s="157"/>
      <c r="CD562" s="157"/>
      <c r="CE562" s="157"/>
      <c r="CF562" s="157"/>
      <c r="CG562" s="157"/>
      <c r="CH562" s="157"/>
      <c r="CI562" s="157"/>
      <c r="CJ562" s="157"/>
      <c r="CK562" s="157"/>
      <c r="CL562" s="157"/>
      <c r="CM562" s="157"/>
      <c r="CN562" s="157"/>
      <c r="CO562" s="157"/>
      <c r="CP562" s="157"/>
      <c r="CQ562" s="157"/>
      <c r="CR562" s="157"/>
      <c r="CS562" s="158">
        <f>+AL562+AT562</f>
        <v>544.41</v>
      </c>
      <c r="CT562" s="158">
        <f>+BA562+BG562+BM562+BS562+BY562+CE562+CK562+CQ562</f>
        <v>1231.72</v>
      </c>
      <c r="CU562" s="158">
        <f>+CS562-CT562</f>
        <v>-687.31000000000006</v>
      </c>
      <c r="CV562" s="288">
        <f>+AE562-AL562-AT562</f>
        <v>0.10000000000002274</v>
      </c>
      <c r="CW562" s="157" t="s">
        <v>3818</v>
      </c>
      <c r="CX562" s="157"/>
      <c r="CY562" s="70" t="s">
        <v>3819</v>
      </c>
    </row>
    <row r="563" spans="1:103">
      <c r="A563" s="157" t="s">
        <v>563</v>
      </c>
      <c r="B563" s="274">
        <v>6</v>
      </c>
      <c r="C563" s="15" t="s">
        <v>402</v>
      </c>
      <c r="D563" s="15" t="s">
        <v>403</v>
      </c>
      <c r="E563" s="13"/>
      <c r="F563" s="13"/>
      <c r="G563" s="274" t="s">
        <v>253</v>
      </c>
      <c r="H563" s="274">
        <v>6</v>
      </c>
      <c r="I563" s="283">
        <v>104.95</v>
      </c>
      <c r="J563" s="283">
        <v>37900</v>
      </c>
      <c r="K563" s="275">
        <v>0</v>
      </c>
      <c r="L563" s="275" t="s">
        <v>41</v>
      </c>
      <c r="M563" s="284" t="s">
        <v>14</v>
      </c>
      <c r="N563" s="285" t="s">
        <v>569</v>
      </c>
      <c r="O563" s="157" t="s">
        <v>570</v>
      </c>
      <c r="P563" s="56" t="s">
        <v>14</v>
      </c>
      <c r="Q563" s="56" t="s">
        <v>143</v>
      </c>
      <c r="R563" s="56" t="s">
        <v>568</v>
      </c>
      <c r="S563" s="157" t="s">
        <v>465</v>
      </c>
      <c r="T563" s="148" t="s">
        <v>253</v>
      </c>
      <c r="U563" s="148">
        <v>7</v>
      </c>
      <c r="V563" s="147">
        <v>104.94</v>
      </c>
      <c r="W563" s="147" t="s">
        <v>1017</v>
      </c>
      <c r="X563" s="156">
        <v>45013</v>
      </c>
      <c r="Y563" s="156">
        <v>45251</v>
      </c>
      <c r="Z563" s="286" t="s">
        <v>1080</v>
      </c>
      <c r="AA563" s="323">
        <v>37670.400000000001</v>
      </c>
      <c r="AB563" s="157">
        <v>49</v>
      </c>
      <c r="AC563" s="157">
        <v>2</v>
      </c>
      <c r="AD563" s="156">
        <v>45137</v>
      </c>
      <c r="AE563" s="287">
        <v>544.51</v>
      </c>
      <c r="AF563" s="287"/>
      <c r="AG563" s="157" t="s">
        <v>441</v>
      </c>
      <c r="AH563" s="156">
        <v>45141</v>
      </c>
      <c r="AI563" s="157">
        <v>47173111</v>
      </c>
      <c r="AJ563" s="157" t="s">
        <v>3108</v>
      </c>
      <c r="AK563" s="157" t="s">
        <v>571</v>
      </c>
      <c r="AL563" s="158">
        <v>687.31</v>
      </c>
      <c r="AM563" s="158"/>
      <c r="AN563" s="158" t="s">
        <v>3112</v>
      </c>
      <c r="AO563" s="158" t="s">
        <v>1207</v>
      </c>
      <c r="AP563" s="289">
        <v>45252</v>
      </c>
      <c r="AQ563" s="157">
        <v>47173111</v>
      </c>
      <c r="AR563" s="157" t="s">
        <v>3108</v>
      </c>
      <c r="AS563" s="157" t="s">
        <v>3115</v>
      </c>
      <c r="AT563" s="158">
        <v>-142.9</v>
      </c>
      <c r="AU563" s="158"/>
      <c r="AV563" s="158" t="s">
        <v>3116</v>
      </c>
      <c r="AW563" s="156">
        <v>45138</v>
      </c>
      <c r="AX563" s="157">
        <v>1759</v>
      </c>
      <c r="AY563" s="157"/>
      <c r="AZ563" s="157"/>
      <c r="BA563" s="158">
        <v>1231.72</v>
      </c>
      <c r="BB563" s="158"/>
      <c r="BC563" s="157"/>
      <c r="BD563" s="157"/>
      <c r="BE563" s="157"/>
      <c r="BF563" s="157"/>
      <c r="BG563" s="157"/>
      <c r="BH563" s="157"/>
      <c r="BI563" s="157"/>
      <c r="BJ563" s="157"/>
      <c r="BK563" s="157"/>
      <c r="BL563" s="157"/>
      <c r="BM563" s="157"/>
      <c r="BN563" s="157"/>
      <c r="BO563" s="157"/>
      <c r="BP563" s="157"/>
      <c r="BQ563" s="157"/>
      <c r="BR563" s="157"/>
      <c r="BS563" s="157"/>
      <c r="BT563" s="157"/>
      <c r="BU563" s="157"/>
      <c r="BV563" s="157"/>
      <c r="BW563" s="157"/>
      <c r="BX563" s="157"/>
      <c r="BY563" s="157"/>
      <c r="BZ563" s="157"/>
      <c r="CA563" s="157"/>
      <c r="CB563" s="157"/>
      <c r="CC563" s="157"/>
      <c r="CD563" s="157"/>
      <c r="CE563" s="157"/>
      <c r="CF563" s="157"/>
      <c r="CG563" s="157"/>
      <c r="CH563" s="157"/>
      <c r="CI563" s="157"/>
      <c r="CJ563" s="157"/>
      <c r="CK563" s="157"/>
      <c r="CL563" s="157"/>
      <c r="CM563" s="157"/>
      <c r="CN563" s="157"/>
      <c r="CO563" s="157"/>
      <c r="CP563" s="157"/>
      <c r="CQ563" s="157"/>
      <c r="CR563" s="157"/>
      <c r="CS563" s="158">
        <f>+AL563+AT563</f>
        <v>544.41</v>
      </c>
      <c r="CT563" s="158">
        <f>+BA563+BG563+BM563+BS563+BY563+CE563+CK563+CQ563</f>
        <v>1231.72</v>
      </c>
      <c r="CU563" s="158">
        <f>+CS563-CT563</f>
        <v>-687.31000000000006</v>
      </c>
      <c r="CV563" s="288">
        <f>+AE563-AL563-AT563</f>
        <v>0.10000000000005116</v>
      </c>
      <c r="CW563" s="157" t="s">
        <v>3818</v>
      </c>
      <c r="CX563" s="157"/>
      <c r="CY563" s="70" t="s">
        <v>3819</v>
      </c>
    </row>
    <row r="564" spans="1:103">
      <c r="A564" s="157" t="s">
        <v>563</v>
      </c>
      <c r="B564" s="274">
        <v>6</v>
      </c>
      <c r="C564" s="15" t="s">
        <v>402</v>
      </c>
      <c r="D564" s="15" t="s">
        <v>403</v>
      </c>
      <c r="E564" s="13"/>
      <c r="F564" s="13"/>
      <c r="G564" s="274" t="s">
        <v>253</v>
      </c>
      <c r="H564" s="274">
        <v>6</v>
      </c>
      <c r="I564" s="283">
        <v>104.95</v>
      </c>
      <c r="J564" s="283">
        <v>37900</v>
      </c>
      <c r="K564" s="275">
        <v>0</v>
      </c>
      <c r="L564" s="275" t="s">
        <v>41</v>
      </c>
      <c r="M564" s="284" t="s">
        <v>14</v>
      </c>
      <c r="N564" s="285" t="s">
        <v>569</v>
      </c>
      <c r="O564" s="157" t="s">
        <v>570</v>
      </c>
      <c r="P564" s="56" t="s">
        <v>14</v>
      </c>
      <c r="Q564" s="56" t="s">
        <v>143</v>
      </c>
      <c r="R564" s="56" t="s">
        <v>568</v>
      </c>
      <c r="S564" s="157" t="s">
        <v>465</v>
      </c>
      <c r="T564" s="148" t="s">
        <v>253</v>
      </c>
      <c r="U564" s="148">
        <v>7</v>
      </c>
      <c r="V564" s="147">
        <v>104.94</v>
      </c>
      <c r="W564" s="147" t="s">
        <v>1017</v>
      </c>
      <c r="X564" s="156">
        <v>45013</v>
      </c>
      <c r="Y564" s="156">
        <v>45251</v>
      </c>
      <c r="Z564" s="286" t="s">
        <v>1080</v>
      </c>
      <c r="AA564" s="323">
        <v>37670.400000000001</v>
      </c>
      <c r="AB564" s="157">
        <v>49</v>
      </c>
      <c r="AC564" s="157">
        <v>3</v>
      </c>
      <c r="AD564" s="156">
        <v>45168</v>
      </c>
      <c r="AE564" s="287">
        <v>544.51</v>
      </c>
      <c r="AF564" s="287"/>
      <c r="AG564" s="157" t="s">
        <v>441</v>
      </c>
      <c r="AH564" s="156">
        <v>45173</v>
      </c>
      <c r="AI564" s="157">
        <v>47173111</v>
      </c>
      <c r="AJ564" s="157" t="s">
        <v>3108</v>
      </c>
      <c r="AK564" s="157" t="s">
        <v>3106</v>
      </c>
      <c r="AL564" s="158">
        <v>544.41</v>
      </c>
      <c r="AM564" s="158"/>
      <c r="AN564" s="158" t="s">
        <v>3113</v>
      </c>
      <c r="AO564" s="158"/>
      <c r="AP564" s="158"/>
      <c r="AQ564" s="158"/>
      <c r="AR564" s="158"/>
      <c r="AS564" s="158"/>
      <c r="AT564" s="158"/>
      <c r="AU564" s="158"/>
      <c r="AV564" s="158"/>
      <c r="AW564" s="156">
        <v>45170</v>
      </c>
      <c r="AX564" s="157">
        <v>1864</v>
      </c>
      <c r="AY564" s="157"/>
      <c r="AZ564" s="157"/>
      <c r="BA564" s="158">
        <v>1231.72</v>
      </c>
      <c r="BB564" s="158"/>
      <c r="BC564" s="157"/>
      <c r="BD564" s="157"/>
      <c r="BE564" s="157"/>
      <c r="BF564" s="157"/>
      <c r="BG564" s="157"/>
      <c r="BH564" s="157"/>
      <c r="BI564" s="157"/>
      <c r="BJ564" s="157"/>
      <c r="BK564" s="157"/>
      <c r="BL564" s="157"/>
      <c r="BM564" s="157"/>
      <c r="BN564" s="157"/>
      <c r="BO564" s="157"/>
      <c r="BP564" s="157"/>
      <c r="BQ564" s="157"/>
      <c r="BR564" s="157"/>
      <c r="BS564" s="157"/>
      <c r="BT564" s="157"/>
      <c r="BU564" s="157"/>
      <c r="BV564" s="157"/>
      <c r="BW564" s="157"/>
      <c r="BX564" s="157"/>
      <c r="BY564" s="157"/>
      <c r="BZ564" s="157"/>
      <c r="CA564" s="157"/>
      <c r="CB564" s="157"/>
      <c r="CC564" s="157"/>
      <c r="CD564" s="157"/>
      <c r="CE564" s="157"/>
      <c r="CF564" s="157"/>
      <c r="CG564" s="157"/>
      <c r="CH564" s="157"/>
      <c r="CI564" s="157"/>
      <c r="CJ564" s="157"/>
      <c r="CK564" s="157"/>
      <c r="CL564" s="157"/>
      <c r="CM564" s="157"/>
      <c r="CN564" s="157"/>
      <c r="CO564" s="157"/>
      <c r="CP564" s="157"/>
      <c r="CQ564" s="157"/>
      <c r="CR564" s="157"/>
      <c r="CS564" s="158">
        <f>+AL564+AT564</f>
        <v>544.41</v>
      </c>
      <c r="CT564" s="158">
        <f>+BA564+BG564+BM564+BS564+BY564+CE564+CK564+CQ564</f>
        <v>1231.72</v>
      </c>
      <c r="CU564" s="158">
        <f>+CS564-CT564</f>
        <v>-687.31000000000006</v>
      </c>
      <c r="CV564" s="288">
        <f>+AE564-AL564-AT564</f>
        <v>0.10000000000002274</v>
      </c>
      <c r="CW564" s="157" t="s">
        <v>3818</v>
      </c>
      <c r="CX564" s="157"/>
      <c r="CY564" s="70" t="s">
        <v>3819</v>
      </c>
    </row>
    <row r="565" spans="1:103">
      <c r="A565" s="157" t="s">
        <v>563</v>
      </c>
      <c r="B565" s="274">
        <v>6</v>
      </c>
      <c r="C565" s="15" t="s">
        <v>402</v>
      </c>
      <c r="D565" s="15" t="s">
        <v>403</v>
      </c>
      <c r="E565" s="13"/>
      <c r="F565" s="13"/>
      <c r="G565" s="274" t="s">
        <v>253</v>
      </c>
      <c r="H565" s="274">
        <v>6</v>
      </c>
      <c r="I565" s="283">
        <v>104.95</v>
      </c>
      <c r="J565" s="283">
        <v>37900</v>
      </c>
      <c r="K565" s="275">
        <v>0</v>
      </c>
      <c r="L565" s="275" t="s">
        <v>41</v>
      </c>
      <c r="M565" s="284" t="s">
        <v>14</v>
      </c>
      <c r="N565" s="285" t="s">
        <v>569</v>
      </c>
      <c r="O565" s="157" t="s">
        <v>570</v>
      </c>
      <c r="P565" s="56" t="s">
        <v>14</v>
      </c>
      <c r="Q565" s="56" t="s">
        <v>143</v>
      </c>
      <c r="R565" s="56" t="s">
        <v>568</v>
      </c>
      <c r="S565" s="157" t="s">
        <v>465</v>
      </c>
      <c r="T565" s="148" t="s">
        <v>253</v>
      </c>
      <c r="U565" s="148">
        <v>7</v>
      </c>
      <c r="V565" s="147">
        <v>104.94</v>
      </c>
      <c r="W565" s="147" t="s">
        <v>1017</v>
      </c>
      <c r="X565" s="156">
        <v>45013</v>
      </c>
      <c r="Y565" s="156">
        <v>45251</v>
      </c>
      <c r="Z565" s="286" t="s">
        <v>1080</v>
      </c>
      <c r="AA565" s="323">
        <v>37670.400000000001</v>
      </c>
      <c r="AB565" s="157">
        <v>49</v>
      </c>
      <c r="AC565" s="157">
        <v>4</v>
      </c>
      <c r="AD565" s="156">
        <v>45199</v>
      </c>
      <c r="AE565" s="287">
        <v>4661.63</v>
      </c>
      <c r="AF565" s="287"/>
      <c r="AG565" s="157" t="s">
        <v>441</v>
      </c>
      <c r="AH565" s="156">
        <v>45252</v>
      </c>
      <c r="AI565" s="157">
        <v>47173111</v>
      </c>
      <c r="AJ565" s="157" t="s">
        <v>3108</v>
      </c>
      <c r="AK565" s="157" t="s">
        <v>3107</v>
      </c>
      <c r="AL565" s="158">
        <v>4661.63</v>
      </c>
      <c r="AM565" s="158"/>
      <c r="AN565" s="158" t="s">
        <v>3114</v>
      </c>
      <c r="AO565" s="158"/>
      <c r="AP565" s="158"/>
      <c r="AQ565" s="158"/>
      <c r="AR565" s="158"/>
      <c r="AS565" s="158"/>
      <c r="AT565" s="158"/>
      <c r="AU565" s="158"/>
      <c r="AV565" s="158"/>
      <c r="AW565" s="156"/>
      <c r="AX565" s="157"/>
      <c r="AY565" s="157"/>
      <c r="AZ565" s="157"/>
      <c r="BA565" s="158"/>
      <c r="BB565" s="158" t="s">
        <v>2340</v>
      </c>
      <c r="BC565" s="157"/>
      <c r="BD565" s="157"/>
      <c r="BE565" s="157"/>
      <c r="BF565" s="157"/>
      <c r="BG565" s="157"/>
      <c r="BH565" s="157"/>
      <c r="BI565" s="157"/>
      <c r="BJ565" s="157"/>
      <c r="BK565" s="157"/>
      <c r="BL565" s="157"/>
      <c r="BM565" s="157"/>
      <c r="BN565" s="157"/>
      <c r="BO565" s="157"/>
      <c r="BP565" s="157"/>
      <c r="BQ565" s="157"/>
      <c r="BR565" s="157"/>
      <c r="BS565" s="157"/>
      <c r="BT565" s="157"/>
      <c r="BU565" s="157"/>
      <c r="BV565" s="157"/>
      <c r="BW565" s="157"/>
      <c r="BX565" s="157"/>
      <c r="BY565" s="157"/>
      <c r="BZ565" s="157"/>
      <c r="CA565" s="157"/>
      <c r="CB565" s="157"/>
      <c r="CC565" s="157"/>
      <c r="CD565" s="157"/>
      <c r="CE565" s="157"/>
      <c r="CF565" s="157"/>
      <c r="CG565" s="157"/>
      <c r="CH565" s="157"/>
      <c r="CI565" s="157"/>
      <c r="CJ565" s="157"/>
      <c r="CK565" s="157"/>
      <c r="CL565" s="157"/>
      <c r="CM565" s="157"/>
      <c r="CN565" s="157"/>
      <c r="CO565" s="157"/>
      <c r="CP565" s="157"/>
      <c r="CQ565" s="157"/>
      <c r="CR565" s="157"/>
      <c r="CS565" s="158">
        <f>+AL565+AT565</f>
        <v>4661.63</v>
      </c>
      <c r="CT565" s="158">
        <f>+BA565+BG565+BM565+BS565+BY565+CE565+CK565+CQ565</f>
        <v>0</v>
      </c>
      <c r="CU565" s="158">
        <f>+CS565-CT565</f>
        <v>4661.63</v>
      </c>
      <c r="CV565" s="288">
        <f>+AE565-AL565-AT565</f>
        <v>0</v>
      </c>
      <c r="CW565" s="157" t="s">
        <v>3818</v>
      </c>
      <c r="CX565" s="157"/>
      <c r="CY565" s="70" t="s">
        <v>3819</v>
      </c>
    </row>
    <row r="566" spans="1:103" ht="12.75">
      <c r="A566" s="56" t="s">
        <v>563</v>
      </c>
      <c r="B566" s="13">
        <v>6</v>
      </c>
      <c r="C566" s="15" t="s">
        <v>402</v>
      </c>
      <c r="D566" s="15" t="s">
        <v>403</v>
      </c>
      <c r="E566" s="13"/>
      <c r="F566" s="13"/>
      <c r="G566" s="13" t="s">
        <v>253</v>
      </c>
      <c r="H566" s="13">
        <v>6</v>
      </c>
      <c r="I566" s="55">
        <v>104.95</v>
      </c>
      <c r="J566" s="55">
        <v>37900</v>
      </c>
      <c r="K566" s="15">
        <v>0</v>
      </c>
      <c r="L566" s="15" t="s">
        <v>41</v>
      </c>
      <c r="M566" s="62" t="s">
        <v>14</v>
      </c>
      <c r="N566" s="86" t="s">
        <v>569</v>
      </c>
      <c r="O566" s="56" t="s">
        <v>570</v>
      </c>
      <c r="P566" s="56" t="s">
        <v>14</v>
      </c>
      <c r="Q566" s="56" t="s">
        <v>143</v>
      </c>
      <c r="R566" s="56" t="s">
        <v>568</v>
      </c>
      <c r="S566" s="56" t="s">
        <v>465</v>
      </c>
      <c r="T566" s="57" t="s">
        <v>253</v>
      </c>
      <c r="U566" s="57">
        <v>7</v>
      </c>
      <c r="V566" s="125">
        <v>104.94</v>
      </c>
      <c r="W566" s="125" t="s">
        <v>1017</v>
      </c>
      <c r="X566" s="65">
        <v>45013</v>
      </c>
      <c r="Y566" s="65">
        <v>45251</v>
      </c>
      <c r="Z566" s="69" t="s">
        <v>1080</v>
      </c>
      <c r="AA566" s="322">
        <v>37670.400000000001</v>
      </c>
      <c r="AB566" s="56">
        <v>49</v>
      </c>
      <c r="AC566" s="56">
        <v>1</v>
      </c>
      <c r="AD566" s="65">
        <v>45442</v>
      </c>
      <c r="AE566" s="116">
        <v>540</v>
      </c>
      <c r="AF566" s="116"/>
      <c r="AG566" s="56" t="s">
        <v>441</v>
      </c>
      <c r="AH566" s="65">
        <v>45444</v>
      </c>
      <c r="AI566" s="56">
        <v>47173111</v>
      </c>
      <c r="AJ566" s="56" t="s">
        <v>3108</v>
      </c>
      <c r="AK566" s="56" t="s">
        <v>3117</v>
      </c>
      <c r="AL566" s="58">
        <v>540</v>
      </c>
      <c r="AN566" s="58" t="s">
        <v>3125</v>
      </c>
      <c r="AP566" s="58"/>
      <c r="AQ566" s="58"/>
      <c r="AR566" s="58"/>
      <c r="AW566" s="163">
        <v>45442</v>
      </c>
      <c r="AX566" s="165">
        <v>2708</v>
      </c>
      <c r="BA566" s="176">
        <v>500</v>
      </c>
      <c r="BC566" s="65">
        <v>45443</v>
      </c>
      <c r="BD566" s="56">
        <v>2721</v>
      </c>
      <c r="BG566" s="56">
        <v>40</v>
      </c>
      <c r="CS566" s="58">
        <f>+AL566+AT566</f>
        <v>540</v>
      </c>
      <c r="CT566" s="76">
        <f>+BA566+BG566+BM566+BS566+BY566+CE566+CK566+CQ566</f>
        <v>540</v>
      </c>
      <c r="CU566" s="76">
        <f>+CS566-CT566</f>
        <v>0</v>
      </c>
      <c r="CV566" s="81">
        <f>+AE566-AL566-AT566</f>
        <v>0</v>
      </c>
    </row>
    <row r="567" spans="1:103" ht="12.75">
      <c r="A567" s="56" t="s">
        <v>563</v>
      </c>
      <c r="B567" s="13">
        <v>6</v>
      </c>
      <c r="C567" s="15" t="s">
        <v>402</v>
      </c>
      <c r="D567" s="15" t="s">
        <v>403</v>
      </c>
      <c r="E567" s="13"/>
      <c r="F567" s="13"/>
      <c r="G567" s="13" t="s">
        <v>253</v>
      </c>
      <c r="H567" s="13">
        <v>6</v>
      </c>
      <c r="I567" s="55">
        <v>104.95</v>
      </c>
      <c r="J567" s="55">
        <v>37900</v>
      </c>
      <c r="K567" s="15">
        <v>0</v>
      </c>
      <c r="L567" s="15" t="s">
        <v>41</v>
      </c>
      <c r="M567" s="62" t="s">
        <v>14</v>
      </c>
      <c r="N567" s="86" t="s">
        <v>569</v>
      </c>
      <c r="O567" s="56" t="s">
        <v>570</v>
      </c>
      <c r="P567" s="56" t="s">
        <v>14</v>
      </c>
      <c r="Q567" s="56" t="s">
        <v>143</v>
      </c>
      <c r="R567" s="56" t="s">
        <v>568</v>
      </c>
      <c r="S567" s="56" t="s">
        <v>465</v>
      </c>
      <c r="T567" s="57" t="s">
        <v>253</v>
      </c>
      <c r="U567" s="57">
        <v>7</v>
      </c>
      <c r="V567" s="125">
        <v>104.94</v>
      </c>
      <c r="W567" s="125" t="s">
        <v>1017</v>
      </c>
      <c r="X567" s="65">
        <v>45013</v>
      </c>
      <c r="Y567" s="65">
        <v>45251</v>
      </c>
      <c r="Z567" s="69" t="s">
        <v>1080</v>
      </c>
      <c r="AA567" s="322">
        <v>37670.400000000001</v>
      </c>
      <c r="AB567" s="56">
        <v>49</v>
      </c>
      <c r="AC567" s="56">
        <v>2</v>
      </c>
      <c r="AD567" s="65">
        <v>45473</v>
      </c>
      <c r="AE567" s="116">
        <v>540</v>
      </c>
      <c r="AF567" s="116"/>
      <c r="AG567" s="56" t="s">
        <v>441</v>
      </c>
      <c r="AH567" s="65">
        <v>45475</v>
      </c>
      <c r="AI567" s="56">
        <v>47173111</v>
      </c>
      <c r="AJ567" s="56" t="s">
        <v>3108</v>
      </c>
      <c r="AK567" s="56" t="s">
        <v>3118</v>
      </c>
      <c r="AL567" s="58">
        <v>540</v>
      </c>
      <c r="AN567" s="58" t="s">
        <v>3126</v>
      </c>
      <c r="AP567" s="58"/>
      <c r="AQ567" s="58"/>
      <c r="AR567" s="58"/>
      <c r="AW567" s="163">
        <v>45475</v>
      </c>
      <c r="AX567" s="165">
        <v>2836</v>
      </c>
      <c r="BA567" s="58">
        <v>540</v>
      </c>
      <c r="BD567" s="56"/>
      <c r="CS567" s="58">
        <f>+AL567+AT567</f>
        <v>540</v>
      </c>
      <c r="CT567" s="76">
        <f>+BA567+BG567+BM567+BS567+BY567+CE567+CK567+CQ567</f>
        <v>540</v>
      </c>
      <c r="CU567" s="76">
        <f>+CS567-CT567</f>
        <v>0</v>
      </c>
      <c r="CV567" s="81">
        <f>+AE567-AL567-AT567</f>
        <v>0</v>
      </c>
    </row>
    <row r="568" spans="1:103" ht="12.75">
      <c r="A568" s="56" t="s">
        <v>563</v>
      </c>
      <c r="B568" s="13">
        <v>6</v>
      </c>
      <c r="C568" s="15" t="s">
        <v>402</v>
      </c>
      <c r="D568" s="15" t="s">
        <v>403</v>
      </c>
      <c r="E568" s="13"/>
      <c r="F568" s="13"/>
      <c r="G568" s="13" t="s">
        <v>253</v>
      </c>
      <c r="H568" s="13">
        <v>6</v>
      </c>
      <c r="I568" s="55">
        <v>104.95</v>
      </c>
      <c r="J568" s="55">
        <v>37900</v>
      </c>
      <c r="K568" s="15">
        <v>0</v>
      </c>
      <c r="L568" s="15" t="s">
        <v>41</v>
      </c>
      <c r="M568" s="62" t="s">
        <v>14</v>
      </c>
      <c r="N568" s="86" t="s">
        <v>569</v>
      </c>
      <c r="O568" s="56" t="s">
        <v>570</v>
      </c>
      <c r="P568" s="56" t="s">
        <v>14</v>
      </c>
      <c r="Q568" s="56" t="s">
        <v>143</v>
      </c>
      <c r="R568" s="56" t="s">
        <v>568</v>
      </c>
      <c r="S568" s="56" t="s">
        <v>465</v>
      </c>
      <c r="T568" s="57" t="s">
        <v>253</v>
      </c>
      <c r="U568" s="57">
        <v>7</v>
      </c>
      <c r="V568" s="125">
        <v>104.94</v>
      </c>
      <c r="W568" s="125" t="s">
        <v>1017</v>
      </c>
      <c r="X568" s="65">
        <v>45013</v>
      </c>
      <c r="Y568" s="65">
        <v>45251</v>
      </c>
      <c r="Z568" s="69" t="s">
        <v>1080</v>
      </c>
      <c r="AA568" s="322">
        <v>37670.400000000001</v>
      </c>
      <c r="AB568" s="56">
        <v>49</v>
      </c>
      <c r="AC568" s="56">
        <v>3</v>
      </c>
      <c r="AD568" s="65">
        <v>45503</v>
      </c>
      <c r="AE568" s="116">
        <v>540</v>
      </c>
      <c r="AF568" s="116"/>
      <c r="AG568" s="56" t="s">
        <v>441</v>
      </c>
      <c r="AH568" s="78">
        <v>45504</v>
      </c>
      <c r="AI568" s="56">
        <v>47173111</v>
      </c>
      <c r="AJ568" s="56" t="s">
        <v>3108</v>
      </c>
      <c r="AK568" s="70" t="s">
        <v>3119</v>
      </c>
      <c r="AL568" s="76">
        <v>540</v>
      </c>
      <c r="AM568" s="76"/>
      <c r="AN568" s="76" t="s">
        <v>3127</v>
      </c>
      <c r="AP568" s="58"/>
      <c r="AQ568" s="58"/>
      <c r="AR568" s="58"/>
      <c r="AW568" s="163">
        <v>45504</v>
      </c>
      <c r="AX568" s="165">
        <v>2954</v>
      </c>
      <c r="BA568" s="58">
        <v>540</v>
      </c>
      <c r="BD568" s="56"/>
      <c r="CS568" s="58">
        <f>+AL568+AT568</f>
        <v>540</v>
      </c>
      <c r="CT568" s="76">
        <f>+BA568+BG568+BM568+BS568+BY568+CE568+CK568+CQ568</f>
        <v>540</v>
      </c>
      <c r="CU568" s="76">
        <f>+CS568-CT568</f>
        <v>0</v>
      </c>
      <c r="CV568" s="81">
        <f>+AE568-AL568-AT568</f>
        <v>0</v>
      </c>
    </row>
    <row r="569" spans="1:103" ht="12.75">
      <c r="A569" s="56" t="s">
        <v>563</v>
      </c>
      <c r="B569" s="13">
        <v>6</v>
      </c>
      <c r="C569" s="15" t="s">
        <v>402</v>
      </c>
      <c r="D569" s="15" t="s">
        <v>403</v>
      </c>
      <c r="E569" s="13"/>
      <c r="F569" s="13"/>
      <c r="G569" s="13" t="s">
        <v>253</v>
      </c>
      <c r="H569" s="13">
        <v>6</v>
      </c>
      <c r="I569" s="55">
        <v>104.95</v>
      </c>
      <c r="J569" s="55">
        <v>37900</v>
      </c>
      <c r="K569" s="15">
        <v>0</v>
      </c>
      <c r="L569" s="15" t="s">
        <v>41</v>
      </c>
      <c r="M569" s="62" t="s">
        <v>14</v>
      </c>
      <c r="N569" s="86" t="s">
        <v>569</v>
      </c>
      <c r="O569" s="56" t="s">
        <v>570</v>
      </c>
      <c r="P569" s="56" t="s">
        <v>14</v>
      </c>
      <c r="Q569" s="56" t="s">
        <v>143</v>
      </c>
      <c r="R569" s="56" t="s">
        <v>568</v>
      </c>
      <c r="S569" s="56" t="s">
        <v>465</v>
      </c>
      <c r="T569" s="57" t="s">
        <v>253</v>
      </c>
      <c r="U569" s="57">
        <v>7</v>
      </c>
      <c r="V569" s="125">
        <v>104.94</v>
      </c>
      <c r="W569" s="125" t="s">
        <v>1017</v>
      </c>
      <c r="X569" s="65">
        <v>45013</v>
      </c>
      <c r="Y569" s="65">
        <v>45251</v>
      </c>
      <c r="Z569" s="69" t="s">
        <v>1080</v>
      </c>
      <c r="AA569" s="322">
        <v>37670.400000000001</v>
      </c>
      <c r="AB569" s="56">
        <v>49</v>
      </c>
      <c r="AC569" s="56">
        <v>4</v>
      </c>
      <c r="AD569" s="65">
        <v>45534</v>
      </c>
      <c r="AE569" s="116">
        <v>540</v>
      </c>
      <c r="AF569" s="116"/>
      <c r="AG569" s="56" t="s">
        <v>441</v>
      </c>
      <c r="AH569" s="78">
        <v>45535</v>
      </c>
      <c r="AI569" s="56">
        <v>47173111</v>
      </c>
      <c r="AJ569" s="56" t="s">
        <v>3108</v>
      </c>
      <c r="AK569" s="70" t="s">
        <v>3120</v>
      </c>
      <c r="AL569" s="76">
        <v>540</v>
      </c>
      <c r="AM569" s="76"/>
      <c r="AN569" s="76" t="s">
        <v>3128</v>
      </c>
      <c r="AP569" s="58"/>
      <c r="AQ569" s="58"/>
      <c r="AR569" s="58"/>
      <c r="AW569" s="163">
        <v>45536</v>
      </c>
      <c r="AX569" s="165">
        <v>3093</v>
      </c>
      <c r="BA569" s="58">
        <v>540</v>
      </c>
      <c r="BD569" s="56"/>
      <c r="CS569" s="58">
        <f>+AL569+AT569</f>
        <v>540</v>
      </c>
      <c r="CT569" s="76">
        <f>+BA569+BG569+BM569+BS569+BY569+CE569+CK569+CQ569</f>
        <v>540</v>
      </c>
      <c r="CU569" s="76">
        <f>+CS569-CT569</f>
        <v>0</v>
      </c>
      <c r="CV569" s="81">
        <f>+AE569-AL569-AT569</f>
        <v>0</v>
      </c>
    </row>
    <row r="570" spans="1:103" ht="12.75">
      <c r="A570" s="56" t="s">
        <v>563</v>
      </c>
      <c r="B570" s="13">
        <v>6</v>
      </c>
      <c r="C570" s="15" t="s">
        <v>402</v>
      </c>
      <c r="D570" s="15" t="s">
        <v>403</v>
      </c>
      <c r="E570" s="13"/>
      <c r="F570" s="13"/>
      <c r="G570" s="13" t="s">
        <v>253</v>
      </c>
      <c r="H570" s="13">
        <v>6</v>
      </c>
      <c r="I570" s="55">
        <v>104.95</v>
      </c>
      <c r="J570" s="55">
        <v>37900</v>
      </c>
      <c r="K570" s="15">
        <v>0</v>
      </c>
      <c r="L570" s="15" t="s">
        <v>41</v>
      </c>
      <c r="M570" s="62" t="s">
        <v>14</v>
      </c>
      <c r="N570" s="86" t="s">
        <v>569</v>
      </c>
      <c r="O570" s="56" t="s">
        <v>570</v>
      </c>
      <c r="P570" s="56" t="s">
        <v>14</v>
      </c>
      <c r="Q570" s="56" t="s">
        <v>143</v>
      </c>
      <c r="R570" s="56" t="s">
        <v>568</v>
      </c>
      <c r="S570" s="56" t="s">
        <v>465</v>
      </c>
      <c r="T570" s="57" t="s">
        <v>253</v>
      </c>
      <c r="U570" s="57">
        <v>7</v>
      </c>
      <c r="V570" s="125">
        <v>104.94</v>
      </c>
      <c r="W570" s="125" t="s">
        <v>1017</v>
      </c>
      <c r="X570" s="65">
        <v>45013</v>
      </c>
      <c r="Y570" s="65">
        <v>45251</v>
      </c>
      <c r="Z570" s="69" t="s">
        <v>1080</v>
      </c>
      <c r="AA570" s="322">
        <v>37670.400000000001</v>
      </c>
      <c r="AB570" s="56">
        <v>49</v>
      </c>
      <c r="AC570" s="56">
        <v>5</v>
      </c>
      <c r="AD570" s="65">
        <v>45565</v>
      </c>
      <c r="AE570" s="116">
        <v>540</v>
      </c>
      <c r="AF570" s="116"/>
      <c r="AG570" s="56" t="s">
        <v>441</v>
      </c>
      <c r="AH570" s="78">
        <v>45558</v>
      </c>
      <c r="AI570" s="56">
        <v>47173111</v>
      </c>
      <c r="AJ570" s="56" t="s">
        <v>3108</v>
      </c>
      <c r="AK570" s="70" t="s">
        <v>3121</v>
      </c>
      <c r="AL570" s="76">
        <v>540</v>
      </c>
      <c r="AM570" s="76"/>
      <c r="AN570" s="76" t="s">
        <v>3129</v>
      </c>
      <c r="AP570" s="58"/>
      <c r="AQ570" s="58"/>
      <c r="AR570" s="58"/>
      <c r="AW570" s="163">
        <v>45558</v>
      </c>
      <c r="AX570" s="165">
        <v>3192</v>
      </c>
      <c r="BA570" s="58">
        <v>540</v>
      </c>
      <c r="BD570" s="56"/>
      <c r="CS570" s="58">
        <f>+AL570+AT570</f>
        <v>540</v>
      </c>
      <c r="CT570" s="76">
        <f>+BA570+BG570+BM570+BS570+BY570+CE570+CK570+CQ570</f>
        <v>540</v>
      </c>
      <c r="CU570" s="76">
        <f>+CS570-CT570</f>
        <v>0</v>
      </c>
      <c r="CV570" s="81">
        <f>+AE570-AL570-AT570</f>
        <v>0</v>
      </c>
    </row>
    <row r="571" spans="1:103" ht="12.75">
      <c r="A571" s="56" t="s">
        <v>563</v>
      </c>
      <c r="B571" s="13">
        <v>6</v>
      </c>
      <c r="C571" s="15" t="s">
        <v>402</v>
      </c>
      <c r="D571" s="15" t="s">
        <v>403</v>
      </c>
      <c r="E571" s="13"/>
      <c r="F571" s="13"/>
      <c r="G571" s="13" t="s">
        <v>253</v>
      </c>
      <c r="H571" s="13">
        <v>6</v>
      </c>
      <c r="I571" s="55">
        <v>104.95</v>
      </c>
      <c r="J571" s="55">
        <v>37900</v>
      </c>
      <c r="K571" s="15">
        <v>0</v>
      </c>
      <c r="L571" s="15" t="s">
        <v>41</v>
      </c>
      <c r="M571" s="62" t="s">
        <v>14</v>
      </c>
      <c r="N571" s="86" t="s">
        <v>569</v>
      </c>
      <c r="O571" s="56" t="s">
        <v>570</v>
      </c>
      <c r="P571" s="56" t="s">
        <v>14</v>
      </c>
      <c r="Q571" s="56" t="s">
        <v>143</v>
      </c>
      <c r="R571" s="56" t="s">
        <v>568</v>
      </c>
      <c r="S571" s="56" t="s">
        <v>465</v>
      </c>
      <c r="T571" s="57" t="s">
        <v>253</v>
      </c>
      <c r="U571" s="57">
        <v>7</v>
      </c>
      <c r="V571" s="125">
        <v>104.94</v>
      </c>
      <c r="W571" s="125" t="s">
        <v>1017</v>
      </c>
      <c r="X571" s="65">
        <v>45013</v>
      </c>
      <c r="Y571" s="65">
        <v>45251</v>
      </c>
      <c r="Z571" s="69" t="s">
        <v>1080</v>
      </c>
      <c r="AA571" s="322">
        <v>37670.400000000001</v>
      </c>
      <c r="AB571" s="56">
        <v>49</v>
      </c>
      <c r="AC571" s="56">
        <v>6</v>
      </c>
      <c r="AD571" s="65">
        <v>45595</v>
      </c>
      <c r="AE571" s="116">
        <v>540</v>
      </c>
      <c r="AF571" s="116"/>
      <c r="AG571" s="56" t="s">
        <v>441</v>
      </c>
      <c r="AH571" s="78">
        <v>45596</v>
      </c>
      <c r="AI571" s="56">
        <v>47173111</v>
      </c>
      <c r="AJ571" s="56" t="s">
        <v>3108</v>
      </c>
      <c r="AK571" s="70" t="s">
        <v>3122</v>
      </c>
      <c r="AL571" s="76">
        <v>540</v>
      </c>
      <c r="AM571" s="76"/>
      <c r="AN571" s="76" t="s">
        <v>3130</v>
      </c>
      <c r="AP571" s="58"/>
      <c r="AQ571" s="58"/>
      <c r="AR571" s="58"/>
      <c r="AW571" s="163">
        <v>45596</v>
      </c>
      <c r="AX571" s="165">
        <v>3344</v>
      </c>
      <c r="BA571" s="58">
        <v>540</v>
      </c>
      <c r="BD571" s="56"/>
      <c r="CS571" s="58">
        <f>+AL571+AT571</f>
        <v>540</v>
      </c>
      <c r="CT571" s="76">
        <f>+BA571+BG571+BM571+BS571+BY571+CE571+CK571+CQ571</f>
        <v>540</v>
      </c>
      <c r="CU571" s="76">
        <f>+CS571-CT571</f>
        <v>0</v>
      </c>
      <c r="CV571" s="81">
        <f>+AE571-AL571-AT571</f>
        <v>0</v>
      </c>
    </row>
    <row r="572" spans="1:103" ht="12.75">
      <c r="A572" s="56" t="s">
        <v>563</v>
      </c>
      <c r="B572" s="13">
        <v>6</v>
      </c>
      <c r="C572" s="15" t="s">
        <v>402</v>
      </c>
      <c r="D572" s="15" t="s">
        <v>403</v>
      </c>
      <c r="E572" s="13"/>
      <c r="F572" s="13"/>
      <c r="G572" s="13" t="s">
        <v>253</v>
      </c>
      <c r="H572" s="13">
        <v>6</v>
      </c>
      <c r="I572" s="55">
        <v>104.95</v>
      </c>
      <c r="J572" s="55">
        <v>37900</v>
      </c>
      <c r="K572" s="15">
        <v>0</v>
      </c>
      <c r="L572" s="15" t="s">
        <v>41</v>
      </c>
      <c r="M572" s="62" t="s">
        <v>14</v>
      </c>
      <c r="N572" s="86" t="s">
        <v>569</v>
      </c>
      <c r="O572" s="56" t="s">
        <v>570</v>
      </c>
      <c r="P572" s="56" t="s">
        <v>14</v>
      </c>
      <c r="Q572" s="56" t="s">
        <v>143</v>
      </c>
      <c r="R572" s="56" t="s">
        <v>568</v>
      </c>
      <c r="S572" s="56" t="s">
        <v>465</v>
      </c>
      <c r="T572" s="57" t="s">
        <v>253</v>
      </c>
      <c r="U572" s="57">
        <v>7</v>
      </c>
      <c r="V572" s="125">
        <v>104.94</v>
      </c>
      <c r="W572" s="125" t="s">
        <v>1017</v>
      </c>
      <c r="X572" s="65">
        <v>45013</v>
      </c>
      <c r="Y572" s="65">
        <v>45251</v>
      </c>
      <c r="Z572" s="69" t="s">
        <v>1080</v>
      </c>
      <c r="AA572" s="322">
        <v>37670.400000000001</v>
      </c>
      <c r="AB572" s="56">
        <v>49</v>
      </c>
      <c r="AC572" s="56">
        <v>7</v>
      </c>
      <c r="AD572" s="65">
        <v>45626</v>
      </c>
      <c r="AE572" s="116">
        <v>540</v>
      </c>
      <c r="AF572" s="116"/>
      <c r="AG572" s="56" t="s">
        <v>441</v>
      </c>
      <c r="AH572" s="78">
        <v>45628</v>
      </c>
      <c r="AI572" s="56">
        <v>47173111</v>
      </c>
      <c r="AJ572" s="56" t="s">
        <v>3108</v>
      </c>
      <c r="AK572" s="70" t="s">
        <v>3123</v>
      </c>
      <c r="AL572" s="76">
        <v>540</v>
      </c>
      <c r="AM572" s="76"/>
      <c r="AN572" s="76" t="s">
        <v>3131</v>
      </c>
      <c r="AP572" s="58"/>
      <c r="AQ572" s="58"/>
      <c r="AR572" s="58"/>
      <c r="AW572" s="163">
        <v>45626</v>
      </c>
      <c r="AX572" s="165">
        <v>3461</v>
      </c>
      <c r="BA572" s="58">
        <v>540</v>
      </c>
      <c r="BD572" s="56"/>
      <c r="CS572" s="58">
        <f>+AL572+AT572</f>
        <v>540</v>
      </c>
      <c r="CT572" s="76">
        <f>+BA572+BG572+BM572+BS572+BY572+CE572+CK572+CQ572</f>
        <v>540</v>
      </c>
      <c r="CU572" s="76">
        <f>+CS572-CT572</f>
        <v>0</v>
      </c>
      <c r="CV572" s="81">
        <f>+AE572-AL572-AT572</f>
        <v>0</v>
      </c>
    </row>
    <row r="573" spans="1:103" ht="12.75">
      <c r="A573" s="56" t="s">
        <v>563</v>
      </c>
      <c r="B573" s="13">
        <v>6</v>
      </c>
      <c r="C573" s="15" t="s">
        <v>402</v>
      </c>
      <c r="D573" s="15" t="s">
        <v>403</v>
      </c>
      <c r="E573" s="13"/>
      <c r="F573" s="13"/>
      <c r="G573" s="13" t="s">
        <v>253</v>
      </c>
      <c r="H573" s="13">
        <v>6</v>
      </c>
      <c r="I573" s="55">
        <v>104.95</v>
      </c>
      <c r="J573" s="55">
        <v>37900</v>
      </c>
      <c r="K573" s="15">
        <v>0</v>
      </c>
      <c r="L573" s="15" t="s">
        <v>41</v>
      </c>
      <c r="M573" s="62" t="s">
        <v>14</v>
      </c>
      <c r="N573" s="86" t="s">
        <v>569</v>
      </c>
      <c r="O573" s="56" t="s">
        <v>570</v>
      </c>
      <c r="P573" s="56" t="s">
        <v>14</v>
      </c>
      <c r="Q573" s="56" t="s">
        <v>143</v>
      </c>
      <c r="R573" s="56" t="s">
        <v>568</v>
      </c>
      <c r="S573" s="56" t="s">
        <v>465</v>
      </c>
      <c r="T573" s="57" t="s">
        <v>253</v>
      </c>
      <c r="U573" s="57">
        <v>7</v>
      </c>
      <c r="V573" s="125">
        <v>104.94</v>
      </c>
      <c r="W573" s="125" t="s">
        <v>1017</v>
      </c>
      <c r="X573" s="65">
        <v>45013</v>
      </c>
      <c r="Y573" s="65">
        <v>45251</v>
      </c>
      <c r="Z573" s="69" t="s">
        <v>1080</v>
      </c>
      <c r="AA573" s="322">
        <v>37670.400000000001</v>
      </c>
      <c r="AB573" s="56">
        <v>49</v>
      </c>
      <c r="AC573" s="56">
        <v>8</v>
      </c>
      <c r="AD573" s="65">
        <v>45656</v>
      </c>
      <c r="AE573" s="116">
        <v>540</v>
      </c>
      <c r="AF573" s="116"/>
      <c r="AG573" s="56" t="s">
        <v>441</v>
      </c>
      <c r="AH573" s="78">
        <v>45656</v>
      </c>
      <c r="AI573" s="56">
        <v>47173111</v>
      </c>
      <c r="AJ573" s="56" t="s">
        <v>3108</v>
      </c>
      <c r="AK573" s="70" t="s">
        <v>3124</v>
      </c>
      <c r="AL573" s="76">
        <v>540</v>
      </c>
      <c r="AM573" s="76"/>
      <c r="AN573" s="76" t="s">
        <v>3132</v>
      </c>
      <c r="AP573" s="58"/>
      <c r="AQ573" s="58"/>
      <c r="AR573" s="58"/>
      <c r="AW573" s="163">
        <v>45656</v>
      </c>
      <c r="AX573" s="165">
        <v>3548</v>
      </c>
      <c r="BA573" s="58">
        <v>540</v>
      </c>
      <c r="BD573" s="56"/>
      <c r="CS573" s="58">
        <f>+AL573+AT573</f>
        <v>540</v>
      </c>
      <c r="CT573" s="76">
        <f>+BA573+BG573+BM573+BS573+BY573+CE573+CK573+CQ573</f>
        <v>540</v>
      </c>
      <c r="CU573" s="76">
        <f>+CS573-CT573</f>
        <v>0</v>
      </c>
      <c r="CV573" s="81">
        <f>+AE573-AL573-AT573</f>
        <v>0</v>
      </c>
    </row>
    <row r="574" spans="1:103" ht="12.75">
      <c r="A574" s="56" t="s">
        <v>563</v>
      </c>
      <c r="B574" s="13">
        <v>6</v>
      </c>
      <c r="C574" s="15" t="s">
        <v>402</v>
      </c>
      <c r="D574" s="15" t="s">
        <v>403</v>
      </c>
      <c r="E574" s="13"/>
      <c r="F574" s="13"/>
      <c r="G574" s="13" t="s">
        <v>253</v>
      </c>
      <c r="H574" s="13">
        <v>6</v>
      </c>
      <c r="I574" s="55">
        <v>104.95</v>
      </c>
      <c r="J574" s="55">
        <v>37900</v>
      </c>
      <c r="K574" s="15">
        <v>0</v>
      </c>
      <c r="L574" s="15" t="s">
        <v>41</v>
      </c>
      <c r="M574" s="62" t="s">
        <v>14</v>
      </c>
      <c r="N574" s="86" t="s">
        <v>569</v>
      </c>
      <c r="O574" s="56" t="s">
        <v>570</v>
      </c>
      <c r="P574" s="56" t="s">
        <v>14</v>
      </c>
      <c r="Q574" s="56" t="s">
        <v>143</v>
      </c>
      <c r="R574" s="56" t="s">
        <v>568</v>
      </c>
      <c r="S574" s="56" t="s">
        <v>465</v>
      </c>
      <c r="T574" s="57" t="s">
        <v>253</v>
      </c>
      <c r="U574" s="57">
        <v>7</v>
      </c>
      <c r="V574" s="125">
        <v>104.94</v>
      </c>
      <c r="W574" s="125" t="s">
        <v>1017</v>
      </c>
      <c r="X574" s="65">
        <v>45013</v>
      </c>
      <c r="Y574" s="65">
        <v>45251</v>
      </c>
      <c r="Z574" s="69" t="s">
        <v>1080</v>
      </c>
      <c r="AA574" s="322">
        <v>37670.400000000001</v>
      </c>
      <c r="AB574" s="56">
        <v>49</v>
      </c>
      <c r="AC574" s="56">
        <v>9</v>
      </c>
      <c r="AD574" s="65">
        <v>45687</v>
      </c>
      <c r="AE574" s="116">
        <v>540</v>
      </c>
      <c r="AF574" s="116"/>
      <c r="AG574" s="56" t="s">
        <v>441</v>
      </c>
      <c r="AH574" s="78">
        <v>45687</v>
      </c>
      <c r="AI574" s="56">
        <v>47173111</v>
      </c>
      <c r="AJ574" s="56" t="s">
        <v>3108</v>
      </c>
      <c r="AK574" s="70" t="s">
        <v>3133</v>
      </c>
      <c r="AL574" s="76">
        <v>540</v>
      </c>
      <c r="AM574" s="76"/>
      <c r="AN574" s="76" t="s">
        <v>3142</v>
      </c>
      <c r="AP574" s="58"/>
      <c r="AQ574" s="58"/>
      <c r="AR574" s="58"/>
      <c r="AW574" s="163">
        <v>45687</v>
      </c>
      <c r="AX574" s="165">
        <v>3672</v>
      </c>
      <c r="BA574" s="58">
        <v>540</v>
      </c>
      <c r="BD574" s="56"/>
      <c r="CS574" s="58">
        <f>+AL574+AT574</f>
        <v>540</v>
      </c>
      <c r="CT574" s="76">
        <f>+BA574+BG574+BM574+BS574+BY574+CE574+CK574+CQ574</f>
        <v>540</v>
      </c>
      <c r="CU574" s="76">
        <f>+CS574-CT574</f>
        <v>0</v>
      </c>
      <c r="CV574" s="81">
        <f>+AE574-AL574-AT574</f>
        <v>0</v>
      </c>
    </row>
    <row r="575" spans="1:103" ht="12.75">
      <c r="A575" s="56" t="s">
        <v>563</v>
      </c>
      <c r="B575" s="13">
        <v>6</v>
      </c>
      <c r="C575" s="15" t="s">
        <v>402</v>
      </c>
      <c r="D575" s="15" t="s">
        <v>403</v>
      </c>
      <c r="E575" s="13"/>
      <c r="F575" s="13"/>
      <c r="G575" s="13" t="s">
        <v>253</v>
      </c>
      <c r="H575" s="13">
        <v>6</v>
      </c>
      <c r="I575" s="55">
        <v>104.95</v>
      </c>
      <c r="J575" s="55">
        <v>37900</v>
      </c>
      <c r="K575" s="15">
        <v>0</v>
      </c>
      <c r="L575" s="15" t="s">
        <v>41</v>
      </c>
      <c r="M575" s="62" t="s">
        <v>14</v>
      </c>
      <c r="N575" s="86" t="s">
        <v>569</v>
      </c>
      <c r="O575" s="56" t="s">
        <v>570</v>
      </c>
      <c r="P575" s="56" t="s">
        <v>14</v>
      </c>
      <c r="Q575" s="56" t="s">
        <v>143</v>
      </c>
      <c r="R575" s="56" t="s">
        <v>568</v>
      </c>
      <c r="S575" s="56" t="s">
        <v>465</v>
      </c>
      <c r="T575" s="57" t="s">
        <v>253</v>
      </c>
      <c r="U575" s="57">
        <v>7</v>
      </c>
      <c r="V575" s="125">
        <v>104.94</v>
      </c>
      <c r="W575" s="125" t="s">
        <v>1017</v>
      </c>
      <c r="X575" s="65">
        <v>45013</v>
      </c>
      <c r="Y575" s="65">
        <v>45251</v>
      </c>
      <c r="Z575" s="69" t="s">
        <v>1080</v>
      </c>
      <c r="AA575" s="322">
        <v>37670.400000000001</v>
      </c>
      <c r="AB575" s="56">
        <v>49</v>
      </c>
      <c r="AC575" s="56">
        <v>10</v>
      </c>
      <c r="AD575" s="65">
        <v>45716</v>
      </c>
      <c r="AE575" s="116">
        <v>540</v>
      </c>
      <c r="AF575" s="116"/>
      <c r="AG575" s="56" t="s">
        <v>441</v>
      </c>
      <c r="AH575" s="78">
        <v>45719</v>
      </c>
      <c r="AI575" s="56">
        <v>47173111</v>
      </c>
      <c r="AJ575" s="56" t="s">
        <v>3108</v>
      </c>
      <c r="AK575" s="70" t="s">
        <v>3134</v>
      </c>
      <c r="AL575" s="76">
        <v>540</v>
      </c>
      <c r="AM575" s="76"/>
      <c r="AN575" s="76" t="s">
        <v>3143</v>
      </c>
      <c r="AP575" s="58"/>
      <c r="AQ575" s="58"/>
      <c r="AR575" s="58"/>
      <c r="AW575" s="163">
        <v>45717</v>
      </c>
      <c r="AX575" s="165">
        <v>3827</v>
      </c>
      <c r="BA575" s="58">
        <v>540</v>
      </c>
      <c r="BD575" s="56"/>
      <c r="CS575" s="58">
        <f>+AL575+AT575</f>
        <v>540</v>
      </c>
      <c r="CT575" s="76">
        <f>+BA575+BG575+BM575+BS575+BY575+CE575+CK575+CQ575</f>
        <v>540</v>
      </c>
      <c r="CU575" s="76">
        <f>+CS575-CT575</f>
        <v>0</v>
      </c>
      <c r="CV575" s="81">
        <f>+AE575-AL575-AT575</f>
        <v>0</v>
      </c>
    </row>
    <row r="576" spans="1:103" ht="12.75">
      <c r="A576" s="56" t="s">
        <v>563</v>
      </c>
      <c r="B576" s="13">
        <v>6</v>
      </c>
      <c r="C576" s="15" t="s">
        <v>402</v>
      </c>
      <c r="D576" s="15" t="s">
        <v>403</v>
      </c>
      <c r="E576" s="13"/>
      <c r="F576" s="13"/>
      <c r="G576" s="13" t="s">
        <v>253</v>
      </c>
      <c r="H576" s="13">
        <v>6</v>
      </c>
      <c r="I576" s="55">
        <v>104.95</v>
      </c>
      <c r="J576" s="55">
        <v>37900</v>
      </c>
      <c r="K576" s="15">
        <v>0</v>
      </c>
      <c r="L576" s="15" t="s">
        <v>41</v>
      </c>
      <c r="M576" s="62" t="s">
        <v>14</v>
      </c>
      <c r="N576" s="86" t="s">
        <v>569</v>
      </c>
      <c r="O576" s="56" t="s">
        <v>570</v>
      </c>
      <c r="P576" s="56" t="s">
        <v>14</v>
      </c>
      <c r="Q576" s="56" t="s">
        <v>143</v>
      </c>
      <c r="R576" s="56" t="s">
        <v>568</v>
      </c>
      <c r="S576" s="56" t="s">
        <v>465</v>
      </c>
      <c r="T576" s="57" t="s">
        <v>253</v>
      </c>
      <c r="U576" s="57">
        <v>7</v>
      </c>
      <c r="V576" s="125">
        <v>104.94</v>
      </c>
      <c r="W576" s="125" t="s">
        <v>1017</v>
      </c>
      <c r="X576" s="65">
        <v>45013</v>
      </c>
      <c r="Y576" s="65">
        <v>45251</v>
      </c>
      <c r="Z576" s="69" t="s">
        <v>1080</v>
      </c>
      <c r="AA576" s="322">
        <v>37670.400000000001</v>
      </c>
      <c r="AB576" s="56">
        <v>49</v>
      </c>
      <c r="AC576" s="56">
        <v>11</v>
      </c>
      <c r="AD576" s="65">
        <v>45746</v>
      </c>
      <c r="AE576" s="116">
        <v>540</v>
      </c>
      <c r="AF576" s="116"/>
      <c r="AG576" s="56" t="s">
        <v>441</v>
      </c>
      <c r="AH576" s="78">
        <v>45747</v>
      </c>
      <c r="AI576" s="56">
        <v>47173111</v>
      </c>
      <c r="AJ576" s="56" t="s">
        <v>3108</v>
      </c>
      <c r="AK576" s="70" t="s">
        <v>3135</v>
      </c>
      <c r="AL576" s="76">
        <v>540</v>
      </c>
      <c r="AM576" s="76"/>
      <c r="AN576" s="76" t="s">
        <v>3144</v>
      </c>
      <c r="AP576" s="58"/>
      <c r="AQ576" s="58"/>
      <c r="AR576" s="58"/>
      <c r="AW576" s="163">
        <v>45747</v>
      </c>
      <c r="AX576" s="165">
        <v>3945</v>
      </c>
      <c r="BA576" s="58">
        <v>540</v>
      </c>
      <c r="BD576" s="56"/>
      <c r="CS576" s="58">
        <f>+AL576+AT576</f>
        <v>540</v>
      </c>
      <c r="CT576" s="76">
        <f>+BA576+BG576+BM576+BS576+BY576+CE576+CK576+CQ576</f>
        <v>540</v>
      </c>
      <c r="CU576" s="76">
        <f>+CS576-CT576</f>
        <v>0</v>
      </c>
      <c r="CV576" s="81">
        <f>+AE576-AL576-AT576</f>
        <v>0</v>
      </c>
    </row>
    <row r="577" spans="1:100" ht="12.75">
      <c r="A577" s="56" t="s">
        <v>563</v>
      </c>
      <c r="B577" s="13">
        <v>6</v>
      </c>
      <c r="C577" s="15" t="s">
        <v>402</v>
      </c>
      <c r="D577" s="15" t="s">
        <v>403</v>
      </c>
      <c r="E577" s="13"/>
      <c r="F577" s="13"/>
      <c r="G577" s="13" t="s">
        <v>253</v>
      </c>
      <c r="H577" s="13">
        <v>6</v>
      </c>
      <c r="I577" s="55">
        <v>104.95</v>
      </c>
      <c r="J577" s="55">
        <v>37900</v>
      </c>
      <c r="K577" s="15">
        <v>0</v>
      </c>
      <c r="L577" s="15" t="s">
        <v>41</v>
      </c>
      <c r="M577" s="62" t="s">
        <v>14</v>
      </c>
      <c r="N577" s="86" t="s">
        <v>569</v>
      </c>
      <c r="O577" s="56" t="s">
        <v>570</v>
      </c>
      <c r="P577" s="56" t="s">
        <v>14</v>
      </c>
      <c r="Q577" s="56" t="s">
        <v>143</v>
      </c>
      <c r="R577" s="56" t="s">
        <v>568</v>
      </c>
      <c r="S577" s="56" t="s">
        <v>465</v>
      </c>
      <c r="T577" s="57" t="s">
        <v>253</v>
      </c>
      <c r="U577" s="57">
        <v>7</v>
      </c>
      <c r="V577" s="125">
        <v>104.94</v>
      </c>
      <c r="W577" s="125" t="s">
        <v>1017</v>
      </c>
      <c r="X577" s="65">
        <v>45013</v>
      </c>
      <c r="Y577" s="65">
        <v>45251</v>
      </c>
      <c r="Z577" s="69" t="s">
        <v>1080</v>
      </c>
      <c r="AA577" s="322">
        <v>37670.400000000001</v>
      </c>
      <c r="AB577" s="56">
        <v>49</v>
      </c>
      <c r="AC577" s="56">
        <v>12</v>
      </c>
      <c r="AD577" s="65">
        <v>45777</v>
      </c>
      <c r="AE577" s="116">
        <v>540</v>
      </c>
      <c r="AF577" s="116"/>
      <c r="AG577" s="56" t="s">
        <v>441</v>
      </c>
      <c r="AH577" s="78">
        <v>45777</v>
      </c>
      <c r="AI577" s="56">
        <v>47173111</v>
      </c>
      <c r="AJ577" s="56" t="s">
        <v>3108</v>
      </c>
      <c r="AK577" s="70" t="s">
        <v>3136</v>
      </c>
      <c r="AL577" s="76">
        <v>540</v>
      </c>
      <c r="AM577" s="76"/>
      <c r="AN577" s="76" t="s">
        <v>3145</v>
      </c>
      <c r="AP577" s="58"/>
      <c r="AQ577" s="58"/>
      <c r="AR577" s="58"/>
      <c r="AW577" s="163">
        <v>45777</v>
      </c>
      <c r="AX577" s="165">
        <v>4085</v>
      </c>
      <c r="BA577" s="58">
        <v>540</v>
      </c>
      <c r="BD577" s="56"/>
      <c r="CS577" s="58">
        <f>+AL577+AT577</f>
        <v>540</v>
      </c>
      <c r="CT577" s="76">
        <f>+BA577+BG577+BM577+BS577+BY577+CE577+CK577+CQ577</f>
        <v>540</v>
      </c>
      <c r="CU577" s="76">
        <f>+CS577-CT577</f>
        <v>0</v>
      </c>
      <c r="CV577" s="81">
        <f>+AE577-AL577-AT577</f>
        <v>0</v>
      </c>
    </row>
    <row r="578" spans="1:100" ht="12.75">
      <c r="A578" s="56" t="s">
        <v>563</v>
      </c>
      <c r="B578" s="13">
        <v>6</v>
      </c>
      <c r="C578" s="15" t="s">
        <v>402</v>
      </c>
      <c r="D578" s="15" t="s">
        <v>403</v>
      </c>
      <c r="E578" s="13"/>
      <c r="F578" s="13"/>
      <c r="G578" s="13" t="s">
        <v>253</v>
      </c>
      <c r="H578" s="13">
        <v>6</v>
      </c>
      <c r="I578" s="55">
        <v>104.95</v>
      </c>
      <c r="J578" s="55">
        <v>37900</v>
      </c>
      <c r="K578" s="15">
        <v>0</v>
      </c>
      <c r="L578" s="15" t="s">
        <v>41</v>
      </c>
      <c r="M578" s="62" t="s">
        <v>14</v>
      </c>
      <c r="N578" s="86" t="s">
        <v>569</v>
      </c>
      <c r="O578" s="56" t="s">
        <v>570</v>
      </c>
      <c r="P578" s="56" t="s">
        <v>14</v>
      </c>
      <c r="Q578" s="56" t="s">
        <v>143</v>
      </c>
      <c r="R578" s="56" t="s">
        <v>568</v>
      </c>
      <c r="S578" s="56" t="s">
        <v>465</v>
      </c>
      <c r="T578" s="57" t="s">
        <v>253</v>
      </c>
      <c r="U578" s="57">
        <v>7</v>
      </c>
      <c r="V578" s="125">
        <v>104.94</v>
      </c>
      <c r="W578" s="125" t="s">
        <v>1017</v>
      </c>
      <c r="X578" s="65">
        <v>45013</v>
      </c>
      <c r="Y578" s="65">
        <v>45251</v>
      </c>
      <c r="Z578" s="69" t="s">
        <v>1080</v>
      </c>
      <c r="AA578" s="322">
        <v>37670.400000000001</v>
      </c>
      <c r="AB578" s="56">
        <v>49</v>
      </c>
      <c r="AC578" s="56">
        <v>13</v>
      </c>
      <c r="AD578" s="65">
        <v>45807</v>
      </c>
      <c r="AE578" s="116">
        <v>540</v>
      </c>
      <c r="AF578" s="116"/>
      <c r="AG578" s="56" t="s">
        <v>441</v>
      </c>
      <c r="AH578" s="78">
        <v>45810</v>
      </c>
      <c r="AI578" s="56">
        <v>47173111</v>
      </c>
      <c r="AJ578" s="56" t="s">
        <v>3108</v>
      </c>
      <c r="AK578" s="70" t="s">
        <v>3137</v>
      </c>
      <c r="AL578" s="76">
        <v>540</v>
      </c>
      <c r="AM578" s="76"/>
      <c r="AN578" s="76" t="s">
        <v>3146</v>
      </c>
      <c r="AP578" s="58"/>
      <c r="AQ578" s="58"/>
      <c r="AR578" s="58"/>
      <c r="AW578" s="163">
        <v>45808</v>
      </c>
      <c r="AX578" s="165">
        <v>4247</v>
      </c>
      <c r="BA578" s="58">
        <v>540</v>
      </c>
      <c r="BD578" s="56"/>
      <c r="CS578" s="58">
        <f>+AL578+AT578</f>
        <v>540</v>
      </c>
      <c r="CT578" s="76">
        <f>+BA578+BG578+BM578+BS578+BY578+CE578+CK578+CQ578</f>
        <v>540</v>
      </c>
      <c r="CU578" s="76">
        <f>+CS578-CT578</f>
        <v>0</v>
      </c>
      <c r="CV578" s="81">
        <f>+AE578-AL578-AT578</f>
        <v>0</v>
      </c>
    </row>
    <row r="579" spans="1:100" ht="12.75">
      <c r="A579" s="56" t="s">
        <v>563</v>
      </c>
      <c r="B579" s="13">
        <v>6</v>
      </c>
      <c r="C579" s="15" t="s">
        <v>402</v>
      </c>
      <c r="D579" s="15" t="s">
        <v>403</v>
      </c>
      <c r="E579" s="13"/>
      <c r="F579" s="13"/>
      <c r="G579" s="13" t="s">
        <v>253</v>
      </c>
      <c r="H579" s="13">
        <v>6</v>
      </c>
      <c r="I579" s="55">
        <v>104.95</v>
      </c>
      <c r="J579" s="55">
        <v>37900</v>
      </c>
      <c r="K579" s="15">
        <v>0</v>
      </c>
      <c r="L579" s="15" t="s">
        <v>41</v>
      </c>
      <c r="M579" s="62" t="s">
        <v>14</v>
      </c>
      <c r="N579" s="86" t="s">
        <v>569</v>
      </c>
      <c r="O579" s="56" t="s">
        <v>570</v>
      </c>
      <c r="P579" s="56" t="s">
        <v>14</v>
      </c>
      <c r="Q579" s="56" t="s">
        <v>143</v>
      </c>
      <c r="R579" s="56" t="s">
        <v>568</v>
      </c>
      <c r="S579" s="56" t="s">
        <v>465</v>
      </c>
      <c r="T579" s="57" t="s">
        <v>253</v>
      </c>
      <c r="U579" s="57">
        <v>7</v>
      </c>
      <c r="V579" s="125">
        <v>104.94</v>
      </c>
      <c r="W579" s="125" t="s">
        <v>1017</v>
      </c>
      <c r="X579" s="65">
        <v>45013</v>
      </c>
      <c r="Y579" s="65">
        <v>45251</v>
      </c>
      <c r="Z579" s="69" t="s">
        <v>1080</v>
      </c>
      <c r="AA579" s="322">
        <v>37670.400000000001</v>
      </c>
      <c r="AB579" s="56">
        <v>49</v>
      </c>
      <c r="AC579" s="56">
        <v>14</v>
      </c>
      <c r="AD579" s="65">
        <v>45838</v>
      </c>
      <c r="AE579" s="116">
        <v>540</v>
      </c>
      <c r="AF579" s="116"/>
      <c r="AG579" s="56" t="s">
        <v>441</v>
      </c>
      <c r="AH579" s="78">
        <v>45834</v>
      </c>
      <c r="AI579" s="56">
        <v>47173111</v>
      </c>
      <c r="AJ579" s="56" t="s">
        <v>3108</v>
      </c>
      <c r="AK579" s="70" t="s">
        <v>3138</v>
      </c>
      <c r="AL579" s="76">
        <v>540</v>
      </c>
      <c r="AM579" s="76"/>
      <c r="AN579" s="76" t="s">
        <v>3147</v>
      </c>
      <c r="AP579" s="58"/>
      <c r="AQ579" s="58"/>
      <c r="AR579" s="58"/>
      <c r="AW579" s="163">
        <v>45834</v>
      </c>
      <c r="AX579" s="165">
        <v>4342</v>
      </c>
      <c r="BA579" s="58">
        <v>540</v>
      </c>
      <c r="BD579" s="56"/>
      <c r="CS579" s="58">
        <f>+AL579+AT579</f>
        <v>540</v>
      </c>
      <c r="CT579" s="76">
        <f>+BA579+BG579+BM579+BS579+BY579+CE579+CK579+CQ579</f>
        <v>540</v>
      </c>
      <c r="CU579" s="76">
        <f>+CS579-CT579</f>
        <v>0</v>
      </c>
      <c r="CV579" s="81">
        <f>+AE579-AL579-AT579</f>
        <v>0</v>
      </c>
    </row>
    <row r="580" spans="1:100" ht="12.75">
      <c r="A580" s="56" t="s">
        <v>563</v>
      </c>
      <c r="B580" s="13">
        <v>6</v>
      </c>
      <c r="C580" s="15" t="s">
        <v>402</v>
      </c>
      <c r="D580" s="15" t="s">
        <v>403</v>
      </c>
      <c r="E580" s="13"/>
      <c r="F580" s="13"/>
      <c r="G580" s="13" t="s">
        <v>253</v>
      </c>
      <c r="H580" s="13">
        <v>6</v>
      </c>
      <c r="I580" s="55">
        <v>104.95</v>
      </c>
      <c r="J580" s="55">
        <v>37900</v>
      </c>
      <c r="K580" s="15">
        <v>0</v>
      </c>
      <c r="L580" s="15" t="s">
        <v>41</v>
      </c>
      <c r="M580" s="62" t="s">
        <v>14</v>
      </c>
      <c r="N580" s="86" t="s">
        <v>569</v>
      </c>
      <c r="O580" s="56" t="s">
        <v>570</v>
      </c>
      <c r="P580" s="56" t="s">
        <v>14</v>
      </c>
      <c r="Q580" s="56" t="s">
        <v>143</v>
      </c>
      <c r="R580" s="56" t="s">
        <v>568</v>
      </c>
      <c r="S580" s="56" t="s">
        <v>465</v>
      </c>
      <c r="T580" s="57" t="s">
        <v>253</v>
      </c>
      <c r="U580" s="57">
        <v>7</v>
      </c>
      <c r="V580" s="125">
        <v>104.94</v>
      </c>
      <c r="W580" s="125" t="s">
        <v>1017</v>
      </c>
      <c r="X580" s="65">
        <v>45013</v>
      </c>
      <c r="Y580" s="65">
        <v>45251</v>
      </c>
      <c r="Z580" s="69" t="s">
        <v>1080</v>
      </c>
      <c r="AA580" s="322">
        <v>37670.400000000001</v>
      </c>
      <c r="AB580" s="56">
        <v>49</v>
      </c>
      <c r="AC580" s="56">
        <v>15</v>
      </c>
      <c r="AD580" s="65">
        <v>45868</v>
      </c>
      <c r="AE580" s="116">
        <v>540</v>
      </c>
      <c r="AF580" s="116"/>
      <c r="AG580" s="56" t="s">
        <v>441</v>
      </c>
      <c r="AH580" s="78">
        <v>45868</v>
      </c>
      <c r="AI580" s="56">
        <v>47173111</v>
      </c>
      <c r="AJ580" s="56" t="s">
        <v>3108</v>
      </c>
      <c r="AK580" s="70" t="s">
        <v>3139</v>
      </c>
      <c r="AL580" s="76">
        <v>540</v>
      </c>
      <c r="AM580" s="76"/>
      <c r="AN580" s="76" t="s">
        <v>3148</v>
      </c>
      <c r="AP580" s="58"/>
      <c r="AQ580" s="58"/>
      <c r="AR580" s="58"/>
      <c r="AW580" s="163">
        <v>45868</v>
      </c>
      <c r="AX580" s="165">
        <v>4485</v>
      </c>
      <c r="BA580" s="58">
        <v>540</v>
      </c>
      <c r="BD580" s="56"/>
      <c r="CS580" s="58">
        <f>+AL580+AT580</f>
        <v>540</v>
      </c>
      <c r="CT580" s="76">
        <f>+BA580+BG580+BM580+BS580+BY580+CE580+CK580+CQ580</f>
        <v>540</v>
      </c>
      <c r="CU580" s="76">
        <f>+CS580-CT580</f>
        <v>0</v>
      </c>
      <c r="CV580" s="81">
        <f>+AE580-AL580-AT580</f>
        <v>0</v>
      </c>
    </row>
    <row r="581" spans="1:100" ht="12.75">
      <c r="A581" s="56" t="s">
        <v>563</v>
      </c>
      <c r="B581" s="13">
        <v>6</v>
      </c>
      <c r="C581" s="15" t="s">
        <v>402</v>
      </c>
      <c r="D581" s="15" t="s">
        <v>403</v>
      </c>
      <c r="E581" s="13"/>
      <c r="F581" s="13"/>
      <c r="G581" s="13" t="s">
        <v>253</v>
      </c>
      <c r="H581" s="13">
        <v>6</v>
      </c>
      <c r="I581" s="55">
        <v>104.95</v>
      </c>
      <c r="J581" s="55">
        <v>37900</v>
      </c>
      <c r="K581" s="15">
        <v>0</v>
      </c>
      <c r="L581" s="15" t="s">
        <v>41</v>
      </c>
      <c r="M581" s="62" t="s">
        <v>14</v>
      </c>
      <c r="N581" s="86" t="s">
        <v>569</v>
      </c>
      <c r="O581" s="56" t="s">
        <v>570</v>
      </c>
      <c r="P581" s="56" t="s">
        <v>14</v>
      </c>
      <c r="Q581" s="56" t="s">
        <v>143</v>
      </c>
      <c r="R581" s="56" t="s">
        <v>568</v>
      </c>
      <c r="S581" s="56" t="s">
        <v>465</v>
      </c>
      <c r="T581" s="57" t="s">
        <v>253</v>
      </c>
      <c r="U581" s="57">
        <v>7</v>
      </c>
      <c r="V581" s="125">
        <v>104.94</v>
      </c>
      <c r="W581" s="125" t="s">
        <v>1017</v>
      </c>
      <c r="X581" s="65">
        <v>45013</v>
      </c>
      <c r="Y581" s="65">
        <v>45251</v>
      </c>
      <c r="Z581" s="69" t="s">
        <v>1080</v>
      </c>
      <c r="AA581" s="322">
        <v>37670.400000000001</v>
      </c>
      <c r="AB581" s="56">
        <v>49</v>
      </c>
      <c r="AC581" s="56">
        <v>16</v>
      </c>
      <c r="AD581" s="65">
        <v>45899</v>
      </c>
      <c r="AE581" s="116">
        <v>540</v>
      </c>
      <c r="AF581" s="116"/>
      <c r="AG581" s="56" t="s">
        <v>441</v>
      </c>
      <c r="AH581" s="78">
        <v>45901</v>
      </c>
      <c r="AI581" s="56">
        <v>47173111</v>
      </c>
      <c r="AJ581" s="56" t="s">
        <v>3108</v>
      </c>
      <c r="AK581" s="70" t="s">
        <v>3140</v>
      </c>
      <c r="AL581" s="76">
        <v>540</v>
      </c>
      <c r="AM581" s="76"/>
      <c r="AN581" s="76" t="s">
        <v>3149</v>
      </c>
      <c r="AP581" s="58"/>
      <c r="AQ581" s="58"/>
      <c r="AR581" s="58"/>
      <c r="AW581" s="163">
        <v>45899</v>
      </c>
      <c r="AX581" s="165">
        <v>4632</v>
      </c>
      <c r="BA581" s="58">
        <v>540</v>
      </c>
      <c r="BD581" s="56"/>
      <c r="CS581" s="58">
        <f>+AL581+AT581</f>
        <v>540</v>
      </c>
      <c r="CT581" s="76">
        <f>+BA581+BG581+BM581+BS581+BY581+CE581+CK581+CQ581</f>
        <v>540</v>
      </c>
      <c r="CU581" s="76">
        <f>+CS581-CT581</f>
        <v>0</v>
      </c>
      <c r="CV581" s="81">
        <f>+AE581-AL581-AT581</f>
        <v>0</v>
      </c>
    </row>
    <row r="582" spans="1:100" ht="12.75">
      <c r="A582" s="56" t="s">
        <v>563</v>
      </c>
      <c r="B582" s="13">
        <v>6</v>
      </c>
      <c r="C582" s="15" t="s">
        <v>402</v>
      </c>
      <c r="D582" s="15" t="s">
        <v>403</v>
      </c>
      <c r="E582" s="13"/>
      <c r="F582" s="13"/>
      <c r="G582" s="13" t="s">
        <v>253</v>
      </c>
      <c r="H582" s="13">
        <v>6</v>
      </c>
      <c r="I582" s="55">
        <v>104.95</v>
      </c>
      <c r="J582" s="55">
        <v>37900</v>
      </c>
      <c r="K582" s="15">
        <v>0</v>
      </c>
      <c r="L582" s="15" t="s">
        <v>41</v>
      </c>
      <c r="M582" s="62" t="s">
        <v>14</v>
      </c>
      <c r="N582" s="86" t="s">
        <v>569</v>
      </c>
      <c r="O582" s="56" t="s">
        <v>570</v>
      </c>
      <c r="P582" s="56" t="s">
        <v>14</v>
      </c>
      <c r="Q582" s="56" t="s">
        <v>143</v>
      </c>
      <c r="R582" s="56" t="s">
        <v>568</v>
      </c>
      <c r="S582" s="56" t="s">
        <v>465</v>
      </c>
      <c r="T582" s="57" t="s">
        <v>253</v>
      </c>
      <c r="U582" s="57">
        <v>7</v>
      </c>
      <c r="V582" s="125">
        <v>104.94</v>
      </c>
      <c r="W582" s="125" t="s">
        <v>1017</v>
      </c>
      <c r="X582" s="65">
        <v>45013</v>
      </c>
      <c r="Y582" s="65">
        <v>45251</v>
      </c>
      <c r="Z582" s="69" t="s">
        <v>1080</v>
      </c>
      <c r="AA582" s="322">
        <v>37670.400000000001</v>
      </c>
      <c r="AB582" s="56">
        <v>49</v>
      </c>
      <c r="AC582" s="56">
        <v>17</v>
      </c>
      <c r="AD582" s="65">
        <v>45930</v>
      </c>
      <c r="AE582" s="116">
        <v>540</v>
      </c>
      <c r="AF582" s="116"/>
      <c r="AG582" s="56" t="s">
        <v>441</v>
      </c>
      <c r="AH582" s="78">
        <v>45930</v>
      </c>
      <c r="AI582" s="56">
        <v>47173111</v>
      </c>
      <c r="AJ582" s="56" t="s">
        <v>3108</v>
      </c>
      <c r="AK582" s="70" t="s">
        <v>3141</v>
      </c>
      <c r="AL582" s="76">
        <v>540</v>
      </c>
      <c r="AM582" s="76"/>
      <c r="AN582" s="76" t="s">
        <v>3150</v>
      </c>
      <c r="AP582" s="58"/>
      <c r="AQ582" s="58"/>
      <c r="AR582" s="58"/>
      <c r="AW582" s="163">
        <v>45930</v>
      </c>
      <c r="AX582" s="165">
        <v>4832</v>
      </c>
      <c r="BA582" s="58">
        <v>540</v>
      </c>
      <c r="BD582" s="56"/>
      <c r="CS582" s="58">
        <f>+AL582+AT582</f>
        <v>540</v>
      </c>
      <c r="CT582" s="76">
        <f>+BA582+BG582+BM582+BS582+BY582+CE582+CK582+CQ582</f>
        <v>540</v>
      </c>
      <c r="CU582" s="76">
        <f>+CS582-CT582</f>
        <v>0</v>
      </c>
      <c r="CV582" s="81">
        <f>+AE582-AL582-AT582</f>
        <v>0</v>
      </c>
    </row>
    <row r="583" spans="1:100">
      <c r="A583" s="56" t="s">
        <v>563</v>
      </c>
      <c r="B583" s="13">
        <v>6</v>
      </c>
      <c r="C583" s="15" t="s">
        <v>402</v>
      </c>
      <c r="D583" s="15" t="s">
        <v>403</v>
      </c>
      <c r="E583" s="13"/>
      <c r="F583" s="13"/>
      <c r="G583" s="13" t="s">
        <v>253</v>
      </c>
      <c r="H583" s="13">
        <v>6</v>
      </c>
      <c r="I583" s="55">
        <v>104.95</v>
      </c>
      <c r="J583" s="55">
        <v>37900</v>
      </c>
      <c r="K583" s="15">
        <v>0</v>
      </c>
      <c r="L583" s="15" t="s">
        <v>41</v>
      </c>
      <c r="M583" s="62" t="s">
        <v>14</v>
      </c>
      <c r="N583" s="86" t="s">
        <v>569</v>
      </c>
      <c r="O583" s="56" t="s">
        <v>570</v>
      </c>
      <c r="P583" s="56" t="s">
        <v>14</v>
      </c>
      <c r="Q583" s="56" t="s">
        <v>143</v>
      </c>
      <c r="R583" s="56" t="s">
        <v>568</v>
      </c>
      <c r="S583" s="56" t="s">
        <v>465</v>
      </c>
      <c r="T583" s="57" t="s">
        <v>253</v>
      </c>
      <c r="U583" s="57">
        <v>7</v>
      </c>
      <c r="V583" s="125">
        <v>104.94</v>
      </c>
      <c r="W583" s="125" t="s">
        <v>1017</v>
      </c>
      <c r="X583" s="65">
        <v>45013</v>
      </c>
      <c r="Y583" s="65">
        <v>45251</v>
      </c>
      <c r="Z583" s="69" t="s">
        <v>1080</v>
      </c>
      <c r="AA583" s="322">
        <v>37670.400000000001</v>
      </c>
      <c r="AB583" s="56">
        <v>49</v>
      </c>
      <c r="AC583" s="56">
        <v>18</v>
      </c>
      <c r="AD583" s="65">
        <v>45960</v>
      </c>
      <c r="AE583" s="116">
        <v>540</v>
      </c>
      <c r="AF583" s="116"/>
      <c r="AH583" s="70"/>
      <c r="AI583" s="70"/>
      <c r="AJ583" s="70"/>
      <c r="AK583" s="70"/>
      <c r="AL583" s="76"/>
      <c r="AM583" s="76"/>
      <c r="AN583" s="76"/>
      <c r="AP583" s="58"/>
      <c r="AQ583" s="58"/>
      <c r="AR583" s="58"/>
      <c r="AW583" s="56"/>
      <c r="BD583" s="56"/>
      <c r="CS583" s="58">
        <f>+AL583+AT583</f>
        <v>0</v>
      </c>
      <c r="CT583" s="76">
        <f>+BA583+BG583+BM583+BS583+BY583+CE583+CK583+CQ583</f>
        <v>0</v>
      </c>
      <c r="CU583" s="76">
        <f>+CS583-CT583</f>
        <v>0</v>
      </c>
      <c r="CV583" s="81">
        <f>+AE583-AL583-AT583</f>
        <v>540</v>
      </c>
    </row>
    <row r="584" spans="1:100">
      <c r="A584" s="56" t="s">
        <v>563</v>
      </c>
      <c r="B584" s="13">
        <v>6</v>
      </c>
      <c r="C584" s="15" t="s">
        <v>402</v>
      </c>
      <c r="D584" s="15" t="s">
        <v>403</v>
      </c>
      <c r="E584" s="13"/>
      <c r="F584" s="13"/>
      <c r="G584" s="13" t="s">
        <v>253</v>
      </c>
      <c r="H584" s="13">
        <v>6</v>
      </c>
      <c r="I584" s="55">
        <v>104.95</v>
      </c>
      <c r="J584" s="55">
        <v>37900</v>
      </c>
      <c r="K584" s="15">
        <v>0</v>
      </c>
      <c r="L584" s="15" t="s">
        <v>41</v>
      </c>
      <c r="M584" s="62" t="s">
        <v>14</v>
      </c>
      <c r="N584" s="86" t="s">
        <v>569</v>
      </c>
      <c r="O584" s="56" t="s">
        <v>570</v>
      </c>
      <c r="P584" s="56" t="s">
        <v>14</v>
      </c>
      <c r="Q584" s="56" t="s">
        <v>143</v>
      </c>
      <c r="R584" s="56" t="s">
        <v>568</v>
      </c>
      <c r="S584" s="56" t="s">
        <v>465</v>
      </c>
      <c r="T584" s="57" t="s">
        <v>253</v>
      </c>
      <c r="U584" s="57">
        <v>7</v>
      </c>
      <c r="V584" s="125">
        <v>104.94</v>
      </c>
      <c r="W584" s="125" t="s">
        <v>1017</v>
      </c>
      <c r="X584" s="65">
        <v>45013</v>
      </c>
      <c r="Y584" s="65">
        <v>45251</v>
      </c>
      <c r="Z584" s="69" t="s">
        <v>1080</v>
      </c>
      <c r="AA584" s="322">
        <v>37670.400000000001</v>
      </c>
      <c r="AB584" s="56">
        <v>49</v>
      </c>
      <c r="AC584" s="56">
        <v>19</v>
      </c>
      <c r="AD584" s="65">
        <v>45991</v>
      </c>
      <c r="AE584" s="116">
        <v>540</v>
      </c>
      <c r="AF584" s="116"/>
      <c r="AP584" s="58"/>
      <c r="AQ584" s="58"/>
      <c r="AR584" s="58"/>
      <c r="AW584" s="56"/>
      <c r="BD584" s="56"/>
      <c r="CS584" s="58">
        <f>+AL584+AT584</f>
        <v>0</v>
      </c>
      <c r="CT584" s="76">
        <f>+BA584+BG584+BM584+BS584+BY584+CE584+CK584+CQ584</f>
        <v>0</v>
      </c>
      <c r="CU584" s="76">
        <f>+CS584-CT584</f>
        <v>0</v>
      </c>
      <c r="CV584" s="81">
        <f>+AE584-AL584-AT584</f>
        <v>540</v>
      </c>
    </row>
    <row r="585" spans="1:100">
      <c r="A585" s="56" t="s">
        <v>563</v>
      </c>
      <c r="B585" s="13">
        <v>6</v>
      </c>
      <c r="C585" s="15" t="s">
        <v>402</v>
      </c>
      <c r="D585" s="15" t="s">
        <v>403</v>
      </c>
      <c r="E585" s="13"/>
      <c r="F585" s="13"/>
      <c r="G585" s="13" t="s">
        <v>253</v>
      </c>
      <c r="H585" s="13">
        <v>6</v>
      </c>
      <c r="I585" s="55">
        <v>104.95</v>
      </c>
      <c r="J585" s="55">
        <v>37900</v>
      </c>
      <c r="K585" s="15">
        <v>0</v>
      </c>
      <c r="L585" s="15" t="s">
        <v>41</v>
      </c>
      <c r="M585" s="62" t="s">
        <v>14</v>
      </c>
      <c r="N585" s="86" t="s">
        <v>569</v>
      </c>
      <c r="O585" s="56" t="s">
        <v>570</v>
      </c>
      <c r="P585" s="56" t="s">
        <v>14</v>
      </c>
      <c r="Q585" s="56" t="s">
        <v>143</v>
      </c>
      <c r="R585" s="56" t="s">
        <v>568</v>
      </c>
      <c r="S585" s="56" t="s">
        <v>465</v>
      </c>
      <c r="T585" s="57" t="s">
        <v>253</v>
      </c>
      <c r="U585" s="57">
        <v>7</v>
      </c>
      <c r="V585" s="125">
        <v>104.94</v>
      </c>
      <c r="W585" s="125" t="s">
        <v>1017</v>
      </c>
      <c r="X585" s="65">
        <v>45013</v>
      </c>
      <c r="Y585" s="65">
        <v>45251</v>
      </c>
      <c r="Z585" s="69" t="s">
        <v>1080</v>
      </c>
      <c r="AA585" s="322">
        <v>37670.400000000001</v>
      </c>
      <c r="AB585" s="56">
        <v>49</v>
      </c>
      <c r="AC585" s="56">
        <v>20</v>
      </c>
      <c r="AD585" s="65">
        <v>46021</v>
      </c>
      <c r="AE585" s="116">
        <v>540</v>
      </c>
      <c r="AF585" s="116"/>
      <c r="AP585" s="58"/>
      <c r="AQ585" s="58"/>
      <c r="AR585" s="58"/>
      <c r="AW585" s="56"/>
      <c r="BD585" s="56"/>
      <c r="CS585" s="58">
        <f>+AL585+AT585</f>
        <v>0</v>
      </c>
      <c r="CT585" s="76">
        <f>+BA585+BG585+BM585+BS585+BY585+CE585+CK585+CQ585</f>
        <v>0</v>
      </c>
      <c r="CU585" s="76">
        <f>+CS585-CT585</f>
        <v>0</v>
      </c>
      <c r="CV585" s="81">
        <f>+AE585-AL585-AT585</f>
        <v>540</v>
      </c>
    </row>
    <row r="586" spans="1:100">
      <c r="A586" s="56" t="s">
        <v>563</v>
      </c>
      <c r="B586" s="13">
        <v>6</v>
      </c>
      <c r="C586" s="15" t="s">
        <v>402</v>
      </c>
      <c r="D586" s="15" t="s">
        <v>403</v>
      </c>
      <c r="E586" s="13"/>
      <c r="F586" s="13"/>
      <c r="G586" s="13" t="s">
        <v>253</v>
      </c>
      <c r="H586" s="13">
        <v>6</v>
      </c>
      <c r="I586" s="55">
        <v>104.95</v>
      </c>
      <c r="J586" s="55">
        <v>37900</v>
      </c>
      <c r="K586" s="15">
        <v>0</v>
      </c>
      <c r="L586" s="15" t="s">
        <v>41</v>
      </c>
      <c r="M586" s="62" t="s">
        <v>14</v>
      </c>
      <c r="N586" s="86" t="s">
        <v>569</v>
      </c>
      <c r="O586" s="56" t="s">
        <v>570</v>
      </c>
      <c r="P586" s="56" t="s">
        <v>14</v>
      </c>
      <c r="Q586" s="56" t="s">
        <v>143</v>
      </c>
      <c r="R586" s="56" t="s">
        <v>568</v>
      </c>
      <c r="S586" s="56" t="s">
        <v>465</v>
      </c>
      <c r="T586" s="57" t="s">
        <v>253</v>
      </c>
      <c r="U586" s="57">
        <v>7</v>
      </c>
      <c r="V586" s="125">
        <v>104.94</v>
      </c>
      <c r="W586" s="125" t="s">
        <v>1017</v>
      </c>
      <c r="X586" s="65">
        <v>45013</v>
      </c>
      <c r="Y586" s="65">
        <v>45251</v>
      </c>
      <c r="Z586" s="69" t="s">
        <v>1080</v>
      </c>
      <c r="AA586" s="322">
        <v>37670.400000000001</v>
      </c>
      <c r="AB586" s="56">
        <v>49</v>
      </c>
      <c r="AC586" s="56">
        <v>21</v>
      </c>
      <c r="AD586" s="65">
        <v>46052</v>
      </c>
      <c r="AE586" s="116">
        <v>540</v>
      </c>
      <c r="AF586" s="116"/>
      <c r="AP586" s="58"/>
      <c r="AQ586" s="58"/>
      <c r="AR586" s="58"/>
      <c r="AW586" s="65"/>
      <c r="BD586" s="56"/>
      <c r="CS586" s="58">
        <f>+AL586+AT586</f>
        <v>0</v>
      </c>
      <c r="CT586" s="76">
        <f>+BA586+BG586+BM586+BS586+BY586+CE586+CK586+CQ586</f>
        <v>0</v>
      </c>
      <c r="CU586" s="76">
        <f>+CS586-CT586</f>
        <v>0</v>
      </c>
      <c r="CV586" s="81">
        <f>+AE586-AL586-AT586</f>
        <v>540</v>
      </c>
    </row>
    <row r="587" spans="1:100">
      <c r="A587" s="56" t="s">
        <v>563</v>
      </c>
      <c r="B587" s="13">
        <v>6</v>
      </c>
      <c r="C587" s="15" t="s">
        <v>402</v>
      </c>
      <c r="D587" s="15" t="s">
        <v>403</v>
      </c>
      <c r="E587" s="13"/>
      <c r="F587" s="13"/>
      <c r="G587" s="13" t="s">
        <v>253</v>
      </c>
      <c r="H587" s="13">
        <v>6</v>
      </c>
      <c r="I587" s="55">
        <v>104.95</v>
      </c>
      <c r="J587" s="55">
        <v>37900</v>
      </c>
      <c r="K587" s="15">
        <v>0</v>
      </c>
      <c r="L587" s="15" t="s">
        <v>41</v>
      </c>
      <c r="M587" s="62" t="s">
        <v>14</v>
      </c>
      <c r="N587" s="86" t="s">
        <v>569</v>
      </c>
      <c r="O587" s="56" t="s">
        <v>570</v>
      </c>
      <c r="P587" s="56" t="s">
        <v>14</v>
      </c>
      <c r="Q587" s="56" t="s">
        <v>143</v>
      </c>
      <c r="R587" s="56" t="s">
        <v>568</v>
      </c>
      <c r="S587" s="56" t="s">
        <v>465</v>
      </c>
      <c r="T587" s="57" t="s">
        <v>253</v>
      </c>
      <c r="U587" s="57">
        <v>7</v>
      </c>
      <c r="V587" s="125">
        <v>104.94</v>
      </c>
      <c r="W587" s="125" t="s">
        <v>1017</v>
      </c>
      <c r="X587" s="65">
        <v>45013</v>
      </c>
      <c r="Y587" s="65">
        <v>45251</v>
      </c>
      <c r="Z587" s="69" t="s">
        <v>1080</v>
      </c>
      <c r="AA587" s="322">
        <v>37670.400000000001</v>
      </c>
      <c r="AB587" s="56">
        <v>49</v>
      </c>
      <c r="AC587" s="56">
        <v>22</v>
      </c>
      <c r="AD587" s="65">
        <v>46081</v>
      </c>
      <c r="AE587" s="116">
        <v>540</v>
      </c>
      <c r="AF587" s="116"/>
      <c r="AP587" s="58"/>
      <c r="AQ587" s="58"/>
      <c r="AR587" s="58"/>
      <c r="AW587" s="56"/>
      <c r="BD587" s="56"/>
      <c r="CS587" s="58">
        <f>+AL587+AT587</f>
        <v>0</v>
      </c>
      <c r="CT587" s="76">
        <f>+BA587+BG587+BM587+BS587+BY587+CE587+CK587+CQ587</f>
        <v>0</v>
      </c>
      <c r="CU587" s="76">
        <f>+CS587-CT587</f>
        <v>0</v>
      </c>
      <c r="CV587" s="81">
        <f>+AE587-AL587-AT587</f>
        <v>540</v>
      </c>
    </row>
    <row r="588" spans="1:100">
      <c r="A588" s="56" t="s">
        <v>563</v>
      </c>
      <c r="B588" s="13">
        <v>6</v>
      </c>
      <c r="C588" s="15" t="s">
        <v>402</v>
      </c>
      <c r="D588" s="15" t="s">
        <v>403</v>
      </c>
      <c r="E588" s="13"/>
      <c r="F588" s="13"/>
      <c r="G588" s="13" t="s">
        <v>253</v>
      </c>
      <c r="H588" s="13">
        <v>6</v>
      </c>
      <c r="I588" s="55">
        <v>104.95</v>
      </c>
      <c r="J588" s="55">
        <v>37900</v>
      </c>
      <c r="K588" s="15">
        <v>0</v>
      </c>
      <c r="L588" s="15" t="s">
        <v>41</v>
      </c>
      <c r="M588" s="62" t="s">
        <v>14</v>
      </c>
      <c r="N588" s="86" t="s">
        <v>569</v>
      </c>
      <c r="O588" s="56" t="s">
        <v>570</v>
      </c>
      <c r="P588" s="56" t="s">
        <v>14</v>
      </c>
      <c r="Q588" s="56" t="s">
        <v>143</v>
      </c>
      <c r="R588" s="56" t="s">
        <v>568</v>
      </c>
      <c r="S588" s="56" t="s">
        <v>465</v>
      </c>
      <c r="T588" s="57" t="s">
        <v>253</v>
      </c>
      <c r="U588" s="57">
        <v>7</v>
      </c>
      <c r="V588" s="125">
        <v>104.94</v>
      </c>
      <c r="W588" s="125" t="s">
        <v>1017</v>
      </c>
      <c r="X588" s="65">
        <v>45013</v>
      </c>
      <c r="Y588" s="65">
        <v>45251</v>
      </c>
      <c r="Z588" s="69" t="s">
        <v>1080</v>
      </c>
      <c r="AA588" s="322">
        <v>37670.400000000001</v>
      </c>
      <c r="AB588" s="56">
        <v>49</v>
      </c>
      <c r="AC588" s="56">
        <v>23</v>
      </c>
      <c r="AD588" s="65">
        <v>46111</v>
      </c>
      <c r="AE588" s="116">
        <v>540</v>
      </c>
      <c r="AF588" s="116"/>
      <c r="AP588" s="58"/>
      <c r="AQ588" s="58"/>
      <c r="AR588" s="58"/>
      <c r="AW588" s="56"/>
      <c r="BD588" s="56"/>
      <c r="CS588" s="58">
        <f>+AL588+AT588</f>
        <v>0</v>
      </c>
      <c r="CT588" s="76">
        <f>+BA588+BG588+BM588+BS588+BY588+CE588+CK588+CQ588</f>
        <v>0</v>
      </c>
      <c r="CU588" s="76">
        <f>+CS588-CT588</f>
        <v>0</v>
      </c>
      <c r="CV588" s="81">
        <f>+AE588-AL588-AT588</f>
        <v>540</v>
      </c>
    </row>
    <row r="589" spans="1:100">
      <c r="A589" s="56" t="s">
        <v>563</v>
      </c>
      <c r="B589" s="13">
        <v>6</v>
      </c>
      <c r="C589" s="15" t="s">
        <v>402</v>
      </c>
      <c r="D589" s="15" t="s">
        <v>403</v>
      </c>
      <c r="E589" s="13"/>
      <c r="F589" s="13"/>
      <c r="G589" s="13" t="s">
        <v>253</v>
      </c>
      <c r="H589" s="13">
        <v>6</v>
      </c>
      <c r="I589" s="55">
        <v>104.95</v>
      </c>
      <c r="J589" s="55">
        <v>37900</v>
      </c>
      <c r="K589" s="15">
        <v>0</v>
      </c>
      <c r="L589" s="15" t="s">
        <v>41</v>
      </c>
      <c r="M589" s="62" t="s">
        <v>14</v>
      </c>
      <c r="N589" s="86" t="s">
        <v>569</v>
      </c>
      <c r="O589" s="56" t="s">
        <v>570</v>
      </c>
      <c r="P589" s="56" t="s">
        <v>14</v>
      </c>
      <c r="Q589" s="56" t="s">
        <v>143</v>
      </c>
      <c r="R589" s="56" t="s">
        <v>568</v>
      </c>
      <c r="S589" s="56" t="s">
        <v>465</v>
      </c>
      <c r="T589" s="57" t="s">
        <v>253</v>
      </c>
      <c r="U589" s="57">
        <v>7</v>
      </c>
      <c r="V589" s="125">
        <v>104.94</v>
      </c>
      <c r="W589" s="125" t="s">
        <v>1017</v>
      </c>
      <c r="X589" s="65">
        <v>45013</v>
      </c>
      <c r="Y589" s="65">
        <v>45251</v>
      </c>
      <c r="Z589" s="69" t="s">
        <v>1080</v>
      </c>
      <c r="AA589" s="322">
        <v>37670.400000000001</v>
      </c>
      <c r="AB589" s="56">
        <v>49</v>
      </c>
      <c r="AC589" s="56">
        <v>24</v>
      </c>
      <c r="AD589" s="65">
        <v>46142</v>
      </c>
      <c r="AE589" s="116">
        <v>540</v>
      </c>
      <c r="AF589" s="116"/>
      <c r="AP589" s="58"/>
      <c r="AQ589" s="58"/>
      <c r="AR589" s="58"/>
      <c r="AW589" s="56"/>
      <c r="BD589" s="56"/>
      <c r="CS589" s="58">
        <f>+AL589+AT589</f>
        <v>0</v>
      </c>
      <c r="CT589" s="76">
        <f>+BA589+BG589+BM589+BS589+BY589+CE589+CK589+CQ589</f>
        <v>0</v>
      </c>
      <c r="CU589" s="76">
        <f>+CS589-CT589</f>
        <v>0</v>
      </c>
      <c r="CV589" s="81">
        <f>+AE589-AL589-AT589</f>
        <v>540</v>
      </c>
    </row>
    <row r="590" spans="1:100">
      <c r="A590" s="56" t="s">
        <v>563</v>
      </c>
      <c r="B590" s="13">
        <v>6</v>
      </c>
      <c r="C590" s="15" t="s">
        <v>402</v>
      </c>
      <c r="D590" s="15" t="s">
        <v>403</v>
      </c>
      <c r="E590" s="13"/>
      <c r="F590" s="13"/>
      <c r="G590" s="13" t="s">
        <v>253</v>
      </c>
      <c r="H590" s="13">
        <v>6</v>
      </c>
      <c r="I590" s="55">
        <v>104.95</v>
      </c>
      <c r="J590" s="55">
        <v>37900</v>
      </c>
      <c r="K590" s="15">
        <v>0</v>
      </c>
      <c r="L590" s="15" t="s">
        <v>41</v>
      </c>
      <c r="M590" s="62" t="s">
        <v>14</v>
      </c>
      <c r="N590" s="86" t="s">
        <v>569</v>
      </c>
      <c r="O590" s="56" t="s">
        <v>570</v>
      </c>
      <c r="P590" s="56" t="s">
        <v>14</v>
      </c>
      <c r="Q590" s="56" t="s">
        <v>143</v>
      </c>
      <c r="R590" s="56" t="s">
        <v>568</v>
      </c>
      <c r="S590" s="56" t="s">
        <v>465</v>
      </c>
      <c r="T590" s="57" t="s">
        <v>253</v>
      </c>
      <c r="U590" s="57">
        <v>7</v>
      </c>
      <c r="V590" s="125">
        <v>104.94</v>
      </c>
      <c r="W590" s="125" t="s">
        <v>1017</v>
      </c>
      <c r="X590" s="65">
        <v>45013</v>
      </c>
      <c r="Y590" s="65">
        <v>45251</v>
      </c>
      <c r="Z590" s="69" t="s">
        <v>1080</v>
      </c>
      <c r="AA590" s="322">
        <v>37670.400000000001</v>
      </c>
      <c r="AB590" s="56">
        <v>49</v>
      </c>
      <c r="AC590" s="56">
        <v>25</v>
      </c>
      <c r="AD590" s="65">
        <v>46172</v>
      </c>
      <c r="AE590" s="116">
        <v>540</v>
      </c>
      <c r="AF590" s="116"/>
      <c r="AP590" s="58"/>
      <c r="AQ590" s="58"/>
      <c r="AR590" s="58"/>
      <c r="AW590" s="56"/>
      <c r="BD590" s="56"/>
      <c r="CS590" s="58">
        <f>+AL590+AT590</f>
        <v>0</v>
      </c>
      <c r="CT590" s="76">
        <f>+BA590+BG590+BM590+BS590+BY590+CE590+CK590+CQ590</f>
        <v>0</v>
      </c>
      <c r="CU590" s="76">
        <f>+CS590-CT590</f>
        <v>0</v>
      </c>
      <c r="CV590" s="81">
        <f>+AE590-AL590-AT590</f>
        <v>540</v>
      </c>
    </row>
    <row r="591" spans="1:100">
      <c r="A591" s="56" t="s">
        <v>563</v>
      </c>
      <c r="B591" s="13">
        <v>6</v>
      </c>
      <c r="C591" s="15" t="s">
        <v>402</v>
      </c>
      <c r="D591" s="15" t="s">
        <v>403</v>
      </c>
      <c r="E591" s="13"/>
      <c r="F591" s="13"/>
      <c r="G591" s="13" t="s">
        <v>253</v>
      </c>
      <c r="H591" s="13">
        <v>6</v>
      </c>
      <c r="I591" s="55">
        <v>104.95</v>
      </c>
      <c r="J591" s="55">
        <v>37900</v>
      </c>
      <c r="K591" s="15">
        <v>0</v>
      </c>
      <c r="L591" s="15" t="s">
        <v>41</v>
      </c>
      <c r="M591" s="62" t="s">
        <v>14</v>
      </c>
      <c r="N591" s="86" t="s">
        <v>569</v>
      </c>
      <c r="O591" s="56" t="s">
        <v>570</v>
      </c>
      <c r="P591" s="56" t="s">
        <v>14</v>
      </c>
      <c r="Q591" s="56" t="s">
        <v>143</v>
      </c>
      <c r="R591" s="56" t="s">
        <v>568</v>
      </c>
      <c r="S591" s="56" t="s">
        <v>465</v>
      </c>
      <c r="T591" s="57" t="s">
        <v>253</v>
      </c>
      <c r="U591" s="57">
        <v>7</v>
      </c>
      <c r="V591" s="125">
        <v>104.94</v>
      </c>
      <c r="W591" s="125" t="s">
        <v>1017</v>
      </c>
      <c r="X591" s="65">
        <v>45013</v>
      </c>
      <c r="Y591" s="65">
        <v>45251</v>
      </c>
      <c r="Z591" s="69" t="s">
        <v>1080</v>
      </c>
      <c r="AA591" s="322">
        <v>37670.400000000001</v>
      </c>
      <c r="AB591" s="56">
        <v>49</v>
      </c>
      <c r="AC591" s="56">
        <v>26</v>
      </c>
      <c r="AD591" s="65">
        <v>46203</v>
      </c>
      <c r="AE591" s="116">
        <v>540</v>
      </c>
      <c r="AF591" s="116"/>
      <c r="AP591" s="58"/>
      <c r="AQ591" s="58"/>
      <c r="AR591" s="58"/>
      <c r="AW591" s="56"/>
      <c r="BD591" s="56"/>
      <c r="CS591" s="58">
        <f>+AL591+AT591</f>
        <v>0</v>
      </c>
      <c r="CT591" s="76">
        <f>+BA591+BG591+BM591+BS591+BY591+CE591+CK591+CQ591</f>
        <v>0</v>
      </c>
      <c r="CU591" s="76">
        <f>+CS591-CT591</f>
        <v>0</v>
      </c>
      <c r="CV591" s="81">
        <f>+AE591-AL591-AT591</f>
        <v>540</v>
      </c>
    </row>
    <row r="592" spans="1:100">
      <c r="A592" s="56" t="s">
        <v>563</v>
      </c>
      <c r="B592" s="13">
        <v>6</v>
      </c>
      <c r="C592" s="15" t="s">
        <v>402</v>
      </c>
      <c r="D592" s="15" t="s">
        <v>403</v>
      </c>
      <c r="E592" s="13"/>
      <c r="F592" s="13"/>
      <c r="G592" s="13" t="s">
        <v>253</v>
      </c>
      <c r="H592" s="13">
        <v>6</v>
      </c>
      <c r="I592" s="55">
        <v>104.95</v>
      </c>
      <c r="J592" s="55">
        <v>37900</v>
      </c>
      <c r="K592" s="15">
        <v>0</v>
      </c>
      <c r="L592" s="15" t="s">
        <v>41</v>
      </c>
      <c r="M592" s="62" t="s">
        <v>14</v>
      </c>
      <c r="N592" s="86" t="s">
        <v>569</v>
      </c>
      <c r="O592" s="56" t="s">
        <v>570</v>
      </c>
      <c r="P592" s="56" t="s">
        <v>14</v>
      </c>
      <c r="Q592" s="56" t="s">
        <v>143</v>
      </c>
      <c r="R592" s="56" t="s">
        <v>568</v>
      </c>
      <c r="S592" s="56" t="s">
        <v>465</v>
      </c>
      <c r="T592" s="57" t="s">
        <v>253</v>
      </c>
      <c r="U592" s="57">
        <v>7</v>
      </c>
      <c r="V592" s="125">
        <v>104.94</v>
      </c>
      <c r="W592" s="125" t="s">
        <v>1017</v>
      </c>
      <c r="X592" s="65">
        <v>45013</v>
      </c>
      <c r="Y592" s="65">
        <v>45251</v>
      </c>
      <c r="Z592" s="69" t="s">
        <v>1080</v>
      </c>
      <c r="AA592" s="322">
        <v>37670.400000000001</v>
      </c>
      <c r="AB592" s="56">
        <v>49</v>
      </c>
      <c r="AC592" s="56">
        <v>27</v>
      </c>
      <c r="AD592" s="65">
        <v>46233</v>
      </c>
      <c r="AE592" s="116">
        <v>540</v>
      </c>
      <c r="AF592" s="116"/>
      <c r="AP592" s="58"/>
      <c r="AQ592" s="58"/>
      <c r="AR592" s="58"/>
      <c r="AW592" s="56"/>
      <c r="BD592" s="56"/>
      <c r="CS592" s="58">
        <f>+AL592+AT592</f>
        <v>0</v>
      </c>
      <c r="CT592" s="76">
        <f>+BA592+BG592+BM592+BS592+BY592+CE592+CK592+CQ592</f>
        <v>0</v>
      </c>
      <c r="CU592" s="76">
        <f>+CS592-CT592</f>
        <v>0</v>
      </c>
      <c r="CV592" s="81">
        <f>+AE592-AL592-AT592</f>
        <v>540</v>
      </c>
    </row>
    <row r="593" spans="1:100">
      <c r="A593" s="56" t="s">
        <v>563</v>
      </c>
      <c r="B593" s="13">
        <v>6</v>
      </c>
      <c r="C593" s="15" t="s">
        <v>402</v>
      </c>
      <c r="D593" s="15" t="s">
        <v>403</v>
      </c>
      <c r="E593" s="13"/>
      <c r="F593" s="13"/>
      <c r="G593" s="13" t="s">
        <v>253</v>
      </c>
      <c r="H593" s="13">
        <v>6</v>
      </c>
      <c r="I593" s="55">
        <v>104.95</v>
      </c>
      <c r="J593" s="55">
        <v>37900</v>
      </c>
      <c r="K593" s="15">
        <v>0</v>
      </c>
      <c r="L593" s="15" t="s">
        <v>41</v>
      </c>
      <c r="M593" s="62" t="s">
        <v>14</v>
      </c>
      <c r="N593" s="86" t="s">
        <v>569</v>
      </c>
      <c r="O593" s="56" t="s">
        <v>570</v>
      </c>
      <c r="P593" s="56" t="s">
        <v>14</v>
      </c>
      <c r="Q593" s="56" t="s">
        <v>143</v>
      </c>
      <c r="R593" s="56" t="s">
        <v>568</v>
      </c>
      <c r="S593" s="56" t="s">
        <v>465</v>
      </c>
      <c r="T593" s="57" t="s">
        <v>253</v>
      </c>
      <c r="U593" s="57">
        <v>7</v>
      </c>
      <c r="V593" s="125">
        <v>104.94</v>
      </c>
      <c r="W593" s="125" t="s">
        <v>1017</v>
      </c>
      <c r="X593" s="65">
        <v>45013</v>
      </c>
      <c r="Y593" s="65">
        <v>45251</v>
      </c>
      <c r="Z593" s="69" t="s">
        <v>1080</v>
      </c>
      <c r="AA593" s="322">
        <v>37670.400000000001</v>
      </c>
      <c r="AB593" s="56">
        <v>49</v>
      </c>
      <c r="AC593" s="56">
        <v>28</v>
      </c>
      <c r="AD593" s="65">
        <v>46264</v>
      </c>
      <c r="AE593" s="116">
        <v>540</v>
      </c>
      <c r="AF593" s="116"/>
      <c r="AP593" s="58"/>
      <c r="AQ593" s="58"/>
      <c r="AR593" s="58"/>
      <c r="AW593" s="56"/>
      <c r="BD593" s="56"/>
      <c r="CS593" s="58">
        <f>+AL593+AT593</f>
        <v>0</v>
      </c>
      <c r="CT593" s="76">
        <f>+BA593+BG593+BM593+BS593+BY593+CE593+CK593+CQ593</f>
        <v>0</v>
      </c>
      <c r="CU593" s="76">
        <f>+CS593-CT593</f>
        <v>0</v>
      </c>
      <c r="CV593" s="81">
        <f>+AE593-AL593-AT593</f>
        <v>540</v>
      </c>
    </row>
    <row r="594" spans="1:100">
      <c r="A594" s="56" t="s">
        <v>563</v>
      </c>
      <c r="B594" s="13">
        <v>6</v>
      </c>
      <c r="C594" s="15" t="s">
        <v>402</v>
      </c>
      <c r="D594" s="15" t="s">
        <v>403</v>
      </c>
      <c r="E594" s="13"/>
      <c r="F594" s="13"/>
      <c r="G594" s="13" t="s">
        <v>253</v>
      </c>
      <c r="H594" s="13">
        <v>6</v>
      </c>
      <c r="I594" s="55">
        <v>104.95</v>
      </c>
      <c r="J594" s="55">
        <v>37900</v>
      </c>
      <c r="K594" s="15">
        <v>0</v>
      </c>
      <c r="L594" s="15" t="s">
        <v>41</v>
      </c>
      <c r="M594" s="62" t="s">
        <v>14</v>
      </c>
      <c r="N594" s="86" t="s">
        <v>569</v>
      </c>
      <c r="O594" s="56" t="s">
        <v>570</v>
      </c>
      <c r="P594" s="56" t="s">
        <v>14</v>
      </c>
      <c r="Q594" s="56" t="s">
        <v>143</v>
      </c>
      <c r="R594" s="56" t="s">
        <v>568</v>
      </c>
      <c r="S594" s="56" t="s">
        <v>465</v>
      </c>
      <c r="T594" s="57" t="s">
        <v>253</v>
      </c>
      <c r="U594" s="57">
        <v>7</v>
      </c>
      <c r="V594" s="125">
        <v>104.94</v>
      </c>
      <c r="W594" s="125" t="s">
        <v>1017</v>
      </c>
      <c r="X594" s="65">
        <v>45013</v>
      </c>
      <c r="Y594" s="65">
        <v>45251</v>
      </c>
      <c r="Z594" s="69" t="s">
        <v>1080</v>
      </c>
      <c r="AA594" s="322">
        <v>37670.400000000001</v>
      </c>
      <c r="AB594" s="56">
        <v>49</v>
      </c>
      <c r="AC594" s="56">
        <v>29</v>
      </c>
      <c r="AD594" s="65">
        <v>46295</v>
      </c>
      <c r="AE594" s="116">
        <v>540</v>
      </c>
      <c r="AF594" s="116"/>
      <c r="AP594" s="58"/>
      <c r="AQ594" s="58"/>
      <c r="AR594" s="58"/>
      <c r="AW594" s="56"/>
      <c r="BD594" s="56"/>
      <c r="CS594" s="58">
        <f>+AL594+AT594</f>
        <v>0</v>
      </c>
      <c r="CT594" s="76">
        <f>+BA594+BG594+BM594+BS594+BY594+CE594+CK594+CQ594</f>
        <v>0</v>
      </c>
      <c r="CU594" s="76">
        <f>+CS594-CT594</f>
        <v>0</v>
      </c>
      <c r="CV594" s="81">
        <f>+AE594-AL594-AT594</f>
        <v>540</v>
      </c>
    </row>
    <row r="595" spans="1:100">
      <c r="A595" s="56" t="s">
        <v>563</v>
      </c>
      <c r="B595" s="13">
        <v>6</v>
      </c>
      <c r="C595" s="15" t="s">
        <v>402</v>
      </c>
      <c r="D595" s="15" t="s">
        <v>403</v>
      </c>
      <c r="E595" s="13"/>
      <c r="F595" s="13"/>
      <c r="G595" s="13" t="s">
        <v>253</v>
      </c>
      <c r="H595" s="13">
        <v>6</v>
      </c>
      <c r="I595" s="55">
        <v>104.95</v>
      </c>
      <c r="J595" s="55">
        <v>37900</v>
      </c>
      <c r="K595" s="15">
        <v>0</v>
      </c>
      <c r="L595" s="15" t="s">
        <v>41</v>
      </c>
      <c r="M595" s="62" t="s">
        <v>14</v>
      </c>
      <c r="N595" s="86" t="s">
        <v>569</v>
      </c>
      <c r="O595" s="56" t="s">
        <v>570</v>
      </c>
      <c r="P595" s="56" t="s">
        <v>14</v>
      </c>
      <c r="Q595" s="56" t="s">
        <v>143</v>
      </c>
      <c r="R595" s="56" t="s">
        <v>568</v>
      </c>
      <c r="S595" s="56" t="s">
        <v>465</v>
      </c>
      <c r="T595" s="57" t="s">
        <v>253</v>
      </c>
      <c r="U595" s="57">
        <v>7</v>
      </c>
      <c r="V595" s="125">
        <v>104.94</v>
      </c>
      <c r="W595" s="125" t="s">
        <v>1017</v>
      </c>
      <c r="X595" s="65">
        <v>45013</v>
      </c>
      <c r="Y595" s="65">
        <v>45251</v>
      </c>
      <c r="Z595" s="69" t="s">
        <v>1080</v>
      </c>
      <c r="AA595" s="322">
        <v>37670.400000000001</v>
      </c>
      <c r="AB595" s="56">
        <v>49</v>
      </c>
      <c r="AC595" s="56">
        <v>30</v>
      </c>
      <c r="AD595" s="65">
        <v>46325</v>
      </c>
      <c r="AE595" s="116">
        <v>540</v>
      </c>
      <c r="AF595" s="116"/>
      <c r="AP595" s="58"/>
      <c r="AQ595" s="58"/>
      <c r="AR595" s="58"/>
      <c r="AW595" s="56"/>
      <c r="BD595" s="56"/>
      <c r="CS595" s="58">
        <f>+AL595+AT595</f>
        <v>0</v>
      </c>
      <c r="CT595" s="76">
        <f>+BA595+BG595+BM595+BS595+BY595+CE595+CK595+CQ595</f>
        <v>0</v>
      </c>
      <c r="CU595" s="76">
        <f>+CS595-CT595</f>
        <v>0</v>
      </c>
      <c r="CV595" s="81">
        <f>+AE595-AL595-AT595</f>
        <v>540</v>
      </c>
    </row>
    <row r="596" spans="1:100">
      <c r="A596" s="56" t="s">
        <v>563</v>
      </c>
      <c r="B596" s="13">
        <v>6</v>
      </c>
      <c r="C596" s="15" t="s">
        <v>402</v>
      </c>
      <c r="D596" s="15" t="s">
        <v>403</v>
      </c>
      <c r="E596" s="13"/>
      <c r="F596" s="13"/>
      <c r="G596" s="13" t="s">
        <v>253</v>
      </c>
      <c r="H596" s="13">
        <v>6</v>
      </c>
      <c r="I596" s="55">
        <v>104.95</v>
      </c>
      <c r="J596" s="55">
        <v>37900</v>
      </c>
      <c r="K596" s="15">
        <v>0</v>
      </c>
      <c r="L596" s="15" t="s">
        <v>41</v>
      </c>
      <c r="M596" s="62" t="s">
        <v>14</v>
      </c>
      <c r="N596" s="86" t="s">
        <v>569</v>
      </c>
      <c r="O596" s="56" t="s">
        <v>570</v>
      </c>
      <c r="P596" s="56" t="s">
        <v>14</v>
      </c>
      <c r="Q596" s="56" t="s">
        <v>143</v>
      </c>
      <c r="R596" s="56" t="s">
        <v>568</v>
      </c>
      <c r="S596" s="56" t="s">
        <v>465</v>
      </c>
      <c r="T596" s="57" t="s">
        <v>253</v>
      </c>
      <c r="U596" s="57">
        <v>7</v>
      </c>
      <c r="V596" s="125">
        <v>104.94</v>
      </c>
      <c r="W596" s="125" t="s">
        <v>1017</v>
      </c>
      <c r="X596" s="65">
        <v>45013</v>
      </c>
      <c r="Y596" s="65">
        <v>45251</v>
      </c>
      <c r="Z596" s="69" t="s">
        <v>1080</v>
      </c>
      <c r="AA596" s="322">
        <v>37670.400000000001</v>
      </c>
      <c r="AB596" s="56">
        <v>49</v>
      </c>
      <c r="AC596" s="56">
        <v>31</v>
      </c>
      <c r="AD596" s="65">
        <v>46356</v>
      </c>
      <c r="AE596" s="116">
        <v>540</v>
      </c>
      <c r="AF596" s="116"/>
      <c r="AP596" s="58"/>
      <c r="AQ596" s="58"/>
      <c r="AR596" s="58"/>
      <c r="AW596" s="56"/>
      <c r="BD596" s="56"/>
      <c r="CS596" s="58">
        <f>+AL596+AT596</f>
        <v>0</v>
      </c>
      <c r="CT596" s="76">
        <f>+BA596+BG596+BM596+BS596+BY596+CE596+CK596+CQ596</f>
        <v>0</v>
      </c>
      <c r="CU596" s="76">
        <f>+CS596-CT596</f>
        <v>0</v>
      </c>
      <c r="CV596" s="81">
        <f>+AE596-AL596-AT596</f>
        <v>540</v>
      </c>
    </row>
    <row r="597" spans="1:100">
      <c r="A597" s="56" t="s">
        <v>563</v>
      </c>
      <c r="B597" s="13">
        <v>6</v>
      </c>
      <c r="C597" s="15" t="s">
        <v>402</v>
      </c>
      <c r="D597" s="15" t="s">
        <v>403</v>
      </c>
      <c r="E597" s="13"/>
      <c r="F597" s="13"/>
      <c r="G597" s="13" t="s">
        <v>253</v>
      </c>
      <c r="H597" s="13">
        <v>6</v>
      </c>
      <c r="I597" s="55">
        <v>104.95</v>
      </c>
      <c r="J597" s="55">
        <v>37900</v>
      </c>
      <c r="K597" s="15">
        <v>0</v>
      </c>
      <c r="L597" s="15" t="s">
        <v>41</v>
      </c>
      <c r="M597" s="62" t="s">
        <v>14</v>
      </c>
      <c r="N597" s="86" t="s">
        <v>569</v>
      </c>
      <c r="O597" s="56" t="s">
        <v>570</v>
      </c>
      <c r="P597" s="56" t="s">
        <v>14</v>
      </c>
      <c r="Q597" s="56" t="s">
        <v>143</v>
      </c>
      <c r="R597" s="56" t="s">
        <v>568</v>
      </c>
      <c r="S597" s="56" t="s">
        <v>465</v>
      </c>
      <c r="T597" s="57" t="s">
        <v>253</v>
      </c>
      <c r="U597" s="57">
        <v>7</v>
      </c>
      <c r="V597" s="125">
        <v>104.94</v>
      </c>
      <c r="W597" s="125" t="s">
        <v>1017</v>
      </c>
      <c r="X597" s="65">
        <v>45013</v>
      </c>
      <c r="Y597" s="65">
        <v>45251</v>
      </c>
      <c r="Z597" s="69" t="s">
        <v>1080</v>
      </c>
      <c r="AA597" s="322">
        <v>37670.400000000001</v>
      </c>
      <c r="AB597" s="56">
        <v>49</v>
      </c>
      <c r="AC597" s="56">
        <v>32</v>
      </c>
      <c r="AD597" s="65">
        <v>46386</v>
      </c>
      <c r="AE597" s="116">
        <v>540</v>
      </c>
      <c r="AF597" s="116"/>
      <c r="AP597" s="58"/>
      <c r="AQ597" s="58"/>
      <c r="AR597" s="58"/>
      <c r="AW597" s="56"/>
      <c r="BD597" s="56"/>
      <c r="CS597" s="58">
        <f>+AL597+AT597</f>
        <v>0</v>
      </c>
      <c r="CT597" s="76">
        <f>+BA597+BG597+BM597+BS597+BY597+CE597+CK597+CQ597</f>
        <v>0</v>
      </c>
      <c r="CU597" s="76">
        <f>+CS597-CT597</f>
        <v>0</v>
      </c>
      <c r="CV597" s="81">
        <f>+AE597-AL597-AT597</f>
        <v>540</v>
      </c>
    </row>
    <row r="598" spans="1:100">
      <c r="A598" s="56" t="s">
        <v>563</v>
      </c>
      <c r="B598" s="13">
        <v>6</v>
      </c>
      <c r="C598" s="15" t="s">
        <v>402</v>
      </c>
      <c r="D598" s="15" t="s">
        <v>403</v>
      </c>
      <c r="E598" s="13"/>
      <c r="F598" s="13"/>
      <c r="G598" s="13" t="s">
        <v>253</v>
      </c>
      <c r="H598" s="13">
        <v>6</v>
      </c>
      <c r="I598" s="55">
        <v>104.95</v>
      </c>
      <c r="J598" s="55">
        <v>37900</v>
      </c>
      <c r="K598" s="15">
        <v>0</v>
      </c>
      <c r="L598" s="15" t="s">
        <v>41</v>
      </c>
      <c r="M598" s="62" t="s">
        <v>14</v>
      </c>
      <c r="N598" s="86" t="s">
        <v>569</v>
      </c>
      <c r="O598" s="56" t="s">
        <v>570</v>
      </c>
      <c r="P598" s="56" t="s">
        <v>14</v>
      </c>
      <c r="Q598" s="56" t="s">
        <v>143</v>
      </c>
      <c r="R598" s="56" t="s">
        <v>568</v>
      </c>
      <c r="S598" s="56" t="s">
        <v>465</v>
      </c>
      <c r="T598" s="57" t="s">
        <v>253</v>
      </c>
      <c r="U598" s="57">
        <v>7</v>
      </c>
      <c r="V598" s="125">
        <v>104.94</v>
      </c>
      <c r="W598" s="125" t="s">
        <v>1017</v>
      </c>
      <c r="X598" s="65">
        <v>45013</v>
      </c>
      <c r="Y598" s="65">
        <v>45251</v>
      </c>
      <c r="Z598" s="69" t="s">
        <v>1080</v>
      </c>
      <c r="AA598" s="322">
        <v>37670.400000000001</v>
      </c>
      <c r="AB598" s="56">
        <v>49</v>
      </c>
      <c r="AC598" s="56">
        <v>33</v>
      </c>
      <c r="AD598" s="65">
        <v>46417</v>
      </c>
      <c r="AE598" s="116">
        <v>540</v>
      </c>
      <c r="AF598" s="116"/>
      <c r="AP598" s="58"/>
      <c r="AQ598" s="58"/>
      <c r="AR598" s="58"/>
      <c r="AW598" s="56"/>
      <c r="BD598" s="56"/>
      <c r="CS598" s="58">
        <f>+AL598+AT598</f>
        <v>0</v>
      </c>
      <c r="CT598" s="76">
        <f>+BA598+BG598+BM598+BS598+BY598+CE598+CK598+CQ598</f>
        <v>0</v>
      </c>
      <c r="CU598" s="76">
        <f>+CS598-CT598</f>
        <v>0</v>
      </c>
      <c r="CV598" s="81">
        <f>+AE598-AL598-AT598</f>
        <v>540</v>
      </c>
    </row>
    <row r="599" spans="1:100">
      <c r="A599" s="56" t="s">
        <v>563</v>
      </c>
      <c r="B599" s="13">
        <v>6</v>
      </c>
      <c r="C599" s="15" t="s">
        <v>402</v>
      </c>
      <c r="D599" s="15" t="s">
        <v>403</v>
      </c>
      <c r="E599" s="13"/>
      <c r="F599" s="13"/>
      <c r="G599" s="13" t="s">
        <v>253</v>
      </c>
      <c r="H599" s="13">
        <v>6</v>
      </c>
      <c r="I599" s="55">
        <v>104.95</v>
      </c>
      <c r="J599" s="55">
        <v>37900</v>
      </c>
      <c r="K599" s="15">
        <v>0</v>
      </c>
      <c r="L599" s="15" t="s">
        <v>41</v>
      </c>
      <c r="M599" s="62" t="s">
        <v>14</v>
      </c>
      <c r="N599" s="86" t="s">
        <v>569</v>
      </c>
      <c r="O599" s="56" t="s">
        <v>570</v>
      </c>
      <c r="P599" s="56" t="s">
        <v>14</v>
      </c>
      <c r="Q599" s="56" t="s">
        <v>143</v>
      </c>
      <c r="R599" s="56" t="s">
        <v>568</v>
      </c>
      <c r="S599" s="56" t="s">
        <v>465</v>
      </c>
      <c r="T599" s="57" t="s">
        <v>253</v>
      </c>
      <c r="U599" s="57">
        <v>7</v>
      </c>
      <c r="V599" s="125">
        <v>104.94</v>
      </c>
      <c r="W599" s="125" t="s">
        <v>1017</v>
      </c>
      <c r="X599" s="65">
        <v>45013</v>
      </c>
      <c r="Y599" s="65">
        <v>45251</v>
      </c>
      <c r="Z599" s="69" t="s">
        <v>1080</v>
      </c>
      <c r="AA599" s="322">
        <v>37670.400000000001</v>
      </c>
      <c r="AB599" s="56">
        <v>49</v>
      </c>
      <c r="AC599" s="56">
        <v>34</v>
      </c>
      <c r="AD599" s="65">
        <v>46446</v>
      </c>
      <c r="AE599" s="116">
        <v>540</v>
      </c>
      <c r="AF599" s="116"/>
      <c r="AP599" s="58"/>
      <c r="AQ599" s="58"/>
      <c r="AR599" s="58"/>
      <c r="AW599" s="56"/>
      <c r="BD599" s="56"/>
      <c r="CS599" s="58">
        <f>+AL599+AT599</f>
        <v>0</v>
      </c>
      <c r="CT599" s="76">
        <f>+BA599+BG599+BM599+BS599+BY599+CE599+CK599+CQ599</f>
        <v>0</v>
      </c>
      <c r="CU599" s="76">
        <f>+CS599-CT599</f>
        <v>0</v>
      </c>
      <c r="CV599" s="81">
        <f>+AE599-AL599-AT599</f>
        <v>540</v>
      </c>
    </row>
    <row r="600" spans="1:100">
      <c r="A600" s="56" t="s">
        <v>563</v>
      </c>
      <c r="B600" s="13">
        <v>6</v>
      </c>
      <c r="C600" s="15" t="s">
        <v>402</v>
      </c>
      <c r="D600" s="15" t="s">
        <v>403</v>
      </c>
      <c r="E600" s="13"/>
      <c r="F600" s="13"/>
      <c r="G600" s="13" t="s">
        <v>253</v>
      </c>
      <c r="H600" s="13">
        <v>6</v>
      </c>
      <c r="I600" s="55">
        <v>104.95</v>
      </c>
      <c r="J600" s="55">
        <v>37900</v>
      </c>
      <c r="K600" s="15">
        <v>0</v>
      </c>
      <c r="L600" s="15" t="s">
        <v>41</v>
      </c>
      <c r="M600" s="62" t="s">
        <v>14</v>
      </c>
      <c r="N600" s="86" t="s">
        <v>569</v>
      </c>
      <c r="O600" s="56" t="s">
        <v>570</v>
      </c>
      <c r="P600" s="56" t="s">
        <v>14</v>
      </c>
      <c r="Q600" s="56" t="s">
        <v>143</v>
      </c>
      <c r="R600" s="56" t="s">
        <v>568</v>
      </c>
      <c r="S600" s="56" t="s">
        <v>465</v>
      </c>
      <c r="T600" s="57" t="s">
        <v>253</v>
      </c>
      <c r="U600" s="57">
        <v>7</v>
      </c>
      <c r="V600" s="125">
        <v>104.94</v>
      </c>
      <c r="W600" s="125" t="s">
        <v>1017</v>
      </c>
      <c r="X600" s="65">
        <v>45013</v>
      </c>
      <c r="Y600" s="65">
        <v>45251</v>
      </c>
      <c r="Z600" s="69" t="s">
        <v>1080</v>
      </c>
      <c r="AA600" s="322">
        <v>37670.400000000001</v>
      </c>
      <c r="AB600" s="56">
        <v>49</v>
      </c>
      <c r="AC600" s="56">
        <v>35</v>
      </c>
      <c r="AD600" s="65">
        <v>46476</v>
      </c>
      <c r="AE600" s="116">
        <v>540</v>
      </c>
      <c r="AF600" s="116"/>
      <c r="AP600" s="58"/>
      <c r="AQ600" s="58"/>
      <c r="AR600" s="58"/>
      <c r="AW600" s="56"/>
      <c r="BD600" s="56"/>
      <c r="CS600" s="58">
        <f>+AL600+AT600</f>
        <v>0</v>
      </c>
      <c r="CT600" s="76">
        <f>+BA600+BG600+BM600+BS600+BY600+CE600+CK600+CQ600</f>
        <v>0</v>
      </c>
      <c r="CU600" s="76">
        <f>+CS600-CT600</f>
        <v>0</v>
      </c>
      <c r="CV600" s="81">
        <f>+AE600-AL600-AT600</f>
        <v>540</v>
      </c>
    </row>
    <row r="601" spans="1:100">
      <c r="A601" s="56" t="s">
        <v>563</v>
      </c>
      <c r="B601" s="13">
        <v>6</v>
      </c>
      <c r="C601" s="15" t="s">
        <v>402</v>
      </c>
      <c r="D601" s="15" t="s">
        <v>403</v>
      </c>
      <c r="E601" s="13"/>
      <c r="F601" s="13"/>
      <c r="G601" s="13" t="s">
        <v>253</v>
      </c>
      <c r="H601" s="13">
        <v>6</v>
      </c>
      <c r="I601" s="55">
        <v>104.95</v>
      </c>
      <c r="J601" s="55">
        <v>37900</v>
      </c>
      <c r="K601" s="15">
        <v>0</v>
      </c>
      <c r="L601" s="15" t="s">
        <v>41</v>
      </c>
      <c r="M601" s="62" t="s">
        <v>14</v>
      </c>
      <c r="N601" s="86" t="s">
        <v>569</v>
      </c>
      <c r="O601" s="56" t="s">
        <v>570</v>
      </c>
      <c r="P601" s="56" t="s">
        <v>14</v>
      </c>
      <c r="Q601" s="56" t="s">
        <v>143</v>
      </c>
      <c r="R601" s="56" t="s">
        <v>568</v>
      </c>
      <c r="S601" s="56" t="s">
        <v>465</v>
      </c>
      <c r="T601" s="57" t="s">
        <v>253</v>
      </c>
      <c r="U601" s="57">
        <v>7</v>
      </c>
      <c r="V601" s="125">
        <v>104.94</v>
      </c>
      <c r="W601" s="125" t="s">
        <v>1017</v>
      </c>
      <c r="X601" s="65">
        <v>45013</v>
      </c>
      <c r="Y601" s="65">
        <v>45251</v>
      </c>
      <c r="Z601" s="69" t="s">
        <v>1080</v>
      </c>
      <c r="AA601" s="322">
        <v>37670.400000000001</v>
      </c>
      <c r="AB601" s="56">
        <v>49</v>
      </c>
      <c r="AC601" s="56">
        <v>36</v>
      </c>
      <c r="AD601" s="65">
        <v>46507</v>
      </c>
      <c r="AE601" s="116">
        <v>540</v>
      </c>
      <c r="AF601" s="116"/>
      <c r="AP601" s="58"/>
      <c r="AQ601" s="58"/>
      <c r="AR601" s="58"/>
      <c r="AW601" s="56"/>
      <c r="BD601" s="56"/>
      <c r="CS601" s="58">
        <f>+AL601+AT601</f>
        <v>0</v>
      </c>
      <c r="CT601" s="76">
        <f>+BA601+BG601+BM601+BS601+BY601+CE601+CK601+CQ601</f>
        <v>0</v>
      </c>
      <c r="CU601" s="76">
        <f>+CS601-CT601</f>
        <v>0</v>
      </c>
      <c r="CV601" s="81">
        <f>+AE601-AL601-AT601</f>
        <v>540</v>
      </c>
    </row>
    <row r="602" spans="1:100">
      <c r="A602" s="56" t="s">
        <v>563</v>
      </c>
      <c r="B602" s="13">
        <v>6</v>
      </c>
      <c r="C602" s="15" t="s">
        <v>402</v>
      </c>
      <c r="D602" s="15" t="s">
        <v>403</v>
      </c>
      <c r="E602" s="13"/>
      <c r="F602" s="13"/>
      <c r="G602" s="13" t="s">
        <v>253</v>
      </c>
      <c r="H602" s="13">
        <v>6</v>
      </c>
      <c r="I602" s="55">
        <v>104.95</v>
      </c>
      <c r="J602" s="55">
        <v>37900</v>
      </c>
      <c r="K602" s="15">
        <v>0</v>
      </c>
      <c r="L602" s="15" t="s">
        <v>41</v>
      </c>
      <c r="M602" s="62" t="s">
        <v>14</v>
      </c>
      <c r="N602" s="86" t="s">
        <v>569</v>
      </c>
      <c r="O602" s="56" t="s">
        <v>570</v>
      </c>
      <c r="P602" s="56" t="s">
        <v>14</v>
      </c>
      <c r="Q602" s="56" t="s">
        <v>143</v>
      </c>
      <c r="R602" s="56" t="s">
        <v>568</v>
      </c>
      <c r="S602" s="56" t="s">
        <v>465</v>
      </c>
      <c r="T602" s="57" t="s">
        <v>253</v>
      </c>
      <c r="U602" s="57">
        <v>7</v>
      </c>
      <c r="V602" s="125">
        <v>104.94</v>
      </c>
      <c r="W602" s="125" t="s">
        <v>1017</v>
      </c>
      <c r="X602" s="65">
        <v>45013</v>
      </c>
      <c r="Y602" s="65">
        <v>45251</v>
      </c>
      <c r="Z602" s="69" t="s">
        <v>1080</v>
      </c>
      <c r="AA602" s="322">
        <v>37670.400000000001</v>
      </c>
      <c r="AB602" s="56">
        <v>49</v>
      </c>
      <c r="AC602" s="56">
        <v>37</v>
      </c>
      <c r="AD602" s="65">
        <v>46537</v>
      </c>
      <c r="AE602" s="116">
        <v>540</v>
      </c>
      <c r="AF602" s="116"/>
      <c r="AP602" s="58"/>
      <c r="AQ602" s="58"/>
      <c r="AR602" s="58"/>
      <c r="AW602" s="56"/>
      <c r="BD602" s="56"/>
      <c r="CS602" s="58">
        <f>+AL602+AT602</f>
        <v>0</v>
      </c>
      <c r="CT602" s="76">
        <f>+BA602+BG602+BM602+BS602+BY602+CE602+CK602+CQ602</f>
        <v>0</v>
      </c>
      <c r="CU602" s="76">
        <f>+CS602-CT602</f>
        <v>0</v>
      </c>
      <c r="CV602" s="81">
        <f>+AE602-AL602-AT602</f>
        <v>540</v>
      </c>
    </row>
    <row r="603" spans="1:100">
      <c r="A603" s="56" t="s">
        <v>563</v>
      </c>
      <c r="B603" s="13">
        <v>6</v>
      </c>
      <c r="C603" s="15" t="s">
        <v>402</v>
      </c>
      <c r="D603" s="15" t="s">
        <v>403</v>
      </c>
      <c r="E603" s="13"/>
      <c r="F603" s="13"/>
      <c r="G603" s="13" t="s">
        <v>253</v>
      </c>
      <c r="H603" s="13">
        <v>6</v>
      </c>
      <c r="I603" s="55">
        <v>104.95</v>
      </c>
      <c r="J603" s="55">
        <v>37900</v>
      </c>
      <c r="K603" s="15">
        <v>0</v>
      </c>
      <c r="L603" s="15" t="s">
        <v>41</v>
      </c>
      <c r="M603" s="62" t="s">
        <v>14</v>
      </c>
      <c r="N603" s="86" t="s">
        <v>569</v>
      </c>
      <c r="O603" s="56" t="s">
        <v>570</v>
      </c>
      <c r="P603" s="56" t="s">
        <v>14</v>
      </c>
      <c r="Q603" s="56" t="s">
        <v>143</v>
      </c>
      <c r="R603" s="56" t="s">
        <v>568</v>
      </c>
      <c r="S603" s="56" t="s">
        <v>465</v>
      </c>
      <c r="T603" s="57" t="s">
        <v>253</v>
      </c>
      <c r="U603" s="57">
        <v>7</v>
      </c>
      <c r="V603" s="125">
        <v>104.94</v>
      </c>
      <c r="W603" s="125" t="s">
        <v>1017</v>
      </c>
      <c r="X603" s="65">
        <v>45013</v>
      </c>
      <c r="Y603" s="65">
        <v>45251</v>
      </c>
      <c r="Z603" s="69" t="s">
        <v>1080</v>
      </c>
      <c r="AA603" s="322">
        <v>37670.400000000001</v>
      </c>
      <c r="AB603" s="56">
        <v>49</v>
      </c>
      <c r="AC603" s="56">
        <v>38</v>
      </c>
      <c r="AD603" s="65">
        <v>46568</v>
      </c>
      <c r="AE603" s="116">
        <v>540</v>
      </c>
      <c r="AF603" s="116"/>
      <c r="AP603" s="58"/>
      <c r="AQ603" s="58"/>
      <c r="AR603" s="58"/>
      <c r="AW603" s="56"/>
      <c r="BD603" s="56"/>
      <c r="CS603" s="58">
        <f>+AL603+AT603</f>
        <v>0</v>
      </c>
      <c r="CT603" s="76">
        <f>+BA603+BG603+BM603+BS603+BY603+CE603+CK603+CQ603</f>
        <v>0</v>
      </c>
      <c r="CU603" s="76">
        <f>+CS603-CT603</f>
        <v>0</v>
      </c>
      <c r="CV603" s="81">
        <f>+AE603-AL603-AT603</f>
        <v>540</v>
      </c>
    </row>
    <row r="604" spans="1:100">
      <c r="A604" s="56" t="s">
        <v>563</v>
      </c>
      <c r="B604" s="13">
        <v>6</v>
      </c>
      <c r="C604" s="15" t="s">
        <v>402</v>
      </c>
      <c r="D604" s="15" t="s">
        <v>403</v>
      </c>
      <c r="E604" s="13"/>
      <c r="F604" s="13"/>
      <c r="G604" s="13" t="s">
        <v>253</v>
      </c>
      <c r="H604" s="13">
        <v>6</v>
      </c>
      <c r="I604" s="55">
        <v>104.95</v>
      </c>
      <c r="J604" s="55">
        <v>37900</v>
      </c>
      <c r="K604" s="15">
        <v>0</v>
      </c>
      <c r="L604" s="15" t="s">
        <v>41</v>
      </c>
      <c r="M604" s="62" t="s">
        <v>14</v>
      </c>
      <c r="N604" s="86" t="s">
        <v>569</v>
      </c>
      <c r="O604" s="56" t="s">
        <v>570</v>
      </c>
      <c r="P604" s="56" t="s">
        <v>14</v>
      </c>
      <c r="Q604" s="56" t="s">
        <v>143</v>
      </c>
      <c r="R604" s="56" t="s">
        <v>568</v>
      </c>
      <c r="S604" s="56" t="s">
        <v>465</v>
      </c>
      <c r="T604" s="57" t="s">
        <v>253</v>
      </c>
      <c r="U604" s="57">
        <v>7</v>
      </c>
      <c r="V604" s="125">
        <v>104.94</v>
      </c>
      <c r="W604" s="125" t="s">
        <v>1017</v>
      </c>
      <c r="X604" s="65">
        <v>45013</v>
      </c>
      <c r="Y604" s="65">
        <v>45251</v>
      </c>
      <c r="Z604" s="69" t="s">
        <v>1080</v>
      </c>
      <c r="AA604" s="322">
        <v>37670.400000000001</v>
      </c>
      <c r="AB604" s="56">
        <v>49</v>
      </c>
      <c r="AC604" s="56">
        <v>39</v>
      </c>
      <c r="AD604" s="65">
        <v>46598</v>
      </c>
      <c r="AE604" s="116">
        <v>540</v>
      </c>
      <c r="AF604" s="116"/>
      <c r="AP604" s="58"/>
      <c r="AQ604" s="58"/>
      <c r="AR604" s="58"/>
      <c r="AW604" s="56"/>
      <c r="BD604" s="56"/>
      <c r="CS604" s="58">
        <f>+AL604+AT604</f>
        <v>0</v>
      </c>
      <c r="CT604" s="76">
        <f>+BA604+BG604+BM604+BS604+BY604+CE604+CK604+CQ604</f>
        <v>0</v>
      </c>
      <c r="CU604" s="76">
        <f>+CS604-CT604</f>
        <v>0</v>
      </c>
      <c r="CV604" s="81">
        <f>+AE604-AL604-AT604</f>
        <v>540</v>
      </c>
    </row>
    <row r="605" spans="1:100">
      <c r="A605" s="56" t="s">
        <v>563</v>
      </c>
      <c r="B605" s="13">
        <v>6</v>
      </c>
      <c r="C605" s="15" t="s">
        <v>402</v>
      </c>
      <c r="D605" s="15" t="s">
        <v>403</v>
      </c>
      <c r="E605" s="13"/>
      <c r="F605" s="13"/>
      <c r="G605" s="13" t="s">
        <v>253</v>
      </c>
      <c r="H605" s="13">
        <v>6</v>
      </c>
      <c r="I605" s="55">
        <v>104.95</v>
      </c>
      <c r="J605" s="55">
        <v>37900</v>
      </c>
      <c r="K605" s="15">
        <v>0</v>
      </c>
      <c r="L605" s="15" t="s">
        <v>41</v>
      </c>
      <c r="M605" s="62" t="s">
        <v>14</v>
      </c>
      <c r="N605" s="86" t="s">
        <v>569</v>
      </c>
      <c r="O605" s="56" t="s">
        <v>570</v>
      </c>
      <c r="P605" s="56" t="s">
        <v>14</v>
      </c>
      <c r="Q605" s="56" t="s">
        <v>143</v>
      </c>
      <c r="R605" s="56" t="s">
        <v>568</v>
      </c>
      <c r="S605" s="56" t="s">
        <v>465</v>
      </c>
      <c r="T605" s="57" t="s">
        <v>253</v>
      </c>
      <c r="U605" s="57">
        <v>7</v>
      </c>
      <c r="V605" s="125">
        <v>104.94</v>
      </c>
      <c r="W605" s="125" t="s">
        <v>1017</v>
      </c>
      <c r="X605" s="65">
        <v>45013</v>
      </c>
      <c r="Y605" s="65">
        <v>45251</v>
      </c>
      <c r="Z605" s="69" t="s">
        <v>1080</v>
      </c>
      <c r="AA605" s="322">
        <v>37670.400000000001</v>
      </c>
      <c r="AB605" s="56">
        <v>49</v>
      </c>
      <c r="AC605" s="56">
        <v>40</v>
      </c>
      <c r="AD605" s="65">
        <v>46629</v>
      </c>
      <c r="AE605" s="116">
        <v>540</v>
      </c>
      <c r="AF605" s="116"/>
      <c r="AP605" s="58"/>
      <c r="AQ605" s="58"/>
      <c r="AR605" s="58"/>
      <c r="AW605" s="56"/>
      <c r="BD605" s="56"/>
      <c r="CS605" s="58">
        <f>+AL605+AT605</f>
        <v>0</v>
      </c>
      <c r="CT605" s="76">
        <f>+BA605+BG605+BM605+BS605+BY605+CE605+CK605+CQ605</f>
        <v>0</v>
      </c>
      <c r="CU605" s="76">
        <f>+CS605-CT605</f>
        <v>0</v>
      </c>
      <c r="CV605" s="81">
        <f>+AE605-AL605-AT605</f>
        <v>540</v>
      </c>
    </row>
    <row r="606" spans="1:100">
      <c r="A606" s="56" t="s">
        <v>563</v>
      </c>
      <c r="B606" s="13">
        <v>6</v>
      </c>
      <c r="C606" s="15" t="s">
        <v>402</v>
      </c>
      <c r="D606" s="15" t="s">
        <v>403</v>
      </c>
      <c r="E606" s="13"/>
      <c r="F606" s="13"/>
      <c r="G606" s="13" t="s">
        <v>253</v>
      </c>
      <c r="H606" s="13">
        <v>6</v>
      </c>
      <c r="I606" s="55">
        <v>104.95</v>
      </c>
      <c r="J606" s="55">
        <v>37900</v>
      </c>
      <c r="K606" s="15">
        <v>0</v>
      </c>
      <c r="L606" s="15" t="s">
        <v>41</v>
      </c>
      <c r="M606" s="62" t="s">
        <v>14</v>
      </c>
      <c r="N606" s="86" t="s">
        <v>569</v>
      </c>
      <c r="O606" s="56" t="s">
        <v>570</v>
      </c>
      <c r="P606" s="56" t="s">
        <v>14</v>
      </c>
      <c r="Q606" s="56" t="s">
        <v>143</v>
      </c>
      <c r="R606" s="56" t="s">
        <v>568</v>
      </c>
      <c r="S606" s="56" t="s">
        <v>465</v>
      </c>
      <c r="T606" s="57" t="s">
        <v>253</v>
      </c>
      <c r="U606" s="57">
        <v>7</v>
      </c>
      <c r="V606" s="125">
        <v>104.94</v>
      </c>
      <c r="W606" s="125" t="s">
        <v>1017</v>
      </c>
      <c r="X606" s="65">
        <v>45013</v>
      </c>
      <c r="Y606" s="65">
        <v>45251</v>
      </c>
      <c r="Z606" s="69" t="s">
        <v>1080</v>
      </c>
      <c r="AA606" s="322">
        <v>37670.400000000001</v>
      </c>
      <c r="AB606" s="56">
        <v>49</v>
      </c>
      <c r="AC606" s="56">
        <v>41</v>
      </c>
      <c r="AD606" s="65">
        <v>46660</v>
      </c>
      <c r="AE606" s="116">
        <v>540</v>
      </c>
      <c r="AF606" s="116"/>
      <c r="AP606" s="58"/>
      <c r="AQ606" s="58"/>
      <c r="AR606" s="58"/>
      <c r="AW606" s="56"/>
      <c r="BD606" s="56"/>
      <c r="CS606" s="58">
        <f>+AL606+AT606</f>
        <v>0</v>
      </c>
      <c r="CT606" s="76">
        <f>+BA606+BG606+BM606+BS606+BY606+CE606+CK606+CQ606</f>
        <v>0</v>
      </c>
      <c r="CU606" s="76">
        <f>+CS606-CT606</f>
        <v>0</v>
      </c>
      <c r="CV606" s="81">
        <f>+AE606-AL606-AT606</f>
        <v>540</v>
      </c>
    </row>
    <row r="607" spans="1:100">
      <c r="A607" s="56" t="s">
        <v>563</v>
      </c>
      <c r="B607" s="13">
        <v>6</v>
      </c>
      <c r="C607" s="15" t="s">
        <v>402</v>
      </c>
      <c r="D607" s="15" t="s">
        <v>403</v>
      </c>
      <c r="E607" s="13"/>
      <c r="F607" s="13"/>
      <c r="G607" s="13" t="s">
        <v>253</v>
      </c>
      <c r="H607" s="13">
        <v>6</v>
      </c>
      <c r="I607" s="55">
        <v>104.95</v>
      </c>
      <c r="J607" s="55">
        <v>37900</v>
      </c>
      <c r="K607" s="15">
        <v>0</v>
      </c>
      <c r="L607" s="15" t="s">
        <v>41</v>
      </c>
      <c r="M607" s="62" t="s">
        <v>14</v>
      </c>
      <c r="N607" s="86" t="s">
        <v>569</v>
      </c>
      <c r="O607" s="56" t="s">
        <v>570</v>
      </c>
      <c r="P607" s="56" t="s">
        <v>14</v>
      </c>
      <c r="Q607" s="56" t="s">
        <v>143</v>
      </c>
      <c r="R607" s="56" t="s">
        <v>568</v>
      </c>
      <c r="S607" s="56" t="s">
        <v>465</v>
      </c>
      <c r="T607" s="57" t="s">
        <v>253</v>
      </c>
      <c r="U607" s="57">
        <v>7</v>
      </c>
      <c r="V607" s="125">
        <v>104.94</v>
      </c>
      <c r="W607" s="125" t="s">
        <v>1017</v>
      </c>
      <c r="X607" s="65">
        <v>45013</v>
      </c>
      <c r="Y607" s="65">
        <v>45251</v>
      </c>
      <c r="Z607" s="69" t="s">
        <v>1080</v>
      </c>
      <c r="AA607" s="322">
        <v>37670.400000000001</v>
      </c>
      <c r="AB607" s="56">
        <v>49</v>
      </c>
      <c r="AC607" s="56">
        <v>42</v>
      </c>
      <c r="AD607" s="65">
        <v>46690</v>
      </c>
      <c r="AE607" s="116">
        <v>540</v>
      </c>
      <c r="AF607" s="116"/>
      <c r="AP607" s="58"/>
      <c r="AQ607" s="58"/>
      <c r="AR607" s="58"/>
      <c r="AW607" s="56"/>
      <c r="BD607" s="56"/>
      <c r="CS607" s="58">
        <f>+AL607+AT607</f>
        <v>0</v>
      </c>
      <c r="CT607" s="76">
        <f>+BA607+BG607+BM607+BS607+BY607+CE607+CK607+CQ607</f>
        <v>0</v>
      </c>
      <c r="CU607" s="76">
        <f>+CS607-CT607</f>
        <v>0</v>
      </c>
      <c r="CV607" s="81">
        <f>+AE607-AL607-AT607</f>
        <v>540</v>
      </c>
    </row>
    <row r="608" spans="1:100">
      <c r="A608" s="56" t="s">
        <v>563</v>
      </c>
      <c r="B608" s="13">
        <v>6</v>
      </c>
      <c r="C608" s="15" t="s">
        <v>402</v>
      </c>
      <c r="D608" s="15" t="s">
        <v>403</v>
      </c>
      <c r="E608" s="13"/>
      <c r="F608" s="13"/>
      <c r="G608" s="13" t="s">
        <v>253</v>
      </c>
      <c r="H608" s="13">
        <v>6</v>
      </c>
      <c r="I608" s="55">
        <v>104.95</v>
      </c>
      <c r="J608" s="55">
        <v>37900</v>
      </c>
      <c r="K608" s="15">
        <v>0</v>
      </c>
      <c r="L608" s="15" t="s">
        <v>41</v>
      </c>
      <c r="M608" s="62" t="s">
        <v>14</v>
      </c>
      <c r="N608" s="86" t="s">
        <v>569</v>
      </c>
      <c r="O608" s="56" t="s">
        <v>570</v>
      </c>
      <c r="P608" s="56" t="s">
        <v>14</v>
      </c>
      <c r="Q608" s="56" t="s">
        <v>143</v>
      </c>
      <c r="R608" s="56" t="s">
        <v>568</v>
      </c>
      <c r="S608" s="56" t="s">
        <v>465</v>
      </c>
      <c r="T608" s="57" t="s">
        <v>253</v>
      </c>
      <c r="U608" s="57">
        <v>7</v>
      </c>
      <c r="V608" s="125">
        <v>104.94</v>
      </c>
      <c r="W608" s="125" t="s">
        <v>1017</v>
      </c>
      <c r="X608" s="65">
        <v>45013</v>
      </c>
      <c r="Y608" s="65">
        <v>45251</v>
      </c>
      <c r="Z608" s="69" t="s">
        <v>1080</v>
      </c>
      <c r="AA608" s="322">
        <v>37670.400000000001</v>
      </c>
      <c r="AB608" s="56">
        <v>49</v>
      </c>
      <c r="AC608" s="56">
        <v>43</v>
      </c>
      <c r="AD608" s="65">
        <v>46721</v>
      </c>
      <c r="AE608" s="116">
        <v>540</v>
      </c>
      <c r="AF608" s="116"/>
      <c r="AP608" s="58"/>
      <c r="AQ608" s="58"/>
      <c r="AR608" s="58"/>
      <c r="AW608" s="56"/>
      <c r="BD608" s="56"/>
      <c r="CS608" s="58">
        <f>+AL608+AT608</f>
        <v>0</v>
      </c>
      <c r="CT608" s="76">
        <f>+BA608+BG608+BM608+BS608+BY608+CE608+CK608+CQ608</f>
        <v>0</v>
      </c>
      <c r="CU608" s="76">
        <f>+CS608-CT608</f>
        <v>0</v>
      </c>
      <c r="CV608" s="81">
        <f>+AE608-AL608-AT608</f>
        <v>540</v>
      </c>
    </row>
    <row r="609" spans="1:103">
      <c r="A609" s="56" t="s">
        <v>563</v>
      </c>
      <c r="B609" s="13">
        <v>6</v>
      </c>
      <c r="C609" s="15" t="s">
        <v>402</v>
      </c>
      <c r="D609" s="15" t="s">
        <v>403</v>
      </c>
      <c r="E609" s="13"/>
      <c r="F609" s="13"/>
      <c r="G609" s="13" t="s">
        <v>253</v>
      </c>
      <c r="H609" s="13">
        <v>6</v>
      </c>
      <c r="I609" s="55">
        <v>104.95</v>
      </c>
      <c r="J609" s="55">
        <v>37900</v>
      </c>
      <c r="K609" s="15">
        <v>0</v>
      </c>
      <c r="L609" s="15" t="s">
        <v>41</v>
      </c>
      <c r="M609" s="62" t="s">
        <v>14</v>
      </c>
      <c r="N609" s="86" t="s">
        <v>569</v>
      </c>
      <c r="O609" s="56" t="s">
        <v>570</v>
      </c>
      <c r="P609" s="56" t="s">
        <v>14</v>
      </c>
      <c r="Q609" s="56" t="s">
        <v>143</v>
      </c>
      <c r="R609" s="56" t="s">
        <v>568</v>
      </c>
      <c r="S609" s="56" t="s">
        <v>465</v>
      </c>
      <c r="T609" s="57" t="s">
        <v>253</v>
      </c>
      <c r="U609" s="57">
        <v>7</v>
      </c>
      <c r="V609" s="125">
        <v>104.94</v>
      </c>
      <c r="W609" s="125" t="s">
        <v>1017</v>
      </c>
      <c r="X609" s="65">
        <v>45013</v>
      </c>
      <c r="Y609" s="65">
        <v>45251</v>
      </c>
      <c r="Z609" s="69" t="s">
        <v>1080</v>
      </c>
      <c r="AA609" s="322">
        <v>37670.400000000001</v>
      </c>
      <c r="AB609" s="56">
        <v>49</v>
      </c>
      <c r="AC609" s="56">
        <v>44</v>
      </c>
      <c r="AD609" s="65">
        <v>46751</v>
      </c>
      <c r="AE609" s="116">
        <v>540</v>
      </c>
      <c r="AF609" s="116"/>
      <c r="AP609" s="58"/>
      <c r="AQ609" s="58"/>
      <c r="AR609" s="58"/>
      <c r="AW609" s="56"/>
      <c r="BD609" s="56"/>
      <c r="CS609" s="58">
        <f>+AL609+AT609</f>
        <v>0</v>
      </c>
      <c r="CT609" s="76">
        <f>+BA609+BG609+BM609+BS609+BY609+CE609+CK609+CQ609</f>
        <v>0</v>
      </c>
      <c r="CU609" s="76">
        <f>+CS609-CT609</f>
        <v>0</v>
      </c>
      <c r="CV609" s="81">
        <f>+AE609-AL609-AT609</f>
        <v>540</v>
      </c>
    </row>
    <row r="610" spans="1:103">
      <c r="A610" s="56" t="s">
        <v>563</v>
      </c>
      <c r="B610" s="13">
        <v>6</v>
      </c>
      <c r="C610" s="15" t="s">
        <v>402</v>
      </c>
      <c r="D610" s="15" t="s">
        <v>403</v>
      </c>
      <c r="E610" s="13"/>
      <c r="F610" s="13"/>
      <c r="G610" s="13" t="s">
        <v>253</v>
      </c>
      <c r="H610" s="13">
        <v>6</v>
      </c>
      <c r="I610" s="55">
        <v>104.95</v>
      </c>
      <c r="J610" s="55">
        <v>37900</v>
      </c>
      <c r="K610" s="15">
        <v>0</v>
      </c>
      <c r="L610" s="15" t="s">
        <v>41</v>
      </c>
      <c r="M610" s="62" t="s">
        <v>14</v>
      </c>
      <c r="N610" s="86" t="s">
        <v>569</v>
      </c>
      <c r="O610" s="56" t="s">
        <v>570</v>
      </c>
      <c r="P610" s="56" t="s">
        <v>14</v>
      </c>
      <c r="Q610" s="56" t="s">
        <v>143</v>
      </c>
      <c r="R610" s="56" t="s">
        <v>568</v>
      </c>
      <c r="S610" s="56" t="s">
        <v>465</v>
      </c>
      <c r="T610" s="57" t="s">
        <v>253</v>
      </c>
      <c r="U610" s="57">
        <v>7</v>
      </c>
      <c r="V610" s="125">
        <v>104.94</v>
      </c>
      <c r="W610" s="125" t="s">
        <v>1017</v>
      </c>
      <c r="X610" s="65">
        <v>45013</v>
      </c>
      <c r="Y610" s="65">
        <v>45251</v>
      </c>
      <c r="Z610" s="69" t="s">
        <v>1080</v>
      </c>
      <c r="AA610" s="322">
        <v>37670.400000000001</v>
      </c>
      <c r="AB610" s="56">
        <v>49</v>
      </c>
      <c r="AC610" s="56">
        <v>45</v>
      </c>
      <c r="AD610" s="65">
        <v>46782</v>
      </c>
      <c r="AE610" s="116">
        <v>540</v>
      </c>
      <c r="AF610" s="116"/>
      <c r="AP610" s="58"/>
      <c r="AQ610" s="58"/>
      <c r="AR610" s="58"/>
      <c r="AW610" s="56"/>
      <c r="BD610" s="56"/>
      <c r="CS610" s="58">
        <f>+AL610+AT610</f>
        <v>0</v>
      </c>
      <c r="CT610" s="76">
        <f>+BA610+BG610+BM610+BS610+BY610+CE610+CK610+CQ610</f>
        <v>0</v>
      </c>
      <c r="CU610" s="76">
        <f>+CS610-CT610</f>
        <v>0</v>
      </c>
      <c r="CV610" s="81">
        <f>+AE610-AL610-AT610</f>
        <v>540</v>
      </c>
    </row>
    <row r="611" spans="1:103">
      <c r="A611" s="56" t="s">
        <v>563</v>
      </c>
      <c r="B611" s="13">
        <v>6</v>
      </c>
      <c r="C611" s="15" t="s">
        <v>402</v>
      </c>
      <c r="D611" s="15" t="s">
        <v>403</v>
      </c>
      <c r="E611" s="13"/>
      <c r="F611" s="13"/>
      <c r="G611" s="13" t="s">
        <v>253</v>
      </c>
      <c r="H611" s="13">
        <v>6</v>
      </c>
      <c r="I611" s="55">
        <v>104.95</v>
      </c>
      <c r="J611" s="55">
        <v>37900</v>
      </c>
      <c r="K611" s="15">
        <v>0</v>
      </c>
      <c r="L611" s="15" t="s">
        <v>41</v>
      </c>
      <c r="M611" s="62" t="s">
        <v>14</v>
      </c>
      <c r="N611" s="86" t="s">
        <v>569</v>
      </c>
      <c r="O611" s="56" t="s">
        <v>570</v>
      </c>
      <c r="P611" s="56" t="s">
        <v>14</v>
      </c>
      <c r="Q611" s="56" t="s">
        <v>143</v>
      </c>
      <c r="R611" s="56" t="s">
        <v>568</v>
      </c>
      <c r="S611" s="56" t="s">
        <v>465</v>
      </c>
      <c r="T611" s="57" t="s">
        <v>253</v>
      </c>
      <c r="U611" s="57">
        <v>7</v>
      </c>
      <c r="V611" s="125">
        <v>104.94</v>
      </c>
      <c r="W611" s="125" t="s">
        <v>1017</v>
      </c>
      <c r="X611" s="65">
        <v>45013</v>
      </c>
      <c r="Y611" s="65">
        <v>45251</v>
      </c>
      <c r="Z611" s="69" t="s">
        <v>1080</v>
      </c>
      <c r="AA611" s="322">
        <v>37670.400000000001</v>
      </c>
      <c r="AB611" s="56">
        <v>49</v>
      </c>
      <c r="AC611" s="56">
        <v>46</v>
      </c>
      <c r="AD611" s="65">
        <v>46812</v>
      </c>
      <c r="AE611" s="116">
        <v>540</v>
      </c>
      <c r="AF611" s="116"/>
      <c r="AP611" s="58"/>
      <c r="AQ611" s="58"/>
      <c r="AR611" s="58"/>
      <c r="AW611" s="56"/>
      <c r="BD611" s="56"/>
      <c r="CS611" s="58">
        <f>+AL611+AT611</f>
        <v>0</v>
      </c>
      <c r="CT611" s="76">
        <f>+BA611+BG611+BM611+BS611+BY611+CE611+CK611+CQ611</f>
        <v>0</v>
      </c>
      <c r="CU611" s="76">
        <f>+CS611-CT611</f>
        <v>0</v>
      </c>
      <c r="CV611" s="81">
        <f>+AE611-AL611-AT611</f>
        <v>540</v>
      </c>
    </row>
    <row r="612" spans="1:103">
      <c r="A612" s="56" t="s">
        <v>563</v>
      </c>
      <c r="B612" s="13">
        <v>6</v>
      </c>
      <c r="C612" s="15" t="s">
        <v>402</v>
      </c>
      <c r="D612" s="15" t="s">
        <v>403</v>
      </c>
      <c r="E612" s="13"/>
      <c r="F612" s="13"/>
      <c r="G612" s="13" t="s">
        <v>253</v>
      </c>
      <c r="H612" s="13">
        <v>6</v>
      </c>
      <c r="I612" s="55">
        <v>104.95</v>
      </c>
      <c r="J612" s="55">
        <v>37900</v>
      </c>
      <c r="K612" s="15">
        <v>0</v>
      </c>
      <c r="L612" s="15" t="s">
        <v>41</v>
      </c>
      <c r="M612" s="62" t="s">
        <v>14</v>
      </c>
      <c r="N612" s="86" t="s">
        <v>569</v>
      </c>
      <c r="O612" s="56" t="s">
        <v>570</v>
      </c>
      <c r="P612" s="56" t="s">
        <v>14</v>
      </c>
      <c r="Q612" s="56" t="s">
        <v>143</v>
      </c>
      <c r="R612" s="56" t="s">
        <v>568</v>
      </c>
      <c r="S612" s="56" t="s">
        <v>465</v>
      </c>
      <c r="T612" s="57" t="s">
        <v>253</v>
      </c>
      <c r="U612" s="57">
        <v>7</v>
      </c>
      <c r="V612" s="125">
        <v>104.94</v>
      </c>
      <c r="W612" s="125" t="s">
        <v>1017</v>
      </c>
      <c r="X612" s="65">
        <v>45013</v>
      </c>
      <c r="Y612" s="65">
        <v>45251</v>
      </c>
      <c r="Z612" s="69" t="s">
        <v>1080</v>
      </c>
      <c r="AA612" s="322">
        <v>37670.400000000001</v>
      </c>
      <c r="AB612" s="56">
        <v>49</v>
      </c>
      <c r="AC612" s="56">
        <v>47</v>
      </c>
      <c r="AD612" s="65">
        <v>46842</v>
      </c>
      <c r="AE612" s="116">
        <v>540</v>
      </c>
      <c r="AF612" s="116"/>
      <c r="AP612" s="58"/>
      <c r="AQ612" s="58"/>
      <c r="AR612" s="58"/>
      <c r="AW612" s="56"/>
      <c r="BD612" s="56"/>
      <c r="CS612" s="58">
        <f>+AL612+AT612</f>
        <v>0</v>
      </c>
      <c r="CT612" s="76">
        <f>+BA612+BG612+BM612+BS612+BY612+CE612+CK612+CQ612</f>
        <v>0</v>
      </c>
      <c r="CU612" s="76">
        <f>+CS612-CT612</f>
        <v>0</v>
      </c>
      <c r="CV612" s="81">
        <f>+AE612-AL612-AT612</f>
        <v>540</v>
      </c>
    </row>
    <row r="613" spans="1:103">
      <c r="A613" s="56" t="s">
        <v>563</v>
      </c>
      <c r="B613" s="13">
        <v>6</v>
      </c>
      <c r="C613" s="15" t="s">
        <v>402</v>
      </c>
      <c r="D613" s="15" t="s">
        <v>403</v>
      </c>
      <c r="E613" s="13"/>
      <c r="F613" s="13"/>
      <c r="G613" s="13" t="s">
        <v>253</v>
      </c>
      <c r="H613" s="13">
        <v>6</v>
      </c>
      <c r="I613" s="55">
        <v>104.95</v>
      </c>
      <c r="J613" s="55">
        <v>37900</v>
      </c>
      <c r="K613" s="15">
        <v>0</v>
      </c>
      <c r="L613" s="15" t="s">
        <v>41</v>
      </c>
      <c r="M613" s="62" t="s">
        <v>14</v>
      </c>
      <c r="N613" s="86" t="s">
        <v>569</v>
      </c>
      <c r="O613" s="56" t="s">
        <v>570</v>
      </c>
      <c r="P613" s="56" t="s">
        <v>14</v>
      </c>
      <c r="Q613" s="56" t="s">
        <v>143</v>
      </c>
      <c r="R613" s="56" t="s">
        <v>568</v>
      </c>
      <c r="S613" s="56" t="s">
        <v>465</v>
      </c>
      <c r="T613" s="57" t="s">
        <v>253</v>
      </c>
      <c r="U613" s="57">
        <v>7</v>
      </c>
      <c r="V613" s="125">
        <v>104.94</v>
      </c>
      <c r="W613" s="125" t="s">
        <v>1017</v>
      </c>
      <c r="X613" s="65">
        <v>45013</v>
      </c>
      <c r="Y613" s="65">
        <v>45251</v>
      </c>
      <c r="Z613" s="69" t="s">
        <v>1080</v>
      </c>
      <c r="AA613" s="322">
        <v>37670.400000000001</v>
      </c>
      <c r="AB613" s="56">
        <v>49</v>
      </c>
      <c r="AC613" s="56">
        <v>48</v>
      </c>
      <c r="AD613" s="65">
        <v>46873</v>
      </c>
      <c r="AE613" s="116">
        <v>540</v>
      </c>
      <c r="AF613" s="116"/>
      <c r="AP613" s="58"/>
      <c r="AQ613" s="58"/>
      <c r="AR613" s="58"/>
      <c r="AW613" s="56"/>
      <c r="BD613" s="56"/>
      <c r="CS613" s="58">
        <f>+AL613+AT613</f>
        <v>0</v>
      </c>
      <c r="CT613" s="76">
        <f>+BA613+BG613+BM613+BS613+BY613+CE613+CK613+CQ613</f>
        <v>0</v>
      </c>
      <c r="CU613" s="76">
        <f>+CS613-CT613</f>
        <v>0</v>
      </c>
      <c r="CV613" s="81">
        <f>+AE613-AL613-AT613</f>
        <v>540</v>
      </c>
    </row>
    <row r="614" spans="1:103">
      <c r="A614" s="56" t="s">
        <v>563</v>
      </c>
      <c r="B614" s="13">
        <v>6</v>
      </c>
      <c r="C614" s="15" t="s">
        <v>402</v>
      </c>
      <c r="D614" s="15" t="s">
        <v>403</v>
      </c>
      <c r="E614" s="13"/>
      <c r="F614" s="13"/>
      <c r="G614" s="13" t="s">
        <v>253</v>
      </c>
      <c r="H614" s="13">
        <v>6</v>
      </c>
      <c r="I614" s="55">
        <v>104.95</v>
      </c>
      <c r="J614" s="55">
        <v>37900</v>
      </c>
      <c r="K614" s="15">
        <v>0</v>
      </c>
      <c r="L614" s="15" t="s">
        <v>41</v>
      </c>
      <c r="M614" s="62" t="s">
        <v>14</v>
      </c>
      <c r="N614" s="86" t="s">
        <v>569</v>
      </c>
      <c r="O614" s="56" t="s">
        <v>570</v>
      </c>
      <c r="P614" s="56" t="s">
        <v>14</v>
      </c>
      <c r="Q614" s="56" t="s">
        <v>143</v>
      </c>
      <c r="R614" s="56" t="s">
        <v>568</v>
      </c>
      <c r="S614" s="56" t="s">
        <v>465</v>
      </c>
      <c r="T614" s="57" t="s">
        <v>253</v>
      </c>
      <c r="U614" s="57">
        <v>7</v>
      </c>
      <c r="V614" s="125">
        <v>104.94</v>
      </c>
      <c r="W614" s="125" t="s">
        <v>1017</v>
      </c>
      <c r="X614" s="65">
        <v>45013</v>
      </c>
      <c r="Y614" s="65">
        <v>45251</v>
      </c>
      <c r="Z614" s="69" t="s">
        <v>1080</v>
      </c>
      <c r="AA614" s="322">
        <v>37670.400000000001</v>
      </c>
      <c r="AB614" s="56">
        <v>49</v>
      </c>
      <c r="AC614" s="56">
        <v>49</v>
      </c>
      <c r="AD614" s="65">
        <v>46903</v>
      </c>
      <c r="AE614" s="116">
        <v>455.54</v>
      </c>
      <c r="AF614" s="116"/>
      <c r="AP614" s="58"/>
      <c r="AQ614" s="58"/>
      <c r="AR614" s="58"/>
      <c r="AW614" s="56"/>
      <c r="BD614" s="56"/>
      <c r="CS614" s="58">
        <f>+AL614+AT614</f>
        <v>0</v>
      </c>
      <c r="CT614" s="76">
        <f>+BA614+BG614+BM614+BS614+BY614+CE614+CK614+CQ614</f>
        <v>0</v>
      </c>
      <c r="CU614" s="76">
        <f>+CS614-CT614</f>
        <v>0</v>
      </c>
      <c r="CV614" s="81">
        <f>+AE614-AL614-AT614</f>
        <v>455.54</v>
      </c>
    </row>
    <row r="615" spans="1:103">
      <c r="A615" s="56" t="s">
        <v>564</v>
      </c>
      <c r="B615" s="13">
        <v>71</v>
      </c>
      <c r="C615" s="15" t="s">
        <v>402</v>
      </c>
      <c r="D615" s="15" t="s">
        <v>403</v>
      </c>
      <c r="E615" s="13" t="s">
        <v>256</v>
      </c>
      <c r="F615" s="13">
        <v>15</v>
      </c>
      <c r="G615" s="13" t="s">
        <v>263</v>
      </c>
      <c r="H615" s="13">
        <v>5</v>
      </c>
      <c r="I615" s="55">
        <v>120.73</v>
      </c>
      <c r="J615" s="55">
        <v>34900</v>
      </c>
      <c r="K615" s="15">
        <v>0</v>
      </c>
      <c r="L615" s="15" t="s">
        <v>41</v>
      </c>
      <c r="M615" s="62" t="s">
        <v>14</v>
      </c>
      <c r="N615" s="56" t="s">
        <v>144</v>
      </c>
      <c r="O615" s="56" t="s">
        <v>574</v>
      </c>
      <c r="S615" s="56" t="s">
        <v>465</v>
      </c>
      <c r="T615" s="57" t="s">
        <v>263</v>
      </c>
      <c r="U615" s="57">
        <v>5</v>
      </c>
      <c r="V615" s="125">
        <v>120.73</v>
      </c>
      <c r="W615" s="125" t="s">
        <v>1017</v>
      </c>
      <c r="X615" s="65">
        <v>44891</v>
      </c>
      <c r="Y615" s="65">
        <v>44907</v>
      </c>
      <c r="Z615" s="69" t="s">
        <v>1080</v>
      </c>
      <c r="AA615" s="322">
        <v>35900</v>
      </c>
      <c r="AB615" s="56">
        <v>24</v>
      </c>
      <c r="AC615" s="56">
        <v>0</v>
      </c>
      <c r="AD615" s="65">
        <v>44891</v>
      </c>
      <c r="AE615" s="117">
        <v>50</v>
      </c>
      <c r="AF615" s="117"/>
      <c r="AG615" s="56" t="s">
        <v>441</v>
      </c>
      <c r="AH615" s="65">
        <v>44907</v>
      </c>
      <c r="AI615" s="56">
        <v>6294731</v>
      </c>
      <c r="AJ615" s="56" t="s">
        <v>3050</v>
      </c>
      <c r="AK615" s="56" t="s">
        <v>3047</v>
      </c>
      <c r="AL615" s="58">
        <v>50</v>
      </c>
      <c r="AN615" s="58" t="s">
        <v>3051</v>
      </c>
      <c r="AP615" s="58"/>
      <c r="AQ615" s="58"/>
      <c r="AR615" s="58"/>
      <c r="AW615" s="56"/>
      <c r="BB615" s="58" t="s">
        <v>2340</v>
      </c>
      <c r="BD615" s="56"/>
      <c r="CS615" s="58">
        <f>+AL615+AT615</f>
        <v>50</v>
      </c>
      <c r="CT615" s="76">
        <f>+BA615+BG615+BM615+BS615+BY615+CE615+CK615+CQ615</f>
        <v>0</v>
      </c>
      <c r="CU615" s="76">
        <f>+CS615-CT615</f>
        <v>50</v>
      </c>
      <c r="CV615" s="81">
        <f>+AE615-AL615-AT615</f>
        <v>0</v>
      </c>
      <c r="CW615" s="56" t="s">
        <v>3820</v>
      </c>
      <c r="CY615" s="70" t="s">
        <v>3819</v>
      </c>
    </row>
    <row r="616" spans="1:103">
      <c r="A616" s="56" t="s">
        <v>564</v>
      </c>
      <c r="B616" s="13">
        <v>71</v>
      </c>
      <c r="C616" s="15" t="s">
        <v>402</v>
      </c>
      <c r="D616" s="15" t="s">
        <v>403</v>
      </c>
      <c r="E616" s="13" t="s">
        <v>256</v>
      </c>
      <c r="F616" s="13">
        <v>15</v>
      </c>
      <c r="G616" s="13" t="s">
        <v>263</v>
      </c>
      <c r="H616" s="13">
        <v>5</v>
      </c>
      <c r="I616" s="55">
        <v>120.73</v>
      </c>
      <c r="J616" s="55">
        <v>34900</v>
      </c>
      <c r="K616" s="15">
        <v>0</v>
      </c>
      <c r="L616" s="15" t="s">
        <v>41</v>
      </c>
      <c r="M616" s="62" t="s">
        <v>14</v>
      </c>
      <c r="N616" s="56" t="s">
        <v>144</v>
      </c>
      <c r="O616" s="56" t="s">
        <v>574</v>
      </c>
      <c r="S616" s="56" t="s">
        <v>465</v>
      </c>
      <c r="T616" s="57" t="s">
        <v>263</v>
      </c>
      <c r="U616" s="57">
        <v>5</v>
      </c>
      <c r="V616" s="125">
        <v>120.73</v>
      </c>
      <c r="W616" s="125" t="s">
        <v>1017</v>
      </c>
      <c r="X616" s="65">
        <v>44891</v>
      </c>
      <c r="Y616" s="65">
        <v>44907</v>
      </c>
      <c r="Z616" s="69" t="s">
        <v>1080</v>
      </c>
      <c r="AA616" s="322">
        <v>35900</v>
      </c>
      <c r="AB616" s="56">
        <v>24</v>
      </c>
      <c r="AC616" s="56">
        <v>0</v>
      </c>
      <c r="AD616" s="65">
        <v>44903</v>
      </c>
      <c r="AE616" s="117">
        <v>1038.69</v>
      </c>
      <c r="AF616" s="117"/>
      <c r="AG616" s="56" t="s">
        <v>441</v>
      </c>
      <c r="AH616" s="65">
        <v>44910</v>
      </c>
      <c r="AI616" s="56">
        <v>6294731</v>
      </c>
      <c r="AJ616" s="56" t="s">
        <v>3050</v>
      </c>
      <c r="AK616" s="56" t="s">
        <v>3048</v>
      </c>
      <c r="AL616" s="58">
        <v>1038.69</v>
      </c>
      <c r="AN616" s="58" t="s">
        <v>3052</v>
      </c>
      <c r="AP616" s="58"/>
      <c r="AQ616" s="58"/>
      <c r="AR616" s="58"/>
      <c r="AW616" s="56"/>
      <c r="BB616" s="58" t="s">
        <v>2340</v>
      </c>
      <c r="BD616" s="56"/>
      <c r="CS616" s="58">
        <f>+AL616+AT616</f>
        <v>1038.69</v>
      </c>
      <c r="CT616" s="76">
        <f>+BA616+BG616+BM616+BS616+BY616+CE616+CK616+CQ616</f>
        <v>0</v>
      </c>
      <c r="CU616" s="76">
        <f>+CS616-CT616</f>
        <v>1038.69</v>
      </c>
      <c r="CV616" s="81">
        <f>+AE616-AL616-AT616</f>
        <v>0</v>
      </c>
      <c r="CW616" s="56" t="s">
        <v>3820</v>
      </c>
      <c r="CY616" s="70" t="s">
        <v>3819</v>
      </c>
    </row>
    <row r="617" spans="1:103">
      <c r="A617" s="56" t="s">
        <v>564</v>
      </c>
      <c r="B617" s="13">
        <v>71</v>
      </c>
      <c r="C617" s="15" t="s">
        <v>402</v>
      </c>
      <c r="D617" s="15" t="s">
        <v>403</v>
      </c>
      <c r="E617" s="13" t="s">
        <v>256</v>
      </c>
      <c r="F617" s="13">
        <v>15</v>
      </c>
      <c r="G617" s="13" t="s">
        <v>263</v>
      </c>
      <c r="H617" s="13">
        <v>5</v>
      </c>
      <c r="I617" s="55">
        <v>120.73</v>
      </c>
      <c r="J617" s="55">
        <v>34900</v>
      </c>
      <c r="K617" s="15">
        <v>0</v>
      </c>
      <c r="L617" s="15" t="s">
        <v>41</v>
      </c>
      <c r="M617" s="62" t="s">
        <v>14</v>
      </c>
      <c r="N617" s="56" t="s">
        <v>144</v>
      </c>
      <c r="O617" s="56" t="s">
        <v>574</v>
      </c>
      <c r="S617" s="56" t="s">
        <v>465</v>
      </c>
      <c r="T617" s="57" t="s">
        <v>263</v>
      </c>
      <c r="U617" s="57">
        <v>5</v>
      </c>
      <c r="V617" s="125">
        <v>120.73</v>
      </c>
      <c r="W617" s="125" t="s">
        <v>1017</v>
      </c>
      <c r="X617" s="65">
        <v>44891</v>
      </c>
      <c r="Y617" s="65">
        <v>44907</v>
      </c>
      <c r="Z617" s="69" t="s">
        <v>1080</v>
      </c>
      <c r="AA617" s="322">
        <v>35900</v>
      </c>
      <c r="AB617" s="56">
        <v>24</v>
      </c>
      <c r="AC617" s="56">
        <v>0</v>
      </c>
      <c r="AD617" s="65">
        <v>44909</v>
      </c>
      <c r="AE617" s="117">
        <v>8911.31</v>
      </c>
      <c r="AF617" s="117"/>
      <c r="AG617" s="56" t="s">
        <v>441</v>
      </c>
      <c r="AH617" s="65">
        <v>44891</v>
      </c>
      <c r="AI617" s="56">
        <v>6294731</v>
      </c>
      <c r="AJ617" s="56" t="s">
        <v>3050</v>
      </c>
      <c r="AK617" s="56" t="s">
        <v>3049</v>
      </c>
      <c r="AL617" s="58">
        <v>8911.31</v>
      </c>
      <c r="AN617" s="58" t="s">
        <v>3053</v>
      </c>
      <c r="AP617" s="58"/>
      <c r="AQ617" s="58"/>
      <c r="AR617" s="58"/>
      <c r="AW617" s="56"/>
      <c r="BB617" s="58" t="s">
        <v>2340</v>
      </c>
      <c r="BD617" s="56"/>
      <c r="CS617" s="58">
        <f>+AL617+AT617</f>
        <v>8911.31</v>
      </c>
      <c r="CT617" s="76">
        <f>+BA617+BG617+BM617+BS617+BY617+CE617+CK617+CQ617</f>
        <v>0</v>
      </c>
      <c r="CU617" s="76">
        <f>+CS617-CT617</f>
        <v>8911.31</v>
      </c>
      <c r="CV617" s="81">
        <f>+AE617-AL617-AT617</f>
        <v>0</v>
      </c>
      <c r="CW617" s="56" t="s">
        <v>3820</v>
      </c>
      <c r="CY617" s="70" t="s">
        <v>3819</v>
      </c>
    </row>
    <row r="618" spans="1:103">
      <c r="A618" s="56" t="s">
        <v>564</v>
      </c>
      <c r="B618" s="13">
        <v>71</v>
      </c>
      <c r="C618" s="15" t="s">
        <v>402</v>
      </c>
      <c r="D618" s="15" t="s">
        <v>403</v>
      </c>
      <c r="E618" s="13" t="s">
        <v>256</v>
      </c>
      <c r="F618" s="13">
        <v>15</v>
      </c>
      <c r="G618" s="13" t="s">
        <v>263</v>
      </c>
      <c r="H618" s="13">
        <v>5</v>
      </c>
      <c r="I618" s="55">
        <v>120.73</v>
      </c>
      <c r="J618" s="55">
        <v>34900</v>
      </c>
      <c r="K618" s="15">
        <v>0</v>
      </c>
      <c r="L618" s="15" t="s">
        <v>41</v>
      </c>
      <c r="M618" s="62" t="s">
        <v>14</v>
      </c>
      <c r="N618" s="56" t="s">
        <v>144</v>
      </c>
      <c r="O618" s="56" t="s">
        <v>574</v>
      </c>
      <c r="S618" s="56" t="s">
        <v>465</v>
      </c>
      <c r="T618" s="57" t="s">
        <v>263</v>
      </c>
      <c r="U618" s="57">
        <v>5</v>
      </c>
      <c r="V618" s="125">
        <v>120.73</v>
      </c>
      <c r="W618" s="125" t="s">
        <v>1017</v>
      </c>
      <c r="X618" s="65">
        <v>44891</v>
      </c>
      <c r="Y618" s="65">
        <v>44907</v>
      </c>
      <c r="Z618" s="69" t="s">
        <v>1080</v>
      </c>
      <c r="AA618" s="322">
        <v>35900</v>
      </c>
      <c r="AB618" s="56">
        <v>24</v>
      </c>
      <c r="AC618" s="56">
        <v>1</v>
      </c>
      <c r="AD618" s="65">
        <v>44972</v>
      </c>
      <c r="AE618" s="117">
        <v>1079.17</v>
      </c>
      <c r="AF618" s="117"/>
      <c r="AG618" s="56" t="s">
        <v>441</v>
      </c>
      <c r="AH618" s="65">
        <v>44972</v>
      </c>
      <c r="AI618" s="56">
        <v>6294731</v>
      </c>
      <c r="AJ618" s="56" t="s">
        <v>3050</v>
      </c>
      <c r="AK618" s="56" t="s">
        <v>3054</v>
      </c>
      <c r="AL618" s="58">
        <v>1079.17</v>
      </c>
      <c r="AN618" s="58" t="s">
        <v>3065</v>
      </c>
      <c r="AP618" s="58"/>
      <c r="AQ618" s="58"/>
      <c r="AR618" s="58"/>
      <c r="AW618" s="65">
        <v>44973</v>
      </c>
      <c r="AX618" s="56" t="s">
        <v>3102</v>
      </c>
      <c r="AY618" s="184">
        <f>+BA618*AZ618</f>
        <v>4187.1796000000004</v>
      </c>
      <c r="AZ618" s="56">
        <v>3.88</v>
      </c>
      <c r="BA618" s="58">
        <v>1079.17</v>
      </c>
      <c r="BB618" s="58" t="s">
        <v>3537</v>
      </c>
      <c r="BD618" s="56"/>
      <c r="CS618" s="58">
        <f>+AL618+AT618</f>
        <v>1079.17</v>
      </c>
      <c r="CT618" s="76">
        <f>+BA618+BG618+BM618+BS618+BY618+CE618+CK618+CQ618</f>
        <v>1079.17</v>
      </c>
      <c r="CU618" s="76">
        <f>+CS618-CT618</f>
        <v>0</v>
      </c>
      <c r="CV618" s="81">
        <f>+AE618-AL618-AT618</f>
        <v>0</v>
      </c>
    </row>
    <row r="619" spans="1:103">
      <c r="A619" s="56" t="s">
        <v>564</v>
      </c>
      <c r="B619" s="13">
        <v>71</v>
      </c>
      <c r="C619" s="15" t="s">
        <v>402</v>
      </c>
      <c r="D619" s="15" t="s">
        <v>403</v>
      </c>
      <c r="E619" s="13" t="s">
        <v>256</v>
      </c>
      <c r="F619" s="13">
        <v>15</v>
      </c>
      <c r="G619" s="13" t="s">
        <v>263</v>
      </c>
      <c r="H619" s="13">
        <v>5</v>
      </c>
      <c r="I619" s="55">
        <v>120.73</v>
      </c>
      <c r="J619" s="55">
        <v>34900</v>
      </c>
      <c r="K619" s="15">
        <v>0</v>
      </c>
      <c r="L619" s="15" t="s">
        <v>41</v>
      </c>
      <c r="M619" s="62" t="s">
        <v>14</v>
      </c>
      <c r="N619" s="56" t="s">
        <v>144</v>
      </c>
      <c r="O619" s="56" t="s">
        <v>574</v>
      </c>
      <c r="S619" s="56" t="s">
        <v>465</v>
      </c>
      <c r="T619" s="57" t="s">
        <v>263</v>
      </c>
      <c r="U619" s="57">
        <v>5</v>
      </c>
      <c r="V619" s="125">
        <v>120.73</v>
      </c>
      <c r="W619" s="125" t="s">
        <v>1017</v>
      </c>
      <c r="X619" s="65">
        <v>44891</v>
      </c>
      <c r="Y619" s="65">
        <v>44907</v>
      </c>
      <c r="Z619" s="69" t="s">
        <v>1080</v>
      </c>
      <c r="AA619" s="322">
        <v>35900</v>
      </c>
      <c r="AB619" s="56">
        <v>24</v>
      </c>
      <c r="AC619" s="56">
        <v>2</v>
      </c>
      <c r="AD619" s="65">
        <v>45000</v>
      </c>
      <c r="AE619" s="117">
        <v>1079.17</v>
      </c>
      <c r="AF619" s="117"/>
      <c r="AG619" s="56" t="s">
        <v>441</v>
      </c>
      <c r="AH619" s="65">
        <v>44999</v>
      </c>
      <c r="AI619" s="56">
        <v>6294731</v>
      </c>
      <c r="AJ619" s="56" t="s">
        <v>3050</v>
      </c>
      <c r="AK619" s="56" t="s">
        <v>3055</v>
      </c>
      <c r="AL619" s="58">
        <v>1079.17</v>
      </c>
      <c r="AN619" s="58" t="s">
        <v>3066</v>
      </c>
      <c r="AP619" s="58"/>
      <c r="AQ619" s="58"/>
      <c r="AR619" s="58"/>
      <c r="AW619" s="65">
        <v>45001</v>
      </c>
      <c r="AX619" s="56">
        <v>1329</v>
      </c>
      <c r="BA619" s="58">
        <v>1079.17</v>
      </c>
      <c r="BD619" s="56"/>
      <c r="CS619" s="58">
        <f>+AL619+AT619</f>
        <v>1079.17</v>
      </c>
      <c r="CT619" s="76">
        <f>+BA619+BG619+BM619+BS619+BY619+CE619+CK619+CQ619</f>
        <v>1079.17</v>
      </c>
      <c r="CU619" s="76">
        <f>+CS619-CT619</f>
        <v>0</v>
      </c>
      <c r="CV619" s="81">
        <f>+AE619-AL619-AT619</f>
        <v>0</v>
      </c>
    </row>
    <row r="620" spans="1:103">
      <c r="A620" s="56" t="s">
        <v>564</v>
      </c>
      <c r="B620" s="13">
        <v>71</v>
      </c>
      <c r="C620" s="15" t="s">
        <v>402</v>
      </c>
      <c r="D620" s="15" t="s">
        <v>403</v>
      </c>
      <c r="E620" s="13" t="s">
        <v>256</v>
      </c>
      <c r="F620" s="13">
        <v>15</v>
      </c>
      <c r="G620" s="13" t="s">
        <v>263</v>
      </c>
      <c r="H620" s="13">
        <v>5</v>
      </c>
      <c r="I620" s="55">
        <v>120.73</v>
      </c>
      <c r="J620" s="55">
        <v>34900</v>
      </c>
      <c r="K620" s="15">
        <v>0</v>
      </c>
      <c r="L620" s="15" t="s">
        <v>41</v>
      </c>
      <c r="M620" s="62" t="s">
        <v>14</v>
      </c>
      <c r="N620" s="56" t="s">
        <v>144</v>
      </c>
      <c r="O620" s="56" t="s">
        <v>574</v>
      </c>
      <c r="S620" s="56" t="s">
        <v>465</v>
      </c>
      <c r="T620" s="57" t="s">
        <v>263</v>
      </c>
      <c r="U620" s="57">
        <v>5</v>
      </c>
      <c r="V620" s="125">
        <v>120.73</v>
      </c>
      <c r="W620" s="125" t="s">
        <v>1017</v>
      </c>
      <c r="X620" s="65">
        <v>44891</v>
      </c>
      <c r="Y620" s="65">
        <v>44907</v>
      </c>
      <c r="Z620" s="69" t="s">
        <v>1080</v>
      </c>
      <c r="AA620" s="322">
        <v>35900</v>
      </c>
      <c r="AB620" s="56">
        <v>24</v>
      </c>
      <c r="AC620" s="56">
        <v>3</v>
      </c>
      <c r="AD620" s="65">
        <v>45031</v>
      </c>
      <c r="AE620" s="117">
        <v>1079.17</v>
      </c>
      <c r="AF620" s="117"/>
      <c r="AG620" s="56" t="s">
        <v>441</v>
      </c>
      <c r="AH620" s="65">
        <v>45031</v>
      </c>
      <c r="AI620" s="56">
        <v>6294731</v>
      </c>
      <c r="AJ620" s="56" t="s">
        <v>3050</v>
      </c>
      <c r="AK620" s="56" t="s">
        <v>3056</v>
      </c>
      <c r="AL620" s="58">
        <v>1079.17</v>
      </c>
      <c r="AN620" s="58" t="s">
        <v>3067</v>
      </c>
      <c r="AP620" s="58"/>
      <c r="AQ620" s="58"/>
      <c r="AR620" s="58"/>
      <c r="AW620" s="65">
        <v>45031</v>
      </c>
      <c r="AX620" s="56">
        <v>1409</v>
      </c>
      <c r="BA620" s="58">
        <v>1079.17</v>
      </c>
      <c r="BD620" s="56"/>
      <c r="CS620" s="58">
        <f>+AL620+AT620</f>
        <v>1079.17</v>
      </c>
      <c r="CT620" s="76">
        <f>+BA620+BG620+BM620+BS620+BY620+CE620+CK620+CQ620</f>
        <v>1079.17</v>
      </c>
      <c r="CU620" s="76">
        <f>+CS620-CT620</f>
        <v>0</v>
      </c>
      <c r="CV620" s="81">
        <f>+AE620-AL620-AT620</f>
        <v>0</v>
      </c>
    </row>
    <row r="621" spans="1:103">
      <c r="A621" s="56" t="s">
        <v>564</v>
      </c>
      <c r="B621" s="13">
        <v>71</v>
      </c>
      <c r="C621" s="15" t="s">
        <v>402</v>
      </c>
      <c r="D621" s="15" t="s">
        <v>403</v>
      </c>
      <c r="E621" s="13" t="s">
        <v>256</v>
      </c>
      <c r="F621" s="13">
        <v>15</v>
      </c>
      <c r="G621" s="13" t="s">
        <v>263</v>
      </c>
      <c r="H621" s="13">
        <v>5</v>
      </c>
      <c r="I621" s="55">
        <v>120.73</v>
      </c>
      <c r="J621" s="55">
        <v>34900</v>
      </c>
      <c r="K621" s="15">
        <v>0</v>
      </c>
      <c r="L621" s="15" t="s">
        <v>41</v>
      </c>
      <c r="M621" s="62" t="s">
        <v>14</v>
      </c>
      <c r="N621" s="56" t="s">
        <v>144</v>
      </c>
      <c r="O621" s="56" t="s">
        <v>574</v>
      </c>
      <c r="S621" s="56" t="s">
        <v>465</v>
      </c>
      <c r="T621" s="57" t="s">
        <v>263</v>
      </c>
      <c r="U621" s="57">
        <v>5</v>
      </c>
      <c r="V621" s="125">
        <v>120.73</v>
      </c>
      <c r="W621" s="125" t="s">
        <v>1017</v>
      </c>
      <c r="X621" s="65">
        <v>44891</v>
      </c>
      <c r="Y621" s="65">
        <v>44907</v>
      </c>
      <c r="Z621" s="69" t="s">
        <v>1080</v>
      </c>
      <c r="AA621" s="322">
        <v>35900</v>
      </c>
      <c r="AB621" s="56">
        <v>24</v>
      </c>
      <c r="AC621" s="56">
        <v>4</v>
      </c>
      <c r="AD621" s="65">
        <v>45061</v>
      </c>
      <c r="AE621" s="117">
        <v>1079.17</v>
      </c>
      <c r="AF621" s="117"/>
      <c r="AG621" s="56" t="s">
        <v>441</v>
      </c>
      <c r="AH621" s="65">
        <v>45059</v>
      </c>
      <c r="AI621" s="56">
        <v>6294731</v>
      </c>
      <c r="AJ621" s="56" t="s">
        <v>3050</v>
      </c>
      <c r="AK621" s="56" t="s">
        <v>3057</v>
      </c>
      <c r="AL621" s="58">
        <v>1079.17</v>
      </c>
      <c r="AN621" s="58" t="s">
        <v>3068</v>
      </c>
      <c r="AP621" s="58"/>
      <c r="AQ621" s="58"/>
      <c r="AR621" s="58"/>
      <c r="AW621" s="65">
        <v>45059</v>
      </c>
      <c r="AX621" s="56">
        <v>1506</v>
      </c>
      <c r="BA621" s="58">
        <v>1079.17</v>
      </c>
      <c r="BD621" s="56"/>
      <c r="CS621" s="58">
        <f>+AL621+AT621</f>
        <v>1079.17</v>
      </c>
      <c r="CT621" s="76">
        <f>+BA621+BG621+BM621+BS621+BY621+CE621+CK621+CQ621</f>
        <v>1079.17</v>
      </c>
      <c r="CU621" s="76">
        <f>+CS621-CT621</f>
        <v>0</v>
      </c>
      <c r="CV621" s="81">
        <f>+AE621-AL621-AT621</f>
        <v>0</v>
      </c>
    </row>
    <row r="622" spans="1:103">
      <c r="A622" s="56" t="s">
        <v>564</v>
      </c>
      <c r="B622" s="13">
        <v>71</v>
      </c>
      <c r="C622" s="15" t="s">
        <v>402</v>
      </c>
      <c r="D622" s="15" t="s">
        <v>403</v>
      </c>
      <c r="E622" s="13" t="s">
        <v>256</v>
      </c>
      <c r="F622" s="13">
        <v>15</v>
      </c>
      <c r="G622" s="13" t="s">
        <v>263</v>
      </c>
      <c r="H622" s="13">
        <v>5</v>
      </c>
      <c r="I622" s="55">
        <v>120.73</v>
      </c>
      <c r="J622" s="55">
        <v>34900</v>
      </c>
      <c r="K622" s="15">
        <v>0</v>
      </c>
      <c r="L622" s="15" t="s">
        <v>41</v>
      </c>
      <c r="M622" s="62" t="s">
        <v>14</v>
      </c>
      <c r="N622" s="56" t="s">
        <v>144</v>
      </c>
      <c r="O622" s="56" t="s">
        <v>574</v>
      </c>
      <c r="S622" s="56" t="s">
        <v>465</v>
      </c>
      <c r="T622" s="57" t="s">
        <v>263</v>
      </c>
      <c r="U622" s="57">
        <v>5</v>
      </c>
      <c r="V622" s="125">
        <v>120.73</v>
      </c>
      <c r="W622" s="125" t="s">
        <v>1017</v>
      </c>
      <c r="X622" s="65">
        <v>44891</v>
      </c>
      <c r="Y622" s="65">
        <v>44907</v>
      </c>
      <c r="Z622" s="69" t="s">
        <v>1080</v>
      </c>
      <c r="AA622" s="322">
        <v>35900</v>
      </c>
      <c r="AB622" s="56">
        <v>24</v>
      </c>
      <c r="AC622" s="56">
        <v>5</v>
      </c>
      <c r="AD622" s="65">
        <v>45092</v>
      </c>
      <c r="AE622" s="117">
        <v>1079.17</v>
      </c>
      <c r="AF622" s="117"/>
      <c r="AG622" s="56" t="s">
        <v>441</v>
      </c>
      <c r="AH622" s="65">
        <v>45090</v>
      </c>
      <c r="AI622" s="56">
        <v>6294731</v>
      </c>
      <c r="AJ622" s="56" t="s">
        <v>3050</v>
      </c>
      <c r="AK622" s="56" t="s">
        <v>3058</v>
      </c>
      <c r="AL622" s="58">
        <v>1079.17</v>
      </c>
      <c r="AN622" s="58" t="s">
        <v>3069</v>
      </c>
      <c r="AP622" s="58"/>
      <c r="AQ622" s="58"/>
      <c r="AR622" s="58"/>
      <c r="AW622" s="65">
        <v>45090</v>
      </c>
      <c r="AX622" s="56">
        <v>1619</v>
      </c>
      <c r="BA622" s="58">
        <v>1079.17</v>
      </c>
      <c r="BD622" s="56"/>
      <c r="CS622" s="58">
        <f>+AL622+AT622</f>
        <v>1079.17</v>
      </c>
      <c r="CT622" s="76">
        <f>+BA622+BG622+BM622+BS622+BY622+CE622+CK622+CQ622</f>
        <v>1079.17</v>
      </c>
      <c r="CU622" s="76">
        <f>+CS622-CT622</f>
        <v>0</v>
      </c>
      <c r="CV622" s="81">
        <f>+AE622-AL622-AT622</f>
        <v>0</v>
      </c>
    </row>
    <row r="623" spans="1:103">
      <c r="A623" s="56" t="s">
        <v>564</v>
      </c>
      <c r="B623" s="13">
        <v>71</v>
      </c>
      <c r="C623" s="15" t="s">
        <v>402</v>
      </c>
      <c r="D623" s="15" t="s">
        <v>403</v>
      </c>
      <c r="E623" s="13" t="s">
        <v>256</v>
      </c>
      <c r="F623" s="13">
        <v>15</v>
      </c>
      <c r="G623" s="13" t="s">
        <v>263</v>
      </c>
      <c r="H623" s="13">
        <v>5</v>
      </c>
      <c r="I623" s="55">
        <v>120.73</v>
      </c>
      <c r="J623" s="55">
        <v>34900</v>
      </c>
      <c r="K623" s="15">
        <v>0</v>
      </c>
      <c r="L623" s="15" t="s">
        <v>41</v>
      </c>
      <c r="M623" s="62" t="s">
        <v>14</v>
      </c>
      <c r="N623" s="56" t="s">
        <v>144</v>
      </c>
      <c r="O623" s="56" t="s">
        <v>574</v>
      </c>
      <c r="S623" s="56" t="s">
        <v>465</v>
      </c>
      <c r="T623" s="57" t="s">
        <v>263</v>
      </c>
      <c r="U623" s="57">
        <v>5</v>
      </c>
      <c r="V623" s="125">
        <v>120.73</v>
      </c>
      <c r="W623" s="125" t="s">
        <v>1017</v>
      </c>
      <c r="X623" s="65">
        <v>44891</v>
      </c>
      <c r="Y623" s="65">
        <v>44907</v>
      </c>
      <c r="Z623" s="69" t="s">
        <v>1080</v>
      </c>
      <c r="AA623" s="322">
        <v>35900</v>
      </c>
      <c r="AB623" s="56">
        <v>24</v>
      </c>
      <c r="AC623" s="56">
        <v>6</v>
      </c>
      <c r="AD623" s="65">
        <v>45122</v>
      </c>
      <c r="AE623" s="117">
        <v>1079.17</v>
      </c>
      <c r="AF623" s="117"/>
      <c r="AG623" s="56" t="s">
        <v>441</v>
      </c>
      <c r="AH623" s="65">
        <v>45121</v>
      </c>
      <c r="AI623" s="56">
        <v>6294731</v>
      </c>
      <c r="AJ623" s="56" t="s">
        <v>3050</v>
      </c>
      <c r="AK623" s="56" t="s">
        <v>3059</v>
      </c>
      <c r="AL623" s="58">
        <v>1079.17</v>
      </c>
      <c r="AN623" s="58" t="s">
        <v>3070</v>
      </c>
      <c r="AP623" s="58"/>
      <c r="AQ623" s="58"/>
      <c r="AR623" s="58"/>
      <c r="AW623" s="65">
        <v>45121</v>
      </c>
      <c r="AX623" s="56">
        <v>1704</v>
      </c>
      <c r="BA623" s="58">
        <v>1079.17</v>
      </c>
      <c r="BD623" s="56"/>
      <c r="CS623" s="58">
        <f>+AL623+AT623</f>
        <v>1079.17</v>
      </c>
      <c r="CT623" s="76">
        <f>+BA623+BG623+BM623+BS623+BY623+CE623+CK623+CQ623</f>
        <v>1079.17</v>
      </c>
      <c r="CU623" s="76">
        <f>+CS623-CT623</f>
        <v>0</v>
      </c>
      <c r="CV623" s="81">
        <f>+AE623-AL623-AT623</f>
        <v>0</v>
      </c>
    </row>
    <row r="624" spans="1:103">
      <c r="A624" s="56" t="s">
        <v>564</v>
      </c>
      <c r="B624" s="13">
        <v>71</v>
      </c>
      <c r="C624" s="15" t="s">
        <v>402</v>
      </c>
      <c r="D624" s="15" t="s">
        <v>403</v>
      </c>
      <c r="E624" s="13" t="s">
        <v>256</v>
      </c>
      <c r="F624" s="13">
        <v>15</v>
      </c>
      <c r="G624" s="13" t="s">
        <v>263</v>
      </c>
      <c r="H624" s="13">
        <v>5</v>
      </c>
      <c r="I624" s="55">
        <v>120.73</v>
      </c>
      <c r="J624" s="55">
        <v>34900</v>
      </c>
      <c r="K624" s="15">
        <v>0</v>
      </c>
      <c r="L624" s="15" t="s">
        <v>41</v>
      </c>
      <c r="M624" s="62" t="s">
        <v>14</v>
      </c>
      <c r="N624" s="56" t="s">
        <v>144</v>
      </c>
      <c r="O624" s="56" t="s">
        <v>574</v>
      </c>
      <c r="S624" s="56" t="s">
        <v>465</v>
      </c>
      <c r="T624" s="57" t="s">
        <v>263</v>
      </c>
      <c r="U624" s="57">
        <v>5</v>
      </c>
      <c r="V624" s="125">
        <v>120.73</v>
      </c>
      <c r="W624" s="125" t="s">
        <v>1017</v>
      </c>
      <c r="X624" s="65">
        <v>44891</v>
      </c>
      <c r="Y624" s="65">
        <v>44907</v>
      </c>
      <c r="Z624" s="69" t="s">
        <v>1080</v>
      </c>
      <c r="AA624" s="322">
        <v>35900</v>
      </c>
      <c r="AB624" s="56">
        <v>24</v>
      </c>
      <c r="AC624" s="56">
        <v>7</v>
      </c>
      <c r="AD624" s="65">
        <v>45153</v>
      </c>
      <c r="AE624" s="117">
        <v>1079.17</v>
      </c>
      <c r="AF624" s="117"/>
      <c r="AG624" s="56" t="s">
        <v>441</v>
      </c>
      <c r="AH624" s="65">
        <v>45152</v>
      </c>
      <c r="AI624" s="56">
        <v>6294731</v>
      </c>
      <c r="AJ624" s="56" t="s">
        <v>3050</v>
      </c>
      <c r="AK624" s="56" t="s">
        <v>3060</v>
      </c>
      <c r="AL624" s="58">
        <v>1079.17</v>
      </c>
      <c r="AN624" s="58" t="s">
        <v>3071</v>
      </c>
      <c r="AP624" s="58"/>
      <c r="AQ624" s="58"/>
      <c r="AR624" s="58"/>
      <c r="AW624" s="65">
        <v>45149</v>
      </c>
      <c r="AX624" s="56">
        <v>1807</v>
      </c>
      <c r="BA624" s="58">
        <v>1079.17</v>
      </c>
      <c r="BD624" s="56"/>
      <c r="CS624" s="58">
        <f>+AL624+AT624</f>
        <v>1079.17</v>
      </c>
      <c r="CT624" s="76">
        <f>+BA624+BG624+BM624+BS624+BY624+CE624+CK624+CQ624</f>
        <v>1079.17</v>
      </c>
      <c r="CU624" s="76">
        <f>+CS624-CT624</f>
        <v>0</v>
      </c>
      <c r="CV624" s="81">
        <f>+AE624-AL624-AT624</f>
        <v>0</v>
      </c>
    </row>
    <row r="625" spans="1:100">
      <c r="A625" s="56" t="s">
        <v>564</v>
      </c>
      <c r="B625" s="13">
        <v>71</v>
      </c>
      <c r="C625" s="15" t="s">
        <v>402</v>
      </c>
      <c r="D625" s="15" t="s">
        <v>403</v>
      </c>
      <c r="E625" s="13" t="s">
        <v>256</v>
      </c>
      <c r="F625" s="13">
        <v>15</v>
      </c>
      <c r="G625" s="13" t="s">
        <v>263</v>
      </c>
      <c r="H625" s="13">
        <v>5</v>
      </c>
      <c r="I625" s="55">
        <v>120.73</v>
      </c>
      <c r="J625" s="55">
        <v>34900</v>
      </c>
      <c r="K625" s="15">
        <v>0</v>
      </c>
      <c r="L625" s="15" t="s">
        <v>41</v>
      </c>
      <c r="M625" s="62" t="s">
        <v>14</v>
      </c>
      <c r="N625" s="56" t="s">
        <v>144</v>
      </c>
      <c r="O625" s="56" t="s">
        <v>574</v>
      </c>
      <c r="S625" s="56" t="s">
        <v>465</v>
      </c>
      <c r="T625" s="57" t="s">
        <v>263</v>
      </c>
      <c r="U625" s="57">
        <v>5</v>
      </c>
      <c r="V625" s="125">
        <v>120.73</v>
      </c>
      <c r="W625" s="125" t="s">
        <v>1017</v>
      </c>
      <c r="X625" s="65">
        <v>44891</v>
      </c>
      <c r="Y625" s="65">
        <v>44907</v>
      </c>
      <c r="Z625" s="69" t="s">
        <v>1080</v>
      </c>
      <c r="AA625" s="322">
        <v>35900</v>
      </c>
      <c r="AB625" s="56">
        <v>24</v>
      </c>
      <c r="AC625" s="56">
        <v>8</v>
      </c>
      <c r="AD625" s="65">
        <v>45184</v>
      </c>
      <c r="AE625" s="117">
        <v>1079.17</v>
      </c>
      <c r="AF625" s="117"/>
      <c r="AG625" s="56" t="s">
        <v>441</v>
      </c>
      <c r="AH625" s="65">
        <v>45183</v>
      </c>
      <c r="AI625" s="56">
        <v>6294731</v>
      </c>
      <c r="AJ625" s="56" t="s">
        <v>3050</v>
      </c>
      <c r="AK625" s="56" t="s">
        <v>3061</v>
      </c>
      <c r="AL625" s="58">
        <v>1079.17</v>
      </c>
      <c r="AN625" s="58" t="s">
        <v>3072</v>
      </c>
      <c r="AP625" s="58"/>
      <c r="AQ625" s="58"/>
      <c r="AR625" s="58"/>
      <c r="AW625" s="65">
        <v>45183</v>
      </c>
      <c r="AX625" s="56">
        <v>1897</v>
      </c>
      <c r="BA625" s="58">
        <v>1079.17</v>
      </c>
      <c r="BD625" s="56"/>
      <c r="CS625" s="58">
        <f>+AL625+AT625</f>
        <v>1079.17</v>
      </c>
      <c r="CT625" s="76">
        <f>+BA625+BG625+BM625+BS625+BY625+CE625+CK625+CQ625</f>
        <v>1079.17</v>
      </c>
      <c r="CU625" s="76">
        <f>+CS625-CT625</f>
        <v>0</v>
      </c>
      <c r="CV625" s="81">
        <f>+AE625-AL625-AT625</f>
        <v>0</v>
      </c>
    </row>
    <row r="626" spans="1:100">
      <c r="A626" s="56" t="s">
        <v>564</v>
      </c>
      <c r="B626" s="13">
        <v>71</v>
      </c>
      <c r="C626" s="15" t="s">
        <v>402</v>
      </c>
      <c r="D626" s="15" t="s">
        <v>403</v>
      </c>
      <c r="E626" s="13" t="s">
        <v>256</v>
      </c>
      <c r="F626" s="13">
        <v>15</v>
      </c>
      <c r="G626" s="13" t="s">
        <v>263</v>
      </c>
      <c r="H626" s="13">
        <v>5</v>
      </c>
      <c r="I626" s="55">
        <v>120.73</v>
      </c>
      <c r="J626" s="55">
        <v>34900</v>
      </c>
      <c r="K626" s="15">
        <v>0</v>
      </c>
      <c r="L626" s="15" t="s">
        <v>41</v>
      </c>
      <c r="M626" s="62" t="s">
        <v>14</v>
      </c>
      <c r="N626" s="56" t="s">
        <v>144</v>
      </c>
      <c r="O626" s="56" t="s">
        <v>574</v>
      </c>
      <c r="S626" s="56" t="s">
        <v>465</v>
      </c>
      <c r="T626" s="57" t="s">
        <v>263</v>
      </c>
      <c r="U626" s="57">
        <v>5</v>
      </c>
      <c r="V626" s="125">
        <v>120.73</v>
      </c>
      <c r="W626" s="125" t="s">
        <v>1017</v>
      </c>
      <c r="X626" s="65">
        <v>44891</v>
      </c>
      <c r="Y626" s="65">
        <v>44907</v>
      </c>
      <c r="Z626" s="69" t="s">
        <v>1080</v>
      </c>
      <c r="AA626" s="322">
        <v>35900</v>
      </c>
      <c r="AB626" s="56">
        <v>24</v>
      </c>
      <c r="AC626" s="56">
        <v>9</v>
      </c>
      <c r="AD626" s="65">
        <v>45214</v>
      </c>
      <c r="AE626" s="117">
        <v>1079.17</v>
      </c>
      <c r="AF626" s="117"/>
      <c r="AG626" s="56" t="s">
        <v>441</v>
      </c>
      <c r="AH626" s="65">
        <v>45215</v>
      </c>
      <c r="AI626" s="56">
        <v>6294731</v>
      </c>
      <c r="AJ626" s="56" t="s">
        <v>3050</v>
      </c>
      <c r="AK626" s="56" t="s">
        <v>3062</v>
      </c>
      <c r="AL626" s="58">
        <v>1079.17</v>
      </c>
      <c r="AN626" s="58" t="s">
        <v>3073</v>
      </c>
      <c r="AP626" s="58"/>
      <c r="AQ626" s="58"/>
      <c r="AR626" s="58"/>
      <c r="AW626" s="65">
        <v>45212</v>
      </c>
      <c r="AX626" s="56">
        <v>1972</v>
      </c>
      <c r="BA626" s="58">
        <v>1079.17</v>
      </c>
      <c r="BD626" s="56"/>
      <c r="CS626" s="58">
        <f>+AL626+AT626</f>
        <v>1079.17</v>
      </c>
      <c r="CT626" s="76">
        <f>+BA626+BG626+BM626+BS626+BY626+CE626+CK626+CQ626</f>
        <v>1079.17</v>
      </c>
      <c r="CU626" s="76">
        <f>+CS626-CT626</f>
        <v>0</v>
      </c>
      <c r="CV626" s="81">
        <f>+AE626-AL626-AT626</f>
        <v>0</v>
      </c>
    </row>
    <row r="627" spans="1:100">
      <c r="A627" s="56" t="s">
        <v>564</v>
      </c>
      <c r="B627" s="13">
        <v>71</v>
      </c>
      <c r="C627" s="15" t="s">
        <v>402</v>
      </c>
      <c r="D627" s="15" t="s">
        <v>403</v>
      </c>
      <c r="E627" s="13" t="s">
        <v>256</v>
      </c>
      <c r="F627" s="13">
        <v>15</v>
      </c>
      <c r="G627" s="13" t="s">
        <v>263</v>
      </c>
      <c r="H627" s="13">
        <v>5</v>
      </c>
      <c r="I627" s="55">
        <v>120.73</v>
      </c>
      <c r="J627" s="55">
        <v>34900</v>
      </c>
      <c r="K627" s="15">
        <v>0</v>
      </c>
      <c r="L627" s="15" t="s">
        <v>41</v>
      </c>
      <c r="M627" s="62" t="s">
        <v>14</v>
      </c>
      <c r="N627" s="56" t="s">
        <v>144</v>
      </c>
      <c r="O627" s="56" t="s">
        <v>574</v>
      </c>
      <c r="S627" s="56" t="s">
        <v>465</v>
      </c>
      <c r="T627" s="13" t="s">
        <v>263</v>
      </c>
      <c r="U627" s="13">
        <v>5</v>
      </c>
      <c r="V627" s="125">
        <v>120.73</v>
      </c>
      <c r="W627" s="125" t="s">
        <v>1017</v>
      </c>
      <c r="X627" s="65">
        <v>44891</v>
      </c>
      <c r="Y627" s="65">
        <v>44907</v>
      </c>
      <c r="Z627" s="69" t="s">
        <v>1080</v>
      </c>
      <c r="AA627" s="322">
        <v>35900</v>
      </c>
      <c r="AB627" s="56">
        <v>24</v>
      </c>
      <c r="AC627" s="56">
        <v>10</v>
      </c>
      <c r="AD627" s="65">
        <v>45245</v>
      </c>
      <c r="AE627" s="117">
        <v>1079.17</v>
      </c>
      <c r="AF627" s="117"/>
      <c r="AG627" s="56" t="s">
        <v>441</v>
      </c>
      <c r="AH627" s="65">
        <v>45245</v>
      </c>
      <c r="AI627" s="56">
        <v>6294731</v>
      </c>
      <c r="AJ627" s="56" t="s">
        <v>3050</v>
      </c>
      <c r="AK627" s="56" t="s">
        <v>3063</v>
      </c>
      <c r="AL627" s="58">
        <v>1079.17</v>
      </c>
      <c r="AN627" s="58" t="s">
        <v>3074</v>
      </c>
      <c r="AP627" s="58"/>
      <c r="AQ627" s="58"/>
      <c r="AR627" s="58"/>
      <c r="AW627" s="65">
        <v>45243</v>
      </c>
      <c r="AX627" s="56">
        <v>2047</v>
      </c>
      <c r="BA627" s="58">
        <v>1079.17</v>
      </c>
      <c r="BD627" s="56"/>
      <c r="CS627" s="58">
        <f>+AL627+AT627</f>
        <v>1079.17</v>
      </c>
      <c r="CT627" s="76">
        <f>+BA627+BG627+BM627+BS627+BY627+CE627+CK627+CQ627</f>
        <v>1079.17</v>
      </c>
      <c r="CU627" s="76">
        <f>+CS627-CT627</f>
        <v>0</v>
      </c>
      <c r="CV627" s="81">
        <f>+AE627-AL627-AT627</f>
        <v>0</v>
      </c>
    </row>
    <row r="628" spans="1:100">
      <c r="A628" s="56" t="s">
        <v>564</v>
      </c>
      <c r="B628" s="13">
        <v>71</v>
      </c>
      <c r="C628" s="15" t="s">
        <v>402</v>
      </c>
      <c r="D628" s="15" t="s">
        <v>403</v>
      </c>
      <c r="E628" s="13" t="s">
        <v>256</v>
      </c>
      <c r="F628" s="13">
        <v>15</v>
      </c>
      <c r="G628" s="13" t="s">
        <v>263</v>
      </c>
      <c r="H628" s="13">
        <v>5</v>
      </c>
      <c r="I628" s="55">
        <v>120.73</v>
      </c>
      <c r="J628" s="55">
        <v>34900</v>
      </c>
      <c r="K628" s="15">
        <v>0</v>
      </c>
      <c r="L628" s="15" t="s">
        <v>41</v>
      </c>
      <c r="M628" s="62" t="s">
        <v>14</v>
      </c>
      <c r="N628" s="56" t="s">
        <v>144</v>
      </c>
      <c r="O628" s="56" t="s">
        <v>574</v>
      </c>
      <c r="S628" s="56" t="s">
        <v>465</v>
      </c>
      <c r="T628" s="13" t="s">
        <v>263</v>
      </c>
      <c r="U628" s="13">
        <v>5</v>
      </c>
      <c r="V628" s="125">
        <v>120.73</v>
      </c>
      <c r="W628" s="125" t="s">
        <v>1017</v>
      </c>
      <c r="X628" s="65">
        <v>44891</v>
      </c>
      <c r="Y628" s="65">
        <v>44907</v>
      </c>
      <c r="Z628" s="69" t="s">
        <v>1080</v>
      </c>
      <c r="AA628" s="322">
        <v>35900</v>
      </c>
      <c r="AB628" s="56">
        <v>24</v>
      </c>
      <c r="AC628" s="56">
        <v>11</v>
      </c>
      <c r="AD628" s="65">
        <v>45275</v>
      </c>
      <c r="AE628" s="117">
        <v>1079.17</v>
      </c>
      <c r="AF628" s="117"/>
      <c r="AG628" s="56" t="s">
        <v>441</v>
      </c>
      <c r="AH628" s="65">
        <v>45276</v>
      </c>
      <c r="AI628" s="56">
        <v>6294731</v>
      </c>
      <c r="AJ628" s="56" t="s">
        <v>3050</v>
      </c>
      <c r="AK628" s="56" t="s">
        <v>3064</v>
      </c>
      <c r="AL628" s="58">
        <v>1079.17</v>
      </c>
      <c r="AN628" s="58" t="s">
        <v>3075</v>
      </c>
      <c r="AP628" s="58"/>
      <c r="AQ628" s="58"/>
      <c r="AR628" s="58"/>
      <c r="AW628" s="65">
        <v>45275</v>
      </c>
      <c r="AX628" s="56">
        <v>2115</v>
      </c>
      <c r="BA628" s="58">
        <v>1079.17</v>
      </c>
      <c r="BD628" s="56"/>
      <c r="CS628" s="58">
        <f>+AL628+AT628</f>
        <v>1079.17</v>
      </c>
      <c r="CT628" s="76">
        <f>+BA628+BG628+BM628+BS628+BY628+CE628+CK628+CQ628</f>
        <v>1079.17</v>
      </c>
      <c r="CU628" s="76">
        <f>+CS628-CT628</f>
        <v>0</v>
      </c>
      <c r="CV628" s="81">
        <f>+AE628-AL628-AT628</f>
        <v>0</v>
      </c>
    </row>
    <row r="629" spans="1:100">
      <c r="A629" s="56" t="s">
        <v>564</v>
      </c>
      <c r="B629" s="13">
        <v>71</v>
      </c>
      <c r="C629" s="15" t="s">
        <v>402</v>
      </c>
      <c r="D629" s="15" t="s">
        <v>403</v>
      </c>
      <c r="E629" s="13" t="s">
        <v>256</v>
      </c>
      <c r="F629" s="13">
        <v>15</v>
      </c>
      <c r="G629" s="13" t="s">
        <v>263</v>
      </c>
      <c r="H629" s="13">
        <v>5</v>
      </c>
      <c r="I629" s="55">
        <v>120.73</v>
      </c>
      <c r="J629" s="55">
        <v>34900</v>
      </c>
      <c r="K629" s="15">
        <v>0</v>
      </c>
      <c r="L629" s="15" t="s">
        <v>41</v>
      </c>
      <c r="M629" s="62" t="s">
        <v>14</v>
      </c>
      <c r="N629" s="56" t="s">
        <v>144</v>
      </c>
      <c r="O629" s="56" t="s">
        <v>574</v>
      </c>
      <c r="S629" s="56" t="s">
        <v>465</v>
      </c>
      <c r="T629" s="13" t="s">
        <v>263</v>
      </c>
      <c r="U629" s="13">
        <v>5</v>
      </c>
      <c r="V629" s="125">
        <v>120.73</v>
      </c>
      <c r="W629" s="125" t="s">
        <v>1017</v>
      </c>
      <c r="X629" s="65">
        <v>44891</v>
      </c>
      <c r="Y629" s="65">
        <v>44907</v>
      </c>
      <c r="Z629" s="69" t="s">
        <v>1080</v>
      </c>
      <c r="AA629" s="322">
        <v>35900</v>
      </c>
      <c r="AB629" s="56">
        <v>24</v>
      </c>
      <c r="AC629" s="56">
        <v>12</v>
      </c>
      <c r="AD629" s="65">
        <v>45306</v>
      </c>
      <c r="AE629" s="117">
        <v>1079.17</v>
      </c>
      <c r="AF629" s="117"/>
      <c r="AG629" s="56" t="s">
        <v>441</v>
      </c>
      <c r="AH629" s="65">
        <v>45304</v>
      </c>
      <c r="AI629" s="56">
        <v>6294731</v>
      </c>
      <c r="AJ629" s="56" t="s">
        <v>3050</v>
      </c>
      <c r="AK629" s="56" t="s">
        <v>3076</v>
      </c>
      <c r="AL629" s="58">
        <v>1079.17</v>
      </c>
      <c r="AN629" s="58" t="s">
        <v>3089</v>
      </c>
      <c r="AP629" s="58"/>
      <c r="AQ629" s="58"/>
      <c r="AR629" s="58"/>
      <c r="AW629" s="65">
        <v>45304</v>
      </c>
      <c r="AX629" s="56">
        <v>2209</v>
      </c>
      <c r="BA629" s="58">
        <v>1079.17</v>
      </c>
      <c r="BD629" s="56"/>
      <c r="CS629" s="58">
        <f>+AL629+AT629</f>
        <v>1079.17</v>
      </c>
      <c r="CT629" s="76">
        <f>+BA629+BG629+BM629+BS629+BY629+CE629+CK629+CQ629</f>
        <v>1079.17</v>
      </c>
      <c r="CU629" s="76">
        <f>+CS629-CT629</f>
        <v>0</v>
      </c>
      <c r="CV629" s="81">
        <f>+AE629-AL629-AT629</f>
        <v>0</v>
      </c>
    </row>
    <row r="630" spans="1:100">
      <c r="A630" s="56" t="s">
        <v>564</v>
      </c>
      <c r="B630" s="13">
        <v>71</v>
      </c>
      <c r="C630" s="15" t="s">
        <v>402</v>
      </c>
      <c r="D630" s="15" t="s">
        <v>403</v>
      </c>
      <c r="E630" s="13" t="s">
        <v>256</v>
      </c>
      <c r="F630" s="13">
        <v>15</v>
      </c>
      <c r="G630" s="13" t="s">
        <v>263</v>
      </c>
      <c r="H630" s="13">
        <v>5</v>
      </c>
      <c r="I630" s="55">
        <v>120.73</v>
      </c>
      <c r="J630" s="55">
        <v>34900</v>
      </c>
      <c r="K630" s="15">
        <v>0</v>
      </c>
      <c r="L630" s="15" t="s">
        <v>41</v>
      </c>
      <c r="M630" s="62" t="s">
        <v>14</v>
      </c>
      <c r="N630" s="56" t="s">
        <v>144</v>
      </c>
      <c r="O630" s="56" t="s">
        <v>574</v>
      </c>
      <c r="S630" s="56" t="s">
        <v>465</v>
      </c>
      <c r="T630" s="13" t="s">
        <v>263</v>
      </c>
      <c r="U630" s="13">
        <v>5</v>
      </c>
      <c r="V630" s="125">
        <v>120.73</v>
      </c>
      <c r="W630" s="125" t="s">
        <v>1017</v>
      </c>
      <c r="X630" s="65">
        <v>44891</v>
      </c>
      <c r="Y630" s="65">
        <v>44907</v>
      </c>
      <c r="Z630" s="69" t="s">
        <v>1080</v>
      </c>
      <c r="AA630" s="322">
        <v>35900</v>
      </c>
      <c r="AB630" s="56">
        <v>24</v>
      </c>
      <c r="AC630" s="56">
        <v>13</v>
      </c>
      <c r="AD630" s="65">
        <v>45337</v>
      </c>
      <c r="AE630" s="117">
        <v>1079.17</v>
      </c>
      <c r="AF630" s="117"/>
      <c r="AG630" s="56" t="s">
        <v>441</v>
      </c>
      <c r="AH630" s="65">
        <v>45338</v>
      </c>
      <c r="AI630" s="56">
        <v>6294731</v>
      </c>
      <c r="AJ630" s="56" t="s">
        <v>3050</v>
      </c>
      <c r="AK630" s="56" t="s">
        <v>3077</v>
      </c>
      <c r="AL630" s="58">
        <v>1079.17</v>
      </c>
      <c r="AN630" s="58" t="s">
        <v>3090</v>
      </c>
      <c r="AP630" s="58"/>
      <c r="AQ630" s="58"/>
      <c r="AR630" s="58"/>
      <c r="AW630" s="65">
        <v>45336</v>
      </c>
      <c r="AX630" s="56">
        <v>2304</v>
      </c>
      <c r="BA630" s="58">
        <v>1079.17</v>
      </c>
      <c r="BD630" s="56"/>
      <c r="CS630" s="58">
        <f>+AL630+AT630</f>
        <v>1079.17</v>
      </c>
      <c r="CT630" s="76">
        <f>+BA630+BG630+BM630+BS630+BY630+CE630+CK630+CQ630</f>
        <v>1079.17</v>
      </c>
      <c r="CU630" s="76">
        <f>+CS630-CT630</f>
        <v>0</v>
      </c>
      <c r="CV630" s="81">
        <f>+AE630-AL630-AT630</f>
        <v>0</v>
      </c>
    </row>
    <row r="631" spans="1:100">
      <c r="A631" s="56" t="s">
        <v>564</v>
      </c>
      <c r="B631" s="13">
        <v>71</v>
      </c>
      <c r="C631" s="15" t="s">
        <v>402</v>
      </c>
      <c r="D631" s="15" t="s">
        <v>403</v>
      </c>
      <c r="E631" s="13" t="s">
        <v>256</v>
      </c>
      <c r="F631" s="13">
        <v>15</v>
      </c>
      <c r="G631" s="13" t="s">
        <v>263</v>
      </c>
      <c r="H631" s="13">
        <v>5</v>
      </c>
      <c r="I631" s="55">
        <v>120.73</v>
      </c>
      <c r="J631" s="55">
        <v>34900</v>
      </c>
      <c r="K631" s="15">
        <v>0</v>
      </c>
      <c r="L631" s="15" t="s">
        <v>41</v>
      </c>
      <c r="M631" s="62" t="s">
        <v>14</v>
      </c>
      <c r="N631" s="56" t="s">
        <v>144</v>
      </c>
      <c r="O631" s="56" t="s">
        <v>574</v>
      </c>
      <c r="S631" s="56" t="s">
        <v>465</v>
      </c>
      <c r="T631" s="57" t="s">
        <v>263</v>
      </c>
      <c r="U631" s="57">
        <v>5</v>
      </c>
      <c r="V631" s="125">
        <v>120.73</v>
      </c>
      <c r="W631" s="125" t="s">
        <v>1017</v>
      </c>
      <c r="X631" s="65">
        <v>44891</v>
      </c>
      <c r="Y631" s="65">
        <v>44907</v>
      </c>
      <c r="Z631" s="69" t="s">
        <v>1080</v>
      </c>
      <c r="AA631" s="322">
        <v>35900</v>
      </c>
      <c r="AB631" s="56">
        <v>24</v>
      </c>
      <c r="AC631" s="56">
        <v>14</v>
      </c>
      <c r="AD631" s="65">
        <v>45366</v>
      </c>
      <c r="AE631" s="117">
        <v>1079.17</v>
      </c>
      <c r="AF631" s="117"/>
      <c r="AG631" s="56" t="s">
        <v>441</v>
      </c>
      <c r="AH631" s="65">
        <v>45369</v>
      </c>
      <c r="AI631" s="56">
        <v>6294731</v>
      </c>
      <c r="AJ631" s="56" t="s">
        <v>3050</v>
      </c>
      <c r="AK631" s="56" t="s">
        <v>3078</v>
      </c>
      <c r="AL631" s="58">
        <v>1079.17</v>
      </c>
      <c r="AN631" s="58" t="s">
        <v>3091</v>
      </c>
      <c r="AP631" s="58"/>
      <c r="AQ631" s="58"/>
      <c r="AR631" s="58"/>
      <c r="AW631" s="65">
        <v>45366</v>
      </c>
      <c r="AX631" s="56">
        <v>2420</v>
      </c>
      <c r="BA631" s="58">
        <v>1079.17</v>
      </c>
      <c r="BD631" s="56"/>
      <c r="CS631" s="58">
        <f>+AL631+AT631</f>
        <v>1079.17</v>
      </c>
      <c r="CT631" s="76">
        <f>+BA631+BG631+BM631+BS631+BY631+CE631+CK631+CQ631</f>
        <v>1079.17</v>
      </c>
      <c r="CU631" s="76">
        <f>+CS631-CT631</f>
        <v>0</v>
      </c>
      <c r="CV631" s="81">
        <f>+AE631-AL631-AT631</f>
        <v>0</v>
      </c>
    </row>
    <row r="632" spans="1:100">
      <c r="A632" s="56" t="s">
        <v>564</v>
      </c>
      <c r="B632" s="13">
        <v>71</v>
      </c>
      <c r="C632" s="15" t="s">
        <v>402</v>
      </c>
      <c r="D632" s="15" t="s">
        <v>403</v>
      </c>
      <c r="E632" s="13" t="s">
        <v>256</v>
      </c>
      <c r="F632" s="13">
        <v>15</v>
      </c>
      <c r="G632" s="13" t="s">
        <v>263</v>
      </c>
      <c r="H632" s="13">
        <v>5</v>
      </c>
      <c r="I632" s="55">
        <v>120.73</v>
      </c>
      <c r="J632" s="55">
        <v>34900</v>
      </c>
      <c r="K632" s="15">
        <v>0</v>
      </c>
      <c r="L632" s="15" t="s">
        <v>41</v>
      </c>
      <c r="M632" s="62" t="s">
        <v>14</v>
      </c>
      <c r="N632" s="56" t="s">
        <v>144</v>
      </c>
      <c r="O632" s="56" t="s">
        <v>574</v>
      </c>
      <c r="S632" s="56" t="s">
        <v>465</v>
      </c>
      <c r="T632" s="57" t="s">
        <v>263</v>
      </c>
      <c r="U632" s="57">
        <v>5</v>
      </c>
      <c r="V632" s="125">
        <v>120.73</v>
      </c>
      <c r="W632" s="125" t="s">
        <v>1017</v>
      </c>
      <c r="X632" s="65">
        <v>44891</v>
      </c>
      <c r="Y632" s="65">
        <v>44907</v>
      </c>
      <c r="Z632" s="69" t="s">
        <v>1080</v>
      </c>
      <c r="AA632" s="322">
        <v>35900</v>
      </c>
      <c r="AB632" s="56">
        <v>24</v>
      </c>
      <c r="AC632" s="56">
        <v>15</v>
      </c>
      <c r="AD632" s="65">
        <v>45397</v>
      </c>
      <c r="AE632" s="117">
        <v>1079.17</v>
      </c>
      <c r="AF632" s="117"/>
      <c r="AG632" s="56" t="s">
        <v>441</v>
      </c>
      <c r="AH632" s="65">
        <v>45397</v>
      </c>
      <c r="AI632" s="56">
        <v>6294731</v>
      </c>
      <c r="AJ632" s="56" t="s">
        <v>3050</v>
      </c>
      <c r="AK632" s="56" t="s">
        <v>3079</v>
      </c>
      <c r="AL632" s="58">
        <v>1079.17</v>
      </c>
      <c r="AN632" s="58" t="s">
        <v>3092</v>
      </c>
      <c r="AP632" s="58"/>
      <c r="AQ632" s="58"/>
      <c r="AR632" s="58"/>
      <c r="AW632" s="65">
        <v>45397</v>
      </c>
      <c r="AX632" s="56">
        <v>2529</v>
      </c>
      <c r="BA632" s="58">
        <v>1079.17</v>
      </c>
      <c r="BD632" s="56"/>
      <c r="CS632" s="58">
        <f>+AL632+AT632</f>
        <v>1079.17</v>
      </c>
      <c r="CT632" s="76">
        <f>+BA632+BG632+BM632+BS632+BY632+CE632+CK632+CQ632</f>
        <v>1079.17</v>
      </c>
      <c r="CU632" s="76">
        <f>+CS632-CT632</f>
        <v>0</v>
      </c>
      <c r="CV632" s="81">
        <f>+AE632-AL632-AT632</f>
        <v>0</v>
      </c>
    </row>
    <row r="633" spans="1:100">
      <c r="A633" s="56" t="s">
        <v>564</v>
      </c>
      <c r="B633" s="13">
        <v>71</v>
      </c>
      <c r="C633" s="15" t="s">
        <v>402</v>
      </c>
      <c r="D633" s="15" t="s">
        <v>403</v>
      </c>
      <c r="E633" s="13" t="s">
        <v>256</v>
      </c>
      <c r="F633" s="13">
        <v>15</v>
      </c>
      <c r="G633" s="13" t="s">
        <v>263</v>
      </c>
      <c r="H633" s="13">
        <v>5</v>
      </c>
      <c r="I633" s="55">
        <v>120.73</v>
      </c>
      <c r="J633" s="55">
        <v>34900</v>
      </c>
      <c r="K633" s="15">
        <v>0</v>
      </c>
      <c r="L633" s="15" t="s">
        <v>41</v>
      </c>
      <c r="M633" s="62" t="s">
        <v>14</v>
      </c>
      <c r="N633" s="56" t="s">
        <v>144</v>
      </c>
      <c r="O633" s="56" t="s">
        <v>574</v>
      </c>
      <c r="S633" s="56" t="s">
        <v>465</v>
      </c>
      <c r="T633" s="57" t="s">
        <v>263</v>
      </c>
      <c r="U633" s="57">
        <v>5</v>
      </c>
      <c r="V633" s="125">
        <v>120.73</v>
      </c>
      <c r="W633" s="125" t="s">
        <v>1017</v>
      </c>
      <c r="X633" s="65">
        <v>44891</v>
      </c>
      <c r="Y633" s="65">
        <v>44907</v>
      </c>
      <c r="Z633" s="69" t="s">
        <v>1080</v>
      </c>
      <c r="AA633" s="322">
        <v>35900</v>
      </c>
      <c r="AB633" s="56">
        <v>24</v>
      </c>
      <c r="AC633" s="56">
        <v>16</v>
      </c>
      <c r="AD633" s="65">
        <v>45427</v>
      </c>
      <c r="AE633" s="117">
        <v>1079.17</v>
      </c>
      <c r="AF633" s="117"/>
      <c r="AG633" s="56" t="s">
        <v>441</v>
      </c>
      <c r="AH633" s="65">
        <v>45427</v>
      </c>
      <c r="AI633" s="56">
        <v>6294731</v>
      </c>
      <c r="AJ633" s="56" t="s">
        <v>3050</v>
      </c>
      <c r="AK633" s="56" t="s">
        <v>3080</v>
      </c>
      <c r="AL633" s="58">
        <v>1079.17</v>
      </c>
      <c r="AN633" s="58" t="s">
        <v>3093</v>
      </c>
      <c r="AP633" s="58"/>
      <c r="AQ633" s="58"/>
      <c r="AR633" s="58"/>
      <c r="AW633" s="65">
        <v>45427</v>
      </c>
      <c r="AX633" s="56">
        <v>2646</v>
      </c>
      <c r="BA633" s="58">
        <v>1079.17</v>
      </c>
      <c r="BD633" s="56"/>
      <c r="CS633" s="58">
        <f>+AL633+AT633</f>
        <v>1079.17</v>
      </c>
      <c r="CT633" s="76">
        <f>+BA633+BG633+BM633+BS633+BY633+CE633+CK633+CQ633</f>
        <v>1079.17</v>
      </c>
      <c r="CU633" s="76">
        <f>+CS633-CT633</f>
        <v>0</v>
      </c>
      <c r="CV633" s="81">
        <f>+AE633-AL633-AT633</f>
        <v>0</v>
      </c>
    </row>
    <row r="634" spans="1:100">
      <c r="A634" s="56" t="s">
        <v>564</v>
      </c>
      <c r="B634" s="13">
        <v>71</v>
      </c>
      <c r="C634" s="15" t="s">
        <v>402</v>
      </c>
      <c r="D634" s="15" t="s">
        <v>403</v>
      </c>
      <c r="E634" s="13" t="s">
        <v>256</v>
      </c>
      <c r="F634" s="13">
        <v>15</v>
      </c>
      <c r="G634" s="13" t="s">
        <v>263</v>
      </c>
      <c r="H634" s="13">
        <v>5</v>
      </c>
      <c r="I634" s="55">
        <v>120.73</v>
      </c>
      <c r="J634" s="55">
        <v>34900</v>
      </c>
      <c r="K634" s="15">
        <v>0</v>
      </c>
      <c r="L634" s="15" t="s">
        <v>41</v>
      </c>
      <c r="M634" s="62" t="s">
        <v>14</v>
      </c>
      <c r="N634" s="56" t="s">
        <v>144</v>
      </c>
      <c r="O634" s="56" t="s">
        <v>574</v>
      </c>
      <c r="S634" s="56" t="s">
        <v>465</v>
      </c>
      <c r="T634" s="57" t="s">
        <v>263</v>
      </c>
      <c r="U634" s="57">
        <v>5</v>
      </c>
      <c r="V634" s="125">
        <v>120.73</v>
      </c>
      <c r="W634" s="125" t="s">
        <v>1017</v>
      </c>
      <c r="X634" s="65">
        <v>44891</v>
      </c>
      <c r="Y634" s="65">
        <v>44907</v>
      </c>
      <c r="Z634" s="69" t="s">
        <v>1080</v>
      </c>
      <c r="AA634" s="322">
        <v>35900</v>
      </c>
      <c r="AB634" s="56">
        <v>24</v>
      </c>
      <c r="AC634" s="56">
        <v>17</v>
      </c>
      <c r="AD634" s="65">
        <v>45458</v>
      </c>
      <c r="AE634" s="117">
        <v>1079.17</v>
      </c>
      <c r="AF634" s="117"/>
      <c r="AG634" s="56" t="s">
        <v>441</v>
      </c>
      <c r="AH634" s="65">
        <v>45458</v>
      </c>
      <c r="AI634" s="56">
        <v>6294731</v>
      </c>
      <c r="AJ634" s="56" t="s">
        <v>3050</v>
      </c>
      <c r="AK634" s="56" t="s">
        <v>3081</v>
      </c>
      <c r="AL634" s="58">
        <v>1079.17</v>
      </c>
      <c r="AN634" s="58" t="s">
        <v>3094</v>
      </c>
      <c r="AP634" s="58"/>
      <c r="AQ634" s="58"/>
      <c r="AR634" s="58"/>
      <c r="AW634" s="65">
        <v>45458</v>
      </c>
      <c r="AX634" s="56">
        <v>2784</v>
      </c>
      <c r="BA634" s="58">
        <v>1079.17</v>
      </c>
      <c r="BD634" s="56"/>
      <c r="CS634" s="58">
        <f>+AL634+AT634</f>
        <v>1079.17</v>
      </c>
      <c r="CT634" s="76">
        <f>+BA634+BG634+BM634+BS634+BY634+CE634+CK634+CQ634</f>
        <v>1079.17</v>
      </c>
      <c r="CU634" s="76">
        <f>+CS634-CT634</f>
        <v>0</v>
      </c>
      <c r="CV634" s="81">
        <f>+AE634-AL634-AT634</f>
        <v>0</v>
      </c>
    </row>
    <row r="635" spans="1:100">
      <c r="A635" s="56" t="s">
        <v>564</v>
      </c>
      <c r="B635" s="13">
        <v>71</v>
      </c>
      <c r="C635" s="15" t="s">
        <v>402</v>
      </c>
      <c r="D635" s="15" t="s">
        <v>403</v>
      </c>
      <c r="E635" s="13" t="s">
        <v>256</v>
      </c>
      <c r="F635" s="13">
        <v>15</v>
      </c>
      <c r="G635" s="13" t="s">
        <v>263</v>
      </c>
      <c r="H635" s="13">
        <v>5</v>
      </c>
      <c r="I635" s="55">
        <v>120.73</v>
      </c>
      <c r="J635" s="55">
        <v>34900</v>
      </c>
      <c r="K635" s="15">
        <v>0</v>
      </c>
      <c r="L635" s="15" t="s">
        <v>41</v>
      </c>
      <c r="M635" s="62" t="s">
        <v>14</v>
      </c>
      <c r="N635" s="56" t="s">
        <v>144</v>
      </c>
      <c r="O635" s="56" t="s">
        <v>574</v>
      </c>
      <c r="S635" s="56" t="s">
        <v>465</v>
      </c>
      <c r="T635" s="57" t="s">
        <v>263</v>
      </c>
      <c r="U635" s="57">
        <v>5</v>
      </c>
      <c r="V635" s="125">
        <v>120.73</v>
      </c>
      <c r="W635" s="125" t="s">
        <v>1017</v>
      </c>
      <c r="X635" s="65">
        <v>44891</v>
      </c>
      <c r="Y635" s="65">
        <v>44907</v>
      </c>
      <c r="Z635" s="69" t="s">
        <v>1080</v>
      </c>
      <c r="AA635" s="322">
        <v>35900</v>
      </c>
      <c r="AB635" s="56">
        <v>24</v>
      </c>
      <c r="AC635" s="56">
        <v>18</v>
      </c>
      <c r="AD635" s="65">
        <v>45488</v>
      </c>
      <c r="AE635" s="117">
        <v>1079.17</v>
      </c>
      <c r="AF635" s="117"/>
      <c r="AG635" s="56" t="s">
        <v>441</v>
      </c>
      <c r="AH635" s="65">
        <v>45488</v>
      </c>
      <c r="AI635" s="56">
        <v>6294731</v>
      </c>
      <c r="AJ635" s="56" t="s">
        <v>3050</v>
      </c>
      <c r="AK635" s="56" t="s">
        <v>3082</v>
      </c>
      <c r="AL635" s="58">
        <v>1079.17</v>
      </c>
      <c r="AN635" s="58" t="s">
        <v>3095</v>
      </c>
      <c r="AP635" s="58"/>
      <c r="AQ635" s="58"/>
      <c r="AR635" s="58"/>
      <c r="AW635" s="65">
        <v>45488</v>
      </c>
      <c r="AX635" s="56">
        <v>2908</v>
      </c>
      <c r="BA635" s="58">
        <v>1079.17</v>
      </c>
      <c r="BD635" s="56"/>
      <c r="CS635" s="58">
        <f>+AL635+AT635</f>
        <v>1079.17</v>
      </c>
      <c r="CT635" s="76">
        <f>+BA635+BG635+BM635+BS635+BY635+CE635+CK635+CQ635</f>
        <v>1079.17</v>
      </c>
      <c r="CU635" s="76">
        <f>+CS635-CT635</f>
        <v>0</v>
      </c>
      <c r="CV635" s="81">
        <f>+AE635-AL635-AT635</f>
        <v>0</v>
      </c>
    </row>
    <row r="636" spans="1:100">
      <c r="A636" s="56" t="s">
        <v>564</v>
      </c>
      <c r="B636" s="13">
        <v>71</v>
      </c>
      <c r="C636" s="15" t="s">
        <v>402</v>
      </c>
      <c r="D636" s="15" t="s">
        <v>403</v>
      </c>
      <c r="E636" s="13" t="s">
        <v>256</v>
      </c>
      <c r="F636" s="13">
        <v>15</v>
      </c>
      <c r="G636" s="13" t="s">
        <v>263</v>
      </c>
      <c r="H636" s="13">
        <v>5</v>
      </c>
      <c r="I636" s="55">
        <v>120.73</v>
      </c>
      <c r="J636" s="55">
        <v>34900</v>
      </c>
      <c r="K636" s="15">
        <v>0</v>
      </c>
      <c r="L636" s="15" t="s">
        <v>41</v>
      </c>
      <c r="M636" s="62" t="s">
        <v>14</v>
      </c>
      <c r="N636" s="56" t="s">
        <v>144</v>
      </c>
      <c r="O636" s="56" t="s">
        <v>574</v>
      </c>
      <c r="S636" s="56" t="s">
        <v>465</v>
      </c>
      <c r="T636" s="57" t="s">
        <v>263</v>
      </c>
      <c r="U636" s="57">
        <v>5</v>
      </c>
      <c r="V636" s="125">
        <v>120.73</v>
      </c>
      <c r="W636" s="125" t="s">
        <v>1017</v>
      </c>
      <c r="X636" s="65">
        <v>44891</v>
      </c>
      <c r="Y636" s="65">
        <v>44907</v>
      </c>
      <c r="Z636" s="69" t="s">
        <v>1080</v>
      </c>
      <c r="AA636" s="322">
        <v>35900</v>
      </c>
      <c r="AB636" s="56">
        <v>24</v>
      </c>
      <c r="AC636" s="56">
        <v>19</v>
      </c>
      <c r="AD636" s="65">
        <v>45519</v>
      </c>
      <c r="AE636" s="117">
        <v>1079.17</v>
      </c>
      <c r="AF636" s="117"/>
      <c r="AG636" s="56" t="s">
        <v>441</v>
      </c>
      <c r="AH636" s="65">
        <v>45518</v>
      </c>
      <c r="AI636" s="56">
        <v>6294731</v>
      </c>
      <c r="AJ636" s="56" t="s">
        <v>3050</v>
      </c>
      <c r="AK636" s="56" t="s">
        <v>3083</v>
      </c>
      <c r="AL636" s="58">
        <v>1079.17</v>
      </c>
      <c r="AN636" s="58" t="s">
        <v>3096</v>
      </c>
      <c r="AP636" s="58"/>
      <c r="AQ636" s="58"/>
      <c r="AR636" s="58"/>
      <c r="AW636" s="65">
        <v>45518</v>
      </c>
      <c r="AX636" s="56">
        <v>3034</v>
      </c>
      <c r="BA636" s="58">
        <v>1079.17</v>
      </c>
      <c r="BD636" s="56"/>
      <c r="CS636" s="58">
        <f>+AL636+AT636</f>
        <v>1079.17</v>
      </c>
      <c r="CT636" s="76">
        <f>+BA636+BG636+BM636+BS636+BY636+CE636+CK636+CQ636</f>
        <v>1079.17</v>
      </c>
      <c r="CU636" s="76">
        <f>+CS636-CT636</f>
        <v>0</v>
      </c>
      <c r="CV636" s="81">
        <f>+AE636-AL636-AT636</f>
        <v>0</v>
      </c>
    </row>
    <row r="637" spans="1:100">
      <c r="A637" s="56" t="s">
        <v>564</v>
      </c>
      <c r="B637" s="13">
        <v>71</v>
      </c>
      <c r="C637" s="15" t="s">
        <v>402</v>
      </c>
      <c r="D637" s="15" t="s">
        <v>403</v>
      </c>
      <c r="E637" s="13" t="s">
        <v>256</v>
      </c>
      <c r="F637" s="13">
        <v>15</v>
      </c>
      <c r="G637" s="13" t="s">
        <v>263</v>
      </c>
      <c r="H637" s="13">
        <v>5</v>
      </c>
      <c r="I637" s="55">
        <v>120.73</v>
      </c>
      <c r="J637" s="55">
        <v>34900</v>
      </c>
      <c r="K637" s="15">
        <v>0</v>
      </c>
      <c r="L637" s="15" t="s">
        <v>41</v>
      </c>
      <c r="M637" s="62" t="s">
        <v>14</v>
      </c>
      <c r="N637" s="56" t="s">
        <v>144</v>
      </c>
      <c r="O637" s="56" t="s">
        <v>574</v>
      </c>
      <c r="S637" s="56" t="s">
        <v>465</v>
      </c>
      <c r="T637" s="57" t="s">
        <v>263</v>
      </c>
      <c r="U637" s="57">
        <v>5</v>
      </c>
      <c r="V637" s="125">
        <v>120.73</v>
      </c>
      <c r="W637" s="125" t="s">
        <v>1017</v>
      </c>
      <c r="X637" s="65">
        <v>44891</v>
      </c>
      <c r="Y637" s="65">
        <v>44907</v>
      </c>
      <c r="Z637" s="69" t="s">
        <v>1080</v>
      </c>
      <c r="AA637" s="322">
        <v>35900</v>
      </c>
      <c r="AB637" s="56">
        <v>24</v>
      </c>
      <c r="AC637" s="56">
        <v>20</v>
      </c>
      <c r="AD637" s="65">
        <v>45550</v>
      </c>
      <c r="AE637" s="117">
        <v>1079.17</v>
      </c>
      <c r="AF637" s="117"/>
      <c r="AG637" s="56" t="s">
        <v>441</v>
      </c>
      <c r="AH637" s="65">
        <v>45552</v>
      </c>
      <c r="AI637" s="56">
        <v>6294731</v>
      </c>
      <c r="AJ637" s="56" t="s">
        <v>3050</v>
      </c>
      <c r="AK637" s="56" t="s">
        <v>3084</v>
      </c>
      <c r="AL637" s="58">
        <v>1079.17</v>
      </c>
      <c r="AN637" s="58" t="s">
        <v>3097</v>
      </c>
      <c r="AP637" s="58"/>
      <c r="AQ637" s="58"/>
      <c r="AR637" s="58"/>
      <c r="AW637" s="65">
        <v>45549</v>
      </c>
      <c r="AX637" s="56">
        <v>3159</v>
      </c>
      <c r="BA637" s="58">
        <v>1079.17</v>
      </c>
      <c r="BD637" s="56"/>
      <c r="CS637" s="58">
        <f>+AL637+AT637</f>
        <v>1079.17</v>
      </c>
      <c r="CT637" s="76">
        <f>+BA637+BG637+BM637+BS637+BY637+CE637+CK637+CQ637</f>
        <v>1079.17</v>
      </c>
      <c r="CU637" s="76">
        <f>+CS637-CT637</f>
        <v>0</v>
      </c>
      <c r="CV637" s="81">
        <f>+AE637-AL637-AT637</f>
        <v>0</v>
      </c>
    </row>
    <row r="638" spans="1:100">
      <c r="A638" s="56" t="s">
        <v>564</v>
      </c>
      <c r="B638" s="13">
        <v>71</v>
      </c>
      <c r="C638" s="15" t="s">
        <v>402</v>
      </c>
      <c r="D638" s="15" t="s">
        <v>403</v>
      </c>
      <c r="E638" s="13" t="s">
        <v>256</v>
      </c>
      <c r="F638" s="13">
        <v>15</v>
      </c>
      <c r="G638" s="13" t="s">
        <v>263</v>
      </c>
      <c r="H638" s="13">
        <v>5</v>
      </c>
      <c r="I638" s="55">
        <v>120.73</v>
      </c>
      <c r="J638" s="55">
        <v>34900</v>
      </c>
      <c r="K638" s="15">
        <v>0</v>
      </c>
      <c r="L638" s="15" t="s">
        <v>41</v>
      </c>
      <c r="M638" s="62" t="s">
        <v>14</v>
      </c>
      <c r="N638" s="56" t="s">
        <v>144</v>
      </c>
      <c r="O638" s="56" t="s">
        <v>574</v>
      </c>
      <c r="S638" s="56" t="s">
        <v>465</v>
      </c>
      <c r="T638" s="57" t="s">
        <v>263</v>
      </c>
      <c r="U638" s="57">
        <v>5</v>
      </c>
      <c r="V638" s="125">
        <v>120.73</v>
      </c>
      <c r="W638" s="125" t="s">
        <v>1017</v>
      </c>
      <c r="X638" s="65">
        <v>44891</v>
      </c>
      <c r="Y638" s="65">
        <v>44907</v>
      </c>
      <c r="Z638" s="69" t="s">
        <v>1080</v>
      </c>
      <c r="AA638" s="322">
        <v>35900</v>
      </c>
      <c r="AB638" s="56">
        <v>24</v>
      </c>
      <c r="AC638" s="56">
        <v>21</v>
      </c>
      <c r="AD638" s="65">
        <v>45580</v>
      </c>
      <c r="AE638" s="117">
        <v>1079.17</v>
      </c>
      <c r="AF638" s="117"/>
      <c r="AG638" s="56" t="s">
        <v>441</v>
      </c>
      <c r="AH638" s="65">
        <v>45580</v>
      </c>
      <c r="AI638" s="56">
        <v>6294731</v>
      </c>
      <c r="AJ638" s="56" t="s">
        <v>3050</v>
      </c>
      <c r="AK638" s="56" t="s">
        <v>3085</v>
      </c>
      <c r="AL638" s="58">
        <v>1079.17</v>
      </c>
      <c r="AN638" s="58" t="s">
        <v>3098</v>
      </c>
      <c r="AP638" s="58"/>
      <c r="AQ638" s="58"/>
      <c r="AR638" s="58"/>
      <c r="AW638" s="65">
        <v>45580</v>
      </c>
      <c r="AX638" s="56">
        <v>3283</v>
      </c>
      <c r="BA638" s="58">
        <v>1079.17</v>
      </c>
      <c r="BD638" s="56"/>
      <c r="CS638" s="58">
        <f>+AL638+AT638</f>
        <v>1079.17</v>
      </c>
      <c r="CT638" s="76">
        <f>+BA638+BG638+BM638+BS638+BY638+CE638+CK638+CQ638</f>
        <v>1079.17</v>
      </c>
      <c r="CU638" s="76">
        <f>+CS638-CT638</f>
        <v>0</v>
      </c>
      <c r="CV638" s="81">
        <f>+AE638-AL638-AT638</f>
        <v>0</v>
      </c>
    </row>
    <row r="639" spans="1:100">
      <c r="A639" s="56" t="s">
        <v>564</v>
      </c>
      <c r="B639" s="13">
        <v>71</v>
      </c>
      <c r="C639" s="15" t="s">
        <v>402</v>
      </c>
      <c r="D639" s="15" t="s">
        <v>403</v>
      </c>
      <c r="E639" s="13" t="s">
        <v>256</v>
      </c>
      <c r="F639" s="13">
        <v>15</v>
      </c>
      <c r="G639" s="13" t="s">
        <v>263</v>
      </c>
      <c r="H639" s="13">
        <v>5</v>
      </c>
      <c r="I639" s="55">
        <v>120.73</v>
      </c>
      <c r="J639" s="55">
        <v>34900</v>
      </c>
      <c r="K639" s="15">
        <v>0</v>
      </c>
      <c r="L639" s="15" t="s">
        <v>41</v>
      </c>
      <c r="M639" s="62" t="s">
        <v>14</v>
      </c>
      <c r="N639" s="56" t="s">
        <v>144</v>
      </c>
      <c r="O639" s="56" t="s">
        <v>574</v>
      </c>
      <c r="S639" s="56" t="s">
        <v>465</v>
      </c>
      <c r="T639" s="57" t="s">
        <v>263</v>
      </c>
      <c r="U639" s="57">
        <v>5</v>
      </c>
      <c r="V639" s="125">
        <v>120.73</v>
      </c>
      <c r="W639" s="125" t="s">
        <v>1017</v>
      </c>
      <c r="X639" s="65">
        <v>44891</v>
      </c>
      <c r="Y639" s="65">
        <v>44907</v>
      </c>
      <c r="Z639" s="69" t="s">
        <v>1080</v>
      </c>
      <c r="AA639" s="322">
        <v>35900</v>
      </c>
      <c r="AB639" s="56">
        <v>24</v>
      </c>
      <c r="AC639" s="56">
        <v>22</v>
      </c>
      <c r="AD639" s="65">
        <v>45611</v>
      </c>
      <c r="AE639" s="117">
        <v>1079.17</v>
      </c>
      <c r="AF639" s="117"/>
      <c r="AG639" s="56" t="s">
        <v>441</v>
      </c>
      <c r="AH639" s="65">
        <v>45611</v>
      </c>
      <c r="AI639" s="56">
        <v>6294731</v>
      </c>
      <c r="AJ639" s="56" t="s">
        <v>3050</v>
      </c>
      <c r="AK639" s="56" t="s">
        <v>3086</v>
      </c>
      <c r="AL639" s="58">
        <v>1079.7</v>
      </c>
      <c r="AN639" s="58" t="s">
        <v>3099</v>
      </c>
      <c r="AP639" s="58"/>
      <c r="AQ639" s="58"/>
      <c r="AR639" s="58"/>
      <c r="AW639" s="65">
        <v>45611</v>
      </c>
      <c r="AX639" s="56">
        <v>3405</v>
      </c>
      <c r="BA639" s="58">
        <v>1079.71</v>
      </c>
      <c r="BD639" s="56"/>
      <c r="CS639" s="58">
        <f>+AL639+AT639</f>
        <v>1079.7</v>
      </c>
      <c r="CT639" s="76">
        <f>+BA639+BG639+BM639+BS639+BY639+CE639+CK639+CQ639</f>
        <v>1079.71</v>
      </c>
      <c r="CU639" s="76">
        <f>+CS639-CT639</f>
        <v>-9.9999999999909051E-3</v>
      </c>
      <c r="CV639" s="81">
        <f>+AE639-AL639-AT639</f>
        <v>-0.52999999999997272</v>
      </c>
    </row>
    <row r="640" spans="1:100">
      <c r="A640" s="56" t="s">
        <v>564</v>
      </c>
      <c r="B640" s="13">
        <v>71</v>
      </c>
      <c r="C640" s="15" t="s">
        <v>402</v>
      </c>
      <c r="D640" s="15" t="s">
        <v>403</v>
      </c>
      <c r="E640" s="13" t="s">
        <v>256</v>
      </c>
      <c r="F640" s="13">
        <v>15</v>
      </c>
      <c r="G640" s="13" t="s">
        <v>263</v>
      </c>
      <c r="H640" s="13">
        <v>5</v>
      </c>
      <c r="I640" s="55">
        <v>120.73</v>
      </c>
      <c r="J640" s="55">
        <v>34900</v>
      </c>
      <c r="K640" s="15">
        <v>0</v>
      </c>
      <c r="L640" s="15" t="s">
        <v>41</v>
      </c>
      <c r="M640" s="62" t="s">
        <v>14</v>
      </c>
      <c r="N640" s="56" t="s">
        <v>144</v>
      </c>
      <c r="O640" s="56" t="s">
        <v>574</v>
      </c>
      <c r="S640" s="56" t="s">
        <v>465</v>
      </c>
      <c r="T640" s="57" t="s">
        <v>263</v>
      </c>
      <c r="U640" s="57">
        <v>5</v>
      </c>
      <c r="V640" s="125">
        <v>120.73</v>
      </c>
      <c r="W640" s="125" t="s">
        <v>1017</v>
      </c>
      <c r="X640" s="65">
        <v>44891</v>
      </c>
      <c r="Y640" s="65">
        <v>44907</v>
      </c>
      <c r="Z640" s="69" t="s">
        <v>1080</v>
      </c>
      <c r="AA640" s="322">
        <v>35900</v>
      </c>
      <c r="AB640" s="56">
        <v>24</v>
      </c>
      <c r="AC640" s="56">
        <v>23</v>
      </c>
      <c r="AD640" s="65">
        <v>45641</v>
      </c>
      <c r="AE640" s="117">
        <v>1079.17</v>
      </c>
      <c r="AF640" s="117"/>
      <c r="AG640" s="56" t="s">
        <v>441</v>
      </c>
      <c r="AH640" s="65">
        <v>45611</v>
      </c>
      <c r="AI640" s="56">
        <v>6294731</v>
      </c>
      <c r="AJ640" s="56" t="s">
        <v>3050</v>
      </c>
      <c r="AK640" s="56" t="s">
        <v>3087</v>
      </c>
      <c r="AL640" s="58">
        <v>1079.7</v>
      </c>
      <c r="AN640" s="58" t="s">
        <v>3100</v>
      </c>
      <c r="AP640" s="58"/>
      <c r="AQ640" s="58"/>
      <c r="AR640" s="58"/>
      <c r="AW640" s="65">
        <v>45611</v>
      </c>
      <c r="AX640" s="56">
        <v>3405</v>
      </c>
      <c r="BA640" s="58">
        <v>1079.71</v>
      </c>
      <c r="BD640" s="56"/>
      <c r="CS640" s="58">
        <f>+AL640+AT640</f>
        <v>1079.7</v>
      </c>
      <c r="CT640" s="76">
        <f>+BA640+BG640+BM640+BS640+BY640+CE640+CK640+CQ640</f>
        <v>1079.71</v>
      </c>
      <c r="CU640" s="76">
        <f>+CS640-CT640</f>
        <v>-9.9999999999909051E-3</v>
      </c>
      <c r="CV640" s="81">
        <f>+AE640-AL640-AT640</f>
        <v>-0.52999999999997272</v>
      </c>
    </row>
    <row r="641" spans="1:103">
      <c r="A641" s="56" t="s">
        <v>564</v>
      </c>
      <c r="B641" s="13">
        <v>71</v>
      </c>
      <c r="C641" s="15" t="s">
        <v>402</v>
      </c>
      <c r="D641" s="15" t="s">
        <v>403</v>
      </c>
      <c r="E641" s="13" t="s">
        <v>256</v>
      </c>
      <c r="F641" s="13">
        <v>15</v>
      </c>
      <c r="G641" s="13" t="s">
        <v>263</v>
      </c>
      <c r="H641" s="13">
        <v>5</v>
      </c>
      <c r="I641" s="55">
        <v>120.73</v>
      </c>
      <c r="J641" s="55">
        <v>34900</v>
      </c>
      <c r="K641" s="15">
        <v>0</v>
      </c>
      <c r="L641" s="15" t="s">
        <v>41</v>
      </c>
      <c r="M641" s="62" t="s">
        <v>14</v>
      </c>
      <c r="N641" s="56" t="s">
        <v>144</v>
      </c>
      <c r="O641" s="56" t="s">
        <v>574</v>
      </c>
      <c r="S641" s="56" t="s">
        <v>465</v>
      </c>
      <c r="T641" s="57" t="s">
        <v>263</v>
      </c>
      <c r="U641" s="57">
        <v>5</v>
      </c>
      <c r="V641" s="125">
        <v>120.73</v>
      </c>
      <c r="W641" s="125" t="s">
        <v>1017</v>
      </c>
      <c r="X641" s="65">
        <v>44891</v>
      </c>
      <c r="Y641" s="65">
        <v>44907</v>
      </c>
      <c r="Z641" s="69" t="s">
        <v>1080</v>
      </c>
      <c r="AA641" s="322">
        <v>35900</v>
      </c>
      <c r="AB641" s="56">
        <v>24</v>
      </c>
      <c r="AC641" s="56">
        <v>24</v>
      </c>
      <c r="AD641" s="65">
        <v>45672</v>
      </c>
      <c r="AE641" s="117">
        <v>1079.17</v>
      </c>
      <c r="AF641" s="117"/>
      <c r="AG641" s="56" t="s">
        <v>441</v>
      </c>
      <c r="AH641" s="65">
        <v>45611</v>
      </c>
      <c r="AI641" s="56">
        <v>6294731</v>
      </c>
      <c r="AJ641" s="56" t="s">
        <v>3050</v>
      </c>
      <c r="AK641" s="56" t="s">
        <v>3088</v>
      </c>
      <c r="AL641" s="58">
        <v>1079.7</v>
      </c>
      <c r="AN641" s="58" t="s">
        <v>3101</v>
      </c>
      <c r="AP641" s="58"/>
      <c r="AQ641" s="58"/>
      <c r="AR641" s="58"/>
      <c r="AW641" s="65">
        <v>45611</v>
      </c>
      <c r="AX641" s="56">
        <v>3405</v>
      </c>
      <c r="BA641" s="58">
        <v>1079.71</v>
      </c>
      <c r="BD641" s="56"/>
      <c r="CS641" s="58">
        <f>+AL641+AT641</f>
        <v>1079.7</v>
      </c>
      <c r="CT641" s="76">
        <f>+BA641+BG641+BM641+BS641+BY641+CE641+CK641+CQ641</f>
        <v>1079.71</v>
      </c>
      <c r="CU641" s="76">
        <f>+CS641-CT641</f>
        <v>-9.9999999999909051E-3</v>
      </c>
      <c r="CV641" s="81">
        <f>+AE641-AL641-AT641</f>
        <v>-0.52999999999997272</v>
      </c>
    </row>
    <row r="642" spans="1:103">
      <c r="A642" s="56" t="s">
        <v>565</v>
      </c>
      <c r="B642" s="13">
        <v>74</v>
      </c>
      <c r="C642" s="15" t="s">
        <v>402</v>
      </c>
      <c r="D642" s="15" t="s">
        <v>403</v>
      </c>
      <c r="E642" s="13"/>
      <c r="F642" s="13"/>
      <c r="G642" s="13" t="s">
        <v>263</v>
      </c>
      <c r="H642" s="13">
        <v>8</v>
      </c>
      <c r="I642" s="55">
        <v>120.73</v>
      </c>
      <c r="J642" s="55">
        <v>34900</v>
      </c>
      <c r="K642" s="15">
        <v>0</v>
      </c>
      <c r="L642" s="15" t="s">
        <v>41</v>
      </c>
      <c r="M642" s="62" t="s">
        <v>14</v>
      </c>
      <c r="N642" s="56" t="s">
        <v>145</v>
      </c>
      <c r="O642" s="56" t="s">
        <v>575</v>
      </c>
      <c r="S642" s="56" t="s">
        <v>465</v>
      </c>
      <c r="T642" s="57" t="s">
        <v>263</v>
      </c>
      <c r="U642" s="57">
        <v>8</v>
      </c>
      <c r="V642" s="125">
        <v>120</v>
      </c>
      <c r="W642" s="125" t="s">
        <v>1017</v>
      </c>
      <c r="X642" s="65">
        <v>44916</v>
      </c>
      <c r="Y642" s="65">
        <v>44924</v>
      </c>
      <c r="Z642" s="69" t="s">
        <v>1080</v>
      </c>
      <c r="AA642" s="322">
        <v>51350</v>
      </c>
      <c r="AB642" s="56">
        <v>60</v>
      </c>
      <c r="AC642" s="56">
        <v>0</v>
      </c>
      <c r="AD642" s="65">
        <v>44916</v>
      </c>
      <c r="AE642" s="117">
        <v>1000</v>
      </c>
      <c r="AF642" s="117"/>
      <c r="AG642" s="56" t="s">
        <v>441</v>
      </c>
      <c r="AH642" s="65">
        <v>44916</v>
      </c>
      <c r="AI642" s="56">
        <v>40271448</v>
      </c>
      <c r="AJ642" s="56" t="s">
        <v>3002</v>
      </c>
      <c r="AK642" s="56" t="s">
        <v>2998</v>
      </c>
      <c r="AL642" s="58">
        <v>1000</v>
      </c>
      <c r="AN642" s="58" t="s">
        <v>3000</v>
      </c>
      <c r="AP642" s="58"/>
      <c r="AQ642" s="58"/>
      <c r="AR642" s="58"/>
      <c r="AW642" s="65"/>
      <c r="BB642" s="58" t="s">
        <v>2340</v>
      </c>
      <c r="BC642" s="126"/>
      <c r="BD642" s="211"/>
      <c r="CS642" s="58">
        <f>+AL642+AT642</f>
        <v>1000</v>
      </c>
      <c r="CT642" s="76">
        <f>+BA642+BG642+BM642+BS642+BY642+CE642+CK642+CQ642</f>
        <v>0</v>
      </c>
      <c r="CU642" s="76">
        <f>+CS642-CT642</f>
        <v>1000</v>
      </c>
      <c r="CV642" s="81">
        <f>+AE642-AL642-AT642</f>
        <v>0</v>
      </c>
      <c r="CY642" s="70" t="s">
        <v>3819</v>
      </c>
    </row>
    <row r="643" spans="1:103" s="70" customFormat="1">
      <c r="A643" s="56" t="s">
        <v>565</v>
      </c>
      <c r="B643" s="13">
        <v>74</v>
      </c>
      <c r="C643" s="15" t="s">
        <v>402</v>
      </c>
      <c r="D643" s="15" t="s">
        <v>403</v>
      </c>
      <c r="E643" s="13"/>
      <c r="F643" s="13"/>
      <c r="G643" s="13" t="s">
        <v>263</v>
      </c>
      <c r="H643" s="13">
        <v>8</v>
      </c>
      <c r="I643" s="55">
        <v>120.73</v>
      </c>
      <c r="J643" s="55">
        <v>34900</v>
      </c>
      <c r="K643" s="15">
        <v>0</v>
      </c>
      <c r="L643" s="15" t="s">
        <v>41</v>
      </c>
      <c r="M643" s="62" t="s">
        <v>14</v>
      </c>
      <c r="N643" s="56" t="s">
        <v>145</v>
      </c>
      <c r="O643" s="56" t="s">
        <v>575</v>
      </c>
      <c r="P643" s="56"/>
      <c r="Q643" s="86"/>
      <c r="R643" s="56"/>
      <c r="S643" s="56" t="s">
        <v>465</v>
      </c>
      <c r="T643" s="57" t="s">
        <v>263</v>
      </c>
      <c r="U643" s="57">
        <v>8</v>
      </c>
      <c r="V643" s="125">
        <v>120</v>
      </c>
      <c r="W643" s="125" t="s">
        <v>1017</v>
      </c>
      <c r="X643" s="65">
        <v>44916</v>
      </c>
      <c r="Y643" s="65">
        <v>44924</v>
      </c>
      <c r="Z643" s="69" t="s">
        <v>1080</v>
      </c>
      <c r="AA643" s="322">
        <v>51350</v>
      </c>
      <c r="AB643" s="56">
        <v>60</v>
      </c>
      <c r="AC643" s="56">
        <v>0</v>
      </c>
      <c r="AD643" s="65">
        <v>44924</v>
      </c>
      <c r="AE643" s="117">
        <v>1500</v>
      </c>
      <c r="AF643" s="117"/>
      <c r="AG643" s="56" t="s">
        <v>441</v>
      </c>
      <c r="AH643" s="65">
        <v>44924</v>
      </c>
      <c r="AI643" s="56">
        <v>40271448</v>
      </c>
      <c r="AJ643" s="56" t="s">
        <v>3002</v>
      </c>
      <c r="AK643" s="56" t="s">
        <v>2999</v>
      </c>
      <c r="AL643" s="58">
        <v>1500</v>
      </c>
      <c r="AM643" s="58"/>
      <c r="AN643" s="58" t="s">
        <v>3001</v>
      </c>
      <c r="AO643" s="58"/>
      <c r="AP643" s="58"/>
      <c r="AQ643" s="58"/>
      <c r="AR643" s="58"/>
      <c r="AS643" s="58"/>
      <c r="AT643" s="58"/>
      <c r="AU643" s="58"/>
      <c r="AV643" s="58"/>
      <c r="AW643" s="56"/>
      <c r="AX643" s="56"/>
      <c r="AY643" s="56"/>
      <c r="AZ643" s="56"/>
      <c r="BA643" s="58"/>
      <c r="BB643" s="58" t="s">
        <v>2340</v>
      </c>
      <c r="BC643" s="56"/>
      <c r="BD643" s="57"/>
      <c r="BE643" s="58"/>
      <c r="BF643" s="56"/>
      <c r="BG643" s="56"/>
      <c r="BH643" s="56"/>
      <c r="BI643" s="56"/>
      <c r="BJ643" s="56"/>
      <c r="BK643" s="56"/>
      <c r="BL643" s="56"/>
      <c r="BM643" s="56"/>
      <c r="BN643" s="56"/>
      <c r="BO643" s="56"/>
      <c r="BP643" s="56"/>
      <c r="BQ643" s="56"/>
      <c r="BR643" s="56"/>
      <c r="BS643" s="56"/>
      <c r="BT643" s="56"/>
      <c r="BU643" s="56"/>
      <c r="BV643" s="56"/>
      <c r="BW643" s="56"/>
      <c r="BX643" s="56"/>
      <c r="BY643" s="56"/>
      <c r="BZ643" s="56"/>
      <c r="CA643" s="56"/>
      <c r="CB643" s="56"/>
      <c r="CC643" s="56"/>
      <c r="CD643" s="56"/>
      <c r="CE643" s="56"/>
      <c r="CF643" s="56"/>
      <c r="CG643" s="56"/>
      <c r="CH643" s="56"/>
      <c r="CI643" s="56"/>
      <c r="CJ643" s="56"/>
      <c r="CK643" s="56"/>
      <c r="CL643" s="56"/>
      <c r="CM643" s="56"/>
      <c r="CN643" s="56"/>
      <c r="CO643" s="56"/>
      <c r="CP643" s="56"/>
      <c r="CQ643" s="56"/>
      <c r="CR643" s="56"/>
      <c r="CS643" s="58">
        <f>+AL643+AT643</f>
        <v>1500</v>
      </c>
      <c r="CT643" s="76">
        <f>+BA643+BG643+BM643+BS643+BY643+CE643+CK643+CQ643</f>
        <v>0</v>
      </c>
      <c r="CU643" s="76">
        <f>+CS643-CT643</f>
        <v>1500</v>
      </c>
      <c r="CV643" s="81">
        <f>+AE643-AL643-AT643</f>
        <v>0</v>
      </c>
      <c r="CW643" s="56"/>
      <c r="CX643" s="56"/>
      <c r="CY643" s="70" t="s">
        <v>3819</v>
      </c>
    </row>
    <row r="644" spans="1:103" s="70" customFormat="1" ht="14.25" customHeight="1">
      <c r="A644" s="56" t="s">
        <v>565</v>
      </c>
      <c r="B644" s="13">
        <v>74</v>
      </c>
      <c r="C644" s="15" t="s">
        <v>402</v>
      </c>
      <c r="D644" s="15" t="s">
        <v>403</v>
      </c>
      <c r="E644" s="13"/>
      <c r="F644" s="13"/>
      <c r="G644" s="13" t="s">
        <v>263</v>
      </c>
      <c r="H644" s="13">
        <v>8</v>
      </c>
      <c r="I644" s="55">
        <v>120.73</v>
      </c>
      <c r="J644" s="55">
        <v>34900</v>
      </c>
      <c r="K644" s="15">
        <v>0</v>
      </c>
      <c r="L644" s="15" t="s">
        <v>41</v>
      </c>
      <c r="M644" s="62" t="s">
        <v>14</v>
      </c>
      <c r="N644" s="56" t="s">
        <v>145</v>
      </c>
      <c r="O644" s="56" t="s">
        <v>575</v>
      </c>
      <c r="P644" s="56"/>
      <c r="Q644" s="86"/>
      <c r="R644" s="56"/>
      <c r="S644" s="56" t="s">
        <v>465</v>
      </c>
      <c r="T644" s="57" t="s">
        <v>263</v>
      </c>
      <c r="U644" s="57">
        <v>8</v>
      </c>
      <c r="V644" s="125">
        <v>120</v>
      </c>
      <c r="W644" s="125" t="s">
        <v>1017</v>
      </c>
      <c r="X644" s="65">
        <v>44916</v>
      </c>
      <c r="Y644" s="65">
        <v>44924</v>
      </c>
      <c r="Z644" s="69" t="s">
        <v>1080</v>
      </c>
      <c r="AA644" s="322">
        <v>51350</v>
      </c>
      <c r="AB644" s="56">
        <v>60</v>
      </c>
      <c r="AC644" s="56">
        <v>0</v>
      </c>
      <c r="AD644" s="65">
        <v>44956</v>
      </c>
      <c r="AE644" s="117">
        <v>2500</v>
      </c>
      <c r="AF644" s="117"/>
      <c r="AG644" s="56" t="s">
        <v>441</v>
      </c>
      <c r="AH644" s="65">
        <v>44957</v>
      </c>
      <c r="AI644" s="56">
        <v>40271448</v>
      </c>
      <c r="AJ644" s="56" t="s">
        <v>3002</v>
      </c>
      <c r="AK644" s="56" t="s">
        <v>3003</v>
      </c>
      <c r="AL644" s="58">
        <v>2000</v>
      </c>
      <c r="AM644" s="58"/>
      <c r="AN644" s="58" t="s">
        <v>3015</v>
      </c>
      <c r="AO644" s="56" t="s">
        <v>441</v>
      </c>
      <c r="AP644" s="65">
        <v>44984</v>
      </c>
      <c r="AQ644" s="56">
        <v>40271448</v>
      </c>
      <c r="AR644" s="56" t="s">
        <v>3002</v>
      </c>
      <c r="AS644" s="56" t="s">
        <v>576</v>
      </c>
      <c r="AT644" s="58">
        <v>500</v>
      </c>
      <c r="AU644" s="58"/>
      <c r="AV644" s="58" t="s">
        <v>3016</v>
      </c>
      <c r="AW644" s="103">
        <v>44957</v>
      </c>
      <c r="AX644" s="97">
        <v>1177</v>
      </c>
      <c r="AY644" s="97"/>
      <c r="AZ644" s="97"/>
      <c r="BA644" s="101">
        <v>2000</v>
      </c>
      <c r="BB644" s="101"/>
      <c r="BC644" s="103">
        <v>44961</v>
      </c>
      <c r="BD644" s="102" t="s">
        <v>3040</v>
      </c>
      <c r="BE644" s="101">
        <v>1730</v>
      </c>
      <c r="BF644" s="97">
        <v>3.82</v>
      </c>
      <c r="BG644" s="101">
        <f>+BE644/BF644</f>
        <v>452.8795811518325</v>
      </c>
      <c r="BH644" s="97"/>
      <c r="BI644" s="103">
        <v>44961</v>
      </c>
      <c r="BJ644" s="97" t="s">
        <v>3041</v>
      </c>
      <c r="BK644" s="97">
        <v>195</v>
      </c>
      <c r="BL644" s="97">
        <v>3.82</v>
      </c>
      <c r="BM644" s="101">
        <f>+BK644/BL644</f>
        <v>51.047120418848166</v>
      </c>
      <c r="BN644" s="101"/>
      <c r="BO644" s="56"/>
      <c r="BP644" s="56"/>
      <c r="BQ644" s="56"/>
      <c r="BR644" s="56"/>
      <c r="BS644" s="56"/>
      <c r="BT644" s="56"/>
      <c r="BU644" s="56"/>
      <c r="BV644" s="56"/>
      <c r="BW644" s="56"/>
      <c r="BX644" s="56"/>
      <c r="BY644" s="56"/>
      <c r="BZ644" s="56"/>
      <c r="CA644" s="56"/>
      <c r="CB644" s="56"/>
      <c r="CC644" s="56"/>
      <c r="CD644" s="56"/>
      <c r="CE644" s="56"/>
      <c r="CF644" s="56"/>
      <c r="CG644" s="56"/>
      <c r="CH644" s="56"/>
      <c r="CI644" s="56"/>
      <c r="CJ644" s="56"/>
      <c r="CK644" s="56"/>
      <c r="CL644" s="56"/>
      <c r="CM644" s="56"/>
      <c r="CN644" s="56"/>
      <c r="CO644" s="56"/>
      <c r="CP644" s="56"/>
      <c r="CQ644" s="56"/>
      <c r="CR644" s="56"/>
      <c r="CS644" s="58">
        <f>+AL644+AT644</f>
        <v>2500</v>
      </c>
      <c r="CT644" s="76">
        <f>+BA644+BG644+BM644+BS644+BY644+CE644+CK644+CQ644</f>
        <v>2503.9267015706805</v>
      </c>
      <c r="CU644" s="76">
        <f>+CS644-CT644</f>
        <v>-3.9267015706805068</v>
      </c>
      <c r="CV644" s="81">
        <f>+AE644-AL644-AT644</f>
        <v>0</v>
      </c>
      <c r="CW644" s="56"/>
      <c r="CX644" s="56"/>
      <c r="CY644" s="56"/>
    </row>
    <row r="645" spans="1:103" s="70" customFormat="1">
      <c r="A645" s="56" t="s">
        <v>565</v>
      </c>
      <c r="B645" s="13">
        <v>74</v>
      </c>
      <c r="C645" s="15" t="s">
        <v>402</v>
      </c>
      <c r="D645" s="15" t="s">
        <v>403</v>
      </c>
      <c r="E645" s="13"/>
      <c r="F645" s="13"/>
      <c r="G645" s="13" t="s">
        <v>263</v>
      </c>
      <c r="H645" s="13">
        <v>8</v>
      </c>
      <c r="I645" s="55">
        <v>120.73</v>
      </c>
      <c r="J645" s="55">
        <v>34900</v>
      </c>
      <c r="K645" s="15">
        <v>0</v>
      </c>
      <c r="L645" s="15" t="s">
        <v>41</v>
      </c>
      <c r="M645" s="62" t="s">
        <v>14</v>
      </c>
      <c r="N645" s="56" t="s">
        <v>145</v>
      </c>
      <c r="O645" s="56" t="s">
        <v>575</v>
      </c>
      <c r="P645" s="56"/>
      <c r="Q645" s="86"/>
      <c r="R645" s="56"/>
      <c r="S645" s="56" t="s">
        <v>465</v>
      </c>
      <c r="T645" s="57" t="s">
        <v>263</v>
      </c>
      <c r="U645" s="57">
        <v>8</v>
      </c>
      <c r="V645" s="125">
        <v>120</v>
      </c>
      <c r="W645" s="125" t="s">
        <v>1017</v>
      </c>
      <c r="X645" s="65">
        <v>44916</v>
      </c>
      <c r="Y645" s="65">
        <v>44924</v>
      </c>
      <c r="Z645" s="69" t="s">
        <v>1080</v>
      </c>
      <c r="AA645" s="322">
        <v>51350</v>
      </c>
      <c r="AB645" s="56">
        <v>60</v>
      </c>
      <c r="AC645" s="56">
        <v>1</v>
      </c>
      <c r="AD645" s="65">
        <v>45015</v>
      </c>
      <c r="AE645" s="117">
        <v>772.5</v>
      </c>
      <c r="AF645" s="58">
        <v>110</v>
      </c>
      <c r="AG645" s="56" t="s">
        <v>441</v>
      </c>
      <c r="AH645" s="65">
        <v>45040</v>
      </c>
      <c r="AI645" s="56">
        <v>40271448</v>
      </c>
      <c r="AJ645" s="56" t="s">
        <v>3002</v>
      </c>
      <c r="AK645" s="56" t="s">
        <v>3004</v>
      </c>
      <c r="AL645" s="58">
        <v>772.5</v>
      </c>
      <c r="AM645" s="58"/>
      <c r="AN645" s="58" t="s">
        <v>3017</v>
      </c>
      <c r="AO645" s="56" t="s">
        <v>441</v>
      </c>
      <c r="AP645" s="65">
        <v>45040</v>
      </c>
      <c r="AQ645" s="56">
        <v>40271448</v>
      </c>
      <c r="AR645" s="56" t="s">
        <v>3002</v>
      </c>
      <c r="AS645" s="56" t="s">
        <v>3005</v>
      </c>
      <c r="AT645" s="58">
        <v>110</v>
      </c>
      <c r="AU645" s="58"/>
      <c r="AV645" s="58" t="s">
        <v>3018</v>
      </c>
      <c r="AW645" s="101">
        <v>45038</v>
      </c>
      <c r="AX645" s="97">
        <v>1426</v>
      </c>
      <c r="AY645" s="101"/>
      <c r="AZ645" s="97"/>
      <c r="BA645" s="101">
        <v>850</v>
      </c>
      <c r="BB645" s="58"/>
      <c r="BC645" s="56"/>
      <c r="BD645" s="57"/>
      <c r="BE645" s="58"/>
      <c r="BF645" s="56"/>
      <c r="BG645" s="56"/>
      <c r="BH645" s="56"/>
      <c r="BI645" s="56"/>
      <c r="BJ645" s="56"/>
      <c r="BK645" s="56"/>
      <c r="BL645" s="56"/>
      <c r="BM645" s="56"/>
      <c r="BN645" s="56"/>
      <c r="BO645" s="56"/>
      <c r="BP645" s="56"/>
      <c r="BQ645" s="56"/>
      <c r="BR645" s="56"/>
      <c r="BS645" s="56"/>
      <c r="BT645" s="56"/>
      <c r="BU645" s="56"/>
      <c r="BV645" s="56"/>
      <c r="BW645" s="56"/>
      <c r="BX645" s="56"/>
      <c r="BY645" s="56"/>
      <c r="BZ645" s="56"/>
      <c r="CA645" s="56"/>
      <c r="CB645" s="56"/>
      <c r="CC645" s="56"/>
      <c r="CD645" s="56"/>
      <c r="CE645" s="56"/>
      <c r="CF645" s="56"/>
      <c r="CG645" s="56"/>
      <c r="CH645" s="56"/>
      <c r="CI645" s="56"/>
      <c r="CJ645" s="56"/>
      <c r="CK645" s="56"/>
      <c r="CL645" s="56"/>
      <c r="CM645" s="56"/>
      <c r="CN645" s="56"/>
      <c r="CO645" s="56"/>
      <c r="CP645" s="56"/>
      <c r="CQ645" s="56"/>
      <c r="CR645" s="56"/>
      <c r="CS645" s="58">
        <f>+AL645+AT645</f>
        <v>882.5</v>
      </c>
      <c r="CT645" s="76">
        <f>+BA645+BG645+BM645+BS645+BY645+CE645+CK645+CQ645</f>
        <v>850</v>
      </c>
      <c r="CU645" s="76">
        <f>+CS645-CT645</f>
        <v>32.5</v>
      </c>
      <c r="CV645" s="81">
        <f>+AE645-AL645-AT645</f>
        <v>-110</v>
      </c>
      <c r="CW645" s="56" t="s">
        <v>3824</v>
      </c>
      <c r="CX645" s="56" t="s">
        <v>3821</v>
      </c>
      <c r="CY645" s="70" t="s">
        <v>3819</v>
      </c>
    </row>
    <row r="646" spans="1:103">
      <c r="A646" s="56" t="s">
        <v>565</v>
      </c>
      <c r="B646" s="13">
        <v>74</v>
      </c>
      <c r="C646" s="15" t="s">
        <v>402</v>
      </c>
      <c r="D646" s="15" t="s">
        <v>403</v>
      </c>
      <c r="E646" s="13"/>
      <c r="F646" s="13"/>
      <c r="G646" s="13" t="s">
        <v>263</v>
      </c>
      <c r="H646" s="13">
        <v>8</v>
      </c>
      <c r="I646" s="55">
        <v>120.73</v>
      </c>
      <c r="J646" s="55">
        <v>34900</v>
      </c>
      <c r="K646" s="15">
        <v>0</v>
      </c>
      <c r="L646" s="15" t="s">
        <v>41</v>
      </c>
      <c r="M646" s="62" t="s">
        <v>14</v>
      </c>
      <c r="N646" s="56" t="s">
        <v>145</v>
      </c>
      <c r="O646" s="56" t="s">
        <v>575</v>
      </c>
      <c r="S646" s="56" t="s">
        <v>465</v>
      </c>
      <c r="T646" s="57" t="s">
        <v>263</v>
      </c>
      <c r="U646" s="57">
        <v>8</v>
      </c>
      <c r="V646" s="125">
        <v>120</v>
      </c>
      <c r="W646" s="125" t="s">
        <v>1017</v>
      </c>
      <c r="X646" s="65">
        <v>44916</v>
      </c>
      <c r="Y646" s="65">
        <v>44924</v>
      </c>
      <c r="Z646" s="69" t="s">
        <v>1080</v>
      </c>
      <c r="AA646" s="322">
        <v>51350</v>
      </c>
      <c r="AB646" s="56">
        <v>60</v>
      </c>
      <c r="AC646" s="56">
        <v>2</v>
      </c>
      <c r="AD646" s="65">
        <v>45046</v>
      </c>
      <c r="AE646" s="117">
        <v>772.5</v>
      </c>
      <c r="AF646" s="58">
        <v>150</v>
      </c>
      <c r="AG646" s="56" t="s">
        <v>441</v>
      </c>
      <c r="AH646" s="65">
        <v>45077</v>
      </c>
      <c r="AI646" s="56">
        <v>40271448</v>
      </c>
      <c r="AJ646" s="56" t="s">
        <v>3002</v>
      </c>
      <c r="AK646" s="56" t="s">
        <v>3006</v>
      </c>
      <c r="AL646" s="58">
        <v>772.5</v>
      </c>
      <c r="AN646" s="58" t="s">
        <v>3019</v>
      </c>
      <c r="AO646" s="56" t="s">
        <v>441</v>
      </c>
      <c r="AP646" s="65">
        <v>45115</v>
      </c>
      <c r="AQ646" s="56">
        <v>40271448</v>
      </c>
      <c r="AR646" s="56" t="s">
        <v>3002</v>
      </c>
      <c r="AS646" s="56" t="s">
        <v>3008</v>
      </c>
      <c r="AT646" s="58">
        <v>150</v>
      </c>
      <c r="AV646" s="58" t="s">
        <v>3021</v>
      </c>
      <c r="AW646" s="103">
        <v>45078</v>
      </c>
      <c r="AX646" s="252" t="s">
        <v>3042</v>
      </c>
      <c r="AY646" s="101">
        <v>2858.25</v>
      </c>
      <c r="AZ646" s="97">
        <v>3.7</v>
      </c>
      <c r="BA646" s="101">
        <f>+AY646/AZ646</f>
        <v>772.5</v>
      </c>
      <c r="BC646" s="103">
        <v>45078</v>
      </c>
      <c r="BD646" s="102" t="s">
        <v>3042</v>
      </c>
      <c r="BE646" s="101">
        <f>+AT645*BF646</f>
        <v>403.7</v>
      </c>
      <c r="BF646" s="97">
        <v>3.67</v>
      </c>
      <c r="BG646" s="97">
        <f>+BE646/BF646</f>
        <v>110</v>
      </c>
      <c r="BH646" s="97"/>
      <c r="CS646" s="58">
        <f>+AL646+AT646</f>
        <v>922.5</v>
      </c>
      <c r="CT646" s="76">
        <f>+BA646+BG646+BM646+BS646+BY646+CE646+CK646+CQ646</f>
        <v>882.5</v>
      </c>
      <c r="CU646" s="76">
        <f>+CS646-CT646</f>
        <v>40</v>
      </c>
      <c r="CV646" s="81">
        <f>+AE646-AL646-AT646</f>
        <v>-150</v>
      </c>
      <c r="CW646" s="56" t="s">
        <v>3824</v>
      </c>
      <c r="CX646" s="56" t="s">
        <v>3821</v>
      </c>
      <c r="CY646" s="70" t="s">
        <v>3819</v>
      </c>
    </row>
    <row r="647" spans="1:103">
      <c r="A647" s="56" t="s">
        <v>565</v>
      </c>
      <c r="B647" s="13">
        <v>74</v>
      </c>
      <c r="C647" s="15" t="s">
        <v>402</v>
      </c>
      <c r="D647" s="15" t="s">
        <v>403</v>
      </c>
      <c r="E647" s="13"/>
      <c r="F647" s="13"/>
      <c r="G647" s="13" t="s">
        <v>263</v>
      </c>
      <c r="H647" s="13">
        <v>8</v>
      </c>
      <c r="I647" s="55">
        <v>120.73</v>
      </c>
      <c r="J647" s="55">
        <v>34900</v>
      </c>
      <c r="K647" s="15">
        <v>0</v>
      </c>
      <c r="L647" s="15" t="s">
        <v>41</v>
      </c>
      <c r="M647" s="62" t="s">
        <v>14</v>
      </c>
      <c r="N647" s="56" t="s">
        <v>145</v>
      </c>
      <c r="O647" s="56" t="s">
        <v>575</v>
      </c>
      <c r="S647" s="56" t="s">
        <v>465</v>
      </c>
      <c r="T647" s="57" t="s">
        <v>263</v>
      </c>
      <c r="U647" s="57">
        <v>8</v>
      </c>
      <c r="V647" s="125">
        <v>120</v>
      </c>
      <c r="W647" s="125" t="s">
        <v>1017</v>
      </c>
      <c r="X647" s="65">
        <v>44916</v>
      </c>
      <c r="Y647" s="65">
        <v>44924</v>
      </c>
      <c r="Z647" s="69" t="s">
        <v>1080</v>
      </c>
      <c r="AA647" s="322">
        <v>51350</v>
      </c>
      <c r="AB647" s="56">
        <v>60</v>
      </c>
      <c r="AC647" s="56">
        <v>3</v>
      </c>
      <c r="AD647" s="65">
        <v>45076</v>
      </c>
      <c r="AE647" s="117">
        <v>772.5</v>
      </c>
      <c r="AF647" s="117"/>
      <c r="AG647" s="56" t="s">
        <v>441</v>
      </c>
      <c r="AH647" s="65">
        <v>45105</v>
      </c>
      <c r="AI647" s="56">
        <v>40271448</v>
      </c>
      <c r="AJ647" s="56" t="s">
        <v>3002</v>
      </c>
      <c r="AK647" s="56" t="s">
        <v>3007</v>
      </c>
      <c r="AL647" s="58">
        <v>772.5</v>
      </c>
      <c r="AN647" s="58" t="s">
        <v>3020</v>
      </c>
      <c r="AP647" s="58"/>
      <c r="AQ647" s="58"/>
      <c r="AR647" s="58"/>
      <c r="AW647" s="103">
        <v>45105</v>
      </c>
      <c r="AX647" s="97" t="s">
        <v>3043</v>
      </c>
      <c r="AY647" s="101">
        <v>400</v>
      </c>
      <c r="AZ647" s="97">
        <v>3.64</v>
      </c>
      <c r="BA647" s="101">
        <f>+AY647/AZ647</f>
        <v>109.89010989010988</v>
      </c>
      <c r="BB647" s="101"/>
      <c r="BC647" s="103">
        <v>45105</v>
      </c>
      <c r="BD647" s="102" t="s">
        <v>3044</v>
      </c>
      <c r="BE647" s="101">
        <v>219</v>
      </c>
      <c r="BF647" s="97">
        <v>3.64</v>
      </c>
      <c r="BG647" s="101">
        <f>+BE647/BF647</f>
        <v>60.164835164835161</v>
      </c>
      <c r="BH647" s="97"/>
      <c r="BI647" s="103">
        <v>45107</v>
      </c>
      <c r="BJ647" s="97" t="s">
        <v>3045</v>
      </c>
      <c r="BK647" s="97">
        <v>2192.92</v>
      </c>
      <c r="BL647" s="97">
        <v>3.64</v>
      </c>
      <c r="BM647" s="101">
        <f>+BK647/BL647</f>
        <v>602.45054945054949</v>
      </c>
      <c r="BN647" s="101"/>
      <c r="CS647" s="58">
        <f>+AL647+AT647</f>
        <v>772.5</v>
      </c>
      <c r="CT647" s="76">
        <f>+BA647+BG647+BM647+BS647+BY647+CE647+CK647+CQ647</f>
        <v>772.50549450549454</v>
      </c>
      <c r="CU647" s="76">
        <f>+CS647-CT647</f>
        <v>-5.4945054945392258E-3</v>
      </c>
      <c r="CV647" s="81">
        <f>+AE647-AL647-AT647</f>
        <v>0</v>
      </c>
    </row>
    <row r="648" spans="1:103">
      <c r="A648" s="56" t="s">
        <v>565</v>
      </c>
      <c r="B648" s="13">
        <v>74</v>
      </c>
      <c r="C648" s="15" t="s">
        <v>402</v>
      </c>
      <c r="D648" s="15" t="s">
        <v>403</v>
      </c>
      <c r="E648" s="13"/>
      <c r="F648" s="13"/>
      <c r="G648" s="13" t="s">
        <v>263</v>
      </c>
      <c r="H648" s="13">
        <v>8</v>
      </c>
      <c r="I648" s="55">
        <v>120.73</v>
      </c>
      <c r="J648" s="55">
        <v>34900</v>
      </c>
      <c r="K648" s="15">
        <v>0</v>
      </c>
      <c r="L648" s="15" t="s">
        <v>41</v>
      </c>
      <c r="M648" s="62" t="s">
        <v>14</v>
      </c>
      <c r="N648" s="56" t="s">
        <v>145</v>
      </c>
      <c r="O648" s="56" t="s">
        <v>575</v>
      </c>
      <c r="S648" s="56" t="s">
        <v>465</v>
      </c>
      <c r="T648" s="57" t="s">
        <v>263</v>
      </c>
      <c r="U648" s="57">
        <v>8</v>
      </c>
      <c r="V648" s="125">
        <v>120</v>
      </c>
      <c r="W648" s="125" t="s">
        <v>1017</v>
      </c>
      <c r="X648" s="65">
        <v>44916</v>
      </c>
      <c r="Y648" s="65">
        <v>44924</v>
      </c>
      <c r="Z648" s="69" t="s">
        <v>1080</v>
      </c>
      <c r="AA648" s="322">
        <v>51350</v>
      </c>
      <c r="AB648" s="56">
        <v>60</v>
      </c>
      <c r="AC648" s="56">
        <v>4</v>
      </c>
      <c r="AD648" s="65">
        <v>45107</v>
      </c>
      <c r="AE648" s="117">
        <v>772.5</v>
      </c>
      <c r="AF648" s="117"/>
      <c r="AG648" s="56" t="s">
        <v>441</v>
      </c>
      <c r="AH648" s="65">
        <v>45139</v>
      </c>
      <c r="AI648" s="56">
        <v>40271448</v>
      </c>
      <c r="AJ648" s="56" t="s">
        <v>3002</v>
      </c>
      <c r="AK648" s="56" t="s">
        <v>3009</v>
      </c>
      <c r="AL648" s="58">
        <v>775.5</v>
      </c>
      <c r="AN648" s="58" t="s">
        <v>3022</v>
      </c>
      <c r="AP648" s="58"/>
      <c r="AQ648" s="58"/>
      <c r="AR648" s="58"/>
      <c r="AW648" s="103">
        <v>45139</v>
      </c>
      <c r="AX648" s="97">
        <v>25999</v>
      </c>
      <c r="AY648" s="101">
        <f>+BA648*AZ648</f>
        <v>2303.7794999999996</v>
      </c>
      <c r="AZ648" s="97">
        <v>3.63</v>
      </c>
      <c r="BA648" s="101">
        <v>634.65</v>
      </c>
      <c r="BB648" s="101"/>
      <c r="BC648" s="103">
        <v>45139</v>
      </c>
      <c r="BD648" s="102">
        <v>26026</v>
      </c>
      <c r="BE648" s="101">
        <v>511.3</v>
      </c>
      <c r="BF648" s="97">
        <v>3.63</v>
      </c>
      <c r="BG648" s="101">
        <f>+BE648/BF648</f>
        <v>140.85399449035813</v>
      </c>
      <c r="CS648" s="58">
        <f>+AL648+AT648</f>
        <v>775.5</v>
      </c>
      <c r="CT648" s="76">
        <f>+BA648+BG648+BM648+BS648+BY648+CE648+CK648+CQ648</f>
        <v>775.50399449035808</v>
      </c>
      <c r="CU648" s="76">
        <f>+CS648-CT648</f>
        <v>-3.9944903580817481E-3</v>
      </c>
      <c r="CV648" s="81">
        <f>+AE648-AL648-AT648</f>
        <v>-3</v>
      </c>
    </row>
    <row r="649" spans="1:103">
      <c r="A649" s="56" t="s">
        <v>565</v>
      </c>
      <c r="B649" s="13">
        <v>74</v>
      </c>
      <c r="C649" s="15" t="s">
        <v>402</v>
      </c>
      <c r="D649" s="15" t="s">
        <v>403</v>
      </c>
      <c r="E649" s="13"/>
      <c r="F649" s="13"/>
      <c r="G649" s="13" t="s">
        <v>263</v>
      </c>
      <c r="H649" s="13">
        <v>8</v>
      </c>
      <c r="I649" s="55">
        <v>120.73</v>
      </c>
      <c r="J649" s="55">
        <v>34900</v>
      </c>
      <c r="K649" s="15">
        <v>0</v>
      </c>
      <c r="L649" s="15" t="s">
        <v>41</v>
      </c>
      <c r="M649" s="62" t="s">
        <v>14</v>
      </c>
      <c r="N649" s="56" t="s">
        <v>145</v>
      </c>
      <c r="O649" s="56" t="s">
        <v>575</v>
      </c>
      <c r="S649" s="56" t="s">
        <v>465</v>
      </c>
      <c r="T649" s="57" t="s">
        <v>263</v>
      </c>
      <c r="U649" s="57">
        <v>8</v>
      </c>
      <c r="V649" s="125">
        <v>120</v>
      </c>
      <c r="W649" s="125" t="s">
        <v>1017</v>
      </c>
      <c r="X649" s="65">
        <v>44916</v>
      </c>
      <c r="Y649" s="65">
        <v>44924</v>
      </c>
      <c r="Z649" s="69" t="s">
        <v>1080</v>
      </c>
      <c r="AA649" s="322">
        <v>51350</v>
      </c>
      <c r="AB649" s="56">
        <v>60</v>
      </c>
      <c r="AC649" s="56">
        <v>5</v>
      </c>
      <c r="AD649" s="65">
        <v>45137</v>
      </c>
      <c r="AE649" s="117">
        <v>772.5</v>
      </c>
      <c r="AF649" s="117"/>
      <c r="AG649" s="56" t="s">
        <v>441</v>
      </c>
      <c r="AH649" s="65">
        <v>45171</v>
      </c>
      <c r="AI649" s="56">
        <v>40271448</v>
      </c>
      <c r="AJ649" s="56" t="s">
        <v>3002</v>
      </c>
      <c r="AK649" s="56" t="s">
        <v>3010</v>
      </c>
      <c r="AL649" s="58">
        <v>772</v>
      </c>
      <c r="AN649" s="58" t="s">
        <v>3023</v>
      </c>
      <c r="AP649" s="58"/>
      <c r="AQ649" s="58"/>
      <c r="AR649" s="58"/>
      <c r="AW649" s="103">
        <v>45169</v>
      </c>
      <c r="AX649" s="97">
        <v>27088</v>
      </c>
      <c r="AY649" s="101">
        <v>2777.48</v>
      </c>
      <c r="AZ649" s="97">
        <v>3.75</v>
      </c>
      <c r="BA649" s="101">
        <f>+AY649/AZ649</f>
        <v>740.66133333333335</v>
      </c>
      <c r="BE649" s="58"/>
      <c r="CS649" s="58">
        <f>+AL649+AT649</f>
        <v>772</v>
      </c>
      <c r="CT649" s="76">
        <f>+BA649+BG649+BM649+BS649+BY649+CE649+CK649+CQ649</f>
        <v>740.66133333333335</v>
      </c>
      <c r="CU649" s="76">
        <f>+CS649-CT649</f>
        <v>31.338666666666654</v>
      </c>
      <c r="CV649" s="81">
        <f>+AE649-AL649-AT649</f>
        <v>0.5</v>
      </c>
      <c r="CW649" s="56" t="s">
        <v>3824</v>
      </c>
      <c r="CY649" s="70" t="s">
        <v>3819</v>
      </c>
    </row>
    <row r="650" spans="1:103">
      <c r="A650" s="56" t="s">
        <v>565</v>
      </c>
      <c r="B650" s="13">
        <v>74</v>
      </c>
      <c r="C650" s="15" t="s">
        <v>402</v>
      </c>
      <c r="D650" s="15" t="s">
        <v>403</v>
      </c>
      <c r="E650" s="13"/>
      <c r="F650" s="13"/>
      <c r="G650" s="13" t="s">
        <v>263</v>
      </c>
      <c r="H650" s="13">
        <v>8</v>
      </c>
      <c r="I650" s="55">
        <v>120.73</v>
      </c>
      <c r="J650" s="55">
        <v>34900</v>
      </c>
      <c r="K650" s="15">
        <v>0</v>
      </c>
      <c r="L650" s="15" t="s">
        <v>41</v>
      </c>
      <c r="M650" s="62" t="s">
        <v>14</v>
      </c>
      <c r="N650" s="56" t="s">
        <v>145</v>
      </c>
      <c r="O650" s="56" t="s">
        <v>575</v>
      </c>
      <c r="S650" s="56" t="s">
        <v>465</v>
      </c>
      <c r="T650" s="57" t="s">
        <v>263</v>
      </c>
      <c r="U650" s="57">
        <v>8</v>
      </c>
      <c r="V650" s="125">
        <v>120</v>
      </c>
      <c r="W650" s="125" t="s">
        <v>1017</v>
      </c>
      <c r="X650" s="65">
        <v>44916</v>
      </c>
      <c r="Y650" s="65">
        <v>44924</v>
      </c>
      <c r="Z650" s="69" t="s">
        <v>1080</v>
      </c>
      <c r="AA650" s="322">
        <v>51350</v>
      </c>
      <c r="AB650" s="56">
        <v>60</v>
      </c>
      <c r="AC650" s="56">
        <v>6</v>
      </c>
      <c r="AD650" s="65">
        <v>45168</v>
      </c>
      <c r="AE650" s="117">
        <v>772.5</v>
      </c>
      <c r="AF650" s="117"/>
      <c r="AG650" s="56" t="s">
        <v>441</v>
      </c>
      <c r="AH650" s="65">
        <v>45201</v>
      </c>
      <c r="AI650" s="56">
        <v>40271448</v>
      </c>
      <c r="AJ650" s="56" t="s">
        <v>3002</v>
      </c>
      <c r="AK650" s="56" t="s">
        <v>3011</v>
      </c>
      <c r="AL650" s="58">
        <v>772.5</v>
      </c>
      <c r="AN650" s="58" t="s">
        <v>3024</v>
      </c>
      <c r="AP650" s="58"/>
      <c r="AQ650" s="58"/>
      <c r="AR650" s="58"/>
      <c r="AW650" s="103">
        <v>45201</v>
      </c>
      <c r="AX650" s="97">
        <v>28284</v>
      </c>
      <c r="AY650" s="101">
        <f>+BA650*AZ650</f>
        <v>2981.85</v>
      </c>
      <c r="AZ650" s="97">
        <v>3.86</v>
      </c>
      <c r="BA650" s="101">
        <v>772.5</v>
      </c>
      <c r="BE650" s="58"/>
      <c r="CS650" s="58">
        <f>+AL650+AT650</f>
        <v>772.5</v>
      </c>
      <c r="CT650" s="76">
        <f>+BA650+BG650+BM650+BS650+BY650+CE650+CK650+CQ650</f>
        <v>772.5</v>
      </c>
      <c r="CU650" s="76">
        <f>+CS650-CT650</f>
        <v>0</v>
      </c>
      <c r="CV650" s="81">
        <f>+AE650-AL650-AT650</f>
        <v>0</v>
      </c>
    </row>
    <row r="651" spans="1:103">
      <c r="A651" s="56" t="s">
        <v>565</v>
      </c>
      <c r="B651" s="13">
        <v>74</v>
      </c>
      <c r="C651" s="15" t="s">
        <v>402</v>
      </c>
      <c r="D651" s="15" t="s">
        <v>403</v>
      </c>
      <c r="E651" s="13"/>
      <c r="F651" s="13"/>
      <c r="G651" s="13" t="s">
        <v>263</v>
      </c>
      <c r="H651" s="13">
        <v>8</v>
      </c>
      <c r="I651" s="55">
        <v>120.73</v>
      </c>
      <c r="J651" s="55">
        <v>34900</v>
      </c>
      <c r="K651" s="15">
        <v>0</v>
      </c>
      <c r="L651" s="15" t="s">
        <v>41</v>
      </c>
      <c r="M651" s="62" t="s">
        <v>14</v>
      </c>
      <c r="N651" s="56" t="s">
        <v>145</v>
      </c>
      <c r="O651" s="56" t="s">
        <v>575</v>
      </c>
      <c r="S651" s="56" t="s">
        <v>465</v>
      </c>
      <c r="T651" s="57" t="s">
        <v>263</v>
      </c>
      <c r="U651" s="57">
        <v>8</v>
      </c>
      <c r="V651" s="125">
        <v>120</v>
      </c>
      <c r="W651" s="125" t="s">
        <v>1017</v>
      </c>
      <c r="X651" s="65">
        <v>44916</v>
      </c>
      <c r="Y651" s="65">
        <v>44924</v>
      </c>
      <c r="Z651" s="69" t="s">
        <v>1080</v>
      </c>
      <c r="AA651" s="322">
        <v>51350</v>
      </c>
      <c r="AB651" s="56">
        <v>60</v>
      </c>
      <c r="AC651" s="56">
        <v>7</v>
      </c>
      <c r="AD651" s="65">
        <v>45199</v>
      </c>
      <c r="AE651" s="117">
        <v>772.5</v>
      </c>
      <c r="AF651" s="117"/>
      <c r="AG651" s="56" t="s">
        <v>441</v>
      </c>
      <c r="AH651" s="65">
        <v>45230</v>
      </c>
      <c r="AI651" s="56">
        <v>40271448</v>
      </c>
      <c r="AJ651" s="56" t="s">
        <v>3002</v>
      </c>
      <c r="AK651" s="56" t="s">
        <v>3012</v>
      </c>
      <c r="AL651" s="58">
        <v>772.5</v>
      </c>
      <c r="AN651" s="58" t="s">
        <v>3025</v>
      </c>
      <c r="AP651" s="58"/>
      <c r="AQ651" s="58"/>
      <c r="AR651" s="58"/>
      <c r="AW651" s="103">
        <v>45230</v>
      </c>
      <c r="AX651" s="97">
        <v>29293</v>
      </c>
      <c r="AY651" s="101">
        <f>+BA651*AZ651</f>
        <v>2989.5750000000003</v>
      </c>
      <c r="AZ651" s="97">
        <v>3.87</v>
      </c>
      <c r="BA651" s="101">
        <v>772.5</v>
      </c>
      <c r="BE651" s="58"/>
      <c r="CS651" s="58">
        <f>+AL651+AT651</f>
        <v>772.5</v>
      </c>
      <c r="CT651" s="76">
        <f>+BA651+BG651+BM651+BS651+BY651+CE651+CK651+CQ651</f>
        <v>772.5</v>
      </c>
      <c r="CU651" s="76">
        <f>+CS651-CT651</f>
        <v>0</v>
      </c>
      <c r="CV651" s="81">
        <f>+AE651-AL651-AT651</f>
        <v>0</v>
      </c>
    </row>
    <row r="652" spans="1:103">
      <c r="A652" s="56" t="s">
        <v>565</v>
      </c>
      <c r="B652" s="13">
        <v>74</v>
      </c>
      <c r="C652" s="15" t="s">
        <v>402</v>
      </c>
      <c r="D652" s="15" t="s">
        <v>403</v>
      </c>
      <c r="E652" s="13"/>
      <c r="F652" s="13"/>
      <c r="G652" s="13" t="s">
        <v>263</v>
      </c>
      <c r="H652" s="13">
        <v>8</v>
      </c>
      <c r="I652" s="55">
        <v>120.73</v>
      </c>
      <c r="J652" s="55">
        <v>34900</v>
      </c>
      <c r="K652" s="15">
        <v>0</v>
      </c>
      <c r="L652" s="15" t="s">
        <v>41</v>
      </c>
      <c r="M652" s="62" t="s">
        <v>14</v>
      </c>
      <c r="N652" s="56" t="s">
        <v>145</v>
      </c>
      <c r="O652" s="56" t="s">
        <v>575</v>
      </c>
      <c r="S652" s="56" t="s">
        <v>465</v>
      </c>
      <c r="T652" s="57" t="s">
        <v>263</v>
      </c>
      <c r="U652" s="57">
        <v>8</v>
      </c>
      <c r="V652" s="125">
        <v>120</v>
      </c>
      <c r="W652" s="125" t="s">
        <v>1017</v>
      </c>
      <c r="X652" s="65">
        <v>44916</v>
      </c>
      <c r="Y652" s="65">
        <v>44924</v>
      </c>
      <c r="Z652" s="69" t="s">
        <v>1080</v>
      </c>
      <c r="AA652" s="322">
        <v>51350</v>
      </c>
      <c r="AB652" s="56">
        <v>60</v>
      </c>
      <c r="AC652" s="56">
        <v>8</v>
      </c>
      <c r="AD652" s="65">
        <v>45229</v>
      </c>
      <c r="AE652" s="117">
        <v>772.5</v>
      </c>
      <c r="AF652" s="117"/>
      <c r="AG652" s="56" t="s">
        <v>441</v>
      </c>
      <c r="AH652" s="65">
        <v>45260</v>
      </c>
      <c r="AI652" s="56">
        <v>40271448</v>
      </c>
      <c r="AJ652" s="56" t="s">
        <v>3002</v>
      </c>
      <c r="AK652" s="56" t="s">
        <v>3013</v>
      </c>
      <c r="AL652" s="58">
        <v>772.5</v>
      </c>
      <c r="AN652" s="58" t="s">
        <v>3026</v>
      </c>
      <c r="AP652" s="58"/>
      <c r="AQ652" s="58"/>
      <c r="AR652" s="58"/>
      <c r="AW652" s="103">
        <v>45260</v>
      </c>
      <c r="AX652" s="97">
        <v>30347</v>
      </c>
      <c r="AY652" s="101">
        <f>+BA652*AZ652</f>
        <v>2896.875</v>
      </c>
      <c r="AZ652" s="97">
        <v>3.75</v>
      </c>
      <c r="BA652" s="101">
        <v>772.5</v>
      </c>
      <c r="BE652" s="58"/>
      <c r="CS652" s="58">
        <f>+AL652+AT652</f>
        <v>772.5</v>
      </c>
      <c r="CT652" s="76">
        <f>+BA652+BG652+BM652+BS652+BY652+CE652+CK652+CQ652</f>
        <v>772.5</v>
      </c>
      <c r="CU652" s="76">
        <f>+CS652-CT652</f>
        <v>0</v>
      </c>
      <c r="CV652" s="81">
        <f>+AE652-AL652-AT652</f>
        <v>0</v>
      </c>
    </row>
    <row r="653" spans="1:103">
      <c r="A653" s="56" t="s">
        <v>565</v>
      </c>
      <c r="B653" s="13">
        <v>74</v>
      </c>
      <c r="C653" s="15" t="s">
        <v>402</v>
      </c>
      <c r="D653" s="15" t="s">
        <v>403</v>
      </c>
      <c r="E653" s="13"/>
      <c r="F653" s="13"/>
      <c r="G653" s="13" t="s">
        <v>263</v>
      </c>
      <c r="H653" s="13">
        <v>8</v>
      </c>
      <c r="I653" s="55">
        <v>120.73</v>
      </c>
      <c r="J653" s="55">
        <v>34900</v>
      </c>
      <c r="K653" s="15">
        <v>0</v>
      </c>
      <c r="L653" s="15" t="s">
        <v>41</v>
      </c>
      <c r="M653" s="62" t="s">
        <v>14</v>
      </c>
      <c r="N653" s="56" t="s">
        <v>145</v>
      </c>
      <c r="O653" s="56" t="s">
        <v>575</v>
      </c>
      <c r="S653" s="56" t="s">
        <v>465</v>
      </c>
      <c r="T653" s="57" t="s">
        <v>263</v>
      </c>
      <c r="U653" s="57">
        <v>8</v>
      </c>
      <c r="V653" s="125">
        <v>120</v>
      </c>
      <c r="W653" s="125" t="s">
        <v>1017</v>
      </c>
      <c r="X653" s="65">
        <v>44916</v>
      </c>
      <c r="Y653" s="65">
        <v>44924</v>
      </c>
      <c r="Z653" s="69" t="s">
        <v>1080</v>
      </c>
      <c r="AA653" s="322">
        <v>51350</v>
      </c>
      <c r="AB653" s="56">
        <v>60</v>
      </c>
      <c r="AC653" s="56">
        <v>9</v>
      </c>
      <c r="AD653" s="65">
        <v>45260</v>
      </c>
      <c r="AE653" s="117">
        <v>772.5</v>
      </c>
      <c r="AF653" s="117"/>
      <c r="AG653" s="56" t="s">
        <v>441</v>
      </c>
      <c r="AH653" s="65">
        <v>45289</v>
      </c>
      <c r="AI653" s="56">
        <v>40271448</v>
      </c>
      <c r="AJ653" s="56" t="s">
        <v>3002</v>
      </c>
      <c r="AK653" s="56" t="s">
        <v>3014</v>
      </c>
      <c r="AL653" s="58">
        <v>772.5</v>
      </c>
      <c r="AN653" s="58" t="s">
        <v>3027</v>
      </c>
      <c r="AP653" s="58"/>
      <c r="AQ653" s="58"/>
      <c r="AR653" s="58"/>
      <c r="AW653" s="103">
        <v>45293</v>
      </c>
      <c r="AX653" s="97">
        <v>31506</v>
      </c>
      <c r="AY653" s="101">
        <f>+BA653*AZ653</f>
        <v>2927.7750000000001</v>
      </c>
      <c r="AZ653" s="97">
        <v>3.79</v>
      </c>
      <c r="BA653" s="101">
        <v>772.5</v>
      </c>
      <c r="BE653" s="58"/>
      <c r="CS653" s="58">
        <f>+AL653+AT653</f>
        <v>772.5</v>
      </c>
      <c r="CT653" s="76">
        <f>+BA653+BG653+BM653+BS653+BY653+CE653+CK653+CQ653</f>
        <v>772.5</v>
      </c>
      <c r="CU653" s="76">
        <f>+CS653-CT653</f>
        <v>0</v>
      </c>
      <c r="CV653" s="81">
        <f>+AE653-AL653-AT653</f>
        <v>0</v>
      </c>
    </row>
    <row r="654" spans="1:103">
      <c r="A654" s="56" t="s">
        <v>565</v>
      </c>
      <c r="B654" s="13">
        <v>74</v>
      </c>
      <c r="C654" s="15" t="s">
        <v>402</v>
      </c>
      <c r="D654" s="15" t="s">
        <v>403</v>
      </c>
      <c r="E654" s="13"/>
      <c r="F654" s="13"/>
      <c r="G654" s="13" t="s">
        <v>263</v>
      </c>
      <c r="H654" s="13">
        <v>8</v>
      </c>
      <c r="I654" s="55">
        <v>120.73</v>
      </c>
      <c r="J654" s="55">
        <v>34900</v>
      </c>
      <c r="K654" s="15">
        <v>0</v>
      </c>
      <c r="L654" s="15" t="s">
        <v>41</v>
      </c>
      <c r="M654" s="62" t="s">
        <v>14</v>
      </c>
      <c r="N654" s="56" t="s">
        <v>145</v>
      </c>
      <c r="O654" s="56" t="s">
        <v>575</v>
      </c>
      <c r="S654" s="56" t="s">
        <v>465</v>
      </c>
      <c r="T654" s="57" t="s">
        <v>263</v>
      </c>
      <c r="U654" s="57">
        <v>8</v>
      </c>
      <c r="V654" s="125">
        <v>120</v>
      </c>
      <c r="W654" s="125" t="s">
        <v>1017</v>
      </c>
      <c r="X654" s="65">
        <v>44916</v>
      </c>
      <c r="Y654" s="65">
        <v>44924</v>
      </c>
      <c r="Z654" s="69" t="s">
        <v>1080</v>
      </c>
      <c r="AA654" s="322">
        <v>51350</v>
      </c>
      <c r="AB654" s="56">
        <v>60</v>
      </c>
      <c r="AC654" s="56">
        <v>10</v>
      </c>
      <c r="AD654" s="65">
        <v>45290</v>
      </c>
      <c r="AE654" s="117">
        <v>772.5</v>
      </c>
      <c r="AF654" s="117"/>
      <c r="AG654" s="56" t="s">
        <v>441</v>
      </c>
      <c r="AH654" s="65">
        <v>45322</v>
      </c>
      <c r="AI654" s="56">
        <v>40271448</v>
      </c>
      <c r="AJ654" s="56" t="s">
        <v>3002</v>
      </c>
      <c r="AK654" s="56" t="s">
        <v>3028</v>
      </c>
      <c r="AL654" s="58">
        <v>780</v>
      </c>
      <c r="AN654" s="58" t="s">
        <v>3034</v>
      </c>
      <c r="AP654" s="58"/>
      <c r="AQ654" s="58"/>
      <c r="AR654" s="58"/>
      <c r="AW654" s="103">
        <v>45322</v>
      </c>
      <c r="AX654" s="97">
        <v>67756</v>
      </c>
      <c r="AY654" s="101">
        <v>2853.4</v>
      </c>
      <c r="AZ654" s="97">
        <v>3.85</v>
      </c>
      <c r="BA654" s="101">
        <f>+AY654/AZ654</f>
        <v>741.14285714285711</v>
      </c>
      <c r="BE654" s="58"/>
      <c r="CS654" s="58">
        <f>+AL654+AT654</f>
        <v>780</v>
      </c>
      <c r="CT654" s="76">
        <f>+BA654+BG654+BM654+BS654+BY654+CE654+CK654+CQ654</f>
        <v>741.14285714285711</v>
      </c>
      <c r="CU654" s="76">
        <f>+CS654-CT654</f>
        <v>38.85714285714289</v>
      </c>
      <c r="CV654" s="81">
        <f>+AE654-AL654-AT654</f>
        <v>-7.5</v>
      </c>
      <c r="CW654" s="56" t="s">
        <v>3824</v>
      </c>
      <c r="CX654" s="56" t="s">
        <v>3821</v>
      </c>
      <c r="CY654" s="70" t="s">
        <v>3819</v>
      </c>
    </row>
    <row r="655" spans="1:103">
      <c r="A655" s="56" t="s">
        <v>565</v>
      </c>
      <c r="B655" s="13">
        <v>74</v>
      </c>
      <c r="C655" s="15" t="s">
        <v>402</v>
      </c>
      <c r="D655" s="15" t="s">
        <v>403</v>
      </c>
      <c r="E655" s="13"/>
      <c r="F655" s="13"/>
      <c r="G655" s="13" t="s">
        <v>263</v>
      </c>
      <c r="H655" s="13">
        <v>8</v>
      </c>
      <c r="I655" s="55">
        <v>120.73</v>
      </c>
      <c r="J655" s="55">
        <v>34900</v>
      </c>
      <c r="K655" s="15">
        <v>0</v>
      </c>
      <c r="L655" s="15" t="s">
        <v>41</v>
      </c>
      <c r="M655" s="62" t="s">
        <v>14</v>
      </c>
      <c r="N655" s="56" t="s">
        <v>145</v>
      </c>
      <c r="O655" s="56" t="s">
        <v>575</v>
      </c>
      <c r="S655" s="56" t="s">
        <v>465</v>
      </c>
      <c r="T655" s="57" t="s">
        <v>263</v>
      </c>
      <c r="U655" s="57">
        <v>8</v>
      </c>
      <c r="V655" s="125">
        <v>120</v>
      </c>
      <c r="W655" s="125" t="s">
        <v>1017</v>
      </c>
      <c r="X655" s="65">
        <v>44916</v>
      </c>
      <c r="Y655" s="65">
        <v>44924</v>
      </c>
      <c r="Z655" s="69" t="s">
        <v>1080</v>
      </c>
      <c r="AA655" s="322">
        <v>51350</v>
      </c>
      <c r="AB655" s="56">
        <v>60</v>
      </c>
      <c r="AC655" s="56">
        <v>11</v>
      </c>
      <c r="AD655" s="65">
        <v>45321</v>
      </c>
      <c r="AE655" s="117">
        <v>772.5</v>
      </c>
      <c r="AF655" s="117"/>
      <c r="AG655" s="56" t="s">
        <v>441</v>
      </c>
      <c r="AH655" s="65">
        <v>45357</v>
      </c>
      <c r="AI655" s="56">
        <v>40271448</v>
      </c>
      <c r="AJ655" s="56" t="s">
        <v>3002</v>
      </c>
      <c r="AK655" s="56" t="s">
        <v>3029</v>
      </c>
      <c r="AL655" s="58">
        <v>772.5</v>
      </c>
      <c r="AN655" s="58" t="s">
        <v>3035</v>
      </c>
      <c r="AP655" s="58"/>
      <c r="AQ655" s="58"/>
      <c r="AR655" s="58"/>
      <c r="AW655" s="103">
        <v>45356</v>
      </c>
      <c r="AX655" s="97">
        <v>913140</v>
      </c>
      <c r="AY655" s="101">
        <v>2838.51</v>
      </c>
      <c r="AZ655" s="97">
        <v>3.8</v>
      </c>
      <c r="BA655" s="101">
        <f>+AY655/AZ655</f>
        <v>746.9763157894738</v>
      </c>
      <c r="BE655" s="58"/>
      <c r="CS655" s="58">
        <f>+AL655+AT655</f>
        <v>772.5</v>
      </c>
      <c r="CT655" s="76">
        <f>+BA655+BG655+BM655+BS655+BY655+CE655+CK655+CQ655</f>
        <v>746.9763157894738</v>
      </c>
      <c r="CU655" s="76">
        <f>+CS655-CT655</f>
        <v>25.523684210526199</v>
      </c>
      <c r="CV655" s="81">
        <f>+AE655-AL655-AT655</f>
        <v>0</v>
      </c>
      <c r="CW655" s="56" t="s">
        <v>3824</v>
      </c>
      <c r="CY655" s="70" t="s">
        <v>3819</v>
      </c>
    </row>
    <row r="656" spans="1:103">
      <c r="A656" s="56" t="s">
        <v>565</v>
      </c>
      <c r="B656" s="13">
        <v>74</v>
      </c>
      <c r="C656" s="15" t="s">
        <v>402</v>
      </c>
      <c r="D656" s="15" t="s">
        <v>403</v>
      </c>
      <c r="E656" s="13"/>
      <c r="F656" s="13"/>
      <c r="G656" s="13" t="s">
        <v>263</v>
      </c>
      <c r="H656" s="13">
        <v>8</v>
      </c>
      <c r="I656" s="55">
        <v>120.73</v>
      </c>
      <c r="J656" s="55">
        <v>34900</v>
      </c>
      <c r="K656" s="15">
        <v>0</v>
      </c>
      <c r="L656" s="15" t="s">
        <v>41</v>
      </c>
      <c r="M656" s="62" t="s">
        <v>14</v>
      </c>
      <c r="N656" s="56" t="s">
        <v>145</v>
      </c>
      <c r="O656" s="56" t="s">
        <v>575</v>
      </c>
      <c r="S656" s="56" t="s">
        <v>465</v>
      </c>
      <c r="T656" s="57" t="s">
        <v>263</v>
      </c>
      <c r="U656" s="57">
        <v>8</v>
      </c>
      <c r="V656" s="125">
        <v>120</v>
      </c>
      <c r="W656" s="125" t="s">
        <v>1017</v>
      </c>
      <c r="X656" s="65">
        <v>44916</v>
      </c>
      <c r="Y656" s="65">
        <v>44924</v>
      </c>
      <c r="Z656" s="69" t="s">
        <v>1080</v>
      </c>
      <c r="AA656" s="322">
        <v>51350</v>
      </c>
      <c r="AB656" s="56">
        <v>60</v>
      </c>
      <c r="AC656" s="56">
        <v>12</v>
      </c>
      <c r="AD656" s="65">
        <v>45351</v>
      </c>
      <c r="AE656" s="117">
        <v>772.5</v>
      </c>
      <c r="AF656" s="117"/>
      <c r="AG656" s="56" t="s">
        <v>441</v>
      </c>
      <c r="AH656" s="65">
        <v>45385</v>
      </c>
      <c r="AI656" s="56">
        <v>40271448</v>
      </c>
      <c r="AJ656" s="56" t="s">
        <v>3002</v>
      </c>
      <c r="AK656" s="56" t="s">
        <v>3030</v>
      </c>
      <c r="AL656" s="58">
        <v>772.5</v>
      </c>
      <c r="AN656" s="58" t="s">
        <v>3036</v>
      </c>
      <c r="AP656" s="58"/>
      <c r="AQ656" s="58"/>
      <c r="AR656" s="58"/>
      <c r="AW656" s="103">
        <v>45384</v>
      </c>
      <c r="AX656" s="97">
        <v>549274</v>
      </c>
      <c r="AY656" s="101">
        <f>+BA656*AZ656</f>
        <v>2920.0499999999997</v>
      </c>
      <c r="AZ656" s="97">
        <v>3.78</v>
      </c>
      <c r="BA656" s="101">
        <v>772.5</v>
      </c>
      <c r="BE656" s="58"/>
      <c r="CS656" s="58">
        <f>+AL656+AT656</f>
        <v>772.5</v>
      </c>
      <c r="CT656" s="76">
        <f>+BA656+BG656+BM656+BS656+BY656+CE656+CK656+CQ656</f>
        <v>772.5</v>
      </c>
      <c r="CU656" s="76">
        <f>+CS656-CT656</f>
        <v>0</v>
      </c>
      <c r="CV656" s="81">
        <f>+AE656-AL656-AT656</f>
        <v>0</v>
      </c>
    </row>
    <row r="657" spans="1:100">
      <c r="A657" s="56" t="s">
        <v>565</v>
      </c>
      <c r="B657" s="13">
        <v>74</v>
      </c>
      <c r="C657" s="15" t="s">
        <v>402</v>
      </c>
      <c r="D657" s="15" t="s">
        <v>403</v>
      </c>
      <c r="E657" s="13"/>
      <c r="F657" s="13"/>
      <c r="G657" s="13" t="s">
        <v>263</v>
      </c>
      <c r="H657" s="13">
        <v>8</v>
      </c>
      <c r="I657" s="55">
        <v>120.73</v>
      </c>
      <c r="J657" s="55">
        <v>34900</v>
      </c>
      <c r="K657" s="15">
        <v>0</v>
      </c>
      <c r="L657" s="15" t="s">
        <v>41</v>
      </c>
      <c r="M657" s="62" t="s">
        <v>14</v>
      </c>
      <c r="N657" s="56" t="s">
        <v>145</v>
      </c>
      <c r="O657" s="56" t="s">
        <v>575</v>
      </c>
      <c r="S657" s="56" t="s">
        <v>465</v>
      </c>
      <c r="T657" s="57" t="s">
        <v>263</v>
      </c>
      <c r="U657" s="57">
        <v>8</v>
      </c>
      <c r="V657" s="125">
        <v>120</v>
      </c>
      <c r="W657" s="125" t="s">
        <v>1017</v>
      </c>
      <c r="X657" s="65">
        <v>44916</v>
      </c>
      <c r="Y657" s="65">
        <v>44924</v>
      </c>
      <c r="Z657" s="69" t="s">
        <v>1080</v>
      </c>
      <c r="AA657" s="322">
        <v>51350</v>
      </c>
      <c r="AB657" s="56">
        <v>60</v>
      </c>
      <c r="AC657" s="56">
        <v>13</v>
      </c>
      <c r="AD657" s="65">
        <v>45381</v>
      </c>
      <c r="AE657" s="117">
        <v>772.5</v>
      </c>
      <c r="AF657" s="58">
        <v>100</v>
      </c>
      <c r="AG657" s="56" t="s">
        <v>441</v>
      </c>
      <c r="AH657" s="65">
        <v>45433</v>
      </c>
      <c r="AI657" s="56">
        <v>40271448</v>
      </c>
      <c r="AJ657" s="56" t="s">
        <v>3002</v>
      </c>
      <c r="AK657" s="56" t="s">
        <v>3031</v>
      </c>
      <c r="AL657" s="58">
        <v>772.5</v>
      </c>
      <c r="AN657" s="58" t="s">
        <v>3037</v>
      </c>
      <c r="AO657" s="56" t="s">
        <v>441</v>
      </c>
      <c r="AP657" s="65">
        <v>45433</v>
      </c>
      <c r="AQ657" s="56">
        <v>40271448</v>
      </c>
      <c r="AR657" s="56" t="s">
        <v>3002</v>
      </c>
      <c r="AS657" s="56" t="s">
        <v>3032</v>
      </c>
      <c r="AT657" s="58">
        <v>100</v>
      </c>
      <c r="AV657" s="58" t="s">
        <v>3038</v>
      </c>
      <c r="AW657" s="103">
        <v>45429</v>
      </c>
      <c r="AX657" s="97">
        <v>2514</v>
      </c>
      <c r="AY657" s="101">
        <v>274</v>
      </c>
      <c r="AZ657" s="97">
        <v>3.7519999999999998</v>
      </c>
      <c r="BA657" s="101">
        <f>+AY657/AZ657</f>
        <v>73.027718550106613</v>
      </c>
      <c r="BB657" s="101"/>
      <c r="BC657" s="103">
        <v>45414</v>
      </c>
      <c r="BD657" s="102">
        <v>36193</v>
      </c>
      <c r="BE657" s="101">
        <v>300</v>
      </c>
      <c r="BF657" s="97">
        <v>3.7519999999999998</v>
      </c>
      <c r="BG657" s="101">
        <f>+BE657/BF657</f>
        <v>79.957356076759069</v>
      </c>
      <c r="BH657" s="97"/>
      <c r="BI657" s="103">
        <v>45419</v>
      </c>
      <c r="BJ657" s="97">
        <v>36385</v>
      </c>
      <c r="BK657" s="97">
        <v>800</v>
      </c>
      <c r="BL657" s="97">
        <v>3.7519999999999998</v>
      </c>
      <c r="BM657" s="97">
        <f>+BK657/BL657</f>
        <v>213.21961620469085</v>
      </c>
      <c r="BN657" s="97"/>
      <c r="BO657" s="65">
        <v>45415</v>
      </c>
      <c r="BP657" s="56">
        <v>36244</v>
      </c>
      <c r="BQ657" s="56">
        <v>1900</v>
      </c>
      <c r="BR657" s="56">
        <v>3.7519999999999998</v>
      </c>
      <c r="BS657" s="56">
        <f>+BQ657/BR657</f>
        <v>506.39658848614073</v>
      </c>
      <c r="CS657" s="58">
        <f>+AL657+AT657</f>
        <v>872.5</v>
      </c>
      <c r="CT657" s="76">
        <f>+BA657+BG657+BM657+BS657+BY657+CE657+CK657+CQ657</f>
        <v>872.60127931769728</v>
      </c>
      <c r="CU657" s="76">
        <f>+CS657-CT657</f>
        <v>-0.10127931769727638</v>
      </c>
      <c r="CV657" s="81">
        <f>+AE657-AL657-AT657</f>
        <v>-100</v>
      </c>
    </row>
    <row r="658" spans="1:100">
      <c r="A658" s="56" t="s">
        <v>565</v>
      </c>
      <c r="B658" s="13">
        <v>74</v>
      </c>
      <c r="C658" s="15" t="s">
        <v>402</v>
      </c>
      <c r="D658" s="15" t="s">
        <v>403</v>
      </c>
      <c r="E658" s="13"/>
      <c r="F658" s="13"/>
      <c r="G658" s="13" t="s">
        <v>263</v>
      </c>
      <c r="H658" s="13">
        <v>8</v>
      </c>
      <c r="I658" s="55">
        <v>120.73</v>
      </c>
      <c r="J658" s="55">
        <v>34900</v>
      </c>
      <c r="K658" s="15">
        <v>0</v>
      </c>
      <c r="L658" s="15" t="s">
        <v>41</v>
      </c>
      <c r="M658" s="62" t="s">
        <v>14</v>
      </c>
      <c r="N658" s="56" t="s">
        <v>145</v>
      </c>
      <c r="O658" s="56" t="s">
        <v>575</v>
      </c>
      <c r="S658" s="56" t="s">
        <v>465</v>
      </c>
      <c r="T658" s="57" t="s">
        <v>263</v>
      </c>
      <c r="U658" s="57">
        <v>8</v>
      </c>
      <c r="V658" s="125">
        <v>120</v>
      </c>
      <c r="W658" s="125" t="s">
        <v>1017</v>
      </c>
      <c r="X658" s="65">
        <v>44916</v>
      </c>
      <c r="Y658" s="65">
        <v>44924</v>
      </c>
      <c r="Z658" s="69" t="s">
        <v>1080</v>
      </c>
      <c r="AA658" s="322">
        <v>51350</v>
      </c>
      <c r="AB658" s="56">
        <v>60</v>
      </c>
      <c r="AC658" s="56">
        <v>14</v>
      </c>
      <c r="AD658" s="65">
        <v>45412</v>
      </c>
      <c r="AE658" s="117">
        <v>772.5</v>
      </c>
      <c r="AF658" s="117"/>
      <c r="AG658" s="56" t="s">
        <v>441</v>
      </c>
      <c r="AH658" s="65">
        <v>45539</v>
      </c>
      <c r="AI658" s="56">
        <v>40271448</v>
      </c>
      <c r="AJ658" s="56" t="s">
        <v>3002</v>
      </c>
      <c r="AK658" s="56" t="s">
        <v>3033</v>
      </c>
      <c r="AL658" s="58">
        <v>265</v>
      </c>
      <c r="AN658" s="58" t="s">
        <v>3039</v>
      </c>
      <c r="AP658" s="58"/>
      <c r="AQ658" s="58"/>
      <c r="AR658" s="58"/>
      <c r="AW658" s="103">
        <v>45443</v>
      </c>
      <c r="AX658" s="97" t="s">
        <v>3046</v>
      </c>
      <c r="AY658" s="101">
        <v>1000</v>
      </c>
      <c r="AZ658" s="97">
        <v>3.762</v>
      </c>
      <c r="BA658" s="101">
        <f>+AY658/AZ658</f>
        <v>265.8160552897395</v>
      </c>
      <c r="BE658" s="58"/>
      <c r="CS658" s="58">
        <f>+AL658+AT658</f>
        <v>265</v>
      </c>
      <c r="CT658" s="76">
        <f>+BA658+BG658+BM658+BS658+BY658+CE658+CK658+CQ658</f>
        <v>265.8160552897395</v>
      </c>
      <c r="CU658" s="76">
        <f>+CS658-CT658</f>
        <v>-0.81605528973949504</v>
      </c>
      <c r="CV658" s="81">
        <f>+AE658-AL658-AT658</f>
        <v>507.5</v>
      </c>
    </row>
    <row r="659" spans="1:100">
      <c r="A659" s="56" t="s">
        <v>565</v>
      </c>
      <c r="B659" s="13">
        <v>74</v>
      </c>
      <c r="C659" s="15" t="s">
        <v>402</v>
      </c>
      <c r="D659" s="15" t="s">
        <v>403</v>
      </c>
      <c r="E659" s="13"/>
      <c r="F659" s="13"/>
      <c r="G659" s="13" t="s">
        <v>263</v>
      </c>
      <c r="H659" s="13">
        <v>8</v>
      </c>
      <c r="I659" s="55">
        <v>120.73</v>
      </c>
      <c r="J659" s="55">
        <v>34900</v>
      </c>
      <c r="K659" s="15">
        <v>0</v>
      </c>
      <c r="L659" s="15" t="s">
        <v>41</v>
      </c>
      <c r="M659" s="62" t="s">
        <v>14</v>
      </c>
      <c r="N659" s="56" t="s">
        <v>145</v>
      </c>
      <c r="O659" s="56" t="s">
        <v>575</v>
      </c>
      <c r="S659" s="56" t="s">
        <v>465</v>
      </c>
      <c r="T659" s="57" t="s">
        <v>263</v>
      </c>
      <c r="U659" s="57">
        <v>8</v>
      </c>
      <c r="V659" s="125">
        <v>120</v>
      </c>
      <c r="W659" s="125" t="s">
        <v>1017</v>
      </c>
      <c r="X659" s="65">
        <v>44916</v>
      </c>
      <c r="Y659" s="65">
        <v>44924</v>
      </c>
      <c r="Z659" s="69" t="s">
        <v>1080</v>
      </c>
      <c r="AA659" s="322">
        <v>51350</v>
      </c>
      <c r="AB659" s="56">
        <v>60</v>
      </c>
      <c r="AC659" s="56">
        <v>15</v>
      </c>
      <c r="AD659" s="65">
        <v>45442</v>
      </c>
      <c r="AE659" s="117">
        <v>772.5</v>
      </c>
      <c r="AF659" s="117"/>
      <c r="AP659" s="58"/>
      <c r="AQ659" s="58"/>
      <c r="AR659" s="58"/>
      <c r="AW659" s="56"/>
      <c r="AY659" s="58"/>
      <c r="BE659" s="58"/>
      <c r="CS659" s="58">
        <f>+AL659+AT659</f>
        <v>0</v>
      </c>
      <c r="CT659" s="76">
        <f>+BA659+BG659+BM659+BS659+BY659+CE659+CK659+CQ659</f>
        <v>0</v>
      </c>
      <c r="CU659" s="76">
        <f>+CS659-CT659</f>
        <v>0</v>
      </c>
      <c r="CV659" s="81">
        <f>+AE659-AL659-AT659</f>
        <v>772.5</v>
      </c>
    </row>
    <row r="660" spans="1:100">
      <c r="A660" s="56" t="s">
        <v>565</v>
      </c>
      <c r="B660" s="13">
        <v>74</v>
      </c>
      <c r="C660" s="15" t="s">
        <v>402</v>
      </c>
      <c r="D660" s="15" t="s">
        <v>403</v>
      </c>
      <c r="E660" s="13"/>
      <c r="F660" s="13"/>
      <c r="G660" s="13" t="s">
        <v>263</v>
      </c>
      <c r="H660" s="13">
        <v>8</v>
      </c>
      <c r="I660" s="55">
        <v>120.73</v>
      </c>
      <c r="J660" s="55">
        <v>34900</v>
      </c>
      <c r="K660" s="15">
        <v>0</v>
      </c>
      <c r="L660" s="15" t="s">
        <v>41</v>
      </c>
      <c r="M660" s="62" t="s">
        <v>14</v>
      </c>
      <c r="N660" s="56" t="s">
        <v>145</v>
      </c>
      <c r="O660" s="56" t="s">
        <v>575</v>
      </c>
      <c r="S660" s="56" t="s">
        <v>465</v>
      </c>
      <c r="T660" s="57" t="s">
        <v>263</v>
      </c>
      <c r="U660" s="57">
        <v>8</v>
      </c>
      <c r="V660" s="125">
        <v>120</v>
      </c>
      <c r="W660" s="125" t="s">
        <v>1017</v>
      </c>
      <c r="X660" s="65">
        <v>44916</v>
      </c>
      <c r="Y660" s="65">
        <v>44924</v>
      </c>
      <c r="Z660" s="69" t="s">
        <v>1080</v>
      </c>
      <c r="AA660" s="322">
        <v>51350</v>
      </c>
      <c r="AB660" s="56">
        <v>60</v>
      </c>
      <c r="AC660" s="56">
        <v>16</v>
      </c>
      <c r="AD660" s="65">
        <v>45473</v>
      </c>
      <c r="AE660" s="117">
        <v>772.5</v>
      </c>
      <c r="AF660" s="117"/>
      <c r="AP660" s="58"/>
      <c r="AQ660" s="58"/>
      <c r="AR660" s="58"/>
      <c r="AW660" s="56"/>
      <c r="CS660" s="58">
        <f>+AL660+AT660</f>
        <v>0</v>
      </c>
      <c r="CT660" s="76">
        <f>+BA660+BG660+BM660+BS660+BY660+CE660+CK660+CQ660</f>
        <v>0</v>
      </c>
      <c r="CU660" s="76">
        <f>+CS660-CT660</f>
        <v>0</v>
      </c>
      <c r="CV660" s="81">
        <f>+AE660-AL660-AT660</f>
        <v>772.5</v>
      </c>
    </row>
    <row r="661" spans="1:100">
      <c r="A661" s="56" t="s">
        <v>565</v>
      </c>
      <c r="B661" s="13">
        <v>74</v>
      </c>
      <c r="C661" s="15" t="s">
        <v>402</v>
      </c>
      <c r="D661" s="15" t="s">
        <v>403</v>
      </c>
      <c r="E661" s="13"/>
      <c r="F661" s="13"/>
      <c r="G661" s="13" t="s">
        <v>263</v>
      </c>
      <c r="H661" s="13">
        <v>8</v>
      </c>
      <c r="I661" s="55">
        <v>120.73</v>
      </c>
      <c r="J661" s="55">
        <v>34900</v>
      </c>
      <c r="K661" s="15">
        <v>0</v>
      </c>
      <c r="L661" s="15" t="s">
        <v>41</v>
      </c>
      <c r="M661" s="62" t="s">
        <v>14</v>
      </c>
      <c r="N661" s="56" t="s">
        <v>145</v>
      </c>
      <c r="O661" s="56" t="s">
        <v>575</v>
      </c>
      <c r="S661" s="56" t="s">
        <v>465</v>
      </c>
      <c r="T661" s="57" t="s">
        <v>263</v>
      </c>
      <c r="U661" s="57">
        <v>8</v>
      </c>
      <c r="V661" s="125">
        <v>120</v>
      </c>
      <c r="W661" s="125" t="s">
        <v>1017</v>
      </c>
      <c r="X661" s="65">
        <v>44916</v>
      </c>
      <c r="Y661" s="65">
        <v>44924</v>
      </c>
      <c r="Z661" s="69" t="s">
        <v>1080</v>
      </c>
      <c r="AA661" s="322">
        <v>51350</v>
      </c>
      <c r="AB661" s="56">
        <v>60</v>
      </c>
      <c r="AC661" s="56">
        <v>17</v>
      </c>
      <c r="AD661" s="65">
        <v>45503</v>
      </c>
      <c r="AE661" s="117">
        <v>772.5</v>
      </c>
      <c r="AF661" s="117"/>
      <c r="AP661" s="58"/>
      <c r="AQ661" s="58"/>
      <c r="AR661" s="58"/>
      <c r="AW661" s="56"/>
      <c r="CS661" s="58">
        <f>+AL661+AT661</f>
        <v>0</v>
      </c>
      <c r="CT661" s="76">
        <f>+BA661+BG661+BM661+BS661+BY661+CE661+CK661+CQ661</f>
        <v>0</v>
      </c>
      <c r="CU661" s="76">
        <f>+CS661-CT661</f>
        <v>0</v>
      </c>
      <c r="CV661" s="81">
        <f>+AE661-AL661-AT661</f>
        <v>772.5</v>
      </c>
    </row>
    <row r="662" spans="1:100">
      <c r="A662" s="56" t="s">
        <v>565</v>
      </c>
      <c r="B662" s="13">
        <v>74</v>
      </c>
      <c r="C662" s="15" t="s">
        <v>402</v>
      </c>
      <c r="D662" s="15" t="s">
        <v>403</v>
      </c>
      <c r="E662" s="13"/>
      <c r="F662" s="13"/>
      <c r="G662" s="13" t="s">
        <v>263</v>
      </c>
      <c r="H662" s="13">
        <v>8</v>
      </c>
      <c r="I662" s="55">
        <v>120.73</v>
      </c>
      <c r="J662" s="55">
        <v>34900</v>
      </c>
      <c r="K662" s="15">
        <v>0</v>
      </c>
      <c r="L662" s="15" t="s">
        <v>41</v>
      </c>
      <c r="M662" s="62" t="s">
        <v>14</v>
      </c>
      <c r="N662" s="56" t="s">
        <v>145</v>
      </c>
      <c r="O662" s="56" t="s">
        <v>575</v>
      </c>
      <c r="S662" s="56" t="s">
        <v>465</v>
      </c>
      <c r="T662" s="57" t="s">
        <v>263</v>
      </c>
      <c r="U662" s="57">
        <v>8</v>
      </c>
      <c r="V662" s="125">
        <v>120</v>
      </c>
      <c r="W662" s="125" t="s">
        <v>1017</v>
      </c>
      <c r="X662" s="65">
        <v>44916</v>
      </c>
      <c r="Y662" s="65">
        <v>44924</v>
      </c>
      <c r="Z662" s="69" t="s">
        <v>1080</v>
      </c>
      <c r="AA662" s="322">
        <v>51350</v>
      </c>
      <c r="AB662" s="56">
        <v>60</v>
      </c>
      <c r="AC662" s="56">
        <v>18</v>
      </c>
      <c r="AD662" s="65">
        <v>45534</v>
      </c>
      <c r="AE662" s="117">
        <v>772.5</v>
      </c>
      <c r="AF662" s="117"/>
      <c r="AP662" s="58"/>
      <c r="AQ662" s="58"/>
      <c r="AR662" s="58"/>
      <c r="AW662" s="56"/>
      <c r="CS662" s="58">
        <f>+AL662+AT662</f>
        <v>0</v>
      </c>
      <c r="CT662" s="76">
        <f>+BA662+BG662+BM662+BS662+BY662+CE662+CK662+CQ662</f>
        <v>0</v>
      </c>
      <c r="CU662" s="76">
        <f>+CS662-CT662</f>
        <v>0</v>
      </c>
      <c r="CV662" s="81">
        <f>+AE662-AL662-AT662</f>
        <v>772.5</v>
      </c>
    </row>
    <row r="663" spans="1:100">
      <c r="A663" s="56" t="s">
        <v>565</v>
      </c>
      <c r="B663" s="13">
        <v>74</v>
      </c>
      <c r="C663" s="15" t="s">
        <v>402</v>
      </c>
      <c r="D663" s="15" t="s">
        <v>403</v>
      </c>
      <c r="E663" s="13"/>
      <c r="F663" s="13"/>
      <c r="G663" s="13" t="s">
        <v>263</v>
      </c>
      <c r="H663" s="13">
        <v>8</v>
      </c>
      <c r="I663" s="55">
        <v>120.73</v>
      </c>
      <c r="J663" s="55">
        <v>34900</v>
      </c>
      <c r="K663" s="15">
        <v>0</v>
      </c>
      <c r="L663" s="15" t="s">
        <v>41</v>
      </c>
      <c r="M663" s="62" t="s">
        <v>14</v>
      </c>
      <c r="N663" s="56" t="s">
        <v>145</v>
      </c>
      <c r="O663" s="56" t="s">
        <v>575</v>
      </c>
      <c r="S663" s="56" t="s">
        <v>465</v>
      </c>
      <c r="T663" s="57" t="s">
        <v>263</v>
      </c>
      <c r="U663" s="57">
        <v>8</v>
      </c>
      <c r="V663" s="125">
        <v>120</v>
      </c>
      <c r="W663" s="125" t="s">
        <v>1017</v>
      </c>
      <c r="X663" s="65">
        <v>44916</v>
      </c>
      <c r="Y663" s="65">
        <v>44924</v>
      </c>
      <c r="Z663" s="69" t="s">
        <v>1080</v>
      </c>
      <c r="AA663" s="322">
        <v>51350</v>
      </c>
      <c r="AB663" s="56">
        <v>60</v>
      </c>
      <c r="AC663" s="56">
        <v>19</v>
      </c>
      <c r="AD663" s="65">
        <v>45565</v>
      </c>
      <c r="AE663" s="117">
        <v>772.5</v>
      </c>
      <c r="AF663" s="117"/>
      <c r="AP663" s="58"/>
      <c r="AQ663" s="58"/>
      <c r="AR663" s="58"/>
      <c r="AW663" s="56"/>
      <c r="CS663" s="58">
        <f>+AL663+AT663</f>
        <v>0</v>
      </c>
      <c r="CT663" s="76">
        <f>+BA663+BG663+BM663+BS663+BY663+CE663+CK663+CQ663</f>
        <v>0</v>
      </c>
      <c r="CU663" s="76">
        <f>+CS663-CT663</f>
        <v>0</v>
      </c>
      <c r="CV663" s="81">
        <f>+AE663-AL663-AT663</f>
        <v>772.5</v>
      </c>
    </row>
    <row r="664" spans="1:100">
      <c r="A664" s="56" t="s">
        <v>565</v>
      </c>
      <c r="B664" s="13">
        <v>74</v>
      </c>
      <c r="C664" s="15" t="s">
        <v>402</v>
      </c>
      <c r="D664" s="15" t="s">
        <v>403</v>
      </c>
      <c r="E664" s="13"/>
      <c r="F664" s="13"/>
      <c r="G664" s="13" t="s">
        <v>263</v>
      </c>
      <c r="H664" s="13">
        <v>8</v>
      </c>
      <c r="I664" s="55">
        <v>120.73</v>
      </c>
      <c r="J664" s="55">
        <v>34900</v>
      </c>
      <c r="K664" s="15">
        <v>0</v>
      </c>
      <c r="L664" s="15" t="s">
        <v>41</v>
      </c>
      <c r="M664" s="62" t="s">
        <v>14</v>
      </c>
      <c r="N664" s="56" t="s">
        <v>145</v>
      </c>
      <c r="O664" s="56" t="s">
        <v>575</v>
      </c>
      <c r="S664" s="56" t="s">
        <v>465</v>
      </c>
      <c r="T664" s="57" t="s">
        <v>263</v>
      </c>
      <c r="U664" s="57">
        <v>8</v>
      </c>
      <c r="V664" s="125">
        <v>120</v>
      </c>
      <c r="W664" s="125" t="s">
        <v>1017</v>
      </c>
      <c r="X664" s="65">
        <v>44916</v>
      </c>
      <c r="Y664" s="65">
        <v>44924</v>
      </c>
      <c r="Z664" s="69" t="s">
        <v>1080</v>
      </c>
      <c r="AA664" s="322">
        <v>51350</v>
      </c>
      <c r="AB664" s="56">
        <v>60</v>
      </c>
      <c r="AC664" s="56">
        <v>20</v>
      </c>
      <c r="AD664" s="65">
        <v>45595</v>
      </c>
      <c r="AE664" s="117">
        <v>772.5</v>
      </c>
      <c r="AF664" s="117"/>
      <c r="AP664" s="58"/>
      <c r="AQ664" s="58"/>
      <c r="AR664" s="58"/>
      <c r="AW664" s="56"/>
      <c r="CS664" s="58">
        <f>+AL664+AT664</f>
        <v>0</v>
      </c>
      <c r="CT664" s="76">
        <f>+BA664+BG664+BM664+BS664+BY664+CE664+CK664+CQ664</f>
        <v>0</v>
      </c>
      <c r="CU664" s="76">
        <f>+CS664-CT664</f>
        <v>0</v>
      </c>
      <c r="CV664" s="81">
        <f>+AE664-AL664-AT664</f>
        <v>772.5</v>
      </c>
    </row>
    <row r="665" spans="1:100">
      <c r="A665" s="56" t="s">
        <v>565</v>
      </c>
      <c r="B665" s="13">
        <v>74</v>
      </c>
      <c r="C665" s="15" t="s">
        <v>402</v>
      </c>
      <c r="D665" s="15" t="s">
        <v>403</v>
      </c>
      <c r="E665" s="13"/>
      <c r="F665" s="13"/>
      <c r="G665" s="13" t="s">
        <v>263</v>
      </c>
      <c r="H665" s="13">
        <v>8</v>
      </c>
      <c r="I665" s="55">
        <v>120.73</v>
      </c>
      <c r="J665" s="55">
        <v>34900</v>
      </c>
      <c r="K665" s="15">
        <v>0</v>
      </c>
      <c r="L665" s="15" t="s">
        <v>41</v>
      </c>
      <c r="M665" s="62" t="s">
        <v>14</v>
      </c>
      <c r="N665" s="56" t="s">
        <v>145</v>
      </c>
      <c r="O665" s="56" t="s">
        <v>575</v>
      </c>
      <c r="S665" s="56" t="s">
        <v>465</v>
      </c>
      <c r="T665" s="57" t="s">
        <v>263</v>
      </c>
      <c r="U665" s="57">
        <v>8</v>
      </c>
      <c r="V665" s="125">
        <v>120</v>
      </c>
      <c r="W665" s="125" t="s">
        <v>1017</v>
      </c>
      <c r="X665" s="65">
        <v>44916</v>
      </c>
      <c r="Y665" s="65">
        <v>44924</v>
      </c>
      <c r="Z665" s="69" t="s">
        <v>1080</v>
      </c>
      <c r="AA665" s="322">
        <v>51350</v>
      </c>
      <c r="AB665" s="56">
        <v>60</v>
      </c>
      <c r="AC665" s="56">
        <v>21</v>
      </c>
      <c r="AD665" s="65">
        <v>45626</v>
      </c>
      <c r="AE665" s="117">
        <v>772.5</v>
      </c>
      <c r="AF665" s="117"/>
      <c r="AP665" s="58"/>
      <c r="AQ665" s="58"/>
      <c r="AR665" s="58"/>
      <c r="AW665" s="56"/>
      <c r="CS665" s="58">
        <f>+AL665+AT665</f>
        <v>0</v>
      </c>
      <c r="CT665" s="76">
        <f>+BA665+BG665+BM665+BS665+BY665+CE665+CK665+CQ665</f>
        <v>0</v>
      </c>
      <c r="CU665" s="76">
        <f>+CS665-CT665</f>
        <v>0</v>
      </c>
      <c r="CV665" s="81">
        <f>+AE665-AL665-AT665</f>
        <v>772.5</v>
      </c>
    </row>
    <row r="666" spans="1:100">
      <c r="A666" s="56" t="s">
        <v>565</v>
      </c>
      <c r="B666" s="13">
        <v>74</v>
      </c>
      <c r="C666" s="15" t="s">
        <v>402</v>
      </c>
      <c r="D666" s="15" t="s">
        <v>403</v>
      </c>
      <c r="E666" s="13"/>
      <c r="F666" s="13"/>
      <c r="G666" s="13" t="s">
        <v>263</v>
      </c>
      <c r="H666" s="13">
        <v>8</v>
      </c>
      <c r="I666" s="55">
        <v>120.73</v>
      </c>
      <c r="J666" s="55">
        <v>34900</v>
      </c>
      <c r="K666" s="15">
        <v>0</v>
      </c>
      <c r="L666" s="15" t="s">
        <v>41</v>
      </c>
      <c r="M666" s="62" t="s">
        <v>14</v>
      </c>
      <c r="N666" s="56" t="s">
        <v>145</v>
      </c>
      <c r="O666" s="56" t="s">
        <v>575</v>
      </c>
      <c r="S666" s="56" t="s">
        <v>465</v>
      </c>
      <c r="T666" s="57" t="s">
        <v>263</v>
      </c>
      <c r="U666" s="57">
        <v>8</v>
      </c>
      <c r="V666" s="125">
        <v>120</v>
      </c>
      <c r="W666" s="125" t="s">
        <v>1017</v>
      </c>
      <c r="X666" s="65">
        <v>44916</v>
      </c>
      <c r="Y666" s="65">
        <v>44924</v>
      </c>
      <c r="Z666" s="69" t="s">
        <v>1080</v>
      </c>
      <c r="AA666" s="322">
        <v>51350</v>
      </c>
      <c r="AB666" s="56">
        <v>60</v>
      </c>
      <c r="AC666" s="56">
        <v>22</v>
      </c>
      <c r="AD666" s="65">
        <v>45656</v>
      </c>
      <c r="AE666" s="117">
        <v>772.5</v>
      </c>
      <c r="AF666" s="117"/>
      <c r="AP666" s="58"/>
      <c r="AQ666" s="58"/>
      <c r="AR666" s="58"/>
      <c r="AW666" s="56"/>
      <c r="CS666" s="58">
        <f>+AL666+AT666</f>
        <v>0</v>
      </c>
      <c r="CT666" s="76">
        <f>+BA666+BG666+BM666+BS666+BY666+CE666+CK666+CQ666</f>
        <v>0</v>
      </c>
      <c r="CU666" s="76">
        <f>+CS666-CT666</f>
        <v>0</v>
      </c>
      <c r="CV666" s="81">
        <f>+AE666-AL666-AT666</f>
        <v>772.5</v>
      </c>
    </row>
    <row r="667" spans="1:100">
      <c r="A667" s="56" t="s">
        <v>565</v>
      </c>
      <c r="B667" s="13">
        <v>74</v>
      </c>
      <c r="C667" s="15" t="s">
        <v>402</v>
      </c>
      <c r="D667" s="15" t="s">
        <v>403</v>
      </c>
      <c r="E667" s="13"/>
      <c r="F667" s="13"/>
      <c r="G667" s="13" t="s">
        <v>263</v>
      </c>
      <c r="H667" s="13">
        <v>8</v>
      </c>
      <c r="I667" s="55">
        <v>120.73</v>
      </c>
      <c r="J667" s="55">
        <v>34900</v>
      </c>
      <c r="K667" s="15">
        <v>0</v>
      </c>
      <c r="L667" s="15" t="s">
        <v>41</v>
      </c>
      <c r="M667" s="62" t="s">
        <v>14</v>
      </c>
      <c r="N667" s="56" t="s">
        <v>145</v>
      </c>
      <c r="O667" s="56" t="s">
        <v>575</v>
      </c>
      <c r="S667" s="56" t="s">
        <v>465</v>
      </c>
      <c r="T667" s="57" t="s">
        <v>263</v>
      </c>
      <c r="U667" s="57">
        <v>8</v>
      </c>
      <c r="V667" s="125">
        <v>120</v>
      </c>
      <c r="W667" s="125" t="s">
        <v>1017</v>
      </c>
      <c r="X667" s="65">
        <v>44916</v>
      </c>
      <c r="Y667" s="65">
        <v>44924</v>
      </c>
      <c r="Z667" s="69" t="s">
        <v>1080</v>
      </c>
      <c r="AA667" s="322">
        <v>51350</v>
      </c>
      <c r="AB667" s="56">
        <v>60</v>
      </c>
      <c r="AC667" s="56">
        <v>23</v>
      </c>
      <c r="AD667" s="65">
        <v>45687</v>
      </c>
      <c r="AE667" s="117">
        <v>772.5</v>
      </c>
      <c r="AF667" s="117"/>
      <c r="AP667" s="58"/>
      <c r="AQ667" s="58"/>
      <c r="AR667" s="58"/>
      <c r="AW667" s="56"/>
      <c r="CS667" s="58">
        <f>+AL667+AT667</f>
        <v>0</v>
      </c>
      <c r="CT667" s="76">
        <f>+BA667+BG667+BM667+BS667+BY667+CE667+CK667+CQ667</f>
        <v>0</v>
      </c>
      <c r="CU667" s="76">
        <f>+CS667-CT667</f>
        <v>0</v>
      </c>
      <c r="CV667" s="81">
        <f>+AE667-AL667-AT667</f>
        <v>772.5</v>
      </c>
    </row>
    <row r="668" spans="1:100">
      <c r="A668" s="56" t="s">
        <v>565</v>
      </c>
      <c r="B668" s="13">
        <v>74</v>
      </c>
      <c r="C668" s="15" t="s">
        <v>402</v>
      </c>
      <c r="D668" s="15" t="s">
        <v>403</v>
      </c>
      <c r="E668" s="13"/>
      <c r="F668" s="13"/>
      <c r="G668" s="13" t="s">
        <v>263</v>
      </c>
      <c r="H668" s="13">
        <v>8</v>
      </c>
      <c r="I668" s="55">
        <v>120.73</v>
      </c>
      <c r="J668" s="55">
        <v>34900</v>
      </c>
      <c r="K668" s="15">
        <v>0</v>
      </c>
      <c r="L668" s="15" t="s">
        <v>41</v>
      </c>
      <c r="M668" s="62" t="s">
        <v>14</v>
      </c>
      <c r="N668" s="56" t="s">
        <v>145</v>
      </c>
      <c r="O668" s="56" t="s">
        <v>575</v>
      </c>
      <c r="S668" s="56" t="s">
        <v>465</v>
      </c>
      <c r="T668" s="57" t="s">
        <v>263</v>
      </c>
      <c r="U668" s="57">
        <v>8</v>
      </c>
      <c r="V668" s="125">
        <v>120</v>
      </c>
      <c r="W668" s="125" t="s">
        <v>1017</v>
      </c>
      <c r="X668" s="65">
        <v>44916</v>
      </c>
      <c r="Y668" s="65">
        <v>44924</v>
      </c>
      <c r="Z668" s="69" t="s">
        <v>1080</v>
      </c>
      <c r="AA668" s="322">
        <v>51350</v>
      </c>
      <c r="AB668" s="56">
        <v>60</v>
      </c>
      <c r="AC668" s="56">
        <v>24</v>
      </c>
      <c r="AD668" s="65">
        <v>45716</v>
      </c>
      <c r="AE668" s="117">
        <v>772.5</v>
      </c>
      <c r="AF668" s="117"/>
      <c r="AP668" s="58"/>
      <c r="AQ668" s="58"/>
      <c r="AR668" s="58"/>
      <c r="AW668" s="56"/>
      <c r="CS668" s="58">
        <f>+AL668+AT668</f>
        <v>0</v>
      </c>
      <c r="CT668" s="76">
        <f>+BA668+BG668+BM668+BS668+BY668+CE668+CK668+CQ668</f>
        <v>0</v>
      </c>
      <c r="CU668" s="76">
        <f>+CS668-CT668</f>
        <v>0</v>
      </c>
      <c r="CV668" s="81">
        <f>+AE668-AL668-AT668</f>
        <v>772.5</v>
      </c>
    </row>
    <row r="669" spans="1:100">
      <c r="A669" s="56" t="s">
        <v>565</v>
      </c>
      <c r="B669" s="13">
        <v>74</v>
      </c>
      <c r="C669" s="15" t="s">
        <v>402</v>
      </c>
      <c r="D669" s="15" t="s">
        <v>403</v>
      </c>
      <c r="E669" s="13"/>
      <c r="F669" s="13"/>
      <c r="G669" s="13" t="s">
        <v>263</v>
      </c>
      <c r="H669" s="13">
        <v>8</v>
      </c>
      <c r="I669" s="55">
        <v>120.73</v>
      </c>
      <c r="J669" s="55">
        <v>34900</v>
      </c>
      <c r="K669" s="15">
        <v>0</v>
      </c>
      <c r="L669" s="15" t="s">
        <v>41</v>
      </c>
      <c r="M669" s="62" t="s">
        <v>14</v>
      </c>
      <c r="N669" s="56" t="s">
        <v>145</v>
      </c>
      <c r="O669" s="56" t="s">
        <v>575</v>
      </c>
      <c r="S669" s="56" t="s">
        <v>465</v>
      </c>
      <c r="T669" s="57" t="s">
        <v>263</v>
      </c>
      <c r="U669" s="57">
        <v>8</v>
      </c>
      <c r="V669" s="125">
        <v>120</v>
      </c>
      <c r="W669" s="125" t="s">
        <v>1017</v>
      </c>
      <c r="X669" s="65">
        <v>44916</v>
      </c>
      <c r="Y669" s="65">
        <v>44924</v>
      </c>
      <c r="Z669" s="69" t="s">
        <v>1080</v>
      </c>
      <c r="AA669" s="322">
        <v>51350</v>
      </c>
      <c r="AB669" s="56">
        <v>60</v>
      </c>
      <c r="AC669" s="56">
        <v>25</v>
      </c>
      <c r="AD669" s="65">
        <v>45746</v>
      </c>
      <c r="AE669" s="117">
        <v>772.5</v>
      </c>
      <c r="AF669" s="117"/>
      <c r="AP669" s="58"/>
      <c r="AQ669" s="58"/>
      <c r="AR669" s="58"/>
      <c r="AW669" s="56"/>
      <c r="CS669" s="58">
        <f>+AL669+AT669</f>
        <v>0</v>
      </c>
      <c r="CT669" s="76">
        <f>+BA669+BG669+BM669+BS669+BY669+CE669+CK669+CQ669</f>
        <v>0</v>
      </c>
      <c r="CU669" s="76">
        <f>+CS669-CT669</f>
        <v>0</v>
      </c>
      <c r="CV669" s="81">
        <f>+AE669-AL669-AT669</f>
        <v>772.5</v>
      </c>
    </row>
    <row r="670" spans="1:100">
      <c r="A670" s="56" t="s">
        <v>565</v>
      </c>
      <c r="B670" s="13">
        <v>74</v>
      </c>
      <c r="C670" s="15" t="s">
        <v>402</v>
      </c>
      <c r="D670" s="15" t="s">
        <v>403</v>
      </c>
      <c r="E670" s="13"/>
      <c r="F670" s="13"/>
      <c r="G670" s="13" t="s">
        <v>263</v>
      </c>
      <c r="H670" s="13">
        <v>8</v>
      </c>
      <c r="I670" s="55">
        <v>120.73</v>
      </c>
      <c r="J670" s="55">
        <v>34900</v>
      </c>
      <c r="K670" s="15">
        <v>0</v>
      </c>
      <c r="L670" s="15" t="s">
        <v>41</v>
      </c>
      <c r="M670" s="62" t="s">
        <v>14</v>
      </c>
      <c r="N670" s="56" t="s">
        <v>145</v>
      </c>
      <c r="O670" s="56" t="s">
        <v>575</v>
      </c>
      <c r="S670" s="56" t="s">
        <v>465</v>
      </c>
      <c r="T670" s="57" t="s">
        <v>263</v>
      </c>
      <c r="U670" s="57">
        <v>8</v>
      </c>
      <c r="V670" s="125">
        <v>120</v>
      </c>
      <c r="W670" s="125" t="s">
        <v>1017</v>
      </c>
      <c r="X670" s="65">
        <v>44916</v>
      </c>
      <c r="Y670" s="65">
        <v>44924</v>
      </c>
      <c r="Z670" s="69" t="s">
        <v>1080</v>
      </c>
      <c r="AA670" s="322">
        <v>51350</v>
      </c>
      <c r="AB670" s="56">
        <v>60</v>
      </c>
      <c r="AC670" s="56">
        <v>26</v>
      </c>
      <c r="AD670" s="65">
        <v>45777</v>
      </c>
      <c r="AE670" s="117">
        <v>772.5</v>
      </c>
      <c r="AF670" s="117"/>
      <c r="AP670" s="58"/>
      <c r="AQ670" s="58"/>
      <c r="AR670" s="58"/>
      <c r="AW670" s="56"/>
      <c r="CS670" s="58">
        <f>+AL670+AT670</f>
        <v>0</v>
      </c>
      <c r="CT670" s="76">
        <f>+BA670+BG670+BM670+BS670+BY670+CE670+CK670+CQ670</f>
        <v>0</v>
      </c>
      <c r="CU670" s="76">
        <f>+CS670-CT670</f>
        <v>0</v>
      </c>
      <c r="CV670" s="81">
        <f>+AE670-AL670-AT670</f>
        <v>772.5</v>
      </c>
    </row>
    <row r="671" spans="1:100">
      <c r="A671" s="56" t="s">
        <v>565</v>
      </c>
      <c r="B671" s="13">
        <v>74</v>
      </c>
      <c r="C671" s="15" t="s">
        <v>402</v>
      </c>
      <c r="D671" s="15" t="s">
        <v>403</v>
      </c>
      <c r="E671" s="13"/>
      <c r="F671" s="13"/>
      <c r="G671" s="13" t="s">
        <v>263</v>
      </c>
      <c r="H671" s="13">
        <v>8</v>
      </c>
      <c r="I671" s="55">
        <v>120.73</v>
      </c>
      <c r="J671" s="55">
        <v>34900</v>
      </c>
      <c r="K671" s="15">
        <v>0</v>
      </c>
      <c r="L671" s="15" t="s">
        <v>41</v>
      </c>
      <c r="M671" s="62" t="s">
        <v>14</v>
      </c>
      <c r="N671" s="56" t="s">
        <v>145</v>
      </c>
      <c r="O671" s="56" t="s">
        <v>575</v>
      </c>
      <c r="S671" s="56" t="s">
        <v>465</v>
      </c>
      <c r="T671" s="57" t="s">
        <v>263</v>
      </c>
      <c r="U671" s="57">
        <v>8</v>
      </c>
      <c r="V671" s="125">
        <v>120</v>
      </c>
      <c r="W671" s="125" t="s">
        <v>1017</v>
      </c>
      <c r="X671" s="65">
        <v>44916</v>
      </c>
      <c r="Y671" s="65">
        <v>44924</v>
      </c>
      <c r="Z671" s="69" t="s">
        <v>1080</v>
      </c>
      <c r="AA671" s="322">
        <v>51350</v>
      </c>
      <c r="AB671" s="56">
        <v>60</v>
      </c>
      <c r="AC671" s="56">
        <v>27</v>
      </c>
      <c r="AD671" s="65">
        <v>45807</v>
      </c>
      <c r="AE671" s="117">
        <v>772.5</v>
      </c>
      <c r="AF671" s="117"/>
      <c r="AP671" s="58"/>
      <c r="AQ671" s="58"/>
      <c r="AR671" s="58"/>
      <c r="AW671" s="56"/>
      <c r="CS671" s="58">
        <f>+AL671+AT671</f>
        <v>0</v>
      </c>
      <c r="CT671" s="76">
        <f>+BA671+BG671+BM671+BS671+BY671+CE671+CK671+CQ671</f>
        <v>0</v>
      </c>
      <c r="CU671" s="76">
        <f>+CS671-CT671</f>
        <v>0</v>
      </c>
      <c r="CV671" s="81">
        <f>+AE671-AL671-AT671</f>
        <v>772.5</v>
      </c>
    </row>
    <row r="672" spans="1:100">
      <c r="A672" s="56" t="s">
        <v>565</v>
      </c>
      <c r="B672" s="13">
        <v>74</v>
      </c>
      <c r="C672" s="15" t="s">
        <v>402</v>
      </c>
      <c r="D672" s="15" t="s">
        <v>403</v>
      </c>
      <c r="E672" s="13"/>
      <c r="F672" s="13"/>
      <c r="G672" s="13" t="s">
        <v>263</v>
      </c>
      <c r="H672" s="13">
        <v>8</v>
      </c>
      <c r="I672" s="55">
        <v>120.73</v>
      </c>
      <c r="J672" s="55">
        <v>34900</v>
      </c>
      <c r="K672" s="15">
        <v>0</v>
      </c>
      <c r="L672" s="15" t="s">
        <v>41</v>
      </c>
      <c r="M672" s="62" t="s">
        <v>14</v>
      </c>
      <c r="N672" s="56" t="s">
        <v>145</v>
      </c>
      <c r="O672" s="56" t="s">
        <v>575</v>
      </c>
      <c r="S672" s="56" t="s">
        <v>465</v>
      </c>
      <c r="T672" s="57" t="s">
        <v>263</v>
      </c>
      <c r="U672" s="57">
        <v>8</v>
      </c>
      <c r="V672" s="125">
        <v>120</v>
      </c>
      <c r="W672" s="125" t="s">
        <v>1017</v>
      </c>
      <c r="X672" s="65">
        <v>44916</v>
      </c>
      <c r="Y672" s="65">
        <v>44924</v>
      </c>
      <c r="Z672" s="69" t="s">
        <v>1080</v>
      </c>
      <c r="AA672" s="322">
        <v>51350</v>
      </c>
      <c r="AB672" s="56">
        <v>60</v>
      </c>
      <c r="AC672" s="56">
        <v>28</v>
      </c>
      <c r="AD672" s="65">
        <v>45838</v>
      </c>
      <c r="AE672" s="117">
        <v>772.5</v>
      </c>
      <c r="AF672" s="117"/>
      <c r="AP672" s="58"/>
      <c r="AQ672" s="58"/>
      <c r="AR672" s="58"/>
      <c r="AW672" s="56"/>
      <c r="CS672" s="58">
        <f>+AL672+AT672</f>
        <v>0</v>
      </c>
      <c r="CT672" s="76">
        <f>+BA672+BG672+BM672+BS672+BY672+CE672+CK672+CQ672</f>
        <v>0</v>
      </c>
      <c r="CU672" s="76">
        <f>+CS672-CT672</f>
        <v>0</v>
      </c>
      <c r="CV672" s="81">
        <f>+AE672-AL672-AT672</f>
        <v>772.5</v>
      </c>
    </row>
    <row r="673" spans="1:100">
      <c r="A673" s="56" t="s">
        <v>565</v>
      </c>
      <c r="B673" s="13">
        <v>74</v>
      </c>
      <c r="C673" s="15" t="s">
        <v>402</v>
      </c>
      <c r="D673" s="15" t="s">
        <v>403</v>
      </c>
      <c r="E673" s="13"/>
      <c r="F673" s="13"/>
      <c r="G673" s="13" t="s">
        <v>263</v>
      </c>
      <c r="H673" s="13">
        <v>8</v>
      </c>
      <c r="I673" s="55">
        <v>120.73</v>
      </c>
      <c r="J673" s="55">
        <v>34900</v>
      </c>
      <c r="K673" s="15">
        <v>0</v>
      </c>
      <c r="L673" s="15" t="s">
        <v>41</v>
      </c>
      <c r="M673" s="62" t="s">
        <v>14</v>
      </c>
      <c r="N673" s="56" t="s">
        <v>145</v>
      </c>
      <c r="O673" s="56" t="s">
        <v>575</v>
      </c>
      <c r="S673" s="56" t="s">
        <v>465</v>
      </c>
      <c r="T673" s="57" t="s">
        <v>263</v>
      </c>
      <c r="U673" s="57">
        <v>8</v>
      </c>
      <c r="V673" s="125">
        <v>120</v>
      </c>
      <c r="W673" s="125" t="s">
        <v>1017</v>
      </c>
      <c r="X673" s="65">
        <v>44916</v>
      </c>
      <c r="Y673" s="65">
        <v>44924</v>
      </c>
      <c r="Z673" s="69" t="s">
        <v>1080</v>
      </c>
      <c r="AA673" s="322">
        <v>51350</v>
      </c>
      <c r="AB673" s="56">
        <v>60</v>
      </c>
      <c r="AC673" s="56">
        <v>29</v>
      </c>
      <c r="AD673" s="65">
        <v>45868</v>
      </c>
      <c r="AE673" s="117">
        <v>772.5</v>
      </c>
      <c r="AF673" s="117"/>
      <c r="AP673" s="58"/>
      <c r="AQ673" s="58"/>
      <c r="AR673" s="58"/>
      <c r="AW673" s="56"/>
      <c r="CS673" s="58">
        <f>+AL673+AT673</f>
        <v>0</v>
      </c>
      <c r="CT673" s="76">
        <f>+BA673+BG673+BM673+BS673+BY673+CE673+CK673+CQ673</f>
        <v>0</v>
      </c>
      <c r="CU673" s="76">
        <f>+CS673-CT673</f>
        <v>0</v>
      </c>
      <c r="CV673" s="81">
        <f>+AE673-AL673-AT673</f>
        <v>772.5</v>
      </c>
    </row>
    <row r="674" spans="1:100">
      <c r="A674" s="56" t="s">
        <v>565</v>
      </c>
      <c r="B674" s="13">
        <v>74</v>
      </c>
      <c r="C674" s="15" t="s">
        <v>402</v>
      </c>
      <c r="D674" s="15" t="s">
        <v>403</v>
      </c>
      <c r="E674" s="13"/>
      <c r="F674" s="13"/>
      <c r="G674" s="13" t="s">
        <v>263</v>
      </c>
      <c r="H674" s="13">
        <v>8</v>
      </c>
      <c r="I674" s="55">
        <v>120.73</v>
      </c>
      <c r="J674" s="55">
        <v>34900</v>
      </c>
      <c r="K674" s="15">
        <v>0</v>
      </c>
      <c r="L674" s="15" t="s">
        <v>41</v>
      </c>
      <c r="M674" s="62" t="s">
        <v>14</v>
      </c>
      <c r="N674" s="56" t="s">
        <v>145</v>
      </c>
      <c r="O674" s="56" t="s">
        <v>575</v>
      </c>
      <c r="S674" s="56" t="s">
        <v>465</v>
      </c>
      <c r="T674" s="57" t="s">
        <v>263</v>
      </c>
      <c r="U674" s="57">
        <v>8</v>
      </c>
      <c r="V674" s="125">
        <v>120</v>
      </c>
      <c r="W674" s="125" t="s">
        <v>1017</v>
      </c>
      <c r="X674" s="65">
        <v>44916</v>
      </c>
      <c r="Y674" s="65">
        <v>44924</v>
      </c>
      <c r="Z674" s="69" t="s">
        <v>1080</v>
      </c>
      <c r="AA674" s="322">
        <v>51350</v>
      </c>
      <c r="AB674" s="56">
        <v>60</v>
      </c>
      <c r="AC674" s="56">
        <v>30</v>
      </c>
      <c r="AD674" s="65">
        <v>45899</v>
      </c>
      <c r="AE674" s="117">
        <v>772.5</v>
      </c>
      <c r="AF674" s="117"/>
      <c r="AP674" s="58"/>
      <c r="AQ674" s="58"/>
      <c r="AR674" s="58"/>
      <c r="AW674" s="56"/>
      <c r="CS674" s="58">
        <f>+AL674+AT674</f>
        <v>0</v>
      </c>
      <c r="CT674" s="76">
        <f>+BA674+BG674+BM674+BS674+BY674+CE674+CK674+CQ674</f>
        <v>0</v>
      </c>
      <c r="CU674" s="76">
        <f>+CS674-CT674</f>
        <v>0</v>
      </c>
      <c r="CV674" s="81">
        <f>+AE674-AL674-AT674</f>
        <v>772.5</v>
      </c>
    </row>
    <row r="675" spans="1:100">
      <c r="A675" s="56" t="s">
        <v>565</v>
      </c>
      <c r="B675" s="13">
        <v>74</v>
      </c>
      <c r="C675" s="15" t="s">
        <v>402</v>
      </c>
      <c r="D675" s="15" t="s">
        <v>403</v>
      </c>
      <c r="E675" s="13"/>
      <c r="F675" s="13"/>
      <c r="G675" s="13" t="s">
        <v>263</v>
      </c>
      <c r="H675" s="13">
        <v>8</v>
      </c>
      <c r="I675" s="55">
        <v>120.73</v>
      </c>
      <c r="J675" s="55">
        <v>34900</v>
      </c>
      <c r="K675" s="15">
        <v>0</v>
      </c>
      <c r="L675" s="15" t="s">
        <v>41</v>
      </c>
      <c r="M675" s="62" t="s">
        <v>14</v>
      </c>
      <c r="N675" s="56" t="s">
        <v>145</v>
      </c>
      <c r="O675" s="56" t="s">
        <v>575</v>
      </c>
      <c r="S675" s="56" t="s">
        <v>465</v>
      </c>
      <c r="T675" s="57" t="s">
        <v>263</v>
      </c>
      <c r="U675" s="57">
        <v>8</v>
      </c>
      <c r="V675" s="125">
        <v>120</v>
      </c>
      <c r="W675" s="125" t="s">
        <v>1017</v>
      </c>
      <c r="X675" s="65">
        <v>44916</v>
      </c>
      <c r="Y675" s="65">
        <v>44924</v>
      </c>
      <c r="Z675" s="69" t="s">
        <v>1080</v>
      </c>
      <c r="AA675" s="322">
        <v>51350</v>
      </c>
      <c r="AB675" s="56">
        <v>60</v>
      </c>
      <c r="AC675" s="56">
        <v>31</v>
      </c>
      <c r="AD675" s="65">
        <v>45930</v>
      </c>
      <c r="AE675" s="117">
        <v>772.5</v>
      </c>
      <c r="AF675" s="117"/>
      <c r="AP675" s="58"/>
      <c r="AQ675" s="58"/>
      <c r="AR675" s="58"/>
      <c r="AW675" s="56"/>
      <c r="CS675" s="58">
        <f>+AL675+AT675</f>
        <v>0</v>
      </c>
      <c r="CT675" s="76">
        <f>+BA675+BG675+BM675+BS675+BY675+CE675+CK675+CQ675</f>
        <v>0</v>
      </c>
      <c r="CU675" s="76">
        <f>+CS675-CT675</f>
        <v>0</v>
      </c>
      <c r="CV675" s="81">
        <f>+AE675-AL675-AT675</f>
        <v>772.5</v>
      </c>
    </row>
    <row r="676" spans="1:100">
      <c r="A676" s="56" t="s">
        <v>565</v>
      </c>
      <c r="B676" s="13">
        <v>74</v>
      </c>
      <c r="C676" s="15" t="s">
        <v>402</v>
      </c>
      <c r="D676" s="15" t="s">
        <v>403</v>
      </c>
      <c r="E676" s="13"/>
      <c r="F676" s="13"/>
      <c r="G676" s="13" t="s">
        <v>263</v>
      </c>
      <c r="H676" s="13">
        <v>8</v>
      </c>
      <c r="I676" s="55">
        <v>120.73</v>
      </c>
      <c r="J676" s="55">
        <v>34900</v>
      </c>
      <c r="K676" s="15">
        <v>0</v>
      </c>
      <c r="L676" s="15" t="s">
        <v>41</v>
      </c>
      <c r="M676" s="62" t="s">
        <v>14</v>
      </c>
      <c r="N676" s="56" t="s">
        <v>145</v>
      </c>
      <c r="O676" s="56" t="s">
        <v>575</v>
      </c>
      <c r="S676" s="56" t="s">
        <v>465</v>
      </c>
      <c r="T676" s="57" t="s">
        <v>263</v>
      </c>
      <c r="U676" s="57">
        <v>8</v>
      </c>
      <c r="V676" s="125">
        <v>120</v>
      </c>
      <c r="W676" s="125" t="s">
        <v>1017</v>
      </c>
      <c r="X676" s="65">
        <v>44916</v>
      </c>
      <c r="Y676" s="65">
        <v>44924</v>
      </c>
      <c r="Z676" s="69" t="s">
        <v>1080</v>
      </c>
      <c r="AA676" s="322">
        <v>51350</v>
      </c>
      <c r="AB676" s="56">
        <v>60</v>
      </c>
      <c r="AC676" s="56">
        <v>32</v>
      </c>
      <c r="AD676" s="65">
        <v>45960</v>
      </c>
      <c r="AE676" s="117">
        <v>772.5</v>
      </c>
      <c r="AF676" s="117"/>
      <c r="AP676" s="58"/>
      <c r="AQ676" s="58"/>
      <c r="AR676" s="58"/>
      <c r="AW676" s="56"/>
      <c r="CS676" s="58">
        <f>+AL676+AT676</f>
        <v>0</v>
      </c>
      <c r="CT676" s="76">
        <f>+BA676+BG676+BM676+BS676+BY676+CE676+CK676+CQ676</f>
        <v>0</v>
      </c>
      <c r="CU676" s="76">
        <f>+CS676-CT676</f>
        <v>0</v>
      </c>
      <c r="CV676" s="81">
        <f>+AE676-AL676-AT676</f>
        <v>772.5</v>
      </c>
    </row>
    <row r="677" spans="1:100">
      <c r="A677" s="56" t="s">
        <v>565</v>
      </c>
      <c r="B677" s="13">
        <v>74</v>
      </c>
      <c r="C677" s="15" t="s">
        <v>402</v>
      </c>
      <c r="D677" s="15" t="s">
        <v>403</v>
      </c>
      <c r="E677" s="13"/>
      <c r="F677" s="13"/>
      <c r="G677" s="13" t="s">
        <v>263</v>
      </c>
      <c r="H677" s="13">
        <v>8</v>
      </c>
      <c r="I677" s="55">
        <v>120.73</v>
      </c>
      <c r="J677" s="55">
        <v>34900</v>
      </c>
      <c r="K677" s="15">
        <v>0</v>
      </c>
      <c r="L677" s="15" t="s">
        <v>41</v>
      </c>
      <c r="M677" s="62" t="s">
        <v>14</v>
      </c>
      <c r="N677" s="56" t="s">
        <v>145</v>
      </c>
      <c r="O677" s="56" t="s">
        <v>575</v>
      </c>
      <c r="S677" s="56" t="s">
        <v>465</v>
      </c>
      <c r="T677" s="57" t="s">
        <v>263</v>
      </c>
      <c r="U677" s="57">
        <v>8</v>
      </c>
      <c r="V677" s="125">
        <v>120</v>
      </c>
      <c r="W677" s="125" t="s">
        <v>1017</v>
      </c>
      <c r="X677" s="65">
        <v>44916</v>
      </c>
      <c r="Y677" s="65">
        <v>44924</v>
      </c>
      <c r="Z677" s="69" t="s">
        <v>1080</v>
      </c>
      <c r="AA677" s="322">
        <v>51350</v>
      </c>
      <c r="AB677" s="56">
        <v>60</v>
      </c>
      <c r="AC677" s="56">
        <v>33</v>
      </c>
      <c r="AD677" s="65">
        <v>45991</v>
      </c>
      <c r="AE677" s="117">
        <v>772.5</v>
      </c>
      <c r="AF677" s="117"/>
      <c r="AP677" s="58"/>
      <c r="AQ677" s="58"/>
      <c r="AR677" s="58"/>
      <c r="AW677" s="56"/>
      <c r="CS677" s="58">
        <f>+AL677+AT677</f>
        <v>0</v>
      </c>
      <c r="CT677" s="76">
        <f>+BA677+BG677+BM677+BS677+BY677+CE677+CK677+CQ677</f>
        <v>0</v>
      </c>
      <c r="CU677" s="76">
        <f>+CS677-CT677</f>
        <v>0</v>
      </c>
      <c r="CV677" s="81">
        <f>+AE677-AL677-AT677</f>
        <v>772.5</v>
      </c>
    </row>
    <row r="678" spans="1:100">
      <c r="A678" s="56" t="s">
        <v>565</v>
      </c>
      <c r="B678" s="13">
        <v>74</v>
      </c>
      <c r="C678" s="15" t="s">
        <v>402</v>
      </c>
      <c r="D678" s="15" t="s">
        <v>403</v>
      </c>
      <c r="E678" s="13"/>
      <c r="F678" s="13"/>
      <c r="G678" s="13" t="s">
        <v>263</v>
      </c>
      <c r="H678" s="13">
        <v>8</v>
      </c>
      <c r="I678" s="55">
        <v>120.73</v>
      </c>
      <c r="J678" s="55">
        <v>34900</v>
      </c>
      <c r="K678" s="15">
        <v>0</v>
      </c>
      <c r="L678" s="15" t="s">
        <v>41</v>
      </c>
      <c r="M678" s="62" t="s">
        <v>14</v>
      </c>
      <c r="N678" s="56" t="s">
        <v>145</v>
      </c>
      <c r="O678" s="56" t="s">
        <v>575</v>
      </c>
      <c r="S678" s="56" t="s">
        <v>465</v>
      </c>
      <c r="T678" s="57" t="s">
        <v>263</v>
      </c>
      <c r="U678" s="57">
        <v>8</v>
      </c>
      <c r="V678" s="125">
        <v>120</v>
      </c>
      <c r="W678" s="125" t="s">
        <v>1017</v>
      </c>
      <c r="X678" s="65">
        <v>44916</v>
      </c>
      <c r="Y678" s="65">
        <v>44924</v>
      </c>
      <c r="Z678" s="69" t="s">
        <v>1080</v>
      </c>
      <c r="AA678" s="322">
        <v>51350</v>
      </c>
      <c r="AB678" s="56">
        <v>60</v>
      </c>
      <c r="AC678" s="56">
        <v>34</v>
      </c>
      <c r="AD678" s="65">
        <v>46021</v>
      </c>
      <c r="AE678" s="117">
        <v>772.5</v>
      </c>
      <c r="AF678" s="117"/>
      <c r="AP678" s="58"/>
      <c r="AQ678" s="58"/>
      <c r="AR678" s="58"/>
      <c r="AW678" s="56"/>
      <c r="CS678" s="58">
        <f>+AL678+AT678</f>
        <v>0</v>
      </c>
      <c r="CT678" s="76">
        <f>+BA678+BG678+BM678+BS678+BY678+CE678+CK678+CQ678</f>
        <v>0</v>
      </c>
      <c r="CU678" s="76">
        <f>+CS678-CT678</f>
        <v>0</v>
      </c>
      <c r="CV678" s="81">
        <f>+AE678-AL678-AT678</f>
        <v>772.5</v>
      </c>
    </row>
    <row r="679" spans="1:100">
      <c r="A679" s="56" t="s">
        <v>565</v>
      </c>
      <c r="B679" s="13">
        <v>74</v>
      </c>
      <c r="C679" s="15" t="s">
        <v>402</v>
      </c>
      <c r="D679" s="15" t="s">
        <v>403</v>
      </c>
      <c r="E679" s="13"/>
      <c r="F679" s="13"/>
      <c r="G679" s="13" t="s">
        <v>263</v>
      </c>
      <c r="H679" s="13">
        <v>8</v>
      </c>
      <c r="I679" s="55">
        <v>120.73</v>
      </c>
      <c r="J679" s="55">
        <v>34900</v>
      </c>
      <c r="K679" s="15">
        <v>0</v>
      </c>
      <c r="L679" s="15" t="s">
        <v>41</v>
      </c>
      <c r="M679" s="62" t="s">
        <v>14</v>
      </c>
      <c r="N679" s="56" t="s">
        <v>145</v>
      </c>
      <c r="O679" s="56" t="s">
        <v>575</v>
      </c>
      <c r="S679" s="56" t="s">
        <v>465</v>
      </c>
      <c r="T679" s="57" t="s">
        <v>263</v>
      </c>
      <c r="U679" s="57">
        <v>8</v>
      </c>
      <c r="V679" s="125">
        <v>120</v>
      </c>
      <c r="W679" s="125" t="s">
        <v>1017</v>
      </c>
      <c r="X679" s="65">
        <v>44916</v>
      </c>
      <c r="Y679" s="65">
        <v>44924</v>
      </c>
      <c r="Z679" s="69" t="s">
        <v>1080</v>
      </c>
      <c r="AA679" s="322">
        <v>51350</v>
      </c>
      <c r="AB679" s="56">
        <v>60</v>
      </c>
      <c r="AC679" s="56">
        <v>35</v>
      </c>
      <c r="AD679" s="65">
        <v>46052</v>
      </c>
      <c r="AE679" s="117">
        <v>772.5</v>
      </c>
      <c r="AF679" s="117"/>
      <c r="AP679" s="58"/>
      <c r="AQ679" s="58"/>
      <c r="AR679" s="58"/>
      <c r="AW679" s="56"/>
      <c r="CS679" s="58">
        <f>+AL679+AT679</f>
        <v>0</v>
      </c>
      <c r="CT679" s="76">
        <f>+BA679+BG679+BM679+BS679+BY679+CE679+CK679+CQ679</f>
        <v>0</v>
      </c>
      <c r="CU679" s="76">
        <f>+CS679-CT679</f>
        <v>0</v>
      </c>
      <c r="CV679" s="81">
        <f>+AE679-AL679-AT679</f>
        <v>772.5</v>
      </c>
    </row>
    <row r="680" spans="1:100">
      <c r="A680" s="56" t="s">
        <v>565</v>
      </c>
      <c r="B680" s="13">
        <v>74</v>
      </c>
      <c r="C680" s="15" t="s">
        <v>402</v>
      </c>
      <c r="D680" s="15" t="s">
        <v>403</v>
      </c>
      <c r="E680" s="13"/>
      <c r="F680" s="13"/>
      <c r="G680" s="13" t="s">
        <v>263</v>
      </c>
      <c r="H680" s="13">
        <v>8</v>
      </c>
      <c r="I680" s="55">
        <v>120.73</v>
      </c>
      <c r="J680" s="55">
        <v>34900</v>
      </c>
      <c r="K680" s="15">
        <v>0</v>
      </c>
      <c r="L680" s="15" t="s">
        <v>41</v>
      </c>
      <c r="M680" s="62" t="s">
        <v>14</v>
      </c>
      <c r="N680" s="56" t="s">
        <v>145</v>
      </c>
      <c r="O680" s="56" t="s">
        <v>575</v>
      </c>
      <c r="S680" s="56" t="s">
        <v>465</v>
      </c>
      <c r="T680" s="57" t="s">
        <v>263</v>
      </c>
      <c r="U680" s="57">
        <v>8</v>
      </c>
      <c r="V680" s="125">
        <v>120</v>
      </c>
      <c r="W680" s="125" t="s">
        <v>1017</v>
      </c>
      <c r="X680" s="65">
        <v>44916</v>
      </c>
      <c r="Y680" s="65">
        <v>44924</v>
      </c>
      <c r="Z680" s="69" t="s">
        <v>1080</v>
      </c>
      <c r="AA680" s="322">
        <v>51350</v>
      </c>
      <c r="AB680" s="56">
        <v>60</v>
      </c>
      <c r="AC680" s="56">
        <v>36</v>
      </c>
      <c r="AD680" s="65">
        <v>46081</v>
      </c>
      <c r="AE680" s="117">
        <v>772.5</v>
      </c>
      <c r="AF680" s="117"/>
      <c r="AP680" s="58"/>
      <c r="AQ680" s="58"/>
      <c r="AR680" s="58"/>
      <c r="AW680" s="56"/>
      <c r="CS680" s="58">
        <f>+AL680+AT680</f>
        <v>0</v>
      </c>
      <c r="CT680" s="76">
        <f>+BA680+BG680+BM680+BS680+BY680+CE680+CK680+CQ680</f>
        <v>0</v>
      </c>
      <c r="CU680" s="76">
        <f>+CS680-CT680</f>
        <v>0</v>
      </c>
      <c r="CV680" s="81">
        <f>+AE680-AL680-AT680</f>
        <v>772.5</v>
      </c>
    </row>
    <row r="681" spans="1:100">
      <c r="A681" s="56" t="s">
        <v>565</v>
      </c>
      <c r="B681" s="13">
        <v>74</v>
      </c>
      <c r="C681" s="15" t="s">
        <v>402</v>
      </c>
      <c r="D681" s="15" t="s">
        <v>403</v>
      </c>
      <c r="E681" s="13"/>
      <c r="F681" s="13"/>
      <c r="G681" s="13" t="s">
        <v>263</v>
      </c>
      <c r="H681" s="13">
        <v>8</v>
      </c>
      <c r="I681" s="55">
        <v>120.73</v>
      </c>
      <c r="J681" s="55">
        <v>34900</v>
      </c>
      <c r="K681" s="15">
        <v>0</v>
      </c>
      <c r="L681" s="15" t="s">
        <v>41</v>
      </c>
      <c r="M681" s="62" t="s">
        <v>14</v>
      </c>
      <c r="N681" s="56" t="s">
        <v>145</v>
      </c>
      <c r="O681" s="56" t="s">
        <v>575</v>
      </c>
      <c r="S681" s="56" t="s">
        <v>465</v>
      </c>
      <c r="T681" s="57" t="s">
        <v>263</v>
      </c>
      <c r="U681" s="57">
        <v>8</v>
      </c>
      <c r="V681" s="125">
        <v>120</v>
      </c>
      <c r="W681" s="125" t="s">
        <v>1017</v>
      </c>
      <c r="X681" s="65">
        <v>44916</v>
      </c>
      <c r="Y681" s="65">
        <v>44924</v>
      </c>
      <c r="Z681" s="69" t="s">
        <v>1080</v>
      </c>
      <c r="AA681" s="322">
        <v>51350</v>
      </c>
      <c r="AB681" s="56">
        <v>60</v>
      </c>
      <c r="AC681" s="56">
        <v>37</v>
      </c>
      <c r="AD681" s="65">
        <v>46111</v>
      </c>
      <c r="AE681" s="117">
        <v>772.5</v>
      </c>
      <c r="AF681" s="117"/>
      <c r="AP681" s="58"/>
      <c r="AQ681" s="58"/>
      <c r="AR681" s="58"/>
      <c r="AW681" s="56"/>
      <c r="CS681" s="58">
        <f>+AL681+AT681</f>
        <v>0</v>
      </c>
      <c r="CT681" s="76">
        <f>+BA681+BG681+BM681+BS681+BY681+CE681+CK681+CQ681</f>
        <v>0</v>
      </c>
      <c r="CU681" s="76">
        <f>+CS681-CT681</f>
        <v>0</v>
      </c>
      <c r="CV681" s="81">
        <f>+AE681-AL681-AT681</f>
        <v>772.5</v>
      </c>
    </row>
    <row r="682" spans="1:100">
      <c r="A682" s="56" t="s">
        <v>565</v>
      </c>
      <c r="B682" s="13">
        <v>74</v>
      </c>
      <c r="C682" s="15" t="s">
        <v>402</v>
      </c>
      <c r="D682" s="15" t="s">
        <v>403</v>
      </c>
      <c r="E682" s="13"/>
      <c r="F682" s="13"/>
      <c r="G682" s="13" t="s">
        <v>263</v>
      </c>
      <c r="H682" s="13">
        <v>8</v>
      </c>
      <c r="I682" s="55">
        <v>120.73</v>
      </c>
      <c r="J682" s="55">
        <v>34900</v>
      </c>
      <c r="K682" s="15">
        <v>0</v>
      </c>
      <c r="L682" s="15" t="s">
        <v>41</v>
      </c>
      <c r="M682" s="62" t="s">
        <v>14</v>
      </c>
      <c r="N682" s="56" t="s">
        <v>145</v>
      </c>
      <c r="O682" s="56" t="s">
        <v>575</v>
      </c>
      <c r="S682" s="56" t="s">
        <v>465</v>
      </c>
      <c r="T682" s="57" t="s">
        <v>263</v>
      </c>
      <c r="U682" s="57">
        <v>8</v>
      </c>
      <c r="V682" s="125">
        <v>120</v>
      </c>
      <c r="W682" s="125" t="s">
        <v>1017</v>
      </c>
      <c r="X682" s="65">
        <v>44916</v>
      </c>
      <c r="Y682" s="65">
        <v>44924</v>
      </c>
      <c r="Z682" s="69" t="s">
        <v>1080</v>
      </c>
      <c r="AA682" s="322">
        <v>51350</v>
      </c>
      <c r="AB682" s="56">
        <v>60</v>
      </c>
      <c r="AC682" s="56">
        <v>38</v>
      </c>
      <c r="AD682" s="65">
        <v>46142</v>
      </c>
      <c r="AE682" s="117">
        <v>772.5</v>
      </c>
      <c r="AF682" s="117"/>
      <c r="AP682" s="58"/>
      <c r="AQ682" s="58"/>
      <c r="AR682" s="58"/>
      <c r="AW682" s="56"/>
      <c r="CS682" s="58">
        <f>+AL682+AT682</f>
        <v>0</v>
      </c>
      <c r="CT682" s="76">
        <f>+BA682+BG682+BM682+BS682+BY682+CE682+CK682+CQ682</f>
        <v>0</v>
      </c>
      <c r="CU682" s="76">
        <f>+CS682-CT682</f>
        <v>0</v>
      </c>
      <c r="CV682" s="81">
        <f>+AE682-AL682-AT682</f>
        <v>772.5</v>
      </c>
    </row>
    <row r="683" spans="1:100">
      <c r="A683" s="56" t="s">
        <v>565</v>
      </c>
      <c r="B683" s="13">
        <v>74</v>
      </c>
      <c r="C683" s="15" t="s">
        <v>402</v>
      </c>
      <c r="D683" s="15" t="s">
        <v>403</v>
      </c>
      <c r="E683" s="13"/>
      <c r="F683" s="13"/>
      <c r="G683" s="13" t="s">
        <v>263</v>
      </c>
      <c r="H683" s="13">
        <v>8</v>
      </c>
      <c r="I683" s="55">
        <v>120.73</v>
      </c>
      <c r="J683" s="55">
        <v>34900</v>
      </c>
      <c r="K683" s="15">
        <v>0</v>
      </c>
      <c r="L683" s="15" t="s">
        <v>41</v>
      </c>
      <c r="M683" s="62" t="s">
        <v>14</v>
      </c>
      <c r="N683" s="56" t="s">
        <v>145</v>
      </c>
      <c r="O683" s="56" t="s">
        <v>575</v>
      </c>
      <c r="S683" s="56" t="s">
        <v>465</v>
      </c>
      <c r="T683" s="57" t="s">
        <v>263</v>
      </c>
      <c r="U683" s="57">
        <v>8</v>
      </c>
      <c r="V683" s="125">
        <v>120</v>
      </c>
      <c r="W683" s="125" t="s">
        <v>1017</v>
      </c>
      <c r="X683" s="65">
        <v>44916</v>
      </c>
      <c r="Y683" s="65">
        <v>44924</v>
      </c>
      <c r="Z683" s="69" t="s">
        <v>1080</v>
      </c>
      <c r="AA683" s="322">
        <v>51350</v>
      </c>
      <c r="AB683" s="56">
        <v>60</v>
      </c>
      <c r="AC683" s="56">
        <v>39</v>
      </c>
      <c r="AD683" s="65">
        <v>46172</v>
      </c>
      <c r="AE683" s="117">
        <v>772.5</v>
      </c>
      <c r="AF683" s="117"/>
      <c r="AP683" s="58"/>
      <c r="AQ683" s="58"/>
      <c r="AR683" s="58"/>
      <c r="AW683" s="56"/>
      <c r="CS683" s="58">
        <f>+AL683+AT683</f>
        <v>0</v>
      </c>
      <c r="CT683" s="76">
        <f>+BA683+BG683+BM683+BS683+BY683+CE683+CK683+CQ683</f>
        <v>0</v>
      </c>
      <c r="CU683" s="76">
        <f>+CS683-CT683</f>
        <v>0</v>
      </c>
      <c r="CV683" s="81">
        <f>+AE683-AL683-AT683</f>
        <v>772.5</v>
      </c>
    </row>
    <row r="684" spans="1:100">
      <c r="A684" s="56" t="s">
        <v>565</v>
      </c>
      <c r="B684" s="13">
        <v>74</v>
      </c>
      <c r="C684" s="15" t="s">
        <v>402</v>
      </c>
      <c r="D684" s="15" t="s">
        <v>403</v>
      </c>
      <c r="E684" s="13"/>
      <c r="F684" s="13"/>
      <c r="G684" s="13" t="s">
        <v>263</v>
      </c>
      <c r="H684" s="13">
        <v>8</v>
      </c>
      <c r="I684" s="55">
        <v>120.73</v>
      </c>
      <c r="J684" s="55">
        <v>34900</v>
      </c>
      <c r="K684" s="15">
        <v>0</v>
      </c>
      <c r="L684" s="15" t="s">
        <v>41</v>
      </c>
      <c r="M684" s="62" t="s">
        <v>14</v>
      </c>
      <c r="N684" s="56" t="s">
        <v>145</v>
      </c>
      <c r="O684" s="56" t="s">
        <v>575</v>
      </c>
      <c r="S684" s="56" t="s">
        <v>465</v>
      </c>
      <c r="T684" s="57" t="s">
        <v>263</v>
      </c>
      <c r="U684" s="57">
        <v>8</v>
      </c>
      <c r="V684" s="125">
        <v>120</v>
      </c>
      <c r="W684" s="125" t="s">
        <v>1017</v>
      </c>
      <c r="X684" s="65">
        <v>44916</v>
      </c>
      <c r="Y684" s="65">
        <v>44924</v>
      </c>
      <c r="Z684" s="69" t="s">
        <v>1080</v>
      </c>
      <c r="AA684" s="322">
        <v>51350</v>
      </c>
      <c r="AB684" s="56">
        <v>60</v>
      </c>
      <c r="AC684" s="56">
        <v>40</v>
      </c>
      <c r="AD684" s="65">
        <v>46203</v>
      </c>
      <c r="AE684" s="117">
        <v>772.5</v>
      </c>
      <c r="AF684" s="117"/>
      <c r="AP684" s="58"/>
      <c r="AQ684" s="58"/>
      <c r="AR684" s="58"/>
      <c r="AW684" s="56"/>
      <c r="CS684" s="58">
        <f>+AL684+AT684</f>
        <v>0</v>
      </c>
      <c r="CT684" s="76">
        <f>+BA684+BG684+BM684+BS684+BY684+CE684+CK684+CQ684</f>
        <v>0</v>
      </c>
      <c r="CU684" s="76">
        <f>+CS684-CT684</f>
        <v>0</v>
      </c>
      <c r="CV684" s="81">
        <f>+AE684-AL684-AT684</f>
        <v>772.5</v>
      </c>
    </row>
    <row r="685" spans="1:100">
      <c r="A685" s="56" t="s">
        <v>565</v>
      </c>
      <c r="B685" s="13">
        <v>74</v>
      </c>
      <c r="C685" s="15" t="s">
        <v>402</v>
      </c>
      <c r="D685" s="15" t="s">
        <v>403</v>
      </c>
      <c r="E685" s="13"/>
      <c r="F685" s="13"/>
      <c r="G685" s="13" t="s">
        <v>263</v>
      </c>
      <c r="H685" s="13">
        <v>8</v>
      </c>
      <c r="I685" s="55">
        <v>120.73</v>
      </c>
      <c r="J685" s="55">
        <v>34900</v>
      </c>
      <c r="K685" s="15">
        <v>0</v>
      </c>
      <c r="L685" s="15" t="s">
        <v>41</v>
      </c>
      <c r="M685" s="62" t="s">
        <v>14</v>
      </c>
      <c r="N685" s="56" t="s">
        <v>145</v>
      </c>
      <c r="O685" s="56" t="s">
        <v>575</v>
      </c>
      <c r="S685" s="56" t="s">
        <v>465</v>
      </c>
      <c r="T685" s="57" t="s">
        <v>263</v>
      </c>
      <c r="U685" s="57">
        <v>8</v>
      </c>
      <c r="V685" s="125">
        <v>120</v>
      </c>
      <c r="W685" s="125" t="s">
        <v>1017</v>
      </c>
      <c r="X685" s="65">
        <v>44916</v>
      </c>
      <c r="Y685" s="65">
        <v>44924</v>
      </c>
      <c r="Z685" s="69" t="s">
        <v>1080</v>
      </c>
      <c r="AA685" s="322">
        <v>51350</v>
      </c>
      <c r="AB685" s="56">
        <v>60</v>
      </c>
      <c r="AC685" s="56">
        <v>41</v>
      </c>
      <c r="AD685" s="65">
        <v>46233</v>
      </c>
      <c r="AE685" s="117">
        <v>772.5</v>
      </c>
      <c r="AF685" s="117"/>
      <c r="AP685" s="58"/>
      <c r="AQ685" s="58"/>
      <c r="AR685" s="58"/>
      <c r="AW685" s="56"/>
      <c r="CS685" s="58">
        <f>+AL685+AT685</f>
        <v>0</v>
      </c>
      <c r="CT685" s="76">
        <f>+BA685+BG685+BM685+BS685+BY685+CE685+CK685+CQ685</f>
        <v>0</v>
      </c>
      <c r="CU685" s="76">
        <f>+CS685-CT685</f>
        <v>0</v>
      </c>
      <c r="CV685" s="81">
        <f>+AE685-AL685-AT685</f>
        <v>772.5</v>
      </c>
    </row>
    <row r="686" spans="1:100">
      <c r="A686" s="56" t="s">
        <v>565</v>
      </c>
      <c r="B686" s="13">
        <v>74</v>
      </c>
      <c r="C686" s="15" t="s">
        <v>402</v>
      </c>
      <c r="D686" s="15" t="s">
        <v>403</v>
      </c>
      <c r="E686" s="13"/>
      <c r="F686" s="13"/>
      <c r="G686" s="13" t="s">
        <v>263</v>
      </c>
      <c r="H686" s="13">
        <v>8</v>
      </c>
      <c r="I686" s="55">
        <v>120.73</v>
      </c>
      <c r="J686" s="55">
        <v>34900</v>
      </c>
      <c r="K686" s="15">
        <v>0</v>
      </c>
      <c r="L686" s="15" t="s">
        <v>41</v>
      </c>
      <c r="M686" s="62" t="s">
        <v>14</v>
      </c>
      <c r="N686" s="56" t="s">
        <v>145</v>
      </c>
      <c r="O686" s="56" t="s">
        <v>575</v>
      </c>
      <c r="S686" s="56" t="s">
        <v>465</v>
      </c>
      <c r="T686" s="57" t="s">
        <v>263</v>
      </c>
      <c r="U686" s="57">
        <v>8</v>
      </c>
      <c r="V686" s="125">
        <v>120</v>
      </c>
      <c r="W686" s="125" t="s">
        <v>1017</v>
      </c>
      <c r="X686" s="65">
        <v>44916</v>
      </c>
      <c r="Y686" s="65">
        <v>44924</v>
      </c>
      <c r="Z686" s="69" t="s">
        <v>1080</v>
      </c>
      <c r="AA686" s="322">
        <v>51350</v>
      </c>
      <c r="AB686" s="56">
        <v>60</v>
      </c>
      <c r="AC686" s="56">
        <v>42</v>
      </c>
      <c r="AD686" s="65">
        <v>46264</v>
      </c>
      <c r="AE686" s="117">
        <v>772.5</v>
      </c>
      <c r="AF686" s="117"/>
      <c r="AP686" s="58"/>
      <c r="AQ686" s="58"/>
      <c r="AR686" s="58"/>
      <c r="AW686" s="56"/>
      <c r="CS686" s="58">
        <f>+AL686+AT686</f>
        <v>0</v>
      </c>
      <c r="CT686" s="76">
        <f>+BA686+BG686+BM686+BS686+BY686+CE686+CK686+CQ686</f>
        <v>0</v>
      </c>
      <c r="CU686" s="76">
        <f>+CS686-CT686</f>
        <v>0</v>
      </c>
      <c r="CV686" s="81">
        <f>+AE686-AL686-AT686</f>
        <v>772.5</v>
      </c>
    </row>
    <row r="687" spans="1:100">
      <c r="A687" s="56" t="s">
        <v>565</v>
      </c>
      <c r="B687" s="13">
        <v>74</v>
      </c>
      <c r="C687" s="15" t="s">
        <v>402</v>
      </c>
      <c r="D687" s="15" t="s">
        <v>403</v>
      </c>
      <c r="E687" s="13"/>
      <c r="F687" s="13"/>
      <c r="G687" s="13" t="s">
        <v>263</v>
      </c>
      <c r="H687" s="13">
        <v>8</v>
      </c>
      <c r="I687" s="55">
        <v>120.73</v>
      </c>
      <c r="J687" s="55">
        <v>34900</v>
      </c>
      <c r="K687" s="15">
        <v>0</v>
      </c>
      <c r="L687" s="15" t="s">
        <v>41</v>
      </c>
      <c r="M687" s="62" t="s">
        <v>14</v>
      </c>
      <c r="N687" s="56" t="s">
        <v>145</v>
      </c>
      <c r="O687" s="56" t="s">
        <v>575</v>
      </c>
      <c r="S687" s="56" t="s">
        <v>465</v>
      </c>
      <c r="T687" s="57" t="s">
        <v>263</v>
      </c>
      <c r="U687" s="57">
        <v>8</v>
      </c>
      <c r="V687" s="125">
        <v>120</v>
      </c>
      <c r="W687" s="125" t="s">
        <v>1017</v>
      </c>
      <c r="X687" s="65">
        <v>44916</v>
      </c>
      <c r="Y687" s="65">
        <v>44924</v>
      </c>
      <c r="Z687" s="69" t="s">
        <v>1080</v>
      </c>
      <c r="AA687" s="322">
        <v>51350</v>
      </c>
      <c r="AB687" s="56">
        <v>60</v>
      </c>
      <c r="AC687" s="56">
        <v>43</v>
      </c>
      <c r="AD687" s="65">
        <v>46295</v>
      </c>
      <c r="AE687" s="117">
        <v>772.5</v>
      </c>
      <c r="AF687" s="117"/>
      <c r="AP687" s="58"/>
      <c r="AQ687" s="58"/>
      <c r="AR687" s="58"/>
      <c r="AW687" s="56"/>
      <c r="CS687" s="58">
        <f>+AL687+AT687</f>
        <v>0</v>
      </c>
      <c r="CT687" s="76">
        <f>+BA687+BG687+BM687+BS687+BY687+CE687+CK687+CQ687</f>
        <v>0</v>
      </c>
      <c r="CU687" s="76">
        <f>+CS687-CT687</f>
        <v>0</v>
      </c>
      <c r="CV687" s="81">
        <f>+AE687-AL687-AT687</f>
        <v>772.5</v>
      </c>
    </row>
    <row r="688" spans="1:100">
      <c r="A688" s="56" t="s">
        <v>565</v>
      </c>
      <c r="B688" s="13">
        <v>74</v>
      </c>
      <c r="C688" s="15" t="s">
        <v>402</v>
      </c>
      <c r="D688" s="15" t="s">
        <v>403</v>
      </c>
      <c r="E688" s="13"/>
      <c r="F688" s="13"/>
      <c r="G688" s="13" t="s">
        <v>263</v>
      </c>
      <c r="H688" s="13">
        <v>8</v>
      </c>
      <c r="I688" s="55">
        <v>120.73</v>
      </c>
      <c r="J688" s="55">
        <v>34900</v>
      </c>
      <c r="K688" s="15">
        <v>0</v>
      </c>
      <c r="L688" s="15" t="s">
        <v>41</v>
      </c>
      <c r="M688" s="62" t="s">
        <v>14</v>
      </c>
      <c r="N688" s="56" t="s">
        <v>145</v>
      </c>
      <c r="O688" s="56" t="s">
        <v>575</v>
      </c>
      <c r="S688" s="56" t="s">
        <v>465</v>
      </c>
      <c r="T688" s="57" t="s">
        <v>263</v>
      </c>
      <c r="U688" s="57">
        <v>8</v>
      </c>
      <c r="V688" s="125">
        <v>120</v>
      </c>
      <c r="W688" s="125" t="s">
        <v>1017</v>
      </c>
      <c r="X688" s="65">
        <v>44916</v>
      </c>
      <c r="Y688" s="65">
        <v>44924</v>
      </c>
      <c r="Z688" s="69" t="s">
        <v>1080</v>
      </c>
      <c r="AA688" s="322">
        <v>51350</v>
      </c>
      <c r="AB688" s="56">
        <v>60</v>
      </c>
      <c r="AC688" s="56">
        <v>44</v>
      </c>
      <c r="AD688" s="65">
        <v>46325</v>
      </c>
      <c r="AE688" s="117">
        <v>772.5</v>
      </c>
      <c r="AF688" s="117"/>
      <c r="AP688" s="58"/>
      <c r="AQ688" s="58"/>
      <c r="AR688" s="58"/>
      <c r="AW688" s="56"/>
      <c r="CS688" s="58">
        <f>+AL688+AT688</f>
        <v>0</v>
      </c>
      <c r="CT688" s="76">
        <f>+BA688+BG688+BM688+BS688+BY688+CE688+CK688+CQ688</f>
        <v>0</v>
      </c>
      <c r="CU688" s="76">
        <f>+CS688-CT688</f>
        <v>0</v>
      </c>
      <c r="CV688" s="81">
        <f>+AE688-AL688-AT688</f>
        <v>772.5</v>
      </c>
    </row>
    <row r="689" spans="1:100">
      <c r="A689" s="56" t="s">
        <v>565</v>
      </c>
      <c r="B689" s="13">
        <v>74</v>
      </c>
      <c r="C689" s="15" t="s">
        <v>402</v>
      </c>
      <c r="D689" s="15" t="s">
        <v>403</v>
      </c>
      <c r="E689" s="13"/>
      <c r="F689" s="13"/>
      <c r="G689" s="13" t="s">
        <v>263</v>
      </c>
      <c r="H689" s="13">
        <v>8</v>
      </c>
      <c r="I689" s="55">
        <v>120.73</v>
      </c>
      <c r="J689" s="55">
        <v>34900</v>
      </c>
      <c r="K689" s="15">
        <v>0</v>
      </c>
      <c r="L689" s="15" t="s">
        <v>41</v>
      </c>
      <c r="M689" s="62" t="s">
        <v>14</v>
      </c>
      <c r="N689" s="56" t="s">
        <v>145</v>
      </c>
      <c r="O689" s="56" t="s">
        <v>575</v>
      </c>
      <c r="S689" s="56" t="s">
        <v>465</v>
      </c>
      <c r="T689" s="57" t="s">
        <v>263</v>
      </c>
      <c r="U689" s="57">
        <v>8</v>
      </c>
      <c r="V689" s="125">
        <v>120</v>
      </c>
      <c r="W689" s="125" t="s">
        <v>1017</v>
      </c>
      <c r="X689" s="65">
        <v>44916</v>
      </c>
      <c r="Y689" s="65">
        <v>44924</v>
      </c>
      <c r="Z689" s="69" t="s">
        <v>1080</v>
      </c>
      <c r="AA689" s="322">
        <v>51350</v>
      </c>
      <c r="AB689" s="56">
        <v>60</v>
      </c>
      <c r="AC689" s="56">
        <v>45</v>
      </c>
      <c r="AD689" s="65">
        <v>46356</v>
      </c>
      <c r="AE689" s="117">
        <v>772.5</v>
      </c>
      <c r="AF689" s="117"/>
      <c r="AP689" s="58"/>
      <c r="AQ689" s="58"/>
      <c r="AR689" s="58"/>
      <c r="AW689" s="56"/>
      <c r="CS689" s="58">
        <f>+AL689+AT689</f>
        <v>0</v>
      </c>
      <c r="CT689" s="76">
        <f>+BA689+BG689+BM689+BS689+BY689+CE689+CK689+CQ689</f>
        <v>0</v>
      </c>
      <c r="CU689" s="76">
        <f>+CS689-CT689</f>
        <v>0</v>
      </c>
      <c r="CV689" s="81">
        <f>+AE689-AL689-AT689</f>
        <v>772.5</v>
      </c>
    </row>
    <row r="690" spans="1:100">
      <c r="A690" s="56" t="s">
        <v>565</v>
      </c>
      <c r="B690" s="13">
        <v>74</v>
      </c>
      <c r="C690" s="15" t="s">
        <v>402</v>
      </c>
      <c r="D690" s="15" t="s">
        <v>403</v>
      </c>
      <c r="E690" s="13"/>
      <c r="F690" s="13"/>
      <c r="G690" s="13" t="s">
        <v>263</v>
      </c>
      <c r="H690" s="13">
        <v>8</v>
      </c>
      <c r="I690" s="55">
        <v>120.73</v>
      </c>
      <c r="J690" s="55">
        <v>34900</v>
      </c>
      <c r="K690" s="15">
        <v>0</v>
      </c>
      <c r="L690" s="15" t="s">
        <v>41</v>
      </c>
      <c r="M690" s="62" t="s">
        <v>14</v>
      </c>
      <c r="N690" s="56" t="s">
        <v>145</v>
      </c>
      <c r="O690" s="56" t="s">
        <v>575</v>
      </c>
      <c r="S690" s="56" t="s">
        <v>465</v>
      </c>
      <c r="T690" s="57" t="s">
        <v>263</v>
      </c>
      <c r="U690" s="57">
        <v>8</v>
      </c>
      <c r="V690" s="125">
        <v>120</v>
      </c>
      <c r="W690" s="125" t="s">
        <v>1017</v>
      </c>
      <c r="X690" s="65">
        <v>44916</v>
      </c>
      <c r="Y690" s="65">
        <v>44924</v>
      </c>
      <c r="Z690" s="69" t="s">
        <v>1080</v>
      </c>
      <c r="AA690" s="322">
        <v>51350</v>
      </c>
      <c r="AB690" s="56">
        <v>60</v>
      </c>
      <c r="AC690" s="56">
        <v>46</v>
      </c>
      <c r="AD690" s="65">
        <v>46386</v>
      </c>
      <c r="AE690" s="117">
        <v>772.5</v>
      </c>
      <c r="AF690" s="117"/>
      <c r="AP690" s="58"/>
      <c r="AQ690" s="58"/>
      <c r="AR690" s="58"/>
      <c r="AW690" s="56"/>
      <c r="CS690" s="58">
        <f>+AL690+AT690</f>
        <v>0</v>
      </c>
      <c r="CT690" s="76">
        <f>+BA690+BG690+BM690+BS690+BY690+CE690+CK690+CQ690</f>
        <v>0</v>
      </c>
      <c r="CU690" s="76">
        <f>+CS690-CT690</f>
        <v>0</v>
      </c>
      <c r="CV690" s="81">
        <f>+AE690-AL690-AT690</f>
        <v>772.5</v>
      </c>
    </row>
    <row r="691" spans="1:100">
      <c r="A691" s="56" t="s">
        <v>565</v>
      </c>
      <c r="B691" s="13">
        <v>74</v>
      </c>
      <c r="C691" s="15" t="s">
        <v>402</v>
      </c>
      <c r="D691" s="15" t="s">
        <v>403</v>
      </c>
      <c r="E691" s="13"/>
      <c r="F691" s="13"/>
      <c r="G691" s="13" t="s">
        <v>263</v>
      </c>
      <c r="H691" s="13">
        <v>8</v>
      </c>
      <c r="I691" s="55">
        <v>120.73</v>
      </c>
      <c r="J691" s="55">
        <v>34900</v>
      </c>
      <c r="K691" s="15">
        <v>0</v>
      </c>
      <c r="L691" s="15" t="s">
        <v>41</v>
      </c>
      <c r="M691" s="62" t="s">
        <v>14</v>
      </c>
      <c r="N691" s="56" t="s">
        <v>145</v>
      </c>
      <c r="O691" s="56" t="s">
        <v>575</v>
      </c>
      <c r="S691" s="56" t="s">
        <v>465</v>
      </c>
      <c r="T691" s="57" t="s">
        <v>263</v>
      </c>
      <c r="U691" s="57">
        <v>8</v>
      </c>
      <c r="V691" s="125">
        <v>120</v>
      </c>
      <c r="W691" s="125" t="s">
        <v>1017</v>
      </c>
      <c r="X691" s="65">
        <v>44916</v>
      </c>
      <c r="Y691" s="65">
        <v>44924</v>
      </c>
      <c r="Z691" s="69" t="s">
        <v>1080</v>
      </c>
      <c r="AA691" s="322">
        <v>51350</v>
      </c>
      <c r="AB691" s="56">
        <v>60</v>
      </c>
      <c r="AC691" s="56">
        <v>47</v>
      </c>
      <c r="AD691" s="65">
        <v>46417</v>
      </c>
      <c r="AE691" s="117">
        <v>772.5</v>
      </c>
      <c r="AF691" s="117"/>
      <c r="AP691" s="58"/>
      <c r="AQ691" s="58"/>
      <c r="AR691" s="58"/>
      <c r="AW691" s="56"/>
      <c r="CS691" s="58">
        <f>+AL691+AT691</f>
        <v>0</v>
      </c>
      <c r="CT691" s="76">
        <f>+BA691+BG691+BM691+BS691+BY691+CE691+CK691+CQ691</f>
        <v>0</v>
      </c>
      <c r="CU691" s="76">
        <f>+CS691-CT691</f>
        <v>0</v>
      </c>
      <c r="CV691" s="81">
        <f>+AE691-AL691-AT691</f>
        <v>772.5</v>
      </c>
    </row>
    <row r="692" spans="1:100">
      <c r="A692" s="56" t="s">
        <v>565</v>
      </c>
      <c r="B692" s="13">
        <v>74</v>
      </c>
      <c r="C692" s="15" t="s">
        <v>402</v>
      </c>
      <c r="D692" s="15" t="s">
        <v>403</v>
      </c>
      <c r="E692" s="13"/>
      <c r="F692" s="13"/>
      <c r="G692" s="13" t="s">
        <v>263</v>
      </c>
      <c r="H692" s="13">
        <v>8</v>
      </c>
      <c r="I692" s="55">
        <v>120.73</v>
      </c>
      <c r="J692" s="55">
        <v>34900</v>
      </c>
      <c r="K692" s="15">
        <v>0</v>
      </c>
      <c r="L692" s="15" t="s">
        <v>41</v>
      </c>
      <c r="M692" s="62" t="s">
        <v>14</v>
      </c>
      <c r="N692" s="56" t="s">
        <v>145</v>
      </c>
      <c r="O692" s="56" t="s">
        <v>575</v>
      </c>
      <c r="S692" s="56" t="s">
        <v>465</v>
      </c>
      <c r="T692" s="57" t="s">
        <v>263</v>
      </c>
      <c r="U692" s="57">
        <v>8</v>
      </c>
      <c r="V692" s="125">
        <v>120</v>
      </c>
      <c r="W692" s="125" t="s">
        <v>1017</v>
      </c>
      <c r="X692" s="65">
        <v>44916</v>
      </c>
      <c r="Y692" s="65">
        <v>44924</v>
      </c>
      <c r="Z692" s="69" t="s">
        <v>1080</v>
      </c>
      <c r="AA692" s="322">
        <v>51350</v>
      </c>
      <c r="AB692" s="56">
        <v>60</v>
      </c>
      <c r="AC692" s="56">
        <v>48</v>
      </c>
      <c r="AD692" s="65">
        <v>46446</v>
      </c>
      <c r="AE692" s="117">
        <v>772.5</v>
      </c>
      <c r="AF692" s="117"/>
      <c r="AP692" s="58"/>
      <c r="AQ692" s="58"/>
      <c r="AR692" s="58"/>
      <c r="AW692" s="56"/>
      <c r="CS692" s="58">
        <f>+AL692+AT692</f>
        <v>0</v>
      </c>
      <c r="CT692" s="76">
        <f>+BA692+BG692+BM692+BS692+BY692+CE692+CK692+CQ692</f>
        <v>0</v>
      </c>
      <c r="CU692" s="76">
        <f>+CS692-CT692</f>
        <v>0</v>
      </c>
      <c r="CV692" s="81">
        <f>+AE692-AL692-AT692</f>
        <v>772.5</v>
      </c>
    </row>
    <row r="693" spans="1:100">
      <c r="A693" s="56" t="s">
        <v>565</v>
      </c>
      <c r="B693" s="13">
        <v>74</v>
      </c>
      <c r="C693" s="15" t="s">
        <v>402</v>
      </c>
      <c r="D693" s="15" t="s">
        <v>403</v>
      </c>
      <c r="E693" s="13"/>
      <c r="F693" s="13"/>
      <c r="G693" s="13" t="s">
        <v>263</v>
      </c>
      <c r="H693" s="13">
        <v>8</v>
      </c>
      <c r="I693" s="55">
        <v>120.73</v>
      </c>
      <c r="J693" s="55">
        <v>34900</v>
      </c>
      <c r="K693" s="15">
        <v>0</v>
      </c>
      <c r="L693" s="15" t="s">
        <v>41</v>
      </c>
      <c r="M693" s="62" t="s">
        <v>14</v>
      </c>
      <c r="N693" s="56" t="s">
        <v>145</v>
      </c>
      <c r="O693" s="56" t="s">
        <v>575</v>
      </c>
      <c r="S693" s="56" t="s">
        <v>465</v>
      </c>
      <c r="T693" s="57" t="s">
        <v>263</v>
      </c>
      <c r="U693" s="57">
        <v>8</v>
      </c>
      <c r="V693" s="125">
        <v>120</v>
      </c>
      <c r="W693" s="125" t="s">
        <v>1017</v>
      </c>
      <c r="X693" s="65">
        <v>44916</v>
      </c>
      <c r="Y693" s="65">
        <v>44924</v>
      </c>
      <c r="Z693" s="69" t="s">
        <v>1080</v>
      </c>
      <c r="AA693" s="322">
        <v>51350</v>
      </c>
      <c r="AB693" s="56">
        <v>60</v>
      </c>
      <c r="AC693" s="56">
        <v>49</v>
      </c>
      <c r="AD693" s="65">
        <v>46476</v>
      </c>
      <c r="AE693" s="117">
        <v>772.5</v>
      </c>
      <c r="AF693" s="117"/>
      <c r="AP693" s="58"/>
      <c r="AQ693" s="58"/>
      <c r="AR693" s="58"/>
      <c r="AW693" s="56"/>
      <c r="CS693" s="58">
        <f>+AL693+AT693</f>
        <v>0</v>
      </c>
      <c r="CT693" s="76">
        <f>+BA693+BG693+BM693+BS693+BY693+CE693+CK693+CQ693</f>
        <v>0</v>
      </c>
      <c r="CU693" s="76">
        <f>+CS693-CT693</f>
        <v>0</v>
      </c>
      <c r="CV693" s="81">
        <f>+AE693-AL693-AT693</f>
        <v>772.5</v>
      </c>
    </row>
    <row r="694" spans="1:100">
      <c r="A694" s="56" t="s">
        <v>565</v>
      </c>
      <c r="B694" s="13">
        <v>74</v>
      </c>
      <c r="C694" s="15" t="s">
        <v>402</v>
      </c>
      <c r="D694" s="15" t="s">
        <v>403</v>
      </c>
      <c r="E694" s="13"/>
      <c r="F694" s="13"/>
      <c r="G694" s="13" t="s">
        <v>263</v>
      </c>
      <c r="H694" s="13">
        <v>8</v>
      </c>
      <c r="I694" s="55">
        <v>120.73</v>
      </c>
      <c r="J694" s="55">
        <v>34900</v>
      </c>
      <c r="K694" s="15">
        <v>0</v>
      </c>
      <c r="L694" s="15" t="s">
        <v>41</v>
      </c>
      <c r="M694" s="62" t="s">
        <v>14</v>
      </c>
      <c r="N694" s="56" t="s">
        <v>145</v>
      </c>
      <c r="O694" s="56" t="s">
        <v>575</v>
      </c>
      <c r="S694" s="56" t="s">
        <v>465</v>
      </c>
      <c r="T694" s="57" t="s">
        <v>263</v>
      </c>
      <c r="U694" s="57">
        <v>8</v>
      </c>
      <c r="V694" s="125">
        <v>120</v>
      </c>
      <c r="W694" s="125" t="s">
        <v>1017</v>
      </c>
      <c r="X694" s="65">
        <v>44916</v>
      </c>
      <c r="Y694" s="65">
        <v>44924</v>
      </c>
      <c r="Z694" s="69" t="s">
        <v>1080</v>
      </c>
      <c r="AA694" s="322">
        <v>51350</v>
      </c>
      <c r="AB694" s="56">
        <v>60</v>
      </c>
      <c r="AC694" s="56">
        <v>50</v>
      </c>
      <c r="AD694" s="65">
        <v>46507</v>
      </c>
      <c r="AE694" s="117">
        <v>772.5</v>
      </c>
      <c r="AF694" s="117"/>
      <c r="AP694" s="58"/>
      <c r="AQ694" s="58"/>
      <c r="AR694" s="58"/>
      <c r="AW694" s="56"/>
      <c r="CS694" s="58">
        <f>+AL694+AT694</f>
        <v>0</v>
      </c>
      <c r="CT694" s="76">
        <f>+BA694+BG694+BM694+BS694+BY694+CE694+CK694+CQ694</f>
        <v>0</v>
      </c>
      <c r="CU694" s="76">
        <f>+CS694-CT694</f>
        <v>0</v>
      </c>
      <c r="CV694" s="81">
        <f>+AE694-AL694-AT694</f>
        <v>772.5</v>
      </c>
    </row>
    <row r="695" spans="1:100">
      <c r="A695" s="56" t="s">
        <v>565</v>
      </c>
      <c r="B695" s="13">
        <v>74</v>
      </c>
      <c r="C695" s="15" t="s">
        <v>402</v>
      </c>
      <c r="D695" s="15" t="s">
        <v>403</v>
      </c>
      <c r="E695" s="13"/>
      <c r="F695" s="13"/>
      <c r="G695" s="13" t="s">
        <v>263</v>
      </c>
      <c r="H695" s="13">
        <v>8</v>
      </c>
      <c r="I695" s="55">
        <v>120.73</v>
      </c>
      <c r="J695" s="55">
        <v>34900</v>
      </c>
      <c r="K695" s="15">
        <v>0</v>
      </c>
      <c r="L695" s="15" t="s">
        <v>41</v>
      </c>
      <c r="M695" s="62" t="s">
        <v>14</v>
      </c>
      <c r="N695" s="56" t="s">
        <v>145</v>
      </c>
      <c r="O695" s="56" t="s">
        <v>575</v>
      </c>
      <c r="S695" s="56" t="s">
        <v>465</v>
      </c>
      <c r="T695" s="57" t="s">
        <v>263</v>
      </c>
      <c r="U695" s="57">
        <v>8</v>
      </c>
      <c r="V695" s="125">
        <v>120</v>
      </c>
      <c r="W695" s="125" t="s">
        <v>1017</v>
      </c>
      <c r="X695" s="65">
        <v>44916</v>
      </c>
      <c r="Y695" s="65">
        <v>44924</v>
      </c>
      <c r="Z695" s="69" t="s">
        <v>1080</v>
      </c>
      <c r="AA695" s="322">
        <v>51350</v>
      </c>
      <c r="AB695" s="56">
        <v>60</v>
      </c>
      <c r="AC695" s="56">
        <v>51</v>
      </c>
      <c r="AD695" s="65">
        <v>46537</v>
      </c>
      <c r="AE695" s="117">
        <v>772.5</v>
      </c>
      <c r="AF695" s="117"/>
      <c r="AP695" s="58"/>
      <c r="AQ695" s="58"/>
      <c r="AR695" s="58"/>
      <c r="AW695" s="56"/>
      <c r="CS695" s="58">
        <f>+AL695+AT695</f>
        <v>0</v>
      </c>
      <c r="CT695" s="76">
        <f>+BA695+BG695+BM695+BS695+BY695+CE695+CK695+CQ695</f>
        <v>0</v>
      </c>
      <c r="CU695" s="76">
        <f>+CS695-CT695</f>
        <v>0</v>
      </c>
      <c r="CV695" s="81">
        <f>+AE695-AL695-AT695</f>
        <v>772.5</v>
      </c>
    </row>
    <row r="696" spans="1:100">
      <c r="A696" s="56" t="s">
        <v>565</v>
      </c>
      <c r="B696" s="13">
        <v>74</v>
      </c>
      <c r="C696" s="15" t="s">
        <v>402</v>
      </c>
      <c r="D696" s="15" t="s">
        <v>403</v>
      </c>
      <c r="E696" s="13"/>
      <c r="F696" s="13"/>
      <c r="G696" s="13" t="s">
        <v>263</v>
      </c>
      <c r="H696" s="13">
        <v>8</v>
      </c>
      <c r="I696" s="55">
        <v>120.73</v>
      </c>
      <c r="J696" s="55">
        <v>34900</v>
      </c>
      <c r="K696" s="15">
        <v>0</v>
      </c>
      <c r="L696" s="15" t="s">
        <v>41</v>
      </c>
      <c r="M696" s="62" t="s">
        <v>14</v>
      </c>
      <c r="N696" s="56" t="s">
        <v>145</v>
      </c>
      <c r="O696" s="56" t="s">
        <v>575</v>
      </c>
      <c r="S696" s="56" t="s">
        <v>465</v>
      </c>
      <c r="T696" s="57" t="s">
        <v>263</v>
      </c>
      <c r="U696" s="57">
        <v>8</v>
      </c>
      <c r="V696" s="125">
        <v>120</v>
      </c>
      <c r="W696" s="125" t="s">
        <v>1017</v>
      </c>
      <c r="X696" s="65">
        <v>44916</v>
      </c>
      <c r="Y696" s="65">
        <v>44924</v>
      </c>
      <c r="Z696" s="69" t="s">
        <v>1080</v>
      </c>
      <c r="AA696" s="322">
        <v>51350</v>
      </c>
      <c r="AB696" s="56">
        <v>60</v>
      </c>
      <c r="AC696" s="56">
        <v>52</v>
      </c>
      <c r="AD696" s="65">
        <v>46568</v>
      </c>
      <c r="AE696" s="117">
        <v>772.5</v>
      </c>
      <c r="AF696" s="117"/>
      <c r="AP696" s="58"/>
      <c r="AQ696" s="58"/>
      <c r="AR696" s="58"/>
      <c r="AW696" s="56"/>
      <c r="CS696" s="58">
        <f>+AL696+AT696</f>
        <v>0</v>
      </c>
      <c r="CT696" s="76">
        <f>+BA696+BG696+BM696+BS696+BY696+CE696+CK696+CQ696</f>
        <v>0</v>
      </c>
      <c r="CU696" s="76">
        <f>+CS696-CT696</f>
        <v>0</v>
      </c>
      <c r="CV696" s="81">
        <f>+AE696-AL696-AT696</f>
        <v>772.5</v>
      </c>
    </row>
    <row r="697" spans="1:100">
      <c r="A697" s="56" t="s">
        <v>565</v>
      </c>
      <c r="B697" s="13">
        <v>74</v>
      </c>
      <c r="C697" s="15" t="s">
        <v>402</v>
      </c>
      <c r="D697" s="15" t="s">
        <v>403</v>
      </c>
      <c r="E697" s="13"/>
      <c r="F697" s="13"/>
      <c r="G697" s="13" t="s">
        <v>263</v>
      </c>
      <c r="H697" s="13">
        <v>8</v>
      </c>
      <c r="I697" s="55">
        <v>120.73</v>
      </c>
      <c r="J697" s="55">
        <v>34900</v>
      </c>
      <c r="K697" s="15">
        <v>0</v>
      </c>
      <c r="L697" s="15" t="s">
        <v>41</v>
      </c>
      <c r="M697" s="62" t="s">
        <v>14</v>
      </c>
      <c r="N697" s="56" t="s">
        <v>145</v>
      </c>
      <c r="O697" s="56" t="s">
        <v>575</v>
      </c>
      <c r="S697" s="56" t="s">
        <v>465</v>
      </c>
      <c r="T697" s="57" t="s">
        <v>263</v>
      </c>
      <c r="U697" s="57">
        <v>8</v>
      </c>
      <c r="V697" s="125">
        <v>120</v>
      </c>
      <c r="W697" s="125" t="s">
        <v>1017</v>
      </c>
      <c r="X697" s="65">
        <v>44916</v>
      </c>
      <c r="Y697" s="65">
        <v>44924</v>
      </c>
      <c r="Z697" s="69" t="s">
        <v>1080</v>
      </c>
      <c r="AA697" s="322">
        <v>51350</v>
      </c>
      <c r="AB697" s="56">
        <v>60</v>
      </c>
      <c r="AC697" s="56">
        <v>53</v>
      </c>
      <c r="AD697" s="65">
        <v>46598</v>
      </c>
      <c r="AE697" s="117">
        <v>772.5</v>
      </c>
      <c r="AF697" s="117"/>
      <c r="AP697" s="58"/>
      <c r="AQ697" s="58"/>
      <c r="AR697" s="58"/>
      <c r="AW697" s="56"/>
      <c r="CS697" s="58">
        <f>+AL697+AT697</f>
        <v>0</v>
      </c>
      <c r="CT697" s="76">
        <f>+BA697+BG697+BM697+BS697+BY697+CE697+CK697+CQ697</f>
        <v>0</v>
      </c>
      <c r="CU697" s="76">
        <f>+CS697-CT697</f>
        <v>0</v>
      </c>
      <c r="CV697" s="81">
        <f>+AE697-AL697-AT697</f>
        <v>772.5</v>
      </c>
    </row>
    <row r="698" spans="1:100">
      <c r="A698" s="56" t="s">
        <v>565</v>
      </c>
      <c r="B698" s="13">
        <v>74</v>
      </c>
      <c r="C698" s="15" t="s">
        <v>402</v>
      </c>
      <c r="D698" s="15" t="s">
        <v>403</v>
      </c>
      <c r="E698" s="13"/>
      <c r="F698" s="13"/>
      <c r="G698" s="13" t="s">
        <v>263</v>
      </c>
      <c r="H698" s="13">
        <v>8</v>
      </c>
      <c r="I698" s="55">
        <v>120.73</v>
      </c>
      <c r="J698" s="55">
        <v>34900</v>
      </c>
      <c r="K698" s="15">
        <v>0</v>
      </c>
      <c r="L698" s="15" t="s">
        <v>41</v>
      </c>
      <c r="M698" s="62" t="s">
        <v>14</v>
      </c>
      <c r="N698" s="56" t="s">
        <v>145</v>
      </c>
      <c r="O698" s="56" t="s">
        <v>575</v>
      </c>
      <c r="S698" s="56" t="s">
        <v>465</v>
      </c>
      <c r="T698" s="57" t="s">
        <v>263</v>
      </c>
      <c r="U698" s="57">
        <v>8</v>
      </c>
      <c r="V698" s="125">
        <v>120</v>
      </c>
      <c r="W698" s="125" t="s">
        <v>1017</v>
      </c>
      <c r="X698" s="65">
        <v>44916</v>
      </c>
      <c r="Y698" s="65">
        <v>44924</v>
      </c>
      <c r="Z698" s="69" t="s">
        <v>1080</v>
      </c>
      <c r="AA698" s="322">
        <v>51350</v>
      </c>
      <c r="AB698" s="56">
        <v>60</v>
      </c>
      <c r="AC698" s="56">
        <v>54</v>
      </c>
      <c r="AD698" s="65">
        <v>46629</v>
      </c>
      <c r="AE698" s="117">
        <v>772.5</v>
      </c>
      <c r="AF698" s="117"/>
      <c r="AP698" s="58"/>
      <c r="AQ698" s="58"/>
      <c r="AR698" s="58"/>
      <c r="AW698" s="56"/>
      <c r="CS698" s="58">
        <f>+AL698+AT698</f>
        <v>0</v>
      </c>
      <c r="CT698" s="76">
        <f>+BA698+BG698+BM698+BS698+BY698+CE698+CK698+CQ698</f>
        <v>0</v>
      </c>
      <c r="CU698" s="76">
        <f>+CS698-CT698</f>
        <v>0</v>
      </c>
      <c r="CV698" s="81">
        <f>+AE698-AL698-AT698</f>
        <v>772.5</v>
      </c>
    </row>
    <row r="699" spans="1:100">
      <c r="A699" s="56" t="s">
        <v>565</v>
      </c>
      <c r="B699" s="13">
        <v>74</v>
      </c>
      <c r="C699" s="15" t="s">
        <v>402</v>
      </c>
      <c r="D699" s="15" t="s">
        <v>403</v>
      </c>
      <c r="E699" s="13"/>
      <c r="F699" s="13"/>
      <c r="G699" s="13" t="s">
        <v>263</v>
      </c>
      <c r="H699" s="13">
        <v>8</v>
      </c>
      <c r="I699" s="55">
        <v>120.73</v>
      </c>
      <c r="J699" s="55">
        <v>34900</v>
      </c>
      <c r="K699" s="15">
        <v>0</v>
      </c>
      <c r="L699" s="15" t="s">
        <v>41</v>
      </c>
      <c r="M699" s="62" t="s">
        <v>14</v>
      </c>
      <c r="N699" s="56" t="s">
        <v>145</v>
      </c>
      <c r="O699" s="56" t="s">
        <v>575</v>
      </c>
      <c r="S699" s="56" t="s">
        <v>465</v>
      </c>
      <c r="T699" s="57" t="s">
        <v>263</v>
      </c>
      <c r="U699" s="57">
        <v>8</v>
      </c>
      <c r="V699" s="125">
        <v>120</v>
      </c>
      <c r="W699" s="125" t="s">
        <v>1017</v>
      </c>
      <c r="X699" s="65">
        <v>44916</v>
      </c>
      <c r="Y699" s="65">
        <v>44924</v>
      </c>
      <c r="Z699" s="69" t="s">
        <v>1080</v>
      </c>
      <c r="AA699" s="322">
        <v>51350</v>
      </c>
      <c r="AB699" s="56">
        <v>60</v>
      </c>
      <c r="AC699" s="56">
        <v>55</v>
      </c>
      <c r="AD699" s="65">
        <v>46660</v>
      </c>
      <c r="AE699" s="117">
        <v>772.5</v>
      </c>
      <c r="AF699" s="117"/>
      <c r="AP699" s="58"/>
      <c r="AQ699" s="58"/>
      <c r="AR699" s="58"/>
      <c r="AW699" s="56"/>
      <c r="CS699" s="58">
        <f>+AL699+AT699</f>
        <v>0</v>
      </c>
      <c r="CT699" s="76">
        <f>+BA699+BG699+BM699+BS699+BY699+CE699+CK699+CQ699</f>
        <v>0</v>
      </c>
      <c r="CU699" s="76">
        <f>+CS699-CT699</f>
        <v>0</v>
      </c>
      <c r="CV699" s="81">
        <f>+AE699-AL699-AT699</f>
        <v>772.5</v>
      </c>
    </row>
    <row r="700" spans="1:100">
      <c r="A700" s="56" t="s">
        <v>565</v>
      </c>
      <c r="B700" s="13">
        <v>74</v>
      </c>
      <c r="C700" s="15" t="s">
        <v>402</v>
      </c>
      <c r="D700" s="15" t="s">
        <v>403</v>
      </c>
      <c r="E700" s="13"/>
      <c r="F700" s="13"/>
      <c r="G700" s="13" t="s">
        <v>263</v>
      </c>
      <c r="H700" s="13">
        <v>8</v>
      </c>
      <c r="I700" s="55">
        <v>120.73</v>
      </c>
      <c r="J700" s="55">
        <v>34900</v>
      </c>
      <c r="K700" s="15">
        <v>0</v>
      </c>
      <c r="L700" s="15" t="s">
        <v>41</v>
      </c>
      <c r="M700" s="62" t="s">
        <v>14</v>
      </c>
      <c r="N700" s="56" t="s">
        <v>145</v>
      </c>
      <c r="O700" s="56" t="s">
        <v>575</v>
      </c>
      <c r="S700" s="56" t="s">
        <v>465</v>
      </c>
      <c r="T700" s="57" t="s">
        <v>263</v>
      </c>
      <c r="U700" s="57">
        <v>8</v>
      </c>
      <c r="V700" s="125">
        <v>120</v>
      </c>
      <c r="W700" s="125" t="s">
        <v>1017</v>
      </c>
      <c r="X700" s="65">
        <v>44916</v>
      </c>
      <c r="Y700" s="65">
        <v>44924</v>
      </c>
      <c r="Z700" s="69" t="s">
        <v>1080</v>
      </c>
      <c r="AA700" s="322">
        <v>51350</v>
      </c>
      <c r="AB700" s="56">
        <v>60</v>
      </c>
      <c r="AC700" s="56">
        <v>56</v>
      </c>
      <c r="AD700" s="65">
        <v>46690</v>
      </c>
      <c r="AE700" s="117">
        <v>772.5</v>
      </c>
      <c r="AF700" s="117"/>
      <c r="AP700" s="58"/>
      <c r="AQ700" s="58"/>
      <c r="AR700" s="58"/>
      <c r="AW700" s="56"/>
      <c r="CS700" s="58">
        <f>+AL700+AT700</f>
        <v>0</v>
      </c>
      <c r="CT700" s="76">
        <f>+BA700+BG700+BM700+BS700+BY700+CE700+CK700+CQ700</f>
        <v>0</v>
      </c>
      <c r="CU700" s="76">
        <f>+CS700-CT700</f>
        <v>0</v>
      </c>
      <c r="CV700" s="81">
        <f>+AE700-AL700-AT700</f>
        <v>772.5</v>
      </c>
    </row>
    <row r="701" spans="1:100">
      <c r="A701" s="56" t="s">
        <v>565</v>
      </c>
      <c r="B701" s="13">
        <v>74</v>
      </c>
      <c r="C701" s="15" t="s">
        <v>402</v>
      </c>
      <c r="D701" s="15" t="s">
        <v>403</v>
      </c>
      <c r="E701" s="13"/>
      <c r="F701" s="13"/>
      <c r="G701" s="13" t="s">
        <v>263</v>
      </c>
      <c r="H701" s="13">
        <v>8</v>
      </c>
      <c r="I701" s="55">
        <v>120.73</v>
      </c>
      <c r="J701" s="55">
        <v>34900</v>
      </c>
      <c r="K701" s="15">
        <v>0</v>
      </c>
      <c r="L701" s="15" t="s">
        <v>41</v>
      </c>
      <c r="M701" s="62" t="s">
        <v>14</v>
      </c>
      <c r="N701" s="56" t="s">
        <v>145</v>
      </c>
      <c r="O701" s="56" t="s">
        <v>575</v>
      </c>
      <c r="S701" s="56" t="s">
        <v>465</v>
      </c>
      <c r="T701" s="57" t="s">
        <v>263</v>
      </c>
      <c r="U701" s="57">
        <v>8</v>
      </c>
      <c r="V701" s="125">
        <v>120</v>
      </c>
      <c r="W701" s="125" t="s">
        <v>1017</v>
      </c>
      <c r="X701" s="65">
        <v>44916</v>
      </c>
      <c r="Y701" s="65">
        <v>44924</v>
      </c>
      <c r="Z701" s="69" t="s">
        <v>1080</v>
      </c>
      <c r="AA701" s="322">
        <v>51350</v>
      </c>
      <c r="AB701" s="56">
        <v>60</v>
      </c>
      <c r="AC701" s="56">
        <v>57</v>
      </c>
      <c r="AD701" s="65">
        <v>46721</v>
      </c>
      <c r="AE701" s="117">
        <v>772.5</v>
      </c>
      <c r="AF701" s="117"/>
      <c r="AP701" s="58"/>
      <c r="AQ701" s="58"/>
      <c r="AR701" s="58"/>
      <c r="AW701" s="56"/>
      <c r="CS701" s="58">
        <f>+AL701+AT701</f>
        <v>0</v>
      </c>
      <c r="CT701" s="76">
        <f>+BA701+BG701+BM701+BS701+BY701+CE701+CK701+CQ701</f>
        <v>0</v>
      </c>
      <c r="CU701" s="76">
        <f>+CS701-CT701</f>
        <v>0</v>
      </c>
      <c r="CV701" s="81">
        <f>+AE701-AL701-AT701</f>
        <v>772.5</v>
      </c>
    </row>
    <row r="702" spans="1:100">
      <c r="A702" s="56" t="s">
        <v>565</v>
      </c>
      <c r="B702" s="13">
        <v>74</v>
      </c>
      <c r="C702" s="15" t="s">
        <v>402</v>
      </c>
      <c r="D702" s="15" t="s">
        <v>403</v>
      </c>
      <c r="E702" s="13"/>
      <c r="F702" s="13"/>
      <c r="G702" s="13" t="s">
        <v>263</v>
      </c>
      <c r="H702" s="13">
        <v>8</v>
      </c>
      <c r="I702" s="55">
        <v>120.73</v>
      </c>
      <c r="J702" s="55">
        <v>34900</v>
      </c>
      <c r="K702" s="15">
        <v>0</v>
      </c>
      <c r="L702" s="15" t="s">
        <v>41</v>
      </c>
      <c r="M702" s="62" t="s">
        <v>14</v>
      </c>
      <c r="N702" s="56" t="s">
        <v>145</v>
      </c>
      <c r="O702" s="56" t="s">
        <v>575</v>
      </c>
      <c r="S702" s="56" t="s">
        <v>465</v>
      </c>
      <c r="T702" s="57" t="s">
        <v>263</v>
      </c>
      <c r="U702" s="57">
        <v>8</v>
      </c>
      <c r="V702" s="125">
        <v>120</v>
      </c>
      <c r="W702" s="125" t="s">
        <v>1017</v>
      </c>
      <c r="X702" s="65">
        <v>44916</v>
      </c>
      <c r="Y702" s="65">
        <v>44924</v>
      </c>
      <c r="Z702" s="69" t="s">
        <v>1080</v>
      </c>
      <c r="AA702" s="322">
        <v>51350</v>
      </c>
      <c r="AB702" s="56">
        <v>60</v>
      </c>
      <c r="AC702" s="56">
        <v>58</v>
      </c>
      <c r="AD702" s="65">
        <v>46751</v>
      </c>
      <c r="AE702" s="117">
        <v>772.5</v>
      </c>
      <c r="AF702" s="117"/>
      <c r="AP702" s="58"/>
      <c r="AQ702" s="58"/>
      <c r="AR702" s="58"/>
      <c r="AW702" s="56"/>
      <c r="CS702" s="58">
        <f>+AL702+AT702</f>
        <v>0</v>
      </c>
      <c r="CT702" s="76">
        <f>+BA702+BG702+BM702+BS702+BY702+CE702+CK702+CQ702</f>
        <v>0</v>
      </c>
      <c r="CU702" s="76">
        <f>+CS702-CT702</f>
        <v>0</v>
      </c>
      <c r="CV702" s="81">
        <f>+AE702-AL702-AT702</f>
        <v>772.5</v>
      </c>
    </row>
    <row r="703" spans="1:100">
      <c r="A703" s="56" t="s">
        <v>565</v>
      </c>
      <c r="B703" s="13">
        <v>74</v>
      </c>
      <c r="C703" s="15" t="s">
        <v>402</v>
      </c>
      <c r="D703" s="15" t="s">
        <v>403</v>
      </c>
      <c r="E703" s="13"/>
      <c r="F703" s="13"/>
      <c r="G703" s="13" t="s">
        <v>263</v>
      </c>
      <c r="H703" s="13">
        <v>8</v>
      </c>
      <c r="I703" s="55">
        <v>120.73</v>
      </c>
      <c r="J703" s="55">
        <v>34900</v>
      </c>
      <c r="K703" s="15">
        <v>0</v>
      </c>
      <c r="L703" s="15" t="s">
        <v>41</v>
      </c>
      <c r="M703" s="62" t="s">
        <v>14</v>
      </c>
      <c r="N703" s="56" t="s">
        <v>145</v>
      </c>
      <c r="O703" s="56" t="s">
        <v>575</v>
      </c>
      <c r="S703" s="56" t="s">
        <v>465</v>
      </c>
      <c r="T703" s="57" t="s">
        <v>263</v>
      </c>
      <c r="U703" s="57">
        <v>8</v>
      </c>
      <c r="V703" s="125">
        <v>120</v>
      </c>
      <c r="W703" s="125" t="s">
        <v>1017</v>
      </c>
      <c r="X703" s="65">
        <v>44916</v>
      </c>
      <c r="Y703" s="65">
        <v>44924</v>
      </c>
      <c r="Z703" s="69" t="s">
        <v>1080</v>
      </c>
      <c r="AA703" s="322">
        <v>51350</v>
      </c>
      <c r="AB703" s="56">
        <v>60</v>
      </c>
      <c r="AC703" s="56">
        <v>59</v>
      </c>
      <c r="AD703" s="65">
        <v>46782</v>
      </c>
      <c r="AE703" s="117">
        <v>772.5</v>
      </c>
      <c r="AF703" s="117"/>
      <c r="AP703" s="58"/>
      <c r="AQ703" s="58"/>
      <c r="AR703" s="58"/>
      <c r="AW703" s="56"/>
      <c r="CS703" s="58">
        <f>+AL703+AT703</f>
        <v>0</v>
      </c>
      <c r="CT703" s="76">
        <f>+BA703+BG703+BM703+BS703+BY703+CE703+CK703+CQ703</f>
        <v>0</v>
      </c>
      <c r="CU703" s="76">
        <f>+CS703-CT703</f>
        <v>0</v>
      </c>
      <c r="CV703" s="81">
        <f>+AE703-AL703-AT703</f>
        <v>772.5</v>
      </c>
    </row>
    <row r="704" spans="1:100">
      <c r="A704" s="56" t="s">
        <v>565</v>
      </c>
      <c r="B704" s="13">
        <v>74</v>
      </c>
      <c r="C704" s="15" t="s">
        <v>402</v>
      </c>
      <c r="D704" s="15" t="s">
        <v>403</v>
      </c>
      <c r="E704" s="13"/>
      <c r="F704" s="13"/>
      <c r="G704" s="13" t="s">
        <v>263</v>
      </c>
      <c r="H704" s="13">
        <v>8</v>
      </c>
      <c r="I704" s="55">
        <v>120.73</v>
      </c>
      <c r="J704" s="55">
        <v>34900</v>
      </c>
      <c r="K704" s="15">
        <v>0</v>
      </c>
      <c r="L704" s="15" t="s">
        <v>41</v>
      </c>
      <c r="M704" s="62" t="s">
        <v>14</v>
      </c>
      <c r="N704" s="56" t="s">
        <v>145</v>
      </c>
      <c r="O704" s="56" t="s">
        <v>575</v>
      </c>
      <c r="S704" s="56" t="s">
        <v>465</v>
      </c>
      <c r="T704" s="57" t="s">
        <v>263</v>
      </c>
      <c r="U704" s="57">
        <v>8</v>
      </c>
      <c r="V704" s="125">
        <v>120</v>
      </c>
      <c r="W704" s="125" t="s">
        <v>1017</v>
      </c>
      <c r="X704" s="65">
        <v>44916</v>
      </c>
      <c r="Y704" s="65">
        <v>44924</v>
      </c>
      <c r="Z704" s="69" t="s">
        <v>1080</v>
      </c>
      <c r="AA704" s="322">
        <v>51350</v>
      </c>
      <c r="AB704" s="56">
        <v>60</v>
      </c>
      <c r="AC704" s="56">
        <v>60</v>
      </c>
      <c r="AD704" s="65">
        <v>46812</v>
      </c>
      <c r="AE704" s="117">
        <v>772.5</v>
      </c>
      <c r="AF704" s="117"/>
      <c r="AP704" s="58"/>
      <c r="AQ704" s="58"/>
      <c r="AR704" s="58"/>
      <c r="AW704" s="56"/>
      <c r="CS704" s="58">
        <f>+AL704+AT704</f>
        <v>0</v>
      </c>
      <c r="CT704" s="76">
        <f>+BA704+BG704+BM704+BS704+BY704+CE704+CK704+CQ704</f>
        <v>0</v>
      </c>
      <c r="CU704" s="76">
        <f>+CS704-CT704</f>
        <v>0</v>
      </c>
      <c r="CV704" s="81">
        <f>+AE704-AL704-AT704</f>
        <v>772.5</v>
      </c>
    </row>
    <row r="705" spans="1:103">
      <c r="A705" s="56" t="s">
        <v>572</v>
      </c>
      <c r="B705" s="13">
        <v>72</v>
      </c>
      <c r="C705" s="15" t="s">
        <v>402</v>
      </c>
      <c r="D705" s="15" t="s">
        <v>403</v>
      </c>
      <c r="E705" s="13"/>
      <c r="F705" s="13"/>
      <c r="G705" s="13" t="s">
        <v>263</v>
      </c>
      <c r="H705" s="13">
        <v>6</v>
      </c>
      <c r="I705" s="55">
        <v>120.73</v>
      </c>
      <c r="J705" s="55">
        <v>34900</v>
      </c>
      <c r="K705" s="15">
        <v>0</v>
      </c>
      <c r="L705" s="15" t="s">
        <v>41</v>
      </c>
      <c r="M705" s="62" t="s">
        <v>14</v>
      </c>
      <c r="N705" s="56" t="s">
        <v>146</v>
      </c>
      <c r="O705" s="56" t="s">
        <v>577</v>
      </c>
      <c r="P705" s="62" t="s">
        <v>14</v>
      </c>
      <c r="Q705" s="86" t="s">
        <v>578</v>
      </c>
      <c r="R705" s="56" t="s">
        <v>579</v>
      </c>
      <c r="S705" s="56" t="s">
        <v>465</v>
      </c>
      <c r="T705" s="57" t="s">
        <v>263</v>
      </c>
      <c r="U705" s="57">
        <v>6</v>
      </c>
      <c r="V705" s="125">
        <v>120.73</v>
      </c>
      <c r="W705" s="125" t="s">
        <v>1017</v>
      </c>
      <c r="X705" s="65">
        <v>45016</v>
      </c>
      <c r="Y705" s="65">
        <v>45016</v>
      </c>
      <c r="Z705" s="69" t="s">
        <v>1080</v>
      </c>
      <c r="AA705" s="322">
        <v>43395</v>
      </c>
      <c r="AB705" s="56">
        <v>36</v>
      </c>
      <c r="AC705" s="56">
        <v>0</v>
      </c>
      <c r="AD705" s="65">
        <v>45016</v>
      </c>
      <c r="AE705" s="117">
        <v>7000</v>
      </c>
      <c r="AF705" s="117"/>
      <c r="AH705" s="65">
        <v>45016</v>
      </c>
      <c r="AI705" s="56">
        <v>44319047</v>
      </c>
      <c r="AJ705" s="56" t="s">
        <v>2946</v>
      </c>
      <c r="AK705" s="56" t="s">
        <v>2920</v>
      </c>
      <c r="AL705" s="58">
        <v>3000</v>
      </c>
      <c r="AN705" s="58" t="s">
        <v>2933</v>
      </c>
      <c r="AP705" s="65">
        <v>45019</v>
      </c>
      <c r="AQ705" s="56">
        <v>44319047</v>
      </c>
      <c r="AR705" s="56" t="s">
        <v>2946</v>
      </c>
      <c r="AS705" s="56" t="s">
        <v>2921</v>
      </c>
      <c r="AT705" s="58">
        <v>4000</v>
      </c>
      <c r="AV705" s="58" t="s">
        <v>2934</v>
      </c>
      <c r="AW705" s="68">
        <v>45019</v>
      </c>
      <c r="AX705" s="57" t="s">
        <v>2995</v>
      </c>
      <c r="AY705" s="58">
        <v>10795.55</v>
      </c>
      <c r="AZ705" s="56">
        <v>3.7549999999999999</v>
      </c>
      <c r="BA705" s="58">
        <f>+AY705/AZ705</f>
        <v>2874.9800266311581</v>
      </c>
      <c r="BB705" s="58" t="s">
        <v>2997</v>
      </c>
      <c r="BC705" s="68">
        <v>45019</v>
      </c>
      <c r="BD705" s="57" t="s">
        <v>2996</v>
      </c>
      <c r="BE705" s="58">
        <v>13878.55</v>
      </c>
      <c r="BF705" s="56">
        <v>3.7549999999999999</v>
      </c>
      <c r="BG705" s="56">
        <f>+BE705/BF705</f>
        <v>3696.0186418109188</v>
      </c>
      <c r="BH705" s="58" t="s">
        <v>2997</v>
      </c>
      <c r="CS705" s="58">
        <f>+AL705+AT705</f>
        <v>7000</v>
      </c>
      <c r="CT705" s="76">
        <f>+BA705+BG705+BM705+BS705+BY705+CE705+CK705+CQ705</f>
        <v>6570.9986684420765</v>
      </c>
      <c r="CU705" s="76">
        <f>+CS705-CT705</f>
        <v>429.00133155792355</v>
      </c>
      <c r="CV705" s="81">
        <f>+AE705-AL705-AT705</f>
        <v>0</v>
      </c>
      <c r="CW705" s="56" t="s">
        <v>3825</v>
      </c>
      <c r="CY705" s="70" t="s">
        <v>3819</v>
      </c>
    </row>
    <row r="706" spans="1:103">
      <c r="A706" s="56" t="s">
        <v>572</v>
      </c>
      <c r="B706" s="13">
        <v>72</v>
      </c>
      <c r="C706" s="15" t="s">
        <v>402</v>
      </c>
      <c r="D706" s="15" t="s">
        <v>403</v>
      </c>
      <c r="E706" s="13"/>
      <c r="F706" s="13"/>
      <c r="G706" s="13" t="s">
        <v>263</v>
      </c>
      <c r="H706" s="13">
        <v>6</v>
      </c>
      <c r="I706" s="55">
        <v>120.73</v>
      </c>
      <c r="J706" s="55">
        <v>34900</v>
      </c>
      <c r="K706" s="15">
        <v>0</v>
      </c>
      <c r="L706" s="15" t="s">
        <v>41</v>
      </c>
      <c r="M706" s="62" t="s">
        <v>14</v>
      </c>
      <c r="N706" s="56" t="s">
        <v>146</v>
      </c>
      <c r="O706" s="56" t="s">
        <v>577</v>
      </c>
      <c r="P706" s="62" t="s">
        <v>14</v>
      </c>
      <c r="Q706" s="86" t="s">
        <v>578</v>
      </c>
      <c r="R706" s="56" t="s">
        <v>579</v>
      </c>
      <c r="S706" s="56" t="s">
        <v>465</v>
      </c>
      <c r="T706" s="57" t="s">
        <v>263</v>
      </c>
      <c r="U706" s="57">
        <v>6</v>
      </c>
      <c r="V706" s="125">
        <v>120.73</v>
      </c>
      <c r="W706" s="125" t="s">
        <v>1017</v>
      </c>
      <c r="X706" s="65">
        <v>45016</v>
      </c>
      <c r="Y706" s="65">
        <v>45016</v>
      </c>
      <c r="Z706" s="69" t="s">
        <v>1080</v>
      </c>
      <c r="AA706" s="322">
        <v>43395</v>
      </c>
      <c r="AB706" s="56">
        <v>36</v>
      </c>
      <c r="AC706" s="56">
        <v>1</v>
      </c>
      <c r="AD706" s="65">
        <v>45076</v>
      </c>
      <c r="AE706" s="117">
        <v>193.8</v>
      </c>
      <c r="AF706" s="117"/>
      <c r="AH706" s="65">
        <v>45052</v>
      </c>
      <c r="AI706" s="56">
        <v>44319047</v>
      </c>
      <c r="AJ706" s="56" t="s">
        <v>2946</v>
      </c>
      <c r="AK706" s="56" t="s">
        <v>2922</v>
      </c>
      <c r="AL706" s="58">
        <v>193.8</v>
      </c>
      <c r="AN706" s="58" t="s">
        <v>2935</v>
      </c>
      <c r="AP706" s="58"/>
      <c r="AQ706" s="58"/>
      <c r="AR706" s="58"/>
      <c r="AW706" s="65">
        <v>45054</v>
      </c>
      <c r="AX706" s="56">
        <v>1491</v>
      </c>
      <c r="AY706" s="58"/>
      <c r="BA706" s="58">
        <v>193.8</v>
      </c>
      <c r="BD706" s="56"/>
      <c r="CS706" s="58">
        <f>+AL706+AT706</f>
        <v>193.8</v>
      </c>
      <c r="CT706" s="76">
        <f>+BA706+BG706+BM706+BS706+BY706+CE706+CK706+CQ706</f>
        <v>193.8</v>
      </c>
      <c r="CU706" s="76">
        <f>+CS706-CT706</f>
        <v>0</v>
      </c>
      <c r="CV706" s="81">
        <f>+AE706-AL706-AT706</f>
        <v>0</v>
      </c>
    </row>
    <row r="707" spans="1:103">
      <c r="A707" s="56" t="s">
        <v>572</v>
      </c>
      <c r="B707" s="13">
        <v>72</v>
      </c>
      <c r="C707" s="15" t="s">
        <v>402</v>
      </c>
      <c r="D707" s="15" t="s">
        <v>403</v>
      </c>
      <c r="E707" s="13"/>
      <c r="F707" s="13"/>
      <c r="G707" s="13" t="s">
        <v>263</v>
      </c>
      <c r="H707" s="13">
        <v>6</v>
      </c>
      <c r="I707" s="55">
        <v>120.73</v>
      </c>
      <c r="J707" s="55">
        <v>34900</v>
      </c>
      <c r="K707" s="15">
        <v>0</v>
      </c>
      <c r="L707" s="15" t="s">
        <v>41</v>
      </c>
      <c r="M707" s="62" t="s">
        <v>14</v>
      </c>
      <c r="N707" s="56" t="s">
        <v>146</v>
      </c>
      <c r="O707" s="56" t="s">
        <v>577</v>
      </c>
      <c r="P707" s="62" t="s">
        <v>14</v>
      </c>
      <c r="Q707" s="86" t="s">
        <v>578</v>
      </c>
      <c r="R707" s="56" t="s">
        <v>579</v>
      </c>
      <c r="S707" s="56" t="s">
        <v>465</v>
      </c>
      <c r="T707" s="57" t="s">
        <v>263</v>
      </c>
      <c r="U707" s="57">
        <v>6</v>
      </c>
      <c r="V707" s="125">
        <v>120.73</v>
      </c>
      <c r="W707" s="125" t="s">
        <v>1017</v>
      </c>
      <c r="X707" s="65">
        <v>45016</v>
      </c>
      <c r="Y707" s="65">
        <v>45016</v>
      </c>
      <c r="Z707" s="69" t="s">
        <v>1080</v>
      </c>
      <c r="AA707" s="322">
        <v>43395</v>
      </c>
      <c r="AB707" s="56">
        <v>36</v>
      </c>
      <c r="AC707" s="56">
        <v>2</v>
      </c>
      <c r="AD707" s="65">
        <v>45107</v>
      </c>
      <c r="AE707" s="117">
        <v>193.8</v>
      </c>
      <c r="AF707" s="117"/>
      <c r="AH707" s="65">
        <v>45052</v>
      </c>
      <c r="AI707" s="56">
        <v>44319047</v>
      </c>
      <c r="AJ707" s="56" t="s">
        <v>2946</v>
      </c>
      <c r="AK707" s="56" t="s">
        <v>2923</v>
      </c>
      <c r="AL707" s="58">
        <v>193.8</v>
      </c>
      <c r="AN707" s="58" t="s">
        <v>2936</v>
      </c>
      <c r="AP707" s="58"/>
      <c r="AQ707" s="58"/>
      <c r="AR707" s="58"/>
      <c r="AW707" s="65">
        <v>45054</v>
      </c>
      <c r="AX707" s="56">
        <v>1491</v>
      </c>
      <c r="AY707" s="58"/>
      <c r="BA707" s="58">
        <v>193.8</v>
      </c>
      <c r="BD707" s="56"/>
      <c r="CS707" s="58">
        <f>+AL707+AT707</f>
        <v>193.8</v>
      </c>
      <c r="CT707" s="76">
        <f>+BA707+BG707+BM707+BS707+BY707+CE707+CK707+CQ707</f>
        <v>193.8</v>
      </c>
      <c r="CU707" s="76">
        <f>+CS707-CT707</f>
        <v>0</v>
      </c>
      <c r="CV707" s="81">
        <f>+AE707-AL707-AT707</f>
        <v>0</v>
      </c>
    </row>
    <row r="708" spans="1:103">
      <c r="A708" s="56" t="s">
        <v>572</v>
      </c>
      <c r="B708" s="13">
        <v>72</v>
      </c>
      <c r="C708" s="15" t="s">
        <v>402</v>
      </c>
      <c r="D708" s="15" t="s">
        <v>403</v>
      </c>
      <c r="E708" s="13"/>
      <c r="F708" s="13"/>
      <c r="G708" s="13" t="s">
        <v>263</v>
      </c>
      <c r="H708" s="13">
        <v>6</v>
      </c>
      <c r="I708" s="55">
        <v>120.73</v>
      </c>
      <c r="J708" s="55">
        <v>34900</v>
      </c>
      <c r="K708" s="15">
        <v>0</v>
      </c>
      <c r="L708" s="15" t="s">
        <v>41</v>
      </c>
      <c r="M708" s="62" t="s">
        <v>14</v>
      </c>
      <c r="N708" s="56" t="s">
        <v>146</v>
      </c>
      <c r="O708" s="56" t="s">
        <v>577</v>
      </c>
      <c r="P708" s="62" t="s">
        <v>14</v>
      </c>
      <c r="Q708" s="86" t="s">
        <v>578</v>
      </c>
      <c r="R708" s="56" t="s">
        <v>579</v>
      </c>
      <c r="S708" s="56" t="s">
        <v>465</v>
      </c>
      <c r="T708" s="57" t="s">
        <v>263</v>
      </c>
      <c r="U708" s="57">
        <v>6</v>
      </c>
      <c r="V708" s="125">
        <v>120.73</v>
      </c>
      <c r="W708" s="125" t="s">
        <v>1017</v>
      </c>
      <c r="X708" s="65">
        <v>45016</v>
      </c>
      <c r="Y708" s="65">
        <v>45016</v>
      </c>
      <c r="Z708" s="69" t="s">
        <v>1080</v>
      </c>
      <c r="AA708" s="322">
        <v>43395</v>
      </c>
      <c r="AB708" s="56">
        <v>36</v>
      </c>
      <c r="AC708" s="56">
        <v>3</v>
      </c>
      <c r="AD708" s="65">
        <v>45137</v>
      </c>
      <c r="AE708" s="117">
        <v>193.8</v>
      </c>
      <c r="AF708" s="117"/>
      <c r="AH708" s="65">
        <v>45052</v>
      </c>
      <c r="AI708" s="56">
        <v>44319047</v>
      </c>
      <c r="AJ708" s="56" t="s">
        <v>2946</v>
      </c>
      <c r="AK708" s="56" t="s">
        <v>2924</v>
      </c>
      <c r="AL708" s="58">
        <v>193.8</v>
      </c>
      <c r="AN708" s="58" t="s">
        <v>2937</v>
      </c>
      <c r="AP708" s="58"/>
      <c r="AQ708" s="58"/>
      <c r="AR708" s="58"/>
      <c r="AW708" s="65">
        <v>45054</v>
      </c>
      <c r="AX708" s="56">
        <v>1491</v>
      </c>
      <c r="AY708" s="58"/>
      <c r="BA708" s="58">
        <v>193.8</v>
      </c>
      <c r="BD708" s="56"/>
      <c r="CS708" s="58">
        <f>+AL708+AT708</f>
        <v>193.8</v>
      </c>
      <c r="CT708" s="76">
        <f>+BA708+BG708+BM708+BS708+BY708+CE708+CK708+CQ708</f>
        <v>193.8</v>
      </c>
      <c r="CU708" s="76">
        <f>+CS708-CT708</f>
        <v>0</v>
      </c>
      <c r="CV708" s="81">
        <f>+AE708-AL708-AT708</f>
        <v>0</v>
      </c>
    </row>
    <row r="709" spans="1:103">
      <c r="A709" s="56" t="s">
        <v>572</v>
      </c>
      <c r="B709" s="13">
        <v>72</v>
      </c>
      <c r="C709" s="15" t="s">
        <v>402</v>
      </c>
      <c r="D709" s="15" t="s">
        <v>403</v>
      </c>
      <c r="E709" s="13"/>
      <c r="F709" s="13"/>
      <c r="G709" s="13" t="s">
        <v>263</v>
      </c>
      <c r="H709" s="13">
        <v>6</v>
      </c>
      <c r="I709" s="55">
        <v>120.73</v>
      </c>
      <c r="J709" s="55">
        <v>34900</v>
      </c>
      <c r="K709" s="15">
        <v>0</v>
      </c>
      <c r="L709" s="15" t="s">
        <v>41</v>
      </c>
      <c r="M709" s="62" t="s">
        <v>14</v>
      </c>
      <c r="N709" s="56" t="s">
        <v>146</v>
      </c>
      <c r="O709" s="56" t="s">
        <v>577</v>
      </c>
      <c r="P709" s="62" t="s">
        <v>14</v>
      </c>
      <c r="Q709" s="86" t="s">
        <v>578</v>
      </c>
      <c r="R709" s="56" t="s">
        <v>579</v>
      </c>
      <c r="S709" s="56" t="s">
        <v>465</v>
      </c>
      <c r="T709" s="57" t="s">
        <v>263</v>
      </c>
      <c r="U709" s="57">
        <v>6</v>
      </c>
      <c r="V709" s="125">
        <v>120.73</v>
      </c>
      <c r="W709" s="125" t="s">
        <v>1017</v>
      </c>
      <c r="X709" s="65">
        <v>45016</v>
      </c>
      <c r="Y709" s="65">
        <v>45016</v>
      </c>
      <c r="Z709" s="69" t="s">
        <v>1080</v>
      </c>
      <c r="AA709" s="322">
        <v>43395</v>
      </c>
      <c r="AB709" s="56">
        <v>36</v>
      </c>
      <c r="AC709" s="56">
        <v>4</v>
      </c>
      <c r="AD709" s="65">
        <v>45168</v>
      </c>
      <c r="AE709" s="117">
        <v>193.8</v>
      </c>
      <c r="AF709" s="117"/>
      <c r="AH709" s="65">
        <v>45052</v>
      </c>
      <c r="AI709" s="56">
        <v>44319047</v>
      </c>
      <c r="AJ709" s="56" t="s">
        <v>2946</v>
      </c>
      <c r="AK709" s="56" t="s">
        <v>2925</v>
      </c>
      <c r="AL709" s="58">
        <v>193.8</v>
      </c>
      <c r="AN709" s="58" t="s">
        <v>2938</v>
      </c>
      <c r="AP709" s="58"/>
      <c r="AQ709" s="58"/>
      <c r="AR709" s="58"/>
      <c r="AW709" s="65">
        <v>45054</v>
      </c>
      <c r="AX709" s="56">
        <v>1491</v>
      </c>
      <c r="AY709" s="58"/>
      <c r="BA709" s="58">
        <v>193.8</v>
      </c>
      <c r="BD709" s="56"/>
      <c r="CS709" s="58">
        <f>+AL709+AT709</f>
        <v>193.8</v>
      </c>
      <c r="CT709" s="76">
        <f>+BA709+BG709+BM709+BS709+BY709+CE709+CK709+CQ709</f>
        <v>193.8</v>
      </c>
      <c r="CU709" s="76">
        <f>+CS709-CT709</f>
        <v>0</v>
      </c>
      <c r="CV709" s="81">
        <f>+AE709-AL709-AT709</f>
        <v>0</v>
      </c>
    </row>
    <row r="710" spans="1:103">
      <c r="A710" s="56" t="s">
        <v>572</v>
      </c>
      <c r="B710" s="13">
        <v>72</v>
      </c>
      <c r="C710" s="15" t="s">
        <v>402</v>
      </c>
      <c r="D710" s="15" t="s">
        <v>403</v>
      </c>
      <c r="E710" s="13"/>
      <c r="F710" s="13"/>
      <c r="G710" s="13" t="s">
        <v>263</v>
      </c>
      <c r="H710" s="13">
        <v>6</v>
      </c>
      <c r="I710" s="55">
        <v>120.73</v>
      </c>
      <c r="J710" s="55">
        <v>34900</v>
      </c>
      <c r="K710" s="15">
        <v>0</v>
      </c>
      <c r="L710" s="15" t="s">
        <v>41</v>
      </c>
      <c r="M710" s="62" t="s">
        <v>14</v>
      </c>
      <c r="N710" s="56" t="s">
        <v>146</v>
      </c>
      <c r="O710" s="56" t="s">
        <v>577</v>
      </c>
      <c r="P710" s="62" t="s">
        <v>14</v>
      </c>
      <c r="Q710" s="86" t="s">
        <v>578</v>
      </c>
      <c r="R710" s="56" t="s">
        <v>579</v>
      </c>
      <c r="S710" s="56" t="s">
        <v>465</v>
      </c>
      <c r="T710" s="57" t="s">
        <v>263</v>
      </c>
      <c r="U710" s="57">
        <v>6</v>
      </c>
      <c r="V710" s="125">
        <v>120.73</v>
      </c>
      <c r="W710" s="125" t="s">
        <v>1017</v>
      </c>
      <c r="X710" s="65">
        <v>45016</v>
      </c>
      <c r="Y710" s="65">
        <v>45016</v>
      </c>
      <c r="Z710" s="69" t="s">
        <v>1080</v>
      </c>
      <c r="AA710" s="322">
        <v>43395</v>
      </c>
      <c r="AB710" s="56">
        <v>36</v>
      </c>
      <c r="AC710" s="56">
        <v>5</v>
      </c>
      <c r="AD710" s="65">
        <v>45199</v>
      </c>
      <c r="AE710" s="117">
        <v>193.8</v>
      </c>
      <c r="AF710" s="117"/>
      <c r="AH710" s="65">
        <v>45052</v>
      </c>
      <c r="AI710" s="56">
        <v>44319047</v>
      </c>
      <c r="AJ710" s="56" t="s">
        <v>2946</v>
      </c>
      <c r="AK710" s="56" t="s">
        <v>2926</v>
      </c>
      <c r="AL710" s="58">
        <v>193.8</v>
      </c>
      <c r="AN710" s="58" t="s">
        <v>2939</v>
      </c>
      <c r="AP710" s="58"/>
      <c r="AQ710" s="58"/>
      <c r="AR710" s="58"/>
      <c r="AW710" s="65">
        <v>45054</v>
      </c>
      <c r="AX710" s="56">
        <v>1491</v>
      </c>
      <c r="AY710" s="58"/>
      <c r="BA710" s="58">
        <v>193.8</v>
      </c>
      <c r="BD710" s="56"/>
      <c r="CS710" s="58">
        <f>+AL710+AT710</f>
        <v>193.8</v>
      </c>
      <c r="CT710" s="76">
        <f>+BA710+BG710+BM710+BS710+BY710+CE710+CK710+CQ710</f>
        <v>193.8</v>
      </c>
      <c r="CU710" s="76">
        <f>+CS710-CT710</f>
        <v>0</v>
      </c>
      <c r="CV710" s="81">
        <f>+AE710-AL710-AT710</f>
        <v>0</v>
      </c>
    </row>
    <row r="711" spans="1:103">
      <c r="A711" s="56" t="s">
        <v>572</v>
      </c>
      <c r="B711" s="13">
        <v>72</v>
      </c>
      <c r="C711" s="15" t="s">
        <v>402</v>
      </c>
      <c r="D711" s="15" t="s">
        <v>403</v>
      </c>
      <c r="E711" s="13"/>
      <c r="F711" s="13"/>
      <c r="G711" s="13" t="s">
        <v>263</v>
      </c>
      <c r="H711" s="13">
        <v>6</v>
      </c>
      <c r="I711" s="55">
        <v>120.73</v>
      </c>
      <c r="J711" s="55">
        <v>34900</v>
      </c>
      <c r="K711" s="15">
        <v>0</v>
      </c>
      <c r="L711" s="15" t="s">
        <v>41</v>
      </c>
      <c r="M711" s="62" t="s">
        <v>14</v>
      </c>
      <c r="N711" s="56" t="s">
        <v>146</v>
      </c>
      <c r="O711" s="56" t="s">
        <v>577</v>
      </c>
      <c r="P711" s="62" t="s">
        <v>14</v>
      </c>
      <c r="Q711" s="86" t="s">
        <v>578</v>
      </c>
      <c r="R711" s="56" t="s">
        <v>579</v>
      </c>
      <c r="S711" s="56" t="s">
        <v>465</v>
      </c>
      <c r="T711" s="57" t="s">
        <v>263</v>
      </c>
      <c r="U711" s="57">
        <v>6</v>
      </c>
      <c r="V711" s="125">
        <v>120.73</v>
      </c>
      <c r="W711" s="125" t="s">
        <v>1017</v>
      </c>
      <c r="X711" s="65">
        <v>45016</v>
      </c>
      <c r="Y711" s="65">
        <v>45016</v>
      </c>
      <c r="Z711" s="69" t="s">
        <v>1080</v>
      </c>
      <c r="AA711" s="322">
        <v>43395</v>
      </c>
      <c r="AB711" s="56">
        <v>36</v>
      </c>
      <c r="AC711" s="56">
        <v>6</v>
      </c>
      <c r="AD711" s="65">
        <v>45229</v>
      </c>
      <c r="AE711" s="117">
        <v>193.8</v>
      </c>
      <c r="AF711" s="117"/>
      <c r="AH711" s="65">
        <v>45052</v>
      </c>
      <c r="AI711" s="56">
        <v>44319047</v>
      </c>
      <c r="AJ711" s="56" t="s">
        <v>2946</v>
      </c>
      <c r="AK711" s="56" t="s">
        <v>2927</v>
      </c>
      <c r="AL711" s="58">
        <v>193.8</v>
      </c>
      <c r="AN711" s="58" t="s">
        <v>2940</v>
      </c>
      <c r="AP711" s="58"/>
      <c r="AQ711" s="58"/>
      <c r="AR711" s="58"/>
      <c r="AW711" s="65">
        <v>45054</v>
      </c>
      <c r="AX711" s="56">
        <v>1491</v>
      </c>
      <c r="AY711" s="58"/>
      <c r="BA711" s="58">
        <v>193.8</v>
      </c>
      <c r="BD711" s="56"/>
      <c r="CS711" s="58">
        <f>+AL711+AT711</f>
        <v>193.8</v>
      </c>
      <c r="CT711" s="76">
        <f>+BA711+BG711+BM711+BS711+BY711+CE711+CK711+CQ711</f>
        <v>193.8</v>
      </c>
      <c r="CU711" s="76">
        <f>+CS711-CT711</f>
        <v>0</v>
      </c>
      <c r="CV711" s="81">
        <f>+AE711-AL711-AT711</f>
        <v>0</v>
      </c>
    </row>
    <row r="712" spans="1:103">
      <c r="A712" s="56" t="s">
        <v>572</v>
      </c>
      <c r="B712" s="13">
        <v>72</v>
      </c>
      <c r="C712" s="15" t="s">
        <v>402</v>
      </c>
      <c r="D712" s="15" t="s">
        <v>403</v>
      </c>
      <c r="E712" s="13"/>
      <c r="F712" s="13"/>
      <c r="G712" s="13" t="s">
        <v>263</v>
      </c>
      <c r="H712" s="13">
        <v>6</v>
      </c>
      <c r="I712" s="55">
        <v>120.73</v>
      </c>
      <c r="J712" s="55">
        <v>34900</v>
      </c>
      <c r="K712" s="15">
        <v>0</v>
      </c>
      <c r="L712" s="15" t="s">
        <v>41</v>
      </c>
      <c r="M712" s="62" t="s">
        <v>14</v>
      </c>
      <c r="N712" s="56" t="s">
        <v>146</v>
      </c>
      <c r="O712" s="56" t="s">
        <v>577</v>
      </c>
      <c r="P712" s="62" t="s">
        <v>14</v>
      </c>
      <c r="Q712" s="86" t="s">
        <v>578</v>
      </c>
      <c r="R712" s="56" t="s">
        <v>579</v>
      </c>
      <c r="S712" s="56" t="s">
        <v>465</v>
      </c>
      <c r="T712" s="57" t="s">
        <v>263</v>
      </c>
      <c r="U712" s="57">
        <v>6</v>
      </c>
      <c r="V712" s="125">
        <v>120.73</v>
      </c>
      <c r="W712" s="125" t="s">
        <v>1017</v>
      </c>
      <c r="X712" s="65">
        <v>45016</v>
      </c>
      <c r="Y712" s="65">
        <v>45016</v>
      </c>
      <c r="Z712" s="69" t="s">
        <v>1080</v>
      </c>
      <c r="AA712" s="322">
        <v>43395</v>
      </c>
      <c r="AB712" s="56">
        <v>36</v>
      </c>
      <c r="AC712" s="56">
        <v>7</v>
      </c>
      <c r="AD712" s="65">
        <v>45260</v>
      </c>
      <c r="AE712" s="117">
        <v>193.8</v>
      </c>
      <c r="AF712" s="117"/>
      <c r="AH712" s="65">
        <v>45052</v>
      </c>
      <c r="AI712" s="56">
        <v>44319047</v>
      </c>
      <c r="AJ712" s="56" t="s">
        <v>2946</v>
      </c>
      <c r="AK712" s="56" t="s">
        <v>2928</v>
      </c>
      <c r="AL712" s="58">
        <v>193.8</v>
      </c>
      <c r="AN712" s="58" t="s">
        <v>2941</v>
      </c>
      <c r="AP712" s="58"/>
      <c r="AQ712" s="58"/>
      <c r="AR712" s="58"/>
      <c r="AW712" s="65">
        <v>45054</v>
      </c>
      <c r="AX712" s="56">
        <v>1491</v>
      </c>
      <c r="AY712" s="58"/>
      <c r="BA712" s="58">
        <v>193.8</v>
      </c>
      <c r="BD712" s="56"/>
      <c r="CS712" s="58">
        <f>+AL712+AT712</f>
        <v>193.8</v>
      </c>
      <c r="CT712" s="76">
        <f>+BA712+BG712+BM712+BS712+BY712+CE712+CK712+CQ712</f>
        <v>193.8</v>
      </c>
      <c r="CU712" s="76">
        <f>+CS712-CT712</f>
        <v>0</v>
      </c>
      <c r="CV712" s="81">
        <f>+AE712-AL712-AT712</f>
        <v>0</v>
      </c>
    </row>
    <row r="713" spans="1:103">
      <c r="A713" s="56" t="s">
        <v>572</v>
      </c>
      <c r="B713" s="13">
        <v>72</v>
      </c>
      <c r="C713" s="15" t="s">
        <v>402</v>
      </c>
      <c r="D713" s="15" t="s">
        <v>403</v>
      </c>
      <c r="E713" s="13"/>
      <c r="F713" s="13"/>
      <c r="G713" s="13" t="s">
        <v>263</v>
      </c>
      <c r="H713" s="13">
        <v>6</v>
      </c>
      <c r="I713" s="55">
        <v>120.73</v>
      </c>
      <c r="J713" s="55">
        <v>34900</v>
      </c>
      <c r="K713" s="15">
        <v>0</v>
      </c>
      <c r="L713" s="15" t="s">
        <v>41</v>
      </c>
      <c r="M713" s="62" t="s">
        <v>14</v>
      </c>
      <c r="N713" s="56" t="s">
        <v>146</v>
      </c>
      <c r="O713" s="56" t="s">
        <v>577</v>
      </c>
      <c r="P713" s="62" t="s">
        <v>14</v>
      </c>
      <c r="Q713" s="86" t="s">
        <v>578</v>
      </c>
      <c r="R713" s="56" t="s">
        <v>579</v>
      </c>
      <c r="S713" s="56" t="s">
        <v>465</v>
      </c>
      <c r="T713" s="57" t="s">
        <v>263</v>
      </c>
      <c r="U713" s="57">
        <v>6</v>
      </c>
      <c r="V713" s="125">
        <v>120.73</v>
      </c>
      <c r="W713" s="125" t="s">
        <v>1017</v>
      </c>
      <c r="X713" s="65">
        <v>45016</v>
      </c>
      <c r="Y713" s="65">
        <v>45016</v>
      </c>
      <c r="Z713" s="69" t="s">
        <v>1080</v>
      </c>
      <c r="AA713" s="322">
        <v>43395</v>
      </c>
      <c r="AB713" s="56">
        <v>36</v>
      </c>
      <c r="AC713" s="56">
        <v>8</v>
      </c>
      <c r="AD713" s="65">
        <v>45290</v>
      </c>
      <c r="AE713" s="117">
        <v>193.8</v>
      </c>
      <c r="AF713" s="117"/>
      <c r="AH713" s="65">
        <v>45052</v>
      </c>
      <c r="AI713" s="56">
        <v>44319047</v>
      </c>
      <c r="AJ713" s="56" t="s">
        <v>2946</v>
      </c>
      <c r="AK713" s="56" t="s">
        <v>2929</v>
      </c>
      <c r="AL713" s="58">
        <v>193.8</v>
      </c>
      <c r="AN713" s="58" t="s">
        <v>2942</v>
      </c>
      <c r="AP713" s="58"/>
      <c r="AQ713" s="58"/>
      <c r="AR713" s="58"/>
      <c r="AW713" s="65">
        <v>45054</v>
      </c>
      <c r="AX713" s="56">
        <v>1491</v>
      </c>
      <c r="AY713" s="58"/>
      <c r="BA713" s="58">
        <v>193.8</v>
      </c>
      <c r="BD713" s="56"/>
      <c r="CS713" s="58">
        <f>+AL713+AT713</f>
        <v>193.8</v>
      </c>
      <c r="CT713" s="76">
        <f>+BA713+BG713+BM713+BS713+BY713+CE713+CK713+CQ713</f>
        <v>193.8</v>
      </c>
      <c r="CU713" s="76">
        <f>+CS713-CT713</f>
        <v>0</v>
      </c>
      <c r="CV713" s="81">
        <f>+AE713-AL713-AT713</f>
        <v>0</v>
      </c>
    </row>
    <row r="714" spans="1:103">
      <c r="A714" s="56" t="s">
        <v>572</v>
      </c>
      <c r="B714" s="13">
        <v>72</v>
      </c>
      <c r="C714" s="15" t="s">
        <v>402</v>
      </c>
      <c r="D714" s="15" t="s">
        <v>403</v>
      </c>
      <c r="E714" s="13"/>
      <c r="F714" s="13"/>
      <c r="G714" s="13" t="s">
        <v>263</v>
      </c>
      <c r="H714" s="13">
        <v>6</v>
      </c>
      <c r="I714" s="55">
        <v>120.73</v>
      </c>
      <c r="J714" s="55">
        <v>34900</v>
      </c>
      <c r="K714" s="15">
        <v>0</v>
      </c>
      <c r="L714" s="15" t="s">
        <v>41</v>
      </c>
      <c r="M714" s="62" t="s">
        <v>14</v>
      </c>
      <c r="N714" s="56" t="s">
        <v>146</v>
      </c>
      <c r="O714" s="56" t="s">
        <v>577</v>
      </c>
      <c r="P714" s="62" t="s">
        <v>14</v>
      </c>
      <c r="Q714" s="86" t="s">
        <v>578</v>
      </c>
      <c r="R714" s="56" t="s">
        <v>579</v>
      </c>
      <c r="S714" s="56" t="s">
        <v>465</v>
      </c>
      <c r="T714" s="57" t="s">
        <v>263</v>
      </c>
      <c r="U714" s="57">
        <v>6</v>
      </c>
      <c r="V714" s="125">
        <v>120.73</v>
      </c>
      <c r="W714" s="125" t="s">
        <v>1017</v>
      </c>
      <c r="X714" s="65">
        <v>45016</v>
      </c>
      <c r="Y714" s="65">
        <v>45016</v>
      </c>
      <c r="Z714" s="69" t="s">
        <v>1080</v>
      </c>
      <c r="AA714" s="322">
        <v>43395</v>
      </c>
      <c r="AB714" s="56">
        <v>36</v>
      </c>
      <c r="AC714" s="56">
        <v>9</v>
      </c>
      <c r="AD714" s="65">
        <v>45321</v>
      </c>
      <c r="AE714" s="117">
        <v>193.8</v>
      </c>
      <c r="AF714" s="117"/>
      <c r="AH714" s="65">
        <v>45052</v>
      </c>
      <c r="AI714" s="56">
        <v>44319047</v>
      </c>
      <c r="AJ714" s="56" t="s">
        <v>2946</v>
      </c>
      <c r="AK714" s="56" t="s">
        <v>2930</v>
      </c>
      <c r="AL714" s="58">
        <v>193.8</v>
      </c>
      <c r="AN714" s="58" t="s">
        <v>2943</v>
      </c>
      <c r="AP714" s="58"/>
      <c r="AQ714" s="58"/>
      <c r="AR714" s="58"/>
      <c r="AW714" s="65">
        <v>45054</v>
      </c>
      <c r="AX714" s="56">
        <v>1491</v>
      </c>
      <c r="AY714" s="58"/>
      <c r="BA714" s="58">
        <v>193.8</v>
      </c>
      <c r="BD714" s="56"/>
      <c r="CS714" s="58">
        <f>+AL714+AT714</f>
        <v>193.8</v>
      </c>
      <c r="CT714" s="76">
        <f>+BA714+BG714+BM714+BS714+BY714+CE714+CK714+CQ714</f>
        <v>193.8</v>
      </c>
      <c r="CU714" s="76">
        <f>+CS714-CT714</f>
        <v>0</v>
      </c>
      <c r="CV714" s="81">
        <f>+AE714-AL714-AT714</f>
        <v>0</v>
      </c>
    </row>
    <row r="715" spans="1:103">
      <c r="A715" s="56" t="s">
        <v>572</v>
      </c>
      <c r="B715" s="13">
        <v>72</v>
      </c>
      <c r="C715" s="15" t="s">
        <v>402</v>
      </c>
      <c r="D715" s="15" t="s">
        <v>403</v>
      </c>
      <c r="E715" s="13"/>
      <c r="F715" s="13"/>
      <c r="G715" s="13" t="s">
        <v>263</v>
      </c>
      <c r="H715" s="13">
        <v>6</v>
      </c>
      <c r="I715" s="55">
        <v>120.73</v>
      </c>
      <c r="J715" s="55">
        <v>34900</v>
      </c>
      <c r="K715" s="15">
        <v>0</v>
      </c>
      <c r="L715" s="15" t="s">
        <v>41</v>
      </c>
      <c r="M715" s="62" t="s">
        <v>14</v>
      </c>
      <c r="N715" s="56" t="s">
        <v>146</v>
      </c>
      <c r="O715" s="56" t="s">
        <v>577</v>
      </c>
      <c r="P715" s="62" t="s">
        <v>14</v>
      </c>
      <c r="Q715" s="86" t="s">
        <v>578</v>
      </c>
      <c r="R715" s="56" t="s">
        <v>579</v>
      </c>
      <c r="S715" s="56" t="s">
        <v>465</v>
      </c>
      <c r="T715" s="57" t="s">
        <v>263</v>
      </c>
      <c r="U715" s="57">
        <v>6</v>
      </c>
      <c r="V715" s="125">
        <v>120.73</v>
      </c>
      <c r="W715" s="125" t="s">
        <v>1017</v>
      </c>
      <c r="X715" s="65">
        <v>45016</v>
      </c>
      <c r="Y715" s="65">
        <v>45016</v>
      </c>
      <c r="Z715" s="69" t="s">
        <v>1080</v>
      </c>
      <c r="AA715" s="322">
        <v>43395</v>
      </c>
      <c r="AB715" s="56">
        <v>36</v>
      </c>
      <c r="AC715" s="56">
        <v>10</v>
      </c>
      <c r="AD715" s="65">
        <v>45351</v>
      </c>
      <c r="AE715" s="117">
        <v>193.8</v>
      </c>
      <c r="AF715" s="117"/>
      <c r="AH715" s="65">
        <v>45052</v>
      </c>
      <c r="AI715" s="56">
        <v>44319047</v>
      </c>
      <c r="AJ715" s="56" t="s">
        <v>2946</v>
      </c>
      <c r="AK715" s="56" t="s">
        <v>2931</v>
      </c>
      <c r="AL715" s="58">
        <v>193.8</v>
      </c>
      <c r="AN715" s="58" t="s">
        <v>2944</v>
      </c>
      <c r="AP715" s="58"/>
      <c r="AQ715" s="58"/>
      <c r="AR715" s="58"/>
      <c r="AW715" s="65">
        <v>45054</v>
      </c>
      <c r="AX715" s="56">
        <v>1491</v>
      </c>
      <c r="AY715" s="58"/>
      <c r="BA715" s="58">
        <v>193.8</v>
      </c>
      <c r="BD715" s="56"/>
      <c r="CS715" s="58">
        <f>+AL715+AT715</f>
        <v>193.8</v>
      </c>
      <c r="CT715" s="76">
        <f>+BA715+BG715+BM715+BS715+BY715+CE715+CK715+CQ715</f>
        <v>193.8</v>
      </c>
      <c r="CU715" s="76">
        <f>+CS715-CT715</f>
        <v>0</v>
      </c>
      <c r="CV715" s="81">
        <f>+AE715-AL715-AT715</f>
        <v>0</v>
      </c>
    </row>
    <row r="716" spans="1:103">
      <c r="A716" s="56" t="s">
        <v>572</v>
      </c>
      <c r="B716" s="13">
        <v>72</v>
      </c>
      <c r="C716" s="15" t="s">
        <v>402</v>
      </c>
      <c r="D716" s="15" t="s">
        <v>403</v>
      </c>
      <c r="E716" s="13"/>
      <c r="F716" s="13"/>
      <c r="G716" s="13" t="s">
        <v>263</v>
      </c>
      <c r="H716" s="13">
        <v>6</v>
      </c>
      <c r="I716" s="55">
        <v>120.73</v>
      </c>
      <c r="J716" s="55">
        <v>34900</v>
      </c>
      <c r="K716" s="15">
        <v>0</v>
      </c>
      <c r="L716" s="15" t="s">
        <v>41</v>
      </c>
      <c r="M716" s="62" t="s">
        <v>14</v>
      </c>
      <c r="N716" s="56" t="s">
        <v>146</v>
      </c>
      <c r="O716" s="56" t="s">
        <v>577</v>
      </c>
      <c r="P716" s="62" t="s">
        <v>14</v>
      </c>
      <c r="Q716" s="86" t="s">
        <v>578</v>
      </c>
      <c r="R716" s="56" t="s">
        <v>579</v>
      </c>
      <c r="S716" s="56" t="s">
        <v>465</v>
      </c>
      <c r="T716" s="57" t="s">
        <v>263</v>
      </c>
      <c r="U716" s="57">
        <v>6</v>
      </c>
      <c r="V716" s="125">
        <v>120.73</v>
      </c>
      <c r="W716" s="125" t="s">
        <v>1017</v>
      </c>
      <c r="X716" s="65">
        <v>45016</v>
      </c>
      <c r="Y716" s="65">
        <v>45016</v>
      </c>
      <c r="Z716" s="69" t="s">
        <v>1080</v>
      </c>
      <c r="AA716" s="322">
        <v>43395</v>
      </c>
      <c r="AB716" s="56">
        <v>36</v>
      </c>
      <c r="AC716" s="56">
        <v>11</v>
      </c>
      <c r="AD716" s="65">
        <v>45381</v>
      </c>
      <c r="AE716" s="117">
        <v>193.8</v>
      </c>
      <c r="AF716" s="117"/>
      <c r="AH716" s="65">
        <v>45052</v>
      </c>
      <c r="AI716" s="56">
        <v>44319047</v>
      </c>
      <c r="AJ716" s="56" t="s">
        <v>2946</v>
      </c>
      <c r="AK716" s="56" t="s">
        <v>2932</v>
      </c>
      <c r="AL716" s="58">
        <v>193.8</v>
      </c>
      <c r="AN716" s="58" t="s">
        <v>2945</v>
      </c>
      <c r="AP716" s="58"/>
      <c r="AQ716" s="58"/>
      <c r="AR716" s="58"/>
      <c r="AW716" s="65">
        <v>45054</v>
      </c>
      <c r="AX716" s="56">
        <v>1491</v>
      </c>
      <c r="AY716" s="58"/>
      <c r="BA716" s="58">
        <v>193.8</v>
      </c>
      <c r="BD716" s="56"/>
      <c r="CS716" s="58">
        <f>+AL716+AT716</f>
        <v>193.8</v>
      </c>
      <c r="CT716" s="76">
        <f>+BA716+BG716+BM716+BS716+BY716+CE716+CK716+CQ716</f>
        <v>193.8</v>
      </c>
      <c r="CU716" s="76">
        <f>+CS716-CT716</f>
        <v>0</v>
      </c>
      <c r="CV716" s="81">
        <f>+AE716-AL716-AT716</f>
        <v>0</v>
      </c>
    </row>
    <row r="717" spans="1:103">
      <c r="A717" s="56" t="s">
        <v>572</v>
      </c>
      <c r="B717" s="13">
        <v>72</v>
      </c>
      <c r="C717" s="15" t="s">
        <v>402</v>
      </c>
      <c r="D717" s="15" t="s">
        <v>403</v>
      </c>
      <c r="E717" s="13"/>
      <c r="F717" s="13"/>
      <c r="G717" s="13" t="s">
        <v>263</v>
      </c>
      <c r="H717" s="13">
        <v>6</v>
      </c>
      <c r="I717" s="55">
        <v>120.73</v>
      </c>
      <c r="J717" s="55">
        <v>34900</v>
      </c>
      <c r="K717" s="15">
        <v>0</v>
      </c>
      <c r="L717" s="15" t="s">
        <v>41</v>
      </c>
      <c r="M717" s="62" t="s">
        <v>14</v>
      </c>
      <c r="N717" s="56" t="s">
        <v>146</v>
      </c>
      <c r="O717" s="56" t="s">
        <v>577</v>
      </c>
      <c r="P717" s="62" t="s">
        <v>14</v>
      </c>
      <c r="Q717" s="86" t="s">
        <v>578</v>
      </c>
      <c r="R717" s="56" t="s">
        <v>579</v>
      </c>
      <c r="S717" s="56" t="s">
        <v>465</v>
      </c>
      <c r="T717" s="57" t="s">
        <v>263</v>
      </c>
      <c r="U717" s="57">
        <v>6</v>
      </c>
      <c r="V717" s="125">
        <v>120.73</v>
      </c>
      <c r="W717" s="125" t="s">
        <v>1017</v>
      </c>
      <c r="X717" s="65">
        <v>45016</v>
      </c>
      <c r="Y717" s="65">
        <v>45016</v>
      </c>
      <c r="Z717" s="69" t="s">
        <v>1080</v>
      </c>
      <c r="AA717" s="322">
        <v>43395</v>
      </c>
      <c r="AB717" s="56">
        <v>36</v>
      </c>
      <c r="AC717" s="56">
        <v>12</v>
      </c>
      <c r="AD717" s="65">
        <v>45412</v>
      </c>
      <c r="AE717" s="117">
        <v>10000</v>
      </c>
      <c r="AF717" s="117"/>
      <c r="AH717" s="65">
        <v>45406</v>
      </c>
      <c r="AI717" s="56">
        <v>44319047</v>
      </c>
      <c r="AJ717" s="56" t="s">
        <v>2946</v>
      </c>
      <c r="AK717" s="56" t="s">
        <v>2947</v>
      </c>
      <c r="AL717" s="58">
        <v>10000</v>
      </c>
      <c r="AN717" s="58" t="s">
        <v>2959</v>
      </c>
      <c r="AP717" s="58"/>
      <c r="AQ717" s="58"/>
      <c r="AR717" s="58"/>
      <c r="AW717" s="65">
        <v>45407</v>
      </c>
      <c r="AX717" s="56">
        <v>2573</v>
      </c>
      <c r="AY717" s="58"/>
      <c r="BA717" s="58">
        <v>10000</v>
      </c>
      <c r="BD717" s="56"/>
      <c r="CS717" s="58">
        <f>+AL717+AT717</f>
        <v>10000</v>
      </c>
      <c r="CT717" s="76">
        <f>+BA717+BG717+BM717+BS717+BY717+CE717+CK717+CQ717</f>
        <v>10000</v>
      </c>
      <c r="CU717" s="76">
        <f>+CS717-CT717</f>
        <v>0</v>
      </c>
      <c r="CV717" s="81">
        <f>+AE717-AL717-AT717</f>
        <v>0</v>
      </c>
    </row>
    <row r="718" spans="1:103">
      <c r="A718" s="56" t="s">
        <v>572</v>
      </c>
      <c r="B718" s="13">
        <v>72</v>
      </c>
      <c r="C718" s="15" t="s">
        <v>402</v>
      </c>
      <c r="D718" s="15" t="s">
        <v>403</v>
      </c>
      <c r="E718" s="13"/>
      <c r="F718" s="13"/>
      <c r="G718" s="13" t="s">
        <v>263</v>
      </c>
      <c r="H718" s="13">
        <v>6</v>
      </c>
      <c r="I718" s="55">
        <v>120.73</v>
      </c>
      <c r="J718" s="55">
        <v>34900</v>
      </c>
      <c r="K718" s="15">
        <v>0</v>
      </c>
      <c r="L718" s="15" t="s">
        <v>41</v>
      </c>
      <c r="M718" s="62" t="s">
        <v>14</v>
      </c>
      <c r="N718" s="56" t="s">
        <v>146</v>
      </c>
      <c r="O718" s="56" t="s">
        <v>577</v>
      </c>
      <c r="P718" s="62" t="s">
        <v>14</v>
      </c>
      <c r="Q718" s="86" t="s">
        <v>578</v>
      </c>
      <c r="R718" s="56" t="s">
        <v>579</v>
      </c>
      <c r="S718" s="56" t="s">
        <v>465</v>
      </c>
      <c r="T718" s="57" t="s">
        <v>263</v>
      </c>
      <c r="U718" s="57">
        <v>6</v>
      </c>
      <c r="V718" s="125">
        <v>120.73</v>
      </c>
      <c r="W718" s="125" t="s">
        <v>1017</v>
      </c>
      <c r="X718" s="65">
        <v>45016</v>
      </c>
      <c r="Y718" s="65">
        <v>45016</v>
      </c>
      <c r="Z718" s="69" t="s">
        <v>1080</v>
      </c>
      <c r="AA718" s="322">
        <v>43395</v>
      </c>
      <c r="AB718" s="56">
        <v>36</v>
      </c>
      <c r="AC718" s="56">
        <v>13</v>
      </c>
      <c r="AD718" s="65">
        <v>45442</v>
      </c>
      <c r="AE718" s="117">
        <v>193.8</v>
      </c>
      <c r="AF718" s="117"/>
      <c r="AH718" s="65">
        <v>45444</v>
      </c>
      <c r="AI718" s="56">
        <v>44319047</v>
      </c>
      <c r="AJ718" s="56" t="s">
        <v>2946</v>
      </c>
      <c r="AK718" s="56" t="s">
        <v>2948</v>
      </c>
      <c r="AL718" s="58">
        <v>193.8</v>
      </c>
      <c r="AN718" s="58" t="s">
        <v>2960</v>
      </c>
      <c r="AP718" s="58"/>
      <c r="AQ718" s="58"/>
      <c r="AR718" s="58"/>
      <c r="AW718" s="65">
        <v>45446</v>
      </c>
      <c r="AX718" s="56">
        <v>2729</v>
      </c>
      <c r="AY718" s="58"/>
      <c r="BA718" s="58">
        <v>193.8</v>
      </c>
      <c r="BD718" s="56"/>
      <c r="CS718" s="58">
        <f>+AL718+AT718</f>
        <v>193.8</v>
      </c>
      <c r="CT718" s="76">
        <f>+BA718+BG718+BM718+BS718+BY718+CE718+CK718+CQ718</f>
        <v>193.8</v>
      </c>
      <c r="CU718" s="76">
        <f>+CS718-CT718</f>
        <v>0</v>
      </c>
      <c r="CV718" s="81">
        <f>+AE718-AL718-AT718</f>
        <v>0</v>
      </c>
    </row>
    <row r="719" spans="1:103">
      <c r="A719" s="56" t="s">
        <v>572</v>
      </c>
      <c r="B719" s="13">
        <v>72</v>
      </c>
      <c r="C719" s="15" t="s">
        <v>402</v>
      </c>
      <c r="D719" s="15" t="s">
        <v>403</v>
      </c>
      <c r="E719" s="13"/>
      <c r="F719" s="13"/>
      <c r="G719" s="13" t="s">
        <v>263</v>
      </c>
      <c r="H719" s="13">
        <v>6</v>
      </c>
      <c r="I719" s="55">
        <v>120.73</v>
      </c>
      <c r="J719" s="55">
        <v>34900</v>
      </c>
      <c r="K719" s="15">
        <v>0</v>
      </c>
      <c r="L719" s="15" t="s">
        <v>41</v>
      </c>
      <c r="M719" s="62" t="s">
        <v>14</v>
      </c>
      <c r="N719" s="56" t="s">
        <v>146</v>
      </c>
      <c r="O719" s="56" t="s">
        <v>577</v>
      </c>
      <c r="P719" s="62" t="s">
        <v>14</v>
      </c>
      <c r="Q719" s="86" t="s">
        <v>578</v>
      </c>
      <c r="R719" s="56" t="s">
        <v>579</v>
      </c>
      <c r="S719" s="56" t="s">
        <v>465</v>
      </c>
      <c r="T719" s="57" t="s">
        <v>263</v>
      </c>
      <c r="U719" s="57">
        <v>6</v>
      </c>
      <c r="V719" s="125">
        <v>120.73</v>
      </c>
      <c r="W719" s="125" t="s">
        <v>1017</v>
      </c>
      <c r="X719" s="65">
        <v>45016</v>
      </c>
      <c r="Y719" s="65">
        <v>45016</v>
      </c>
      <c r="Z719" s="69" t="s">
        <v>1080</v>
      </c>
      <c r="AA719" s="322">
        <v>43395</v>
      </c>
      <c r="AB719" s="56">
        <v>36</v>
      </c>
      <c r="AC719" s="56">
        <v>14</v>
      </c>
      <c r="AD719" s="65">
        <v>45473</v>
      </c>
      <c r="AE719" s="117">
        <v>193.8</v>
      </c>
      <c r="AF719" s="117"/>
      <c r="AH719" s="65">
        <v>45444</v>
      </c>
      <c r="AI719" s="56">
        <v>44319047</v>
      </c>
      <c r="AJ719" s="56" t="s">
        <v>2946</v>
      </c>
      <c r="AK719" s="56" t="s">
        <v>2949</v>
      </c>
      <c r="AL719" s="58">
        <v>193.8</v>
      </c>
      <c r="AN719" s="58" t="s">
        <v>2961</v>
      </c>
      <c r="AP719" s="58"/>
      <c r="AQ719" s="58"/>
      <c r="AR719" s="58"/>
      <c r="AW719" s="65">
        <v>45446</v>
      </c>
      <c r="AX719" s="56">
        <v>2729</v>
      </c>
      <c r="AY719" s="58"/>
      <c r="BA719" s="58">
        <v>193.8</v>
      </c>
      <c r="BD719" s="56"/>
      <c r="CS719" s="58">
        <f>+AL719+AT719</f>
        <v>193.8</v>
      </c>
      <c r="CT719" s="76">
        <f>+BA719+BG719+BM719+BS719+BY719+CE719+CK719+CQ719</f>
        <v>193.8</v>
      </c>
      <c r="CU719" s="76">
        <f>+CS719-CT719</f>
        <v>0</v>
      </c>
      <c r="CV719" s="81">
        <f>+AE719-AL719-AT719</f>
        <v>0</v>
      </c>
    </row>
    <row r="720" spans="1:103">
      <c r="A720" s="56" t="s">
        <v>572</v>
      </c>
      <c r="B720" s="13">
        <v>72</v>
      </c>
      <c r="C720" s="15" t="s">
        <v>402</v>
      </c>
      <c r="D720" s="15" t="s">
        <v>403</v>
      </c>
      <c r="E720" s="13"/>
      <c r="F720" s="13"/>
      <c r="G720" s="13" t="s">
        <v>263</v>
      </c>
      <c r="H720" s="13">
        <v>6</v>
      </c>
      <c r="I720" s="55">
        <v>120.73</v>
      </c>
      <c r="J720" s="55">
        <v>34900</v>
      </c>
      <c r="K720" s="15">
        <v>0</v>
      </c>
      <c r="L720" s="15" t="s">
        <v>41</v>
      </c>
      <c r="M720" s="62" t="s">
        <v>14</v>
      </c>
      <c r="N720" s="56" t="s">
        <v>146</v>
      </c>
      <c r="O720" s="56" t="s">
        <v>577</v>
      </c>
      <c r="P720" s="62" t="s">
        <v>14</v>
      </c>
      <c r="Q720" s="86" t="s">
        <v>578</v>
      </c>
      <c r="R720" s="56" t="s">
        <v>579</v>
      </c>
      <c r="S720" s="56" t="s">
        <v>465</v>
      </c>
      <c r="T720" s="57" t="s">
        <v>263</v>
      </c>
      <c r="U720" s="57">
        <v>6</v>
      </c>
      <c r="V720" s="125">
        <v>120.73</v>
      </c>
      <c r="W720" s="125" t="s">
        <v>1017</v>
      </c>
      <c r="X720" s="65">
        <v>45016</v>
      </c>
      <c r="Y720" s="65">
        <v>45016</v>
      </c>
      <c r="Z720" s="69" t="s">
        <v>1080</v>
      </c>
      <c r="AA720" s="322">
        <v>43395</v>
      </c>
      <c r="AB720" s="56">
        <v>36</v>
      </c>
      <c r="AC720" s="56">
        <v>15</v>
      </c>
      <c r="AD720" s="65">
        <v>45503</v>
      </c>
      <c r="AE720" s="117">
        <v>193.8</v>
      </c>
      <c r="AF720" s="117"/>
      <c r="AH720" s="65">
        <v>45499</v>
      </c>
      <c r="AI720" s="56">
        <v>44319047</v>
      </c>
      <c r="AJ720" s="56" t="s">
        <v>2946</v>
      </c>
      <c r="AK720" s="56" t="s">
        <v>2950</v>
      </c>
      <c r="AL720" s="58">
        <v>193.8</v>
      </c>
      <c r="AN720" s="58" t="s">
        <v>2962</v>
      </c>
      <c r="AP720" s="58"/>
      <c r="AQ720" s="58"/>
      <c r="AR720" s="58"/>
      <c r="AW720" s="65">
        <v>45503</v>
      </c>
      <c r="AX720" s="56">
        <v>2950</v>
      </c>
      <c r="AY720" s="58"/>
      <c r="BA720" s="58">
        <v>193.8</v>
      </c>
      <c r="BD720" s="56"/>
      <c r="CS720" s="58">
        <f>+AL720+AT720</f>
        <v>193.8</v>
      </c>
      <c r="CT720" s="76">
        <f>+BA720+BG720+BM720+BS720+BY720+CE720+CK720+CQ720</f>
        <v>193.8</v>
      </c>
      <c r="CU720" s="76">
        <f>+CS720-CT720</f>
        <v>0</v>
      </c>
      <c r="CV720" s="81">
        <f>+AE720-AL720-AT720</f>
        <v>0</v>
      </c>
    </row>
    <row r="721" spans="1:100">
      <c r="A721" s="56" t="s">
        <v>572</v>
      </c>
      <c r="B721" s="13">
        <v>72</v>
      </c>
      <c r="C721" s="15" t="s">
        <v>402</v>
      </c>
      <c r="D721" s="15" t="s">
        <v>403</v>
      </c>
      <c r="E721" s="13"/>
      <c r="F721" s="13"/>
      <c r="G721" s="13" t="s">
        <v>263</v>
      </c>
      <c r="H721" s="13">
        <v>6</v>
      </c>
      <c r="I721" s="55">
        <v>120.73</v>
      </c>
      <c r="J721" s="55">
        <v>34900</v>
      </c>
      <c r="K721" s="15">
        <v>0</v>
      </c>
      <c r="L721" s="15" t="s">
        <v>41</v>
      </c>
      <c r="M721" s="62" t="s">
        <v>14</v>
      </c>
      <c r="N721" s="56" t="s">
        <v>146</v>
      </c>
      <c r="O721" s="56" t="s">
        <v>577</v>
      </c>
      <c r="P721" s="62" t="s">
        <v>14</v>
      </c>
      <c r="Q721" s="86" t="s">
        <v>578</v>
      </c>
      <c r="R721" s="56" t="s">
        <v>579</v>
      </c>
      <c r="S721" s="56" t="s">
        <v>465</v>
      </c>
      <c r="T721" s="57" t="s">
        <v>263</v>
      </c>
      <c r="U721" s="57">
        <v>6</v>
      </c>
      <c r="V721" s="125">
        <v>120.73</v>
      </c>
      <c r="W721" s="125" t="s">
        <v>1017</v>
      </c>
      <c r="X721" s="65">
        <v>45016</v>
      </c>
      <c r="Y721" s="65">
        <v>45016</v>
      </c>
      <c r="Z721" s="69" t="s">
        <v>1080</v>
      </c>
      <c r="AA721" s="322">
        <v>43395</v>
      </c>
      <c r="AB721" s="56">
        <v>36</v>
      </c>
      <c r="AC721" s="56">
        <v>16</v>
      </c>
      <c r="AD721" s="65">
        <v>45534</v>
      </c>
      <c r="AE721" s="117">
        <v>193.8</v>
      </c>
      <c r="AF721" s="117"/>
      <c r="AH721" s="65">
        <v>45499</v>
      </c>
      <c r="AI721" s="56">
        <v>44319047</v>
      </c>
      <c r="AJ721" s="56" t="s">
        <v>2946</v>
      </c>
      <c r="AK721" s="56" t="s">
        <v>2951</v>
      </c>
      <c r="AL721" s="58">
        <v>193.8</v>
      </c>
      <c r="AN721" s="58" t="s">
        <v>2963</v>
      </c>
      <c r="AP721" s="58"/>
      <c r="AQ721" s="58"/>
      <c r="AR721" s="58"/>
      <c r="AW721" s="65">
        <v>45503</v>
      </c>
      <c r="AX721" s="56">
        <v>2950</v>
      </c>
      <c r="AY721" s="58"/>
      <c r="BA721" s="58">
        <v>193.8</v>
      </c>
      <c r="BD721" s="56"/>
      <c r="CS721" s="58">
        <f>+AL721+AT721</f>
        <v>193.8</v>
      </c>
      <c r="CT721" s="76">
        <f>+BA721+BG721+BM721+BS721+BY721+CE721+CK721+CQ721</f>
        <v>193.8</v>
      </c>
      <c r="CU721" s="76">
        <f>+CS721-CT721</f>
        <v>0</v>
      </c>
      <c r="CV721" s="81">
        <f>+AE721-AL721-AT721</f>
        <v>0</v>
      </c>
    </row>
    <row r="722" spans="1:100">
      <c r="A722" s="56" t="s">
        <v>572</v>
      </c>
      <c r="B722" s="13">
        <v>72</v>
      </c>
      <c r="C722" s="15" t="s">
        <v>402</v>
      </c>
      <c r="D722" s="15" t="s">
        <v>403</v>
      </c>
      <c r="E722" s="13"/>
      <c r="F722" s="13"/>
      <c r="G722" s="13" t="s">
        <v>263</v>
      </c>
      <c r="H722" s="13">
        <v>6</v>
      </c>
      <c r="I722" s="55">
        <v>120.73</v>
      </c>
      <c r="J722" s="55">
        <v>34900</v>
      </c>
      <c r="K722" s="15">
        <v>0</v>
      </c>
      <c r="L722" s="15" t="s">
        <v>41</v>
      </c>
      <c r="M722" s="62" t="s">
        <v>14</v>
      </c>
      <c r="N722" s="56" t="s">
        <v>146</v>
      </c>
      <c r="O722" s="56" t="s">
        <v>577</v>
      </c>
      <c r="P722" s="62" t="s">
        <v>14</v>
      </c>
      <c r="Q722" s="86" t="s">
        <v>578</v>
      </c>
      <c r="R722" s="56" t="s">
        <v>579</v>
      </c>
      <c r="S722" s="56" t="s">
        <v>465</v>
      </c>
      <c r="T722" s="57" t="s">
        <v>263</v>
      </c>
      <c r="U722" s="57">
        <v>6</v>
      </c>
      <c r="V722" s="125">
        <v>120.73</v>
      </c>
      <c r="W722" s="125" t="s">
        <v>1017</v>
      </c>
      <c r="X722" s="65">
        <v>45016</v>
      </c>
      <c r="Y722" s="65">
        <v>45016</v>
      </c>
      <c r="Z722" s="69" t="s">
        <v>1080</v>
      </c>
      <c r="AA722" s="322">
        <v>43395</v>
      </c>
      <c r="AB722" s="56">
        <v>36</v>
      </c>
      <c r="AC722" s="56">
        <v>17</v>
      </c>
      <c r="AD722" s="65">
        <v>45565</v>
      </c>
      <c r="AE722" s="117">
        <v>193.8</v>
      </c>
      <c r="AF722" s="117"/>
      <c r="AH722" s="65">
        <v>45499</v>
      </c>
      <c r="AI722" s="56">
        <v>44319047</v>
      </c>
      <c r="AJ722" s="56" t="s">
        <v>2946</v>
      </c>
      <c r="AK722" s="56" t="s">
        <v>2952</v>
      </c>
      <c r="AL722" s="58">
        <v>193.8</v>
      </c>
      <c r="AN722" s="58" t="s">
        <v>2964</v>
      </c>
      <c r="AP722" s="58"/>
      <c r="AQ722" s="58"/>
      <c r="AR722" s="58"/>
      <c r="AW722" s="65">
        <v>45503</v>
      </c>
      <c r="AX722" s="56">
        <v>2950</v>
      </c>
      <c r="AY722" s="58"/>
      <c r="BA722" s="58">
        <v>193.8</v>
      </c>
      <c r="BD722" s="56"/>
      <c r="CS722" s="58">
        <f>+AL722+AT722</f>
        <v>193.8</v>
      </c>
      <c r="CT722" s="76">
        <f>+BA722+BG722+BM722+BS722+BY722+CE722+CK722+CQ722</f>
        <v>193.8</v>
      </c>
      <c r="CU722" s="76">
        <f>+CS722-CT722</f>
        <v>0</v>
      </c>
      <c r="CV722" s="81">
        <f>+AE722-AL722-AT722</f>
        <v>0</v>
      </c>
    </row>
    <row r="723" spans="1:100">
      <c r="A723" s="56" t="s">
        <v>572</v>
      </c>
      <c r="B723" s="13">
        <v>72</v>
      </c>
      <c r="C723" s="15" t="s">
        <v>402</v>
      </c>
      <c r="D723" s="15" t="s">
        <v>403</v>
      </c>
      <c r="E723" s="13"/>
      <c r="F723" s="13"/>
      <c r="G723" s="13" t="s">
        <v>263</v>
      </c>
      <c r="H723" s="13">
        <v>6</v>
      </c>
      <c r="I723" s="55">
        <v>120.73</v>
      </c>
      <c r="J723" s="55">
        <v>34900</v>
      </c>
      <c r="K723" s="15">
        <v>0</v>
      </c>
      <c r="L723" s="15" t="s">
        <v>41</v>
      </c>
      <c r="M723" s="62" t="s">
        <v>14</v>
      </c>
      <c r="N723" s="56" t="s">
        <v>146</v>
      </c>
      <c r="O723" s="56" t="s">
        <v>577</v>
      </c>
      <c r="P723" s="62" t="s">
        <v>14</v>
      </c>
      <c r="Q723" s="86" t="s">
        <v>578</v>
      </c>
      <c r="R723" s="56" t="s">
        <v>579</v>
      </c>
      <c r="S723" s="56" t="s">
        <v>465</v>
      </c>
      <c r="T723" s="57" t="s">
        <v>263</v>
      </c>
      <c r="U723" s="57">
        <v>6</v>
      </c>
      <c r="V723" s="125">
        <v>120.73</v>
      </c>
      <c r="W723" s="125" t="s">
        <v>1017</v>
      </c>
      <c r="X723" s="65">
        <v>45016</v>
      </c>
      <c r="Y723" s="65">
        <v>45016</v>
      </c>
      <c r="Z723" s="69" t="s">
        <v>1080</v>
      </c>
      <c r="AA723" s="322">
        <v>43395</v>
      </c>
      <c r="AB723" s="56">
        <v>36</v>
      </c>
      <c r="AC723" s="56">
        <v>18</v>
      </c>
      <c r="AD723" s="65">
        <v>45595</v>
      </c>
      <c r="AE723" s="117">
        <v>193.8</v>
      </c>
      <c r="AF723" s="117"/>
      <c r="AH723" s="65">
        <v>45499</v>
      </c>
      <c r="AI723" s="56">
        <v>44319047</v>
      </c>
      <c r="AJ723" s="56" t="s">
        <v>2946</v>
      </c>
      <c r="AK723" s="56" t="s">
        <v>2953</v>
      </c>
      <c r="AL723" s="58">
        <v>193.8</v>
      </c>
      <c r="AN723" s="58" t="s">
        <v>2965</v>
      </c>
      <c r="AP723" s="58"/>
      <c r="AQ723" s="58"/>
      <c r="AR723" s="58"/>
      <c r="AW723" s="65">
        <v>45503</v>
      </c>
      <c r="AX723" s="56">
        <v>2950</v>
      </c>
      <c r="AY723" s="58"/>
      <c r="BA723" s="58">
        <v>193.8</v>
      </c>
      <c r="BD723" s="56"/>
      <c r="CS723" s="58">
        <f>+AL723+AT723</f>
        <v>193.8</v>
      </c>
      <c r="CT723" s="76">
        <f>+BA723+BG723+BM723+BS723+BY723+CE723+CK723+CQ723</f>
        <v>193.8</v>
      </c>
      <c r="CU723" s="76">
        <f>+CS723-CT723</f>
        <v>0</v>
      </c>
      <c r="CV723" s="81">
        <f>+AE723-AL723-AT723</f>
        <v>0</v>
      </c>
    </row>
    <row r="724" spans="1:100">
      <c r="A724" s="56" t="s">
        <v>572</v>
      </c>
      <c r="B724" s="13">
        <v>72</v>
      </c>
      <c r="C724" s="15" t="s">
        <v>402</v>
      </c>
      <c r="D724" s="15" t="s">
        <v>403</v>
      </c>
      <c r="E724" s="13"/>
      <c r="F724" s="13"/>
      <c r="G724" s="13" t="s">
        <v>263</v>
      </c>
      <c r="H724" s="13">
        <v>6</v>
      </c>
      <c r="I724" s="55">
        <v>120.73</v>
      </c>
      <c r="J724" s="55">
        <v>34900</v>
      </c>
      <c r="K724" s="15">
        <v>0</v>
      </c>
      <c r="L724" s="15" t="s">
        <v>41</v>
      </c>
      <c r="M724" s="62" t="s">
        <v>14</v>
      </c>
      <c r="N724" s="56" t="s">
        <v>146</v>
      </c>
      <c r="O724" s="56" t="s">
        <v>577</v>
      </c>
      <c r="P724" s="62" t="s">
        <v>14</v>
      </c>
      <c r="Q724" s="86" t="s">
        <v>578</v>
      </c>
      <c r="R724" s="56" t="s">
        <v>579</v>
      </c>
      <c r="S724" s="56" t="s">
        <v>465</v>
      </c>
      <c r="T724" s="57" t="s">
        <v>263</v>
      </c>
      <c r="U724" s="57">
        <v>6</v>
      </c>
      <c r="V724" s="125">
        <v>120.73</v>
      </c>
      <c r="W724" s="125" t="s">
        <v>1017</v>
      </c>
      <c r="X724" s="65">
        <v>45016</v>
      </c>
      <c r="Y724" s="65">
        <v>45016</v>
      </c>
      <c r="Z724" s="69" t="s">
        <v>1080</v>
      </c>
      <c r="AA724" s="322">
        <v>43395</v>
      </c>
      <c r="AB724" s="56">
        <v>36</v>
      </c>
      <c r="AC724" s="56">
        <v>19</v>
      </c>
      <c r="AD724" s="65">
        <v>45626</v>
      </c>
      <c r="AE724" s="117">
        <v>193.8</v>
      </c>
      <c r="AF724" s="117"/>
      <c r="AH724" s="65">
        <v>45499</v>
      </c>
      <c r="AI724" s="56">
        <v>44319047</v>
      </c>
      <c r="AJ724" s="56" t="s">
        <v>2946</v>
      </c>
      <c r="AK724" s="56" t="s">
        <v>2954</v>
      </c>
      <c r="AL724" s="58">
        <v>193.8</v>
      </c>
      <c r="AN724" s="58" t="s">
        <v>2966</v>
      </c>
      <c r="AP724" s="58"/>
      <c r="AQ724" s="58"/>
      <c r="AR724" s="58"/>
      <c r="AW724" s="65">
        <v>45503</v>
      </c>
      <c r="AX724" s="56">
        <v>2950</v>
      </c>
      <c r="AY724" s="58"/>
      <c r="BA724" s="58">
        <v>193.8</v>
      </c>
      <c r="BD724" s="56"/>
      <c r="CS724" s="58">
        <f>+AL724+AT724</f>
        <v>193.8</v>
      </c>
      <c r="CT724" s="76">
        <f>+BA724+BG724+BM724+BS724+BY724+CE724+CK724+CQ724</f>
        <v>193.8</v>
      </c>
      <c r="CU724" s="76">
        <f>+CS724-CT724</f>
        <v>0</v>
      </c>
      <c r="CV724" s="81">
        <f>+AE724-AL724-AT724</f>
        <v>0</v>
      </c>
    </row>
    <row r="725" spans="1:100">
      <c r="A725" s="56" t="s">
        <v>572</v>
      </c>
      <c r="B725" s="13">
        <v>72</v>
      </c>
      <c r="C725" s="15" t="s">
        <v>402</v>
      </c>
      <c r="D725" s="15" t="s">
        <v>403</v>
      </c>
      <c r="E725" s="13"/>
      <c r="F725" s="13"/>
      <c r="G725" s="13" t="s">
        <v>263</v>
      </c>
      <c r="H725" s="13">
        <v>6</v>
      </c>
      <c r="I725" s="55">
        <v>120.73</v>
      </c>
      <c r="J725" s="55">
        <v>34900</v>
      </c>
      <c r="K725" s="15">
        <v>0</v>
      </c>
      <c r="L725" s="15" t="s">
        <v>41</v>
      </c>
      <c r="M725" s="62" t="s">
        <v>14</v>
      </c>
      <c r="N725" s="56" t="s">
        <v>146</v>
      </c>
      <c r="O725" s="56" t="s">
        <v>577</v>
      </c>
      <c r="P725" s="62" t="s">
        <v>14</v>
      </c>
      <c r="Q725" s="86" t="s">
        <v>578</v>
      </c>
      <c r="R725" s="56" t="s">
        <v>579</v>
      </c>
      <c r="S725" s="56" t="s">
        <v>465</v>
      </c>
      <c r="T725" s="57" t="s">
        <v>263</v>
      </c>
      <c r="U725" s="57">
        <v>6</v>
      </c>
      <c r="V725" s="125">
        <v>120.73</v>
      </c>
      <c r="W725" s="125" t="s">
        <v>1017</v>
      </c>
      <c r="X725" s="65">
        <v>45016</v>
      </c>
      <c r="Y725" s="65">
        <v>45016</v>
      </c>
      <c r="Z725" s="69" t="s">
        <v>1080</v>
      </c>
      <c r="AA725" s="322">
        <v>43395</v>
      </c>
      <c r="AB725" s="56">
        <v>36</v>
      </c>
      <c r="AC725" s="56">
        <v>20</v>
      </c>
      <c r="AD725" s="65">
        <v>45656</v>
      </c>
      <c r="AE725" s="117">
        <v>193.8</v>
      </c>
      <c r="AF725" s="117"/>
      <c r="AH725" s="65">
        <v>45499</v>
      </c>
      <c r="AI725" s="56">
        <v>44319047</v>
      </c>
      <c r="AJ725" s="56" t="s">
        <v>2946</v>
      </c>
      <c r="AK725" s="56" t="s">
        <v>2955</v>
      </c>
      <c r="AL725" s="58">
        <v>193.8</v>
      </c>
      <c r="AN725" s="58" t="s">
        <v>2967</v>
      </c>
      <c r="AP725" s="58"/>
      <c r="AQ725" s="58"/>
      <c r="AR725" s="58"/>
      <c r="AW725" s="65">
        <v>45503</v>
      </c>
      <c r="AX725" s="56">
        <v>2950</v>
      </c>
      <c r="AY725" s="58"/>
      <c r="BA725" s="58">
        <v>193.8</v>
      </c>
      <c r="BD725" s="56"/>
      <c r="CS725" s="58">
        <f>+AL725+AT725</f>
        <v>193.8</v>
      </c>
      <c r="CT725" s="76">
        <f>+BA725+BG725+BM725+BS725+BY725+CE725+CK725+CQ725</f>
        <v>193.8</v>
      </c>
      <c r="CU725" s="76">
        <f>+CS725-CT725</f>
        <v>0</v>
      </c>
      <c r="CV725" s="81">
        <f>+AE725-AL725-AT725</f>
        <v>0</v>
      </c>
    </row>
    <row r="726" spans="1:100">
      <c r="A726" s="56" t="s">
        <v>572</v>
      </c>
      <c r="B726" s="13">
        <v>72</v>
      </c>
      <c r="C726" s="15" t="s">
        <v>402</v>
      </c>
      <c r="D726" s="15" t="s">
        <v>403</v>
      </c>
      <c r="E726" s="13"/>
      <c r="F726" s="13"/>
      <c r="G726" s="13" t="s">
        <v>263</v>
      </c>
      <c r="H726" s="13">
        <v>6</v>
      </c>
      <c r="I726" s="55">
        <v>120.73</v>
      </c>
      <c r="J726" s="55">
        <v>34900</v>
      </c>
      <c r="K726" s="15">
        <v>0</v>
      </c>
      <c r="L726" s="15" t="s">
        <v>41</v>
      </c>
      <c r="M726" s="62" t="s">
        <v>14</v>
      </c>
      <c r="N726" s="56" t="s">
        <v>146</v>
      </c>
      <c r="O726" s="56" t="s">
        <v>577</v>
      </c>
      <c r="P726" s="62" t="s">
        <v>14</v>
      </c>
      <c r="Q726" s="86" t="s">
        <v>578</v>
      </c>
      <c r="R726" s="56" t="s">
        <v>579</v>
      </c>
      <c r="S726" s="56" t="s">
        <v>465</v>
      </c>
      <c r="T726" s="57" t="s">
        <v>263</v>
      </c>
      <c r="U726" s="57">
        <v>6</v>
      </c>
      <c r="V726" s="125">
        <v>120.73</v>
      </c>
      <c r="W726" s="125" t="s">
        <v>1017</v>
      </c>
      <c r="X726" s="65">
        <v>45016</v>
      </c>
      <c r="Y726" s="65">
        <v>45016</v>
      </c>
      <c r="Z726" s="69" t="s">
        <v>1080</v>
      </c>
      <c r="AA726" s="322">
        <v>43395</v>
      </c>
      <c r="AB726" s="56">
        <v>36</v>
      </c>
      <c r="AC726" s="56">
        <v>21</v>
      </c>
      <c r="AD726" s="65">
        <v>45687</v>
      </c>
      <c r="AE726" s="117">
        <v>193.8</v>
      </c>
      <c r="AF726" s="117"/>
      <c r="AH726" s="65">
        <v>45499</v>
      </c>
      <c r="AI726" s="56">
        <v>44319047</v>
      </c>
      <c r="AJ726" s="56" t="s">
        <v>2946</v>
      </c>
      <c r="AK726" s="56" t="s">
        <v>2956</v>
      </c>
      <c r="AL726" s="58">
        <v>193.8</v>
      </c>
      <c r="AN726" s="58" t="s">
        <v>2968</v>
      </c>
      <c r="AP726" s="58"/>
      <c r="AQ726" s="58"/>
      <c r="AR726" s="58"/>
      <c r="AW726" s="65">
        <v>45503</v>
      </c>
      <c r="AX726" s="56">
        <v>2950</v>
      </c>
      <c r="AY726" s="58"/>
      <c r="BA726" s="58">
        <v>193.8</v>
      </c>
      <c r="BD726" s="56"/>
      <c r="CS726" s="58">
        <f>+AL726+AT726</f>
        <v>193.8</v>
      </c>
      <c r="CT726" s="76">
        <f>+BA726+BG726+BM726+BS726+BY726+CE726+CK726+CQ726</f>
        <v>193.8</v>
      </c>
      <c r="CU726" s="76">
        <f>+CS726-CT726</f>
        <v>0</v>
      </c>
      <c r="CV726" s="81">
        <f>+AE726-AL726-AT726</f>
        <v>0</v>
      </c>
    </row>
    <row r="727" spans="1:100">
      <c r="A727" s="56" t="s">
        <v>572</v>
      </c>
      <c r="B727" s="13">
        <v>72</v>
      </c>
      <c r="C727" s="15" t="s">
        <v>402</v>
      </c>
      <c r="D727" s="15" t="s">
        <v>403</v>
      </c>
      <c r="E727" s="13"/>
      <c r="F727" s="13"/>
      <c r="G727" s="13" t="s">
        <v>263</v>
      </c>
      <c r="H727" s="13">
        <v>6</v>
      </c>
      <c r="I727" s="55">
        <v>120.73</v>
      </c>
      <c r="J727" s="55">
        <v>34900</v>
      </c>
      <c r="K727" s="15">
        <v>0</v>
      </c>
      <c r="L727" s="15" t="s">
        <v>41</v>
      </c>
      <c r="M727" s="62" t="s">
        <v>14</v>
      </c>
      <c r="N727" s="56" t="s">
        <v>146</v>
      </c>
      <c r="O727" s="56" t="s">
        <v>577</v>
      </c>
      <c r="P727" s="62" t="s">
        <v>14</v>
      </c>
      <c r="Q727" s="86" t="s">
        <v>578</v>
      </c>
      <c r="R727" s="56" t="s">
        <v>579</v>
      </c>
      <c r="S727" s="56" t="s">
        <v>465</v>
      </c>
      <c r="T727" s="57" t="s">
        <v>263</v>
      </c>
      <c r="U727" s="57">
        <v>6</v>
      </c>
      <c r="V727" s="125">
        <v>120.73</v>
      </c>
      <c r="W727" s="125" t="s">
        <v>1017</v>
      </c>
      <c r="X727" s="65">
        <v>45016</v>
      </c>
      <c r="Y727" s="65">
        <v>45016</v>
      </c>
      <c r="Z727" s="69" t="s">
        <v>1080</v>
      </c>
      <c r="AA727" s="322">
        <v>43395</v>
      </c>
      <c r="AB727" s="56">
        <v>36</v>
      </c>
      <c r="AC727" s="56">
        <v>22</v>
      </c>
      <c r="AD727" s="65">
        <v>45716</v>
      </c>
      <c r="AE727" s="117">
        <v>193.8</v>
      </c>
      <c r="AF727" s="117"/>
      <c r="AH727" s="65">
        <v>45499</v>
      </c>
      <c r="AI727" s="56">
        <v>44319047</v>
      </c>
      <c r="AJ727" s="56" t="s">
        <v>2946</v>
      </c>
      <c r="AK727" s="56" t="s">
        <v>2957</v>
      </c>
      <c r="AL727" s="58">
        <v>193.8</v>
      </c>
      <c r="AN727" s="58" t="s">
        <v>2969</v>
      </c>
      <c r="AP727" s="58"/>
      <c r="AQ727" s="58"/>
      <c r="AR727" s="58"/>
      <c r="AW727" s="65">
        <v>45503</v>
      </c>
      <c r="AX727" s="56">
        <v>2950</v>
      </c>
      <c r="AY727" s="58"/>
      <c r="BA727" s="58">
        <v>193.8</v>
      </c>
      <c r="BD727" s="56"/>
      <c r="CS727" s="58">
        <f>+AL727+AT727</f>
        <v>193.8</v>
      </c>
      <c r="CT727" s="76">
        <f>+BA727+BG727+BM727+BS727+BY727+CE727+CK727+CQ727</f>
        <v>193.8</v>
      </c>
      <c r="CU727" s="76">
        <f>+CS727-CT727</f>
        <v>0</v>
      </c>
      <c r="CV727" s="81">
        <f>+AE727-AL727-AT727</f>
        <v>0</v>
      </c>
    </row>
    <row r="728" spans="1:100">
      <c r="A728" s="56" t="s">
        <v>572</v>
      </c>
      <c r="B728" s="13">
        <v>72</v>
      </c>
      <c r="C728" s="15" t="s">
        <v>402</v>
      </c>
      <c r="D728" s="15" t="s">
        <v>403</v>
      </c>
      <c r="E728" s="13"/>
      <c r="F728" s="13"/>
      <c r="G728" s="13" t="s">
        <v>263</v>
      </c>
      <c r="H728" s="13">
        <v>6</v>
      </c>
      <c r="I728" s="55">
        <v>120.73</v>
      </c>
      <c r="J728" s="55">
        <v>34900</v>
      </c>
      <c r="K728" s="15">
        <v>0</v>
      </c>
      <c r="L728" s="15" t="s">
        <v>41</v>
      </c>
      <c r="M728" s="62" t="s">
        <v>14</v>
      </c>
      <c r="N728" s="56" t="s">
        <v>146</v>
      </c>
      <c r="O728" s="56" t="s">
        <v>577</v>
      </c>
      <c r="P728" s="62" t="s">
        <v>14</v>
      </c>
      <c r="Q728" s="86" t="s">
        <v>578</v>
      </c>
      <c r="R728" s="56" t="s">
        <v>579</v>
      </c>
      <c r="S728" s="56" t="s">
        <v>465</v>
      </c>
      <c r="T728" s="57" t="s">
        <v>263</v>
      </c>
      <c r="U728" s="57">
        <v>6</v>
      </c>
      <c r="V728" s="125">
        <v>120.73</v>
      </c>
      <c r="W728" s="125" t="s">
        <v>1017</v>
      </c>
      <c r="X728" s="65">
        <v>45016</v>
      </c>
      <c r="Y728" s="65">
        <v>45016</v>
      </c>
      <c r="Z728" s="69" t="s">
        <v>1080</v>
      </c>
      <c r="AA728" s="322">
        <v>43395</v>
      </c>
      <c r="AB728" s="56">
        <v>36</v>
      </c>
      <c r="AC728" s="56">
        <v>23</v>
      </c>
      <c r="AD728" s="65">
        <v>45746</v>
      </c>
      <c r="AE728" s="117">
        <v>193.8</v>
      </c>
      <c r="AF728" s="117"/>
      <c r="AH728" s="65">
        <v>45499</v>
      </c>
      <c r="AI728" s="56">
        <v>44319047</v>
      </c>
      <c r="AJ728" s="56" t="s">
        <v>2946</v>
      </c>
      <c r="AK728" s="56" t="s">
        <v>2958</v>
      </c>
      <c r="AL728" s="58">
        <v>193.8</v>
      </c>
      <c r="AN728" s="58" t="s">
        <v>2970</v>
      </c>
      <c r="AP728" s="58"/>
      <c r="AQ728" s="58"/>
      <c r="AR728" s="58"/>
      <c r="AW728" s="65">
        <v>45503</v>
      </c>
      <c r="AX728" s="56">
        <v>2950</v>
      </c>
      <c r="AY728" s="58"/>
      <c r="BA728" s="58">
        <v>193.8</v>
      </c>
      <c r="BD728" s="56"/>
      <c r="CS728" s="58">
        <f>+AL728+AT728</f>
        <v>193.8</v>
      </c>
      <c r="CT728" s="76">
        <f>+BA728+BG728+BM728+BS728+BY728+CE728+CK728+CQ728</f>
        <v>193.8</v>
      </c>
      <c r="CU728" s="76">
        <f>+CS728-CT728</f>
        <v>0</v>
      </c>
      <c r="CV728" s="81">
        <f>+AE728-AL728-AT728</f>
        <v>0</v>
      </c>
    </row>
    <row r="729" spans="1:100">
      <c r="A729" s="56" t="s">
        <v>572</v>
      </c>
      <c r="B729" s="13">
        <v>72</v>
      </c>
      <c r="C729" s="15" t="s">
        <v>402</v>
      </c>
      <c r="D729" s="15" t="s">
        <v>403</v>
      </c>
      <c r="E729" s="13"/>
      <c r="F729" s="13"/>
      <c r="G729" s="13" t="s">
        <v>263</v>
      </c>
      <c r="H729" s="13">
        <v>6</v>
      </c>
      <c r="I729" s="55">
        <v>120.73</v>
      </c>
      <c r="J729" s="55">
        <v>34900</v>
      </c>
      <c r="K729" s="15">
        <v>0</v>
      </c>
      <c r="L729" s="15" t="s">
        <v>41</v>
      </c>
      <c r="M729" s="62" t="s">
        <v>14</v>
      </c>
      <c r="N729" s="56" t="s">
        <v>146</v>
      </c>
      <c r="O729" s="56" t="s">
        <v>577</v>
      </c>
      <c r="P729" s="62" t="s">
        <v>14</v>
      </c>
      <c r="Q729" s="86" t="s">
        <v>578</v>
      </c>
      <c r="R729" s="56" t="s">
        <v>579</v>
      </c>
      <c r="S729" s="56" t="s">
        <v>465</v>
      </c>
      <c r="T729" s="57" t="s">
        <v>263</v>
      </c>
      <c r="U729" s="57">
        <v>6</v>
      </c>
      <c r="V729" s="125">
        <v>120.73</v>
      </c>
      <c r="W729" s="125" t="s">
        <v>1017</v>
      </c>
      <c r="X729" s="65">
        <v>45016</v>
      </c>
      <c r="Y729" s="65">
        <v>45016</v>
      </c>
      <c r="Z729" s="69" t="s">
        <v>1080</v>
      </c>
      <c r="AA729" s="322">
        <v>43395</v>
      </c>
      <c r="AB729" s="56">
        <v>36</v>
      </c>
      <c r="AC729" s="56">
        <v>24</v>
      </c>
      <c r="AD729" s="65">
        <v>45777</v>
      </c>
      <c r="AE729" s="117">
        <v>10000</v>
      </c>
      <c r="AF729" s="117"/>
      <c r="AH729" s="65">
        <v>45773</v>
      </c>
      <c r="AI729" s="56">
        <v>44319047</v>
      </c>
      <c r="AJ729" s="56" t="s">
        <v>2946</v>
      </c>
      <c r="AK729" s="56" t="s">
        <v>2971</v>
      </c>
      <c r="AL729" s="58">
        <v>10000</v>
      </c>
      <c r="AN729" s="58" t="s">
        <v>2983</v>
      </c>
      <c r="AP729" s="58"/>
      <c r="AQ729" s="58"/>
      <c r="AR729" s="58"/>
      <c r="AW729" s="65">
        <v>45775</v>
      </c>
      <c r="AX729" s="56">
        <v>4070</v>
      </c>
      <c r="AY729" s="58"/>
      <c r="BA729" s="58">
        <v>10000</v>
      </c>
      <c r="BD729" s="56"/>
      <c r="CS729" s="58">
        <f>+AL729+AT729</f>
        <v>10000</v>
      </c>
      <c r="CT729" s="76">
        <f>+BA729+BG729+BM729+BS729+BY729+CE729+CK729+CQ729</f>
        <v>10000</v>
      </c>
      <c r="CU729" s="76">
        <f>+CS729-CT729</f>
        <v>0</v>
      </c>
      <c r="CV729" s="81">
        <f>+AE729-AL729-AT729</f>
        <v>0</v>
      </c>
    </row>
    <row r="730" spans="1:100">
      <c r="A730" s="56" t="s">
        <v>572</v>
      </c>
      <c r="B730" s="13">
        <v>72</v>
      </c>
      <c r="C730" s="15" t="s">
        <v>402</v>
      </c>
      <c r="D730" s="15" t="s">
        <v>403</v>
      </c>
      <c r="E730" s="13"/>
      <c r="F730" s="13"/>
      <c r="G730" s="13" t="s">
        <v>263</v>
      </c>
      <c r="H730" s="13">
        <v>6</v>
      </c>
      <c r="I730" s="55">
        <v>120.73</v>
      </c>
      <c r="J730" s="55">
        <v>34900</v>
      </c>
      <c r="K730" s="15">
        <v>0</v>
      </c>
      <c r="L730" s="15" t="s">
        <v>41</v>
      </c>
      <c r="M730" s="62" t="s">
        <v>14</v>
      </c>
      <c r="N730" s="56" t="s">
        <v>146</v>
      </c>
      <c r="O730" s="56" t="s">
        <v>577</v>
      </c>
      <c r="P730" s="62" t="s">
        <v>14</v>
      </c>
      <c r="Q730" s="86" t="s">
        <v>578</v>
      </c>
      <c r="R730" s="56" t="s">
        <v>579</v>
      </c>
      <c r="S730" s="56" t="s">
        <v>465</v>
      </c>
      <c r="T730" s="57" t="s">
        <v>263</v>
      </c>
      <c r="U730" s="57">
        <v>6</v>
      </c>
      <c r="V730" s="125">
        <v>120.73</v>
      </c>
      <c r="W730" s="125" t="s">
        <v>1017</v>
      </c>
      <c r="X730" s="65">
        <v>45016</v>
      </c>
      <c r="Y730" s="65">
        <v>45016</v>
      </c>
      <c r="Z730" s="69" t="s">
        <v>1080</v>
      </c>
      <c r="AA730" s="322">
        <v>43395</v>
      </c>
      <c r="AB730" s="56">
        <v>36</v>
      </c>
      <c r="AC730" s="56">
        <v>25</v>
      </c>
      <c r="AD730" s="65">
        <v>45807</v>
      </c>
      <c r="AE730" s="117">
        <v>193.8</v>
      </c>
      <c r="AF730" s="117"/>
      <c r="AH730" s="65">
        <v>45773</v>
      </c>
      <c r="AI730" s="56">
        <v>44319047</v>
      </c>
      <c r="AJ730" s="56" t="s">
        <v>2946</v>
      </c>
      <c r="AK730" s="56" t="s">
        <v>2972</v>
      </c>
      <c r="AL730" s="58">
        <v>193.8</v>
      </c>
      <c r="AN730" s="58" t="s">
        <v>2984</v>
      </c>
      <c r="AP730" s="58"/>
      <c r="AQ730" s="58"/>
      <c r="AR730" s="58"/>
      <c r="AW730" s="65">
        <v>45775</v>
      </c>
      <c r="AX730" s="56">
        <v>4070</v>
      </c>
      <c r="AY730" s="58"/>
      <c r="BA730" s="58">
        <v>193.8</v>
      </c>
      <c r="BD730" s="56"/>
      <c r="CS730" s="58">
        <f>+AL730+AT730</f>
        <v>193.8</v>
      </c>
      <c r="CT730" s="76">
        <f>+BA730+BG730+BM730+BS730+BY730+CE730+CK730+CQ730</f>
        <v>193.8</v>
      </c>
      <c r="CU730" s="76">
        <f>+CS730-CT730</f>
        <v>0</v>
      </c>
      <c r="CV730" s="81">
        <f>+AE730-AL730-AT730</f>
        <v>0</v>
      </c>
    </row>
    <row r="731" spans="1:100">
      <c r="A731" s="56" t="s">
        <v>572</v>
      </c>
      <c r="B731" s="13">
        <v>72</v>
      </c>
      <c r="C731" s="15" t="s">
        <v>402</v>
      </c>
      <c r="D731" s="15" t="s">
        <v>403</v>
      </c>
      <c r="E731" s="13"/>
      <c r="F731" s="13"/>
      <c r="G731" s="13" t="s">
        <v>263</v>
      </c>
      <c r="H731" s="13">
        <v>6</v>
      </c>
      <c r="I731" s="55">
        <v>120.73</v>
      </c>
      <c r="J731" s="55">
        <v>34900</v>
      </c>
      <c r="K731" s="15">
        <v>0</v>
      </c>
      <c r="L731" s="15" t="s">
        <v>41</v>
      </c>
      <c r="M731" s="62" t="s">
        <v>14</v>
      </c>
      <c r="N731" s="56" t="s">
        <v>146</v>
      </c>
      <c r="O731" s="56" t="s">
        <v>577</v>
      </c>
      <c r="P731" s="62" t="s">
        <v>14</v>
      </c>
      <c r="Q731" s="86" t="s">
        <v>578</v>
      </c>
      <c r="R731" s="56" t="s">
        <v>579</v>
      </c>
      <c r="S731" s="56" t="s">
        <v>465</v>
      </c>
      <c r="T731" s="57" t="s">
        <v>263</v>
      </c>
      <c r="U731" s="57">
        <v>6</v>
      </c>
      <c r="V731" s="125">
        <v>120.73</v>
      </c>
      <c r="W731" s="125" t="s">
        <v>1017</v>
      </c>
      <c r="X731" s="65">
        <v>45016</v>
      </c>
      <c r="Y731" s="65">
        <v>45016</v>
      </c>
      <c r="Z731" s="69" t="s">
        <v>1080</v>
      </c>
      <c r="AA731" s="322">
        <v>43395</v>
      </c>
      <c r="AB731" s="56">
        <v>36</v>
      </c>
      <c r="AC731" s="56">
        <v>26</v>
      </c>
      <c r="AD731" s="65">
        <v>45838</v>
      </c>
      <c r="AE731" s="117">
        <v>193.8</v>
      </c>
      <c r="AF731" s="117"/>
      <c r="AH731" s="65">
        <v>45773</v>
      </c>
      <c r="AI731" s="56">
        <v>44319047</v>
      </c>
      <c r="AJ731" s="56" t="s">
        <v>2946</v>
      </c>
      <c r="AK731" s="56" t="s">
        <v>2973</v>
      </c>
      <c r="AL731" s="58">
        <v>193.8</v>
      </c>
      <c r="AN731" s="58" t="s">
        <v>2985</v>
      </c>
      <c r="AP731" s="58"/>
      <c r="AQ731" s="58"/>
      <c r="AR731" s="58"/>
      <c r="AW731" s="65">
        <v>45775</v>
      </c>
      <c r="AX731" s="56">
        <v>4070</v>
      </c>
      <c r="AY731" s="58"/>
      <c r="BA731" s="58">
        <v>193.8</v>
      </c>
      <c r="BD731" s="56"/>
      <c r="CS731" s="58">
        <f>+AL731+AT731</f>
        <v>193.8</v>
      </c>
      <c r="CT731" s="76">
        <f>+BA731+BG731+BM731+BS731+BY731+CE731+CK731+CQ731</f>
        <v>193.8</v>
      </c>
      <c r="CU731" s="76">
        <f>+CS731-CT731</f>
        <v>0</v>
      </c>
      <c r="CV731" s="81">
        <f>+AE731-AL731-AT731</f>
        <v>0</v>
      </c>
    </row>
    <row r="732" spans="1:100">
      <c r="A732" s="56" t="s">
        <v>572</v>
      </c>
      <c r="B732" s="13">
        <v>72</v>
      </c>
      <c r="C732" s="15" t="s">
        <v>402</v>
      </c>
      <c r="D732" s="15" t="s">
        <v>403</v>
      </c>
      <c r="E732" s="13"/>
      <c r="F732" s="13"/>
      <c r="G732" s="13" t="s">
        <v>263</v>
      </c>
      <c r="H732" s="13">
        <v>6</v>
      </c>
      <c r="I732" s="55">
        <v>120.73</v>
      </c>
      <c r="J732" s="55">
        <v>34900</v>
      </c>
      <c r="K732" s="15">
        <v>0</v>
      </c>
      <c r="L732" s="15" t="s">
        <v>41</v>
      </c>
      <c r="M732" s="62" t="s">
        <v>14</v>
      </c>
      <c r="N732" s="56" t="s">
        <v>146</v>
      </c>
      <c r="O732" s="56" t="s">
        <v>577</v>
      </c>
      <c r="P732" s="62" t="s">
        <v>14</v>
      </c>
      <c r="Q732" s="86" t="s">
        <v>578</v>
      </c>
      <c r="R732" s="56" t="s">
        <v>579</v>
      </c>
      <c r="S732" s="56" t="s">
        <v>465</v>
      </c>
      <c r="T732" s="57" t="s">
        <v>263</v>
      </c>
      <c r="U732" s="57">
        <v>6</v>
      </c>
      <c r="V732" s="125">
        <v>120.73</v>
      </c>
      <c r="W732" s="125" t="s">
        <v>1017</v>
      </c>
      <c r="X732" s="65">
        <v>45016</v>
      </c>
      <c r="Y732" s="65">
        <v>45016</v>
      </c>
      <c r="Z732" s="69" t="s">
        <v>1080</v>
      </c>
      <c r="AA732" s="322">
        <v>43395</v>
      </c>
      <c r="AB732" s="56">
        <v>36</v>
      </c>
      <c r="AC732" s="56">
        <v>27</v>
      </c>
      <c r="AD732" s="65">
        <v>45868</v>
      </c>
      <c r="AE732" s="117">
        <v>193.8</v>
      </c>
      <c r="AF732" s="117"/>
      <c r="AH732" s="65">
        <v>45773</v>
      </c>
      <c r="AI732" s="56">
        <v>44319047</v>
      </c>
      <c r="AJ732" s="56" t="s">
        <v>2946</v>
      </c>
      <c r="AK732" s="56" t="s">
        <v>2974</v>
      </c>
      <c r="AL732" s="58">
        <v>193.8</v>
      </c>
      <c r="AN732" s="58" t="s">
        <v>2986</v>
      </c>
      <c r="AP732" s="58"/>
      <c r="AQ732" s="58"/>
      <c r="AR732" s="58"/>
      <c r="AW732" s="65">
        <v>45775</v>
      </c>
      <c r="AX732" s="56">
        <v>4070</v>
      </c>
      <c r="AY732" s="58"/>
      <c r="BA732" s="58">
        <v>193.8</v>
      </c>
      <c r="BD732" s="56"/>
      <c r="CS732" s="58">
        <f>+AL732+AT732</f>
        <v>193.8</v>
      </c>
      <c r="CT732" s="76">
        <f>+BA732+BG732+BM732+BS732+BY732+CE732+CK732+CQ732</f>
        <v>193.8</v>
      </c>
      <c r="CU732" s="76">
        <f>+CS732-CT732</f>
        <v>0</v>
      </c>
      <c r="CV732" s="81">
        <f>+AE732-AL732-AT732</f>
        <v>0</v>
      </c>
    </row>
    <row r="733" spans="1:100">
      <c r="A733" s="56" t="s">
        <v>572</v>
      </c>
      <c r="B733" s="13">
        <v>72</v>
      </c>
      <c r="C733" s="15" t="s">
        <v>402</v>
      </c>
      <c r="D733" s="15" t="s">
        <v>403</v>
      </c>
      <c r="E733" s="13"/>
      <c r="F733" s="13"/>
      <c r="G733" s="13" t="s">
        <v>263</v>
      </c>
      <c r="H733" s="13">
        <v>6</v>
      </c>
      <c r="I733" s="55">
        <v>120.73</v>
      </c>
      <c r="J733" s="55">
        <v>34900</v>
      </c>
      <c r="K733" s="15">
        <v>0</v>
      </c>
      <c r="L733" s="15" t="s">
        <v>41</v>
      </c>
      <c r="M733" s="62" t="s">
        <v>14</v>
      </c>
      <c r="N733" s="56" t="s">
        <v>146</v>
      </c>
      <c r="O733" s="56" t="s">
        <v>577</v>
      </c>
      <c r="P733" s="62" t="s">
        <v>14</v>
      </c>
      <c r="Q733" s="86" t="s">
        <v>578</v>
      </c>
      <c r="R733" s="56" t="s">
        <v>579</v>
      </c>
      <c r="S733" s="56" t="s">
        <v>465</v>
      </c>
      <c r="T733" s="57" t="s">
        <v>263</v>
      </c>
      <c r="U733" s="57">
        <v>6</v>
      </c>
      <c r="V733" s="125">
        <v>120.73</v>
      </c>
      <c r="W733" s="125" t="s">
        <v>1017</v>
      </c>
      <c r="X733" s="65">
        <v>45016</v>
      </c>
      <c r="Y733" s="65">
        <v>45016</v>
      </c>
      <c r="Z733" s="69" t="s">
        <v>1080</v>
      </c>
      <c r="AA733" s="322">
        <v>43395</v>
      </c>
      <c r="AB733" s="56">
        <v>36</v>
      </c>
      <c r="AC733" s="56">
        <v>28</v>
      </c>
      <c r="AD733" s="65">
        <v>45899</v>
      </c>
      <c r="AE733" s="117">
        <v>193.8</v>
      </c>
      <c r="AF733" s="117"/>
      <c r="AH733" s="65">
        <v>45773</v>
      </c>
      <c r="AI733" s="56">
        <v>44319047</v>
      </c>
      <c r="AJ733" s="56" t="s">
        <v>2946</v>
      </c>
      <c r="AK733" s="56" t="s">
        <v>2975</v>
      </c>
      <c r="AL733" s="58">
        <v>193.8</v>
      </c>
      <c r="AN733" s="58" t="s">
        <v>2987</v>
      </c>
      <c r="AP733" s="58"/>
      <c r="AQ733" s="58"/>
      <c r="AR733" s="58"/>
      <c r="AW733" s="65">
        <v>45775</v>
      </c>
      <c r="AX733" s="56">
        <v>4070</v>
      </c>
      <c r="AY733" s="58"/>
      <c r="BA733" s="58">
        <v>193.8</v>
      </c>
      <c r="BD733" s="56"/>
      <c r="CS733" s="58">
        <f>+AL733+AT733</f>
        <v>193.8</v>
      </c>
      <c r="CT733" s="76">
        <f>+BA733+BG733+BM733+BS733+BY733+CE733+CK733+CQ733</f>
        <v>193.8</v>
      </c>
      <c r="CU733" s="76">
        <f>+CS733-CT733</f>
        <v>0</v>
      </c>
      <c r="CV733" s="81">
        <f>+AE733-AL733-AT733</f>
        <v>0</v>
      </c>
    </row>
    <row r="734" spans="1:100">
      <c r="A734" s="56" t="s">
        <v>572</v>
      </c>
      <c r="B734" s="13">
        <v>72</v>
      </c>
      <c r="C734" s="15" t="s">
        <v>402</v>
      </c>
      <c r="D734" s="15" t="s">
        <v>403</v>
      </c>
      <c r="E734" s="13"/>
      <c r="F734" s="13"/>
      <c r="G734" s="13" t="s">
        <v>263</v>
      </c>
      <c r="H734" s="13">
        <v>6</v>
      </c>
      <c r="I734" s="55">
        <v>120.73</v>
      </c>
      <c r="J734" s="55">
        <v>34900</v>
      </c>
      <c r="K734" s="15">
        <v>0</v>
      </c>
      <c r="L734" s="15" t="s">
        <v>41</v>
      </c>
      <c r="M734" s="62" t="s">
        <v>14</v>
      </c>
      <c r="N734" s="56" t="s">
        <v>146</v>
      </c>
      <c r="O734" s="56" t="s">
        <v>577</v>
      </c>
      <c r="P734" s="62" t="s">
        <v>14</v>
      </c>
      <c r="Q734" s="86" t="s">
        <v>578</v>
      </c>
      <c r="R734" s="56" t="s">
        <v>579</v>
      </c>
      <c r="S734" s="56" t="s">
        <v>465</v>
      </c>
      <c r="T734" s="57" t="s">
        <v>263</v>
      </c>
      <c r="U734" s="57">
        <v>6</v>
      </c>
      <c r="V734" s="125">
        <v>120.73</v>
      </c>
      <c r="W734" s="125" t="s">
        <v>1017</v>
      </c>
      <c r="X734" s="65">
        <v>45016</v>
      </c>
      <c r="Y734" s="65">
        <v>45016</v>
      </c>
      <c r="Z734" s="69" t="s">
        <v>1080</v>
      </c>
      <c r="AA734" s="322">
        <v>43395</v>
      </c>
      <c r="AB734" s="56">
        <v>36</v>
      </c>
      <c r="AC734" s="56">
        <v>29</v>
      </c>
      <c r="AD734" s="65">
        <v>45930</v>
      </c>
      <c r="AE734" s="117">
        <v>193.8</v>
      </c>
      <c r="AF734" s="117"/>
      <c r="AH734" s="65">
        <v>45773</v>
      </c>
      <c r="AI734" s="56">
        <v>44319047</v>
      </c>
      <c r="AJ734" s="56" t="s">
        <v>2946</v>
      </c>
      <c r="AK734" s="56" t="s">
        <v>2976</v>
      </c>
      <c r="AL734" s="58">
        <v>193.8</v>
      </c>
      <c r="AN734" s="58" t="s">
        <v>2988</v>
      </c>
      <c r="AP734" s="58"/>
      <c r="AQ734" s="58"/>
      <c r="AR734" s="58"/>
      <c r="AW734" s="65">
        <v>45775</v>
      </c>
      <c r="AX734" s="56">
        <v>4070</v>
      </c>
      <c r="AY734" s="58"/>
      <c r="BA734" s="58">
        <v>193.8</v>
      </c>
      <c r="BD734" s="56"/>
      <c r="CS734" s="58">
        <f>+AL734+AT734</f>
        <v>193.8</v>
      </c>
      <c r="CT734" s="76">
        <f>+BA734+BG734+BM734+BS734+BY734+CE734+CK734+CQ734</f>
        <v>193.8</v>
      </c>
      <c r="CU734" s="76">
        <f>+CS734-CT734</f>
        <v>0</v>
      </c>
      <c r="CV734" s="81">
        <f>+AE734-AL734-AT734</f>
        <v>0</v>
      </c>
    </row>
    <row r="735" spans="1:100">
      <c r="A735" s="56" t="s">
        <v>572</v>
      </c>
      <c r="B735" s="13">
        <v>72</v>
      </c>
      <c r="C735" s="15" t="s">
        <v>402</v>
      </c>
      <c r="D735" s="15" t="s">
        <v>403</v>
      </c>
      <c r="E735" s="13"/>
      <c r="F735" s="13"/>
      <c r="G735" s="13" t="s">
        <v>263</v>
      </c>
      <c r="H735" s="13">
        <v>6</v>
      </c>
      <c r="I735" s="55">
        <v>120.73</v>
      </c>
      <c r="J735" s="55">
        <v>34900</v>
      </c>
      <c r="K735" s="15">
        <v>0</v>
      </c>
      <c r="L735" s="15" t="s">
        <v>41</v>
      </c>
      <c r="M735" s="62" t="s">
        <v>14</v>
      </c>
      <c r="N735" s="56" t="s">
        <v>146</v>
      </c>
      <c r="O735" s="56" t="s">
        <v>577</v>
      </c>
      <c r="P735" s="62" t="s">
        <v>14</v>
      </c>
      <c r="Q735" s="86" t="s">
        <v>578</v>
      </c>
      <c r="R735" s="56" t="s">
        <v>579</v>
      </c>
      <c r="S735" s="56" t="s">
        <v>465</v>
      </c>
      <c r="T735" s="57" t="s">
        <v>263</v>
      </c>
      <c r="U735" s="57">
        <v>6</v>
      </c>
      <c r="V735" s="125">
        <v>120.73</v>
      </c>
      <c r="W735" s="125" t="s">
        <v>1017</v>
      </c>
      <c r="X735" s="65">
        <v>45016</v>
      </c>
      <c r="Y735" s="65">
        <v>45016</v>
      </c>
      <c r="Z735" s="69" t="s">
        <v>1080</v>
      </c>
      <c r="AA735" s="322">
        <v>43395</v>
      </c>
      <c r="AB735" s="56">
        <v>36</v>
      </c>
      <c r="AC735" s="56">
        <v>30</v>
      </c>
      <c r="AD735" s="65">
        <v>45960</v>
      </c>
      <c r="AE735" s="117">
        <v>193.8</v>
      </c>
      <c r="AF735" s="117"/>
      <c r="AH735" s="65">
        <v>45773</v>
      </c>
      <c r="AI735" s="56">
        <v>44319047</v>
      </c>
      <c r="AJ735" s="56" t="s">
        <v>2946</v>
      </c>
      <c r="AK735" s="56" t="s">
        <v>2977</v>
      </c>
      <c r="AL735" s="58">
        <v>193.8</v>
      </c>
      <c r="AN735" s="58" t="s">
        <v>2989</v>
      </c>
      <c r="AP735" s="58"/>
      <c r="AQ735" s="58"/>
      <c r="AR735" s="58"/>
      <c r="AW735" s="65">
        <v>45775</v>
      </c>
      <c r="AX735" s="56">
        <v>4070</v>
      </c>
      <c r="AY735" s="58"/>
      <c r="BA735" s="58">
        <v>193.8</v>
      </c>
      <c r="BD735" s="56"/>
      <c r="CS735" s="58">
        <f>+AL735+AT735</f>
        <v>193.8</v>
      </c>
      <c r="CT735" s="76">
        <f>+BA735+BG735+BM735+BS735+BY735+CE735+CK735+CQ735</f>
        <v>193.8</v>
      </c>
      <c r="CU735" s="76">
        <f>+CS735-CT735</f>
        <v>0</v>
      </c>
      <c r="CV735" s="81">
        <f>+AE735-AL735-AT735</f>
        <v>0</v>
      </c>
    </row>
    <row r="736" spans="1:100">
      <c r="A736" s="56" t="s">
        <v>572</v>
      </c>
      <c r="B736" s="13">
        <v>72</v>
      </c>
      <c r="C736" s="15" t="s">
        <v>402</v>
      </c>
      <c r="D736" s="15" t="s">
        <v>403</v>
      </c>
      <c r="E736" s="13"/>
      <c r="F736" s="13"/>
      <c r="G736" s="13" t="s">
        <v>263</v>
      </c>
      <c r="H736" s="13">
        <v>6</v>
      </c>
      <c r="I736" s="55">
        <v>120.73</v>
      </c>
      <c r="J736" s="55">
        <v>34900</v>
      </c>
      <c r="K736" s="15">
        <v>0</v>
      </c>
      <c r="L736" s="15" t="s">
        <v>41</v>
      </c>
      <c r="M736" s="62" t="s">
        <v>14</v>
      </c>
      <c r="N736" s="56" t="s">
        <v>146</v>
      </c>
      <c r="O736" s="56" t="s">
        <v>577</v>
      </c>
      <c r="P736" s="62" t="s">
        <v>14</v>
      </c>
      <c r="Q736" s="86" t="s">
        <v>578</v>
      </c>
      <c r="R736" s="56" t="s">
        <v>579</v>
      </c>
      <c r="S736" s="56" t="s">
        <v>465</v>
      </c>
      <c r="T736" s="57" t="s">
        <v>263</v>
      </c>
      <c r="U736" s="57">
        <v>6</v>
      </c>
      <c r="V736" s="125">
        <v>120.73</v>
      </c>
      <c r="W736" s="125" t="s">
        <v>1017</v>
      </c>
      <c r="X736" s="65">
        <v>45016</v>
      </c>
      <c r="Y736" s="65">
        <v>45016</v>
      </c>
      <c r="Z736" s="69" t="s">
        <v>1080</v>
      </c>
      <c r="AA736" s="322">
        <v>43395</v>
      </c>
      <c r="AB736" s="56">
        <v>36</v>
      </c>
      <c r="AC736" s="56">
        <v>31</v>
      </c>
      <c r="AD736" s="65">
        <v>45991</v>
      </c>
      <c r="AE736" s="117">
        <v>193.8</v>
      </c>
      <c r="AF736" s="117"/>
      <c r="AH736" s="65">
        <v>45773</v>
      </c>
      <c r="AI736" s="56">
        <v>44319047</v>
      </c>
      <c r="AJ736" s="56" t="s">
        <v>2946</v>
      </c>
      <c r="AK736" s="56" t="s">
        <v>2978</v>
      </c>
      <c r="AL736" s="58">
        <v>193.8</v>
      </c>
      <c r="AN736" s="58" t="s">
        <v>2990</v>
      </c>
      <c r="AP736" s="58"/>
      <c r="AQ736" s="58"/>
      <c r="AR736" s="58"/>
      <c r="AW736" s="65">
        <v>45775</v>
      </c>
      <c r="AX736" s="56">
        <v>4070</v>
      </c>
      <c r="AY736" s="58"/>
      <c r="BA736" s="58">
        <v>193.8</v>
      </c>
      <c r="BD736" s="56"/>
      <c r="CS736" s="58">
        <f>+AL736+AT736</f>
        <v>193.8</v>
      </c>
      <c r="CT736" s="76">
        <f>+BA736+BG736+BM736+BS736+BY736+CE736+CK736+CQ736</f>
        <v>193.8</v>
      </c>
      <c r="CU736" s="76">
        <f>+CS736-CT736</f>
        <v>0</v>
      </c>
      <c r="CV736" s="81">
        <f>+AE736-AL736-AT736</f>
        <v>0</v>
      </c>
    </row>
    <row r="737" spans="1:103">
      <c r="A737" s="56" t="s">
        <v>572</v>
      </c>
      <c r="B737" s="13">
        <v>72</v>
      </c>
      <c r="C737" s="15" t="s">
        <v>402</v>
      </c>
      <c r="D737" s="15" t="s">
        <v>403</v>
      </c>
      <c r="E737" s="13"/>
      <c r="F737" s="13"/>
      <c r="G737" s="13" t="s">
        <v>263</v>
      </c>
      <c r="H737" s="13">
        <v>6</v>
      </c>
      <c r="I737" s="55">
        <v>120.73</v>
      </c>
      <c r="J737" s="55">
        <v>34900</v>
      </c>
      <c r="K737" s="15">
        <v>0</v>
      </c>
      <c r="L737" s="15" t="s">
        <v>41</v>
      </c>
      <c r="M737" s="62" t="s">
        <v>14</v>
      </c>
      <c r="N737" s="56" t="s">
        <v>146</v>
      </c>
      <c r="O737" s="56" t="s">
        <v>577</v>
      </c>
      <c r="P737" s="62" t="s">
        <v>14</v>
      </c>
      <c r="Q737" s="86" t="s">
        <v>578</v>
      </c>
      <c r="R737" s="56" t="s">
        <v>579</v>
      </c>
      <c r="S737" s="56" t="s">
        <v>465</v>
      </c>
      <c r="T737" s="57" t="s">
        <v>263</v>
      </c>
      <c r="U737" s="57">
        <v>6</v>
      </c>
      <c r="V737" s="125">
        <v>120.73</v>
      </c>
      <c r="W737" s="125" t="s">
        <v>1017</v>
      </c>
      <c r="X737" s="65">
        <v>45016</v>
      </c>
      <c r="Y737" s="65">
        <v>45016</v>
      </c>
      <c r="Z737" s="69" t="s">
        <v>1080</v>
      </c>
      <c r="AA737" s="322">
        <v>43395</v>
      </c>
      <c r="AB737" s="56">
        <v>36</v>
      </c>
      <c r="AC737" s="56">
        <v>32</v>
      </c>
      <c r="AD737" s="65">
        <v>46021</v>
      </c>
      <c r="AE737" s="117">
        <v>193.8</v>
      </c>
      <c r="AF737" s="117"/>
      <c r="AH737" s="65">
        <v>45773</v>
      </c>
      <c r="AI737" s="56">
        <v>44319047</v>
      </c>
      <c r="AJ737" s="56" t="s">
        <v>2946</v>
      </c>
      <c r="AK737" s="56" t="s">
        <v>2979</v>
      </c>
      <c r="AL737" s="58">
        <v>193.8</v>
      </c>
      <c r="AN737" s="58" t="s">
        <v>2991</v>
      </c>
      <c r="AP737" s="58"/>
      <c r="AQ737" s="58"/>
      <c r="AR737" s="58"/>
      <c r="AW737" s="65">
        <v>45775</v>
      </c>
      <c r="AX737" s="56">
        <v>4070</v>
      </c>
      <c r="AY737" s="58"/>
      <c r="BA737" s="58">
        <v>193.8</v>
      </c>
      <c r="BD737" s="56"/>
      <c r="CS737" s="58">
        <f>+AL737+AT737</f>
        <v>193.8</v>
      </c>
      <c r="CT737" s="76">
        <f>+BA737+BG737+BM737+BS737+BY737+CE737+CK737+CQ737</f>
        <v>193.8</v>
      </c>
      <c r="CU737" s="76">
        <f>+CS737-CT737</f>
        <v>0</v>
      </c>
      <c r="CV737" s="81">
        <f>+AE737-AL737-AT737</f>
        <v>0</v>
      </c>
    </row>
    <row r="738" spans="1:103">
      <c r="A738" s="56" t="s">
        <v>572</v>
      </c>
      <c r="B738" s="13">
        <v>72</v>
      </c>
      <c r="C738" s="15" t="s">
        <v>402</v>
      </c>
      <c r="D738" s="15" t="s">
        <v>403</v>
      </c>
      <c r="E738" s="13"/>
      <c r="F738" s="13"/>
      <c r="G738" s="13" t="s">
        <v>263</v>
      </c>
      <c r="H738" s="13">
        <v>6</v>
      </c>
      <c r="I738" s="55">
        <v>120.73</v>
      </c>
      <c r="J738" s="55">
        <v>34900</v>
      </c>
      <c r="K738" s="15">
        <v>0</v>
      </c>
      <c r="L738" s="15" t="s">
        <v>41</v>
      </c>
      <c r="M738" s="62" t="s">
        <v>14</v>
      </c>
      <c r="N738" s="56" t="s">
        <v>146</v>
      </c>
      <c r="O738" s="56" t="s">
        <v>577</v>
      </c>
      <c r="P738" s="62" t="s">
        <v>14</v>
      </c>
      <c r="Q738" s="86" t="s">
        <v>578</v>
      </c>
      <c r="R738" s="56" t="s">
        <v>579</v>
      </c>
      <c r="S738" s="56" t="s">
        <v>465</v>
      </c>
      <c r="T738" s="57" t="s">
        <v>263</v>
      </c>
      <c r="U738" s="57">
        <v>6</v>
      </c>
      <c r="V738" s="125">
        <v>120.73</v>
      </c>
      <c r="W738" s="125" t="s">
        <v>1017</v>
      </c>
      <c r="X738" s="65">
        <v>45016</v>
      </c>
      <c r="Y738" s="65">
        <v>45016</v>
      </c>
      <c r="Z738" s="69" t="s">
        <v>1080</v>
      </c>
      <c r="AA738" s="322">
        <v>43395</v>
      </c>
      <c r="AB738" s="56">
        <v>36</v>
      </c>
      <c r="AC738" s="56">
        <v>33</v>
      </c>
      <c r="AD738" s="65">
        <v>46052</v>
      </c>
      <c r="AE738" s="117">
        <v>193.8</v>
      </c>
      <c r="AF738" s="117"/>
      <c r="AH738" s="65">
        <v>45773</v>
      </c>
      <c r="AI738" s="56">
        <v>44319047</v>
      </c>
      <c r="AJ738" s="56" t="s">
        <v>2946</v>
      </c>
      <c r="AK738" s="56" t="s">
        <v>2980</v>
      </c>
      <c r="AL738" s="58">
        <v>193.8</v>
      </c>
      <c r="AN738" s="58" t="s">
        <v>2992</v>
      </c>
      <c r="AP738" s="58"/>
      <c r="AQ738" s="58"/>
      <c r="AR738" s="58"/>
      <c r="AW738" s="65">
        <v>45775</v>
      </c>
      <c r="AX738" s="56">
        <v>4070</v>
      </c>
      <c r="AY738" s="58"/>
      <c r="BA738" s="58">
        <v>193.8</v>
      </c>
      <c r="BD738" s="56"/>
      <c r="CS738" s="58">
        <f>+AL738+AT738</f>
        <v>193.8</v>
      </c>
      <c r="CT738" s="76">
        <f>+BA738+BG738+BM738+BS738+BY738+CE738+CK738+CQ738</f>
        <v>193.8</v>
      </c>
      <c r="CU738" s="76">
        <f>+CS738-CT738</f>
        <v>0</v>
      </c>
      <c r="CV738" s="81">
        <f>+AE738-AL738-AT738</f>
        <v>0</v>
      </c>
    </row>
    <row r="739" spans="1:103">
      <c r="A739" s="56" t="s">
        <v>572</v>
      </c>
      <c r="B739" s="13">
        <v>72</v>
      </c>
      <c r="C739" s="15" t="s">
        <v>402</v>
      </c>
      <c r="D739" s="15" t="s">
        <v>403</v>
      </c>
      <c r="E739" s="13"/>
      <c r="F739" s="13"/>
      <c r="G739" s="13" t="s">
        <v>263</v>
      </c>
      <c r="H739" s="13">
        <v>6</v>
      </c>
      <c r="I739" s="55">
        <v>120.73</v>
      </c>
      <c r="J739" s="55">
        <v>34900</v>
      </c>
      <c r="K739" s="15">
        <v>0</v>
      </c>
      <c r="L739" s="15" t="s">
        <v>41</v>
      </c>
      <c r="M739" s="62" t="s">
        <v>14</v>
      </c>
      <c r="N739" s="56" t="s">
        <v>146</v>
      </c>
      <c r="O739" s="56" t="s">
        <v>577</v>
      </c>
      <c r="P739" s="62" t="s">
        <v>14</v>
      </c>
      <c r="Q739" s="86" t="s">
        <v>578</v>
      </c>
      <c r="R739" s="56" t="s">
        <v>579</v>
      </c>
      <c r="S739" s="56" t="s">
        <v>465</v>
      </c>
      <c r="T739" s="57" t="s">
        <v>263</v>
      </c>
      <c r="U739" s="57">
        <v>6</v>
      </c>
      <c r="V739" s="125">
        <v>120.73</v>
      </c>
      <c r="W739" s="125" t="s">
        <v>1017</v>
      </c>
      <c r="X739" s="65">
        <v>45016</v>
      </c>
      <c r="Y739" s="65">
        <v>45016</v>
      </c>
      <c r="Z739" s="69" t="s">
        <v>1080</v>
      </c>
      <c r="AA739" s="322">
        <v>43395</v>
      </c>
      <c r="AB739" s="56">
        <v>36</v>
      </c>
      <c r="AC739" s="56">
        <v>34</v>
      </c>
      <c r="AD739" s="65">
        <v>46081</v>
      </c>
      <c r="AE739" s="117">
        <v>193.8</v>
      </c>
      <c r="AF739" s="117"/>
      <c r="AH739" s="65">
        <v>45903</v>
      </c>
      <c r="AI739" s="56">
        <v>44319047</v>
      </c>
      <c r="AJ739" s="56" t="s">
        <v>2946</v>
      </c>
      <c r="AK739" s="56" t="s">
        <v>2981</v>
      </c>
      <c r="AL739" s="58">
        <v>193.8</v>
      </c>
      <c r="AN739" s="58" t="s">
        <v>2993</v>
      </c>
      <c r="AP739" s="58"/>
      <c r="AQ739" s="58"/>
      <c r="AR739" s="58"/>
      <c r="AW739" s="56"/>
      <c r="BD739" s="56"/>
      <c r="CS739" s="58">
        <f>+AL739+AT739</f>
        <v>193.8</v>
      </c>
      <c r="CT739" s="76">
        <f>+BA739+BG739+BM739+BS739+BY739+CE739+CK739+CQ739</f>
        <v>0</v>
      </c>
      <c r="CU739" s="76">
        <f>+CS739-CT739</f>
        <v>193.8</v>
      </c>
      <c r="CV739" s="81">
        <f>+AE739-AL739-AT739</f>
        <v>0</v>
      </c>
      <c r="CW739" s="56" t="s">
        <v>3820</v>
      </c>
      <c r="CY739" s="70" t="s">
        <v>3819</v>
      </c>
    </row>
    <row r="740" spans="1:103">
      <c r="A740" s="56" t="s">
        <v>572</v>
      </c>
      <c r="B740" s="13">
        <v>72</v>
      </c>
      <c r="C740" s="15" t="s">
        <v>402</v>
      </c>
      <c r="D740" s="15" t="s">
        <v>403</v>
      </c>
      <c r="E740" s="13"/>
      <c r="F740" s="13"/>
      <c r="G740" s="13" t="s">
        <v>263</v>
      </c>
      <c r="H740" s="13">
        <v>6</v>
      </c>
      <c r="I740" s="55">
        <v>120.73</v>
      </c>
      <c r="J740" s="55">
        <v>34900</v>
      </c>
      <c r="K740" s="15">
        <v>0</v>
      </c>
      <c r="L740" s="15" t="s">
        <v>41</v>
      </c>
      <c r="M740" s="62" t="s">
        <v>14</v>
      </c>
      <c r="N740" s="56" t="s">
        <v>146</v>
      </c>
      <c r="O740" s="56" t="s">
        <v>577</v>
      </c>
      <c r="P740" s="62" t="s">
        <v>14</v>
      </c>
      <c r="Q740" s="86" t="s">
        <v>578</v>
      </c>
      <c r="R740" s="56" t="s">
        <v>579</v>
      </c>
      <c r="S740" s="56" t="s">
        <v>465</v>
      </c>
      <c r="T740" s="57" t="s">
        <v>263</v>
      </c>
      <c r="U740" s="57">
        <v>6</v>
      </c>
      <c r="V740" s="125">
        <v>120.73</v>
      </c>
      <c r="W740" s="125" t="s">
        <v>1017</v>
      </c>
      <c r="X740" s="65">
        <v>45016</v>
      </c>
      <c r="Y740" s="65">
        <v>45016</v>
      </c>
      <c r="Z740" s="69" t="s">
        <v>1080</v>
      </c>
      <c r="AA740" s="322">
        <v>43395</v>
      </c>
      <c r="AB740" s="56">
        <v>36</v>
      </c>
      <c r="AC740" s="56">
        <v>35</v>
      </c>
      <c r="AD740" s="65">
        <v>46111</v>
      </c>
      <c r="AE740" s="117">
        <v>193.8</v>
      </c>
      <c r="AF740" s="117"/>
      <c r="AH740" s="65">
        <v>45903</v>
      </c>
      <c r="AI740" s="56">
        <v>44319047</v>
      </c>
      <c r="AJ740" s="56" t="s">
        <v>2946</v>
      </c>
      <c r="AK740" s="56" t="s">
        <v>2982</v>
      </c>
      <c r="AL740" s="58">
        <v>193.8</v>
      </c>
      <c r="AN740" s="58" t="s">
        <v>2994</v>
      </c>
      <c r="AP740" s="58"/>
      <c r="AQ740" s="58"/>
      <c r="AR740" s="58"/>
      <c r="AW740" s="56"/>
      <c r="BD740" s="56"/>
      <c r="CS740" s="58">
        <f>+AL740+AT740</f>
        <v>193.8</v>
      </c>
      <c r="CT740" s="76">
        <f>+BA740+BG740+BM740+BS740+BY740+CE740+CK740+CQ740</f>
        <v>0</v>
      </c>
      <c r="CU740" s="76">
        <f>+CS740-CT740</f>
        <v>193.8</v>
      </c>
      <c r="CV740" s="81">
        <f>+AE740-AL740-AT740</f>
        <v>0</v>
      </c>
      <c r="CW740" s="56" t="s">
        <v>3820</v>
      </c>
      <c r="CY740" s="70" t="s">
        <v>3819</v>
      </c>
    </row>
    <row r="741" spans="1:103">
      <c r="A741" s="56" t="s">
        <v>572</v>
      </c>
      <c r="B741" s="13">
        <v>72</v>
      </c>
      <c r="C741" s="15" t="s">
        <v>402</v>
      </c>
      <c r="D741" s="15" t="s">
        <v>403</v>
      </c>
      <c r="E741" s="13"/>
      <c r="F741" s="13"/>
      <c r="G741" s="13" t="s">
        <v>263</v>
      </c>
      <c r="H741" s="13">
        <v>6</v>
      </c>
      <c r="I741" s="55">
        <v>120.73</v>
      </c>
      <c r="J741" s="55">
        <v>34900</v>
      </c>
      <c r="K741" s="15">
        <v>0</v>
      </c>
      <c r="L741" s="15" t="s">
        <v>41</v>
      </c>
      <c r="M741" s="62" t="s">
        <v>14</v>
      </c>
      <c r="N741" s="56" t="s">
        <v>146</v>
      </c>
      <c r="O741" s="56" t="s">
        <v>577</v>
      </c>
      <c r="P741" s="62" t="s">
        <v>14</v>
      </c>
      <c r="Q741" s="86" t="s">
        <v>578</v>
      </c>
      <c r="R741" s="56" t="s">
        <v>579</v>
      </c>
      <c r="S741" s="56" t="s">
        <v>465</v>
      </c>
      <c r="T741" s="57" t="s">
        <v>263</v>
      </c>
      <c r="U741" s="57">
        <v>6</v>
      </c>
      <c r="V741" s="125">
        <v>120.73</v>
      </c>
      <c r="W741" s="125" t="s">
        <v>1017</v>
      </c>
      <c r="X741" s="65">
        <v>45016</v>
      </c>
      <c r="Y741" s="65">
        <v>45016</v>
      </c>
      <c r="Z741" s="69" t="s">
        <v>1080</v>
      </c>
      <c r="AA741" s="322">
        <v>43395</v>
      </c>
      <c r="AB741" s="56">
        <v>36</v>
      </c>
      <c r="AC741" s="56">
        <v>36</v>
      </c>
      <c r="AD741" s="65">
        <v>46142</v>
      </c>
      <c r="AE741" s="117">
        <v>10000</v>
      </c>
      <c r="AF741" s="117"/>
      <c r="AP741" s="58"/>
      <c r="AQ741" s="58"/>
      <c r="AR741" s="58"/>
      <c r="AW741" s="56"/>
      <c r="BD741" s="56"/>
      <c r="CS741" s="58">
        <f>+AL741+AT741</f>
        <v>0</v>
      </c>
      <c r="CT741" s="76">
        <f>+BA741+BG741+BM741+BS741+BY741+CE741+CK741+CQ741</f>
        <v>0</v>
      </c>
      <c r="CU741" s="76">
        <f>+CS741-CT741</f>
        <v>0</v>
      </c>
      <c r="CV741" s="81">
        <f>+AE741-AL741-AT741</f>
        <v>10000</v>
      </c>
    </row>
    <row r="742" spans="1:103">
      <c r="A742" s="56" t="s">
        <v>573</v>
      </c>
      <c r="B742" s="13">
        <v>40</v>
      </c>
      <c r="C742" s="15" t="s">
        <v>402</v>
      </c>
      <c r="D742" s="15" t="s">
        <v>403</v>
      </c>
      <c r="E742" s="13" t="s">
        <v>255</v>
      </c>
      <c r="F742" s="13">
        <v>2</v>
      </c>
      <c r="G742" s="13" t="s">
        <v>259</v>
      </c>
      <c r="H742" s="13">
        <v>2</v>
      </c>
      <c r="I742" s="55">
        <v>125.02</v>
      </c>
      <c r="J742" s="55">
        <v>55564</v>
      </c>
      <c r="K742" s="15">
        <v>0</v>
      </c>
      <c r="L742" s="15" t="s">
        <v>41</v>
      </c>
      <c r="M742" s="62" t="s">
        <v>192</v>
      </c>
      <c r="N742" s="56" t="s">
        <v>147</v>
      </c>
      <c r="O742" s="56" t="s">
        <v>580</v>
      </c>
      <c r="S742" s="56" t="s">
        <v>465</v>
      </c>
      <c r="T742" s="57" t="s">
        <v>259</v>
      </c>
      <c r="U742" s="57">
        <v>2</v>
      </c>
      <c r="V742" s="125">
        <v>145.38</v>
      </c>
      <c r="W742" s="125" t="s">
        <v>1017</v>
      </c>
      <c r="X742" s="65">
        <v>44699</v>
      </c>
      <c r="Y742" s="65">
        <v>44716</v>
      </c>
      <c r="Z742" s="69" t="s">
        <v>1080</v>
      </c>
      <c r="AA742" s="322">
        <v>45900</v>
      </c>
      <c r="AB742" s="56">
        <v>24</v>
      </c>
      <c r="AC742" s="56">
        <v>0</v>
      </c>
      <c r="AD742" s="65">
        <v>44699</v>
      </c>
      <c r="AE742" s="117">
        <v>10000</v>
      </c>
      <c r="AF742" s="117"/>
      <c r="AG742" s="56" t="s">
        <v>582</v>
      </c>
      <c r="AH742" s="204">
        <v>44699</v>
      </c>
      <c r="AI742" s="173">
        <v>10075105725</v>
      </c>
      <c r="AJ742" s="76" t="s">
        <v>2818</v>
      </c>
      <c r="AK742" s="76" t="s">
        <v>583</v>
      </c>
      <c r="AL742" s="76">
        <v>10000</v>
      </c>
      <c r="AM742" s="76"/>
      <c r="AN742" s="76" t="s">
        <v>2809</v>
      </c>
      <c r="AW742" s="65">
        <v>44699</v>
      </c>
      <c r="AX742" s="56">
        <v>859594</v>
      </c>
      <c r="AY742" s="56">
        <v>7620</v>
      </c>
      <c r="AZ742" s="56">
        <v>3.762</v>
      </c>
      <c r="BA742" s="58">
        <f>+AY742/AZ742</f>
        <v>2025.518341307815</v>
      </c>
      <c r="BB742" s="58" t="s">
        <v>1656</v>
      </c>
      <c r="BC742" s="65">
        <v>44699</v>
      </c>
      <c r="BD742" s="56">
        <v>12927</v>
      </c>
      <c r="BE742" s="58">
        <v>30000</v>
      </c>
      <c r="BF742" s="56">
        <v>3.762</v>
      </c>
      <c r="BG742" s="56">
        <f>+BE742/BF742</f>
        <v>7974.4816586921852</v>
      </c>
      <c r="BH742" s="58" t="s">
        <v>1656</v>
      </c>
      <c r="CS742" s="58">
        <f>+AL742+AT742</f>
        <v>10000</v>
      </c>
      <c r="CT742" s="76">
        <f>+BA742+BG742+BM742+BS742+BY742+CE742+CK742+CQ742</f>
        <v>10000</v>
      </c>
      <c r="CU742" s="76">
        <f>+CS742-CT742</f>
        <v>0</v>
      </c>
      <c r="CV742" s="81">
        <f>+AE742-AL742-AT742</f>
        <v>0</v>
      </c>
    </row>
    <row r="743" spans="1:103">
      <c r="A743" s="56" t="s">
        <v>573</v>
      </c>
      <c r="B743" s="13">
        <v>40</v>
      </c>
      <c r="C743" s="15" t="s">
        <v>402</v>
      </c>
      <c r="D743" s="15" t="s">
        <v>403</v>
      </c>
      <c r="E743" s="13" t="s">
        <v>255</v>
      </c>
      <c r="F743" s="13">
        <v>2</v>
      </c>
      <c r="G743" s="13" t="s">
        <v>259</v>
      </c>
      <c r="H743" s="13">
        <v>2</v>
      </c>
      <c r="I743" s="55">
        <v>125.02</v>
      </c>
      <c r="J743" s="55">
        <v>55564</v>
      </c>
      <c r="K743" s="15">
        <v>0</v>
      </c>
      <c r="L743" s="15" t="s">
        <v>41</v>
      </c>
      <c r="M743" s="62" t="s">
        <v>192</v>
      </c>
      <c r="N743" s="56" t="s">
        <v>147</v>
      </c>
      <c r="O743" s="56" t="s">
        <v>580</v>
      </c>
      <c r="S743" s="56" t="s">
        <v>465</v>
      </c>
      <c r="T743" s="57" t="s">
        <v>259</v>
      </c>
      <c r="U743" s="57">
        <v>2</v>
      </c>
      <c r="V743" s="125">
        <v>145.38</v>
      </c>
      <c r="W743" s="125" t="s">
        <v>1017</v>
      </c>
      <c r="X743" s="65">
        <v>44699</v>
      </c>
      <c r="Y743" s="65">
        <v>44716</v>
      </c>
      <c r="Z743" s="69" t="s">
        <v>1080</v>
      </c>
      <c r="AA743" s="322">
        <v>45900</v>
      </c>
      <c r="AB743" s="56">
        <v>24</v>
      </c>
      <c r="AC743" s="56">
        <v>1</v>
      </c>
      <c r="AD743" s="65">
        <v>44772</v>
      </c>
      <c r="AE743" s="117">
        <v>1495.83</v>
      </c>
      <c r="AF743" s="117"/>
      <c r="AG743" s="56" t="s">
        <v>582</v>
      </c>
      <c r="AH743" s="204">
        <v>44761</v>
      </c>
      <c r="AI743" s="173">
        <v>10075105725</v>
      </c>
      <c r="AJ743" s="76" t="s">
        <v>2818</v>
      </c>
      <c r="AK743" s="76" t="s">
        <v>596</v>
      </c>
      <c r="AL743" s="76">
        <v>1495.83</v>
      </c>
      <c r="AM743" s="76"/>
      <c r="AN743" s="76" t="s">
        <v>2811</v>
      </c>
      <c r="AW743" s="65">
        <v>44761</v>
      </c>
      <c r="AX743" s="56">
        <v>801</v>
      </c>
      <c r="BA743" s="101">
        <v>1495.83</v>
      </c>
      <c r="BB743" s="58" t="s">
        <v>1656</v>
      </c>
      <c r="BD743" s="56"/>
      <c r="CS743" s="58">
        <f>+AL743+AT743</f>
        <v>1495.83</v>
      </c>
      <c r="CT743" s="76">
        <f>+BA743+BG743+BM743+BS743+BY743+CE743+CK743+CQ743</f>
        <v>1495.83</v>
      </c>
      <c r="CU743" s="76">
        <f>+CS743-CT743</f>
        <v>0</v>
      </c>
      <c r="CV743" s="81">
        <f>+AE743-AL743-AT743</f>
        <v>0</v>
      </c>
    </row>
    <row r="744" spans="1:103">
      <c r="A744" s="56" t="s">
        <v>573</v>
      </c>
      <c r="B744" s="13">
        <v>40</v>
      </c>
      <c r="C744" s="15" t="s">
        <v>402</v>
      </c>
      <c r="D744" s="15" t="s">
        <v>403</v>
      </c>
      <c r="E744" s="13" t="s">
        <v>255</v>
      </c>
      <c r="F744" s="13">
        <v>2</v>
      </c>
      <c r="G744" s="13" t="s">
        <v>259</v>
      </c>
      <c r="H744" s="13">
        <v>2</v>
      </c>
      <c r="I744" s="55">
        <v>125.02</v>
      </c>
      <c r="J744" s="55">
        <v>55564</v>
      </c>
      <c r="K744" s="15">
        <v>0</v>
      </c>
      <c r="L744" s="15" t="s">
        <v>41</v>
      </c>
      <c r="M744" s="62" t="s">
        <v>192</v>
      </c>
      <c r="N744" s="56" t="s">
        <v>147</v>
      </c>
      <c r="O744" s="56" t="s">
        <v>580</v>
      </c>
      <c r="S744" s="56" t="s">
        <v>465</v>
      </c>
      <c r="T744" s="57" t="s">
        <v>259</v>
      </c>
      <c r="U744" s="57">
        <v>2</v>
      </c>
      <c r="V744" s="125">
        <v>145.38</v>
      </c>
      <c r="W744" s="125" t="s">
        <v>1017</v>
      </c>
      <c r="X744" s="65">
        <v>44699</v>
      </c>
      <c r="Y744" s="65">
        <v>44716</v>
      </c>
      <c r="Z744" s="69" t="s">
        <v>1080</v>
      </c>
      <c r="AA744" s="322">
        <v>45900</v>
      </c>
      <c r="AB744" s="56">
        <v>24</v>
      </c>
      <c r="AC744" s="56">
        <v>2</v>
      </c>
      <c r="AD744" s="65">
        <v>44803</v>
      </c>
      <c r="AE744" s="117">
        <v>1495.83</v>
      </c>
      <c r="AF744" s="117"/>
      <c r="AG744" s="56" t="s">
        <v>582</v>
      </c>
      <c r="AH744" s="204">
        <v>44789</v>
      </c>
      <c r="AI744" s="173">
        <v>10075105725</v>
      </c>
      <c r="AJ744" s="76" t="s">
        <v>2818</v>
      </c>
      <c r="AK744" s="76" t="s">
        <v>595</v>
      </c>
      <c r="AL744" s="76">
        <v>1495.83</v>
      </c>
      <c r="AM744" s="76"/>
      <c r="AN744" s="76" t="s">
        <v>2812</v>
      </c>
      <c r="AW744" s="103">
        <v>44788</v>
      </c>
      <c r="AX744" s="97">
        <v>855</v>
      </c>
      <c r="AY744" s="97"/>
      <c r="AZ744" s="97"/>
      <c r="BA744" s="101">
        <v>1495.83</v>
      </c>
      <c r="BD744" s="56"/>
      <c r="CS744" s="58">
        <f>+AL744+AT744</f>
        <v>1495.83</v>
      </c>
      <c r="CT744" s="76">
        <f>+BA744+BG744+BM744+BS744+BY744+CE744+CK744+CQ744</f>
        <v>1495.83</v>
      </c>
      <c r="CU744" s="76">
        <f>+CS744-CT744</f>
        <v>0</v>
      </c>
      <c r="CV744" s="81">
        <f>+AE744-AL744-AT744</f>
        <v>0</v>
      </c>
    </row>
    <row r="745" spans="1:103">
      <c r="A745" s="56" t="s">
        <v>573</v>
      </c>
      <c r="B745" s="13">
        <v>40</v>
      </c>
      <c r="C745" s="15" t="s">
        <v>402</v>
      </c>
      <c r="D745" s="15" t="s">
        <v>403</v>
      </c>
      <c r="E745" s="13" t="s">
        <v>255</v>
      </c>
      <c r="F745" s="13">
        <v>2</v>
      </c>
      <c r="G745" s="13" t="s">
        <v>259</v>
      </c>
      <c r="H745" s="13">
        <v>2</v>
      </c>
      <c r="I745" s="55">
        <v>125.02</v>
      </c>
      <c r="J745" s="55">
        <v>55564</v>
      </c>
      <c r="K745" s="15">
        <v>0</v>
      </c>
      <c r="L745" s="15" t="s">
        <v>41</v>
      </c>
      <c r="M745" s="62" t="s">
        <v>192</v>
      </c>
      <c r="N745" s="56" t="s">
        <v>147</v>
      </c>
      <c r="O745" s="56" t="s">
        <v>580</v>
      </c>
      <c r="S745" s="56" t="s">
        <v>465</v>
      </c>
      <c r="T745" s="57" t="s">
        <v>259</v>
      </c>
      <c r="U745" s="57">
        <v>2</v>
      </c>
      <c r="V745" s="125">
        <v>145.38</v>
      </c>
      <c r="W745" s="125" t="s">
        <v>1017</v>
      </c>
      <c r="X745" s="65">
        <v>44699</v>
      </c>
      <c r="Y745" s="65">
        <v>44716</v>
      </c>
      <c r="Z745" s="69" t="s">
        <v>1080</v>
      </c>
      <c r="AA745" s="322">
        <v>45900</v>
      </c>
      <c r="AB745" s="56">
        <v>24</v>
      </c>
      <c r="AC745" s="56">
        <v>3</v>
      </c>
      <c r="AD745" s="65">
        <v>44834</v>
      </c>
      <c r="AE745" s="117">
        <v>1495.83</v>
      </c>
      <c r="AF745" s="117"/>
      <c r="AG745" s="56" t="s">
        <v>582</v>
      </c>
      <c r="AH745" s="204">
        <v>44832</v>
      </c>
      <c r="AI745" s="173">
        <v>10075105725</v>
      </c>
      <c r="AJ745" s="76" t="s">
        <v>2818</v>
      </c>
      <c r="AK745" s="76" t="s">
        <v>594</v>
      </c>
      <c r="AL745" s="76">
        <v>1495.83</v>
      </c>
      <c r="AM745" s="76"/>
      <c r="AN745" s="76" t="s">
        <v>2814</v>
      </c>
      <c r="AW745" s="103">
        <v>44832</v>
      </c>
      <c r="AX745" s="97">
        <v>16416</v>
      </c>
      <c r="AY745" s="97">
        <v>5907.03</v>
      </c>
      <c r="AZ745" s="97">
        <v>3.9489999999999998</v>
      </c>
      <c r="BA745" s="101">
        <f>+AY745/AZ745</f>
        <v>1495.8293238794631</v>
      </c>
      <c r="BD745" s="56"/>
      <c r="CS745" s="58">
        <f>+AL745+AT745</f>
        <v>1495.83</v>
      </c>
      <c r="CT745" s="76">
        <f>+BA745+BG745+BM745+BS745+BY745+CE745+CK745+CQ745</f>
        <v>1495.8293238794631</v>
      </c>
      <c r="CU745" s="76">
        <f>+CS745-CT745</f>
        <v>6.7612053680932149E-4</v>
      </c>
      <c r="CV745" s="81">
        <f>+AE745-AL745-AT745</f>
        <v>0</v>
      </c>
    </row>
    <row r="746" spans="1:103">
      <c r="A746" s="56" t="s">
        <v>573</v>
      </c>
      <c r="B746" s="13">
        <v>40</v>
      </c>
      <c r="C746" s="15" t="s">
        <v>402</v>
      </c>
      <c r="D746" s="15" t="s">
        <v>403</v>
      </c>
      <c r="E746" s="13" t="s">
        <v>255</v>
      </c>
      <c r="F746" s="13">
        <v>2</v>
      </c>
      <c r="G746" s="13" t="s">
        <v>259</v>
      </c>
      <c r="H746" s="13">
        <v>2</v>
      </c>
      <c r="I746" s="55">
        <v>125.02</v>
      </c>
      <c r="J746" s="55">
        <v>55564</v>
      </c>
      <c r="K746" s="15">
        <v>0</v>
      </c>
      <c r="L746" s="15" t="s">
        <v>41</v>
      </c>
      <c r="M746" s="62" t="s">
        <v>192</v>
      </c>
      <c r="N746" s="56" t="s">
        <v>147</v>
      </c>
      <c r="O746" s="56" t="s">
        <v>580</v>
      </c>
      <c r="S746" s="56" t="s">
        <v>465</v>
      </c>
      <c r="T746" s="57" t="s">
        <v>259</v>
      </c>
      <c r="U746" s="57">
        <v>2</v>
      </c>
      <c r="V746" s="125">
        <v>145.38</v>
      </c>
      <c r="W746" s="125" t="s">
        <v>1017</v>
      </c>
      <c r="X746" s="65">
        <v>44699</v>
      </c>
      <c r="Y746" s="65">
        <v>44716</v>
      </c>
      <c r="Z746" s="69" t="s">
        <v>1080</v>
      </c>
      <c r="AA746" s="322">
        <v>45900</v>
      </c>
      <c r="AB746" s="56">
        <v>24</v>
      </c>
      <c r="AC746" s="56">
        <v>4</v>
      </c>
      <c r="AD746" s="65">
        <v>44864</v>
      </c>
      <c r="AE746" s="117">
        <v>1495.83</v>
      </c>
      <c r="AF746" s="117"/>
      <c r="AG746" s="56" t="s">
        <v>582</v>
      </c>
      <c r="AH746" s="204">
        <v>44858</v>
      </c>
      <c r="AI746" s="173">
        <v>10075105725</v>
      </c>
      <c r="AJ746" s="76" t="s">
        <v>2818</v>
      </c>
      <c r="AK746" s="76" t="s">
        <v>581</v>
      </c>
      <c r="AL746" s="76">
        <v>1495.83</v>
      </c>
      <c r="AM746" s="76"/>
      <c r="AN746" s="76" t="s">
        <v>2817</v>
      </c>
      <c r="AW746" s="103">
        <v>44855</v>
      </c>
      <c r="AX746" s="97">
        <v>17145</v>
      </c>
      <c r="AY746" s="97">
        <v>5950.41</v>
      </c>
      <c r="AZ746" s="97">
        <v>3.9780000000000002</v>
      </c>
      <c r="BA746" s="101">
        <f>+AY746/AZ746</f>
        <v>1495.8295625942683</v>
      </c>
      <c r="BD746" s="56"/>
      <c r="CS746" s="58">
        <f>+AL746+AT746</f>
        <v>1495.83</v>
      </c>
      <c r="CT746" s="76">
        <f>+BA746+BG746+BM746+BS746+BY746+CE746+CK746+CQ746</f>
        <v>1495.8295625942683</v>
      </c>
      <c r="CU746" s="76">
        <f>+CS746-CT746</f>
        <v>4.3740573164541274E-4</v>
      </c>
      <c r="CV746" s="81">
        <f>+AE746-AL746-AT746</f>
        <v>0</v>
      </c>
    </row>
    <row r="747" spans="1:103">
      <c r="A747" s="56" t="s">
        <v>573</v>
      </c>
      <c r="B747" s="13">
        <v>40</v>
      </c>
      <c r="C747" s="15" t="s">
        <v>402</v>
      </c>
      <c r="D747" s="15" t="s">
        <v>403</v>
      </c>
      <c r="E747" s="13" t="s">
        <v>255</v>
      </c>
      <c r="F747" s="13">
        <v>2</v>
      </c>
      <c r="G747" s="13" t="s">
        <v>259</v>
      </c>
      <c r="H747" s="13">
        <v>2</v>
      </c>
      <c r="I747" s="55">
        <v>125.02</v>
      </c>
      <c r="J747" s="55">
        <v>55564</v>
      </c>
      <c r="K747" s="15">
        <v>0</v>
      </c>
      <c r="L747" s="15" t="s">
        <v>41</v>
      </c>
      <c r="M747" s="62" t="s">
        <v>192</v>
      </c>
      <c r="N747" s="56" t="s">
        <v>147</v>
      </c>
      <c r="O747" s="56" t="s">
        <v>580</v>
      </c>
      <c r="S747" s="56" t="s">
        <v>465</v>
      </c>
      <c r="T747" s="57" t="s">
        <v>259</v>
      </c>
      <c r="U747" s="57">
        <v>2</v>
      </c>
      <c r="V747" s="125">
        <v>145.38</v>
      </c>
      <c r="W747" s="125" t="s">
        <v>1017</v>
      </c>
      <c r="X747" s="65">
        <v>44699</v>
      </c>
      <c r="Y747" s="65">
        <v>44716</v>
      </c>
      <c r="Z747" s="69" t="s">
        <v>1080</v>
      </c>
      <c r="AA747" s="322">
        <v>45900</v>
      </c>
      <c r="AB747" s="56">
        <v>24</v>
      </c>
      <c r="AC747" s="56">
        <v>5</v>
      </c>
      <c r="AD747" s="65">
        <v>44895</v>
      </c>
      <c r="AE747" s="117">
        <v>1495.83</v>
      </c>
      <c r="AF747" s="117"/>
      <c r="AG747" s="56" t="s">
        <v>582</v>
      </c>
      <c r="AH747" s="204">
        <v>44939</v>
      </c>
      <c r="AI747" s="173">
        <v>10075105725</v>
      </c>
      <c r="AJ747" s="76" t="s">
        <v>2818</v>
      </c>
      <c r="AK747" s="76" t="s">
        <v>591</v>
      </c>
      <c r="AL747" s="76">
        <v>1495.83</v>
      </c>
      <c r="AM747" s="76"/>
      <c r="AN747" s="76" t="s">
        <v>2841</v>
      </c>
      <c r="AW747" s="103">
        <v>44938</v>
      </c>
      <c r="AX747" s="97">
        <v>1146</v>
      </c>
      <c r="AY747" s="97"/>
      <c r="AZ747" s="97"/>
      <c r="BA747" s="101">
        <v>1495.83</v>
      </c>
      <c r="BD747" s="56"/>
      <c r="CS747" s="58">
        <f>+AL747+AT747</f>
        <v>1495.83</v>
      </c>
      <c r="CT747" s="76">
        <f>+BA747+BG747+BM747+BS747+BY747+CE747+CK747+CQ747</f>
        <v>1495.83</v>
      </c>
      <c r="CU747" s="76">
        <f>+CS747-CT747</f>
        <v>0</v>
      </c>
      <c r="CV747" s="81">
        <f>+AE747-AL747-AT747</f>
        <v>0</v>
      </c>
    </row>
    <row r="748" spans="1:103" ht="12.75">
      <c r="A748" s="56" t="s">
        <v>573</v>
      </c>
      <c r="B748" s="13">
        <v>40</v>
      </c>
      <c r="C748" s="15" t="s">
        <v>402</v>
      </c>
      <c r="D748" s="15" t="s">
        <v>403</v>
      </c>
      <c r="E748" s="13" t="s">
        <v>255</v>
      </c>
      <c r="F748" s="13">
        <v>2</v>
      </c>
      <c r="G748" s="13" t="s">
        <v>259</v>
      </c>
      <c r="H748" s="13">
        <v>2</v>
      </c>
      <c r="I748" s="55">
        <v>125.02</v>
      </c>
      <c r="J748" s="55">
        <v>55564</v>
      </c>
      <c r="K748" s="15">
        <v>0</v>
      </c>
      <c r="L748" s="15" t="s">
        <v>41</v>
      </c>
      <c r="M748" s="62" t="s">
        <v>192</v>
      </c>
      <c r="N748" s="56" t="s">
        <v>147</v>
      </c>
      <c r="O748" s="56" t="s">
        <v>580</v>
      </c>
      <c r="S748" s="56" t="s">
        <v>465</v>
      </c>
      <c r="T748" s="57" t="s">
        <v>259</v>
      </c>
      <c r="U748" s="57">
        <v>2</v>
      </c>
      <c r="V748" s="125">
        <v>145.38</v>
      </c>
      <c r="W748" s="125" t="s">
        <v>1017</v>
      </c>
      <c r="X748" s="65">
        <v>44699</v>
      </c>
      <c r="Y748" s="65">
        <v>44716</v>
      </c>
      <c r="Z748" s="69" t="s">
        <v>1080</v>
      </c>
      <c r="AA748" s="322">
        <v>45900</v>
      </c>
      <c r="AB748" s="56">
        <v>24</v>
      </c>
      <c r="AC748" s="56">
        <v>6</v>
      </c>
      <c r="AD748" s="65">
        <v>44925</v>
      </c>
      <c r="AE748" s="117">
        <v>1495.83</v>
      </c>
      <c r="AF748" s="117"/>
      <c r="AG748" s="56" t="s">
        <v>582</v>
      </c>
      <c r="AH748" s="204">
        <v>44957</v>
      </c>
      <c r="AI748" s="173">
        <v>10075105725</v>
      </c>
      <c r="AJ748" s="76" t="s">
        <v>2818</v>
      </c>
      <c r="AK748" s="76" t="s">
        <v>590</v>
      </c>
      <c r="AL748" s="76">
        <v>1495.83</v>
      </c>
      <c r="AM748" s="76"/>
      <c r="AN748" s="76" t="s">
        <v>2843</v>
      </c>
      <c r="AW748" s="177">
        <v>44956</v>
      </c>
      <c r="AX748" s="178">
        <v>1173</v>
      </c>
      <c r="AY748" s="97"/>
      <c r="AZ748" s="97"/>
      <c r="BA748" s="101">
        <v>1495.83</v>
      </c>
      <c r="BD748" s="56"/>
      <c r="CS748" s="58">
        <f>+AL748+AT748</f>
        <v>1495.83</v>
      </c>
      <c r="CT748" s="76">
        <f>+BA748+BG748+BM748+BS748+BY748+CE748+CK748+CQ748</f>
        <v>1495.83</v>
      </c>
      <c r="CU748" s="76">
        <f>+CS748-CT748</f>
        <v>0</v>
      </c>
      <c r="CV748" s="81">
        <f>+AE748-AL748-AT748</f>
        <v>0</v>
      </c>
    </row>
    <row r="749" spans="1:103" ht="12.75">
      <c r="A749" s="56" t="s">
        <v>573</v>
      </c>
      <c r="B749" s="13">
        <v>40</v>
      </c>
      <c r="C749" s="15" t="s">
        <v>402</v>
      </c>
      <c r="D749" s="15" t="s">
        <v>403</v>
      </c>
      <c r="E749" s="13" t="s">
        <v>255</v>
      </c>
      <c r="F749" s="13">
        <v>2</v>
      </c>
      <c r="G749" s="13" t="s">
        <v>259</v>
      </c>
      <c r="H749" s="13">
        <v>2</v>
      </c>
      <c r="I749" s="55">
        <v>125.02</v>
      </c>
      <c r="J749" s="55">
        <v>55564</v>
      </c>
      <c r="K749" s="15">
        <v>0</v>
      </c>
      <c r="L749" s="15" t="s">
        <v>41</v>
      </c>
      <c r="M749" s="62" t="s">
        <v>192</v>
      </c>
      <c r="N749" s="56" t="s">
        <v>147</v>
      </c>
      <c r="O749" s="56" t="s">
        <v>580</v>
      </c>
      <c r="S749" s="56" t="s">
        <v>465</v>
      </c>
      <c r="T749" s="57" t="s">
        <v>259</v>
      </c>
      <c r="U749" s="57">
        <v>2</v>
      </c>
      <c r="V749" s="125">
        <v>145.38</v>
      </c>
      <c r="W749" s="125" t="s">
        <v>1017</v>
      </c>
      <c r="X749" s="65">
        <v>44699</v>
      </c>
      <c r="Y749" s="65">
        <v>44716</v>
      </c>
      <c r="Z749" s="69" t="s">
        <v>1080</v>
      </c>
      <c r="AA749" s="322">
        <v>45900</v>
      </c>
      <c r="AB749" s="56">
        <v>24</v>
      </c>
      <c r="AC749" s="56">
        <v>7</v>
      </c>
      <c r="AD749" s="65">
        <v>44956</v>
      </c>
      <c r="AE749" s="117">
        <v>1495.83</v>
      </c>
      <c r="AF749" s="117"/>
      <c r="AG749" s="56" t="s">
        <v>582</v>
      </c>
      <c r="AH749" s="204">
        <v>44980</v>
      </c>
      <c r="AI749" s="173">
        <v>10075105725</v>
      </c>
      <c r="AJ749" s="76" t="s">
        <v>2818</v>
      </c>
      <c r="AK749" s="76" t="s">
        <v>588</v>
      </c>
      <c r="AL749" s="76">
        <v>1495.83</v>
      </c>
      <c r="AM749" s="76"/>
      <c r="AN749" s="76" t="s">
        <v>2844</v>
      </c>
      <c r="AW749" s="177">
        <v>44979</v>
      </c>
      <c r="AX749" s="178">
        <v>1241</v>
      </c>
      <c r="AY749" s="97"/>
      <c r="AZ749" s="97"/>
      <c r="BA749" s="101">
        <v>1495.83</v>
      </c>
      <c r="BD749" s="56"/>
      <c r="CS749" s="58">
        <f>+AL749+AT749</f>
        <v>1495.83</v>
      </c>
      <c r="CT749" s="76">
        <f>+BA749+BG749+BM749+BS749+BY749+CE749+CK749+CQ749</f>
        <v>1495.83</v>
      </c>
      <c r="CU749" s="76">
        <f>+CS749-CT749</f>
        <v>0</v>
      </c>
      <c r="CV749" s="81">
        <f>+AE749-AL749-AT749</f>
        <v>0</v>
      </c>
    </row>
    <row r="750" spans="1:103">
      <c r="A750" s="56" t="s">
        <v>573</v>
      </c>
      <c r="B750" s="13">
        <v>40</v>
      </c>
      <c r="C750" s="15" t="s">
        <v>402</v>
      </c>
      <c r="D750" s="15" t="s">
        <v>403</v>
      </c>
      <c r="E750" s="13" t="s">
        <v>255</v>
      </c>
      <c r="F750" s="13">
        <v>2</v>
      </c>
      <c r="G750" s="13" t="s">
        <v>259</v>
      </c>
      <c r="H750" s="13">
        <v>2</v>
      </c>
      <c r="I750" s="55">
        <v>125.02</v>
      </c>
      <c r="J750" s="55">
        <v>55564</v>
      </c>
      <c r="K750" s="15">
        <v>0</v>
      </c>
      <c r="L750" s="15" t="s">
        <v>41</v>
      </c>
      <c r="M750" s="62" t="s">
        <v>192</v>
      </c>
      <c r="N750" s="56" t="s">
        <v>147</v>
      </c>
      <c r="O750" s="56" t="s">
        <v>580</v>
      </c>
      <c r="S750" s="56" t="s">
        <v>465</v>
      </c>
      <c r="T750" s="57" t="s">
        <v>259</v>
      </c>
      <c r="U750" s="57">
        <v>2</v>
      </c>
      <c r="V750" s="125">
        <v>145.38</v>
      </c>
      <c r="W750" s="125" t="s">
        <v>1017</v>
      </c>
      <c r="X750" s="65">
        <v>44699</v>
      </c>
      <c r="Y750" s="65">
        <v>44716</v>
      </c>
      <c r="Z750" s="69" t="s">
        <v>1080</v>
      </c>
      <c r="AA750" s="322">
        <v>45900</v>
      </c>
      <c r="AB750" s="56">
        <v>24</v>
      </c>
      <c r="AC750" s="56">
        <v>8</v>
      </c>
      <c r="AD750" s="65">
        <v>44985</v>
      </c>
      <c r="AE750" s="117">
        <v>1495.83</v>
      </c>
      <c r="AF750" s="117"/>
      <c r="AG750" s="56" t="s">
        <v>582</v>
      </c>
      <c r="AH750" s="204">
        <v>44995</v>
      </c>
      <c r="AI750" s="173">
        <v>10075105725</v>
      </c>
      <c r="AJ750" s="76" t="s">
        <v>2818</v>
      </c>
      <c r="AK750" s="76" t="s">
        <v>2820</v>
      </c>
      <c r="AL750" s="76">
        <v>1495.83</v>
      </c>
      <c r="AM750" s="76"/>
      <c r="AN750" s="76" t="s">
        <v>2846</v>
      </c>
      <c r="AW750" s="103">
        <v>44995</v>
      </c>
      <c r="AX750" s="97">
        <v>1309</v>
      </c>
      <c r="AY750" s="97"/>
      <c r="AZ750" s="97"/>
      <c r="BA750" s="101">
        <v>1495.83</v>
      </c>
      <c r="BD750" s="56"/>
      <c r="CS750" s="58">
        <f>+AL750+AT750</f>
        <v>1495.83</v>
      </c>
      <c r="CT750" s="76">
        <f>+BA750+BG750+BM750+BS750+BY750+CE750+CK750+CQ750</f>
        <v>1495.83</v>
      </c>
      <c r="CU750" s="76">
        <f>+CS750-CT750</f>
        <v>0</v>
      </c>
      <c r="CV750" s="81">
        <f>+AE750-AL750-AT750</f>
        <v>0</v>
      </c>
    </row>
    <row r="751" spans="1:103">
      <c r="A751" s="56" t="s">
        <v>573</v>
      </c>
      <c r="B751" s="13">
        <v>40</v>
      </c>
      <c r="C751" s="15" t="s">
        <v>402</v>
      </c>
      <c r="D751" s="15" t="s">
        <v>403</v>
      </c>
      <c r="E751" s="13" t="s">
        <v>255</v>
      </c>
      <c r="F751" s="13">
        <v>2</v>
      </c>
      <c r="G751" s="13" t="s">
        <v>259</v>
      </c>
      <c r="H751" s="13">
        <v>2</v>
      </c>
      <c r="I751" s="55">
        <v>125.02</v>
      </c>
      <c r="J751" s="55">
        <v>55564</v>
      </c>
      <c r="K751" s="15">
        <v>0</v>
      </c>
      <c r="L751" s="15" t="s">
        <v>41</v>
      </c>
      <c r="M751" s="62" t="s">
        <v>192</v>
      </c>
      <c r="N751" s="56" t="s">
        <v>147</v>
      </c>
      <c r="O751" s="56" t="s">
        <v>580</v>
      </c>
      <c r="S751" s="56" t="s">
        <v>465</v>
      </c>
      <c r="T751" s="57" t="s">
        <v>259</v>
      </c>
      <c r="U751" s="57">
        <v>2</v>
      </c>
      <c r="V751" s="125">
        <v>145.38</v>
      </c>
      <c r="W751" s="125" t="s">
        <v>1017</v>
      </c>
      <c r="X751" s="65">
        <v>44699</v>
      </c>
      <c r="Y751" s="65">
        <v>44716</v>
      </c>
      <c r="Z751" s="69" t="s">
        <v>1080</v>
      </c>
      <c r="AA751" s="322">
        <v>45900</v>
      </c>
      <c r="AB751" s="56">
        <v>24</v>
      </c>
      <c r="AC751" s="56">
        <v>9</v>
      </c>
      <c r="AD751" s="65">
        <v>45015</v>
      </c>
      <c r="AE751" s="117">
        <v>1495.83</v>
      </c>
      <c r="AF751" s="117"/>
      <c r="AG751" s="56" t="s">
        <v>582</v>
      </c>
      <c r="AH751" s="204">
        <v>45033</v>
      </c>
      <c r="AI751" s="173">
        <v>10075105725</v>
      </c>
      <c r="AJ751" s="76" t="s">
        <v>2818</v>
      </c>
      <c r="AK751" s="76" t="s">
        <v>2823</v>
      </c>
      <c r="AL751" s="76">
        <v>1495.83</v>
      </c>
      <c r="AM751" s="76"/>
      <c r="AN751" s="76" t="s">
        <v>2849</v>
      </c>
      <c r="AW751" s="103">
        <v>45033</v>
      </c>
      <c r="AX751" s="97">
        <v>1411</v>
      </c>
      <c r="AY751" s="97"/>
      <c r="AZ751" s="97"/>
      <c r="BA751" s="101">
        <v>1495.83</v>
      </c>
      <c r="BD751" s="56"/>
      <c r="CS751" s="58">
        <f>+AL751+AT751</f>
        <v>1495.83</v>
      </c>
      <c r="CT751" s="76">
        <f>+BA751+BG751+BM751+BS751+BY751+CE751+CK751+CQ751</f>
        <v>1495.83</v>
      </c>
      <c r="CU751" s="76">
        <f>+CS751-CT751</f>
        <v>0</v>
      </c>
      <c r="CV751" s="81">
        <f>+AE751-AL751-AT751</f>
        <v>0</v>
      </c>
    </row>
    <row r="752" spans="1:103">
      <c r="A752" s="56" t="s">
        <v>573</v>
      </c>
      <c r="B752" s="13">
        <v>40</v>
      </c>
      <c r="C752" s="15" t="s">
        <v>402</v>
      </c>
      <c r="D752" s="15" t="s">
        <v>403</v>
      </c>
      <c r="E752" s="13" t="s">
        <v>255</v>
      </c>
      <c r="F752" s="13">
        <v>2</v>
      </c>
      <c r="G752" s="13" t="s">
        <v>259</v>
      </c>
      <c r="H752" s="13">
        <v>2</v>
      </c>
      <c r="I752" s="55">
        <v>125.02</v>
      </c>
      <c r="J752" s="55">
        <v>55564</v>
      </c>
      <c r="K752" s="15">
        <v>0</v>
      </c>
      <c r="L752" s="15" t="s">
        <v>41</v>
      </c>
      <c r="M752" s="62" t="s">
        <v>192</v>
      </c>
      <c r="N752" s="56" t="s">
        <v>147</v>
      </c>
      <c r="O752" s="56" t="s">
        <v>580</v>
      </c>
      <c r="S752" s="56" t="s">
        <v>465</v>
      </c>
      <c r="T752" s="57" t="s">
        <v>259</v>
      </c>
      <c r="U752" s="57">
        <v>2</v>
      </c>
      <c r="V752" s="125">
        <v>145.38</v>
      </c>
      <c r="W752" s="125" t="s">
        <v>1017</v>
      </c>
      <c r="X752" s="65">
        <v>44699</v>
      </c>
      <c r="Y752" s="65">
        <v>44716</v>
      </c>
      <c r="Z752" s="69" t="s">
        <v>1080</v>
      </c>
      <c r="AA752" s="322">
        <v>45900</v>
      </c>
      <c r="AB752" s="56">
        <v>24</v>
      </c>
      <c r="AC752" s="56">
        <v>10</v>
      </c>
      <c r="AD752" s="65">
        <v>45046</v>
      </c>
      <c r="AE752" s="117">
        <v>1495.83</v>
      </c>
      <c r="AF752" s="117"/>
      <c r="AG752" s="56" t="s">
        <v>582</v>
      </c>
      <c r="AH752" s="204">
        <v>45052</v>
      </c>
      <c r="AI752" s="173">
        <v>10075105725</v>
      </c>
      <c r="AJ752" s="76" t="s">
        <v>2818</v>
      </c>
      <c r="AK752" s="76" t="s">
        <v>2824</v>
      </c>
      <c r="AL752" s="76">
        <v>1495.83</v>
      </c>
      <c r="AM752" s="76"/>
      <c r="AN752" s="76" t="s">
        <v>2850</v>
      </c>
      <c r="AW752" s="103">
        <v>45049</v>
      </c>
      <c r="AX752" s="97">
        <v>1472</v>
      </c>
      <c r="AY752" s="97"/>
      <c r="AZ752" s="97"/>
      <c r="BA752" s="101">
        <v>1495.83</v>
      </c>
      <c r="BD752" s="56"/>
      <c r="CS752" s="58">
        <f>+AL752+AT752</f>
        <v>1495.83</v>
      </c>
      <c r="CT752" s="76">
        <f>+BA752+BG752+BM752+BS752+BY752+CE752+CK752+CQ752</f>
        <v>1495.83</v>
      </c>
      <c r="CU752" s="76">
        <f>+CS752-CT752</f>
        <v>0</v>
      </c>
      <c r="CV752" s="81">
        <f>+AE752-AL752-AT752</f>
        <v>0</v>
      </c>
    </row>
    <row r="753" spans="1:100">
      <c r="A753" s="56" t="s">
        <v>573</v>
      </c>
      <c r="B753" s="13">
        <v>40</v>
      </c>
      <c r="C753" s="15" t="s">
        <v>402</v>
      </c>
      <c r="D753" s="15" t="s">
        <v>403</v>
      </c>
      <c r="E753" s="13" t="s">
        <v>255</v>
      </c>
      <c r="F753" s="13">
        <v>2</v>
      </c>
      <c r="G753" s="13" t="s">
        <v>259</v>
      </c>
      <c r="H753" s="13">
        <v>2</v>
      </c>
      <c r="I753" s="55">
        <v>125.02</v>
      </c>
      <c r="J753" s="55">
        <v>55564</v>
      </c>
      <c r="K753" s="15">
        <v>0</v>
      </c>
      <c r="L753" s="15" t="s">
        <v>41</v>
      </c>
      <c r="M753" s="62" t="s">
        <v>192</v>
      </c>
      <c r="N753" s="56" t="s">
        <v>147</v>
      </c>
      <c r="O753" s="56" t="s">
        <v>580</v>
      </c>
      <c r="S753" s="56" t="s">
        <v>465</v>
      </c>
      <c r="T753" s="57" t="s">
        <v>259</v>
      </c>
      <c r="U753" s="57">
        <v>2</v>
      </c>
      <c r="V753" s="125">
        <v>145.38</v>
      </c>
      <c r="W753" s="125" t="s">
        <v>1017</v>
      </c>
      <c r="X753" s="65">
        <v>44699</v>
      </c>
      <c r="Y753" s="65">
        <v>44716</v>
      </c>
      <c r="Z753" s="69" t="s">
        <v>1080</v>
      </c>
      <c r="AA753" s="322">
        <v>45900</v>
      </c>
      <c r="AB753" s="56">
        <v>24</v>
      </c>
      <c r="AC753" s="56">
        <v>11</v>
      </c>
      <c r="AD753" s="65">
        <v>45076</v>
      </c>
      <c r="AE753" s="117">
        <v>1495.83</v>
      </c>
      <c r="AF753" s="117"/>
      <c r="AG753" s="56" t="s">
        <v>582</v>
      </c>
      <c r="AH753" s="204">
        <v>45108</v>
      </c>
      <c r="AI753" s="173">
        <v>10075105725</v>
      </c>
      <c r="AJ753" s="76" t="s">
        <v>2818</v>
      </c>
      <c r="AK753" s="76" t="s">
        <v>2827</v>
      </c>
      <c r="AL753" s="76">
        <v>1495.83</v>
      </c>
      <c r="AM753" s="76"/>
      <c r="AN753" s="76" t="s">
        <v>2853</v>
      </c>
      <c r="AW753" s="103">
        <v>45104</v>
      </c>
      <c r="AX753" s="97">
        <v>1647</v>
      </c>
      <c r="AY753" s="97"/>
      <c r="AZ753" s="97"/>
      <c r="BA753" s="101">
        <v>1495.83</v>
      </c>
      <c r="BD753" s="56"/>
      <c r="CS753" s="58">
        <f>+AL753+AT753</f>
        <v>1495.83</v>
      </c>
      <c r="CT753" s="76">
        <f>+BA753+BG753+BM753+BS753+BY753+CE753+CK753+CQ753</f>
        <v>1495.83</v>
      </c>
      <c r="CU753" s="76">
        <f>+CS753-CT753</f>
        <v>0</v>
      </c>
      <c r="CV753" s="81">
        <f>+AE753-AL753-AT753</f>
        <v>0</v>
      </c>
    </row>
    <row r="754" spans="1:100" ht="12.75">
      <c r="A754" s="56" t="s">
        <v>573</v>
      </c>
      <c r="B754" s="13">
        <v>40</v>
      </c>
      <c r="C754" s="15" t="s">
        <v>402</v>
      </c>
      <c r="D754" s="15" t="s">
        <v>403</v>
      </c>
      <c r="E754" s="13" t="s">
        <v>255</v>
      </c>
      <c r="F754" s="13">
        <v>2</v>
      </c>
      <c r="G754" s="13" t="s">
        <v>259</v>
      </c>
      <c r="H754" s="13">
        <v>2</v>
      </c>
      <c r="I754" s="55">
        <v>125.02</v>
      </c>
      <c r="J754" s="55">
        <v>55564</v>
      </c>
      <c r="K754" s="15">
        <v>0</v>
      </c>
      <c r="L754" s="15" t="s">
        <v>41</v>
      </c>
      <c r="M754" s="62" t="s">
        <v>192</v>
      </c>
      <c r="N754" s="56" t="s">
        <v>147</v>
      </c>
      <c r="O754" s="56" t="s">
        <v>580</v>
      </c>
      <c r="S754" s="56" t="s">
        <v>465</v>
      </c>
      <c r="T754" s="57" t="s">
        <v>259</v>
      </c>
      <c r="U754" s="57">
        <v>2</v>
      </c>
      <c r="V754" s="125">
        <v>145.38</v>
      </c>
      <c r="W754" s="125" t="s">
        <v>1017</v>
      </c>
      <c r="X754" s="65">
        <v>44699</v>
      </c>
      <c r="Y754" s="65">
        <v>44716</v>
      </c>
      <c r="Z754" s="69" t="s">
        <v>1080</v>
      </c>
      <c r="AA754" s="322">
        <v>45900</v>
      </c>
      <c r="AB754" s="56">
        <v>24</v>
      </c>
      <c r="AC754" s="56">
        <v>12</v>
      </c>
      <c r="AD754" s="65">
        <v>45107</v>
      </c>
      <c r="AE754" s="117">
        <v>1495.83</v>
      </c>
      <c r="AF754" s="117"/>
      <c r="AG754" s="56" t="s">
        <v>582</v>
      </c>
      <c r="AH754" s="204">
        <v>45159</v>
      </c>
      <c r="AI754" s="173">
        <v>10075105725</v>
      </c>
      <c r="AJ754" s="76" t="s">
        <v>2818</v>
      </c>
      <c r="AK754" s="76" t="s">
        <v>2829</v>
      </c>
      <c r="AL754" s="76">
        <v>1495.83</v>
      </c>
      <c r="AM754" s="76"/>
      <c r="AN754" s="76" t="s">
        <v>2855</v>
      </c>
      <c r="AW754" s="177">
        <v>45159</v>
      </c>
      <c r="AX754" s="178">
        <v>1837</v>
      </c>
      <c r="AY754" s="97"/>
      <c r="AZ754" s="97"/>
      <c r="BA754" s="101">
        <v>1495.83</v>
      </c>
      <c r="BD754" s="56"/>
      <c r="CS754" s="58">
        <f>+AL754+AT754</f>
        <v>1495.83</v>
      </c>
      <c r="CT754" s="76">
        <f>+BA754+BG754+BM754+BS754+BY754+CE754+CK754+CQ754</f>
        <v>1495.83</v>
      </c>
      <c r="CU754" s="76">
        <f>+CS754-CT754</f>
        <v>0</v>
      </c>
      <c r="CV754" s="81">
        <f>+AE754-AL754-AT754</f>
        <v>0</v>
      </c>
    </row>
    <row r="755" spans="1:100" ht="12.75">
      <c r="A755" s="56" t="s">
        <v>573</v>
      </c>
      <c r="B755" s="13">
        <v>40</v>
      </c>
      <c r="C755" s="15" t="s">
        <v>402</v>
      </c>
      <c r="D755" s="15" t="s">
        <v>403</v>
      </c>
      <c r="E755" s="13" t="s">
        <v>255</v>
      </c>
      <c r="F755" s="13">
        <v>2</v>
      </c>
      <c r="G755" s="13" t="s">
        <v>259</v>
      </c>
      <c r="H755" s="13">
        <v>2</v>
      </c>
      <c r="I755" s="55">
        <v>125.02</v>
      </c>
      <c r="J755" s="55">
        <v>55564</v>
      </c>
      <c r="K755" s="15">
        <v>0</v>
      </c>
      <c r="L755" s="15" t="s">
        <v>41</v>
      </c>
      <c r="M755" s="62" t="s">
        <v>192</v>
      </c>
      <c r="N755" s="56" t="s">
        <v>147</v>
      </c>
      <c r="O755" s="56" t="s">
        <v>580</v>
      </c>
      <c r="S755" s="56" t="s">
        <v>465</v>
      </c>
      <c r="T755" s="57" t="s">
        <v>259</v>
      </c>
      <c r="U755" s="57">
        <v>2</v>
      </c>
      <c r="V755" s="125">
        <v>145.38</v>
      </c>
      <c r="W755" s="125" t="s">
        <v>1017</v>
      </c>
      <c r="X755" s="65">
        <v>44699</v>
      </c>
      <c r="Y755" s="65">
        <v>44716</v>
      </c>
      <c r="Z755" s="69" t="s">
        <v>1080</v>
      </c>
      <c r="AA755" s="322">
        <v>45900</v>
      </c>
      <c r="AB755" s="56">
        <v>24</v>
      </c>
      <c r="AC755" s="56">
        <v>13</v>
      </c>
      <c r="AD755" s="65">
        <v>45137</v>
      </c>
      <c r="AE755" s="117">
        <v>1495.83</v>
      </c>
      <c r="AF755" s="117"/>
      <c r="AG755" s="56" t="s">
        <v>582</v>
      </c>
      <c r="AH755" s="204">
        <v>45159</v>
      </c>
      <c r="AI755" s="173">
        <v>10075105725</v>
      </c>
      <c r="AJ755" s="76" t="s">
        <v>2818</v>
      </c>
      <c r="AK755" s="76" t="s">
        <v>2830</v>
      </c>
      <c r="AL755" s="76">
        <v>1495.83</v>
      </c>
      <c r="AM755" s="76"/>
      <c r="AN755" s="76" t="s">
        <v>2856</v>
      </c>
      <c r="AW755" s="177">
        <v>45159</v>
      </c>
      <c r="AX755" s="178">
        <v>1835</v>
      </c>
      <c r="AY755" s="97"/>
      <c r="AZ755" s="97"/>
      <c r="BA755" s="101">
        <v>1495.83</v>
      </c>
      <c r="BD755" s="56"/>
      <c r="CS755" s="58">
        <f>+AL755+AT755</f>
        <v>1495.83</v>
      </c>
      <c r="CT755" s="76">
        <f>+BA755+BG755+BM755+BS755+BY755+CE755+CK755+CQ755</f>
        <v>1495.83</v>
      </c>
      <c r="CU755" s="76">
        <f>+CS755-CT755</f>
        <v>0</v>
      </c>
      <c r="CV755" s="81">
        <f>+AE755-AL755-AT755</f>
        <v>0</v>
      </c>
    </row>
    <row r="756" spans="1:100" ht="12.75">
      <c r="A756" s="56" t="s">
        <v>573</v>
      </c>
      <c r="B756" s="13">
        <v>40</v>
      </c>
      <c r="C756" s="15" t="s">
        <v>402</v>
      </c>
      <c r="D756" s="15" t="s">
        <v>403</v>
      </c>
      <c r="E756" s="13" t="s">
        <v>255</v>
      </c>
      <c r="F756" s="13">
        <v>2</v>
      </c>
      <c r="G756" s="13" t="s">
        <v>259</v>
      </c>
      <c r="H756" s="13">
        <v>2</v>
      </c>
      <c r="I756" s="55">
        <v>125.02</v>
      </c>
      <c r="J756" s="55">
        <v>55564</v>
      </c>
      <c r="K756" s="15">
        <v>0</v>
      </c>
      <c r="L756" s="15" t="s">
        <v>41</v>
      </c>
      <c r="M756" s="62" t="s">
        <v>192</v>
      </c>
      <c r="N756" s="56" t="s">
        <v>147</v>
      </c>
      <c r="O756" s="56" t="s">
        <v>580</v>
      </c>
      <c r="S756" s="56" t="s">
        <v>465</v>
      </c>
      <c r="T756" s="57" t="s">
        <v>259</v>
      </c>
      <c r="U756" s="57">
        <v>2</v>
      </c>
      <c r="V756" s="125">
        <v>145.38</v>
      </c>
      <c r="W756" s="125" t="s">
        <v>1017</v>
      </c>
      <c r="X756" s="65">
        <v>44699</v>
      </c>
      <c r="Y756" s="65">
        <v>44716</v>
      </c>
      <c r="Z756" s="69" t="s">
        <v>1080</v>
      </c>
      <c r="AA756" s="322">
        <v>45900</v>
      </c>
      <c r="AB756" s="56">
        <v>24</v>
      </c>
      <c r="AC756" s="56">
        <v>14</v>
      </c>
      <c r="AD756" s="65">
        <v>45168</v>
      </c>
      <c r="AE756" s="117">
        <v>1495.83</v>
      </c>
      <c r="AF756" s="117"/>
      <c r="AG756" s="56" t="s">
        <v>582</v>
      </c>
      <c r="AH756" s="204">
        <v>45204</v>
      </c>
      <c r="AI756" s="173">
        <v>10075105725</v>
      </c>
      <c r="AJ756" s="76" t="s">
        <v>2818</v>
      </c>
      <c r="AK756" s="76" t="s">
        <v>2832</v>
      </c>
      <c r="AL756" s="76">
        <v>1495.83</v>
      </c>
      <c r="AM756" s="76"/>
      <c r="AN756" s="76" t="s">
        <v>2858</v>
      </c>
      <c r="AW756" s="177">
        <v>45202</v>
      </c>
      <c r="AX756" s="178">
        <v>1945</v>
      </c>
      <c r="AY756" s="97"/>
      <c r="AZ756" s="97"/>
      <c r="BA756" s="101">
        <v>1495.83</v>
      </c>
      <c r="BD756" s="56"/>
      <c r="CS756" s="58">
        <f>+AL756+AT756</f>
        <v>1495.83</v>
      </c>
      <c r="CT756" s="76">
        <f>+BA756+BG756+BM756+BS756+BY756+CE756+CK756+CQ756</f>
        <v>1495.83</v>
      </c>
      <c r="CU756" s="76">
        <f>+CS756-CT756</f>
        <v>0</v>
      </c>
      <c r="CV756" s="81">
        <f>+AE756-AL756-AT756</f>
        <v>0</v>
      </c>
    </row>
    <row r="757" spans="1:100" ht="12.75">
      <c r="A757" s="56" t="s">
        <v>573</v>
      </c>
      <c r="B757" s="13">
        <v>40</v>
      </c>
      <c r="C757" s="15" t="s">
        <v>402</v>
      </c>
      <c r="D757" s="15" t="s">
        <v>403</v>
      </c>
      <c r="E757" s="13" t="s">
        <v>255</v>
      </c>
      <c r="F757" s="13">
        <v>2</v>
      </c>
      <c r="G757" s="13" t="s">
        <v>259</v>
      </c>
      <c r="H757" s="13">
        <v>2</v>
      </c>
      <c r="I757" s="55">
        <v>125.02</v>
      </c>
      <c r="J757" s="55">
        <v>55564</v>
      </c>
      <c r="K757" s="15">
        <v>0</v>
      </c>
      <c r="L757" s="15" t="s">
        <v>41</v>
      </c>
      <c r="M757" s="62" t="s">
        <v>192</v>
      </c>
      <c r="N757" s="56" t="s">
        <v>147</v>
      </c>
      <c r="O757" s="56" t="s">
        <v>580</v>
      </c>
      <c r="S757" s="56" t="s">
        <v>465</v>
      </c>
      <c r="T757" s="57" t="s">
        <v>259</v>
      </c>
      <c r="U757" s="57">
        <v>2</v>
      </c>
      <c r="V757" s="125">
        <v>145.38</v>
      </c>
      <c r="W757" s="125" t="s">
        <v>1017</v>
      </c>
      <c r="X757" s="65">
        <v>44699</v>
      </c>
      <c r="Y757" s="65">
        <v>44716</v>
      </c>
      <c r="Z757" s="69" t="s">
        <v>1080</v>
      </c>
      <c r="AA757" s="322">
        <v>45900</v>
      </c>
      <c r="AB757" s="56">
        <v>24</v>
      </c>
      <c r="AC757" s="56">
        <v>15</v>
      </c>
      <c r="AD757" s="65">
        <v>45199</v>
      </c>
      <c r="AE757" s="117">
        <v>1495.83</v>
      </c>
      <c r="AF757" s="117"/>
      <c r="AG757" s="56" t="s">
        <v>582</v>
      </c>
      <c r="AH757" s="204">
        <v>45229</v>
      </c>
      <c r="AI757" s="173">
        <v>10075105725</v>
      </c>
      <c r="AJ757" s="76" t="s">
        <v>2818</v>
      </c>
      <c r="AK757" s="76" t="s">
        <v>2834</v>
      </c>
      <c r="AL757" s="76">
        <v>1495.83</v>
      </c>
      <c r="AM757" s="76"/>
      <c r="AN757" s="76" t="s">
        <v>2860</v>
      </c>
      <c r="AW757" s="177">
        <v>45225</v>
      </c>
      <c r="AX757" s="178">
        <v>1992</v>
      </c>
      <c r="AY757" s="97"/>
      <c r="AZ757" s="97"/>
      <c r="BA757" s="101">
        <v>1495.83</v>
      </c>
      <c r="BD757" s="56"/>
      <c r="CS757" s="58">
        <f>+AL757+AT757</f>
        <v>1495.83</v>
      </c>
      <c r="CT757" s="76">
        <f>+BA757+BG757+BM757+BS757+BY757+CE757+CK757+CQ757</f>
        <v>1495.83</v>
      </c>
      <c r="CU757" s="76">
        <f>+CS757-CT757</f>
        <v>0</v>
      </c>
      <c r="CV757" s="81">
        <f>+AE757-AL757-AT757</f>
        <v>0</v>
      </c>
    </row>
    <row r="758" spans="1:100" ht="12.75">
      <c r="A758" s="56" t="s">
        <v>573</v>
      </c>
      <c r="B758" s="13">
        <v>40</v>
      </c>
      <c r="C758" s="15" t="s">
        <v>402</v>
      </c>
      <c r="D758" s="15" t="s">
        <v>403</v>
      </c>
      <c r="E758" s="13" t="s">
        <v>255</v>
      </c>
      <c r="F758" s="13">
        <v>2</v>
      </c>
      <c r="G758" s="13" t="s">
        <v>259</v>
      </c>
      <c r="H758" s="13">
        <v>2</v>
      </c>
      <c r="I758" s="55">
        <v>125.02</v>
      </c>
      <c r="J758" s="55">
        <v>55564</v>
      </c>
      <c r="K758" s="15">
        <v>0</v>
      </c>
      <c r="L758" s="15" t="s">
        <v>41</v>
      </c>
      <c r="M758" s="62" t="s">
        <v>192</v>
      </c>
      <c r="N758" s="56" t="s">
        <v>147</v>
      </c>
      <c r="O758" s="56" t="s">
        <v>580</v>
      </c>
      <c r="S758" s="56" t="s">
        <v>465</v>
      </c>
      <c r="T758" s="57" t="s">
        <v>259</v>
      </c>
      <c r="U758" s="57">
        <v>2</v>
      </c>
      <c r="V758" s="125">
        <v>145.38</v>
      </c>
      <c r="W758" s="125" t="s">
        <v>1017</v>
      </c>
      <c r="X758" s="65">
        <v>44699</v>
      </c>
      <c r="Y758" s="65">
        <v>44716</v>
      </c>
      <c r="Z758" s="69" t="s">
        <v>1080</v>
      </c>
      <c r="AA758" s="322">
        <v>45900</v>
      </c>
      <c r="AB758" s="56">
        <v>24</v>
      </c>
      <c r="AC758" s="56">
        <v>16</v>
      </c>
      <c r="AD758" s="65">
        <v>45229</v>
      </c>
      <c r="AE758" s="117">
        <v>1495.83</v>
      </c>
      <c r="AF758" s="117"/>
      <c r="AG758" s="56" t="s">
        <v>582</v>
      </c>
      <c r="AH758" s="204">
        <v>45257</v>
      </c>
      <c r="AI758" s="173">
        <v>10075105725</v>
      </c>
      <c r="AJ758" s="76" t="s">
        <v>2818</v>
      </c>
      <c r="AK758" s="76" t="s">
        <v>2836</v>
      </c>
      <c r="AL758" s="76">
        <v>1495.83</v>
      </c>
      <c r="AM758" s="76"/>
      <c r="AN758" s="76" t="s">
        <v>2862</v>
      </c>
      <c r="AW758" s="177">
        <v>45257</v>
      </c>
      <c r="AX758" s="178">
        <v>2075</v>
      </c>
      <c r="AY758" s="97"/>
      <c r="AZ758" s="97"/>
      <c r="BA758" s="101">
        <v>1495.83</v>
      </c>
      <c r="BD758" s="56"/>
      <c r="CS758" s="58">
        <f>+AL758+AT758</f>
        <v>1495.83</v>
      </c>
      <c r="CT758" s="76">
        <f>+BA758+BG758+BM758+BS758+BY758+CE758+CK758+CQ758</f>
        <v>1495.83</v>
      </c>
      <c r="CU758" s="76">
        <f>+CS758-CT758</f>
        <v>0</v>
      </c>
      <c r="CV758" s="81">
        <f>+AE758-AL758-AT758</f>
        <v>0</v>
      </c>
    </row>
    <row r="759" spans="1:100" ht="12.75">
      <c r="A759" s="56" t="s">
        <v>573</v>
      </c>
      <c r="B759" s="13">
        <v>40</v>
      </c>
      <c r="C759" s="15" t="s">
        <v>402</v>
      </c>
      <c r="D759" s="15" t="s">
        <v>403</v>
      </c>
      <c r="E759" s="13" t="s">
        <v>255</v>
      </c>
      <c r="F759" s="13">
        <v>2</v>
      </c>
      <c r="G759" s="13" t="s">
        <v>259</v>
      </c>
      <c r="H759" s="13">
        <v>2</v>
      </c>
      <c r="I759" s="55">
        <v>125.02</v>
      </c>
      <c r="J759" s="55">
        <v>55564</v>
      </c>
      <c r="K759" s="15">
        <v>0</v>
      </c>
      <c r="L759" s="15" t="s">
        <v>41</v>
      </c>
      <c r="M759" s="62" t="s">
        <v>192</v>
      </c>
      <c r="N759" s="56" t="s">
        <v>147</v>
      </c>
      <c r="O759" s="56" t="s">
        <v>580</v>
      </c>
      <c r="S759" s="56" t="s">
        <v>465</v>
      </c>
      <c r="T759" s="57" t="s">
        <v>259</v>
      </c>
      <c r="U759" s="57">
        <v>2</v>
      </c>
      <c r="V759" s="125">
        <v>145.38</v>
      </c>
      <c r="W759" s="125" t="s">
        <v>1017</v>
      </c>
      <c r="X759" s="65">
        <v>44699</v>
      </c>
      <c r="Y759" s="65">
        <v>44716</v>
      </c>
      <c r="Z759" s="69" t="s">
        <v>1080</v>
      </c>
      <c r="AA759" s="322">
        <v>45900</v>
      </c>
      <c r="AB759" s="56">
        <v>24</v>
      </c>
      <c r="AC759" s="56">
        <v>17</v>
      </c>
      <c r="AD759" s="65">
        <v>45260</v>
      </c>
      <c r="AE759" s="117">
        <v>1495.83</v>
      </c>
      <c r="AF759" s="117"/>
      <c r="AG759" s="56" t="s">
        <v>582</v>
      </c>
      <c r="AH759" s="204">
        <v>45279</v>
      </c>
      <c r="AI759" s="173">
        <v>10075105725</v>
      </c>
      <c r="AJ759" s="76" t="s">
        <v>2818</v>
      </c>
      <c r="AK759" s="76" t="s">
        <v>2838</v>
      </c>
      <c r="AL759" s="76">
        <v>1495.83</v>
      </c>
      <c r="AM759" s="76"/>
      <c r="AN759" s="76" t="s">
        <v>2864</v>
      </c>
      <c r="AW759" s="177">
        <v>45279</v>
      </c>
      <c r="AX759" s="178">
        <v>2126</v>
      </c>
      <c r="AY759" s="97"/>
      <c r="AZ759" s="97"/>
      <c r="BA759" s="101">
        <v>1495.83</v>
      </c>
      <c r="BD759" s="56"/>
      <c r="CS759" s="58">
        <f>+AL759+AT759</f>
        <v>1495.83</v>
      </c>
      <c r="CT759" s="76">
        <f>+BA759+BG759+BM759+BS759+BY759+CE759+CK759+CQ759</f>
        <v>1495.83</v>
      </c>
      <c r="CU759" s="76">
        <f>+CS759-CT759</f>
        <v>0</v>
      </c>
      <c r="CV759" s="81">
        <f>+AE759-AL759-AT759</f>
        <v>0</v>
      </c>
    </row>
    <row r="760" spans="1:100" ht="12.75">
      <c r="A760" s="56" t="s">
        <v>573</v>
      </c>
      <c r="B760" s="13">
        <v>40</v>
      </c>
      <c r="C760" s="15" t="s">
        <v>402</v>
      </c>
      <c r="D760" s="15" t="s">
        <v>403</v>
      </c>
      <c r="E760" s="13" t="s">
        <v>255</v>
      </c>
      <c r="F760" s="13">
        <v>2</v>
      </c>
      <c r="G760" s="13" t="s">
        <v>259</v>
      </c>
      <c r="H760" s="13">
        <v>2</v>
      </c>
      <c r="I760" s="55">
        <v>125.02</v>
      </c>
      <c r="J760" s="55">
        <v>55564</v>
      </c>
      <c r="K760" s="15">
        <v>0</v>
      </c>
      <c r="L760" s="15" t="s">
        <v>41</v>
      </c>
      <c r="M760" s="62" t="s">
        <v>192</v>
      </c>
      <c r="N760" s="56" t="s">
        <v>147</v>
      </c>
      <c r="O760" s="56" t="s">
        <v>580</v>
      </c>
      <c r="S760" s="56" t="s">
        <v>465</v>
      </c>
      <c r="T760" s="57" t="s">
        <v>259</v>
      </c>
      <c r="U760" s="57">
        <v>2</v>
      </c>
      <c r="V760" s="125">
        <v>145.38</v>
      </c>
      <c r="W760" s="125" t="s">
        <v>1017</v>
      </c>
      <c r="X760" s="65">
        <v>44699</v>
      </c>
      <c r="Y760" s="65">
        <v>44716</v>
      </c>
      <c r="Z760" s="69" t="s">
        <v>1080</v>
      </c>
      <c r="AA760" s="322">
        <v>45900</v>
      </c>
      <c r="AB760" s="56">
        <v>24</v>
      </c>
      <c r="AC760" s="56">
        <v>18</v>
      </c>
      <c r="AD760" s="65">
        <v>45290</v>
      </c>
      <c r="AE760" s="117">
        <v>1495.83</v>
      </c>
      <c r="AF760" s="117"/>
      <c r="AG760" s="56" t="s">
        <v>582</v>
      </c>
      <c r="AH760" s="204">
        <v>45335</v>
      </c>
      <c r="AI760" s="173">
        <v>10075105725</v>
      </c>
      <c r="AJ760" s="76" t="s">
        <v>2818</v>
      </c>
      <c r="AK760" s="76" t="s">
        <v>2866</v>
      </c>
      <c r="AL760" s="76">
        <v>1495.83</v>
      </c>
      <c r="AM760" s="76"/>
      <c r="AN760" s="76" t="s">
        <v>2884</v>
      </c>
      <c r="AW760" s="177">
        <v>45315</v>
      </c>
      <c r="AX760" s="178">
        <v>2240</v>
      </c>
      <c r="AY760" s="97"/>
      <c r="AZ760" s="97"/>
      <c r="BA760" s="101">
        <v>1495.83</v>
      </c>
      <c r="BD760" s="56"/>
      <c r="CS760" s="58">
        <f>+AL760+AT760</f>
        <v>1495.83</v>
      </c>
      <c r="CT760" s="76">
        <f>+BA760+BG760+BM760+BS760+BY760+CE760+CK760+CQ760</f>
        <v>1495.83</v>
      </c>
      <c r="CU760" s="76">
        <f>+CS760-CT760</f>
        <v>0</v>
      </c>
      <c r="CV760" s="81">
        <f>+AE760-AL760-AT760</f>
        <v>0</v>
      </c>
    </row>
    <row r="761" spans="1:100" ht="12.75">
      <c r="A761" s="56" t="s">
        <v>573</v>
      </c>
      <c r="B761" s="13">
        <v>40</v>
      </c>
      <c r="C761" s="15" t="s">
        <v>402</v>
      </c>
      <c r="D761" s="15" t="s">
        <v>403</v>
      </c>
      <c r="E761" s="13" t="s">
        <v>255</v>
      </c>
      <c r="F761" s="13">
        <v>2</v>
      </c>
      <c r="G761" s="13" t="s">
        <v>259</v>
      </c>
      <c r="H761" s="13">
        <v>2</v>
      </c>
      <c r="I761" s="55">
        <v>125.02</v>
      </c>
      <c r="J761" s="55">
        <v>55564</v>
      </c>
      <c r="K761" s="15">
        <v>0</v>
      </c>
      <c r="L761" s="15" t="s">
        <v>41</v>
      </c>
      <c r="M761" s="62" t="s">
        <v>192</v>
      </c>
      <c r="N761" s="56" t="s">
        <v>147</v>
      </c>
      <c r="O761" s="56" t="s">
        <v>580</v>
      </c>
      <c r="S761" s="56" t="s">
        <v>465</v>
      </c>
      <c r="T761" s="57" t="s">
        <v>259</v>
      </c>
      <c r="U761" s="57">
        <v>2</v>
      </c>
      <c r="V761" s="125">
        <v>145.38</v>
      </c>
      <c r="W761" s="125" t="s">
        <v>1017</v>
      </c>
      <c r="X761" s="65">
        <v>44699</v>
      </c>
      <c r="Y761" s="65">
        <v>44716</v>
      </c>
      <c r="Z761" s="69" t="s">
        <v>1080</v>
      </c>
      <c r="AA761" s="322">
        <v>45900</v>
      </c>
      <c r="AB761" s="56">
        <v>24</v>
      </c>
      <c r="AC761" s="56">
        <v>19</v>
      </c>
      <c r="AD761" s="65">
        <v>45321</v>
      </c>
      <c r="AE761" s="117">
        <v>1495.83</v>
      </c>
      <c r="AF761" s="117"/>
      <c r="AG761" s="56" t="s">
        <v>582</v>
      </c>
      <c r="AH761" s="204">
        <v>45349</v>
      </c>
      <c r="AI761" s="173">
        <v>10075105725</v>
      </c>
      <c r="AJ761" s="76" t="s">
        <v>2818</v>
      </c>
      <c r="AK761" s="76" t="s">
        <v>2868</v>
      </c>
      <c r="AL761" s="76">
        <v>1494.83</v>
      </c>
      <c r="AM761" s="76"/>
      <c r="AN761" s="76" t="s">
        <v>2886</v>
      </c>
      <c r="AW761" s="177">
        <v>45344</v>
      </c>
      <c r="AX761" s="178">
        <v>2330</v>
      </c>
      <c r="AY761" s="97"/>
      <c r="AZ761" s="97"/>
      <c r="BA761" s="101">
        <v>1495.83</v>
      </c>
      <c r="BD761" s="56"/>
      <c r="CS761" s="58">
        <f>+AL761+AT761</f>
        <v>1494.83</v>
      </c>
      <c r="CT761" s="76">
        <f>+BA761+BG761+BM761+BS761+BY761+CE761+CK761+CQ761</f>
        <v>1495.83</v>
      </c>
      <c r="CU761" s="76">
        <f>+CS761-CT761</f>
        <v>-1</v>
      </c>
      <c r="CV761" s="81">
        <f>+AE761-AL761-AT761</f>
        <v>1</v>
      </c>
    </row>
    <row r="762" spans="1:100" ht="12.75">
      <c r="A762" s="56" t="s">
        <v>573</v>
      </c>
      <c r="B762" s="13">
        <v>40</v>
      </c>
      <c r="C762" s="15" t="s">
        <v>402</v>
      </c>
      <c r="D762" s="15" t="s">
        <v>403</v>
      </c>
      <c r="E762" s="13" t="s">
        <v>255</v>
      </c>
      <c r="F762" s="13">
        <v>2</v>
      </c>
      <c r="G762" s="13" t="s">
        <v>259</v>
      </c>
      <c r="H762" s="13">
        <v>2</v>
      </c>
      <c r="I762" s="55">
        <v>125.02</v>
      </c>
      <c r="J762" s="55">
        <v>55564</v>
      </c>
      <c r="K762" s="15">
        <v>0</v>
      </c>
      <c r="L762" s="15" t="s">
        <v>41</v>
      </c>
      <c r="M762" s="62" t="s">
        <v>192</v>
      </c>
      <c r="N762" s="56" t="s">
        <v>147</v>
      </c>
      <c r="O762" s="56" t="s">
        <v>580</v>
      </c>
      <c r="S762" s="56" t="s">
        <v>465</v>
      </c>
      <c r="T762" s="57" t="s">
        <v>259</v>
      </c>
      <c r="U762" s="57">
        <v>2</v>
      </c>
      <c r="V762" s="125">
        <v>145.38</v>
      </c>
      <c r="W762" s="125" t="s">
        <v>1017</v>
      </c>
      <c r="X762" s="65">
        <v>44699</v>
      </c>
      <c r="Y762" s="65">
        <v>44716</v>
      </c>
      <c r="Z762" s="69" t="s">
        <v>1080</v>
      </c>
      <c r="AA762" s="322">
        <v>45900</v>
      </c>
      <c r="AB762" s="56">
        <v>24</v>
      </c>
      <c r="AC762" s="56">
        <v>20</v>
      </c>
      <c r="AD762" s="65">
        <v>45351</v>
      </c>
      <c r="AE762" s="117">
        <v>1495.83</v>
      </c>
      <c r="AF762" s="117"/>
      <c r="AG762" s="56" t="s">
        <v>582</v>
      </c>
      <c r="AH762" s="204">
        <v>45384</v>
      </c>
      <c r="AI762" s="173">
        <v>10075105725</v>
      </c>
      <c r="AJ762" s="76" t="s">
        <v>2818</v>
      </c>
      <c r="AK762" s="76" t="s">
        <v>2870</v>
      </c>
      <c r="AL762" s="76">
        <v>1494.83</v>
      </c>
      <c r="AM762" s="76"/>
      <c r="AN762" s="76" t="s">
        <v>2888</v>
      </c>
      <c r="AW762" s="177">
        <v>45371</v>
      </c>
      <c r="AX762" s="178">
        <v>2441</v>
      </c>
      <c r="AY762" s="97"/>
      <c r="AZ762" s="97"/>
      <c r="BA762" s="101">
        <v>1495.83</v>
      </c>
      <c r="BD762" s="56"/>
      <c r="CS762" s="58">
        <f>+AL762+AT762</f>
        <v>1494.83</v>
      </c>
      <c r="CT762" s="76">
        <f>+BA762+BG762+BM762+BS762+BY762+CE762+CK762+CQ762</f>
        <v>1495.83</v>
      </c>
      <c r="CU762" s="76">
        <f>+CS762-CT762</f>
        <v>-1</v>
      </c>
      <c r="CV762" s="81">
        <f>+AE762-AL762-AT762</f>
        <v>1</v>
      </c>
    </row>
    <row r="763" spans="1:100">
      <c r="A763" s="56" t="s">
        <v>573</v>
      </c>
      <c r="B763" s="13">
        <v>40</v>
      </c>
      <c r="C763" s="15" t="s">
        <v>402</v>
      </c>
      <c r="D763" s="15" t="s">
        <v>403</v>
      </c>
      <c r="E763" s="13" t="s">
        <v>255</v>
      </c>
      <c r="F763" s="13">
        <v>2</v>
      </c>
      <c r="G763" s="13" t="s">
        <v>259</v>
      </c>
      <c r="H763" s="13">
        <v>2</v>
      </c>
      <c r="I763" s="55">
        <v>125.02</v>
      </c>
      <c r="J763" s="55">
        <v>55564</v>
      </c>
      <c r="K763" s="15">
        <v>0</v>
      </c>
      <c r="L763" s="15" t="s">
        <v>41</v>
      </c>
      <c r="M763" s="62" t="s">
        <v>192</v>
      </c>
      <c r="N763" s="56" t="s">
        <v>147</v>
      </c>
      <c r="O763" s="56" t="s">
        <v>580</v>
      </c>
      <c r="S763" s="56" t="s">
        <v>465</v>
      </c>
      <c r="T763" s="57" t="s">
        <v>259</v>
      </c>
      <c r="U763" s="57">
        <v>2</v>
      </c>
      <c r="V763" s="125">
        <v>145.38</v>
      </c>
      <c r="W763" s="125" t="s">
        <v>1017</v>
      </c>
      <c r="X763" s="65">
        <v>44699</v>
      </c>
      <c r="Y763" s="65">
        <v>44716</v>
      </c>
      <c r="Z763" s="69" t="s">
        <v>1080</v>
      </c>
      <c r="AA763" s="322">
        <v>45900</v>
      </c>
      <c r="AB763" s="56">
        <v>24</v>
      </c>
      <c r="AC763" s="56">
        <v>21</v>
      </c>
      <c r="AD763" s="65">
        <v>45381</v>
      </c>
      <c r="AE763" s="117">
        <v>1495.83</v>
      </c>
      <c r="AF763" s="117"/>
      <c r="AG763" s="56" t="s">
        <v>582</v>
      </c>
      <c r="AH763" s="204">
        <v>45407</v>
      </c>
      <c r="AI763" s="173">
        <v>10075105725</v>
      </c>
      <c r="AJ763" s="76" t="s">
        <v>2818</v>
      </c>
      <c r="AK763" s="76" t="s">
        <v>2872</v>
      </c>
      <c r="AL763" s="76">
        <v>1495.83</v>
      </c>
      <c r="AM763" s="76"/>
      <c r="AN763" s="76" t="s">
        <v>2890</v>
      </c>
      <c r="AW763" s="103">
        <v>45404</v>
      </c>
      <c r="AX763" s="97">
        <v>2563</v>
      </c>
      <c r="AY763" s="97"/>
      <c r="AZ763" s="97"/>
      <c r="BA763" s="101">
        <v>1495.83</v>
      </c>
      <c r="BD763" s="56"/>
      <c r="CS763" s="58">
        <f>+AL763+AT763</f>
        <v>1495.83</v>
      </c>
      <c r="CT763" s="76">
        <f>+BA763+BG763+BM763+BS763+BY763+CE763+CK763+CQ763</f>
        <v>1495.83</v>
      </c>
      <c r="CU763" s="76">
        <f>+CS763-CT763</f>
        <v>0</v>
      </c>
      <c r="CV763" s="81">
        <f>+AE763-AL763-AT763</f>
        <v>0</v>
      </c>
    </row>
    <row r="764" spans="1:100" ht="12.75">
      <c r="A764" s="56" t="s">
        <v>573</v>
      </c>
      <c r="B764" s="13">
        <v>40</v>
      </c>
      <c r="C764" s="15" t="s">
        <v>402</v>
      </c>
      <c r="D764" s="15" t="s">
        <v>403</v>
      </c>
      <c r="E764" s="13" t="s">
        <v>255</v>
      </c>
      <c r="F764" s="13">
        <v>2</v>
      </c>
      <c r="G764" s="13" t="s">
        <v>259</v>
      </c>
      <c r="H764" s="13">
        <v>2</v>
      </c>
      <c r="I764" s="55">
        <v>125.02</v>
      </c>
      <c r="J764" s="55">
        <v>55564</v>
      </c>
      <c r="K764" s="15">
        <v>0</v>
      </c>
      <c r="L764" s="15" t="s">
        <v>41</v>
      </c>
      <c r="M764" s="62" t="s">
        <v>192</v>
      </c>
      <c r="N764" s="56" t="s">
        <v>147</v>
      </c>
      <c r="O764" s="56" t="s">
        <v>580</v>
      </c>
      <c r="S764" s="56" t="s">
        <v>465</v>
      </c>
      <c r="T764" s="57" t="s">
        <v>259</v>
      </c>
      <c r="U764" s="57">
        <v>2</v>
      </c>
      <c r="V764" s="125">
        <v>145.38</v>
      </c>
      <c r="W764" s="125" t="s">
        <v>1017</v>
      </c>
      <c r="X764" s="65">
        <v>44699</v>
      </c>
      <c r="Y764" s="65">
        <v>44716</v>
      </c>
      <c r="Z764" s="69" t="s">
        <v>1080</v>
      </c>
      <c r="AA764" s="322">
        <v>45900</v>
      </c>
      <c r="AB764" s="56">
        <v>24</v>
      </c>
      <c r="AC764" s="56">
        <v>22</v>
      </c>
      <c r="AD764" s="65">
        <v>45412</v>
      </c>
      <c r="AE764" s="117">
        <v>1495.83</v>
      </c>
      <c r="AF764" s="117"/>
      <c r="AG764" s="56" t="s">
        <v>582</v>
      </c>
      <c r="AH764" s="204">
        <v>45436</v>
      </c>
      <c r="AI764" s="173">
        <v>10075105725</v>
      </c>
      <c r="AJ764" s="76" t="s">
        <v>2818</v>
      </c>
      <c r="AK764" s="76" t="s">
        <v>2874</v>
      </c>
      <c r="AL764" s="76">
        <v>1495.83</v>
      </c>
      <c r="AM764" s="76"/>
      <c r="AN764" s="76" t="s">
        <v>2892</v>
      </c>
      <c r="AW764" s="177">
        <v>45436</v>
      </c>
      <c r="AX764" s="178">
        <v>2682</v>
      </c>
      <c r="AY764" s="97"/>
      <c r="AZ764" s="97"/>
      <c r="BA764" s="101">
        <v>1495.83</v>
      </c>
      <c r="BD764" s="56"/>
      <c r="CS764" s="58">
        <f>+AL764+AT764</f>
        <v>1495.83</v>
      </c>
      <c r="CT764" s="76">
        <f>+BA764+BG764+BM764+BS764+BY764+CE764+CK764+CQ764</f>
        <v>1495.83</v>
      </c>
      <c r="CU764" s="76">
        <f>+CS764-CT764</f>
        <v>0</v>
      </c>
      <c r="CV764" s="81">
        <f>+AE764-AL764-AT764</f>
        <v>0</v>
      </c>
    </row>
    <row r="765" spans="1:100" ht="12.75">
      <c r="A765" s="56" t="s">
        <v>573</v>
      </c>
      <c r="B765" s="13">
        <v>40</v>
      </c>
      <c r="C765" s="15" t="s">
        <v>402</v>
      </c>
      <c r="D765" s="15" t="s">
        <v>403</v>
      </c>
      <c r="E765" s="13" t="s">
        <v>255</v>
      </c>
      <c r="F765" s="13">
        <v>2</v>
      </c>
      <c r="G765" s="13" t="s">
        <v>259</v>
      </c>
      <c r="H765" s="13">
        <v>2</v>
      </c>
      <c r="I765" s="55">
        <v>125.02</v>
      </c>
      <c r="J765" s="55">
        <v>55564</v>
      </c>
      <c r="K765" s="15">
        <v>0</v>
      </c>
      <c r="L765" s="15" t="s">
        <v>41</v>
      </c>
      <c r="M765" s="62" t="s">
        <v>192</v>
      </c>
      <c r="N765" s="56" t="s">
        <v>147</v>
      </c>
      <c r="O765" s="56" t="s">
        <v>580</v>
      </c>
      <c r="S765" s="56" t="s">
        <v>465</v>
      </c>
      <c r="T765" s="57" t="s">
        <v>259</v>
      </c>
      <c r="U765" s="57">
        <v>2</v>
      </c>
      <c r="V765" s="125">
        <v>145.38</v>
      </c>
      <c r="W765" s="125" t="s">
        <v>1017</v>
      </c>
      <c r="X765" s="65">
        <v>44699</v>
      </c>
      <c r="Y765" s="65">
        <v>44716</v>
      </c>
      <c r="Z765" s="69" t="s">
        <v>1080</v>
      </c>
      <c r="AA765" s="322">
        <v>45900</v>
      </c>
      <c r="AB765" s="56">
        <v>24</v>
      </c>
      <c r="AC765" s="56">
        <v>23</v>
      </c>
      <c r="AD765" s="65">
        <v>45442</v>
      </c>
      <c r="AE765" s="117">
        <v>1495.83</v>
      </c>
      <c r="AF765" s="117"/>
      <c r="AG765" s="56" t="s">
        <v>582</v>
      </c>
      <c r="AH765" s="204">
        <v>45470</v>
      </c>
      <c r="AI765" s="173">
        <v>10075105725</v>
      </c>
      <c r="AJ765" s="76" t="s">
        <v>2818</v>
      </c>
      <c r="AK765" s="76" t="s">
        <v>2876</v>
      </c>
      <c r="AL765" s="76">
        <v>1495.83</v>
      </c>
      <c r="AM765" s="76"/>
      <c r="AN765" s="76" t="s">
        <v>2894</v>
      </c>
      <c r="AW765" s="177">
        <v>45469</v>
      </c>
      <c r="AX765" s="178">
        <v>2813</v>
      </c>
      <c r="AY765" s="97"/>
      <c r="AZ765" s="97"/>
      <c r="BA765" s="101">
        <v>1495.83</v>
      </c>
      <c r="BD765" s="56"/>
      <c r="CS765" s="58">
        <f>+AL765+AT765</f>
        <v>1495.83</v>
      </c>
      <c r="CT765" s="76">
        <f>+BA765+BG765+BM765+BS765+BY765+CE765+CK765+CQ765</f>
        <v>1495.83</v>
      </c>
      <c r="CU765" s="76">
        <f>+CS765-CT765</f>
        <v>0</v>
      </c>
      <c r="CV765" s="81">
        <f>+AE765-AL765-AT765</f>
        <v>0</v>
      </c>
    </row>
    <row r="766" spans="1:100" ht="12.75">
      <c r="A766" s="56" t="s">
        <v>573</v>
      </c>
      <c r="B766" s="13">
        <v>40</v>
      </c>
      <c r="C766" s="15" t="s">
        <v>402</v>
      </c>
      <c r="D766" s="15" t="s">
        <v>403</v>
      </c>
      <c r="E766" s="13" t="s">
        <v>255</v>
      </c>
      <c r="F766" s="13">
        <v>2</v>
      </c>
      <c r="G766" s="13" t="s">
        <v>259</v>
      </c>
      <c r="H766" s="13">
        <v>2</v>
      </c>
      <c r="I766" s="55">
        <v>125.02</v>
      </c>
      <c r="J766" s="55">
        <v>55564</v>
      </c>
      <c r="K766" s="15">
        <v>0</v>
      </c>
      <c r="L766" s="15" t="s">
        <v>41</v>
      </c>
      <c r="M766" s="62" t="s">
        <v>192</v>
      </c>
      <c r="N766" s="56" t="s">
        <v>147</v>
      </c>
      <c r="O766" s="56" t="s">
        <v>580</v>
      </c>
      <c r="S766" s="56" t="s">
        <v>465</v>
      </c>
      <c r="T766" s="57" t="s">
        <v>259</v>
      </c>
      <c r="U766" s="57">
        <v>2</v>
      </c>
      <c r="V766" s="125">
        <v>145.38</v>
      </c>
      <c r="W766" s="125" t="s">
        <v>1017</v>
      </c>
      <c r="X766" s="65">
        <v>44699</v>
      </c>
      <c r="Y766" s="65">
        <v>44716</v>
      </c>
      <c r="Z766" s="69" t="s">
        <v>1080</v>
      </c>
      <c r="AA766" s="322">
        <v>45900</v>
      </c>
      <c r="AB766" s="56">
        <v>24</v>
      </c>
      <c r="AC766" s="56">
        <v>24</v>
      </c>
      <c r="AD766" s="65">
        <v>45473</v>
      </c>
      <c r="AE766" s="117">
        <v>1495.83</v>
      </c>
      <c r="AF766" s="117"/>
      <c r="AG766" s="56" t="s">
        <v>582</v>
      </c>
      <c r="AH766" s="204">
        <v>45506</v>
      </c>
      <c r="AI766" s="173">
        <v>10075105725</v>
      </c>
      <c r="AJ766" s="76" t="s">
        <v>2818</v>
      </c>
      <c r="AK766" s="76" t="s">
        <v>2878</v>
      </c>
      <c r="AL766" s="76">
        <v>1495.83</v>
      </c>
      <c r="AM766" s="76"/>
      <c r="AN766" s="76" t="s">
        <v>2896</v>
      </c>
      <c r="AW766" s="177">
        <v>45506</v>
      </c>
      <c r="AX766" s="178">
        <v>2979</v>
      </c>
      <c r="AY766" s="97"/>
      <c r="AZ766" s="97"/>
      <c r="BA766" s="101">
        <v>1495.83</v>
      </c>
      <c r="BD766" s="56"/>
      <c r="CS766" s="58">
        <f>+AL766+AT766</f>
        <v>1495.83</v>
      </c>
      <c r="CT766" s="76">
        <f>+BA766+BG766+BM766+BS766+BY766+CE766+CK766+CQ766</f>
        <v>1495.83</v>
      </c>
      <c r="CU766" s="76">
        <f>+CS766-CT766</f>
        <v>0</v>
      </c>
      <c r="CV766" s="81">
        <f>+AE766-AL766-AT766</f>
        <v>0</v>
      </c>
    </row>
    <row r="767" spans="1:100">
      <c r="A767" s="56" t="s">
        <v>573</v>
      </c>
      <c r="B767" s="13">
        <v>40</v>
      </c>
      <c r="C767" s="15" t="s">
        <v>402</v>
      </c>
      <c r="D767" s="15" t="s">
        <v>403</v>
      </c>
      <c r="E767" s="13" t="s">
        <v>255</v>
      </c>
      <c r="F767" s="13">
        <v>2</v>
      </c>
      <c r="G767" s="13" t="s">
        <v>259</v>
      </c>
      <c r="H767" s="13">
        <v>2</v>
      </c>
      <c r="I767" s="55">
        <v>125.02</v>
      </c>
      <c r="J767" s="55">
        <v>55564</v>
      </c>
      <c r="K767" s="15">
        <v>0</v>
      </c>
      <c r="L767" s="15" t="s">
        <v>41</v>
      </c>
      <c r="M767" s="62" t="s">
        <v>192</v>
      </c>
      <c r="N767" s="56" t="s">
        <v>147</v>
      </c>
      <c r="O767" s="56" t="s">
        <v>580</v>
      </c>
      <c r="S767" s="109" t="s">
        <v>584</v>
      </c>
      <c r="V767" s="125">
        <v>12.5</v>
      </c>
      <c r="W767" s="125" t="s">
        <v>1017</v>
      </c>
      <c r="X767" s="65">
        <v>44699</v>
      </c>
      <c r="Y767" s="65">
        <v>44921</v>
      </c>
      <c r="Z767" s="69" t="s">
        <v>1080</v>
      </c>
      <c r="AA767" s="322">
        <v>6000</v>
      </c>
      <c r="AB767" s="56">
        <v>48</v>
      </c>
      <c r="AC767" s="56">
        <v>1</v>
      </c>
      <c r="AD767" s="65">
        <v>44772</v>
      </c>
      <c r="AE767" s="117">
        <v>125</v>
      </c>
      <c r="AF767" s="117"/>
      <c r="AG767" s="56" t="s">
        <v>582</v>
      </c>
      <c r="AH767" s="204">
        <v>44761</v>
      </c>
      <c r="AI767" s="173">
        <v>10075105725</v>
      </c>
      <c r="AJ767" s="76" t="s">
        <v>2818</v>
      </c>
      <c r="AK767" s="76" t="s">
        <v>586</v>
      </c>
      <c r="AL767" s="76">
        <v>125</v>
      </c>
      <c r="AM767" s="76"/>
      <c r="AN767" s="76" t="s">
        <v>2810</v>
      </c>
      <c r="AW767" s="103">
        <v>44761</v>
      </c>
      <c r="AX767" s="97">
        <v>801</v>
      </c>
      <c r="AY767" s="97"/>
      <c r="AZ767" s="97"/>
      <c r="BA767" s="76">
        <v>125</v>
      </c>
      <c r="BD767" s="56"/>
      <c r="CS767" s="58">
        <f>+AL767+AT767</f>
        <v>125</v>
      </c>
      <c r="CT767" s="76">
        <f>+BA767+BG767+BM767+BS767+BY767+CE767+CK767+CQ767</f>
        <v>125</v>
      </c>
      <c r="CU767" s="76">
        <f>+CS767-CT767</f>
        <v>0</v>
      </c>
      <c r="CV767" s="81">
        <f>+AE767-AL767-AT767</f>
        <v>0</v>
      </c>
    </row>
    <row r="768" spans="1:100">
      <c r="A768" s="56" t="s">
        <v>573</v>
      </c>
      <c r="B768" s="13">
        <v>40</v>
      </c>
      <c r="C768" s="15" t="s">
        <v>402</v>
      </c>
      <c r="D768" s="15" t="s">
        <v>403</v>
      </c>
      <c r="E768" s="13" t="s">
        <v>255</v>
      </c>
      <c r="F768" s="13">
        <v>2</v>
      </c>
      <c r="G768" s="13" t="s">
        <v>259</v>
      </c>
      <c r="H768" s="13">
        <v>2</v>
      </c>
      <c r="I768" s="55">
        <v>125.02</v>
      </c>
      <c r="J768" s="55">
        <v>55564</v>
      </c>
      <c r="K768" s="15">
        <v>0</v>
      </c>
      <c r="L768" s="15" t="s">
        <v>41</v>
      </c>
      <c r="M768" s="62" t="s">
        <v>192</v>
      </c>
      <c r="N768" s="56" t="s">
        <v>147</v>
      </c>
      <c r="O768" s="56" t="s">
        <v>580</v>
      </c>
      <c r="S768" s="109" t="s">
        <v>584</v>
      </c>
      <c r="V768" s="125">
        <v>12.5</v>
      </c>
      <c r="W768" s="125" t="s">
        <v>1017</v>
      </c>
      <c r="X768" s="65">
        <v>44699</v>
      </c>
      <c r="Y768" s="65">
        <v>44921</v>
      </c>
      <c r="Z768" s="69" t="s">
        <v>1080</v>
      </c>
      <c r="AA768" s="322">
        <v>6000</v>
      </c>
      <c r="AB768" s="56">
        <v>48</v>
      </c>
      <c r="AC768" s="56">
        <v>2</v>
      </c>
      <c r="AD768" s="65">
        <v>19236</v>
      </c>
      <c r="AE768" s="117">
        <v>125</v>
      </c>
      <c r="AF768" s="117"/>
      <c r="AG768" s="56" t="s">
        <v>582</v>
      </c>
      <c r="AH768" s="126">
        <v>44789</v>
      </c>
      <c r="AI768" s="121">
        <v>10075105725</v>
      </c>
      <c r="AJ768" s="58" t="s">
        <v>2818</v>
      </c>
      <c r="AK768" s="58" t="s">
        <v>593</v>
      </c>
      <c r="AL768" s="58">
        <v>125</v>
      </c>
      <c r="AN768" s="58" t="s">
        <v>2813</v>
      </c>
      <c r="AW768" s="103">
        <v>44788</v>
      </c>
      <c r="AX768" s="97">
        <v>855</v>
      </c>
      <c r="AY768" s="97"/>
      <c r="AZ768" s="97"/>
      <c r="BA768" s="101">
        <v>125</v>
      </c>
      <c r="BD768" s="56"/>
      <c r="CS768" s="58">
        <f>+AL768+AT768</f>
        <v>125</v>
      </c>
      <c r="CT768" s="76">
        <f>+BA768+BG768+BM768+BS768+BY768+CE768+CK768+CQ768</f>
        <v>125</v>
      </c>
      <c r="CU768" s="76">
        <f>+CS768-CT768</f>
        <v>0</v>
      </c>
      <c r="CV768" s="81">
        <f>+AE768-AL768-AT768</f>
        <v>0</v>
      </c>
    </row>
    <row r="769" spans="1:100">
      <c r="A769" s="56" t="s">
        <v>573</v>
      </c>
      <c r="B769" s="13">
        <v>40</v>
      </c>
      <c r="C769" s="15" t="s">
        <v>402</v>
      </c>
      <c r="D769" s="15" t="s">
        <v>403</v>
      </c>
      <c r="E769" s="13" t="s">
        <v>255</v>
      </c>
      <c r="F769" s="13">
        <v>2</v>
      </c>
      <c r="G769" s="13" t="s">
        <v>259</v>
      </c>
      <c r="H769" s="13">
        <v>2</v>
      </c>
      <c r="I769" s="55">
        <v>125.02</v>
      </c>
      <c r="J769" s="55">
        <v>55564</v>
      </c>
      <c r="K769" s="15">
        <v>0</v>
      </c>
      <c r="L769" s="15" t="s">
        <v>41</v>
      </c>
      <c r="M769" s="62" t="s">
        <v>192</v>
      </c>
      <c r="N769" s="56" t="s">
        <v>147</v>
      </c>
      <c r="O769" s="56" t="s">
        <v>580</v>
      </c>
      <c r="S769" s="109" t="s">
        <v>584</v>
      </c>
      <c r="V769" s="125">
        <v>12.5</v>
      </c>
      <c r="W769" s="125" t="s">
        <v>1017</v>
      </c>
      <c r="X769" s="65">
        <v>44699</v>
      </c>
      <c r="Y769" s="65">
        <v>44921</v>
      </c>
      <c r="Z769" s="69" t="s">
        <v>1080</v>
      </c>
      <c r="AA769" s="322">
        <v>6000</v>
      </c>
      <c r="AB769" s="56">
        <v>48</v>
      </c>
      <c r="AC769" s="56">
        <v>3</v>
      </c>
      <c r="AD769" s="65">
        <v>44834</v>
      </c>
      <c r="AE769" s="117">
        <v>125</v>
      </c>
      <c r="AF769" s="117"/>
      <c r="AG769" s="56" t="s">
        <v>582</v>
      </c>
      <c r="AH769" s="126">
        <v>44832</v>
      </c>
      <c r="AI769" s="121">
        <v>10075105725</v>
      </c>
      <c r="AJ769" s="58" t="s">
        <v>2818</v>
      </c>
      <c r="AK769" s="58" t="s">
        <v>587</v>
      </c>
      <c r="AL769" s="58">
        <v>125</v>
      </c>
      <c r="AN769" s="58" t="s">
        <v>2815</v>
      </c>
      <c r="AW769" s="103">
        <v>44832</v>
      </c>
      <c r="AX769" s="97">
        <v>16416</v>
      </c>
      <c r="AY769" s="97">
        <f>6400.66-5907.03</f>
        <v>493.63000000000011</v>
      </c>
      <c r="AZ769" s="97">
        <v>3.9489999999999998</v>
      </c>
      <c r="BA769" s="101">
        <f>+AY769/AZ769</f>
        <v>125.00126614332746</v>
      </c>
      <c r="BD769" s="56"/>
      <c r="CS769" s="58">
        <f>+AL769+AT769</f>
        <v>125</v>
      </c>
      <c r="CT769" s="76">
        <f>+BA769+BG769+BM769+BS769+BY769+CE769+CK769+CQ769</f>
        <v>125.00126614332746</v>
      </c>
      <c r="CU769" s="76">
        <f>+CS769-CT769</f>
        <v>-1.2661433274558931E-3</v>
      </c>
      <c r="CV769" s="81">
        <f>+AE769-AL769-AT769</f>
        <v>0</v>
      </c>
    </row>
    <row r="770" spans="1:100">
      <c r="A770" s="56" t="s">
        <v>573</v>
      </c>
      <c r="B770" s="13">
        <v>40</v>
      </c>
      <c r="C770" s="15" t="s">
        <v>402</v>
      </c>
      <c r="D770" s="15" t="s">
        <v>403</v>
      </c>
      <c r="E770" s="13" t="s">
        <v>255</v>
      </c>
      <c r="F770" s="13">
        <v>2</v>
      </c>
      <c r="G770" s="13" t="s">
        <v>259</v>
      </c>
      <c r="H770" s="13">
        <v>2</v>
      </c>
      <c r="I770" s="55">
        <v>125.02</v>
      </c>
      <c r="J770" s="55">
        <v>55564</v>
      </c>
      <c r="K770" s="15">
        <v>0</v>
      </c>
      <c r="L770" s="15" t="s">
        <v>41</v>
      </c>
      <c r="M770" s="62" t="s">
        <v>192</v>
      </c>
      <c r="N770" s="56" t="s">
        <v>147</v>
      </c>
      <c r="O770" s="56" t="s">
        <v>580</v>
      </c>
      <c r="S770" s="109" t="s">
        <v>584</v>
      </c>
      <c r="V770" s="125">
        <v>12.5</v>
      </c>
      <c r="W770" s="125" t="s">
        <v>1017</v>
      </c>
      <c r="X770" s="65">
        <v>44699</v>
      </c>
      <c r="Y770" s="65">
        <v>44921</v>
      </c>
      <c r="Z770" s="69" t="s">
        <v>1080</v>
      </c>
      <c r="AA770" s="322">
        <v>6000</v>
      </c>
      <c r="AB770" s="56">
        <v>48</v>
      </c>
      <c r="AC770" s="56">
        <v>4</v>
      </c>
      <c r="AD770" s="65">
        <v>44864</v>
      </c>
      <c r="AE770" s="117">
        <v>125</v>
      </c>
      <c r="AF770" s="117"/>
      <c r="AG770" s="56" t="s">
        <v>582</v>
      </c>
      <c r="AH770" s="126">
        <v>44858</v>
      </c>
      <c r="AI770" s="121">
        <v>10075105725</v>
      </c>
      <c r="AJ770" s="58" t="s">
        <v>2818</v>
      </c>
      <c r="AK770" s="58" t="s">
        <v>585</v>
      </c>
      <c r="AL770" s="58">
        <v>125</v>
      </c>
      <c r="AN770" s="58" t="s">
        <v>2816</v>
      </c>
      <c r="AW770" s="103">
        <v>44855</v>
      </c>
      <c r="AX770" s="97">
        <v>17145</v>
      </c>
      <c r="AY770" s="97">
        <f>6447.66-5950.41</f>
        <v>497.25</v>
      </c>
      <c r="AZ770" s="97">
        <v>3.9780000000000002</v>
      </c>
      <c r="BA770" s="101">
        <f>+AY770/AZ770</f>
        <v>125</v>
      </c>
      <c r="BD770" s="56"/>
      <c r="CS770" s="58">
        <f>+AL770+AT770</f>
        <v>125</v>
      </c>
      <c r="CT770" s="76">
        <f>+BA770+BG770+BM770+BS770+BY770+CE770+CK770+CQ770</f>
        <v>125</v>
      </c>
      <c r="CU770" s="76">
        <f>+CS770-CT770</f>
        <v>0</v>
      </c>
      <c r="CV770" s="81">
        <f>+AE770-AL770-AT770</f>
        <v>0</v>
      </c>
    </row>
    <row r="771" spans="1:100">
      <c r="A771" s="56" t="s">
        <v>573</v>
      </c>
      <c r="B771" s="13">
        <v>40</v>
      </c>
      <c r="C771" s="15" t="s">
        <v>402</v>
      </c>
      <c r="D771" s="15" t="s">
        <v>403</v>
      </c>
      <c r="E771" s="13" t="s">
        <v>255</v>
      </c>
      <c r="F771" s="13">
        <v>2</v>
      </c>
      <c r="G771" s="13" t="s">
        <v>259</v>
      </c>
      <c r="H771" s="13">
        <v>2</v>
      </c>
      <c r="I771" s="55">
        <v>125.02</v>
      </c>
      <c r="J771" s="55">
        <v>55564</v>
      </c>
      <c r="K771" s="15">
        <v>0</v>
      </c>
      <c r="L771" s="15" t="s">
        <v>41</v>
      </c>
      <c r="M771" s="62" t="s">
        <v>192</v>
      </c>
      <c r="N771" s="56" t="s">
        <v>147</v>
      </c>
      <c r="O771" s="56" t="s">
        <v>580</v>
      </c>
      <c r="S771" s="109" t="s">
        <v>584</v>
      </c>
      <c r="V771" s="125">
        <v>12.5</v>
      </c>
      <c r="W771" s="125" t="s">
        <v>1017</v>
      </c>
      <c r="X771" s="65">
        <v>44699</v>
      </c>
      <c r="Y771" s="65">
        <v>44921</v>
      </c>
      <c r="Z771" s="69" t="s">
        <v>1080</v>
      </c>
      <c r="AA771" s="322">
        <v>6000</v>
      </c>
      <c r="AB771" s="56">
        <v>48</v>
      </c>
      <c r="AC771" s="56">
        <v>5</v>
      </c>
      <c r="AD771" s="65">
        <v>44941</v>
      </c>
      <c r="AE771" s="117">
        <v>125</v>
      </c>
      <c r="AF771" s="117"/>
      <c r="AG771" s="56" t="s">
        <v>582</v>
      </c>
      <c r="AH771" s="126">
        <v>44939</v>
      </c>
      <c r="AI771" s="121">
        <v>10075105725</v>
      </c>
      <c r="AJ771" s="58" t="s">
        <v>2818</v>
      </c>
      <c r="AK771" s="58" t="s">
        <v>2819</v>
      </c>
      <c r="AL771" s="58">
        <v>125</v>
      </c>
      <c r="AN771" s="58" t="s">
        <v>2840</v>
      </c>
      <c r="AW771" s="103">
        <v>44938</v>
      </c>
      <c r="AX771" s="97">
        <v>1146</v>
      </c>
      <c r="AY771" s="97"/>
      <c r="AZ771" s="97"/>
      <c r="BA771" s="101">
        <v>125</v>
      </c>
      <c r="BD771" s="56"/>
      <c r="CS771" s="58">
        <f>+AL771+AT771</f>
        <v>125</v>
      </c>
      <c r="CT771" s="76">
        <f>+BA771+BG771+BM771+BS771+BY771+CE771+CK771+CQ771</f>
        <v>125</v>
      </c>
      <c r="CU771" s="76">
        <f>+CS771-CT771</f>
        <v>0</v>
      </c>
      <c r="CV771" s="81">
        <f>+AE771-AL771-AT771</f>
        <v>0</v>
      </c>
    </row>
    <row r="772" spans="1:100" ht="12.75">
      <c r="A772" s="56" t="s">
        <v>573</v>
      </c>
      <c r="B772" s="13">
        <v>40</v>
      </c>
      <c r="C772" s="15" t="s">
        <v>402</v>
      </c>
      <c r="D772" s="15" t="s">
        <v>403</v>
      </c>
      <c r="E772" s="13" t="s">
        <v>255</v>
      </c>
      <c r="F772" s="13">
        <v>2</v>
      </c>
      <c r="G772" s="13" t="s">
        <v>259</v>
      </c>
      <c r="H772" s="13">
        <v>2</v>
      </c>
      <c r="I772" s="55">
        <v>125.02</v>
      </c>
      <c r="J772" s="55">
        <v>55564</v>
      </c>
      <c r="K772" s="15">
        <v>0</v>
      </c>
      <c r="L772" s="15" t="s">
        <v>41</v>
      </c>
      <c r="M772" s="62" t="s">
        <v>192</v>
      </c>
      <c r="N772" s="56" t="s">
        <v>147</v>
      </c>
      <c r="O772" s="56" t="s">
        <v>580</v>
      </c>
      <c r="S772" s="109" t="s">
        <v>584</v>
      </c>
      <c r="V772" s="125">
        <v>12.5</v>
      </c>
      <c r="W772" s="125" t="s">
        <v>1017</v>
      </c>
      <c r="X772" s="65">
        <v>44699</v>
      </c>
      <c r="Y772" s="65">
        <v>44921</v>
      </c>
      <c r="Z772" s="69" t="s">
        <v>1080</v>
      </c>
      <c r="AA772" s="322">
        <v>6000</v>
      </c>
      <c r="AB772" s="56">
        <v>48</v>
      </c>
      <c r="AC772" s="56">
        <v>6</v>
      </c>
      <c r="AD772" s="65">
        <v>44972</v>
      </c>
      <c r="AE772" s="117">
        <v>125</v>
      </c>
      <c r="AF772" s="117"/>
      <c r="AG772" s="56" t="s">
        <v>582</v>
      </c>
      <c r="AH772" s="126">
        <v>44957</v>
      </c>
      <c r="AI772" s="121">
        <v>10075105725</v>
      </c>
      <c r="AJ772" s="58" t="s">
        <v>2818</v>
      </c>
      <c r="AK772" s="58" t="s">
        <v>592</v>
      </c>
      <c r="AL772" s="58">
        <v>125</v>
      </c>
      <c r="AN772" s="58" t="s">
        <v>2842</v>
      </c>
      <c r="AW772" s="177">
        <v>44956</v>
      </c>
      <c r="AX772" s="178">
        <v>1173</v>
      </c>
      <c r="AY772" s="97"/>
      <c r="AZ772" s="97"/>
      <c r="BA772" s="101">
        <v>125</v>
      </c>
      <c r="BD772" s="56"/>
      <c r="CS772" s="58">
        <f>+AL772+AT772</f>
        <v>125</v>
      </c>
      <c r="CT772" s="76">
        <f>+BA772+BG772+BM772+BS772+BY772+CE772+CK772+CQ772</f>
        <v>125</v>
      </c>
      <c r="CU772" s="76">
        <f>+CS772-CT772</f>
        <v>0</v>
      </c>
      <c r="CV772" s="81">
        <f>+AE772-AL772-AT772</f>
        <v>0</v>
      </c>
    </row>
    <row r="773" spans="1:100" ht="12.75">
      <c r="A773" s="56" t="s">
        <v>573</v>
      </c>
      <c r="B773" s="13">
        <v>40</v>
      </c>
      <c r="C773" s="15" t="s">
        <v>402</v>
      </c>
      <c r="D773" s="15" t="s">
        <v>403</v>
      </c>
      <c r="E773" s="13" t="s">
        <v>255</v>
      </c>
      <c r="F773" s="13">
        <v>2</v>
      </c>
      <c r="G773" s="13" t="s">
        <v>259</v>
      </c>
      <c r="H773" s="13">
        <v>2</v>
      </c>
      <c r="I773" s="55">
        <v>125.02</v>
      </c>
      <c r="J773" s="55">
        <v>55564</v>
      </c>
      <c r="K773" s="15">
        <v>0</v>
      </c>
      <c r="L773" s="15" t="s">
        <v>41</v>
      </c>
      <c r="M773" s="62" t="s">
        <v>192</v>
      </c>
      <c r="N773" s="56" t="s">
        <v>147</v>
      </c>
      <c r="O773" s="56" t="s">
        <v>580</v>
      </c>
      <c r="S773" s="109" t="s">
        <v>584</v>
      </c>
      <c r="V773" s="125">
        <v>12.5</v>
      </c>
      <c r="W773" s="125" t="s">
        <v>1017</v>
      </c>
      <c r="X773" s="65">
        <v>44699</v>
      </c>
      <c r="Y773" s="65">
        <v>44921</v>
      </c>
      <c r="Z773" s="69" t="s">
        <v>1080</v>
      </c>
      <c r="AA773" s="322">
        <v>6000</v>
      </c>
      <c r="AB773" s="56">
        <v>48</v>
      </c>
      <c r="AC773" s="56">
        <v>7</v>
      </c>
      <c r="AD773" s="65">
        <v>45000</v>
      </c>
      <c r="AE773" s="117">
        <v>125</v>
      </c>
      <c r="AF773" s="117"/>
      <c r="AG773" s="56" t="s">
        <v>582</v>
      </c>
      <c r="AH773" s="126">
        <v>44980</v>
      </c>
      <c r="AI773" s="121">
        <v>10075105725</v>
      </c>
      <c r="AJ773" s="58" t="s">
        <v>2818</v>
      </c>
      <c r="AK773" s="58" t="s">
        <v>589</v>
      </c>
      <c r="AL773" s="58">
        <v>125</v>
      </c>
      <c r="AN773" s="58" t="s">
        <v>2845</v>
      </c>
      <c r="AW773" s="177">
        <v>44979</v>
      </c>
      <c r="AX773" s="178">
        <v>1241</v>
      </c>
      <c r="AY773" s="97"/>
      <c r="AZ773" s="97"/>
      <c r="BA773" s="101">
        <v>125</v>
      </c>
      <c r="BD773" s="56"/>
      <c r="CS773" s="58">
        <f>+AL773+AT773</f>
        <v>125</v>
      </c>
      <c r="CT773" s="76">
        <f>+BA773+BG773+BM773+BS773+BY773+CE773+CK773+CQ773</f>
        <v>125</v>
      </c>
      <c r="CU773" s="76">
        <f>+CS773-CT773</f>
        <v>0</v>
      </c>
      <c r="CV773" s="81">
        <f>+AE773-AL773-AT773</f>
        <v>0</v>
      </c>
    </row>
    <row r="774" spans="1:100">
      <c r="A774" s="56" t="s">
        <v>573</v>
      </c>
      <c r="B774" s="13">
        <v>40</v>
      </c>
      <c r="C774" s="15" t="s">
        <v>402</v>
      </c>
      <c r="D774" s="15" t="s">
        <v>403</v>
      </c>
      <c r="E774" s="13" t="s">
        <v>255</v>
      </c>
      <c r="F774" s="13">
        <v>2</v>
      </c>
      <c r="G774" s="13" t="s">
        <v>259</v>
      </c>
      <c r="H774" s="13">
        <v>2</v>
      </c>
      <c r="I774" s="55">
        <v>125.02</v>
      </c>
      <c r="J774" s="55">
        <v>55564</v>
      </c>
      <c r="K774" s="15">
        <v>0</v>
      </c>
      <c r="L774" s="15" t="s">
        <v>41</v>
      </c>
      <c r="M774" s="62" t="s">
        <v>192</v>
      </c>
      <c r="N774" s="56" t="s">
        <v>147</v>
      </c>
      <c r="O774" s="56" t="s">
        <v>580</v>
      </c>
      <c r="S774" s="109" t="s">
        <v>584</v>
      </c>
      <c r="V774" s="125">
        <v>12.5</v>
      </c>
      <c r="W774" s="125" t="s">
        <v>1017</v>
      </c>
      <c r="X774" s="65">
        <v>44699</v>
      </c>
      <c r="Y774" s="65">
        <v>44921</v>
      </c>
      <c r="Z774" s="69" t="s">
        <v>1080</v>
      </c>
      <c r="AA774" s="322">
        <v>6000</v>
      </c>
      <c r="AB774" s="56">
        <v>48</v>
      </c>
      <c r="AC774" s="56">
        <v>8</v>
      </c>
      <c r="AD774" s="65">
        <v>45031</v>
      </c>
      <c r="AE774" s="117">
        <v>125</v>
      </c>
      <c r="AF774" s="117"/>
      <c r="AG774" s="56" t="s">
        <v>582</v>
      </c>
      <c r="AH774" s="126">
        <v>44995</v>
      </c>
      <c r="AI774" s="121">
        <v>10075105725</v>
      </c>
      <c r="AJ774" s="58" t="s">
        <v>2818</v>
      </c>
      <c r="AK774" s="58" t="s">
        <v>2821</v>
      </c>
      <c r="AL774" s="58">
        <v>125</v>
      </c>
      <c r="AN774" s="58" t="s">
        <v>2847</v>
      </c>
      <c r="AW774" s="103">
        <v>44995</v>
      </c>
      <c r="AX774" s="97">
        <v>1309</v>
      </c>
      <c r="AY774" s="97"/>
      <c r="AZ774" s="97"/>
      <c r="BA774" s="101">
        <v>125</v>
      </c>
      <c r="BD774" s="56"/>
      <c r="CS774" s="58">
        <f>+AL774+AT774</f>
        <v>125</v>
      </c>
      <c r="CT774" s="76">
        <f>+BA774+BG774+BM774+BS774+BY774+CE774+CK774+CQ774</f>
        <v>125</v>
      </c>
      <c r="CU774" s="76">
        <f>+CS774-CT774</f>
        <v>0</v>
      </c>
      <c r="CV774" s="81">
        <f>+AE774-AL774-AT774</f>
        <v>0</v>
      </c>
    </row>
    <row r="775" spans="1:100">
      <c r="A775" s="56" t="s">
        <v>573</v>
      </c>
      <c r="B775" s="13">
        <v>40</v>
      </c>
      <c r="C775" s="15" t="s">
        <v>402</v>
      </c>
      <c r="D775" s="15" t="s">
        <v>403</v>
      </c>
      <c r="E775" s="13" t="s">
        <v>255</v>
      </c>
      <c r="F775" s="13">
        <v>2</v>
      </c>
      <c r="G775" s="13" t="s">
        <v>259</v>
      </c>
      <c r="H775" s="13">
        <v>2</v>
      </c>
      <c r="I775" s="55">
        <v>125.02</v>
      </c>
      <c r="J775" s="55">
        <v>55564</v>
      </c>
      <c r="K775" s="15">
        <v>0</v>
      </c>
      <c r="L775" s="15" t="s">
        <v>41</v>
      </c>
      <c r="M775" s="62" t="s">
        <v>192</v>
      </c>
      <c r="N775" s="56" t="s">
        <v>147</v>
      </c>
      <c r="O775" s="56" t="s">
        <v>580</v>
      </c>
      <c r="S775" s="109" t="s">
        <v>584</v>
      </c>
      <c r="V775" s="125">
        <v>12.5</v>
      </c>
      <c r="W775" s="125" t="s">
        <v>1017</v>
      </c>
      <c r="X775" s="65">
        <v>44699</v>
      </c>
      <c r="Y775" s="65">
        <v>44921</v>
      </c>
      <c r="Z775" s="69" t="s">
        <v>1080</v>
      </c>
      <c r="AA775" s="322">
        <v>6000</v>
      </c>
      <c r="AB775" s="56">
        <v>48</v>
      </c>
      <c r="AC775" s="56">
        <v>9</v>
      </c>
      <c r="AD775" s="65">
        <v>45061</v>
      </c>
      <c r="AE775" s="117">
        <v>125</v>
      </c>
      <c r="AF775" s="117"/>
      <c r="AG775" s="56" t="s">
        <v>582</v>
      </c>
      <c r="AH775" s="126">
        <v>45033</v>
      </c>
      <c r="AI775" s="121">
        <v>10075105725</v>
      </c>
      <c r="AJ775" s="58" t="s">
        <v>2818</v>
      </c>
      <c r="AK775" s="58" t="s">
        <v>2822</v>
      </c>
      <c r="AL775" s="58">
        <v>125</v>
      </c>
      <c r="AN775" s="58" t="s">
        <v>2848</v>
      </c>
      <c r="AW775" s="103">
        <v>45033</v>
      </c>
      <c r="AX775" s="97">
        <v>1411</v>
      </c>
      <c r="AY775" s="97"/>
      <c r="AZ775" s="97"/>
      <c r="BA775" s="101">
        <v>125</v>
      </c>
      <c r="BD775" s="56"/>
      <c r="CS775" s="58">
        <f>+AL775+AT775</f>
        <v>125</v>
      </c>
      <c r="CT775" s="76">
        <f>+BA775+BG775+BM775+BS775+BY775+CE775+CK775+CQ775</f>
        <v>125</v>
      </c>
      <c r="CU775" s="76">
        <f>+CS775-CT775</f>
        <v>0</v>
      </c>
      <c r="CV775" s="81">
        <f>+AE775-AL775-AT775</f>
        <v>0</v>
      </c>
    </row>
    <row r="776" spans="1:100">
      <c r="A776" s="56" t="s">
        <v>573</v>
      </c>
      <c r="B776" s="13">
        <v>40</v>
      </c>
      <c r="C776" s="15" t="s">
        <v>402</v>
      </c>
      <c r="D776" s="15" t="s">
        <v>403</v>
      </c>
      <c r="E776" s="13" t="s">
        <v>255</v>
      </c>
      <c r="F776" s="13">
        <v>2</v>
      </c>
      <c r="G776" s="13" t="s">
        <v>259</v>
      </c>
      <c r="H776" s="13">
        <v>2</v>
      </c>
      <c r="I776" s="55">
        <v>125.02</v>
      </c>
      <c r="J776" s="55">
        <v>55564</v>
      </c>
      <c r="K776" s="15">
        <v>0</v>
      </c>
      <c r="L776" s="15" t="s">
        <v>41</v>
      </c>
      <c r="M776" s="62" t="s">
        <v>192</v>
      </c>
      <c r="N776" s="56" t="s">
        <v>147</v>
      </c>
      <c r="O776" s="56" t="s">
        <v>580</v>
      </c>
      <c r="S776" s="109" t="s">
        <v>584</v>
      </c>
      <c r="V776" s="125">
        <v>12.5</v>
      </c>
      <c r="W776" s="125" t="s">
        <v>1017</v>
      </c>
      <c r="X776" s="65">
        <v>44699</v>
      </c>
      <c r="Y776" s="65">
        <v>44921</v>
      </c>
      <c r="Z776" s="69" t="s">
        <v>1080</v>
      </c>
      <c r="AA776" s="322">
        <v>6000</v>
      </c>
      <c r="AB776" s="56">
        <v>48</v>
      </c>
      <c r="AC776" s="56">
        <v>10</v>
      </c>
      <c r="AD776" s="65">
        <v>45092</v>
      </c>
      <c r="AE776" s="117">
        <v>125</v>
      </c>
      <c r="AF776" s="117"/>
      <c r="AG776" s="56" t="s">
        <v>582</v>
      </c>
      <c r="AH776" s="126">
        <v>45052</v>
      </c>
      <c r="AI776" s="121">
        <v>10075105725</v>
      </c>
      <c r="AJ776" s="58" t="s">
        <v>2818</v>
      </c>
      <c r="AK776" s="58" t="s">
        <v>2825</v>
      </c>
      <c r="AL776" s="58">
        <v>125</v>
      </c>
      <c r="AN776" s="58" t="s">
        <v>2851</v>
      </c>
      <c r="AW776" s="103">
        <v>45049</v>
      </c>
      <c r="AX776" s="97">
        <v>1472</v>
      </c>
      <c r="AY776" s="97"/>
      <c r="AZ776" s="97"/>
      <c r="BA776" s="101">
        <v>125</v>
      </c>
      <c r="BD776" s="56"/>
      <c r="CS776" s="58">
        <f>+AL776+AT776</f>
        <v>125</v>
      </c>
      <c r="CT776" s="76">
        <f>+BA776+BG776+BM776+BS776+BY776+CE776+CK776+CQ776</f>
        <v>125</v>
      </c>
      <c r="CU776" s="76">
        <f>+CS776-CT776</f>
        <v>0</v>
      </c>
      <c r="CV776" s="81">
        <f>+AE776-AL776-AT776</f>
        <v>0</v>
      </c>
    </row>
    <row r="777" spans="1:100">
      <c r="A777" s="56" t="s">
        <v>573</v>
      </c>
      <c r="B777" s="13">
        <v>40</v>
      </c>
      <c r="C777" s="15" t="s">
        <v>402</v>
      </c>
      <c r="D777" s="15" t="s">
        <v>403</v>
      </c>
      <c r="E777" s="13" t="s">
        <v>255</v>
      </c>
      <c r="F777" s="13">
        <v>2</v>
      </c>
      <c r="G777" s="13" t="s">
        <v>259</v>
      </c>
      <c r="H777" s="13">
        <v>2</v>
      </c>
      <c r="I777" s="55">
        <v>125.02</v>
      </c>
      <c r="J777" s="55">
        <v>55564</v>
      </c>
      <c r="K777" s="15">
        <v>0</v>
      </c>
      <c r="L777" s="15" t="s">
        <v>41</v>
      </c>
      <c r="M777" s="62" t="s">
        <v>192</v>
      </c>
      <c r="N777" s="56" t="s">
        <v>147</v>
      </c>
      <c r="O777" s="56" t="s">
        <v>580</v>
      </c>
      <c r="S777" s="109" t="s">
        <v>584</v>
      </c>
      <c r="V777" s="125">
        <v>12.5</v>
      </c>
      <c r="W777" s="125" t="s">
        <v>1017</v>
      </c>
      <c r="X777" s="65">
        <v>44699</v>
      </c>
      <c r="Y777" s="65">
        <v>44921</v>
      </c>
      <c r="Z777" s="69" t="s">
        <v>1080</v>
      </c>
      <c r="AA777" s="322">
        <v>6000</v>
      </c>
      <c r="AB777" s="56">
        <v>48</v>
      </c>
      <c r="AC777" s="56">
        <v>11</v>
      </c>
      <c r="AD777" s="65">
        <v>45122</v>
      </c>
      <c r="AE777" s="117">
        <v>125</v>
      </c>
      <c r="AF777" s="117"/>
      <c r="AG777" s="56" t="s">
        <v>582</v>
      </c>
      <c r="AH777" s="126">
        <v>45108</v>
      </c>
      <c r="AI777" s="121">
        <v>10075105725</v>
      </c>
      <c r="AJ777" s="58" t="s">
        <v>2818</v>
      </c>
      <c r="AK777" s="58" t="s">
        <v>2826</v>
      </c>
      <c r="AL777" s="58">
        <v>125</v>
      </c>
      <c r="AN777" s="58" t="s">
        <v>2852</v>
      </c>
      <c r="AW777" s="103">
        <v>45104</v>
      </c>
      <c r="AX777" s="97">
        <v>1647</v>
      </c>
      <c r="AY777" s="97"/>
      <c r="AZ777" s="97"/>
      <c r="BA777" s="101">
        <v>125</v>
      </c>
      <c r="BD777" s="56"/>
      <c r="CS777" s="58">
        <f>+AL777+AT777</f>
        <v>125</v>
      </c>
      <c r="CT777" s="76">
        <f>+BA777+BG777+BM777+BS777+BY777+CE777+CK777+CQ777</f>
        <v>125</v>
      </c>
      <c r="CU777" s="76">
        <f>+CS777-CT777</f>
        <v>0</v>
      </c>
      <c r="CV777" s="81">
        <f>+AE777-AL777-AT777</f>
        <v>0</v>
      </c>
    </row>
    <row r="778" spans="1:100" ht="12.75">
      <c r="A778" s="56" t="s">
        <v>573</v>
      </c>
      <c r="B778" s="13">
        <v>40</v>
      </c>
      <c r="C778" s="15" t="s">
        <v>402</v>
      </c>
      <c r="D778" s="15" t="s">
        <v>403</v>
      </c>
      <c r="E778" s="13" t="s">
        <v>255</v>
      </c>
      <c r="F778" s="13">
        <v>2</v>
      </c>
      <c r="G778" s="13" t="s">
        <v>259</v>
      </c>
      <c r="H778" s="13">
        <v>2</v>
      </c>
      <c r="I778" s="55">
        <v>125.02</v>
      </c>
      <c r="J778" s="55">
        <v>55564</v>
      </c>
      <c r="K778" s="15">
        <v>0</v>
      </c>
      <c r="L778" s="15" t="s">
        <v>41</v>
      </c>
      <c r="M778" s="62" t="s">
        <v>192</v>
      </c>
      <c r="N778" s="56" t="s">
        <v>147</v>
      </c>
      <c r="O778" s="56" t="s">
        <v>580</v>
      </c>
      <c r="S778" s="109" t="s">
        <v>584</v>
      </c>
      <c r="V778" s="125">
        <v>12.5</v>
      </c>
      <c r="W778" s="125" t="s">
        <v>1017</v>
      </c>
      <c r="X778" s="65">
        <v>44699</v>
      </c>
      <c r="Y778" s="65">
        <v>44921</v>
      </c>
      <c r="Z778" s="69" t="s">
        <v>1080</v>
      </c>
      <c r="AA778" s="322">
        <v>6000</v>
      </c>
      <c r="AB778" s="56">
        <v>48</v>
      </c>
      <c r="AC778" s="56">
        <v>12</v>
      </c>
      <c r="AD778" s="65">
        <v>45153</v>
      </c>
      <c r="AE778" s="117">
        <v>125</v>
      </c>
      <c r="AF778" s="117"/>
      <c r="AG778" s="56" t="s">
        <v>582</v>
      </c>
      <c r="AH778" s="126">
        <v>45159</v>
      </c>
      <c r="AI778" s="121">
        <v>10075105725</v>
      </c>
      <c r="AJ778" s="58" t="s">
        <v>2818</v>
      </c>
      <c r="AK778" s="58" t="s">
        <v>2828</v>
      </c>
      <c r="AL778" s="58">
        <v>125</v>
      </c>
      <c r="AN778" s="58" t="s">
        <v>2854</v>
      </c>
      <c r="AW778" s="177">
        <v>45159</v>
      </c>
      <c r="AX778" s="178">
        <v>1837</v>
      </c>
      <c r="AY778" s="97"/>
      <c r="AZ778" s="97"/>
      <c r="BA778" s="101">
        <v>125</v>
      </c>
      <c r="BD778" s="56"/>
      <c r="CS778" s="58">
        <f>+AL778+AT778</f>
        <v>125</v>
      </c>
      <c r="CT778" s="76">
        <f>+BA778+BG778+BM778+BS778+BY778+CE778+CK778+CQ778</f>
        <v>125</v>
      </c>
      <c r="CU778" s="76">
        <f>+CS778-CT778</f>
        <v>0</v>
      </c>
      <c r="CV778" s="81">
        <f>+AE778-AL778-AT778</f>
        <v>0</v>
      </c>
    </row>
    <row r="779" spans="1:100" ht="12.75">
      <c r="A779" s="56" t="s">
        <v>573</v>
      </c>
      <c r="B779" s="13">
        <v>40</v>
      </c>
      <c r="C779" s="15" t="s">
        <v>402</v>
      </c>
      <c r="D779" s="15" t="s">
        <v>403</v>
      </c>
      <c r="E779" s="13" t="s">
        <v>255</v>
      </c>
      <c r="F779" s="13">
        <v>2</v>
      </c>
      <c r="G779" s="13" t="s">
        <v>259</v>
      </c>
      <c r="H779" s="13">
        <v>2</v>
      </c>
      <c r="I779" s="55">
        <v>125.02</v>
      </c>
      <c r="J779" s="55">
        <v>55564</v>
      </c>
      <c r="K779" s="15">
        <v>0</v>
      </c>
      <c r="L779" s="15" t="s">
        <v>41</v>
      </c>
      <c r="M779" s="62" t="s">
        <v>192</v>
      </c>
      <c r="N779" s="56" t="s">
        <v>147</v>
      </c>
      <c r="O779" s="56" t="s">
        <v>580</v>
      </c>
      <c r="S779" s="109" t="s">
        <v>584</v>
      </c>
      <c r="V779" s="125">
        <v>12.5</v>
      </c>
      <c r="W779" s="125" t="s">
        <v>1017</v>
      </c>
      <c r="X779" s="65">
        <v>44699</v>
      </c>
      <c r="Y779" s="65">
        <v>44921</v>
      </c>
      <c r="Z779" s="69" t="s">
        <v>1080</v>
      </c>
      <c r="AA779" s="322">
        <v>6000</v>
      </c>
      <c r="AB779" s="56">
        <v>48</v>
      </c>
      <c r="AC779" s="56">
        <v>13</v>
      </c>
      <c r="AD779" s="65">
        <v>45184</v>
      </c>
      <c r="AE779" s="117">
        <v>125</v>
      </c>
      <c r="AF779" s="117"/>
      <c r="AG779" s="56" t="s">
        <v>582</v>
      </c>
      <c r="AH779" s="126">
        <v>45159</v>
      </c>
      <c r="AI779" s="121">
        <v>10075105725</v>
      </c>
      <c r="AJ779" s="58" t="s">
        <v>2818</v>
      </c>
      <c r="AK779" s="58" t="s">
        <v>2831</v>
      </c>
      <c r="AL779" s="58">
        <v>125</v>
      </c>
      <c r="AN779" s="58" t="s">
        <v>2857</v>
      </c>
      <c r="AW779" s="177">
        <v>45159</v>
      </c>
      <c r="AX779" s="178">
        <v>1835</v>
      </c>
      <c r="AY779" s="97"/>
      <c r="AZ779" s="97"/>
      <c r="BA779" s="101">
        <v>125</v>
      </c>
      <c r="BD779" s="56"/>
      <c r="CS779" s="58">
        <f>+AL779+AT779</f>
        <v>125</v>
      </c>
      <c r="CT779" s="76">
        <f>+BA779+BG779+BM779+BS779+BY779+CE779+CK779+CQ779</f>
        <v>125</v>
      </c>
      <c r="CU779" s="76">
        <f>+CS779-CT779</f>
        <v>0</v>
      </c>
      <c r="CV779" s="81">
        <f>+AE779-AL779-AT779</f>
        <v>0</v>
      </c>
    </row>
    <row r="780" spans="1:100" ht="12.75">
      <c r="A780" s="56" t="s">
        <v>573</v>
      </c>
      <c r="B780" s="13">
        <v>40</v>
      </c>
      <c r="C780" s="15" t="s">
        <v>402</v>
      </c>
      <c r="D780" s="15" t="s">
        <v>403</v>
      </c>
      <c r="E780" s="13" t="s">
        <v>255</v>
      </c>
      <c r="F780" s="13">
        <v>2</v>
      </c>
      <c r="G780" s="13" t="s">
        <v>259</v>
      </c>
      <c r="H780" s="13">
        <v>2</v>
      </c>
      <c r="I780" s="55">
        <v>125.02</v>
      </c>
      <c r="J780" s="55">
        <v>55564</v>
      </c>
      <c r="K780" s="15">
        <v>0</v>
      </c>
      <c r="L780" s="15" t="s">
        <v>41</v>
      </c>
      <c r="M780" s="62" t="s">
        <v>192</v>
      </c>
      <c r="N780" s="56" t="s">
        <v>147</v>
      </c>
      <c r="O780" s="56" t="s">
        <v>580</v>
      </c>
      <c r="S780" s="109" t="s">
        <v>584</v>
      </c>
      <c r="V780" s="125">
        <v>12.5</v>
      </c>
      <c r="W780" s="125" t="s">
        <v>1017</v>
      </c>
      <c r="X780" s="65">
        <v>44699</v>
      </c>
      <c r="Y780" s="65">
        <v>44921</v>
      </c>
      <c r="Z780" s="69" t="s">
        <v>1080</v>
      </c>
      <c r="AA780" s="322">
        <v>6000</v>
      </c>
      <c r="AB780" s="56">
        <v>48</v>
      </c>
      <c r="AC780" s="56">
        <v>14</v>
      </c>
      <c r="AD780" s="65">
        <v>45214</v>
      </c>
      <c r="AE780" s="117">
        <v>125</v>
      </c>
      <c r="AF780" s="117"/>
      <c r="AG780" s="56" t="s">
        <v>582</v>
      </c>
      <c r="AH780" s="126">
        <v>45204</v>
      </c>
      <c r="AI780" s="121">
        <v>10075105725</v>
      </c>
      <c r="AJ780" s="58" t="s">
        <v>2818</v>
      </c>
      <c r="AK780" s="58" t="s">
        <v>2833</v>
      </c>
      <c r="AL780" s="58">
        <v>125</v>
      </c>
      <c r="AN780" s="58" t="s">
        <v>2859</v>
      </c>
      <c r="AW780" s="177">
        <v>45202</v>
      </c>
      <c r="AX780" s="178">
        <v>1945</v>
      </c>
      <c r="AY780" s="97"/>
      <c r="AZ780" s="97"/>
      <c r="BA780" s="101">
        <v>125</v>
      </c>
      <c r="BD780" s="56"/>
      <c r="CS780" s="58">
        <f>+AL780+AT780</f>
        <v>125</v>
      </c>
      <c r="CT780" s="76">
        <f>+BA780+BG780+BM780+BS780+BY780+CE780+CK780+CQ780</f>
        <v>125</v>
      </c>
      <c r="CU780" s="76">
        <f>+CS780-CT780</f>
        <v>0</v>
      </c>
      <c r="CV780" s="81">
        <f>+AE780-AL780-AT780</f>
        <v>0</v>
      </c>
    </row>
    <row r="781" spans="1:100" ht="12.75">
      <c r="A781" s="56" t="s">
        <v>573</v>
      </c>
      <c r="B781" s="13">
        <v>40</v>
      </c>
      <c r="C781" s="15" t="s">
        <v>402</v>
      </c>
      <c r="D781" s="15" t="s">
        <v>403</v>
      </c>
      <c r="E781" s="13" t="s">
        <v>255</v>
      </c>
      <c r="F781" s="13">
        <v>2</v>
      </c>
      <c r="G781" s="13" t="s">
        <v>259</v>
      </c>
      <c r="H781" s="13">
        <v>2</v>
      </c>
      <c r="I781" s="55">
        <v>125.02</v>
      </c>
      <c r="J781" s="55">
        <v>55564</v>
      </c>
      <c r="K781" s="15">
        <v>0</v>
      </c>
      <c r="L781" s="15" t="s">
        <v>41</v>
      </c>
      <c r="M781" s="62" t="s">
        <v>192</v>
      </c>
      <c r="N781" s="56" t="s">
        <v>147</v>
      </c>
      <c r="O781" s="56" t="s">
        <v>580</v>
      </c>
      <c r="S781" s="109" t="s">
        <v>584</v>
      </c>
      <c r="V781" s="125">
        <v>12.5</v>
      </c>
      <c r="W781" s="125" t="s">
        <v>1017</v>
      </c>
      <c r="X781" s="65">
        <v>44699</v>
      </c>
      <c r="Y781" s="65">
        <v>44921</v>
      </c>
      <c r="Z781" s="69" t="s">
        <v>1080</v>
      </c>
      <c r="AA781" s="322">
        <v>6000</v>
      </c>
      <c r="AB781" s="56">
        <v>48</v>
      </c>
      <c r="AC781" s="56">
        <v>15</v>
      </c>
      <c r="AD781" s="65">
        <v>45245</v>
      </c>
      <c r="AE781" s="117">
        <v>125</v>
      </c>
      <c r="AF781" s="117"/>
      <c r="AG781" s="56" t="s">
        <v>582</v>
      </c>
      <c r="AH781" s="126">
        <v>45229</v>
      </c>
      <c r="AI781" s="121">
        <v>10075105725</v>
      </c>
      <c r="AJ781" s="58" t="s">
        <v>2818</v>
      </c>
      <c r="AK781" s="58" t="s">
        <v>2835</v>
      </c>
      <c r="AL781" s="58">
        <v>125</v>
      </c>
      <c r="AN781" s="58" t="s">
        <v>2861</v>
      </c>
      <c r="AW781" s="177">
        <v>45225</v>
      </c>
      <c r="AX781" s="178">
        <v>1992</v>
      </c>
      <c r="AY781" s="97"/>
      <c r="AZ781" s="97"/>
      <c r="BA781" s="101">
        <v>125</v>
      </c>
      <c r="BD781" s="56"/>
      <c r="CS781" s="58">
        <f>+AL781+AT781</f>
        <v>125</v>
      </c>
      <c r="CT781" s="76">
        <f>+BA781+BG781+BM781+BS781+BY781+CE781+CK781+CQ781</f>
        <v>125</v>
      </c>
      <c r="CU781" s="76">
        <f>+CS781-CT781</f>
        <v>0</v>
      </c>
      <c r="CV781" s="81">
        <f>+AE781-AL781-AT781</f>
        <v>0</v>
      </c>
    </row>
    <row r="782" spans="1:100" ht="12.75">
      <c r="A782" s="56" t="s">
        <v>573</v>
      </c>
      <c r="B782" s="13">
        <v>40</v>
      </c>
      <c r="C782" s="15" t="s">
        <v>402</v>
      </c>
      <c r="D782" s="15" t="s">
        <v>403</v>
      </c>
      <c r="E782" s="13" t="s">
        <v>255</v>
      </c>
      <c r="F782" s="13">
        <v>2</v>
      </c>
      <c r="G782" s="13" t="s">
        <v>259</v>
      </c>
      <c r="H782" s="13">
        <v>2</v>
      </c>
      <c r="I782" s="55">
        <v>125.02</v>
      </c>
      <c r="J782" s="55">
        <v>55564</v>
      </c>
      <c r="K782" s="15">
        <v>0</v>
      </c>
      <c r="L782" s="15" t="s">
        <v>41</v>
      </c>
      <c r="M782" s="62" t="s">
        <v>192</v>
      </c>
      <c r="N782" s="56" t="s">
        <v>147</v>
      </c>
      <c r="O782" s="56" t="s">
        <v>580</v>
      </c>
      <c r="S782" s="109" t="s">
        <v>584</v>
      </c>
      <c r="V782" s="125">
        <v>12.5</v>
      </c>
      <c r="W782" s="125" t="s">
        <v>1017</v>
      </c>
      <c r="X782" s="65">
        <v>44699</v>
      </c>
      <c r="Y782" s="65">
        <v>44921</v>
      </c>
      <c r="Z782" s="69" t="s">
        <v>1080</v>
      </c>
      <c r="AA782" s="322">
        <v>6000</v>
      </c>
      <c r="AB782" s="56">
        <v>48</v>
      </c>
      <c r="AC782" s="56">
        <v>16</v>
      </c>
      <c r="AD782" s="65">
        <v>45275</v>
      </c>
      <c r="AE782" s="117">
        <v>125</v>
      </c>
      <c r="AF782" s="117"/>
      <c r="AG782" s="56" t="s">
        <v>582</v>
      </c>
      <c r="AH782" s="126">
        <v>45257</v>
      </c>
      <c r="AI782" s="121">
        <v>10075105725</v>
      </c>
      <c r="AJ782" s="58" t="s">
        <v>2818</v>
      </c>
      <c r="AK782" s="58" t="s">
        <v>2837</v>
      </c>
      <c r="AL782" s="58">
        <v>125</v>
      </c>
      <c r="AN782" s="58" t="s">
        <v>2863</v>
      </c>
      <c r="AW782" s="177">
        <v>45257</v>
      </c>
      <c r="AX782" s="178">
        <v>2075</v>
      </c>
      <c r="AY782" s="97"/>
      <c r="AZ782" s="97"/>
      <c r="BA782" s="101">
        <v>125</v>
      </c>
      <c r="BD782" s="56"/>
      <c r="CS782" s="58">
        <f>+AL782+AT782</f>
        <v>125</v>
      </c>
      <c r="CT782" s="76">
        <f>+BA782+BG782+BM782+BS782+BY782+CE782+CK782+CQ782</f>
        <v>125</v>
      </c>
      <c r="CU782" s="76">
        <f>+CS782-CT782</f>
        <v>0</v>
      </c>
      <c r="CV782" s="81">
        <f>+AE782-AL782-AT782</f>
        <v>0</v>
      </c>
    </row>
    <row r="783" spans="1:100" ht="12.75">
      <c r="A783" s="56" t="s">
        <v>573</v>
      </c>
      <c r="B783" s="13">
        <v>40</v>
      </c>
      <c r="C783" s="15" t="s">
        <v>402</v>
      </c>
      <c r="D783" s="15" t="s">
        <v>403</v>
      </c>
      <c r="E783" s="13" t="s">
        <v>255</v>
      </c>
      <c r="F783" s="13">
        <v>2</v>
      </c>
      <c r="G783" s="13" t="s">
        <v>259</v>
      </c>
      <c r="H783" s="13">
        <v>2</v>
      </c>
      <c r="I783" s="55">
        <v>125.02</v>
      </c>
      <c r="J783" s="55">
        <v>55564</v>
      </c>
      <c r="K783" s="15">
        <v>0</v>
      </c>
      <c r="L783" s="15" t="s">
        <v>41</v>
      </c>
      <c r="M783" s="62" t="s">
        <v>192</v>
      </c>
      <c r="N783" s="56" t="s">
        <v>147</v>
      </c>
      <c r="O783" s="56" t="s">
        <v>580</v>
      </c>
      <c r="S783" s="109" t="s">
        <v>584</v>
      </c>
      <c r="V783" s="125">
        <v>12.5</v>
      </c>
      <c r="W783" s="125" t="s">
        <v>1017</v>
      </c>
      <c r="X783" s="65">
        <v>44699</v>
      </c>
      <c r="Y783" s="65">
        <v>44921</v>
      </c>
      <c r="Z783" s="69" t="s">
        <v>1080</v>
      </c>
      <c r="AA783" s="322">
        <v>6000</v>
      </c>
      <c r="AB783" s="56">
        <v>48</v>
      </c>
      <c r="AC783" s="56">
        <v>17</v>
      </c>
      <c r="AD783" s="65">
        <v>45306</v>
      </c>
      <c r="AE783" s="117">
        <v>125</v>
      </c>
      <c r="AF783" s="117"/>
      <c r="AG783" s="56" t="s">
        <v>582</v>
      </c>
      <c r="AH783" s="126">
        <v>45279</v>
      </c>
      <c r="AI783" s="121">
        <v>10075105725</v>
      </c>
      <c r="AJ783" s="58" t="s">
        <v>2818</v>
      </c>
      <c r="AK783" s="58" t="s">
        <v>2839</v>
      </c>
      <c r="AL783" s="58">
        <v>125</v>
      </c>
      <c r="AN783" s="58" t="s">
        <v>2865</v>
      </c>
      <c r="AW783" s="177">
        <v>45279</v>
      </c>
      <c r="AX783" s="178">
        <v>2126</v>
      </c>
      <c r="AY783" s="97"/>
      <c r="AZ783" s="97"/>
      <c r="BA783" s="101">
        <v>125</v>
      </c>
      <c r="BD783" s="56"/>
      <c r="CS783" s="58">
        <f>+AL783+AT783</f>
        <v>125</v>
      </c>
      <c r="CT783" s="76">
        <f>+BA783+BG783+BM783+BS783+BY783+CE783+CK783+CQ783</f>
        <v>125</v>
      </c>
      <c r="CU783" s="76">
        <f>+CS783-CT783</f>
        <v>0</v>
      </c>
      <c r="CV783" s="81">
        <f>+AE783-AL783-AT783</f>
        <v>0</v>
      </c>
    </row>
    <row r="784" spans="1:100" ht="12.75">
      <c r="A784" s="56" t="s">
        <v>573</v>
      </c>
      <c r="B784" s="13">
        <v>40</v>
      </c>
      <c r="C784" s="15" t="s">
        <v>402</v>
      </c>
      <c r="D784" s="15" t="s">
        <v>403</v>
      </c>
      <c r="E784" s="13" t="s">
        <v>255</v>
      </c>
      <c r="F784" s="13">
        <v>2</v>
      </c>
      <c r="G784" s="13" t="s">
        <v>259</v>
      </c>
      <c r="H784" s="13">
        <v>2</v>
      </c>
      <c r="I784" s="55">
        <v>125.02</v>
      </c>
      <c r="J784" s="55">
        <v>55564</v>
      </c>
      <c r="K784" s="15">
        <v>0</v>
      </c>
      <c r="L784" s="15" t="s">
        <v>41</v>
      </c>
      <c r="M784" s="62" t="s">
        <v>192</v>
      </c>
      <c r="N784" s="56" t="s">
        <v>147</v>
      </c>
      <c r="O784" s="56" t="s">
        <v>580</v>
      </c>
      <c r="S784" s="109" t="s">
        <v>584</v>
      </c>
      <c r="V784" s="125">
        <v>12.5</v>
      </c>
      <c r="W784" s="125" t="s">
        <v>1017</v>
      </c>
      <c r="X784" s="65">
        <v>44699</v>
      </c>
      <c r="Y784" s="65">
        <v>44921</v>
      </c>
      <c r="Z784" s="69" t="s">
        <v>1080</v>
      </c>
      <c r="AA784" s="322">
        <v>6000</v>
      </c>
      <c r="AB784" s="56">
        <v>48</v>
      </c>
      <c r="AC784" s="56">
        <v>18</v>
      </c>
      <c r="AD784" s="65">
        <v>45337</v>
      </c>
      <c r="AE784" s="117">
        <v>125</v>
      </c>
      <c r="AF784" s="117"/>
      <c r="AG784" s="56" t="s">
        <v>582</v>
      </c>
      <c r="AH784" s="126">
        <v>45335</v>
      </c>
      <c r="AI784" s="121">
        <v>10075105725</v>
      </c>
      <c r="AJ784" s="58" t="s">
        <v>2818</v>
      </c>
      <c r="AK784" s="58" t="s">
        <v>2867</v>
      </c>
      <c r="AL784" s="58">
        <v>125</v>
      </c>
      <c r="AN784" s="58" t="s">
        <v>2885</v>
      </c>
      <c r="AW784" s="177">
        <v>45315</v>
      </c>
      <c r="AX784" s="178">
        <v>2240</v>
      </c>
      <c r="AY784" s="97"/>
      <c r="AZ784" s="97"/>
      <c r="BA784" s="101">
        <v>125</v>
      </c>
      <c r="BD784" s="56"/>
      <c r="CS784" s="58">
        <f>+AL784+AT784</f>
        <v>125</v>
      </c>
      <c r="CT784" s="76">
        <f>+BA784+BG784+BM784+BS784+BY784+CE784+CK784+CQ784</f>
        <v>125</v>
      </c>
      <c r="CU784" s="76">
        <f>+CS784-CT784</f>
        <v>0</v>
      </c>
      <c r="CV784" s="81">
        <f>+AE784-AL784-AT784</f>
        <v>0</v>
      </c>
    </row>
    <row r="785" spans="1:100" ht="12.75">
      <c r="A785" s="56" t="s">
        <v>573</v>
      </c>
      <c r="B785" s="13">
        <v>40</v>
      </c>
      <c r="C785" s="15" t="s">
        <v>402</v>
      </c>
      <c r="D785" s="15" t="s">
        <v>403</v>
      </c>
      <c r="E785" s="13" t="s">
        <v>255</v>
      </c>
      <c r="F785" s="13">
        <v>2</v>
      </c>
      <c r="G785" s="13" t="s">
        <v>259</v>
      </c>
      <c r="H785" s="13">
        <v>2</v>
      </c>
      <c r="I785" s="55">
        <v>125.02</v>
      </c>
      <c r="J785" s="55">
        <v>55564</v>
      </c>
      <c r="K785" s="15">
        <v>0</v>
      </c>
      <c r="L785" s="15" t="s">
        <v>41</v>
      </c>
      <c r="M785" s="62" t="s">
        <v>192</v>
      </c>
      <c r="N785" s="56" t="s">
        <v>147</v>
      </c>
      <c r="O785" s="56" t="s">
        <v>580</v>
      </c>
      <c r="S785" s="109" t="s">
        <v>584</v>
      </c>
      <c r="V785" s="125">
        <v>12.5</v>
      </c>
      <c r="W785" s="125" t="s">
        <v>1017</v>
      </c>
      <c r="X785" s="65">
        <v>44699</v>
      </c>
      <c r="Y785" s="65">
        <v>44921</v>
      </c>
      <c r="Z785" s="69" t="s">
        <v>1080</v>
      </c>
      <c r="AA785" s="322">
        <v>6000</v>
      </c>
      <c r="AB785" s="56">
        <v>48</v>
      </c>
      <c r="AC785" s="56">
        <v>19</v>
      </c>
      <c r="AD785" s="65">
        <v>45366</v>
      </c>
      <c r="AE785" s="117">
        <v>125</v>
      </c>
      <c r="AF785" s="117"/>
      <c r="AG785" s="56" t="s">
        <v>582</v>
      </c>
      <c r="AH785" s="126">
        <v>45349</v>
      </c>
      <c r="AI785" s="121">
        <v>10075105725</v>
      </c>
      <c r="AJ785" s="58" t="s">
        <v>2818</v>
      </c>
      <c r="AK785" s="58" t="s">
        <v>2869</v>
      </c>
      <c r="AL785" s="58">
        <v>125</v>
      </c>
      <c r="AN785" s="58" t="s">
        <v>2887</v>
      </c>
      <c r="AW785" s="177">
        <v>45344</v>
      </c>
      <c r="AX785" s="178">
        <v>2330</v>
      </c>
      <c r="AY785" s="97"/>
      <c r="AZ785" s="97"/>
      <c r="BA785" s="101">
        <v>125</v>
      </c>
      <c r="BD785" s="56"/>
      <c r="CS785" s="58">
        <f>+AL785+AT785</f>
        <v>125</v>
      </c>
      <c r="CT785" s="76">
        <f>+BA785+BG785+BM785+BS785+BY785+CE785+CK785+CQ785</f>
        <v>125</v>
      </c>
      <c r="CU785" s="76">
        <f>+CS785-CT785</f>
        <v>0</v>
      </c>
      <c r="CV785" s="81">
        <f>+AE785-AL785-AT785</f>
        <v>0</v>
      </c>
    </row>
    <row r="786" spans="1:100" ht="12.75">
      <c r="A786" s="56" t="s">
        <v>573</v>
      </c>
      <c r="B786" s="13">
        <v>40</v>
      </c>
      <c r="C786" s="15" t="s">
        <v>402</v>
      </c>
      <c r="D786" s="15" t="s">
        <v>403</v>
      </c>
      <c r="E786" s="13" t="s">
        <v>255</v>
      </c>
      <c r="F786" s="13">
        <v>2</v>
      </c>
      <c r="G786" s="13" t="s">
        <v>259</v>
      </c>
      <c r="H786" s="13">
        <v>2</v>
      </c>
      <c r="I786" s="55">
        <v>125.02</v>
      </c>
      <c r="J786" s="55">
        <v>55564</v>
      </c>
      <c r="K786" s="15">
        <v>0</v>
      </c>
      <c r="L786" s="15" t="s">
        <v>41</v>
      </c>
      <c r="M786" s="62" t="s">
        <v>192</v>
      </c>
      <c r="N786" s="56" t="s">
        <v>147</v>
      </c>
      <c r="O786" s="56" t="s">
        <v>580</v>
      </c>
      <c r="S786" s="109" t="s">
        <v>584</v>
      </c>
      <c r="V786" s="125">
        <v>12.5</v>
      </c>
      <c r="W786" s="125" t="s">
        <v>1017</v>
      </c>
      <c r="X786" s="65">
        <v>44699</v>
      </c>
      <c r="Y786" s="65">
        <v>44921</v>
      </c>
      <c r="Z786" s="69" t="s">
        <v>1080</v>
      </c>
      <c r="AA786" s="322">
        <v>6000</v>
      </c>
      <c r="AB786" s="56">
        <v>48</v>
      </c>
      <c r="AC786" s="56">
        <v>20</v>
      </c>
      <c r="AD786" s="65">
        <v>45397</v>
      </c>
      <c r="AE786" s="117">
        <v>125</v>
      </c>
      <c r="AF786" s="117"/>
      <c r="AG786" s="56" t="s">
        <v>582</v>
      </c>
      <c r="AH786" s="126">
        <v>45384</v>
      </c>
      <c r="AI786" s="121">
        <v>10075105725</v>
      </c>
      <c r="AJ786" s="58" t="s">
        <v>2818</v>
      </c>
      <c r="AK786" s="58" t="s">
        <v>2871</v>
      </c>
      <c r="AL786" s="58">
        <v>125</v>
      </c>
      <c r="AN786" s="58" t="s">
        <v>2889</v>
      </c>
      <c r="AW786" s="177">
        <v>45371</v>
      </c>
      <c r="AX786" s="178">
        <v>2441</v>
      </c>
      <c r="AY786" s="97"/>
      <c r="AZ786" s="97"/>
      <c r="BA786" s="101">
        <v>125</v>
      </c>
      <c r="BD786" s="56"/>
      <c r="CS786" s="58">
        <f>+AL786+AT786</f>
        <v>125</v>
      </c>
      <c r="CT786" s="76">
        <f>+BA786+BG786+BM786+BS786+BY786+CE786+CK786+CQ786</f>
        <v>125</v>
      </c>
      <c r="CU786" s="76">
        <f>+CS786-CT786</f>
        <v>0</v>
      </c>
      <c r="CV786" s="81">
        <f>+AE786-AL786-AT786</f>
        <v>0</v>
      </c>
    </row>
    <row r="787" spans="1:100">
      <c r="A787" s="56" t="s">
        <v>573</v>
      </c>
      <c r="B787" s="13">
        <v>40</v>
      </c>
      <c r="C787" s="15" t="s">
        <v>402</v>
      </c>
      <c r="D787" s="15" t="s">
        <v>403</v>
      </c>
      <c r="E787" s="13" t="s">
        <v>255</v>
      </c>
      <c r="F787" s="13">
        <v>2</v>
      </c>
      <c r="G787" s="13" t="s">
        <v>259</v>
      </c>
      <c r="H787" s="13">
        <v>2</v>
      </c>
      <c r="I787" s="55">
        <v>125.02</v>
      </c>
      <c r="J787" s="55">
        <v>55564</v>
      </c>
      <c r="K787" s="15">
        <v>0</v>
      </c>
      <c r="L787" s="15" t="s">
        <v>41</v>
      </c>
      <c r="M787" s="62" t="s">
        <v>192</v>
      </c>
      <c r="N787" s="56" t="s">
        <v>147</v>
      </c>
      <c r="O787" s="56" t="s">
        <v>580</v>
      </c>
      <c r="S787" s="109" t="s">
        <v>584</v>
      </c>
      <c r="V787" s="125">
        <v>12.5</v>
      </c>
      <c r="W787" s="125" t="s">
        <v>1017</v>
      </c>
      <c r="X787" s="65">
        <v>44699</v>
      </c>
      <c r="Y787" s="65">
        <v>44921</v>
      </c>
      <c r="Z787" s="69" t="s">
        <v>1080</v>
      </c>
      <c r="AA787" s="322">
        <v>6000</v>
      </c>
      <c r="AB787" s="56">
        <v>48</v>
      </c>
      <c r="AC787" s="56">
        <v>21</v>
      </c>
      <c r="AD787" s="65">
        <v>45427</v>
      </c>
      <c r="AE787" s="117">
        <v>125</v>
      </c>
      <c r="AF787" s="117"/>
      <c r="AG787" s="56" t="s">
        <v>582</v>
      </c>
      <c r="AH787" s="126">
        <v>45407</v>
      </c>
      <c r="AI787" s="121">
        <v>10075105725</v>
      </c>
      <c r="AJ787" s="58" t="s">
        <v>2818</v>
      </c>
      <c r="AK787" s="58" t="s">
        <v>2873</v>
      </c>
      <c r="AL787" s="58">
        <v>125</v>
      </c>
      <c r="AN787" s="58" t="s">
        <v>2891</v>
      </c>
      <c r="AW787" s="103">
        <v>45404</v>
      </c>
      <c r="AX787" s="97">
        <v>2563</v>
      </c>
      <c r="AY787" s="97"/>
      <c r="AZ787" s="97"/>
      <c r="BA787" s="101">
        <v>125</v>
      </c>
      <c r="BD787" s="56"/>
      <c r="CS787" s="58">
        <f>+AL787+AT787</f>
        <v>125</v>
      </c>
      <c r="CT787" s="76">
        <f>+BA787+BG787+BM787+BS787+BY787+CE787+CK787+CQ787</f>
        <v>125</v>
      </c>
      <c r="CU787" s="76">
        <f>+CS787-CT787</f>
        <v>0</v>
      </c>
      <c r="CV787" s="81">
        <f>+AE787-AL787-AT787</f>
        <v>0</v>
      </c>
    </row>
    <row r="788" spans="1:100" ht="12.75">
      <c r="A788" s="56" t="s">
        <v>573</v>
      </c>
      <c r="B788" s="13">
        <v>40</v>
      </c>
      <c r="C788" s="15" t="s">
        <v>402</v>
      </c>
      <c r="D788" s="15" t="s">
        <v>403</v>
      </c>
      <c r="E788" s="13" t="s">
        <v>255</v>
      </c>
      <c r="F788" s="13">
        <v>2</v>
      </c>
      <c r="G788" s="13" t="s">
        <v>259</v>
      </c>
      <c r="H788" s="13">
        <v>2</v>
      </c>
      <c r="I788" s="55">
        <v>125.02</v>
      </c>
      <c r="J788" s="55">
        <v>55564</v>
      </c>
      <c r="K788" s="15">
        <v>0</v>
      </c>
      <c r="L788" s="15" t="s">
        <v>41</v>
      </c>
      <c r="M788" s="62" t="s">
        <v>192</v>
      </c>
      <c r="N788" s="56" t="s">
        <v>147</v>
      </c>
      <c r="O788" s="56" t="s">
        <v>580</v>
      </c>
      <c r="S788" s="109" t="s">
        <v>584</v>
      </c>
      <c r="V788" s="125">
        <v>12.5</v>
      </c>
      <c r="W788" s="125" t="s">
        <v>1017</v>
      </c>
      <c r="X788" s="65">
        <v>44699</v>
      </c>
      <c r="Y788" s="65">
        <v>44921</v>
      </c>
      <c r="Z788" s="69" t="s">
        <v>1080</v>
      </c>
      <c r="AA788" s="322">
        <v>6000</v>
      </c>
      <c r="AB788" s="56">
        <v>48</v>
      </c>
      <c r="AC788" s="56">
        <v>22</v>
      </c>
      <c r="AD788" s="65">
        <v>45458</v>
      </c>
      <c r="AE788" s="117">
        <v>125</v>
      </c>
      <c r="AF788" s="117"/>
      <c r="AG788" s="56" t="s">
        <v>582</v>
      </c>
      <c r="AH788" s="126">
        <v>45436</v>
      </c>
      <c r="AI788" s="121">
        <v>10075105725</v>
      </c>
      <c r="AJ788" s="58" t="s">
        <v>2818</v>
      </c>
      <c r="AK788" s="58" t="s">
        <v>2875</v>
      </c>
      <c r="AL788" s="58">
        <v>125</v>
      </c>
      <c r="AN788" s="58" t="s">
        <v>2893</v>
      </c>
      <c r="AW788" s="177">
        <v>45436</v>
      </c>
      <c r="AX788" s="178">
        <v>2682</v>
      </c>
      <c r="AY788" s="97"/>
      <c r="AZ788" s="97"/>
      <c r="BA788" s="101">
        <v>125</v>
      </c>
      <c r="BD788" s="56"/>
      <c r="CS788" s="58">
        <f>+AL788+AT788</f>
        <v>125</v>
      </c>
      <c r="CT788" s="76">
        <f>+BA788+BG788+BM788+BS788+BY788+CE788+CK788+CQ788</f>
        <v>125</v>
      </c>
      <c r="CU788" s="76">
        <f>+CS788-CT788</f>
        <v>0</v>
      </c>
      <c r="CV788" s="81">
        <f>+AE788-AL788-AT788</f>
        <v>0</v>
      </c>
    </row>
    <row r="789" spans="1:100" ht="12.75">
      <c r="A789" s="56" t="s">
        <v>573</v>
      </c>
      <c r="B789" s="13">
        <v>40</v>
      </c>
      <c r="C789" s="15" t="s">
        <v>402</v>
      </c>
      <c r="D789" s="15" t="s">
        <v>403</v>
      </c>
      <c r="E789" s="13" t="s">
        <v>255</v>
      </c>
      <c r="F789" s="13">
        <v>2</v>
      </c>
      <c r="G789" s="13" t="s">
        <v>259</v>
      </c>
      <c r="H789" s="13">
        <v>2</v>
      </c>
      <c r="I789" s="55">
        <v>125.02</v>
      </c>
      <c r="J789" s="55">
        <v>55564</v>
      </c>
      <c r="K789" s="15">
        <v>0</v>
      </c>
      <c r="L789" s="15" t="s">
        <v>41</v>
      </c>
      <c r="M789" s="62" t="s">
        <v>192</v>
      </c>
      <c r="N789" s="56" t="s">
        <v>147</v>
      </c>
      <c r="O789" s="56" t="s">
        <v>580</v>
      </c>
      <c r="S789" s="109" t="s">
        <v>584</v>
      </c>
      <c r="V789" s="125">
        <v>12.5</v>
      </c>
      <c r="W789" s="125" t="s">
        <v>1017</v>
      </c>
      <c r="X789" s="65">
        <v>44699</v>
      </c>
      <c r="Y789" s="65">
        <v>44921</v>
      </c>
      <c r="Z789" s="69" t="s">
        <v>1080</v>
      </c>
      <c r="AA789" s="322">
        <v>6000</v>
      </c>
      <c r="AB789" s="56">
        <v>48</v>
      </c>
      <c r="AC789" s="56">
        <v>23</v>
      </c>
      <c r="AD789" s="65">
        <v>45488</v>
      </c>
      <c r="AE789" s="117">
        <v>125</v>
      </c>
      <c r="AF789" s="117"/>
      <c r="AG789" s="56" t="s">
        <v>582</v>
      </c>
      <c r="AH789" s="126">
        <v>45470</v>
      </c>
      <c r="AI789" s="121">
        <v>10075105725</v>
      </c>
      <c r="AJ789" s="58" t="s">
        <v>2818</v>
      </c>
      <c r="AK789" s="58" t="s">
        <v>2877</v>
      </c>
      <c r="AL789" s="58">
        <v>125</v>
      </c>
      <c r="AN789" s="58" t="s">
        <v>2895</v>
      </c>
      <c r="AW789" s="177">
        <v>45469</v>
      </c>
      <c r="AX789" s="178">
        <v>2813</v>
      </c>
      <c r="AY789" s="97"/>
      <c r="AZ789" s="97"/>
      <c r="BA789" s="101">
        <v>125</v>
      </c>
      <c r="BD789" s="56"/>
      <c r="CS789" s="58">
        <f>+AL789+AT789</f>
        <v>125</v>
      </c>
      <c r="CT789" s="76">
        <f>+BA789+BG789+BM789+BS789+BY789+CE789+CK789+CQ789</f>
        <v>125</v>
      </c>
      <c r="CU789" s="76">
        <f>+CS789-CT789</f>
        <v>0</v>
      </c>
      <c r="CV789" s="81">
        <f>+AE789-AL789-AT789</f>
        <v>0</v>
      </c>
    </row>
    <row r="790" spans="1:100" ht="12.75">
      <c r="A790" s="56" t="s">
        <v>573</v>
      </c>
      <c r="B790" s="13">
        <v>40</v>
      </c>
      <c r="C790" s="15" t="s">
        <v>402</v>
      </c>
      <c r="D790" s="15" t="s">
        <v>403</v>
      </c>
      <c r="E790" s="13" t="s">
        <v>255</v>
      </c>
      <c r="F790" s="13">
        <v>2</v>
      </c>
      <c r="G790" s="13" t="s">
        <v>259</v>
      </c>
      <c r="H790" s="13">
        <v>2</v>
      </c>
      <c r="I790" s="55">
        <v>125.02</v>
      </c>
      <c r="J790" s="55">
        <v>55564</v>
      </c>
      <c r="K790" s="15">
        <v>0</v>
      </c>
      <c r="L790" s="15" t="s">
        <v>41</v>
      </c>
      <c r="M790" s="62" t="s">
        <v>192</v>
      </c>
      <c r="N790" s="56" t="s">
        <v>147</v>
      </c>
      <c r="O790" s="56" t="s">
        <v>580</v>
      </c>
      <c r="S790" s="109" t="s">
        <v>584</v>
      </c>
      <c r="V790" s="125">
        <v>12.5</v>
      </c>
      <c r="W790" s="125" t="s">
        <v>1017</v>
      </c>
      <c r="X790" s="65">
        <v>44699</v>
      </c>
      <c r="Y790" s="65">
        <v>44921</v>
      </c>
      <c r="Z790" s="69" t="s">
        <v>1080</v>
      </c>
      <c r="AA790" s="322">
        <v>6000</v>
      </c>
      <c r="AB790" s="56">
        <v>48</v>
      </c>
      <c r="AC790" s="56">
        <v>24</v>
      </c>
      <c r="AD790" s="65">
        <v>45519</v>
      </c>
      <c r="AE790" s="117">
        <v>125</v>
      </c>
      <c r="AF790" s="117"/>
      <c r="AG790" s="56" t="s">
        <v>582</v>
      </c>
      <c r="AH790" s="126">
        <v>45506</v>
      </c>
      <c r="AI790" s="121">
        <v>10075105725</v>
      </c>
      <c r="AJ790" s="58" t="s">
        <v>2818</v>
      </c>
      <c r="AK790" s="58" t="s">
        <v>2879</v>
      </c>
      <c r="AL790" s="58">
        <v>125</v>
      </c>
      <c r="AN790" s="58" t="s">
        <v>2897</v>
      </c>
      <c r="AW790" s="177">
        <v>45506</v>
      </c>
      <c r="AX790" s="178">
        <v>2979</v>
      </c>
      <c r="AY790" s="97"/>
      <c r="AZ790" s="97"/>
      <c r="BA790" s="101">
        <v>125</v>
      </c>
      <c r="BD790" s="56"/>
      <c r="CS790" s="58">
        <f>+AL790+AT790</f>
        <v>125</v>
      </c>
      <c r="CT790" s="76">
        <f>+BA790+BG790+BM790+BS790+BY790+CE790+CK790+CQ790</f>
        <v>125</v>
      </c>
      <c r="CU790" s="76">
        <f>+CS790-CT790</f>
        <v>0</v>
      </c>
      <c r="CV790" s="81">
        <f>+AE790-AL790-AT790</f>
        <v>0</v>
      </c>
    </row>
    <row r="791" spans="1:100">
      <c r="A791" s="56" t="s">
        <v>573</v>
      </c>
      <c r="B791" s="13">
        <v>40</v>
      </c>
      <c r="C791" s="15" t="s">
        <v>402</v>
      </c>
      <c r="D791" s="15" t="s">
        <v>403</v>
      </c>
      <c r="E791" s="13" t="s">
        <v>255</v>
      </c>
      <c r="F791" s="13">
        <v>2</v>
      </c>
      <c r="G791" s="13" t="s">
        <v>259</v>
      </c>
      <c r="H791" s="13">
        <v>2</v>
      </c>
      <c r="I791" s="55">
        <v>125.02</v>
      </c>
      <c r="J791" s="55">
        <v>55564</v>
      </c>
      <c r="K791" s="15">
        <v>0</v>
      </c>
      <c r="L791" s="15" t="s">
        <v>41</v>
      </c>
      <c r="M791" s="62" t="s">
        <v>192</v>
      </c>
      <c r="N791" s="56" t="s">
        <v>147</v>
      </c>
      <c r="O791" s="56" t="s">
        <v>580</v>
      </c>
      <c r="S791" s="109" t="s">
        <v>584</v>
      </c>
      <c r="V791" s="125">
        <v>12.5</v>
      </c>
      <c r="W791" s="125" t="s">
        <v>1017</v>
      </c>
      <c r="X791" s="65">
        <v>44699</v>
      </c>
      <c r="Y791" s="65">
        <v>44921</v>
      </c>
      <c r="Z791" s="69" t="s">
        <v>1080</v>
      </c>
      <c r="AA791" s="322">
        <v>6000</v>
      </c>
      <c r="AB791" s="56">
        <v>48</v>
      </c>
      <c r="AC791" s="56">
        <v>25</v>
      </c>
      <c r="AD791" s="65">
        <v>45550</v>
      </c>
      <c r="AE791" s="117">
        <v>125</v>
      </c>
      <c r="AF791" s="117"/>
      <c r="AG791" s="56" t="s">
        <v>582</v>
      </c>
      <c r="AH791" s="126">
        <v>45596</v>
      </c>
      <c r="AI791" s="121">
        <v>10075105725</v>
      </c>
      <c r="AJ791" s="58" t="s">
        <v>2818</v>
      </c>
      <c r="AK791" s="58" t="s">
        <v>2880</v>
      </c>
      <c r="AL791" s="58">
        <v>125</v>
      </c>
      <c r="AN791" s="58" t="s">
        <v>2898</v>
      </c>
      <c r="AW791" s="103">
        <v>45531</v>
      </c>
      <c r="AX791" s="97">
        <v>3084</v>
      </c>
      <c r="AY791" s="97"/>
      <c r="AZ791" s="97"/>
      <c r="BA791" s="101">
        <v>125</v>
      </c>
      <c r="BD791" s="56"/>
      <c r="CS791" s="58">
        <f>+AL791+AT791</f>
        <v>125</v>
      </c>
      <c r="CT791" s="76">
        <f>+BA791+BG791+BM791+BS791+BY791+CE791+CK791+CQ791</f>
        <v>125</v>
      </c>
      <c r="CU791" s="76">
        <f>+CS791-CT791</f>
        <v>0</v>
      </c>
      <c r="CV791" s="81">
        <f>+AE791-AL791-AT791</f>
        <v>0</v>
      </c>
    </row>
    <row r="792" spans="1:100">
      <c r="A792" s="56" t="s">
        <v>573</v>
      </c>
      <c r="B792" s="13">
        <v>40</v>
      </c>
      <c r="C792" s="15" t="s">
        <v>402</v>
      </c>
      <c r="D792" s="15" t="s">
        <v>403</v>
      </c>
      <c r="E792" s="13" t="s">
        <v>255</v>
      </c>
      <c r="F792" s="13">
        <v>2</v>
      </c>
      <c r="G792" s="13" t="s">
        <v>259</v>
      </c>
      <c r="H792" s="13">
        <v>2</v>
      </c>
      <c r="I792" s="55">
        <v>125.02</v>
      </c>
      <c r="J792" s="55">
        <v>55564</v>
      </c>
      <c r="K792" s="15">
        <v>0</v>
      </c>
      <c r="L792" s="15" t="s">
        <v>41</v>
      </c>
      <c r="M792" s="62" t="s">
        <v>192</v>
      </c>
      <c r="N792" s="56" t="s">
        <v>147</v>
      </c>
      <c r="O792" s="56" t="s">
        <v>580</v>
      </c>
      <c r="S792" s="109" t="s">
        <v>584</v>
      </c>
      <c r="V792" s="125">
        <v>12.5</v>
      </c>
      <c r="W792" s="125" t="s">
        <v>1017</v>
      </c>
      <c r="X792" s="65">
        <v>44699</v>
      </c>
      <c r="Y792" s="65">
        <v>44921</v>
      </c>
      <c r="Z792" s="69" t="s">
        <v>1080</v>
      </c>
      <c r="AA792" s="322">
        <v>6000</v>
      </c>
      <c r="AB792" s="56">
        <v>48</v>
      </c>
      <c r="AC792" s="56">
        <v>26</v>
      </c>
      <c r="AD792" s="65">
        <v>45580</v>
      </c>
      <c r="AE792" s="117">
        <v>125</v>
      </c>
      <c r="AF792" s="117"/>
      <c r="AG792" s="56" t="s">
        <v>582</v>
      </c>
      <c r="AH792" s="126">
        <v>45596</v>
      </c>
      <c r="AI792" s="121">
        <v>10075105725</v>
      </c>
      <c r="AJ792" s="58" t="s">
        <v>2818</v>
      </c>
      <c r="AK792" s="58" t="s">
        <v>2881</v>
      </c>
      <c r="AL792" s="58">
        <v>125</v>
      </c>
      <c r="AN792" s="58" t="s">
        <v>2899</v>
      </c>
      <c r="AW792" s="103">
        <v>45562</v>
      </c>
      <c r="AX792" s="97">
        <v>3210</v>
      </c>
      <c r="AY792" s="97"/>
      <c r="AZ792" s="97"/>
      <c r="BA792" s="101">
        <v>125</v>
      </c>
      <c r="BD792" s="56"/>
      <c r="CS792" s="58">
        <f>+AL792+AT792</f>
        <v>125</v>
      </c>
      <c r="CT792" s="76">
        <f>+BA792+BG792+BM792+BS792+BY792+CE792+CK792+CQ792</f>
        <v>125</v>
      </c>
      <c r="CU792" s="76">
        <f>+CS792-CT792</f>
        <v>0</v>
      </c>
      <c r="CV792" s="81">
        <f>+AE792-AL792-AT792</f>
        <v>0</v>
      </c>
    </row>
    <row r="793" spans="1:100" ht="12.75">
      <c r="A793" s="56" t="s">
        <v>573</v>
      </c>
      <c r="B793" s="13">
        <v>40</v>
      </c>
      <c r="C793" s="15" t="s">
        <v>402</v>
      </c>
      <c r="D793" s="15" t="s">
        <v>403</v>
      </c>
      <c r="E793" s="13" t="s">
        <v>255</v>
      </c>
      <c r="F793" s="13">
        <v>2</v>
      </c>
      <c r="G793" s="13" t="s">
        <v>259</v>
      </c>
      <c r="H793" s="13">
        <v>2</v>
      </c>
      <c r="I793" s="55">
        <v>125.02</v>
      </c>
      <c r="J793" s="55">
        <v>55564</v>
      </c>
      <c r="K793" s="15">
        <v>0</v>
      </c>
      <c r="L793" s="15" t="s">
        <v>41</v>
      </c>
      <c r="M793" s="62" t="s">
        <v>192</v>
      </c>
      <c r="N793" s="56" t="s">
        <v>147</v>
      </c>
      <c r="O793" s="56" t="s">
        <v>580</v>
      </c>
      <c r="S793" s="109" t="s">
        <v>584</v>
      </c>
      <c r="V793" s="125">
        <v>12.5</v>
      </c>
      <c r="W793" s="125" t="s">
        <v>1017</v>
      </c>
      <c r="X793" s="65">
        <v>44699</v>
      </c>
      <c r="Y793" s="65">
        <v>44921</v>
      </c>
      <c r="Z793" s="69" t="s">
        <v>1080</v>
      </c>
      <c r="AA793" s="322">
        <v>6000</v>
      </c>
      <c r="AB793" s="56">
        <v>48</v>
      </c>
      <c r="AC793" s="56">
        <v>27</v>
      </c>
      <c r="AD793" s="65">
        <v>45611</v>
      </c>
      <c r="AE793" s="117">
        <v>125</v>
      </c>
      <c r="AF793" s="117"/>
      <c r="AG793" s="56" t="s">
        <v>582</v>
      </c>
      <c r="AH793" s="126">
        <v>45596</v>
      </c>
      <c r="AI793" s="121">
        <v>10075105725</v>
      </c>
      <c r="AJ793" s="58" t="s">
        <v>2818</v>
      </c>
      <c r="AK793" s="58" t="s">
        <v>2882</v>
      </c>
      <c r="AL793" s="58">
        <v>125</v>
      </c>
      <c r="AN793" s="58" t="s">
        <v>2900</v>
      </c>
      <c r="AW793" s="177">
        <v>45595</v>
      </c>
      <c r="AX793" s="178">
        <v>3337</v>
      </c>
      <c r="AY793" s="97"/>
      <c r="AZ793" s="97"/>
      <c r="BA793" s="101">
        <v>125</v>
      </c>
      <c r="BD793" s="56"/>
      <c r="CS793" s="58">
        <f>+AL793+AT793</f>
        <v>125</v>
      </c>
      <c r="CT793" s="76">
        <f>+BA793+BG793+BM793+BS793+BY793+CE793+CK793+CQ793</f>
        <v>125</v>
      </c>
      <c r="CU793" s="76">
        <f>+CS793-CT793</f>
        <v>0</v>
      </c>
      <c r="CV793" s="81">
        <f>+AE793-AL793-AT793</f>
        <v>0</v>
      </c>
    </row>
    <row r="794" spans="1:100" ht="12.75">
      <c r="A794" s="56" t="s">
        <v>573</v>
      </c>
      <c r="B794" s="13">
        <v>40</v>
      </c>
      <c r="C794" s="15" t="s">
        <v>402</v>
      </c>
      <c r="D794" s="15" t="s">
        <v>403</v>
      </c>
      <c r="E794" s="13" t="s">
        <v>255</v>
      </c>
      <c r="F794" s="13">
        <v>2</v>
      </c>
      <c r="G794" s="13" t="s">
        <v>259</v>
      </c>
      <c r="H794" s="13">
        <v>2</v>
      </c>
      <c r="I794" s="55">
        <v>125.02</v>
      </c>
      <c r="J794" s="55">
        <v>55564</v>
      </c>
      <c r="K794" s="15">
        <v>0</v>
      </c>
      <c r="L794" s="15" t="s">
        <v>41</v>
      </c>
      <c r="M794" s="62" t="s">
        <v>192</v>
      </c>
      <c r="N794" s="56" t="s">
        <v>147</v>
      </c>
      <c r="O794" s="56" t="s">
        <v>580</v>
      </c>
      <c r="S794" s="109" t="s">
        <v>584</v>
      </c>
      <c r="V794" s="125">
        <v>12.5</v>
      </c>
      <c r="W794" s="125" t="s">
        <v>1017</v>
      </c>
      <c r="X794" s="65">
        <v>44699</v>
      </c>
      <c r="Y794" s="65">
        <v>44921</v>
      </c>
      <c r="Z794" s="69" t="s">
        <v>1080</v>
      </c>
      <c r="AA794" s="322">
        <v>6000</v>
      </c>
      <c r="AB794" s="56">
        <v>48</v>
      </c>
      <c r="AC794" s="56">
        <v>28</v>
      </c>
      <c r="AD794" s="65">
        <v>45641</v>
      </c>
      <c r="AE794" s="117">
        <v>125</v>
      </c>
      <c r="AF794" s="117"/>
      <c r="AG794" s="56" t="s">
        <v>582</v>
      </c>
      <c r="AH794" s="126">
        <v>45625</v>
      </c>
      <c r="AI794" s="121">
        <v>10075105725</v>
      </c>
      <c r="AJ794" s="58" t="s">
        <v>2818</v>
      </c>
      <c r="AK794" s="58" t="s">
        <v>2883</v>
      </c>
      <c r="AL794" s="58">
        <v>125</v>
      </c>
      <c r="AN794" s="58" t="s">
        <v>2901</v>
      </c>
      <c r="AW794" s="177">
        <v>45624</v>
      </c>
      <c r="AX794" s="178">
        <v>3450</v>
      </c>
      <c r="AY794" s="97"/>
      <c r="AZ794" s="97"/>
      <c r="BA794" s="101">
        <v>125</v>
      </c>
      <c r="BD794" s="56"/>
      <c r="CS794" s="58">
        <f>+AL794+AT794</f>
        <v>125</v>
      </c>
      <c r="CT794" s="76">
        <f>+BA794+BG794+BM794+BS794+BY794+CE794+CK794+CQ794</f>
        <v>125</v>
      </c>
      <c r="CU794" s="76">
        <f>+CS794-CT794</f>
        <v>0</v>
      </c>
      <c r="CV794" s="81">
        <f>+AE794-AL794-AT794</f>
        <v>0</v>
      </c>
    </row>
    <row r="795" spans="1:100" ht="12.75">
      <c r="A795" s="56" t="s">
        <v>573</v>
      </c>
      <c r="B795" s="13">
        <v>40</v>
      </c>
      <c r="C795" s="15" t="s">
        <v>402</v>
      </c>
      <c r="D795" s="15" t="s">
        <v>403</v>
      </c>
      <c r="E795" s="13" t="s">
        <v>255</v>
      </c>
      <c r="F795" s="13">
        <v>2</v>
      </c>
      <c r="G795" s="13" t="s">
        <v>259</v>
      </c>
      <c r="H795" s="13">
        <v>2</v>
      </c>
      <c r="I795" s="55">
        <v>125.02</v>
      </c>
      <c r="J795" s="55">
        <v>55564</v>
      </c>
      <c r="K795" s="15">
        <v>0</v>
      </c>
      <c r="L795" s="15" t="s">
        <v>41</v>
      </c>
      <c r="M795" s="62" t="s">
        <v>192</v>
      </c>
      <c r="N795" s="56" t="s">
        <v>147</v>
      </c>
      <c r="O795" s="56" t="s">
        <v>580</v>
      </c>
      <c r="S795" s="109" t="s">
        <v>584</v>
      </c>
      <c r="V795" s="125">
        <v>12.5</v>
      </c>
      <c r="W795" s="125" t="s">
        <v>1017</v>
      </c>
      <c r="X795" s="65">
        <v>44699</v>
      </c>
      <c r="Y795" s="65">
        <v>44921</v>
      </c>
      <c r="Z795" s="69" t="s">
        <v>1080</v>
      </c>
      <c r="AA795" s="322">
        <v>6000</v>
      </c>
      <c r="AB795" s="56">
        <v>48</v>
      </c>
      <c r="AC795" s="56">
        <v>29</v>
      </c>
      <c r="AD795" s="65">
        <v>45672</v>
      </c>
      <c r="AE795" s="117">
        <v>125</v>
      </c>
      <c r="AF795" s="117"/>
      <c r="AG795" s="56" t="s">
        <v>582</v>
      </c>
      <c r="AH795" s="126">
        <v>45659</v>
      </c>
      <c r="AI795" s="121">
        <v>10075105725</v>
      </c>
      <c r="AJ795" s="58" t="s">
        <v>2818</v>
      </c>
      <c r="AK795" s="58" t="s">
        <v>2902</v>
      </c>
      <c r="AL795" s="58">
        <v>125</v>
      </c>
      <c r="AN795" s="58" t="s">
        <v>2911</v>
      </c>
      <c r="AW795" s="177">
        <v>45659</v>
      </c>
      <c r="AX795" s="178">
        <v>3567</v>
      </c>
      <c r="AY795" s="97"/>
      <c r="AZ795" s="97"/>
      <c r="BA795" s="101">
        <v>125</v>
      </c>
      <c r="BD795" s="56"/>
      <c r="CS795" s="58">
        <f>+AL795+AT795</f>
        <v>125</v>
      </c>
      <c r="CT795" s="76">
        <f>+BA795+BG795+BM795+BS795+BY795+CE795+CK795+CQ795</f>
        <v>125</v>
      </c>
      <c r="CU795" s="76">
        <f>+CS795-CT795</f>
        <v>0</v>
      </c>
      <c r="CV795" s="81">
        <f>+AE795-AL795-AT795</f>
        <v>0</v>
      </c>
    </row>
    <row r="796" spans="1:100" ht="12.75">
      <c r="A796" s="56" t="s">
        <v>573</v>
      </c>
      <c r="B796" s="13">
        <v>40</v>
      </c>
      <c r="C796" s="15" t="s">
        <v>402</v>
      </c>
      <c r="D796" s="15" t="s">
        <v>403</v>
      </c>
      <c r="E796" s="13" t="s">
        <v>255</v>
      </c>
      <c r="F796" s="13">
        <v>2</v>
      </c>
      <c r="G796" s="13" t="s">
        <v>259</v>
      </c>
      <c r="H796" s="13">
        <v>2</v>
      </c>
      <c r="I796" s="55">
        <v>125.02</v>
      </c>
      <c r="J796" s="55">
        <v>55564</v>
      </c>
      <c r="K796" s="15">
        <v>0</v>
      </c>
      <c r="L796" s="15" t="s">
        <v>41</v>
      </c>
      <c r="M796" s="62" t="s">
        <v>192</v>
      </c>
      <c r="N796" s="56" t="s">
        <v>147</v>
      </c>
      <c r="O796" s="56" t="s">
        <v>580</v>
      </c>
      <c r="S796" s="109" t="s">
        <v>584</v>
      </c>
      <c r="V796" s="125">
        <v>12.5</v>
      </c>
      <c r="W796" s="125" t="s">
        <v>1017</v>
      </c>
      <c r="X796" s="65">
        <v>44699</v>
      </c>
      <c r="Y796" s="65">
        <v>44921</v>
      </c>
      <c r="Z796" s="69" t="s">
        <v>1080</v>
      </c>
      <c r="AA796" s="322">
        <v>6000</v>
      </c>
      <c r="AB796" s="56">
        <v>48</v>
      </c>
      <c r="AC796" s="56">
        <v>30</v>
      </c>
      <c r="AD796" s="65">
        <v>45703</v>
      </c>
      <c r="AE796" s="117">
        <v>125</v>
      </c>
      <c r="AF796" s="117"/>
      <c r="AG796" s="56" t="s">
        <v>582</v>
      </c>
      <c r="AH796" s="126">
        <v>45681</v>
      </c>
      <c r="AI796" s="121">
        <v>10075105725</v>
      </c>
      <c r="AJ796" s="58" t="s">
        <v>2818</v>
      </c>
      <c r="AK796" s="58" t="s">
        <v>2903</v>
      </c>
      <c r="AL796" s="58">
        <v>125</v>
      </c>
      <c r="AN796" s="58" t="s">
        <v>2912</v>
      </c>
      <c r="AW796" s="177">
        <v>45681</v>
      </c>
      <c r="AX796" s="178">
        <v>3651</v>
      </c>
      <c r="AY796" s="97"/>
      <c r="AZ796" s="97"/>
      <c r="BA796" s="101">
        <v>125</v>
      </c>
      <c r="BD796" s="56"/>
      <c r="CS796" s="58">
        <f>+AL796+AT796</f>
        <v>125</v>
      </c>
      <c r="CT796" s="76">
        <f>+BA796+BG796+BM796+BS796+BY796+CE796+CK796+CQ796</f>
        <v>125</v>
      </c>
      <c r="CU796" s="76">
        <f>+CS796-CT796</f>
        <v>0</v>
      </c>
      <c r="CV796" s="81">
        <f>+AE796-AL796-AT796</f>
        <v>0</v>
      </c>
    </row>
    <row r="797" spans="1:100" ht="12.75">
      <c r="A797" s="56" t="s">
        <v>573</v>
      </c>
      <c r="B797" s="13">
        <v>40</v>
      </c>
      <c r="C797" s="15" t="s">
        <v>402</v>
      </c>
      <c r="D797" s="15" t="s">
        <v>403</v>
      </c>
      <c r="E797" s="13" t="s">
        <v>255</v>
      </c>
      <c r="F797" s="13">
        <v>2</v>
      </c>
      <c r="G797" s="13" t="s">
        <v>259</v>
      </c>
      <c r="H797" s="13">
        <v>2</v>
      </c>
      <c r="I797" s="55">
        <v>125.02</v>
      </c>
      <c r="J797" s="55">
        <v>55564</v>
      </c>
      <c r="K797" s="15">
        <v>0</v>
      </c>
      <c r="L797" s="15" t="s">
        <v>41</v>
      </c>
      <c r="M797" s="62" t="s">
        <v>192</v>
      </c>
      <c r="N797" s="56" t="s">
        <v>147</v>
      </c>
      <c r="O797" s="56" t="s">
        <v>580</v>
      </c>
      <c r="S797" s="109" t="s">
        <v>584</v>
      </c>
      <c r="V797" s="125">
        <v>12.5</v>
      </c>
      <c r="W797" s="125" t="s">
        <v>1017</v>
      </c>
      <c r="X797" s="65">
        <v>44699</v>
      </c>
      <c r="Y797" s="65">
        <v>44921</v>
      </c>
      <c r="Z797" s="69" t="s">
        <v>1080</v>
      </c>
      <c r="AA797" s="322">
        <v>6000</v>
      </c>
      <c r="AB797" s="56">
        <v>48</v>
      </c>
      <c r="AC797" s="56">
        <v>31</v>
      </c>
      <c r="AD797" s="65">
        <v>45731</v>
      </c>
      <c r="AE797" s="117">
        <v>125</v>
      </c>
      <c r="AF797" s="117"/>
      <c r="AG797" s="56" t="s">
        <v>582</v>
      </c>
      <c r="AH797" s="126">
        <v>45719</v>
      </c>
      <c r="AI797" s="121">
        <v>10075105725</v>
      </c>
      <c r="AJ797" s="58" t="s">
        <v>2818</v>
      </c>
      <c r="AK797" s="58" t="s">
        <v>2904</v>
      </c>
      <c r="AL797" s="58">
        <v>125</v>
      </c>
      <c r="AN797" s="58" t="s">
        <v>2913</v>
      </c>
      <c r="AW797" s="177">
        <v>45719</v>
      </c>
      <c r="AX797" s="178">
        <v>3830</v>
      </c>
      <c r="AY797" s="97"/>
      <c r="AZ797" s="97"/>
      <c r="BA797" s="101">
        <v>125</v>
      </c>
      <c r="BD797" s="56"/>
      <c r="CS797" s="58">
        <f>+AL797+AT797</f>
        <v>125</v>
      </c>
      <c r="CT797" s="76">
        <f>+BA797+BG797+BM797+BS797+BY797+CE797+CK797+CQ797</f>
        <v>125</v>
      </c>
      <c r="CU797" s="76">
        <f>+CS797-CT797</f>
        <v>0</v>
      </c>
      <c r="CV797" s="81">
        <f>+AE797-AL797-AT797</f>
        <v>0</v>
      </c>
    </row>
    <row r="798" spans="1:100" ht="12.75">
      <c r="A798" s="56" t="s">
        <v>573</v>
      </c>
      <c r="B798" s="13">
        <v>40</v>
      </c>
      <c r="C798" s="15" t="s">
        <v>402</v>
      </c>
      <c r="D798" s="15" t="s">
        <v>403</v>
      </c>
      <c r="E798" s="13" t="s">
        <v>255</v>
      </c>
      <c r="F798" s="13">
        <v>2</v>
      </c>
      <c r="G798" s="13" t="s">
        <v>259</v>
      </c>
      <c r="H798" s="13">
        <v>2</v>
      </c>
      <c r="I798" s="55">
        <v>125.02</v>
      </c>
      <c r="J798" s="55">
        <v>55564</v>
      </c>
      <c r="K798" s="15">
        <v>0</v>
      </c>
      <c r="L798" s="15" t="s">
        <v>41</v>
      </c>
      <c r="M798" s="62" t="s">
        <v>192</v>
      </c>
      <c r="N798" s="56" t="s">
        <v>147</v>
      </c>
      <c r="O798" s="56" t="s">
        <v>580</v>
      </c>
      <c r="S798" s="109" t="s">
        <v>584</v>
      </c>
      <c r="V798" s="125">
        <v>12.5</v>
      </c>
      <c r="W798" s="125" t="s">
        <v>1017</v>
      </c>
      <c r="X798" s="65">
        <v>44699</v>
      </c>
      <c r="Y798" s="65">
        <v>44921</v>
      </c>
      <c r="Z798" s="69" t="s">
        <v>1080</v>
      </c>
      <c r="AA798" s="322">
        <v>6000</v>
      </c>
      <c r="AB798" s="56">
        <v>48</v>
      </c>
      <c r="AC798" s="56">
        <v>32</v>
      </c>
      <c r="AD798" s="65">
        <v>45762</v>
      </c>
      <c r="AE798" s="117">
        <v>125</v>
      </c>
      <c r="AF798" s="117"/>
      <c r="AG798" s="56" t="s">
        <v>582</v>
      </c>
      <c r="AH798" s="126">
        <v>45719</v>
      </c>
      <c r="AI798" s="121">
        <v>10075105725</v>
      </c>
      <c r="AJ798" s="58" t="s">
        <v>2818</v>
      </c>
      <c r="AK798" s="58" t="s">
        <v>2905</v>
      </c>
      <c r="AL798" s="58">
        <v>125</v>
      </c>
      <c r="AN798" s="58" t="s">
        <v>2914</v>
      </c>
      <c r="AW798" s="177">
        <v>45719</v>
      </c>
      <c r="AX798" s="178">
        <v>3831</v>
      </c>
      <c r="AY798" s="97"/>
      <c r="AZ798" s="97"/>
      <c r="BA798" s="101">
        <v>125</v>
      </c>
      <c r="BD798" s="56"/>
      <c r="CS798" s="58">
        <f>+AL798+AT798</f>
        <v>125</v>
      </c>
      <c r="CT798" s="76">
        <f>+BA798+BG798+BM798+BS798+BY798+CE798+CK798+CQ798</f>
        <v>125</v>
      </c>
      <c r="CU798" s="76">
        <f>+CS798-CT798</f>
        <v>0</v>
      </c>
      <c r="CV798" s="81">
        <f>+AE798-AL798-AT798</f>
        <v>0</v>
      </c>
    </row>
    <row r="799" spans="1:100" ht="12.75">
      <c r="A799" s="56" t="s">
        <v>573</v>
      </c>
      <c r="B799" s="13">
        <v>40</v>
      </c>
      <c r="C799" s="15" t="s">
        <v>402</v>
      </c>
      <c r="D799" s="15" t="s">
        <v>403</v>
      </c>
      <c r="E799" s="13" t="s">
        <v>255</v>
      </c>
      <c r="F799" s="13">
        <v>2</v>
      </c>
      <c r="G799" s="13" t="s">
        <v>259</v>
      </c>
      <c r="H799" s="13">
        <v>2</v>
      </c>
      <c r="I799" s="55">
        <v>125.02</v>
      </c>
      <c r="J799" s="55">
        <v>55564</v>
      </c>
      <c r="K799" s="15">
        <v>0</v>
      </c>
      <c r="L799" s="15" t="s">
        <v>41</v>
      </c>
      <c r="M799" s="62" t="s">
        <v>192</v>
      </c>
      <c r="N799" s="56" t="s">
        <v>147</v>
      </c>
      <c r="O799" s="56" t="s">
        <v>580</v>
      </c>
      <c r="S799" s="109" t="s">
        <v>584</v>
      </c>
      <c r="V799" s="125">
        <v>12.5</v>
      </c>
      <c r="W799" s="125" t="s">
        <v>1017</v>
      </c>
      <c r="X799" s="65">
        <v>44699</v>
      </c>
      <c r="Y799" s="65">
        <v>44921</v>
      </c>
      <c r="Z799" s="69" t="s">
        <v>1080</v>
      </c>
      <c r="AA799" s="322">
        <v>6000</v>
      </c>
      <c r="AB799" s="56">
        <v>48</v>
      </c>
      <c r="AC799" s="56">
        <v>33</v>
      </c>
      <c r="AD799" s="65">
        <v>45792</v>
      </c>
      <c r="AE799" s="117">
        <v>125</v>
      </c>
      <c r="AF799" s="117"/>
      <c r="AG799" s="56" t="s">
        <v>582</v>
      </c>
      <c r="AH799" s="126">
        <v>45772</v>
      </c>
      <c r="AI799" s="121">
        <v>10075105725</v>
      </c>
      <c r="AJ799" s="58" t="s">
        <v>2818</v>
      </c>
      <c r="AK799" s="58" t="s">
        <v>2906</v>
      </c>
      <c r="AL799" s="58">
        <v>125</v>
      </c>
      <c r="AN799" s="58" t="s">
        <v>2915</v>
      </c>
      <c r="AW799" s="177">
        <v>45771</v>
      </c>
      <c r="AX799" s="178">
        <v>4051</v>
      </c>
      <c r="AY799" s="97"/>
      <c r="AZ799" s="97"/>
      <c r="BA799" s="101">
        <v>125</v>
      </c>
      <c r="BD799" s="56"/>
      <c r="CS799" s="58">
        <f>+AL799+AT799</f>
        <v>125</v>
      </c>
      <c r="CT799" s="76">
        <f>+BA799+BG799+BM799+BS799+BY799+CE799+CK799+CQ799</f>
        <v>125</v>
      </c>
      <c r="CU799" s="76">
        <f>+CS799-CT799</f>
        <v>0</v>
      </c>
      <c r="CV799" s="81">
        <f>+AE799-AL799-AT799</f>
        <v>0</v>
      </c>
    </row>
    <row r="800" spans="1:100" ht="12.75">
      <c r="A800" s="56" t="s">
        <v>573</v>
      </c>
      <c r="B800" s="13">
        <v>40</v>
      </c>
      <c r="C800" s="15" t="s">
        <v>402</v>
      </c>
      <c r="D800" s="15" t="s">
        <v>403</v>
      </c>
      <c r="E800" s="13" t="s">
        <v>255</v>
      </c>
      <c r="F800" s="13">
        <v>2</v>
      </c>
      <c r="G800" s="13" t="s">
        <v>259</v>
      </c>
      <c r="H800" s="13">
        <v>2</v>
      </c>
      <c r="I800" s="55">
        <v>125.02</v>
      </c>
      <c r="J800" s="55">
        <v>55564</v>
      </c>
      <c r="K800" s="15">
        <v>0</v>
      </c>
      <c r="L800" s="15" t="s">
        <v>41</v>
      </c>
      <c r="M800" s="62" t="s">
        <v>192</v>
      </c>
      <c r="N800" s="56" t="s">
        <v>147</v>
      </c>
      <c r="O800" s="56" t="s">
        <v>580</v>
      </c>
      <c r="S800" s="109" t="s">
        <v>584</v>
      </c>
      <c r="V800" s="125">
        <v>12.5</v>
      </c>
      <c r="W800" s="125" t="s">
        <v>1017</v>
      </c>
      <c r="X800" s="65">
        <v>44699</v>
      </c>
      <c r="Y800" s="65">
        <v>44921</v>
      </c>
      <c r="Z800" s="69" t="s">
        <v>1080</v>
      </c>
      <c r="AA800" s="322">
        <v>6000</v>
      </c>
      <c r="AB800" s="56">
        <v>48</v>
      </c>
      <c r="AC800" s="56">
        <v>34</v>
      </c>
      <c r="AD800" s="65">
        <v>45823</v>
      </c>
      <c r="AE800" s="117">
        <v>125</v>
      </c>
      <c r="AF800" s="117"/>
      <c r="AG800" s="56" t="s">
        <v>582</v>
      </c>
      <c r="AH800" s="126">
        <v>45817</v>
      </c>
      <c r="AI800" s="121">
        <v>10075105725</v>
      </c>
      <c r="AJ800" s="58" t="s">
        <v>2818</v>
      </c>
      <c r="AK800" s="58" t="s">
        <v>2907</v>
      </c>
      <c r="AL800" s="58">
        <v>125</v>
      </c>
      <c r="AN800" s="58" t="s">
        <v>2916</v>
      </c>
      <c r="AW800" s="177">
        <v>45810</v>
      </c>
      <c r="AX800" s="178">
        <v>4253</v>
      </c>
      <c r="AY800" s="97"/>
      <c r="AZ800" s="97"/>
      <c r="BA800" s="101">
        <v>125</v>
      </c>
      <c r="BD800" s="56"/>
      <c r="CS800" s="58">
        <f>+AL800+AT800</f>
        <v>125</v>
      </c>
      <c r="CT800" s="76">
        <f>+BA800+BG800+BM800+BS800+BY800+CE800+CK800+CQ800</f>
        <v>125</v>
      </c>
      <c r="CU800" s="76">
        <f>+CS800-CT800</f>
        <v>0</v>
      </c>
      <c r="CV800" s="81">
        <f>+AE800-AL800-AT800</f>
        <v>0</v>
      </c>
    </row>
    <row r="801" spans="1:103" ht="12.75">
      <c r="A801" s="56" t="s">
        <v>573</v>
      </c>
      <c r="B801" s="13">
        <v>40</v>
      </c>
      <c r="C801" s="15" t="s">
        <v>402</v>
      </c>
      <c r="D801" s="15" t="s">
        <v>403</v>
      </c>
      <c r="E801" s="13" t="s">
        <v>255</v>
      </c>
      <c r="F801" s="13">
        <v>2</v>
      </c>
      <c r="G801" s="13" t="s">
        <v>259</v>
      </c>
      <c r="H801" s="13">
        <v>2</v>
      </c>
      <c r="I801" s="55">
        <v>125.02</v>
      </c>
      <c r="J801" s="55">
        <v>55564</v>
      </c>
      <c r="K801" s="15">
        <v>0</v>
      </c>
      <c r="L801" s="15" t="s">
        <v>41</v>
      </c>
      <c r="M801" s="62" t="s">
        <v>192</v>
      </c>
      <c r="N801" s="56" t="s">
        <v>147</v>
      </c>
      <c r="O801" s="56" t="s">
        <v>580</v>
      </c>
      <c r="S801" s="109" t="s">
        <v>584</v>
      </c>
      <c r="V801" s="125">
        <v>12.5</v>
      </c>
      <c r="W801" s="125" t="s">
        <v>1017</v>
      </c>
      <c r="X801" s="65">
        <v>44699</v>
      </c>
      <c r="Y801" s="65">
        <v>44921</v>
      </c>
      <c r="Z801" s="69" t="s">
        <v>1080</v>
      </c>
      <c r="AA801" s="322">
        <v>6000</v>
      </c>
      <c r="AB801" s="56">
        <v>48</v>
      </c>
      <c r="AC801" s="56">
        <v>35</v>
      </c>
      <c r="AD801" s="65">
        <v>45853</v>
      </c>
      <c r="AE801" s="117">
        <v>125</v>
      </c>
      <c r="AF801" s="117"/>
      <c r="AG801" s="56" t="s">
        <v>582</v>
      </c>
      <c r="AH801" s="126">
        <v>45835</v>
      </c>
      <c r="AI801" s="121">
        <v>10075105725</v>
      </c>
      <c r="AJ801" s="58" t="s">
        <v>2818</v>
      </c>
      <c r="AK801" s="58" t="s">
        <v>2908</v>
      </c>
      <c r="AL801" s="58">
        <v>125</v>
      </c>
      <c r="AN801" s="58" t="s">
        <v>2917</v>
      </c>
      <c r="AW801" s="177">
        <v>45835</v>
      </c>
      <c r="AX801" s="178">
        <v>4346</v>
      </c>
      <c r="AY801" s="97"/>
      <c r="AZ801" s="97"/>
      <c r="BA801" s="101">
        <v>125</v>
      </c>
      <c r="BD801" s="56"/>
      <c r="CS801" s="58">
        <f>+AL801+AT801</f>
        <v>125</v>
      </c>
      <c r="CT801" s="76">
        <f>+BA801+BG801+BM801+BS801+BY801+CE801+CK801+CQ801</f>
        <v>125</v>
      </c>
      <c r="CU801" s="76">
        <f>+CS801-CT801</f>
        <v>0</v>
      </c>
      <c r="CV801" s="81">
        <f>+AE801-AL801-AT801</f>
        <v>0</v>
      </c>
    </row>
    <row r="802" spans="1:103" ht="12.75">
      <c r="A802" s="56" t="s">
        <v>573</v>
      </c>
      <c r="B802" s="13">
        <v>40</v>
      </c>
      <c r="C802" s="15" t="s">
        <v>402</v>
      </c>
      <c r="D802" s="15" t="s">
        <v>403</v>
      </c>
      <c r="E802" s="13" t="s">
        <v>255</v>
      </c>
      <c r="F802" s="13">
        <v>2</v>
      </c>
      <c r="G802" s="13" t="s">
        <v>259</v>
      </c>
      <c r="H802" s="13">
        <v>2</v>
      </c>
      <c r="I802" s="55">
        <v>125.02</v>
      </c>
      <c r="J802" s="55">
        <v>55564</v>
      </c>
      <c r="K802" s="15">
        <v>0</v>
      </c>
      <c r="L802" s="15" t="s">
        <v>41</v>
      </c>
      <c r="M802" s="62" t="s">
        <v>192</v>
      </c>
      <c r="N802" s="56" t="s">
        <v>147</v>
      </c>
      <c r="O802" s="56" t="s">
        <v>580</v>
      </c>
      <c r="S802" s="109" t="s">
        <v>584</v>
      </c>
      <c r="V802" s="125">
        <v>12.5</v>
      </c>
      <c r="W802" s="125" t="s">
        <v>1017</v>
      </c>
      <c r="X802" s="65">
        <v>44699</v>
      </c>
      <c r="Y802" s="65">
        <v>44921</v>
      </c>
      <c r="Z802" s="69" t="s">
        <v>1080</v>
      </c>
      <c r="AA802" s="322">
        <v>6000</v>
      </c>
      <c r="AB802" s="56">
        <v>48</v>
      </c>
      <c r="AC802" s="56">
        <v>36</v>
      </c>
      <c r="AD802" s="65">
        <v>45884</v>
      </c>
      <c r="AE802" s="117">
        <v>125</v>
      </c>
      <c r="AF802" s="117"/>
      <c r="AG802" s="56" t="s">
        <v>582</v>
      </c>
      <c r="AH802" s="126">
        <v>45877</v>
      </c>
      <c r="AI802" s="121">
        <v>10075105725</v>
      </c>
      <c r="AJ802" s="58" t="s">
        <v>2818</v>
      </c>
      <c r="AK802" s="58" t="s">
        <v>2909</v>
      </c>
      <c r="AL802" s="58">
        <v>125</v>
      </c>
      <c r="AN802" s="58" t="s">
        <v>2918</v>
      </c>
      <c r="AW802" s="177">
        <v>45877</v>
      </c>
      <c r="AX802" s="178">
        <v>4540</v>
      </c>
      <c r="AY802" s="97"/>
      <c r="AZ802" s="97"/>
      <c r="BA802" s="101">
        <v>125</v>
      </c>
      <c r="BD802" s="56"/>
      <c r="CS802" s="58">
        <f>+AL802+AT802</f>
        <v>125</v>
      </c>
      <c r="CT802" s="76">
        <f>+BA802+BG802+BM802+BS802+BY802+CE802+CK802+CQ802</f>
        <v>125</v>
      </c>
      <c r="CU802" s="76">
        <f>+CS802-CT802</f>
        <v>0</v>
      </c>
      <c r="CV802" s="81">
        <f>+AE802-AL802-AT802</f>
        <v>0</v>
      </c>
    </row>
    <row r="803" spans="1:103" ht="12.75">
      <c r="A803" s="56" t="s">
        <v>573</v>
      </c>
      <c r="B803" s="13">
        <v>40</v>
      </c>
      <c r="C803" s="15" t="s">
        <v>402</v>
      </c>
      <c r="D803" s="15" t="s">
        <v>403</v>
      </c>
      <c r="E803" s="13" t="s">
        <v>255</v>
      </c>
      <c r="F803" s="13">
        <v>2</v>
      </c>
      <c r="G803" s="13" t="s">
        <v>259</v>
      </c>
      <c r="H803" s="13">
        <v>2</v>
      </c>
      <c r="I803" s="55">
        <v>125.02</v>
      </c>
      <c r="J803" s="55">
        <v>55564</v>
      </c>
      <c r="K803" s="15">
        <v>0</v>
      </c>
      <c r="L803" s="15" t="s">
        <v>41</v>
      </c>
      <c r="M803" s="62" t="s">
        <v>192</v>
      </c>
      <c r="N803" s="56" t="s">
        <v>147</v>
      </c>
      <c r="O803" s="56" t="s">
        <v>580</v>
      </c>
      <c r="S803" s="109" t="s">
        <v>584</v>
      </c>
      <c r="V803" s="125">
        <v>12.5</v>
      </c>
      <c r="W803" s="125" t="s">
        <v>1017</v>
      </c>
      <c r="X803" s="65">
        <v>44699</v>
      </c>
      <c r="Y803" s="65">
        <v>44921</v>
      </c>
      <c r="Z803" s="69" t="s">
        <v>1080</v>
      </c>
      <c r="AA803" s="322">
        <v>6000</v>
      </c>
      <c r="AB803" s="56">
        <v>48</v>
      </c>
      <c r="AC803" s="56">
        <v>37</v>
      </c>
      <c r="AD803" s="65">
        <v>45915</v>
      </c>
      <c r="AE803" s="117">
        <v>125</v>
      </c>
      <c r="AF803" s="117"/>
      <c r="AG803" s="56" t="s">
        <v>582</v>
      </c>
      <c r="AH803" s="126">
        <v>45877</v>
      </c>
      <c r="AI803" s="121">
        <v>10075105725</v>
      </c>
      <c r="AJ803" s="58" t="s">
        <v>2818</v>
      </c>
      <c r="AK803" s="58" t="s">
        <v>2910</v>
      </c>
      <c r="AL803" s="58">
        <v>125</v>
      </c>
      <c r="AN803" s="58" t="s">
        <v>2919</v>
      </c>
      <c r="AW803" s="177">
        <v>45877</v>
      </c>
      <c r="AX803" s="178">
        <v>4541</v>
      </c>
      <c r="AY803" s="97"/>
      <c r="AZ803" s="97"/>
      <c r="BA803" s="101">
        <v>125</v>
      </c>
      <c r="BD803" s="56"/>
      <c r="CS803" s="58">
        <f>+AL803+AT803</f>
        <v>125</v>
      </c>
      <c r="CT803" s="76">
        <f>+BA803+BG803+BM803+BS803+BY803+CE803+CK803+CQ803</f>
        <v>125</v>
      </c>
      <c r="CU803" s="76">
        <f>+CS803-CT803</f>
        <v>0</v>
      </c>
      <c r="CV803" s="81">
        <f>+AE803-AL803-AT803</f>
        <v>0</v>
      </c>
    </row>
    <row r="804" spans="1:103">
      <c r="A804" s="56" t="s">
        <v>573</v>
      </c>
      <c r="B804" s="13">
        <v>40</v>
      </c>
      <c r="C804" s="15" t="s">
        <v>402</v>
      </c>
      <c r="D804" s="15" t="s">
        <v>403</v>
      </c>
      <c r="E804" s="13" t="s">
        <v>255</v>
      </c>
      <c r="F804" s="13">
        <v>2</v>
      </c>
      <c r="G804" s="13" t="s">
        <v>259</v>
      </c>
      <c r="H804" s="13">
        <v>2</v>
      </c>
      <c r="I804" s="55">
        <v>125.02</v>
      </c>
      <c r="J804" s="55">
        <v>55564</v>
      </c>
      <c r="K804" s="15">
        <v>0</v>
      </c>
      <c r="L804" s="15" t="s">
        <v>41</v>
      </c>
      <c r="M804" s="62" t="s">
        <v>192</v>
      </c>
      <c r="N804" s="56" t="s">
        <v>147</v>
      </c>
      <c r="O804" s="56" t="s">
        <v>580</v>
      </c>
      <c r="S804" s="109" t="s">
        <v>584</v>
      </c>
      <c r="V804" s="125">
        <v>12.5</v>
      </c>
      <c r="W804" s="125" t="s">
        <v>1017</v>
      </c>
      <c r="X804" s="65">
        <v>44699</v>
      </c>
      <c r="Y804" s="65">
        <v>44921</v>
      </c>
      <c r="Z804" s="69" t="s">
        <v>1080</v>
      </c>
      <c r="AA804" s="322">
        <v>6000</v>
      </c>
      <c r="AB804" s="56">
        <v>48</v>
      </c>
      <c r="AC804" s="56">
        <v>38</v>
      </c>
      <c r="AD804" s="65">
        <v>45945</v>
      </c>
      <c r="AE804" s="117">
        <v>125</v>
      </c>
      <c r="AF804" s="117"/>
      <c r="AQ804" s="58"/>
      <c r="AR804" s="58"/>
      <c r="AW804" s="56"/>
      <c r="BD804" s="56"/>
      <c r="CS804" s="58">
        <f>+AL804+AT804</f>
        <v>0</v>
      </c>
      <c r="CT804" s="76">
        <f>+BA804+BG804+BM804+BS804+BY804+CE804+CK804+CQ804</f>
        <v>0</v>
      </c>
      <c r="CU804" s="76">
        <f>+CS804-CT804</f>
        <v>0</v>
      </c>
      <c r="CV804" s="81">
        <f>+AE804-AL804-AT804</f>
        <v>125</v>
      </c>
    </row>
    <row r="805" spans="1:103">
      <c r="A805" s="56" t="s">
        <v>573</v>
      </c>
      <c r="B805" s="13">
        <v>40</v>
      </c>
      <c r="C805" s="15" t="s">
        <v>402</v>
      </c>
      <c r="D805" s="15" t="s">
        <v>403</v>
      </c>
      <c r="E805" s="13" t="s">
        <v>255</v>
      </c>
      <c r="F805" s="13">
        <v>2</v>
      </c>
      <c r="G805" s="13" t="s">
        <v>259</v>
      </c>
      <c r="H805" s="13">
        <v>2</v>
      </c>
      <c r="I805" s="55">
        <v>125.02</v>
      </c>
      <c r="J805" s="55">
        <v>55564</v>
      </c>
      <c r="K805" s="15">
        <v>0</v>
      </c>
      <c r="L805" s="15" t="s">
        <v>41</v>
      </c>
      <c r="M805" s="62" t="s">
        <v>192</v>
      </c>
      <c r="N805" s="56" t="s">
        <v>147</v>
      </c>
      <c r="O805" s="56" t="s">
        <v>580</v>
      </c>
      <c r="S805" s="109" t="s">
        <v>584</v>
      </c>
      <c r="V805" s="125">
        <v>12.5</v>
      </c>
      <c r="W805" s="125" t="s">
        <v>1017</v>
      </c>
      <c r="X805" s="65">
        <v>44699</v>
      </c>
      <c r="Y805" s="65">
        <v>44921</v>
      </c>
      <c r="Z805" s="69" t="s">
        <v>1080</v>
      </c>
      <c r="AA805" s="322">
        <v>6000</v>
      </c>
      <c r="AB805" s="56">
        <v>48</v>
      </c>
      <c r="AC805" s="56">
        <v>39</v>
      </c>
      <c r="AD805" s="65">
        <v>45976</v>
      </c>
      <c r="AE805" s="117">
        <v>125</v>
      </c>
      <c r="AF805" s="117"/>
      <c r="AQ805" s="58"/>
      <c r="AR805" s="58"/>
      <c r="AW805" s="56"/>
      <c r="BD805" s="56"/>
      <c r="CS805" s="58">
        <f>+AL805+AT805</f>
        <v>0</v>
      </c>
      <c r="CT805" s="76">
        <f>+BA805+BG805+BM805+BS805+BY805+CE805+CK805+CQ805</f>
        <v>0</v>
      </c>
      <c r="CU805" s="76">
        <f>+CS805-CT805</f>
        <v>0</v>
      </c>
      <c r="CV805" s="81">
        <f>+AE805-AL805-AT805</f>
        <v>125</v>
      </c>
    </row>
    <row r="806" spans="1:103">
      <c r="A806" s="56" t="s">
        <v>573</v>
      </c>
      <c r="B806" s="13">
        <v>40</v>
      </c>
      <c r="C806" s="15" t="s">
        <v>402</v>
      </c>
      <c r="D806" s="15" t="s">
        <v>403</v>
      </c>
      <c r="E806" s="13" t="s">
        <v>255</v>
      </c>
      <c r="F806" s="13">
        <v>2</v>
      </c>
      <c r="G806" s="13" t="s">
        <v>259</v>
      </c>
      <c r="H806" s="13">
        <v>2</v>
      </c>
      <c r="I806" s="55">
        <v>125.02</v>
      </c>
      <c r="J806" s="55">
        <v>55564</v>
      </c>
      <c r="K806" s="15">
        <v>0</v>
      </c>
      <c r="L806" s="15" t="s">
        <v>41</v>
      </c>
      <c r="M806" s="62" t="s">
        <v>192</v>
      </c>
      <c r="N806" s="56" t="s">
        <v>147</v>
      </c>
      <c r="O806" s="56" t="s">
        <v>580</v>
      </c>
      <c r="S806" s="109" t="s">
        <v>584</v>
      </c>
      <c r="V806" s="125">
        <v>12.5</v>
      </c>
      <c r="W806" s="125" t="s">
        <v>1017</v>
      </c>
      <c r="X806" s="65">
        <v>44699</v>
      </c>
      <c r="Y806" s="65">
        <v>44921</v>
      </c>
      <c r="Z806" s="69" t="s">
        <v>1080</v>
      </c>
      <c r="AA806" s="322">
        <v>6000</v>
      </c>
      <c r="AB806" s="56">
        <v>48</v>
      </c>
      <c r="AC806" s="56">
        <v>40</v>
      </c>
      <c r="AD806" s="65">
        <v>46006</v>
      </c>
      <c r="AE806" s="117">
        <v>125</v>
      </c>
      <c r="AF806" s="117"/>
      <c r="AP806" s="58"/>
      <c r="AQ806" s="58"/>
      <c r="AR806" s="58"/>
      <c r="AW806" s="56"/>
      <c r="BD806" s="56"/>
      <c r="CS806" s="58">
        <f>+AL806+AT806</f>
        <v>0</v>
      </c>
      <c r="CT806" s="76">
        <f>+BA806+BG806+BM806+BS806+BY806+CE806+CK806+CQ806</f>
        <v>0</v>
      </c>
      <c r="CU806" s="76">
        <f>+CS806-CT806</f>
        <v>0</v>
      </c>
      <c r="CV806" s="81">
        <f>+AE806-AL806-AT806</f>
        <v>125</v>
      </c>
    </row>
    <row r="807" spans="1:103">
      <c r="A807" s="56" t="s">
        <v>573</v>
      </c>
      <c r="B807" s="13">
        <v>40</v>
      </c>
      <c r="C807" s="15" t="s">
        <v>402</v>
      </c>
      <c r="D807" s="15" t="s">
        <v>403</v>
      </c>
      <c r="E807" s="13" t="s">
        <v>255</v>
      </c>
      <c r="F807" s="13">
        <v>2</v>
      </c>
      <c r="G807" s="13" t="s">
        <v>259</v>
      </c>
      <c r="H807" s="13">
        <v>2</v>
      </c>
      <c r="I807" s="55">
        <v>125.02</v>
      </c>
      <c r="J807" s="55">
        <v>55564</v>
      </c>
      <c r="K807" s="15">
        <v>0</v>
      </c>
      <c r="L807" s="15" t="s">
        <v>41</v>
      </c>
      <c r="M807" s="62" t="s">
        <v>192</v>
      </c>
      <c r="N807" s="56" t="s">
        <v>147</v>
      </c>
      <c r="O807" s="56" t="s">
        <v>580</v>
      </c>
      <c r="S807" s="109" t="s">
        <v>584</v>
      </c>
      <c r="V807" s="125">
        <v>12.5</v>
      </c>
      <c r="W807" s="125" t="s">
        <v>1017</v>
      </c>
      <c r="X807" s="65">
        <v>44699</v>
      </c>
      <c r="Y807" s="65">
        <v>44921</v>
      </c>
      <c r="Z807" s="69" t="s">
        <v>1080</v>
      </c>
      <c r="AA807" s="322">
        <v>6000</v>
      </c>
      <c r="AB807" s="56">
        <v>48</v>
      </c>
      <c r="AC807" s="56">
        <v>41</v>
      </c>
      <c r="AD807" s="65">
        <v>46037</v>
      </c>
      <c r="AE807" s="117">
        <v>125</v>
      </c>
      <c r="AF807" s="117"/>
      <c r="AP807" s="58"/>
      <c r="AQ807" s="58"/>
      <c r="AR807" s="58"/>
      <c r="AW807" s="56"/>
      <c r="BD807" s="56"/>
      <c r="CS807" s="58">
        <f>+AL807+AT807</f>
        <v>0</v>
      </c>
      <c r="CT807" s="76">
        <f>+BA807+BG807+BM807+BS807+BY807+CE807+CK807+CQ807</f>
        <v>0</v>
      </c>
      <c r="CU807" s="76">
        <f>+CS807-CT807</f>
        <v>0</v>
      </c>
      <c r="CV807" s="81">
        <f>+AE807-AL807-AT807</f>
        <v>125</v>
      </c>
    </row>
    <row r="808" spans="1:103">
      <c r="A808" s="56" t="s">
        <v>573</v>
      </c>
      <c r="B808" s="13">
        <v>40</v>
      </c>
      <c r="C808" s="15" t="s">
        <v>402</v>
      </c>
      <c r="D808" s="15" t="s">
        <v>403</v>
      </c>
      <c r="E808" s="13" t="s">
        <v>255</v>
      </c>
      <c r="F808" s="13">
        <v>2</v>
      </c>
      <c r="G808" s="13" t="s">
        <v>259</v>
      </c>
      <c r="H808" s="13">
        <v>2</v>
      </c>
      <c r="I808" s="55">
        <v>125.02</v>
      </c>
      <c r="J808" s="55">
        <v>55564</v>
      </c>
      <c r="K808" s="15">
        <v>0</v>
      </c>
      <c r="L808" s="15" t="s">
        <v>41</v>
      </c>
      <c r="M808" s="62" t="s">
        <v>192</v>
      </c>
      <c r="N808" s="56" t="s">
        <v>147</v>
      </c>
      <c r="O808" s="56" t="s">
        <v>580</v>
      </c>
      <c r="S808" s="109" t="s">
        <v>584</v>
      </c>
      <c r="V808" s="125">
        <v>12.5</v>
      </c>
      <c r="W808" s="125" t="s">
        <v>1017</v>
      </c>
      <c r="X808" s="65">
        <v>44699</v>
      </c>
      <c r="Y808" s="65">
        <v>44921</v>
      </c>
      <c r="Z808" s="69" t="s">
        <v>1080</v>
      </c>
      <c r="AA808" s="322">
        <v>6000</v>
      </c>
      <c r="AB808" s="56">
        <v>48</v>
      </c>
      <c r="AC808" s="56">
        <v>42</v>
      </c>
      <c r="AD808" s="65">
        <v>46068</v>
      </c>
      <c r="AE808" s="117">
        <v>125</v>
      </c>
      <c r="AF808" s="117"/>
      <c r="AP808" s="58"/>
      <c r="AQ808" s="58"/>
      <c r="AR808" s="58"/>
      <c r="AW808" s="56"/>
      <c r="BD808" s="56"/>
      <c r="CS808" s="58">
        <f>+AL808+AT808</f>
        <v>0</v>
      </c>
      <c r="CT808" s="76">
        <f>+BA808+BG808+BM808+BS808+BY808+CE808+CK808+CQ808</f>
        <v>0</v>
      </c>
      <c r="CU808" s="76">
        <f>+CS808-CT808</f>
        <v>0</v>
      </c>
      <c r="CV808" s="81">
        <f>+AE808-AL808-AT808</f>
        <v>125</v>
      </c>
    </row>
    <row r="809" spans="1:103">
      <c r="A809" s="56" t="s">
        <v>573</v>
      </c>
      <c r="B809" s="13">
        <v>40</v>
      </c>
      <c r="C809" s="15" t="s">
        <v>402</v>
      </c>
      <c r="D809" s="15" t="s">
        <v>403</v>
      </c>
      <c r="E809" s="13" t="s">
        <v>255</v>
      </c>
      <c r="F809" s="13">
        <v>2</v>
      </c>
      <c r="G809" s="13" t="s">
        <v>259</v>
      </c>
      <c r="H809" s="13">
        <v>2</v>
      </c>
      <c r="I809" s="55">
        <v>125.02</v>
      </c>
      <c r="J809" s="55">
        <v>55564</v>
      </c>
      <c r="K809" s="15">
        <v>0</v>
      </c>
      <c r="L809" s="15" t="s">
        <v>41</v>
      </c>
      <c r="M809" s="62" t="s">
        <v>192</v>
      </c>
      <c r="N809" s="56" t="s">
        <v>147</v>
      </c>
      <c r="O809" s="56" t="s">
        <v>580</v>
      </c>
      <c r="S809" s="109" t="s">
        <v>584</v>
      </c>
      <c r="V809" s="125">
        <v>12.5</v>
      </c>
      <c r="W809" s="125" t="s">
        <v>1017</v>
      </c>
      <c r="X809" s="65">
        <v>44699</v>
      </c>
      <c r="Y809" s="65">
        <v>44921</v>
      </c>
      <c r="Z809" s="69" t="s">
        <v>1080</v>
      </c>
      <c r="AA809" s="322">
        <v>6000</v>
      </c>
      <c r="AB809" s="56">
        <v>48</v>
      </c>
      <c r="AC809" s="56">
        <v>43</v>
      </c>
      <c r="AD809" s="65">
        <v>46096</v>
      </c>
      <c r="AE809" s="117">
        <v>125</v>
      </c>
      <c r="AF809" s="117"/>
      <c r="AP809" s="58"/>
      <c r="AQ809" s="58"/>
      <c r="AR809" s="58"/>
      <c r="AW809" s="56"/>
      <c r="BD809" s="56"/>
      <c r="CS809" s="58">
        <f>+AL809+AT809</f>
        <v>0</v>
      </c>
      <c r="CT809" s="76">
        <f>+BA809+BG809+BM809+BS809+BY809+CE809+CK809+CQ809</f>
        <v>0</v>
      </c>
      <c r="CU809" s="76">
        <f>+CS809-CT809</f>
        <v>0</v>
      </c>
      <c r="CV809" s="81">
        <f>+AE809-AL809-AT809</f>
        <v>125</v>
      </c>
    </row>
    <row r="810" spans="1:103">
      <c r="A810" s="56" t="s">
        <v>573</v>
      </c>
      <c r="B810" s="13">
        <v>40</v>
      </c>
      <c r="C810" s="15" t="s">
        <v>402</v>
      </c>
      <c r="D810" s="15" t="s">
        <v>403</v>
      </c>
      <c r="E810" s="13" t="s">
        <v>255</v>
      </c>
      <c r="F810" s="13">
        <v>2</v>
      </c>
      <c r="G810" s="13" t="s">
        <v>259</v>
      </c>
      <c r="H810" s="13">
        <v>2</v>
      </c>
      <c r="I810" s="55">
        <v>125.02</v>
      </c>
      <c r="J810" s="55">
        <v>55564</v>
      </c>
      <c r="K810" s="15">
        <v>0</v>
      </c>
      <c r="L810" s="15" t="s">
        <v>41</v>
      </c>
      <c r="M810" s="62" t="s">
        <v>192</v>
      </c>
      <c r="N810" s="56" t="s">
        <v>147</v>
      </c>
      <c r="O810" s="56" t="s">
        <v>580</v>
      </c>
      <c r="S810" s="109" t="s">
        <v>584</v>
      </c>
      <c r="V810" s="125">
        <v>12.5</v>
      </c>
      <c r="W810" s="125" t="s">
        <v>1017</v>
      </c>
      <c r="X810" s="65">
        <v>44699</v>
      </c>
      <c r="Y810" s="65">
        <v>44921</v>
      </c>
      <c r="Z810" s="69" t="s">
        <v>1080</v>
      </c>
      <c r="AA810" s="322">
        <v>6000</v>
      </c>
      <c r="AB810" s="56">
        <v>48</v>
      </c>
      <c r="AC810" s="56">
        <v>44</v>
      </c>
      <c r="AD810" s="65">
        <v>46127</v>
      </c>
      <c r="AE810" s="117">
        <v>125</v>
      </c>
      <c r="AF810" s="117"/>
      <c r="AP810" s="58"/>
      <c r="AQ810" s="58"/>
      <c r="AR810" s="58"/>
      <c r="AW810" s="56"/>
      <c r="BD810" s="56"/>
      <c r="CS810" s="58">
        <f>+AL810+AT810</f>
        <v>0</v>
      </c>
      <c r="CT810" s="76">
        <f>+BA810+BG810+BM810+BS810+BY810+CE810+CK810+CQ810</f>
        <v>0</v>
      </c>
      <c r="CU810" s="76">
        <f>+CS810-CT810</f>
        <v>0</v>
      </c>
      <c r="CV810" s="81">
        <f>+AE810-AL810-AT810</f>
        <v>125</v>
      </c>
    </row>
    <row r="811" spans="1:103">
      <c r="A811" s="56" t="s">
        <v>573</v>
      </c>
      <c r="B811" s="13">
        <v>40</v>
      </c>
      <c r="C811" s="15" t="s">
        <v>402</v>
      </c>
      <c r="D811" s="15" t="s">
        <v>403</v>
      </c>
      <c r="E811" s="13" t="s">
        <v>255</v>
      </c>
      <c r="F811" s="13">
        <v>2</v>
      </c>
      <c r="G811" s="13" t="s">
        <v>259</v>
      </c>
      <c r="H811" s="13">
        <v>2</v>
      </c>
      <c r="I811" s="55">
        <v>125.02</v>
      </c>
      <c r="J811" s="55">
        <v>55564</v>
      </c>
      <c r="K811" s="15">
        <v>0</v>
      </c>
      <c r="L811" s="15" t="s">
        <v>41</v>
      </c>
      <c r="M811" s="62" t="s">
        <v>192</v>
      </c>
      <c r="N811" s="56" t="s">
        <v>147</v>
      </c>
      <c r="O811" s="56" t="s">
        <v>580</v>
      </c>
      <c r="S811" s="109" t="s">
        <v>584</v>
      </c>
      <c r="V811" s="125">
        <v>12.5</v>
      </c>
      <c r="W811" s="125" t="s">
        <v>1017</v>
      </c>
      <c r="X811" s="65">
        <v>44699</v>
      </c>
      <c r="Y811" s="65">
        <v>44921</v>
      </c>
      <c r="Z811" s="69" t="s">
        <v>1080</v>
      </c>
      <c r="AA811" s="322">
        <v>6000</v>
      </c>
      <c r="AB811" s="56">
        <v>48</v>
      </c>
      <c r="AC811" s="56">
        <v>45</v>
      </c>
      <c r="AD811" s="65">
        <v>46157</v>
      </c>
      <c r="AE811" s="117">
        <v>125</v>
      </c>
      <c r="AF811" s="117"/>
      <c r="AP811" s="58"/>
      <c r="AQ811" s="58"/>
      <c r="AR811" s="58"/>
      <c r="AW811" s="56"/>
      <c r="BD811" s="56"/>
      <c r="CS811" s="58">
        <f>+AL811+AT811</f>
        <v>0</v>
      </c>
      <c r="CT811" s="76">
        <f>+BA811+BG811+BM811+BS811+BY811+CE811+CK811+CQ811</f>
        <v>0</v>
      </c>
      <c r="CU811" s="76">
        <f>+CS811-CT811</f>
        <v>0</v>
      </c>
      <c r="CV811" s="81">
        <f>+AE811-AL811-AT811</f>
        <v>125</v>
      </c>
    </row>
    <row r="812" spans="1:103">
      <c r="A812" s="56" t="s">
        <v>573</v>
      </c>
      <c r="B812" s="13">
        <v>40</v>
      </c>
      <c r="C812" s="15" t="s">
        <v>402</v>
      </c>
      <c r="D812" s="15" t="s">
        <v>403</v>
      </c>
      <c r="E812" s="13" t="s">
        <v>255</v>
      </c>
      <c r="F812" s="13">
        <v>2</v>
      </c>
      <c r="G812" s="13" t="s">
        <v>259</v>
      </c>
      <c r="H812" s="13">
        <v>2</v>
      </c>
      <c r="I812" s="55">
        <v>125.02</v>
      </c>
      <c r="J812" s="55">
        <v>55564</v>
      </c>
      <c r="K812" s="15">
        <v>0</v>
      </c>
      <c r="L812" s="15" t="s">
        <v>41</v>
      </c>
      <c r="M812" s="62" t="s">
        <v>192</v>
      </c>
      <c r="N812" s="56" t="s">
        <v>147</v>
      </c>
      <c r="O812" s="56" t="s">
        <v>580</v>
      </c>
      <c r="S812" s="109" t="s">
        <v>584</v>
      </c>
      <c r="V812" s="125">
        <v>12.5</v>
      </c>
      <c r="W812" s="125" t="s">
        <v>1017</v>
      </c>
      <c r="X812" s="65">
        <v>44699</v>
      </c>
      <c r="Y812" s="65">
        <v>44921</v>
      </c>
      <c r="Z812" s="69" t="s">
        <v>1080</v>
      </c>
      <c r="AA812" s="322">
        <v>6000</v>
      </c>
      <c r="AB812" s="56">
        <v>48</v>
      </c>
      <c r="AC812" s="56">
        <v>46</v>
      </c>
      <c r="AD812" s="65">
        <v>46188</v>
      </c>
      <c r="AE812" s="117">
        <v>125</v>
      </c>
      <c r="AF812" s="117"/>
      <c r="AP812" s="58"/>
      <c r="AQ812" s="58"/>
      <c r="AR812" s="58"/>
      <c r="AW812" s="56"/>
      <c r="BD812" s="56"/>
      <c r="CS812" s="58">
        <f>+AL812+AT812</f>
        <v>0</v>
      </c>
      <c r="CT812" s="76">
        <f>+BA812+BG812+BM812+BS812+BY812+CE812+CK812+CQ812</f>
        <v>0</v>
      </c>
      <c r="CU812" s="76">
        <f>+CS812-CT812</f>
        <v>0</v>
      </c>
      <c r="CV812" s="81">
        <f>+AE812-AL812-AT812</f>
        <v>125</v>
      </c>
    </row>
    <row r="813" spans="1:103">
      <c r="A813" s="56" t="s">
        <v>573</v>
      </c>
      <c r="B813" s="13">
        <v>40</v>
      </c>
      <c r="C813" s="15" t="s">
        <v>402</v>
      </c>
      <c r="D813" s="15" t="s">
        <v>403</v>
      </c>
      <c r="E813" s="13" t="s">
        <v>255</v>
      </c>
      <c r="F813" s="13">
        <v>2</v>
      </c>
      <c r="G813" s="13" t="s">
        <v>259</v>
      </c>
      <c r="H813" s="13">
        <v>2</v>
      </c>
      <c r="I813" s="55">
        <v>125.02</v>
      </c>
      <c r="J813" s="55">
        <v>55564</v>
      </c>
      <c r="K813" s="15">
        <v>0</v>
      </c>
      <c r="L813" s="15" t="s">
        <v>41</v>
      </c>
      <c r="M813" s="62" t="s">
        <v>192</v>
      </c>
      <c r="N813" s="56" t="s">
        <v>147</v>
      </c>
      <c r="O813" s="56" t="s">
        <v>580</v>
      </c>
      <c r="S813" s="109" t="s">
        <v>584</v>
      </c>
      <c r="V813" s="125">
        <v>12.5</v>
      </c>
      <c r="W813" s="125" t="s">
        <v>1017</v>
      </c>
      <c r="X813" s="65">
        <v>44699</v>
      </c>
      <c r="Y813" s="65">
        <v>44921</v>
      </c>
      <c r="Z813" s="69" t="s">
        <v>1080</v>
      </c>
      <c r="AA813" s="322">
        <v>6000</v>
      </c>
      <c r="AB813" s="56">
        <v>48</v>
      </c>
      <c r="AC813" s="56">
        <v>47</v>
      </c>
      <c r="AD813" s="65">
        <v>46218</v>
      </c>
      <c r="AE813" s="117">
        <v>125</v>
      </c>
      <c r="AF813" s="117"/>
      <c r="AP813" s="58"/>
      <c r="AQ813" s="58"/>
      <c r="AR813" s="58"/>
      <c r="AW813" s="56"/>
      <c r="BD813" s="56"/>
      <c r="CS813" s="58">
        <f>+AL813+AT813</f>
        <v>0</v>
      </c>
      <c r="CT813" s="76">
        <f>+BA813+BG813+BM813+BS813+BY813+CE813+CK813+CQ813</f>
        <v>0</v>
      </c>
      <c r="CU813" s="76">
        <f>+CS813-CT813</f>
        <v>0</v>
      </c>
      <c r="CV813" s="81">
        <f>+AE813-AL813-AT813</f>
        <v>125</v>
      </c>
    </row>
    <row r="814" spans="1:103">
      <c r="A814" s="56" t="s">
        <v>573</v>
      </c>
      <c r="B814" s="13">
        <v>40</v>
      </c>
      <c r="C814" s="15" t="s">
        <v>402</v>
      </c>
      <c r="D814" s="15" t="s">
        <v>403</v>
      </c>
      <c r="E814" s="13" t="s">
        <v>255</v>
      </c>
      <c r="F814" s="13">
        <v>2</v>
      </c>
      <c r="G814" s="13" t="s">
        <v>259</v>
      </c>
      <c r="H814" s="13">
        <v>2</v>
      </c>
      <c r="I814" s="55">
        <v>125.02</v>
      </c>
      <c r="J814" s="55">
        <v>55564</v>
      </c>
      <c r="K814" s="15">
        <v>0</v>
      </c>
      <c r="L814" s="15" t="s">
        <v>41</v>
      </c>
      <c r="M814" s="62" t="s">
        <v>192</v>
      </c>
      <c r="N814" s="56" t="s">
        <v>147</v>
      </c>
      <c r="O814" s="56" t="s">
        <v>580</v>
      </c>
      <c r="S814" s="109" t="s">
        <v>584</v>
      </c>
      <c r="V814" s="125">
        <v>12.5</v>
      </c>
      <c r="W814" s="125" t="s">
        <v>1017</v>
      </c>
      <c r="X814" s="65">
        <v>44699</v>
      </c>
      <c r="Y814" s="65">
        <v>44921</v>
      </c>
      <c r="Z814" s="69" t="s">
        <v>1080</v>
      </c>
      <c r="AA814" s="322">
        <v>6000</v>
      </c>
      <c r="AB814" s="56">
        <v>48</v>
      </c>
      <c r="AC814" s="56">
        <v>48</v>
      </c>
      <c r="AD814" s="65">
        <v>46249</v>
      </c>
      <c r="AE814" s="117">
        <v>125</v>
      </c>
      <c r="AF814" s="117"/>
      <c r="AP814" s="58"/>
      <c r="AQ814" s="58"/>
      <c r="AR814" s="58"/>
      <c r="AW814" s="56"/>
      <c r="BD814" s="56"/>
      <c r="CS814" s="58">
        <f>+AL814+AT814</f>
        <v>0</v>
      </c>
      <c r="CT814" s="76">
        <f>+BA814+BG814+BM814+BS814+BY814+CE814+CK814+CQ814</f>
        <v>0</v>
      </c>
      <c r="CU814" s="76">
        <f>+CS814-CT814</f>
        <v>0</v>
      </c>
      <c r="CV814" s="81">
        <f>+AE814-AL814-AT814</f>
        <v>125</v>
      </c>
    </row>
    <row r="815" spans="1:103">
      <c r="A815" s="56" t="s">
        <v>597</v>
      </c>
      <c r="B815" s="13">
        <v>144</v>
      </c>
      <c r="C815" s="15" t="s">
        <v>402</v>
      </c>
      <c r="D815" s="15" t="s">
        <v>403</v>
      </c>
      <c r="E815" s="13" t="s">
        <v>262</v>
      </c>
      <c r="F815" s="13">
        <v>17</v>
      </c>
      <c r="G815" s="13" t="s">
        <v>274</v>
      </c>
      <c r="H815" s="13">
        <v>7</v>
      </c>
      <c r="I815" s="55">
        <v>120.12</v>
      </c>
      <c r="J815" s="55">
        <v>37900</v>
      </c>
      <c r="K815" s="15">
        <v>0</v>
      </c>
      <c r="L815" s="15" t="s">
        <v>41</v>
      </c>
      <c r="M815" s="62" t="s">
        <v>14</v>
      </c>
      <c r="N815" s="56" t="s">
        <v>148</v>
      </c>
      <c r="O815" s="56" t="s">
        <v>598</v>
      </c>
      <c r="S815" s="56" t="s">
        <v>465</v>
      </c>
      <c r="T815" s="57" t="s">
        <v>274</v>
      </c>
      <c r="U815" s="57">
        <v>7</v>
      </c>
      <c r="V815" s="125">
        <v>120.12</v>
      </c>
      <c r="W815" s="125" t="s">
        <v>1017</v>
      </c>
      <c r="X815" s="65">
        <v>44684</v>
      </c>
      <c r="Y815" s="65">
        <v>44692</v>
      </c>
      <c r="Z815" s="69" t="s">
        <v>1080</v>
      </c>
      <c r="AA815" s="322">
        <v>32310</v>
      </c>
      <c r="AB815" s="56">
        <v>6</v>
      </c>
      <c r="AC815" s="56">
        <v>0</v>
      </c>
      <c r="AD815" s="65">
        <v>44679</v>
      </c>
      <c r="AE815" s="117">
        <v>500</v>
      </c>
      <c r="AF815" s="117"/>
      <c r="AG815" s="56" t="s">
        <v>441</v>
      </c>
      <c r="AH815" s="65">
        <v>44679</v>
      </c>
      <c r="AI815" s="56">
        <v>41895174</v>
      </c>
      <c r="AJ815" s="56" t="s">
        <v>2807</v>
      </c>
      <c r="AK815" s="56" t="s">
        <v>600</v>
      </c>
      <c r="AM815" s="290">
        <v>1926</v>
      </c>
      <c r="AN815" s="76" t="s">
        <v>2800</v>
      </c>
      <c r="AO815" s="118"/>
      <c r="AP815" s="118"/>
      <c r="AQ815" s="118"/>
      <c r="AR815" s="118"/>
      <c r="AS815" s="118"/>
      <c r="AT815" s="118"/>
      <c r="AU815" s="118"/>
      <c r="AV815" s="118"/>
      <c r="AW815" s="65">
        <v>44679</v>
      </c>
      <c r="AX815" s="56" t="s">
        <v>601</v>
      </c>
      <c r="AY815" s="56">
        <v>1926</v>
      </c>
      <c r="AZ815" s="56">
        <v>3.8519999999999999</v>
      </c>
      <c r="BA815" s="58">
        <f>+AY815/AZ815</f>
        <v>500</v>
      </c>
      <c r="BB815" s="58" t="s">
        <v>2014</v>
      </c>
      <c r="BD815" s="56"/>
      <c r="CS815" s="58">
        <f>+AL815+AT815</f>
        <v>0</v>
      </c>
      <c r="CT815" s="76">
        <f>+BA815+BG815+BM815+BS815+BY815+CE815+CK815+CQ815</f>
        <v>500</v>
      </c>
      <c r="CU815" s="76">
        <f>+CS815-CT815</f>
        <v>-500</v>
      </c>
      <c r="CV815" s="81">
        <f>+AE815-AL815-AT815</f>
        <v>500</v>
      </c>
    </row>
    <row r="816" spans="1:103">
      <c r="A816" s="56" t="s">
        <v>597</v>
      </c>
      <c r="B816" s="13">
        <v>144</v>
      </c>
      <c r="C816" s="15" t="s">
        <v>402</v>
      </c>
      <c r="D816" s="15" t="s">
        <v>403</v>
      </c>
      <c r="E816" s="13" t="s">
        <v>262</v>
      </c>
      <c r="F816" s="13">
        <v>17</v>
      </c>
      <c r="G816" s="13" t="s">
        <v>274</v>
      </c>
      <c r="H816" s="13">
        <v>7</v>
      </c>
      <c r="I816" s="55">
        <v>120.12</v>
      </c>
      <c r="J816" s="55">
        <v>37900</v>
      </c>
      <c r="K816" s="15">
        <v>0</v>
      </c>
      <c r="L816" s="15" t="s">
        <v>41</v>
      </c>
      <c r="M816" s="62" t="s">
        <v>14</v>
      </c>
      <c r="N816" s="56">
        <v>41895174</v>
      </c>
      <c r="O816" s="56" t="s">
        <v>598</v>
      </c>
      <c r="S816" s="56" t="s">
        <v>465</v>
      </c>
      <c r="T816" s="57" t="s">
        <v>274</v>
      </c>
      <c r="U816" s="57">
        <v>7</v>
      </c>
      <c r="V816" s="125">
        <v>120.12</v>
      </c>
      <c r="W816" s="125" t="s">
        <v>1017</v>
      </c>
      <c r="X816" s="65">
        <v>44684</v>
      </c>
      <c r="Y816" s="65">
        <v>44692</v>
      </c>
      <c r="Z816" s="69" t="s">
        <v>1080</v>
      </c>
      <c r="AA816" s="322">
        <v>32310</v>
      </c>
      <c r="AB816" s="56">
        <v>6</v>
      </c>
      <c r="AC816" s="56">
        <v>0</v>
      </c>
      <c r="AD816" s="65">
        <v>44684</v>
      </c>
      <c r="AE816" s="117">
        <v>9500</v>
      </c>
      <c r="AF816" s="117"/>
      <c r="AG816" s="56" t="s">
        <v>441</v>
      </c>
      <c r="AH816" s="65">
        <v>44685</v>
      </c>
      <c r="AI816" s="56">
        <v>41895174</v>
      </c>
      <c r="AJ816" s="56" t="s">
        <v>2807</v>
      </c>
      <c r="AK816" s="56" t="s">
        <v>599</v>
      </c>
      <c r="AL816" s="58">
        <v>9500</v>
      </c>
      <c r="AN816" s="76" t="s">
        <v>2801</v>
      </c>
      <c r="AP816" s="58"/>
      <c r="AQ816" s="58"/>
      <c r="AR816" s="58"/>
      <c r="AW816" s="56"/>
      <c r="BB816" s="58" t="s">
        <v>1655</v>
      </c>
      <c r="BD816" s="56"/>
      <c r="CS816" s="58">
        <f>+AL816+AT816</f>
        <v>9500</v>
      </c>
      <c r="CT816" s="76">
        <f>+BA816+BG816+BM816+BS816+BY816+CE816+CK816+CQ816</f>
        <v>0</v>
      </c>
      <c r="CU816" s="76">
        <f>+CS816-CT816</f>
        <v>9500</v>
      </c>
      <c r="CV816" s="81">
        <f>+AE816-AL816-AT816</f>
        <v>0</v>
      </c>
      <c r="CW816" s="56" t="s">
        <v>3820</v>
      </c>
      <c r="CY816" s="70" t="s">
        <v>3819</v>
      </c>
    </row>
    <row r="817" spans="1:103">
      <c r="A817" s="56" t="s">
        <v>597</v>
      </c>
      <c r="B817" s="13">
        <v>144</v>
      </c>
      <c r="C817" s="15" t="s">
        <v>402</v>
      </c>
      <c r="D817" s="15" t="s">
        <v>403</v>
      </c>
      <c r="E817" s="13" t="s">
        <v>262</v>
      </c>
      <c r="F817" s="13">
        <v>17</v>
      </c>
      <c r="G817" s="13" t="s">
        <v>274</v>
      </c>
      <c r="H817" s="13">
        <v>7</v>
      </c>
      <c r="I817" s="55">
        <v>120.12</v>
      </c>
      <c r="J817" s="55">
        <v>37900</v>
      </c>
      <c r="K817" s="15">
        <v>0</v>
      </c>
      <c r="L817" s="15" t="s">
        <v>41</v>
      </c>
      <c r="M817" s="62" t="s">
        <v>14</v>
      </c>
      <c r="N817" s="56" t="s">
        <v>148</v>
      </c>
      <c r="O817" s="56" t="s">
        <v>598</v>
      </c>
      <c r="S817" s="56" t="s">
        <v>465</v>
      </c>
      <c r="T817" s="57" t="s">
        <v>274</v>
      </c>
      <c r="U817" s="57">
        <v>7</v>
      </c>
      <c r="V817" s="125">
        <v>120.12</v>
      </c>
      <c r="W817" s="125" t="s">
        <v>1017</v>
      </c>
      <c r="X817" s="65">
        <v>44684</v>
      </c>
      <c r="Y817" s="65">
        <v>44692</v>
      </c>
      <c r="Z817" s="69" t="s">
        <v>1080</v>
      </c>
      <c r="AA817" s="322">
        <v>32310</v>
      </c>
      <c r="AB817" s="56">
        <v>6</v>
      </c>
      <c r="AC817" s="56">
        <v>1</v>
      </c>
      <c r="AD817" s="65">
        <v>44742</v>
      </c>
      <c r="AE817" s="117">
        <v>4462</v>
      </c>
      <c r="AF817" s="117"/>
      <c r="AG817" s="56" t="s">
        <v>441</v>
      </c>
      <c r="AH817" s="65">
        <v>44742</v>
      </c>
      <c r="AI817" s="56">
        <v>41895174</v>
      </c>
      <c r="AJ817" s="56" t="s">
        <v>2807</v>
      </c>
      <c r="AK817" s="65" t="s">
        <v>602</v>
      </c>
      <c r="AL817" s="58">
        <v>4462</v>
      </c>
      <c r="AN817" s="76" t="s">
        <v>2802</v>
      </c>
      <c r="AP817" s="58"/>
      <c r="AQ817" s="58"/>
      <c r="AR817" s="58"/>
      <c r="AW817" s="65">
        <v>44742</v>
      </c>
      <c r="AX817" s="56">
        <v>743</v>
      </c>
      <c r="BA817" s="58">
        <v>4462</v>
      </c>
      <c r="BB817" s="58" t="s">
        <v>2014</v>
      </c>
      <c r="BD817" s="56"/>
      <c r="CS817" s="58">
        <f>+AL817+AT817</f>
        <v>4462</v>
      </c>
      <c r="CT817" s="76">
        <f>+BA817+BG817+BM817+BS817+BY817+CE817+CK817+CQ817</f>
        <v>4462</v>
      </c>
      <c r="CU817" s="76">
        <f>+CS817-CT817</f>
        <v>0</v>
      </c>
      <c r="CV817" s="81">
        <f>+AE817-AL817-AT817</f>
        <v>0</v>
      </c>
    </row>
    <row r="818" spans="1:103">
      <c r="A818" s="56" t="s">
        <v>597</v>
      </c>
      <c r="B818" s="13">
        <v>144</v>
      </c>
      <c r="C818" s="15" t="s">
        <v>402</v>
      </c>
      <c r="D818" s="15" t="s">
        <v>403</v>
      </c>
      <c r="E818" s="13" t="s">
        <v>262</v>
      </c>
      <c r="F818" s="13">
        <v>17</v>
      </c>
      <c r="G818" s="13" t="s">
        <v>274</v>
      </c>
      <c r="H818" s="13">
        <v>7</v>
      </c>
      <c r="I818" s="55">
        <v>120.12</v>
      </c>
      <c r="J818" s="55">
        <v>37900</v>
      </c>
      <c r="K818" s="15">
        <v>0</v>
      </c>
      <c r="L818" s="15" t="s">
        <v>41</v>
      </c>
      <c r="M818" s="62" t="s">
        <v>14</v>
      </c>
      <c r="N818" s="56" t="s">
        <v>148</v>
      </c>
      <c r="O818" s="56" t="s">
        <v>598</v>
      </c>
      <c r="S818" s="56" t="s">
        <v>465</v>
      </c>
      <c r="T818" s="57" t="s">
        <v>274</v>
      </c>
      <c r="U818" s="57">
        <v>7</v>
      </c>
      <c r="V818" s="125">
        <v>120.12</v>
      </c>
      <c r="W818" s="125" t="s">
        <v>1017</v>
      </c>
      <c r="X818" s="65">
        <v>44684</v>
      </c>
      <c r="Y818" s="65">
        <v>44692</v>
      </c>
      <c r="Z818" s="69" t="s">
        <v>1080</v>
      </c>
      <c r="AA818" s="322">
        <v>32310</v>
      </c>
      <c r="AB818" s="56">
        <v>6</v>
      </c>
      <c r="AC818" s="56">
        <v>2</v>
      </c>
      <c r="AD818" s="65">
        <v>44800</v>
      </c>
      <c r="AE818" s="117">
        <v>4462</v>
      </c>
      <c r="AF818" s="117"/>
      <c r="AG818" s="56" t="s">
        <v>441</v>
      </c>
      <c r="AH818" s="65">
        <v>44774</v>
      </c>
      <c r="AI818" s="56">
        <v>41895174</v>
      </c>
      <c r="AJ818" s="56" t="s">
        <v>2807</v>
      </c>
      <c r="AK818" s="56" t="s">
        <v>603</v>
      </c>
      <c r="AL818" s="76">
        <v>4462</v>
      </c>
      <c r="AN818" s="76" t="s">
        <v>2803</v>
      </c>
      <c r="AP818" s="58"/>
      <c r="AQ818" s="58"/>
      <c r="AR818" s="58"/>
      <c r="AW818" s="65">
        <v>44772</v>
      </c>
      <c r="AX818" s="56">
        <v>821</v>
      </c>
      <c r="BA818" s="58">
        <v>4462</v>
      </c>
      <c r="BB818" s="58" t="s">
        <v>2014</v>
      </c>
      <c r="BD818" s="56"/>
      <c r="CS818" s="58">
        <f>+AL818+AT818</f>
        <v>4462</v>
      </c>
      <c r="CT818" s="76">
        <f>+BA818+BG818+BM818+BS818+BY818+CE818+CK818+CQ818</f>
        <v>4462</v>
      </c>
      <c r="CU818" s="76">
        <f>+CS818-CT818</f>
        <v>0</v>
      </c>
      <c r="CV818" s="81">
        <f>+AE818-AL818-AT818</f>
        <v>0</v>
      </c>
    </row>
    <row r="819" spans="1:103">
      <c r="A819" s="56" t="s">
        <v>597</v>
      </c>
      <c r="B819" s="13">
        <v>144</v>
      </c>
      <c r="C819" s="15" t="s">
        <v>402</v>
      </c>
      <c r="D819" s="15" t="s">
        <v>403</v>
      </c>
      <c r="E819" s="13" t="s">
        <v>262</v>
      </c>
      <c r="F819" s="13">
        <v>17</v>
      </c>
      <c r="G819" s="13" t="s">
        <v>274</v>
      </c>
      <c r="H819" s="13">
        <v>7</v>
      </c>
      <c r="I819" s="55">
        <v>120.12</v>
      </c>
      <c r="J819" s="55">
        <v>37900</v>
      </c>
      <c r="K819" s="15">
        <v>0</v>
      </c>
      <c r="L819" s="15" t="s">
        <v>41</v>
      </c>
      <c r="M819" s="62" t="s">
        <v>14</v>
      </c>
      <c r="N819" s="56" t="s">
        <v>148</v>
      </c>
      <c r="O819" s="56" t="s">
        <v>598</v>
      </c>
      <c r="S819" s="56" t="s">
        <v>465</v>
      </c>
      <c r="T819" s="57" t="s">
        <v>274</v>
      </c>
      <c r="U819" s="57">
        <v>7</v>
      </c>
      <c r="V819" s="125">
        <v>120.12</v>
      </c>
      <c r="W819" s="125" t="s">
        <v>1017</v>
      </c>
      <c r="X819" s="65">
        <v>44684</v>
      </c>
      <c r="Y819" s="65">
        <v>44692</v>
      </c>
      <c r="Z819" s="69" t="s">
        <v>1080</v>
      </c>
      <c r="AA819" s="322">
        <v>32310</v>
      </c>
      <c r="AB819" s="56">
        <v>6</v>
      </c>
      <c r="AC819" s="56">
        <v>3</v>
      </c>
      <c r="AD819" s="65">
        <v>44858</v>
      </c>
      <c r="AE819" s="117">
        <v>4462</v>
      </c>
      <c r="AF819" s="117"/>
      <c r="AG819" s="56" t="s">
        <v>441</v>
      </c>
      <c r="AH819" s="204">
        <v>44804</v>
      </c>
      <c r="AI819" s="56">
        <v>41895174</v>
      </c>
      <c r="AJ819" s="56" t="s">
        <v>2807</v>
      </c>
      <c r="AK819" s="140" t="s">
        <v>604</v>
      </c>
      <c r="AL819" s="76">
        <v>4462</v>
      </c>
      <c r="AN819" s="76" t="s">
        <v>2804</v>
      </c>
      <c r="AP819" s="58"/>
      <c r="AQ819" s="58"/>
      <c r="AR819" s="58"/>
      <c r="AW819" s="103">
        <v>44804</v>
      </c>
      <c r="AX819" s="97">
        <v>549960</v>
      </c>
      <c r="AY819" s="162">
        <v>16968.990000000002</v>
      </c>
      <c r="AZ819" s="97">
        <v>3.8029999999999999</v>
      </c>
      <c r="BA819" s="101">
        <f>+AY819/AZ819</f>
        <v>4462.0010518012105</v>
      </c>
      <c r="BD819" s="56"/>
      <c r="CS819" s="58">
        <f>+AL819+AT819</f>
        <v>4462</v>
      </c>
      <c r="CT819" s="76">
        <f>+BA819+BG819+BM819+BS819+BY819+CE819+CK819+CQ819</f>
        <v>4462.0010518012105</v>
      </c>
      <c r="CU819" s="76">
        <f>+CS819-CT819</f>
        <v>-1.0518012104512309E-3</v>
      </c>
      <c r="CV819" s="81">
        <f>+AE819-AL819-AT819</f>
        <v>0</v>
      </c>
    </row>
    <row r="820" spans="1:103">
      <c r="A820" s="56" t="s">
        <v>597</v>
      </c>
      <c r="B820" s="13">
        <v>144</v>
      </c>
      <c r="C820" s="15" t="s">
        <v>402</v>
      </c>
      <c r="D820" s="15" t="s">
        <v>403</v>
      </c>
      <c r="E820" s="13" t="s">
        <v>262</v>
      </c>
      <c r="F820" s="13">
        <v>17</v>
      </c>
      <c r="G820" s="13" t="s">
        <v>274</v>
      </c>
      <c r="H820" s="13">
        <v>7</v>
      </c>
      <c r="I820" s="55">
        <v>120.12</v>
      </c>
      <c r="J820" s="55">
        <v>37900</v>
      </c>
      <c r="K820" s="15">
        <v>0</v>
      </c>
      <c r="L820" s="15" t="s">
        <v>41</v>
      </c>
      <c r="M820" s="62" t="s">
        <v>14</v>
      </c>
      <c r="N820" s="56" t="s">
        <v>148</v>
      </c>
      <c r="O820" s="56" t="s">
        <v>598</v>
      </c>
      <c r="S820" s="56" t="s">
        <v>465</v>
      </c>
      <c r="T820" s="57" t="s">
        <v>274</v>
      </c>
      <c r="U820" s="57">
        <v>7</v>
      </c>
      <c r="V820" s="125">
        <v>120.12</v>
      </c>
      <c r="W820" s="125" t="s">
        <v>1017</v>
      </c>
      <c r="X820" s="65">
        <v>44684</v>
      </c>
      <c r="Y820" s="65">
        <v>44692</v>
      </c>
      <c r="Z820" s="69" t="s">
        <v>1080</v>
      </c>
      <c r="AA820" s="322">
        <v>32310</v>
      </c>
      <c r="AB820" s="56">
        <v>6</v>
      </c>
      <c r="AC820" s="56">
        <v>4</v>
      </c>
      <c r="AD820" s="65">
        <v>44916</v>
      </c>
      <c r="AE820" s="117">
        <v>4462</v>
      </c>
      <c r="AF820" s="117"/>
      <c r="AG820" s="56" t="s">
        <v>441</v>
      </c>
      <c r="AH820" s="126">
        <v>44835</v>
      </c>
      <c r="AI820" s="56">
        <v>41895174</v>
      </c>
      <c r="AJ820" s="56" t="s">
        <v>2807</v>
      </c>
      <c r="AK820" s="68" t="s">
        <v>605</v>
      </c>
      <c r="AL820" s="58">
        <v>4462</v>
      </c>
      <c r="AN820" s="58" t="s">
        <v>2805</v>
      </c>
      <c r="AP820" s="58"/>
      <c r="AQ820" s="58"/>
      <c r="AR820" s="58"/>
      <c r="AW820" s="65">
        <v>44834</v>
      </c>
      <c r="AX820" s="56">
        <v>967</v>
      </c>
      <c r="BA820" s="58">
        <v>4462</v>
      </c>
      <c r="BB820" s="58" t="s">
        <v>2014</v>
      </c>
      <c r="BD820" s="56"/>
      <c r="CS820" s="58">
        <f>+AL820+AT820</f>
        <v>4462</v>
      </c>
      <c r="CT820" s="76">
        <f>+BA820+BG820+BM820+BS820+BY820+CE820+CK820+CQ820</f>
        <v>4462</v>
      </c>
      <c r="CU820" s="76">
        <f>+CS820-CT820</f>
        <v>0</v>
      </c>
      <c r="CV820" s="81">
        <f>+AE820-AL820-AT820</f>
        <v>0</v>
      </c>
    </row>
    <row r="821" spans="1:103">
      <c r="A821" s="56" t="s">
        <v>597</v>
      </c>
      <c r="B821" s="13">
        <v>144</v>
      </c>
      <c r="C821" s="15" t="s">
        <v>402</v>
      </c>
      <c r="D821" s="15" t="s">
        <v>403</v>
      </c>
      <c r="E821" s="13" t="s">
        <v>262</v>
      </c>
      <c r="F821" s="13">
        <v>17</v>
      </c>
      <c r="G821" s="13" t="s">
        <v>274</v>
      </c>
      <c r="H821" s="13">
        <v>7</v>
      </c>
      <c r="I821" s="55">
        <v>120.12</v>
      </c>
      <c r="J821" s="55">
        <v>37900</v>
      </c>
      <c r="K821" s="15">
        <v>0</v>
      </c>
      <c r="L821" s="15" t="s">
        <v>41</v>
      </c>
      <c r="M821" s="62" t="s">
        <v>14</v>
      </c>
      <c r="N821" s="56" t="s">
        <v>148</v>
      </c>
      <c r="O821" s="56" t="s">
        <v>598</v>
      </c>
      <c r="S821" s="56" t="s">
        <v>465</v>
      </c>
      <c r="T821" s="57" t="s">
        <v>274</v>
      </c>
      <c r="U821" s="57">
        <v>7</v>
      </c>
      <c r="V821" s="125">
        <v>120.12</v>
      </c>
      <c r="W821" s="125" t="s">
        <v>1017</v>
      </c>
      <c r="X821" s="65">
        <v>44684</v>
      </c>
      <c r="Y821" s="65">
        <v>44692</v>
      </c>
      <c r="Z821" s="69" t="s">
        <v>1080</v>
      </c>
      <c r="AA821" s="322">
        <v>32310</v>
      </c>
      <c r="AB821" s="56">
        <v>6</v>
      </c>
      <c r="AC821" s="56">
        <v>5</v>
      </c>
      <c r="AD821" s="65">
        <v>44974</v>
      </c>
      <c r="AE821" s="117">
        <v>4462</v>
      </c>
      <c r="AF821" s="117"/>
      <c r="AG821" s="56" t="s">
        <v>441</v>
      </c>
      <c r="AH821" s="126">
        <v>44925</v>
      </c>
      <c r="AI821" s="56">
        <v>41895174</v>
      </c>
      <c r="AJ821" s="56" t="s">
        <v>2807</v>
      </c>
      <c r="AK821" s="68" t="s">
        <v>606</v>
      </c>
      <c r="AL821" s="58">
        <v>2231</v>
      </c>
      <c r="AN821" s="58" t="s">
        <v>2806</v>
      </c>
      <c r="AO821" s="56" t="s">
        <v>441</v>
      </c>
      <c r="AP821" s="126">
        <v>44957</v>
      </c>
      <c r="AQ821" s="56">
        <v>41895174</v>
      </c>
      <c r="AR821" s="56" t="s">
        <v>2807</v>
      </c>
      <c r="AS821" s="58" t="s">
        <v>607</v>
      </c>
      <c r="AT821" s="58">
        <v>2231</v>
      </c>
      <c r="AV821" s="58" t="s">
        <v>2808</v>
      </c>
      <c r="AW821" s="65">
        <v>44925</v>
      </c>
      <c r="AX821" s="56">
        <v>1123</v>
      </c>
      <c r="BA821" s="58">
        <v>2231</v>
      </c>
      <c r="BC821" s="103">
        <v>44957</v>
      </c>
      <c r="BD821" s="97">
        <v>1181</v>
      </c>
      <c r="BE821" s="97"/>
      <c r="BF821" s="97"/>
      <c r="BG821" s="97">
        <v>2231</v>
      </c>
      <c r="BH821" s="58"/>
      <c r="CS821" s="58">
        <f>+AL821+AT821</f>
        <v>4462</v>
      </c>
      <c r="CT821" s="76">
        <f>+BA821+BG821+BM821+BS821+BY821+CE821+CK821+CQ821</f>
        <v>4462</v>
      </c>
      <c r="CU821" s="76">
        <f>+CS821-CT821</f>
        <v>0</v>
      </c>
      <c r="CV821" s="81">
        <f>+AE821-AL821-AT821</f>
        <v>0</v>
      </c>
    </row>
    <row r="822" spans="1:103">
      <c r="A822" s="56" t="s">
        <v>608</v>
      </c>
      <c r="B822" s="13">
        <v>98</v>
      </c>
      <c r="C822" s="15" t="s">
        <v>402</v>
      </c>
      <c r="D822" s="15" t="s">
        <v>403</v>
      </c>
      <c r="E822" s="13" t="s">
        <v>263</v>
      </c>
      <c r="F822" s="13">
        <v>3</v>
      </c>
      <c r="G822" s="13" t="s">
        <v>268</v>
      </c>
      <c r="H822" s="13">
        <v>3</v>
      </c>
      <c r="I822" s="55">
        <v>120.73</v>
      </c>
      <c r="J822" s="55">
        <v>40243</v>
      </c>
      <c r="K822" s="15">
        <v>0</v>
      </c>
      <c r="L822" s="15" t="s">
        <v>41</v>
      </c>
      <c r="M822" s="62" t="s">
        <v>14</v>
      </c>
      <c r="N822" s="62" t="s">
        <v>149</v>
      </c>
      <c r="O822" s="56" t="s">
        <v>609</v>
      </c>
      <c r="S822" s="56" t="s">
        <v>465</v>
      </c>
      <c r="T822" s="125" t="s">
        <v>268</v>
      </c>
      <c r="U822" s="125">
        <v>3</v>
      </c>
      <c r="V822" s="125">
        <v>120.73</v>
      </c>
      <c r="W822" s="125" t="s">
        <v>1017</v>
      </c>
      <c r="X822" s="65">
        <v>45059</v>
      </c>
      <c r="Y822" s="127">
        <v>45059</v>
      </c>
      <c r="Z822" s="69" t="s">
        <v>1080</v>
      </c>
      <c r="AA822" s="324">
        <v>35000</v>
      </c>
      <c r="AB822" s="62">
        <v>1</v>
      </c>
      <c r="AC822" s="62">
        <v>0</v>
      </c>
      <c r="AD822" s="65">
        <v>45059</v>
      </c>
      <c r="AE822" s="117">
        <v>700</v>
      </c>
      <c r="AF822" s="117"/>
      <c r="AH822" s="65">
        <v>45059</v>
      </c>
      <c r="AI822" s="56">
        <v>70006062</v>
      </c>
      <c r="AJ822" s="56" t="s">
        <v>2795</v>
      </c>
      <c r="AK822" s="56" t="s">
        <v>2791</v>
      </c>
      <c r="AL822" s="58">
        <v>700</v>
      </c>
      <c r="AN822" s="58" t="s">
        <v>2796</v>
      </c>
      <c r="AP822" s="58"/>
      <c r="AQ822" s="58"/>
      <c r="AR822" s="58"/>
      <c r="AW822" s="65">
        <v>45059</v>
      </c>
      <c r="AX822" s="56">
        <v>1511</v>
      </c>
      <c r="BA822" s="58">
        <v>700</v>
      </c>
      <c r="BD822" s="56"/>
      <c r="CS822" s="58">
        <f>+AL822+AT822</f>
        <v>700</v>
      </c>
      <c r="CT822" s="76">
        <f>+BA822+BG822+BM822+BS822+BY822+CE822+CK822+CQ822</f>
        <v>700</v>
      </c>
      <c r="CU822" s="76">
        <f>+CS822-CT822</f>
        <v>0</v>
      </c>
      <c r="CV822" s="81">
        <f>+AE822-AL822-AT822</f>
        <v>0</v>
      </c>
    </row>
    <row r="823" spans="1:103">
      <c r="A823" s="56" t="s">
        <v>608</v>
      </c>
      <c r="B823" s="13">
        <v>98</v>
      </c>
      <c r="C823" s="15" t="s">
        <v>402</v>
      </c>
      <c r="D823" s="15" t="s">
        <v>403</v>
      </c>
      <c r="E823" s="13" t="s">
        <v>263</v>
      </c>
      <c r="F823" s="13">
        <v>3</v>
      </c>
      <c r="G823" s="13" t="s">
        <v>268</v>
      </c>
      <c r="H823" s="13">
        <v>3</v>
      </c>
      <c r="I823" s="55">
        <v>120.73</v>
      </c>
      <c r="J823" s="55">
        <v>40243</v>
      </c>
      <c r="K823" s="15">
        <v>0</v>
      </c>
      <c r="L823" s="15" t="s">
        <v>41</v>
      </c>
      <c r="M823" s="62" t="s">
        <v>14</v>
      </c>
      <c r="N823" s="62" t="s">
        <v>149</v>
      </c>
      <c r="O823" s="56" t="s">
        <v>609</v>
      </c>
      <c r="S823" s="56" t="s">
        <v>465</v>
      </c>
      <c r="T823" s="125" t="s">
        <v>268</v>
      </c>
      <c r="U823" s="125">
        <v>3</v>
      </c>
      <c r="V823" s="125">
        <v>120.73</v>
      </c>
      <c r="W823" s="125" t="s">
        <v>1017</v>
      </c>
      <c r="X823" s="65">
        <v>45059</v>
      </c>
      <c r="Y823" s="127">
        <v>45059</v>
      </c>
      <c r="Z823" s="69" t="s">
        <v>1080</v>
      </c>
      <c r="AA823" s="324">
        <v>35000</v>
      </c>
      <c r="AB823" s="62">
        <v>1</v>
      </c>
      <c r="AC823" s="62">
        <v>1</v>
      </c>
      <c r="AD823" s="65">
        <v>45066</v>
      </c>
      <c r="AE823" s="117">
        <v>34300</v>
      </c>
      <c r="AF823" s="117"/>
      <c r="AH823" s="65">
        <v>45066</v>
      </c>
      <c r="AI823" s="56">
        <v>70006062</v>
      </c>
      <c r="AJ823" s="56" t="s">
        <v>2795</v>
      </c>
      <c r="AK823" s="56" t="s">
        <v>2792</v>
      </c>
      <c r="AL823" s="58">
        <v>34300</v>
      </c>
      <c r="AN823" s="58" t="s">
        <v>2797</v>
      </c>
      <c r="AP823" s="58"/>
      <c r="AQ823" s="58"/>
      <c r="AR823" s="58"/>
      <c r="AW823" s="65">
        <v>45068</v>
      </c>
      <c r="AX823" s="56">
        <v>1528</v>
      </c>
      <c r="BA823" s="58">
        <v>34300</v>
      </c>
      <c r="BD823" s="56"/>
      <c r="CS823" s="58">
        <f>+AL823+AT823</f>
        <v>34300</v>
      </c>
      <c r="CT823" s="76">
        <f>+BA823+BG823+BM823+BS823+BY823+CE823+CK823+CQ823</f>
        <v>34300</v>
      </c>
      <c r="CU823" s="76">
        <f>+CS823-CT823</f>
        <v>0</v>
      </c>
      <c r="CV823" s="81">
        <f>+AE823-AL823-AT823</f>
        <v>0</v>
      </c>
    </row>
    <row r="824" spans="1:103">
      <c r="A824" s="56" t="s">
        <v>608</v>
      </c>
      <c r="B824" s="13">
        <v>98</v>
      </c>
      <c r="C824" s="15" t="s">
        <v>402</v>
      </c>
      <c r="D824" s="15" t="s">
        <v>403</v>
      </c>
      <c r="E824" s="13" t="s">
        <v>263</v>
      </c>
      <c r="F824" s="13">
        <v>3</v>
      </c>
      <c r="G824" s="13" t="s">
        <v>268</v>
      </c>
      <c r="H824" s="13">
        <v>3</v>
      </c>
      <c r="I824" s="55">
        <v>120.73</v>
      </c>
      <c r="J824" s="55">
        <v>40243</v>
      </c>
      <c r="K824" s="15">
        <v>0</v>
      </c>
      <c r="L824" s="15" t="s">
        <v>41</v>
      </c>
      <c r="M824" s="62" t="s">
        <v>14</v>
      </c>
      <c r="N824" s="62" t="s">
        <v>149</v>
      </c>
      <c r="O824" s="56" t="s">
        <v>609</v>
      </c>
      <c r="S824" s="109" t="s">
        <v>610</v>
      </c>
      <c r="T824" s="125"/>
      <c r="U824" s="125"/>
      <c r="V824" s="125">
        <v>12.5</v>
      </c>
      <c r="W824" s="125" t="s">
        <v>1017</v>
      </c>
      <c r="X824" s="65">
        <v>45077</v>
      </c>
      <c r="Y824" s="127">
        <v>45642</v>
      </c>
      <c r="Z824" s="69" t="s">
        <v>1080</v>
      </c>
      <c r="AA824" s="324">
        <v>6000</v>
      </c>
      <c r="AB824" s="62">
        <v>2</v>
      </c>
      <c r="AC824" s="62">
        <v>1</v>
      </c>
      <c r="AD824" s="65">
        <v>45077</v>
      </c>
      <c r="AE824" s="117">
        <v>1000</v>
      </c>
      <c r="AF824" s="117"/>
      <c r="AH824" s="65">
        <v>45077</v>
      </c>
      <c r="AI824" s="56">
        <v>70006062</v>
      </c>
      <c r="AJ824" s="56" t="s">
        <v>2795</v>
      </c>
      <c r="AK824" s="56" t="s">
        <v>2793</v>
      </c>
      <c r="AL824" s="58">
        <v>1000</v>
      </c>
      <c r="AN824" s="58" t="s">
        <v>2798</v>
      </c>
      <c r="AP824" s="58"/>
      <c r="AQ824" s="58"/>
      <c r="AR824" s="58"/>
      <c r="AW824" s="65">
        <v>45077</v>
      </c>
      <c r="AX824" s="56">
        <v>1556</v>
      </c>
      <c r="BA824" s="58">
        <v>1000</v>
      </c>
      <c r="BD824" s="56"/>
      <c r="CS824" s="58">
        <f>+AL824+AT824</f>
        <v>1000</v>
      </c>
      <c r="CT824" s="76">
        <f>+BA824+BG824+BM824+BS824+BY824+CE824+CK824+CQ824</f>
        <v>1000</v>
      </c>
      <c r="CU824" s="76">
        <f>+CS824-CT824</f>
        <v>0</v>
      </c>
      <c r="CV824" s="81">
        <f>+AE824-AL824-AT824</f>
        <v>0</v>
      </c>
    </row>
    <row r="825" spans="1:103">
      <c r="A825" s="56" t="s">
        <v>608</v>
      </c>
      <c r="B825" s="13">
        <v>98</v>
      </c>
      <c r="C825" s="15" t="s">
        <v>402</v>
      </c>
      <c r="D825" s="15" t="s">
        <v>403</v>
      </c>
      <c r="E825" s="13" t="s">
        <v>263</v>
      </c>
      <c r="F825" s="13">
        <v>3</v>
      </c>
      <c r="G825" s="13" t="s">
        <v>268</v>
      </c>
      <c r="H825" s="13">
        <v>3</v>
      </c>
      <c r="I825" s="55">
        <v>120.73</v>
      </c>
      <c r="J825" s="55">
        <v>40243</v>
      </c>
      <c r="K825" s="15">
        <v>0</v>
      </c>
      <c r="L825" s="15" t="s">
        <v>41</v>
      </c>
      <c r="M825" s="62" t="s">
        <v>14</v>
      </c>
      <c r="N825" s="62" t="s">
        <v>149</v>
      </c>
      <c r="O825" s="56" t="s">
        <v>609</v>
      </c>
      <c r="S825" s="109" t="s">
        <v>610</v>
      </c>
      <c r="T825" s="125"/>
      <c r="U825" s="125"/>
      <c r="V825" s="125">
        <v>12.5</v>
      </c>
      <c r="W825" s="125" t="s">
        <v>1017</v>
      </c>
      <c r="X825" s="65">
        <v>45077</v>
      </c>
      <c r="Y825" s="127">
        <v>45642</v>
      </c>
      <c r="Z825" s="69" t="s">
        <v>1080</v>
      </c>
      <c r="AA825" s="324">
        <v>6000</v>
      </c>
      <c r="AB825" s="62">
        <v>2</v>
      </c>
      <c r="AC825" s="62">
        <v>2</v>
      </c>
      <c r="AD825" s="65">
        <v>45078</v>
      </c>
      <c r="AE825" s="117">
        <v>5000</v>
      </c>
      <c r="AF825" s="117"/>
      <c r="AH825" s="65">
        <v>45113</v>
      </c>
      <c r="AI825" s="56">
        <v>70006062</v>
      </c>
      <c r="AJ825" s="56" t="s">
        <v>2795</v>
      </c>
      <c r="AK825" s="56" t="s">
        <v>2794</v>
      </c>
      <c r="AL825" s="58">
        <v>5000</v>
      </c>
      <c r="AN825" s="58" t="s">
        <v>2799</v>
      </c>
      <c r="AP825" s="58"/>
      <c r="AQ825" s="58"/>
      <c r="AR825" s="58"/>
      <c r="AW825" s="65">
        <v>45078</v>
      </c>
      <c r="AX825" s="56">
        <v>1564</v>
      </c>
      <c r="BA825" s="58">
        <v>5000</v>
      </c>
      <c r="BD825" s="56"/>
      <c r="CS825" s="58">
        <f>+AL825+AT825</f>
        <v>5000</v>
      </c>
      <c r="CT825" s="76">
        <f>+BA825+BG825+BM825+BS825+BY825+CE825+CK825+CQ825</f>
        <v>5000</v>
      </c>
      <c r="CU825" s="76">
        <f>+CS825-CT825</f>
        <v>0</v>
      </c>
      <c r="CV825" s="81">
        <f>+AE825-AL825-AT825</f>
        <v>0</v>
      </c>
    </row>
    <row r="826" spans="1:103">
      <c r="A826" s="56" t="s">
        <v>611</v>
      </c>
      <c r="B826" s="13">
        <v>23</v>
      </c>
      <c r="C826" s="15" t="s">
        <v>402</v>
      </c>
      <c r="D826" s="15" t="s">
        <v>403</v>
      </c>
      <c r="E826" s="13" t="s">
        <v>254</v>
      </c>
      <c r="F826" s="13">
        <v>13</v>
      </c>
      <c r="G826" s="13" t="s">
        <v>256</v>
      </c>
      <c r="H826" s="13">
        <v>3</v>
      </c>
      <c r="I826" s="55">
        <v>145.31</v>
      </c>
      <c r="J826" s="55">
        <v>42900</v>
      </c>
      <c r="K826" s="15">
        <v>0</v>
      </c>
      <c r="L826" s="15" t="s">
        <v>41</v>
      </c>
      <c r="M826" s="62" t="s">
        <v>14</v>
      </c>
      <c r="N826" s="56" t="s">
        <v>150</v>
      </c>
      <c r="O826" s="56" t="s">
        <v>612</v>
      </c>
      <c r="S826" s="56" t="s">
        <v>465</v>
      </c>
      <c r="T826" s="57" t="s">
        <v>256</v>
      </c>
      <c r="U826" s="57">
        <v>3</v>
      </c>
      <c r="V826" s="125">
        <v>141.83000000000001</v>
      </c>
      <c r="W826" s="125" t="s">
        <v>1017</v>
      </c>
      <c r="X826" s="65">
        <v>44571</v>
      </c>
      <c r="Y826" s="65">
        <v>44936</v>
      </c>
      <c r="Z826" s="69" t="s">
        <v>1080</v>
      </c>
      <c r="AA826" s="322">
        <v>40858.800000000003</v>
      </c>
      <c r="AB826" s="56">
        <v>48</v>
      </c>
      <c r="AC826" s="56">
        <v>0</v>
      </c>
      <c r="AD826" s="65">
        <v>44571</v>
      </c>
      <c r="AE826" s="117">
        <v>10000</v>
      </c>
      <c r="AF826" s="117"/>
      <c r="AG826" s="56" t="s">
        <v>441</v>
      </c>
      <c r="AH826" s="126">
        <v>44571</v>
      </c>
      <c r="AI826" s="121">
        <v>41974515</v>
      </c>
      <c r="AJ826" s="58" t="s">
        <v>2724</v>
      </c>
      <c r="AK826" s="58" t="s">
        <v>616</v>
      </c>
      <c r="AM826" s="290">
        <v>39390</v>
      </c>
      <c r="AN826" s="58" t="s">
        <v>2714</v>
      </c>
      <c r="AW826" s="103">
        <v>44572</v>
      </c>
      <c r="AX826" s="97">
        <v>9879</v>
      </c>
      <c r="AY826" s="97">
        <v>11390</v>
      </c>
      <c r="AZ826" s="97">
        <v>3.9550000000000001</v>
      </c>
      <c r="BA826" s="101">
        <f>+AY826/AZ826</f>
        <v>2879.8988621997473</v>
      </c>
      <c r="BC826" s="65">
        <v>44571</v>
      </c>
      <c r="BD826" s="56">
        <v>9893</v>
      </c>
      <c r="BE826" s="56">
        <v>18000</v>
      </c>
      <c r="BF826" s="56">
        <v>3.9550000000000001</v>
      </c>
      <c r="BG826" s="58">
        <f>+BE826/BF826</f>
        <v>4551.2010113780025</v>
      </c>
      <c r="BH826" s="56" t="s">
        <v>1656</v>
      </c>
      <c r="BI826" s="65">
        <v>44571</v>
      </c>
      <c r="BJ826" s="56" t="s">
        <v>561</v>
      </c>
      <c r="BK826" s="56">
        <v>10000</v>
      </c>
      <c r="BL826" s="56">
        <v>3.9550000000000001</v>
      </c>
      <c r="BM826" s="58">
        <f>+BK826/BL826</f>
        <v>2528.4450063211125</v>
      </c>
      <c r="CS826" s="58">
        <f>+AL826+AT826</f>
        <v>0</v>
      </c>
      <c r="CT826" s="76">
        <f>+BA826+BG826+BM826+BS826+BY826+CE826+CK826+CQ826</f>
        <v>9959.5448798988618</v>
      </c>
      <c r="CU826" s="76">
        <f>+CS826-CT826</f>
        <v>-9959.5448798988618</v>
      </c>
      <c r="CV826" s="81">
        <f>+AE826-AL826-AT826</f>
        <v>10000</v>
      </c>
      <c r="CW826" s="56" t="s">
        <v>3824</v>
      </c>
      <c r="CY826" s="70" t="s">
        <v>3819</v>
      </c>
    </row>
    <row r="827" spans="1:103">
      <c r="A827" s="56" t="s">
        <v>611</v>
      </c>
      <c r="B827" s="13">
        <v>23</v>
      </c>
      <c r="C827" s="15" t="s">
        <v>402</v>
      </c>
      <c r="D827" s="15" t="s">
        <v>403</v>
      </c>
      <c r="E827" s="13" t="s">
        <v>254</v>
      </c>
      <c r="F827" s="13">
        <v>13</v>
      </c>
      <c r="G827" s="13" t="s">
        <v>256</v>
      </c>
      <c r="H827" s="13">
        <v>3</v>
      </c>
      <c r="I827" s="55">
        <v>145.31</v>
      </c>
      <c r="J827" s="55">
        <v>42900</v>
      </c>
      <c r="K827" s="15">
        <v>0</v>
      </c>
      <c r="L827" s="15" t="s">
        <v>41</v>
      </c>
      <c r="M827" s="62" t="s">
        <v>14</v>
      </c>
      <c r="N827" s="56">
        <v>41974515</v>
      </c>
      <c r="O827" s="56" t="s">
        <v>612</v>
      </c>
      <c r="S827" s="56" t="s">
        <v>465</v>
      </c>
      <c r="T827" s="57" t="s">
        <v>256</v>
      </c>
      <c r="U827" s="57">
        <v>3</v>
      </c>
      <c r="V827" s="125">
        <v>141.83000000000001</v>
      </c>
      <c r="W827" s="125" t="s">
        <v>1017</v>
      </c>
      <c r="X827" s="65">
        <v>44571</v>
      </c>
      <c r="Y827" s="65">
        <v>44936</v>
      </c>
      <c r="Z827" s="69" t="s">
        <v>1080</v>
      </c>
      <c r="AA827" s="322">
        <v>40858.800000000003</v>
      </c>
      <c r="AB827" s="56">
        <v>48</v>
      </c>
      <c r="AC827" s="56">
        <v>1</v>
      </c>
      <c r="AD827" s="65">
        <v>44607</v>
      </c>
      <c r="AE827" s="117">
        <v>625</v>
      </c>
      <c r="AF827" s="117"/>
      <c r="AG827" s="56" t="s">
        <v>441</v>
      </c>
      <c r="AH827" s="204">
        <v>44609</v>
      </c>
      <c r="AI827" s="121">
        <v>41974515</v>
      </c>
      <c r="AJ827" s="58" t="s">
        <v>2724</v>
      </c>
      <c r="AK827" s="76" t="s">
        <v>618</v>
      </c>
      <c r="AL827" s="76">
        <v>625</v>
      </c>
      <c r="AM827" s="76"/>
      <c r="AN827" s="76" t="s">
        <v>2715</v>
      </c>
      <c r="AO827" s="76"/>
      <c r="AP827" s="204"/>
      <c r="AQ827" s="204"/>
      <c r="AR827" s="204"/>
      <c r="AS827" s="76"/>
      <c r="AT827" s="76"/>
      <c r="AU827" s="76"/>
      <c r="AV827" s="76"/>
      <c r="AW827" s="103">
        <v>44603</v>
      </c>
      <c r="AX827" s="97">
        <v>445</v>
      </c>
      <c r="AY827" s="97"/>
      <c r="AZ827" s="97"/>
      <c r="BA827" s="101">
        <v>625</v>
      </c>
      <c r="BD827" s="56"/>
      <c r="CS827" s="58">
        <f>+AL827+AT827</f>
        <v>625</v>
      </c>
      <c r="CT827" s="76">
        <f>+BA827+BG827+BM827+BS827+BY827+CE827+CK827+CQ827</f>
        <v>625</v>
      </c>
      <c r="CU827" s="76">
        <f>+CS827-CT827</f>
        <v>0</v>
      </c>
      <c r="CV827" s="81">
        <f>+AE827-AL827-AT827</f>
        <v>0</v>
      </c>
    </row>
    <row r="828" spans="1:103">
      <c r="A828" s="56" t="s">
        <v>611</v>
      </c>
      <c r="B828" s="13">
        <v>23</v>
      </c>
      <c r="C828" s="15" t="s">
        <v>402</v>
      </c>
      <c r="D828" s="15" t="s">
        <v>403</v>
      </c>
      <c r="E828" s="13" t="s">
        <v>254</v>
      </c>
      <c r="F828" s="13">
        <v>13</v>
      </c>
      <c r="G828" s="13" t="s">
        <v>256</v>
      </c>
      <c r="H828" s="13">
        <v>3</v>
      </c>
      <c r="I828" s="55">
        <v>145.31</v>
      </c>
      <c r="J828" s="55">
        <v>42900</v>
      </c>
      <c r="K828" s="15">
        <v>0</v>
      </c>
      <c r="L828" s="15" t="s">
        <v>41</v>
      </c>
      <c r="M828" s="62" t="s">
        <v>14</v>
      </c>
      <c r="N828" s="56" t="s">
        <v>150</v>
      </c>
      <c r="O828" s="56" t="s">
        <v>612</v>
      </c>
      <c r="S828" s="56" t="s">
        <v>465</v>
      </c>
      <c r="T828" s="57" t="s">
        <v>256</v>
      </c>
      <c r="U828" s="57">
        <v>3</v>
      </c>
      <c r="V828" s="125">
        <v>141.83000000000001</v>
      </c>
      <c r="W828" s="125" t="s">
        <v>1017</v>
      </c>
      <c r="X828" s="65">
        <v>44571</v>
      </c>
      <c r="Y828" s="65">
        <v>44936</v>
      </c>
      <c r="Z828" s="69" t="s">
        <v>1080</v>
      </c>
      <c r="AA828" s="322">
        <v>40858.800000000003</v>
      </c>
      <c r="AB828" s="56">
        <v>48</v>
      </c>
      <c r="AC828" s="56">
        <v>2</v>
      </c>
      <c r="AD828" s="65">
        <v>44635</v>
      </c>
      <c r="AE828" s="117">
        <v>625</v>
      </c>
      <c r="AF828" s="117"/>
      <c r="AG828" s="56" t="s">
        <v>441</v>
      </c>
      <c r="AH828" s="204">
        <v>44635</v>
      </c>
      <c r="AI828" s="121">
        <v>41974515</v>
      </c>
      <c r="AJ828" s="58" t="s">
        <v>2724</v>
      </c>
      <c r="AK828" s="76" t="s">
        <v>619</v>
      </c>
      <c r="AL828" s="76">
        <v>625</v>
      </c>
      <c r="AM828" s="76"/>
      <c r="AN828" s="76" t="s">
        <v>2716</v>
      </c>
      <c r="AO828" s="76"/>
      <c r="AP828" s="204"/>
      <c r="AQ828" s="76"/>
      <c r="AR828" s="76"/>
      <c r="AS828" s="76"/>
      <c r="AT828" s="76"/>
      <c r="AU828" s="76"/>
      <c r="AV828" s="76"/>
      <c r="AW828" s="103">
        <v>44634</v>
      </c>
      <c r="AX828" s="97">
        <v>528</v>
      </c>
      <c r="AY828" s="97"/>
      <c r="AZ828" s="97"/>
      <c r="BA828" s="101">
        <v>625</v>
      </c>
      <c r="BD828" s="56"/>
      <c r="CS828" s="58">
        <f>+AL828+AT828</f>
        <v>625</v>
      </c>
      <c r="CT828" s="76">
        <f>+BA828+BG828+BM828+BS828+BY828+CE828+CK828+CQ828</f>
        <v>625</v>
      </c>
      <c r="CU828" s="76">
        <f>+CS828-CT828</f>
        <v>0</v>
      </c>
      <c r="CV828" s="81">
        <f>+AE828-AL828-AT828</f>
        <v>0</v>
      </c>
    </row>
    <row r="829" spans="1:103">
      <c r="A829" s="56" t="s">
        <v>611</v>
      </c>
      <c r="B829" s="13">
        <v>23</v>
      </c>
      <c r="C829" s="15" t="s">
        <v>402</v>
      </c>
      <c r="D829" s="15" t="s">
        <v>403</v>
      </c>
      <c r="E829" s="13" t="s">
        <v>254</v>
      </c>
      <c r="F829" s="13">
        <v>13</v>
      </c>
      <c r="G829" s="13" t="s">
        <v>256</v>
      </c>
      <c r="H829" s="13">
        <v>3</v>
      </c>
      <c r="I829" s="55">
        <v>145.31</v>
      </c>
      <c r="J829" s="55">
        <v>42900</v>
      </c>
      <c r="K829" s="15">
        <v>0</v>
      </c>
      <c r="L829" s="15" t="s">
        <v>41</v>
      </c>
      <c r="M829" s="62" t="s">
        <v>14</v>
      </c>
      <c r="N829" s="56" t="s">
        <v>150</v>
      </c>
      <c r="O829" s="56" t="s">
        <v>612</v>
      </c>
      <c r="S829" s="56" t="s">
        <v>465</v>
      </c>
      <c r="T829" s="57" t="s">
        <v>256</v>
      </c>
      <c r="U829" s="57">
        <v>3</v>
      </c>
      <c r="V829" s="125">
        <v>141.83000000000001</v>
      </c>
      <c r="W829" s="125" t="s">
        <v>1017</v>
      </c>
      <c r="X829" s="65">
        <v>44571</v>
      </c>
      <c r="Y829" s="65">
        <v>44936</v>
      </c>
      <c r="Z829" s="69" t="s">
        <v>1080</v>
      </c>
      <c r="AA829" s="322">
        <v>40858.800000000003</v>
      </c>
      <c r="AB829" s="56">
        <v>48</v>
      </c>
      <c r="AC829" s="56">
        <v>3</v>
      </c>
      <c r="AD829" s="65">
        <v>44666</v>
      </c>
      <c r="AE829" s="117">
        <v>625</v>
      </c>
      <c r="AF829" s="117"/>
      <c r="AG829" s="56" t="s">
        <v>441</v>
      </c>
      <c r="AH829" s="204">
        <v>44667</v>
      </c>
      <c r="AI829" s="121">
        <v>41974515</v>
      </c>
      <c r="AJ829" s="58" t="s">
        <v>2724</v>
      </c>
      <c r="AK829" s="76" t="s">
        <v>620</v>
      </c>
      <c r="AL829" s="76">
        <v>625</v>
      </c>
      <c r="AM829" s="76"/>
      <c r="AN829" s="76" t="s">
        <v>2717</v>
      </c>
      <c r="AO829" s="76"/>
      <c r="AP829" s="204"/>
      <c r="AQ829" s="76"/>
      <c r="AR829" s="76"/>
      <c r="AS829" s="76"/>
      <c r="AT829" s="76"/>
      <c r="AU829" s="76"/>
      <c r="AV829" s="76"/>
      <c r="AW829" s="103">
        <v>44663</v>
      </c>
      <c r="AX829" s="97">
        <v>571</v>
      </c>
      <c r="AY829" s="97"/>
      <c r="AZ829" s="97"/>
      <c r="BA829" s="101">
        <v>625</v>
      </c>
      <c r="BD829" s="56"/>
      <c r="CS829" s="58">
        <f>+AL829+AT829</f>
        <v>625</v>
      </c>
      <c r="CT829" s="76">
        <f>+BA829+BG829+BM829+BS829+BY829+CE829+CK829+CQ829</f>
        <v>625</v>
      </c>
      <c r="CU829" s="76">
        <f>+CS829-CT829</f>
        <v>0</v>
      </c>
      <c r="CV829" s="81">
        <f>+AE829-AL829-AT829</f>
        <v>0</v>
      </c>
    </row>
    <row r="830" spans="1:103">
      <c r="A830" s="56" t="s">
        <v>611</v>
      </c>
      <c r="B830" s="13">
        <v>23</v>
      </c>
      <c r="C830" s="15" t="s">
        <v>402</v>
      </c>
      <c r="D830" s="15" t="s">
        <v>403</v>
      </c>
      <c r="E830" s="13" t="s">
        <v>254</v>
      </c>
      <c r="F830" s="13">
        <v>13</v>
      </c>
      <c r="G830" s="13" t="s">
        <v>256</v>
      </c>
      <c r="H830" s="13">
        <v>3</v>
      </c>
      <c r="I830" s="55">
        <v>145.31</v>
      </c>
      <c r="J830" s="55">
        <v>42900</v>
      </c>
      <c r="K830" s="15">
        <v>0</v>
      </c>
      <c r="L830" s="15" t="s">
        <v>41</v>
      </c>
      <c r="M830" s="62" t="s">
        <v>14</v>
      </c>
      <c r="N830" s="56" t="s">
        <v>150</v>
      </c>
      <c r="O830" s="56" t="s">
        <v>612</v>
      </c>
      <c r="S830" s="56" t="s">
        <v>465</v>
      </c>
      <c r="T830" s="57" t="s">
        <v>256</v>
      </c>
      <c r="U830" s="57">
        <v>3</v>
      </c>
      <c r="V830" s="125">
        <v>141.83000000000001</v>
      </c>
      <c r="W830" s="125" t="s">
        <v>1017</v>
      </c>
      <c r="X830" s="65">
        <v>44571</v>
      </c>
      <c r="Y830" s="65">
        <v>44936</v>
      </c>
      <c r="Z830" s="69" t="s">
        <v>1080</v>
      </c>
      <c r="AA830" s="322">
        <v>40858.800000000003</v>
      </c>
      <c r="AB830" s="56">
        <v>48</v>
      </c>
      <c r="AC830" s="56">
        <v>4</v>
      </c>
      <c r="AD830" s="65">
        <v>44696</v>
      </c>
      <c r="AE830" s="117">
        <v>625</v>
      </c>
      <c r="AF830" s="117"/>
      <c r="AG830" s="56" t="s">
        <v>441</v>
      </c>
      <c r="AH830" s="204">
        <v>44697</v>
      </c>
      <c r="AI830" s="121">
        <v>41974515</v>
      </c>
      <c r="AJ830" s="58" t="s">
        <v>2724</v>
      </c>
      <c r="AK830" s="76" t="s">
        <v>621</v>
      </c>
      <c r="AL830" s="76">
        <v>625</v>
      </c>
      <c r="AM830" s="76"/>
      <c r="AN830" s="76" t="s">
        <v>2718</v>
      </c>
      <c r="AO830" s="76"/>
      <c r="AP830" s="204"/>
      <c r="AQ830" s="204"/>
      <c r="AR830" s="204"/>
      <c r="AS830" s="76"/>
      <c r="AT830" s="76"/>
      <c r="AU830" s="76"/>
      <c r="AV830" s="76"/>
      <c r="AW830" s="65">
        <v>44693</v>
      </c>
      <c r="AX830" s="56">
        <v>639</v>
      </c>
      <c r="BA830" s="58">
        <v>625</v>
      </c>
      <c r="BB830" s="58" t="s">
        <v>1656</v>
      </c>
      <c r="BD830" s="56"/>
      <c r="CS830" s="58">
        <f>+AL830+AT830</f>
        <v>625</v>
      </c>
      <c r="CT830" s="76">
        <f>+BA830+BG830+BM830+BS830+BY830+CE830+CK830+CQ830</f>
        <v>625</v>
      </c>
      <c r="CU830" s="76">
        <f>+CS830-CT830</f>
        <v>0</v>
      </c>
      <c r="CV830" s="81">
        <f>+AE830-AL830-AT830</f>
        <v>0</v>
      </c>
    </row>
    <row r="831" spans="1:103">
      <c r="A831" s="56" t="s">
        <v>611</v>
      </c>
      <c r="B831" s="13">
        <v>23</v>
      </c>
      <c r="C831" s="15" t="s">
        <v>402</v>
      </c>
      <c r="D831" s="15" t="s">
        <v>403</v>
      </c>
      <c r="E831" s="13" t="s">
        <v>254</v>
      </c>
      <c r="F831" s="13">
        <v>13</v>
      </c>
      <c r="G831" s="13" t="s">
        <v>256</v>
      </c>
      <c r="H831" s="13">
        <v>3</v>
      </c>
      <c r="I831" s="55">
        <v>145.31</v>
      </c>
      <c r="J831" s="55">
        <v>42900</v>
      </c>
      <c r="K831" s="15">
        <v>0</v>
      </c>
      <c r="L831" s="15" t="s">
        <v>41</v>
      </c>
      <c r="M831" s="62" t="s">
        <v>14</v>
      </c>
      <c r="N831" s="56" t="s">
        <v>150</v>
      </c>
      <c r="O831" s="56" t="s">
        <v>612</v>
      </c>
      <c r="S831" s="56" t="s">
        <v>465</v>
      </c>
      <c r="T831" s="57" t="s">
        <v>256</v>
      </c>
      <c r="U831" s="57">
        <v>3</v>
      </c>
      <c r="V831" s="125">
        <v>141.83000000000001</v>
      </c>
      <c r="W831" s="125" t="s">
        <v>1017</v>
      </c>
      <c r="X831" s="65">
        <v>44571</v>
      </c>
      <c r="Y831" s="65">
        <v>44936</v>
      </c>
      <c r="Z831" s="69" t="s">
        <v>1080</v>
      </c>
      <c r="AA831" s="322">
        <v>40858.800000000003</v>
      </c>
      <c r="AB831" s="56">
        <v>48</v>
      </c>
      <c r="AC831" s="56">
        <v>5</v>
      </c>
      <c r="AD831" s="65">
        <v>44727</v>
      </c>
      <c r="AE831" s="117">
        <v>625</v>
      </c>
      <c r="AF831" s="117"/>
      <c r="AG831" s="56" t="s">
        <v>441</v>
      </c>
      <c r="AH831" s="204">
        <v>44728</v>
      </c>
      <c r="AI831" s="121">
        <v>41974515</v>
      </c>
      <c r="AJ831" s="58" t="s">
        <v>2724</v>
      </c>
      <c r="AK831" s="76" t="s">
        <v>622</v>
      </c>
      <c r="AL831" s="76">
        <v>625</v>
      </c>
      <c r="AM831" s="76"/>
      <c r="AN831" s="76" t="s">
        <v>2719</v>
      </c>
      <c r="AO831" s="76"/>
      <c r="AP831" s="204"/>
      <c r="AQ831" s="204"/>
      <c r="AR831" s="204"/>
      <c r="AS831" s="76"/>
      <c r="AT831" s="76"/>
      <c r="AU831" s="76"/>
      <c r="AV831" s="76"/>
      <c r="AW831" s="65">
        <v>44728</v>
      </c>
      <c r="AX831" s="56">
        <v>731</v>
      </c>
      <c r="BA831" s="58">
        <v>625</v>
      </c>
      <c r="BB831" s="58" t="s">
        <v>1656</v>
      </c>
      <c r="BD831" s="56"/>
      <c r="CS831" s="58">
        <f>+AL831+AT831</f>
        <v>625</v>
      </c>
      <c r="CT831" s="76">
        <f>+BA831+BG831+BM831+BS831+BY831+CE831+CK831+CQ831</f>
        <v>625</v>
      </c>
      <c r="CU831" s="76">
        <f>+CS831-CT831</f>
        <v>0</v>
      </c>
      <c r="CV831" s="81">
        <f>+AE831-AL831-AT831</f>
        <v>0</v>
      </c>
    </row>
    <row r="832" spans="1:103">
      <c r="A832" s="56" t="s">
        <v>611</v>
      </c>
      <c r="B832" s="13">
        <v>23</v>
      </c>
      <c r="C832" s="15" t="s">
        <v>402</v>
      </c>
      <c r="D832" s="15" t="s">
        <v>403</v>
      </c>
      <c r="E832" s="13" t="s">
        <v>254</v>
      </c>
      <c r="F832" s="13">
        <v>13</v>
      </c>
      <c r="G832" s="13" t="s">
        <v>256</v>
      </c>
      <c r="H832" s="13">
        <v>3</v>
      </c>
      <c r="I832" s="55">
        <v>145.31</v>
      </c>
      <c r="J832" s="55">
        <v>42900</v>
      </c>
      <c r="K832" s="15">
        <v>0</v>
      </c>
      <c r="L832" s="15" t="s">
        <v>41</v>
      </c>
      <c r="M832" s="62" t="s">
        <v>14</v>
      </c>
      <c r="N832" s="56" t="s">
        <v>150</v>
      </c>
      <c r="O832" s="56" t="s">
        <v>612</v>
      </c>
      <c r="S832" s="56" t="s">
        <v>465</v>
      </c>
      <c r="T832" s="57" t="s">
        <v>256</v>
      </c>
      <c r="U832" s="57">
        <v>3</v>
      </c>
      <c r="V832" s="125">
        <v>141.83000000000001</v>
      </c>
      <c r="W832" s="125" t="s">
        <v>1017</v>
      </c>
      <c r="X832" s="65">
        <v>44571</v>
      </c>
      <c r="Y832" s="65">
        <v>44936</v>
      </c>
      <c r="Z832" s="69" t="s">
        <v>1080</v>
      </c>
      <c r="AA832" s="322">
        <v>40858.800000000003</v>
      </c>
      <c r="AB832" s="56">
        <v>48</v>
      </c>
      <c r="AC832" s="56">
        <v>6</v>
      </c>
      <c r="AD832" s="65">
        <v>44757</v>
      </c>
      <c r="AE832" s="117">
        <v>625</v>
      </c>
      <c r="AF832" s="117"/>
      <c r="AG832" s="56" t="s">
        <v>441</v>
      </c>
      <c r="AH832" s="242">
        <v>44769</v>
      </c>
      <c r="AI832" s="121">
        <v>41974515</v>
      </c>
      <c r="AJ832" s="58" t="s">
        <v>2724</v>
      </c>
      <c r="AK832" s="243" t="s">
        <v>623</v>
      </c>
      <c r="AL832" s="243">
        <v>625</v>
      </c>
      <c r="AM832" s="243"/>
      <c r="AN832" s="243" t="s">
        <v>2720</v>
      </c>
      <c r="AO832" s="76"/>
      <c r="AP832" s="204"/>
      <c r="AQ832" s="76"/>
      <c r="AR832" s="76"/>
      <c r="AS832" s="76"/>
      <c r="AT832" s="76"/>
      <c r="AU832" s="76"/>
      <c r="AV832" s="76"/>
      <c r="AW832" s="65">
        <v>44757</v>
      </c>
      <c r="AX832" s="56">
        <v>795</v>
      </c>
      <c r="BA832" s="58">
        <v>625</v>
      </c>
      <c r="BB832" s="58" t="s">
        <v>1656</v>
      </c>
      <c r="BD832" s="56"/>
      <c r="CS832" s="58">
        <f>+AL832+AT832</f>
        <v>625</v>
      </c>
      <c r="CT832" s="76">
        <f>+BA832+BG832+BM832+BS832+BY832+CE832+CK832+CQ832</f>
        <v>625</v>
      </c>
      <c r="CU832" s="76">
        <f>+CS832-CT832</f>
        <v>0</v>
      </c>
      <c r="CV832" s="81">
        <f>+AE832-AL832-AT832</f>
        <v>0</v>
      </c>
    </row>
    <row r="833" spans="1:103">
      <c r="A833" s="56" t="s">
        <v>611</v>
      </c>
      <c r="B833" s="13">
        <v>23</v>
      </c>
      <c r="C833" s="15" t="s">
        <v>402</v>
      </c>
      <c r="D833" s="15" t="s">
        <v>403</v>
      </c>
      <c r="E833" s="13" t="s">
        <v>254</v>
      </c>
      <c r="F833" s="13">
        <v>13</v>
      </c>
      <c r="G833" s="13" t="s">
        <v>256</v>
      </c>
      <c r="H833" s="13">
        <v>3</v>
      </c>
      <c r="I833" s="55">
        <v>145.31</v>
      </c>
      <c r="J833" s="55">
        <v>42900</v>
      </c>
      <c r="K833" s="15">
        <v>0</v>
      </c>
      <c r="L833" s="15" t="s">
        <v>41</v>
      </c>
      <c r="M833" s="62" t="s">
        <v>14</v>
      </c>
      <c r="N833" s="56" t="s">
        <v>150</v>
      </c>
      <c r="O833" s="56" t="s">
        <v>612</v>
      </c>
      <c r="S833" s="56" t="s">
        <v>465</v>
      </c>
      <c r="T833" s="57" t="s">
        <v>256</v>
      </c>
      <c r="U833" s="57">
        <v>3</v>
      </c>
      <c r="V833" s="125">
        <v>141.83000000000001</v>
      </c>
      <c r="W833" s="125" t="s">
        <v>1017</v>
      </c>
      <c r="X833" s="65">
        <v>44571</v>
      </c>
      <c r="Y833" s="65">
        <v>44936</v>
      </c>
      <c r="Z833" s="69" t="s">
        <v>1080</v>
      </c>
      <c r="AA833" s="322">
        <v>40858.800000000003</v>
      </c>
      <c r="AB833" s="56">
        <v>48</v>
      </c>
      <c r="AC833" s="56">
        <v>7</v>
      </c>
      <c r="AD833" s="65">
        <v>44788</v>
      </c>
      <c r="AE833" s="117">
        <v>625</v>
      </c>
      <c r="AF833" s="117"/>
      <c r="AG833" s="56" t="s">
        <v>441</v>
      </c>
      <c r="AH833" s="242">
        <v>44795</v>
      </c>
      <c r="AI833" s="121">
        <v>41974515</v>
      </c>
      <c r="AJ833" s="58" t="s">
        <v>2724</v>
      </c>
      <c r="AK833" s="243" t="s">
        <v>624</v>
      </c>
      <c r="AL833" s="243">
        <v>625</v>
      </c>
      <c r="AM833" s="243"/>
      <c r="AN833" s="243" t="s">
        <v>2721</v>
      </c>
      <c r="AO833" s="76"/>
      <c r="AP833" s="204"/>
      <c r="AQ833" s="76"/>
      <c r="AR833" s="76"/>
      <c r="AS833" s="76"/>
      <c r="AT833" s="76"/>
      <c r="AU833" s="76"/>
      <c r="AV833" s="76"/>
      <c r="AW833" s="103">
        <v>44785</v>
      </c>
      <c r="AX833" s="97">
        <v>849</v>
      </c>
      <c r="AY833" s="97"/>
      <c r="AZ833" s="97"/>
      <c r="BA833" s="101">
        <v>625</v>
      </c>
      <c r="BD833" s="56"/>
      <c r="CS833" s="58">
        <f>+AL833+AT833</f>
        <v>625</v>
      </c>
      <c r="CT833" s="76">
        <f>+BA833+BG833+BM833+BS833+BY833+CE833+CK833+CQ833</f>
        <v>625</v>
      </c>
      <c r="CU833" s="76">
        <f>+CS833-CT833</f>
        <v>0</v>
      </c>
      <c r="CV833" s="81">
        <f>+AE833-AL833-AT833</f>
        <v>0</v>
      </c>
    </row>
    <row r="834" spans="1:103">
      <c r="A834" s="56" t="s">
        <v>611</v>
      </c>
      <c r="B834" s="13">
        <v>23</v>
      </c>
      <c r="C834" s="15" t="s">
        <v>402</v>
      </c>
      <c r="D834" s="15" t="s">
        <v>403</v>
      </c>
      <c r="E834" s="13" t="s">
        <v>254</v>
      </c>
      <c r="F834" s="13">
        <v>13</v>
      </c>
      <c r="G834" s="13" t="s">
        <v>256</v>
      </c>
      <c r="H834" s="13">
        <v>3</v>
      </c>
      <c r="I834" s="55">
        <v>145.31</v>
      </c>
      <c r="J834" s="55">
        <v>42900</v>
      </c>
      <c r="K834" s="15">
        <v>0</v>
      </c>
      <c r="L834" s="15" t="s">
        <v>41</v>
      </c>
      <c r="M834" s="62" t="s">
        <v>14</v>
      </c>
      <c r="N834" s="56" t="s">
        <v>150</v>
      </c>
      <c r="O834" s="56" t="s">
        <v>612</v>
      </c>
      <c r="S834" s="56" t="s">
        <v>465</v>
      </c>
      <c r="T834" s="57" t="s">
        <v>256</v>
      </c>
      <c r="U834" s="57">
        <v>3</v>
      </c>
      <c r="V834" s="125">
        <v>141.83000000000001</v>
      </c>
      <c r="W834" s="125" t="s">
        <v>1017</v>
      </c>
      <c r="X834" s="65">
        <v>44571</v>
      </c>
      <c r="Y834" s="65">
        <v>44936</v>
      </c>
      <c r="Z834" s="69" t="s">
        <v>1080</v>
      </c>
      <c r="AA834" s="322">
        <v>40858.800000000003</v>
      </c>
      <c r="AB834" s="56">
        <v>48</v>
      </c>
      <c r="AC834" s="56">
        <v>8</v>
      </c>
      <c r="AD834" s="65">
        <v>44819</v>
      </c>
      <c r="AE834" s="117">
        <v>625</v>
      </c>
      <c r="AF834" s="117"/>
      <c r="AG834" s="56" t="s">
        <v>441</v>
      </c>
      <c r="AH834" s="242">
        <v>44820</v>
      </c>
      <c r="AI834" s="121">
        <v>41974515</v>
      </c>
      <c r="AJ834" s="58" t="s">
        <v>2724</v>
      </c>
      <c r="AK834" s="243" t="s">
        <v>625</v>
      </c>
      <c r="AL834" s="243">
        <v>625</v>
      </c>
      <c r="AM834" s="243"/>
      <c r="AN834" s="243" t="s">
        <v>2722</v>
      </c>
      <c r="AO834" s="76"/>
      <c r="AP834" s="204"/>
      <c r="AQ834" s="76"/>
      <c r="AR834" s="76"/>
      <c r="AS834" s="76"/>
      <c r="AT834" s="76"/>
      <c r="AU834" s="76"/>
      <c r="AV834" s="76"/>
      <c r="AW834" s="103">
        <v>44819</v>
      </c>
      <c r="AX834" s="97">
        <v>945</v>
      </c>
      <c r="AY834" s="97"/>
      <c r="AZ834" s="97"/>
      <c r="BA834" s="101">
        <v>625</v>
      </c>
      <c r="BD834" s="56"/>
      <c r="CS834" s="58">
        <f>+AL834+AT834</f>
        <v>625</v>
      </c>
      <c r="CT834" s="76">
        <f>+BA834+BG834+BM834+BS834+BY834+CE834+CK834+CQ834</f>
        <v>625</v>
      </c>
      <c r="CU834" s="76">
        <f>+CS834-CT834</f>
        <v>0</v>
      </c>
      <c r="CV834" s="81">
        <f>+AE834-AL834-AT834</f>
        <v>0</v>
      </c>
    </row>
    <row r="835" spans="1:103">
      <c r="A835" s="56" t="s">
        <v>611</v>
      </c>
      <c r="B835" s="13">
        <v>23</v>
      </c>
      <c r="C835" s="15" t="s">
        <v>402</v>
      </c>
      <c r="D835" s="15" t="s">
        <v>403</v>
      </c>
      <c r="E835" s="13" t="s">
        <v>254</v>
      </c>
      <c r="F835" s="13">
        <v>13</v>
      </c>
      <c r="G835" s="13" t="s">
        <v>256</v>
      </c>
      <c r="H835" s="13">
        <v>3</v>
      </c>
      <c r="I835" s="55">
        <v>145.31</v>
      </c>
      <c r="J835" s="55">
        <v>42900</v>
      </c>
      <c r="K835" s="15">
        <v>0</v>
      </c>
      <c r="L835" s="15" t="s">
        <v>41</v>
      </c>
      <c r="M835" s="62" t="s">
        <v>14</v>
      </c>
      <c r="N835" s="56" t="s">
        <v>150</v>
      </c>
      <c r="O835" s="56" t="s">
        <v>612</v>
      </c>
      <c r="S835" s="56" t="s">
        <v>465</v>
      </c>
      <c r="T835" s="57" t="s">
        <v>256</v>
      </c>
      <c r="U835" s="57">
        <v>3</v>
      </c>
      <c r="V835" s="125">
        <v>141.83000000000001</v>
      </c>
      <c r="W835" s="125" t="s">
        <v>1017</v>
      </c>
      <c r="X835" s="65">
        <v>44571</v>
      </c>
      <c r="Y835" s="65">
        <v>44936</v>
      </c>
      <c r="Z835" s="69" t="s">
        <v>1080</v>
      </c>
      <c r="AA835" s="322">
        <v>40858.800000000003</v>
      </c>
      <c r="AB835" s="56">
        <v>48</v>
      </c>
      <c r="AC835" s="56">
        <v>9</v>
      </c>
      <c r="AD835" s="65">
        <v>44849</v>
      </c>
      <c r="AE835" s="117">
        <v>625</v>
      </c>
      <c r="AF835" s="117"/>
      <c r="AG835" s="56" t="s">
        <v>441</v>
      </c>
      <c r="AH835" s="242">
        <v>44853</v>
      </c>
      <c r="AI835" s="121">
        <v>41974515</v>
      </c>
      <c r="AJ835" s="58" t="s">
        <v>2724</v>
      </c>
      <c r="AK835" s="243" t="s">
        <v>626</v>
      </c>
      <c r="AL835" s="243">
        <v>625</v>
      </c>
      <c r="AM835" s="243"/>
      <c r="AN835" s="243" t="s">
        <v>2723</v>
      </c>
      <c r="AO835" s="76"/>
      <c r="AP835" s="204"/>
      <c r="AQ835" s="76"/>
      <c r="AR835" s="76"/>
      <c r="AS835" s="76"/>
      <c r="AT835" s="76"/>
      <c r="AU835" s="76"/>
      <c r="AV835" s="76"/>
      <c r="AW835" s="103">
        <v>44848</v>
      </c>
      <c r="AX835" s="97">
        <v>1016</v>
      </c>
      <c r="AY835" s="97"/>
      <c r="AZ835" s="97"/>
      <c r="BA835" s="101">
        <v>625</v>
      </c>
      <c r="BD835" s="56"/>
      <c r="CS835" s="58">
        <f>+AL835+AT835</f>
        <v>625</v>
      </c>
      <c r="CT835" s="76">
        <f>+BA835+BG835+BM835+BS835+BY835+CE835+CK835+CQ835</f>
        <v>625</v>
      </c>
      <c r="CU835" s="76">
        <f>+CS835-CT835</f>
        <v>0</v>
      </c>
      <c r="CV835" s="81">
        <f>+AE835-AL835-AT835</f>
        <v>0</v>
      </c>
    </row>
    <row r="836" spans="1:103">
      <c r="A836" s="56" t="s">
        <v>611</v>
      </c>
      <c r="B836" s="13">
        <v>23</v>
      </c>
      <c r="C836" s="15" t="s">
        <v>402</v>
      </c>
      <c r="D836" s="15" t="s">
        <v>403</v>
      </c>
      <c r="E836" s="13" t="s">
        <v>254</v>
      </c>
      <c r="F836" s="13">
        <v>13</v>
      </c>
      <c r="G836" s="13" t="s">
        <v>256</v>
      </c>
      <c r="H836" s="13">
        <v>3</v>
      </c>
      <c r="I836" s="55">
        <v>145.31</v>
      </c>
      <c r="J836" s="55">
        <v>42900</v>
      </c>
      <c r="K836" s="15">
        <v>0</v>
      </c>
      <c r="L836" s="15" t="s">
        <v>41</v>
      </c>
      <c r="M836" s="62" t="s">
        <v>14</v>
      </c>
      <c r="N836" s="56" t="s">
        <v>150</v>
      </c>
      <c r="O836" s="56" t="s">
        <v>612</v>
      </c>
      <c r="S836" s="56" t="s">
        <v>465</v>
      </c>
      <c r="T836" s="57" t="s">
        <v>256</v>
      </c>
      <c r="U836" s="57">
        <v>3</v>
      </c>
      <c r="V836" s="125">
        <v>141.83000000000001</v>
      </c>
      <c r="W836" s="125" t="s">
        <v>1017</v>
      </c>
      <c r="X836" s="65">
        <v>44571</v>
      </c>
      <c r="Y836" s="65">
        <v>44936</v>
      </c>
      <c r="Z836" s="69" t="s">
        <v>1080</v>
      </c>
      <c r="AA836" s="322">
        <v>40858.800000000003</v>
      </c>
      <c r="AB836" s="56">
        <v>48</v>
      </c>
      <c r="AC836" s="56">
        <v>10</v>
      </c>
      <c r="AD836" s="65">
        <v>44941</v>
      </c>
      <c r="AE836" s="117">
        <v>625</v>
      </c>
      <c r="AF836" s="117"/>
      <c r="AG836" s="56" t="s">
        <v>441</v>
      </c>
      <c r="AH836" s="204">
        <v>44942</v>
      </c>
      <c r="AI836" s="121">
        <v>41974515</v>
      </c>
      <c r="AJ836" s="58" t="s">
        <v>2724</v>
      </c>
      <c r="AK836" s="78" t="s">
        <v>627</v>
      </c>
      <c r="AL836" s="76">
        <v>625</v>
      </c>
      <c r="AM836" s="76"/>
      <c r="AN836" s="76" t="s">
        <v>2734</v>
      </c>
      <c r="AO836" s="76"/>
      <c r="AW836" s="103">
        <v>44942</v>
      </c>
      <c r="AX836" s="97">
        <v>1156</v>
      </c>
      <c r="AY836" s="97"/>
      <c r="AZ836" s="97"/>
      <c r="BA836" s="101">
        <v>625</v>
      </c>
      <c r="BD836" s="56"/>
      <c r="CS836" s="58">
        <f>+AL836+AT836</f>
        <v>625</v>
      </c>
      <c r="CT836" s="76">
        <f>+BA836+BG836+BM836+BS836+BY836+CE836+CK836+CQ836</f>
        <v>625</v>
      </c>
      <c r="CU836" s="76">
        <f>+CS836-CT836</f>
        <v>0</v>
      </c>
      <c r="CV836" s="81">
        <f>+AE836-AL836-AT836</f>
        <v>0</v>
      </c>
    </row>
    <row r="837" spans="1:103">
      <c r="A837" s="56" t="s">
        <v>611</v>
      </c>
      <c r="B837" s="13">
        <v>23</v>
      </c>
      <c r="C837" s="15" t="s">
        <v>402</v>
      </c>
      <c r="D837" s="15" t="s">
        <v>403</v>
      </c>
      <c r="E837" s="13" t="s">
        <v>254</v>
      </c>
      <c r="F837" s="13">
        <v>13</v>
      </c>
      <c r="G837" s="13" t="s">
        <v>256</v>
      </c>
      <c r="H837" s="13">
        <v>3</v>
      </c>
      <c r="I837" s="55">
        <v>145.31</v>
      </c>
      <c r="J837" s="55">
        <v>42900</v>
      </c>
      <c r="K837" s="15">
        <v>0</v>
      </c>
      <c r="L837" s="15" t="s">
        <v>41</v>
      </c>
      <c r="M837" s="62" t="s">
        <v>14</v>
      </c>
      <c r="N837" s="56" t="s">
        <v>150</v>
      </c>
      <c r="O837" s="56" t="s">
        <v>612</v>
      </c>
      <c r="S837" s="56" t="s">
        <v>465</v>
      </c>
      <c r="T837" s="57" t="s">
        <v>256</v>
      </c>
      <c r="U837" s="57">
        <v>3</v>
      </c>
      <c r="V837" s="125">
        <v>141.83000000000001</v>
      </c>
      <c r="W837" s="125" t="s">
        <v>1017</v>
      </c>
      <c r="X837" s="65">
        <v>44571</v>
      </c>
      <c r="Y837" s="65">
        <v>44936</v>
      </c>
      <c r="Z837" s="69" t="s">
        <v>1080</v>
      </c>
      <c r="AA837" s="322">
        <v>40858.800000000003</v>
      </c>
      <c r="AB837" s="56">
        <v>48</v>
      </c>
      <c r="AC837" s="56">
        <v>11</v>
      </c>
      <c r="AD837" s="65">
        <v>44972</v>
      </c>
      <c r="AE837" s="117">
        <v>625</v>
      </c>
      <c r="AF837" s="117"/>
      <c r="AG837" s="56" t="s">
        <v>441</v>
      </c>
      <c r="AH837" s="126">
        <v>44977</v>
      </c>
      <c r="AI837" s="121">
        <v>41974515</v>
      </c>
      <c r="AJ837" s="58" t="s">
        <v>2724</v>
      </c>
      <c r="AK837" s="65" t="s">
        <v>628</v>
      </c>
      <c r="AL837" s="58">
        <v>625</v>
      </c>
      <c r="AN837" s="58" t="s">
        <v>2735</v>
      </c>
      <c r="AW837" s="103">
        <v>44973</v>
      </c>
      <c r="AX837" s="97">
        <v>1223</v>
      </c>
      <c r="AY837" s="97"/>
      <c r="AZ837" s="97"/>
      <c r="BA837" s="101">
        <v>625</v>
      </c>
      <c r="BD837" s="56"/>
      <c r="CS837" s="58">
        <f>+AL837+AT837</f>
        <v>625</v>
      </c>
      <c r="CT837" s="76">
        <f>+BA837+BG837+BM837+BS837+BY837+CE837+CK837+CQ837</f>
        <v>625</v>
      </c>
      <c r="CU837" s="76">
        <f>+CS837-CT837</f>
        <v>0</v>
      </c>
      <c r="CV837" s="81">
        <f>+AE837-AL837-AT837</f>
        <v>0</v>
      </c>
    </row>
    <row r="838" spans="1:103">
      <c r="A838" s="70" t="s">
        <v>611</v>
      </c>
      <c r="B838" s="71">
        <v>23</v>
      </c>
      <c r="C838" s="15" t="s">
        <v>402</v>
      </c>
      <c r="D838" s="15" t="s">
        <v>403</v>
      </c>
      <c r="E838" s="13" t="s">
        <v>254</v>
      </c>
      <c r="F838" s="13">
        <v>13</v>
      </c>
      <c r="G838" s="71" t="s">
        <v>256</v>
      </c>
      <c r="H838" s="71">
        <v>3</v>
      </c>
      <c r="I838" s="73">
        <v>145.31</v>
      </c>
      <c r="J838" s="73">
        <v>42900</v>
      </c>
      <c r="K838" s="72">
        <v>0</v>
      </c>
      <c r="L838" s="72" t="s">
        <v>41</v>
      </c>
      <c r="M838" s="92" t="s">
        <v>14</v>
      </c>
      <c r="N838" s="70" t="s">
        <v>150</v>
      </c>
      <c r="O838" s="70" t="s">
        <v>612</v>
      </c>
      <c r="P838" s="70"/>
      <c r="Q838" s="89"/>
      <c r="R838" s="70"/>
      <c r="S838" s="70" t="s">
        <v>465</v>
      </c>
      <c r="T838" s="88" t="s">
        <v>256</v>
      </c>
      <c r="U838" s="88">
        <v>3</v>
      </c>
      <c r="V838" s="87">
        <v>141.83000000000001</v>
      </c>
      <c r="W838" s="125" t="s">
        <v>1017</v>
      </c>
      <c r="X838" s="78">
        <v>44571</v>
      </c>
      <c r="Y838" s="78">
        <v>44936</v>
      </c>
      <c r="Z838" s="69" t="s">
        <v>1080</v>
      </c>
      <c r="AA838" s="319">
        <v>40858.800000000003</v>
      </c>
      <c r="AB838" s="70">
        <v>48</v>
      </c>
      <c r="AC838" s="240" t="s">
        <v>2749</v>
      </c>
      <c r="AD838" s="78">
        <v>45000</v>
      </c>
      <c r="AE838" s="115">
        <f>1250+(625*14)</f>
        <v>10000</v>
      </c>
      <c r="AF838" s="115"/>
      <c r="AG838" s="70" t="s">
        <v>441</v>
      </c>
      <c r="AH838" s="244">
        <v>45002</v>
      </c>
      <c r="AI838" s="173">
        <v>41974515</v>
      </c>
      <c r="AJ838" s="76" t="s">
        <v>2724</v>
      </c>
      <c r="AK838" s="250" t="s">
        <v>629</v>
      </c>
      <c r="AL838" s="243">
        <v>10000</v>
      </c>
      <c r="AM838" s="243"/>
      <c r="AN838" s="243" t="s">
        <v>2737</v>
      </c>
      <c r="AO838" s="243"/>
      <c r="AP838" s="204"/>
      <c r="AQ838" s="204"/>
      <c r="AR838" s="204"/>
      <c r="AS838" s="76"/>
      <c r="AT838" s="76"/>
      <c r="AU838" s="76"/>
      <c r="AV838" s="76"/>
      <c r="AW838" s="248">
        <v>45002</v>
      </c>
      <c r="AX838" s="251">
        <v>1335</v>
      </c>
      <c r="AY838" s="247"/>
      <c r="AZ838" s="247"/>
      <c r="BA838" s="247">
        <v>3000</v>
      </c>
      <c r="BB838" s="247"/>
      <c r="BC838" s="248">
        <v>45001</v>
      </c>
      <c r="BD838" s="249">
        <v>1323</v>
      </c>
      <c r="BE838" s="247"/>
      <c r="BF838" s="247"/>
      <c r="BG838" s="247">
        <v>7000</v>
      </c>
      <c r="BH838" s="243"/>
      <c r="BI838" s="70"/>
      <c r="BJ838" s="70"/>
      <c r="BK838" s="70"/>
      <c r="BL838" s="70"/>
      <c r="BM838" s="70"/>
      <c r="BN838" s="70"/>
      <c r="BO838" s="70"/>
      <c r="BP838" s="70"/>
      <c r="BQ838" s="70"/>
      <c r="BR838" s="70"/>
      <c r="BS838" s="70"/>
      <c r="BT838" s="70"/>
      <c r="BU838" s="70"/>
      <c r="BV838" s="70"/>
      <c r="BW838" s="70"/>
      <c r="BX838" s="70"/>
      <c r="BY838" s="70"/>
      <c r="BZ838" s="70"/>
      <c r="CA838" s="70"/>
      <c r="CB838" s="70"/>
      <c r="CC838" s="70"/>
      <c r="CD838" s="70"/>
      <c r="CE838" s="70"/>
      <c r="CF838" s="70"/>
      <c r="CG838" s="70"/>
      <c r="CH838" s="70"/>
      <c r="CI838" s="70"/>
      <c r="CJ838" s="70"/>
      <c r="CK838" s="70"/>
      <c r="CL838" s="70"/>
      <c r="CM838" s="70"/>
      <c r="CN838" s="70"/>
      <c r="CO838" s="70"/>
      <c r="CP838" s="70"/>
      <c r="CQ838" s="70"/>
      <c r="CR838" s="70"/>
      <c r="CS838" s="58">
        <f>+AL838+AT838</f>
        <v>10000</v>
      </c>
      <c r="CT838" s="76">
        <f>+BA838+BG838+BM838+BS838+BY838+CE838+CK838+CQ838</f>
        <v>10000</v>
      </c>
      <c r="CU838" s="76">
        <f>+CS838-CT838</f>
        <v>0</v>
      </c>
      <c r="CV838" s="81">
        <f>+AE838-AL838-AT838</f>
        <v>0</v>
      </c>
      <c r="CW838" s="70"/>
      <c r="CX838" s="70"/>
      <c r="CY838" s="70"/>
    </row>
    <row r="839" spans="1:103">
      <c r="A839" s="70" t="s">
        <v>611</v>
      </c>
      <c r="B839" s="71">
        <v>23</v>
      </c>
      <c r="C839" s="15" t="s">
        <v>402</v>
      </c>
      <c r="D839" s="15" t="s">
        <v>403</v>
      </c>
      <c r="E839" s="13" t="s">
        <v>254</v>
      </c>
      <c r="F839" s="13">
        <v>13</v>
      </c>
      <c r="G839" s="71" t="s">
        <v>256</v>
      </c>
      <c r="H839" s="71">
        <v>3</v>
      </c>
      <c r="I839" s="73">
        <v>145.31</v>
      </c>
      <c r="J839" s="73">
        <v>42900</v>
      </c>
      <c r="K839" s="72">
        <v>0</v>
      </c>
      <c r="L839" s="72" t="s">
        <v>41</v>
      </c>
      <c r="M839" s="92" t="s">
        <v>14</v>
      </c>
      <c r="N839" s="70" t="s">
        <v>150</v>
      </c>
      <c r="O839" s="70" t="s">
        <v>612</v>
      </c>
      <c r="P839" s="70"/>
      <c r="Q839" s="89"/>
      <c r="R839" s="70"/>
      <c r="S839" s="70" t="s">
        <v>465</v>
      </c>
      <c r="T839" s="88" t="s">
        <v>256</v>
      </c>
      <c r="U839" s="88">
        <v>3</v>
      </c>
      <c r="V839" s="87">
        <v>141.83000000000001</v>
      </c>
      <c r="W839" s="125" t="s">
        <v>1017</v>
      </c>
      <c r="X839" s="78">
        <v>44571</v>
      </c>
      <c r="Y839" s="78">
        <v>44936</v>
      </c>
      <c r="Z839" s="69" t="s">
        <v>1080</v>
      </c>
      <c r="AA839" s="319">
        <v>40858.800000000003</v>
      </c>
      <c r="AB839" s="70">
        <v>48</v>
      </c>
      <c r="AC839" s="240" t="s">
        <v>2750</v>
      </c>
      <c r="AD839" s="78">
        <v>45458</v>
      </c>
      <c r="AE839" s="115">
        <f>625*16</f>
        <v>10000</v>
      </c>
      <c r="AF839" s="115"/>
      <c r="AG839" s="70" t="s">
        <v>441</v>
      </c>
      <c r="AH839" s="204">
        <v>45014</v>
      </c>
      <c r="AI839" s="173">
        <v>41974515</v>
      </c>
      <c r="AJ839" s="76" t="s">
        <v>2724</v>
      </c>
      <c r="AK839" s="244" t="s">
        <v>617</v>
      </c>
      <c r="AL839" s="76">
        <v>10000</v>
      </c>
      <c r="AM839" s="76"/>
      <c r="AN839" s="76" t="s">
        <v>2739</v>
      </c>
      <c r="AO839" s="243"/>
      <c r="AP839" s="243"/>
      <c r="AQ839" s="243"/>
      <c r="AR839" s="243"/>
      <c r="AS839" s="243"/>
      <c r="AT839" s="243"/>
      <c r="AU839" s="243"/>
      <c r="AV839" s="243"/>
      <c r="AW839" s="245">
        <v>45013</v>
      </c>
      <c r="AX839" s="246">
        <v>1349</v>
      </c>
      <c r="AY839" s="246"/>
      <c r="AZ839" s="246"/>
      <c r="BA839" s="247">
        <v>7000</v>
      </c>
      <c r="BB839" s="247"/>
      <c r="BC839" s="245">
        <v>45014</v>
      </c>
      <c r="BD839" s="246"/>
      <c r="BE839" s="246">
        <v>1352</v>
      </c>
      <c r="BF839" s="246"/>
      <c r="BG839" s="246">
        <v>3000</v>
      </c>
      <c r="BH839" s="250"/>
      <c r="BI839" s="70"/>
      <c r="BJ839" s="70"/>
      <c r="BK839" s="70"/>
      <c r="BL839" s="70"/>
      <c r="BM839" s="70"/>
      <c r="BN839" s="70"/>
      <c r="BO839" s="70"/>
      <c r="BP839" s="70"/>
      <c r="BQ839" s="70"/>
      <c r="BR839" s="70"/>
      <c r="BS839" s="70"/>
      <c r="BT839" s="70"/>
      <c r="BU839" s="70"/>
      <c r="BV839" s="70"/>
      <c r="BW839" s="70"/>
      <c r="BX839" s="70"/>
      <c r="BY839" s="70"/>
      <c r="BZ839" s="70"/>
      <c r="CA839" s="70"/>
      <c r="CB839" s="70"/>
      <c r="CC839" s="70"/>
      <c r="CD839" s="70"/>
      <c r="CE839" s="70"/>
      <c r="CF839" s="70"/>
      <c r="CG839" s="70"/>
      <c r="CH839" s="70"/>
      <c r="CI839" s="70"/>
      <c r="CJ839" s="70"/>
      <c r="CK839" s="70"/>
      <c r="CL839" s="70"/>
      <c r="CM839" s="70"/>
      <c r="CN839" s="70"/>
      <c r="CO839" s="70"/>
      <c r="CP839" s="70"/>
      <c r="CQ839" s="70"/>
      <c r="CR839" s="70"/>
      <c r="CS839" s="58">
        <f>+AL839+AT839</f>
        <v>10000</v>
      </c>
      <c r="CT839" s="76">
        <f>+BA839+BG839+BM839+BS839+BY839+CE839+CK839+CQ839</f>
        <v>10000</v>
      </c>
      <c r="CU839" s="76">
        <f>+CS839-CT839</f>
        <v>0</v>
      </c>
      <c r="CV839" s="81">
        <f>+AE839-AL839-AT839</f>
        <v>0</v>
      </c>
      <c r="CW839" s="70"/>
      <c r="CX839" s="70"/>
      <c r="CY839" s="70"/>
    </row>
    <row r="840" spans="1:103">
      <c r="A840" s="70" t="s">
        <v>611</v>
      </c>
      <c r="B840" s="71">
        <v>23</v>
      </c>
      <c r="C840" s="15" t="s">
        <v>402</v>
      </c>
      <c r="D840" s="15" t="s">
        <v>403</v>
      </c>
      <c r="E840" s="13" t="s">
        <v>254</v>
      </c>
      <c r="F840" s="13">
        <v>13</v>
      </c>
      <c r="G840" s="71" t="s">
        <v>256</v>
      </c>
      <c r="H840" s="71">
        <v>3</v>
      </c>
      <c r="I840" s="73">
        <v>145.31</v>
      </c>
      <c r="J840" s="73">
        <v>42900</v>
      </c>
      <c r="K840" s="72">
        <v>0</v>
      </c>
      <c r="L840" s="72" t="s">
        <v>41</v>
      </c>
      <c r="M840" s="92" t="s">
        <v>14</v>
      </c>
      <c r="N840" s="70" t="s">
        <v>150</v>
      </c>
      <c r="O840" s="70" t="s">
        <v>612</v>
      </c>
      <c r="P840" s="70"/>
      <c r="Q840" s="89"/>
      <c r="R840" s="70"/>
      <c r="S840" s="70" t="s">
        <v>465</v>
      </c>
      <c r="T840" s="88" t="s">
        <v>256</v>
      </c>
      <c r="U840" s="88">
        <v>3</v>
      </c>
      <c r="V840" s="87">
        <v>141.83000000000001</v>
      </c>
      <c r="W840" s="125" t="s">
        <v>1017</v>
      </c>
      <c r="X840" s="78">
        <v>44571</v>
      </c>
      <c r="Y840" s="78">
        <v>44936</v>
      </c>
      <c r="Z840" s="69" t="s">
        <v>1080</v>
      </c>
      <c r="AA840" s="319">
        <v>40858.800000000003</v>
      </c>
      <c r="AB840" s="70">
        <v>48</v>
      </c>
      <c r="AC840" s="70">
        <v>43</v>
      </c>
      <c r="AD840" s="78">
        <v>45945</v>
      </c>
      <c r="AE840" s="115">
        <v>625</v>
      </c>
      <c r="AF840" s="115"/>
      <c r="AG840" s="70"/>
      <c r="AH840" s="70"/>
      <c r="AI840" s="70"/>
      <c r="AJ840" s="70"/>
      <c r="AK840" s="70"/>
      <c r="AL840" s="76"/>
      <c r="AM840" s="76"/>
      <c r="AN840" s="76"/>
      <c r="AO840" s="76"/>
      <c r="AP840" s="76"/>
      <c r="AQ840" s="76"/>
      <c r="AR840" s="76"/>
      <c r="AS840" s="76"/>
      <c r="AT840" s="76"/>
      <c r="AU840" s="76"/>
      <c r="AV840" s="76"/>
      <c r="AW840" s="70"/>
      <c r="AX840" s="70"/>
      <c r="AY840" s="70"/>
      <c r="AZ840" s="70"/>
      <c r="BA840" s="76"/>
      <c r="BB840" s="76"/>
      <c r="BC840" s="70"/>
      <c r="BD840" s="70"/>
      <c r="BE840" s="70"/>
      <c r="BF840" s="70"/>
      <c r="BG840" s="70"/>
      <c r="BH840" s="70"/>
      <c r="BI840" s="70"/>
      <c r="BJ840" s="70"/>
      <c r="BK840" s="70"/>
      <c r="BL840" s="70"/>
      <c r="BM840" s="70"/>
      <c r="BN840" s="70"/>
      <c r="BO840" s="70"/>
      <c r="BP840" s="70"/>
      <c r="BQ840" s="70"/>
      <c r="BR840" s="70"/>
      <c r="BS840" s="70"/>
      <c r="BT840" s="70"/>
      <c r="BU840" s="70"/>
      <c r="BV840" s="70"/>
      <c r="BW840" s="70"/>
      <c r="BX840" s="70"/>
      <c r="BY840" s="70"/>
      <c r="BZ840" s="70"/>
      <c r="CA840" s="70"/>
      <c r="CB840" s="70"/>
      <c r="CC840" s="70"/>
      <c r="CD840" s="70"/>
      <c r="CE840" s="70"/>
      <c r="CF840" s="70"/>
      <c r="CG840" s="70"/>
      <c r="CH840" s="70"/>
      <c r="CI840" s="70"/>
      <c r="CJ840" s="70"/>
      <c r="CK840" s="70"/>
      <c r="CL840" s="70"/>
      <c r="CM840" s="70"/>
      <c r="CN840" s="70"/>
      <c r="CO840" s="70"/>
      <c r="CP840" s="70"/>
      <c r="CQ840" s="70"/>
      <c r="CR840" s="70"/>
      <c r="CS840" s="58">
        <f>+AL840+AT840</f>
        <v>0</v>
      </c>
      <c r="CT840" s="76">
        <f>+BA840+BG840+BM840+BS840+BY840+CE840+CK840+CQ840</f>
        <v>0</v>
      </c>
      <c r="CU840" s="76">
        <f>+CS840-CT840</f>
        <v>0</v>
      </c>
      <c r="CV840" s="81">
        <f>+AE840-AL840-AT840</f>
        <v>625</v>
      </c>
      <c r="CW840" s="70"/>
      <c r="CX840" s="70"/>
      <c r="CY840" s="70"/>
    </row>
    <row r="841" spans="1:103">
      <c r="A841" s="56" t="s">
        <v>611</v>
      </c>
      <c r="B841" s="13">
        <v>23</v>
      </c>
      <c r="C841" s="15" t="s">
        <v>402</v>
      </c>
      <c r="D841" s="15" t="s">
        <v>403</v>
      </c>
      <c r="E841" s="13" t="s">
        <v>254</v>
      </c>
      <c r="F841" s="13">
        <v>13</v>
      </c>
      <c r="G841" s="13" t="s">
        <v>256</v>
      </c>
      <c r="H841" s="13">
        <v>3</v>
      </c>
      <c r="I841" s="55">
        <v>145.31</v>
      </c>
      <c r="J841" s="55">
        <v>42900</v>
      </c>
      <c r="K841" s="15">
        <v>0</v>
      </c>
      <c r="L841" s="15" t="s">
        <v>41</v>
      </c>
      <c r="M841" s="62" t="s">
        <v>14</v>
      </c>
      <c r="N841" s="56" t="s">
        <v>150</v>
      </c>
      <c r="O841" s="56" t="s">
        <v>612</v>
      </c>
      <c r="S841" s="56" t="s">
        <v>465</v>
      </c>
      <c r="T841" s="57" t="s">
        <v>256</v>
      </c>
      <c r="U841" s="57">
        <v>3</v>
      </c>
      <c r="V841" s="125">
        <v>141.83000000000001</v>
      </c>
      <c r="W841" s="125" t="s">
        <v>1017</v>
      </c>
      <c r="X841" s="65">
        <v>44571</v>
      </c>
      <c r="Y841" s="65">
        <v>44936</v>
      </c>
      <c r="Z841" s="69" t="s">
        <v>1080</v>
      </c>
      <c r="AA841" s="322">
        <v>40858.800000000003</v>
      </c>
      <c r="AB841" s="56">
        <v>48</v>
      </c>
      <c r="AC841" s="56">
        <v>44</v>
      </c>
      <c r="AD841" s="65">
        <v>45976</v>
      </c>
      <c r="AE841" s="117">
        <v>625</v>
      </c>
      <c r="AF841" s="117"/>
      <c r="AP841" s="58"/>
      <c r="AQ841" s="58"/>
      <c r="AR841" s="58"/>
      <c r="AW841" s="56"/>
      <c r="BD841" s="56"/>
      <c r="CS841" s="58">
        <f>+AL841+AT841</f>
        <v>0</v>
      </c>
      <c r="CT841" s="76">
        <f>+BA841+BG841+BM841+BS841+BY841+CE841+CK841+CQ841</f>
        <v>0</v>
      </c>
      <c r="CU841" s="76">
        <f>+CS841-CT841</f>
        <v>0</v>
      </c>
      <c r="CV841" s="81">
        <f>+AE841-AL841-AT841</f>
        <v>625</v>
      </c>
    </row>
    <row r="842" spans="1:103">
      <c r="A842" s="56" t="s">
        <v>611</v>
      </c>
      <c r="B842" s="13">
        <v>23</v>
      </c>
      <c r="C842" s="15" t="s">
        <v>402</v>
      </c>
      <c r="D842" s="15" t="s">
        <v>403</v>
      </c>
      <c r="E842" s="13" t="s">
        <v>254</v>
      </c>
      <c r="F842" s="13">
        <v>13</v>
      </c>
      <c r="G842" s="13" t="s">
        <v>256</v>
      </c>
      <c r="H842" s="13">
        <v>3</v>
      </c>
      <c r="I842" s="55">
        <v>145.31</v>
      </c>
      <c r="J842" s="55">
        <v>42900</v>
      </c>
      <c r="K842" s="15">
        <v>0</v>
      </c>
      <c r="L842" s="15" t="s">
        <v>41</v>
      </c>
      <c r="M842" s="62" t="s">
        <v>14</v>
      </c>
      <c r="N842" s="56" t="s">
        <v>150</v>
      </c>
      <c r="O842" s="56" t="s">
        <v>612</v>
      </c>
      <c r="S842" s="56" t="s">
        <v>465</v>
      </c>
      <c r="T842" s="57" t="s">
        <v>256</v>
      </c>
      <c r="U842" s="57">
        <v>3</v>
      </c>
      <c r="V842" s="125">
        <v>141.83000000000001</v>
      </c>
      <c r="W842" s="125" t="s">
        <v>1017</v>
      </c>
      <c r="X842" s="65">
        <v>44571</v>
      </c>
      <c r="Y842" s="65">
        <v>44936</v>
      </c>
      <c r="Z842" s="69" t="s">
        <v>1080</v>
      </c>
      <c r="AA842" s="322">
        <v>40858.800000000003</v>
      </c>
      <c r="AB842" s="56">
        <v>48</v>
      </c>
      <c r="AC842" s="56">
        <v>45</v>
      </c>
      <c r="AD842" s="65">
        <v>46006</v>
      </c>
      <c r="AE842" s="117">
        <v>625</v>
      </c>
      <c r="AF842" s="117"/>
      <c r="AP842" s="58"/>
      <c r="AQ842" s="58"/>
      <c r="AR842" s="58"/>
      <c r="AW842" s="56"/>
      <c r="BD842" s="56"/>
      <c r="CS842" s="58">
        <f>+AL842+AT842</f>
        <v>0</v>
      </c>
      <c r="CT842" s="76">
        <f>+BA842+BG842+BM842+BS842+BY842+CE842+CK842+CQ842</f>
        <v>0</v>
      </c>
      <c r="CU842" s="76">
        <f>+CS842-CT842</f>
        <v>0</v>
      </c>
      <c r="CV842" s="81">
        <f>+AE842-AL842-AT842</f>
        <v>625</v>
      </c>
    </row>
    <row r="843" spans="1:103">
      <c r="A843" s="56" t="s">
        <v>611</v>
      </c>
      <c r="B843" s="13">
        <v>23</v>
      </c>
      <c r="C843" s="15" t="s">
        <v>402</v>
      </c>
      <c r="D843" s="15" t="s">
        <v>403</v>
      </c>
      <c r="E843" s="13" t="s">
        <v>254</v>
      </c>
      <c r="F843" s="13">
        <v>13</v>
      </c>
      <c r="G843" s="13" t="s">
        <v>256</v>
      </c>
      <c r="H843" s="13">
        <v>3</v>
      </c>
      <c r="I843" s="55">
        <v>145.31</v>
      </c>
      <c r="J843" s="55">
        <v>42900</v>
      </c>
      <c r="K843" s="15">
        <v>0</v>
      </c>
      <c r="L843" s="15" t="s">
        <v>41</v>
      </c>
      <c r="M843" s="62" t="s">
        <v>14</v>
      </c>
      <c r="N843" s="56" t="s">
        <v>150</v>
      </c>
      <c r="O843" s="56" t="s">
        <v>612</v>
      </c>
      <c r="S843" s="56" t="s">
        <v>465</v>
      </c>
      <c r="T843" s="57" t="s">
        <v>256</v>
      </c>
      <c r="U843" s="57">
        <v>3</v>
      </c>
      <c r="V843" s="125">
        <v>141.83000000000001</v>
      </c>
      <c r="W843" s="125" t="s">
        <v>1017</v>
      </c>
      <c r="X843" s="65">
        <v>44571</v>
      </c>
      <c r="Y843" s="65">
        <v>44936</v>
      </c>
      <c r="Z843" s="69" t="s">
        <v>1080</v>
      </c>
      <c r="AA843" s="322">
        <v>40858.800000000003</v>
      </c>
      <c r="AB843" s="56">
        <v>48</v>
      </c>
      <c r="AC843" s="56">
        <v>46</v>
      </c>
      <c r="AD843" s="65">
        <v>46037</v>
      </c>
      <c r="AE843" s="117">
        <v>625</v>
      </c>
      <c r="AF843" s="117"/>
      <c r="AP843" s="58"/>
      <c r="AQ843" s="58"/>
      <c r="AR843" s="58"/>
      <c r="AW843" s="56"/>
      <c r="BD843" s="56"/>
      <c r="CS843" s="58">
        <f>+AL843+AT843</f>
        <v>0</v>
      </c>
      <c r="CT843" s="76">
        <f>+BA843+BG843+BM843+BS843+BY843+CE843+CK843+CQ843</f>
        <v>0</v>
      </c>
      <c r="CU843" s="76">
        <f>+CS843-CT843</f>
        <v>0</v>
      </c>
      <c r="CV843" s="81">
        <f>+AE843-AL843-AT843</f>
        <v>625</v>
      </c>
    </row>
    <row r="844" spans="1:103">
      <c r="A844" s="56" t="s">
        <v>611</v>
      </c>
      <c r="B844" s="13">
        <v>23</v>
      </c>
      <c r="C844" s="15" t="s">
        <v>402</v>
      </c>
      <c r="D844" s="15" t="s">
        <v>403</v>
      </c>
      <c r="E844" s="13" t="s">
        <v>254</v>
      </c>
      <c r="F844" s="13">
        <v>13</v>
      </c>
      <c r="G844" s="13" t="s">
        <v>256</v>
      </c>
      <c r="H844" s="13">
        <v>3</v>
      </c>
      <c r="I844" s="55">
        <v>145.31</v>
      </c>
      <c r="J844" s="55">
        <v>42900</v>
      </c>
      <c r="K844" s="15">
        <v>0</v>
      </c>
      <c r="L844" s="15" t="s">
        <v>41</v>
      </c>
      <c r="M844" s="62" t="s">
        <v>14</v>
      </c>
      <c r="N844" s="56" t="s">
        <v>150</v>
      </c>
      <c r="O844" s="56" t="s">
        <v>612</v>
      </c>
      <c r="S844" s="56" t="s">
        <v>465</v>
      </c>
      <c r="T844" s="57" t="s">
        <v>256</v>
      </c>
      <c r="U844" s="57">
        <v>3</v>
      </c>
      <c r="V844" s="125">
        <v>141.83000000000001</v>
      </c>
      <c r="W844" s="125" t="s">
        <v>1017</v>
      </c>
      <c r="X844" s="65">
        <v>44571</v>
      </c>
      <c r="Y844" s="65">
        <v>44936</v>
      </c>
      <c r="Z844" s="69" t="s">
        <v>1080</v>
      </c>
      <c r="AA844" s="322">
        <v>40858.800000000003</v>
      </c>
      <c r="AB844" s="56">
        <v>48</v>
      </c>
      <c r="AC844" s="56">
        <v>47</v>
      </c>
      <c r="AD844" s="65">
        <v>46068</v>
      </c>
      <c r="AE844" s="117">
        <v>625</v>
      </c>
      <c r="AF844" s="117"/>
      <c r="AP844" s="58"/>
      <c r="AQ844" s="58"/>
      <c r="AR844" s="58"/>
      <c r="AW844" s="56"/>
      <c r="BD844" s="56"/>
      <c r="CS844" s="58">
        <f>+AL844+AT844</f>
        <v>0</v>
      </c>
      <c r="CT844" s="76">
        <f>+BA844+BG844+BM844+BS844+BY844+CE844+CK844+CQ844</f>
        <v>0</v>
      </c>
      <c r="CU844" s="76">
        <f>+CS844-CT844</f>
        <v>0</v>
      </c>
      <c r="CV844" s="81">
        <f>+AE844-AL844-AT844</f>
        <v>625</v>
      </c>
    </row>
    <row r="845" spans="1:103">
      <c r="A845" s="56" t="s">
        <v>611</v>
      </c>
      <c r="B845" s="13">
        <v>23</v>
      </c>
      <c r="C845" s="15" t="s">
        <v>402</v>
      </c>
      <c r="D845" s="15" t="s">
        <v>403</v>
      </c>
      <c r="E845" s="13" t="s">
        <v>254</v>
      </c>
      <c r="F845" s="13">
        <v>13</v>
      </c>
      <c r="G845" s="13" t="s">
        <v>256</v>
      </c>
      <c r="H845" s="13">
        <v>3</v>
      </c>
      <c r="I845" s="55">
        <v>145.31</v>
      </c>
      <c r="J845" s="55">
        <v>42900</v>
      </c>
      <c r="K845" s="15">
        <v>0</v>
      </c>
      <c r="L845" s="15" t="s">
        <v>41</v>
      </c>
      <c r="M845" s="62" t="s">
        <v>14</v>
      </c>
      <c r="N845" s="56" t="s">
        <v>150</v>
      </c>
      <c r="O845" s="56" t="s">
        <v>612</v>
      </c>
      <c r="S845" s="56" t="s">
        <v>465</v>
      </c>
      <c r="T845" s="57" t="s">
        <v>256</v>
      </c>
      <c r="U845" s="57">
        <v>3</v>
      </c>
      <c r="V845" s="125">
        <v>141.83000000000001</v>
      </c>
      <c r="W845" s="125" t="s">
        <v>1017</v>
      </c>
      <c r="X845" s="65">
        <v>44571</v>
      </c>
      <c r="Y845" s="65">
        <v>44936</v>
      </c>
      <c r="Z845" s="69" t="s">
        <v>1080</v>
      </c>
      <c r="AA845" s="322">
        <v>40858.800000000003</v>
      </c>
      <c r="AB845" s="56">
        <v>48</v>
      </c>
      <c r="AC845" s="56">
        <v>48</v>
      </c>
      <c r="AD845" s="65">
        <v>46096</v>
      </c>
      <c r="AE845" s="117">
        <v>858.8</v>
      </c>
      <c r="AF845" s="117"/>
      <c r="AP845" s="58"/>
      <c r="AQ845" s="58"/>
      <c r="AR845" s="58"/>
      <c r="AW845" s="56"/>
      <c r="BD845" s="56"/>
      <c r="CS845" s="58">
        <f>+AL845+AT845</f>
        <v>0</v>
      </c>
      <c r="CT845" s="76">
        <f>+BA845+BG845+BM845+BS845+BY845+CE845+CK845+CQ845</f>
        <v>0</v>
      </c>
      <c r="CU845" s="76">
        <f>+CS845-CT845</f>
        <v>0</v>
      </c>
      <c r="CV845" s="81">
        <f>+AE845-AL845-AT845</f>
        <v>858.8</v>
      </c>
    </row>
    <row r="846" spans="1:103">
      <c r="A846" s="56" t="s">
        <v>611</v>
      </c>
      <c r="B846" s="13">
        <v>23</v>
      </c>
      <c r="C846" s="15" t="s">
        <v>402</v>
      </c>
      <c r="D846" s="15" t="s">
        <v>403</v>
      </c>
      <c r="E846" s="13" t="s">
        <v>254</v>
      </c>
      <c r="F846" s="13">
        <v>13</v>
      </c>
      <c r="G846" s="13" t="s">
        <v>256</v>
      </c>
      <c r="H846" s="13">
        <v>3</v>
      </c>
      <c r="I846" s="55">
        <v>145.31</v>
      </c>
      <c r="J846" s="55">
        <v>42900</v>
      </c>
      <c r="K846" s="15">
        <v>0</v>
      </c>
      <c r="L846" s="15" t="s">
        <v>41</v>
      </c>
      <c r="M846" s="62" t="s">
        <v>14</v>
      </c>
      <c r="N846" s="56" t="s">
        <v>150</v>
      </c>
      <c r="O846" s="56" t="s">
        <v>612</v>
      </c>
      <c r="S846" s="109" t="s">
        <v>613</v>
      </c>
      <c r="V846" s="125">
        <v>12.5</v>
      </c>
      <c r="W846" s="125" t="s">
        <v>1017</v>
      </c>
      <c r="X846" s="65">
        <v>44571</v>
      </c>
      <c r="Y846" s="65">
        <v>44936</v>
      </c>
      <c r="Z846" s="69" t="s">
        <v>1080</v>
      </c>
      <c r="AA846" s="322">
        <v>5000</v>
      </c>
      <c r="AB846" s="56">
        <v>60</v>
      </c>
      <c r="AC846" s="56">
        <v>1</v>
      </c>
      <c r="AD846" s="65">
        <v>44985</v>
      </c>
      <c r="AE846" s="117">
        <v>83.33</v>
      </c>
      <c r="AF846" s="117"/>
      <c r="AG846" s="70" t="s">
        <v>441</v>
      </c>
      <c r="AH846" s="204">
        <v>44977</v>
      </c>
      <c r="AI846" s="173">
        <v>41974515</v>
      </c>
      <c r="AJ846" s="204" t="s">
        <v>2724</v>
      </c>
      <c r="AK846" s="244" t="s">
        <v>614</v>
      </c>
      <c r="AL846" s="76">
        <v>84</v>
      </c>
      <c r="AM846" s="76"/>
      <c r="AN846" s="76" t="s">
        <v>2736</v>
      </c>
      <c r="AO846" s="76"/>
      <c r="AP846" s="58"/>
      <c r="AQ846" s="58"/>
      <c r="AR846" s="58"/>
      <c r="AW846" s="103">
        <v>44973</v>
      </c>
      <c r="AX846" s="97">
        <v>1223</v>
      </c>
      <c r="AY846" s="97"/>
      <c r="AZ846" s="97"/>
      <c r="BA846" s="101">
        <v>84</v>
      </c>
      <c r="BD846" s="56"/>
      <c r="CS846" s="58">
        <f>+AL846+AT846</f>
        <v>84</v>
      </c>
      <c r="CT846" s="76">
        <f>+BA846+BG846+BM846+BS846+BY846+CE846+CK846+CQ846</f>
        <v>84</v>
      </c>
      <c r="CU846" s="76">
        <f>+CS846-CT846</f>
        <v>0</v>
      </c>
      <c r="CV846" s="81">
        <f>+AE846-AL846-AT846</f>
        <v>-0.67000000000000171</v>
      </c>
    </row>
    <row r="847" spans="1:103">
      <c r="A847" s="56" t="s">
        <v>611</v>
      </c>
      <c r="B847" s="13">
        <v>23</v>
      </c>
      <c r="C847" s="15" t="s">
        <v>402</v>
      </c>
      <c r="D847" s="15" t="s">
        <v>403</v>
      </c>
      <c r="E847" s="13" t="s">
        <v>254</v>
      </c>
      <c r="F847" s="13">
        <v>13</v>
      </c>
      <c r="G847" s="13" t="s">
        <v>256</v>
      </c>
      <c r="H847" s="13">
        <v>3</v>
      </c>
      <c r="I847" s="55">
        <v>145.31</v>
      </c>
      <c r="J847" s="55">
        <v>42900</v>
      </c>
      <c r="K847" s="15">
        <v>0</v>
      </c>
      <c r="L847" s="15" t="s">
        <v>41</v>
      </c>
      <c r="M847" s="62" t="s">
        <v>14</v>
      </c>
      <c r="N847" s="56" t="s">
        <v>150</v>
      </c>
      <c r="O847" s="56" t="s">
        <v>612</v>
      </c>
      <c r="S847" s="109" t="s">
        <v>613</v>
      </c>
      <c r="V847" s="125">
        <v>12.5</v>
      </c>
      <c r="W847" s="125" t="s">
        <v>1017</v>
      </c>
      <c r="X847" s="65">
        <v>44571</v>
      </c>
      <c r="Y847" s="65">
        <v>44936</v>
      </c>
      <c r="Z847" s="69" t="s">
        <v>1080</v>
      </c>
      <c r="AA847" s="322">
        <v>5000</v>
      </c>
      <c r="AB847" s="56">
        <v>60</v>
      </c>
      <c r="AC847" s="56">
        <v>2</v>
      </c>
      <c r="AD847" s="65">
        <v>45013</v>
      </c>
      <c r="AE847" s="117">
        <v>83.33</v>
      </c>
      <c r="AF847" s="117"/>
      <c r="AG847" s="70" t="s">
        <v>441</v>
      </c>
      <c r="AH847" s="204">
        <v>45002</v>
      </c>
      <c r="AI847" s="173">
        <v>41974515</v>
      </c>
      <c r="AJ847" s="204" t="s">
        <v>2724</v>
      </c>
      <c r="AK847" s="244" t="s">
        <v>615</v>
      </c>
      <c r="AL847" s="76">
        <v>84</v>
      </c>
      <c r="AM847" s="76"/>
      <c r="AN847" s="76" t="s">
        <v>2738</v>
      </c>
      <c r="AO847" s="76"/>
      <c r="AP847" s="58"/>
      <c r="AQ847" s="58"/>
      <c r="AR847" s="58"/>
      <c r="AW847" s="103">
        <v>45002</v>
      </c>
      <c r="AX847" s="97">
        <v>1335</v>
      </c>
      <c r="AY847" s="97"/>
      <c r="AZ847" s="97"/>
      <c r="BA847" s="101">
        <v>84</v>
      </c>
      <c r="BD847" s="56"/>
      <c r="CS847" s="58">
        <f>+AL847+AT847</f>
        <v>84</v>
      </c>
      <c r="CT847" s="76">
        <f>+BA847+BG847+BM847+BS847+BY847+CE847+CK847+CQ847</f>
        <v>84</v>
      </c>
      <c r="CU847" s="76">
        <f>+CS847-CT847</f>
        <v>0</v>
      </c>
      <c r="CV847" s="81">
        <f>+AE847-AL847-AT847</f>
        <v>-0.67000000000000171</v>
      </c>
    </row>
    <row r="848" spans="1:103">
      <c r="A848" s="56" t="s">
        <v>611</v>
      </c>
      <c r="B848" s="13">
        <v>23</v>
      </c>
      <c r="C848" s="15" t="s">
        <v>402</v>
      </c>
      <c r="D848" s="15" t="s">
        <v>403</v>
      </c>
      <c r="E848" s="13" t="s">
        <v>254</v>
      </c>
      <c r="F848" s="13">
        <v>13</v>
      </c>
      <c r="G848" s="13" t="s">
        <v>256</v>
      </c>
      <c r="H848" s="13">
        <v>3</v>
      </c>
      <c r="I848" s="55">
        <v>145.31</v>
      </c>
      <c r="J848" s="55">
        <v>42900</v>
      </c>
      <c r="K848" s="15">
        <v>0</v>
      </c>
      <c r="L848" s="15" t="s">
        <v>41</v>
      </c>
      <c r="M848" s="62" t="s">
        <v>14</v>
      </c>
      <c r="N848" s="56" t="s">
        <v>150</v>
      </c>
      <c r="O848" s="56" t="s">
        <v>612</v>
      </c>
      <c r="S848" s="109" t="s">
        <v>613</v>
      </c>
      <c r="V848" s="125">
        <v>12.5</v>
      </c>
      <c r="W848" s="125" t="s">
        <v>1017</v>
      </c>
      <c r="X848" s="65">
        <v>44571</v>
      </c>
      <c r="Y848" s="65">
        <v>44936</v>
      </c>
      <c r="Z848" s="69" t="s">
        <v>1080</v>
      </c>
      <c r="AA848" s="322">
        <v>5000</v>
      </c>
      <c r="AB848" s="56">
        <v>60</v>
      </c>
      <c r="AC848" s="56">
        <v>3</v>
      </c>
      <c r="AD848" s="65">
        <v>45044</v>
      </c>
      <c r="AE848" s="117">
        <v>83.33</v>
      </c>
      <c r="AF848" s="117"/>
      <c r="AG848" s="70" t="s">
        <v>441</v>
      </c>
      <c r="AH848" s="242">
        <v>45031</v>
      </c>
      <c r="AI848" s="173">
        <v>41974515</v>
      </c>
      <c r="AJ848" s="204" t="s">
        <v>2724</v>
      </c>
      <c r="AK848" s="244" t="s">
        <v>2725</v>
      </c>
      <c r="AL848" s="243">
        <v>100</v>
      </c>
      <c r="AM848" s="243"/>
      <c r="AN848" s="243" t="s">
        <v>2740</v>
      </c>
      <c r="AO848" s="76"/>
      <c r="AP848" s="58"/>
      <c r="AQ848" s="58"/>
      <c r="AR848" s="58"/>
      <c r="AW848" s="103">
        <v>45030</v>
      </c>
      <c r="AX848" s="97">
        <v>1408</v>
      </c>
      <c r="AY848" s="97"/>
      <c r="AZ848" s="97"/>
      <c r="BA848" s="247">
        <v>100</v>
      </c>
      <c r="BD848" s="56"/>
      <c r="CS848" s="58">
        <f>+AL848+AT848</f>
        <v>100</v>
      </c>
      <c r="CT848" s="76">
        <f>+BA848+BG848+BM848+BS848+BY848+CE848+CK848+CQ848</f>
        <v>100</v>
      </c>
      <c r="CU848" s="76">
        <f>+CS848-CT848</f>
        <v>0</v>
      </c>
      <c r="CV848" s="81">
        <f>+AE848-AL848-AT848</f>
        <v>-16.670000000000002</v>
      </c>
    </row>
    <row r="849" spans="1:100">
      <c r="A849" s="56" t="s">
        <v>611</v>
      </c>
      <c r="B849" s="13">
        <v>23</v>
      </c>
      <c r="C849" s="15" t="s">
        <v>402</v>
      </c>
      <c r="D849" s="15" t="s">
        <v>403</v>
      </c>
      <c r="E849" s="13" t="s">
        <v>254</v>
      </c>
      <c r="F849" s="13">
        <v>13</v>
      </c>
      <c r="G849" s="13" t="s">
        <v>256</v>
      </c>
      <c r="H849" s="13">
        <v>3</v>
      </c>
      <c r="I849" s="55">
        <v>145.31</v>
      </c>
      <c r="J849" s="55">
        <v>42900</v>
      </c>
      <c r="K849" s="15">
        <v>0</v>
      </c>
      <c r="L849" s="15" t="s">
        <v>41</v>
      </c>
      <c r="M849" s="62" t="s">
        <v>14</v>
      </c>
      <c r="N849" s="56" t="s">
        <v>150</v>
      </c>
      <c r="O849" s="56" t="s">
        <v>612</v>
      </c>
      <c r="S849" s="109" t="s">
        <v>613</v>
      </c>
      <c r="V849" s="125">
        <v>12.5</v>
      </c>
      <c r="W849" s="125" t="s">
        <v>1017</v>
      </c>
      <c r="X849" s="65">
        <v>44571</v>
      </c>
      <c r="Y849" s="65">
        <v>44936</v>
      </c>
      <c r="Z849" s="69" t="s">
        <v>1080</v>
      </c>
      <c r="AA849" s="322">
        <v>5000</v>
      </c>
      <c r="AB849" s="56">
        <v>60</v>
      </c>
      <c r="AC849" s="56">
        <v>4</v>
      </c>
      <c r="AD849" s="65">
        <v>45074</v>
      </c>
      <c r="AE849" s="117">
        <v>83.33</v>
      </c>
      <c r="AF849" s="117"/>
      <c r="AG849" s="70" t="s">
        <v>441</v>
      </c>
      <c r="AH849" s="242">
        <v>45063</v>
      </c>
      <c r="AI849" s="173">
        <v>41974515</v>
      </c>
      <c r="AJ849" s="204" t="s">
        <v>2724</v>
      </c>
      <c r="AK849" s="244" t="s">
        <v>2726</v>
      </c>
      <c r="AL849" s="243">
        <v>100</v>
      </c>
      <c r="AM849" s="243"/>
      <c r="AN849" s="243" t="s">
        <v>2741</v>
      </c>
      <c r="AO849" s="76"/>
      <c r="AP849" s="58"/>
      <c r="AQ849" s="58"/>
      <c r="AR849" s="58"/>
      <c r="AW849" s="103">
        <v>45061</v>
      </c>
      <c r="AX849" s="97">
        <v>1514</v>
      </c>
      <c r="AY849" s="97"/>
      <c r="AZ849" s="97"/>
      <c r="BA849" s="247">
        <v>100</v>
      </c>
      <c r="BD849" s="56"/>
      <c r="CS849" s="58">
        <f>+AL849+AT849</f>
        <v>100</v>
      </c>
      <c r="CT849" s="76">
        <f>+BA849+BG849+BM849+BS849+BY849+CE849+CK849+CQ849</f>
        <v>100</v>
      </c>
      <c r="CU849" s="76">
        <f>+CS849-CT849</f>
        <v>0</v>
      </c>
      <c r="CV849" s="81">
        <f>+AE849-AL849-AT849</f>
        <v>-16.670000000000002</v>
      </c>
    </row>
    <row r="850" spans="1:100">
      <c r="A850" s="56" t="s">
        <v>611</v>
      </c>
      <c r="B850" s="13">
        <v>23</v>
      </c>
      <c r="C850" s="15" t="s">
        <v>402</v>
      </c>
      <c r="D850" s="15" t="s">
        <v>403</v>
      </c>
      <c r="E850" s="13" t="s">
        <v>254</v>
      </c>
      <c r="F850" s="13">
        <v>13</v>
      </c>
      <c r="G850" s="13" t="s">
        <v>256</v>
      </c>
      <c r="H850" s="13">
        <v>3</v>
      </c>
      <c r="I850" s="55">
        <v>145.31</v>
      </c>
      <c r="J850" s="55">
        <v>42900</v>
      </c>
      <c r="K850" s="15">
        <v>0</v>
      </c>
      <c r="L850" s="15" t="s">
        <v>41</v>
      </c>
      <c r="M850" s="62" t="s">
        <v>14</v>
      </c>
      <c r="N850" s="56" t="s">
        <v>150</v>
      </c>
      <c r="O850" s="56" t="s">
        <v>612</v>
      </c>
      <c r="S850" s="109" t="s">
        <v>613</v>
      </c>
      <c r="V850" s="125">
        <v>12.5</v>
      </c>
      <c r="W850" s="125" t="s">
        <v>1017</v>
      </c>
      <c r="X850" s="65">
        <v>44571</v>
      </c>
      <c r="Y850" s="65">
        <v>44936</v>
      </c>
      <c r="Z850" s="69" t="s">
        <v>1080</v>
      </c>
      <c r="AA850" s="322">
        <v>5000</v>
      </c>
      <c r="AB850" s="56">
        <v>60</v>
      </c>
      <c r="AC850" s="56">
        <v>5</v>
      </c>
      <c r="AD850" s="65">
        <v>45105</v>
      </c>
      <c r="AE850" s="117">
        <v>83.33</v>
      </c>
      <c r="AF850" s="117"/>
      <c r="AG850" s="70"/>
      <c r="AH850" s="70"/>
      <c r="AI850" s="173"/>
      <c r="AJ850" s="204"/>
      <c r="AK850" s="70"/>
      <c r="AL850" s="76"/>
      <c r="AM850" s="76"/>
      <c r="AN850" s="76"/>
      <c r="AO850" s="76"/>
      <c r="AP850" s="58"/>
      <c r="AQ850" s="58"/>
      <c r="AR850" s="58"/>
      <c r="AW850" s="56"/>
      <c r="BD850" s="56"/>
      <c r="CS850" s="58">
        <f>+AL850+AT850</f>
        <v>0</v>
      </c>
      <c r="CT850" s="76">
        <f>+BA850+BG850+BM850+BS850+BY850+CE850+CK850+CQ850</f>
        <v>0</v>
      </c>
      <c r="CU850" s="76">
        <f>+CS850-CT850</f>
        <v>0</v>
      </c>
      <c r="CV850" s="81">
        <f>+AE850-AL850-AT850</f>
        <v>83.33</v>
      </c>
    </row>
    <row r="851" spans="1:100">
      <c r="A851" s="56" t="s">
        <v>611</v>
      </c>
      <c r="B851" s="13">
        <v>23</v>
      </c>
      <c r="C851" s="15" t="s">
        <v>402</v>
      </c>
      <c r="D851" s="15" t="s">
        <v>403</v>
      </c>
      <c r="E851" s="13" t="s">
        <v>254</v>
      </c>
      <c r="F851" s="13">
        <v>13</v>
      </c>
      <c r="G851" s="13" t="s">
        <v>256</v>
      </c>
      <c r="H851" s="13">
        <v>3</v>
      </c>
      <c r="I851" s="55">
        <v>145.31</v>
      </c>
      <c r="J851" s="55">
        <v>42900</v>
      </c>
      <c r="K851" s="15">
        <v>0</v>
      </c>
      <c r="L851" s="15" t="s">
        <v>41</v>
      </c>
      <c r="M851" s="62" t="s">
        <v>14</v>
      </c>
      <c r="N851" s="56" t="s">
        <v>150</v>
      </c>
      <c r="O851" s="56" t="s">
        <v>612</v>
      </c>
      <c r="S851" s="109" t="s">
        <v>613</v>
      </c>
      <c r="V851" s="125">
        <v>12.5</v>
      </c>
      <c r="W851" s="125" t="s">
        <v>1017</v>
      </c>
      <c r="X851" s="65">
        <v>44571</v>
      </c>
      <c r="Y851" s="65">
        <v>44936</v>
      </c>
      <c r="Z851" s="69" t="s">
        <v>1080</v>
      </c>
      <c r="AA851" s="322">
        <v>5000</v>
      </c>
      <c r="AB851" s="56">
        <v>60</v>
      </c>
      <c r="AC851" s="56">
        <v>6</v>
      </c>
      <c r="AD851" s="65">
        <v>45135</v>
      </c>
      <c r="AE851" s="117">
        <v>83.33</v>
      </c>
      <c r="AF851" s="117"/>
      <c r="AG851" s="70" t="s">
        <v>441</v>
      </c>
      <c r="AH851" s="242">
        <v>45099</v>
      </c>
      <c r="AI851" s="173">
        <v>41974515</v>
      </c>
      <c r="AJ851" s="204" t="s">
        <v>2724</v>
      </c>
      <c r="AK851" s="244" t="s">
        <v>2727</v>
      </c>
      <c r="AL851" s="243">
        <v>100</v>
      </c>
      <c r="AM851" s="243"/>
      <c r="AN851" s="243" t="s">
        <v>2742</v>
      </c>
      <c r="AO851" s="76"/>
      <c r="AP851" s="58"/>
      <c r="AQ851" s="58"/>
      <c r="AR851" s="58"/>
      <c r="AW851" s="103">
        <v>45092</v>
      </c>
      <c r="AX851" s="97">
        <v>1630</v>
      </c>
      <c r="AY851" s="97"/>
      <c r="AZ851" s="97"/>
      <c r="BA851" s="247">
        <v>100</v>
      </c>
      <c r="BD851" s="56"/>
      <c r="CS851" s="58">
        <f>+AL851+AT851</f>
        <v>100</v>
      </c>
      <c r="CT851" s="76">
        <f>+BA851+BG851+BM851+BS851+BY851+CE851+CK851+CQ851</f>
        <v>100</v>
      </c>
      <c r="CU851" s="76">
        <f>+CS851-CT851</f>
        <v>0</v>
      </c>
      <c r="CV851" s="81">
        <f>+AE851-AL851-AT851</f>
        <v>-16.670000000000002</v>
      </c>
    </row>
    <row r="852" spans="1:100">
      <c r="A852" s="56" t="s">
        <v>611</v>
      </c>
      <c r="B852" s="13">
        <v>23</v>
      </c>
      <c r="C852" s="15" t="s">
        <v>402</v>
      </c>
      <c r="D852" s="15" t="s">
        <v>403</v>
      </c>
      <c r="E852" s="13" t="s">
        <v>254</v>
      </c>
      <c r="F852" s="13">
        <v>13</v>
      </c>
      <c r="G852" s="13" t="s">
        <v>256</v>
      </c>
      <c r="H852" s="13">
        <v>3</v>
      </c>
      <c r="I852" s="55">
        <v>145.31</v>
      </c>
      <c r="J852" s="55">
        <v>42900</v>
      </c>
      <c r="K852" s="15">
        <v>0</v>
      </c>
      <c r="L852" s="15" t="s">
        <v>41</v>
      </c>
      <c r="M852" s="62" t="s">
        <v>14</v>
      </c>
      <c r="N852" s="56" t="s">
        <v>150</v>
      </c>
      <c r="O852" s="56" t="s">
        <v>612</v>
      </c>
      <c r="S852" s="109" t="s">
        <v>613</v>
      </c>
      <c r="V852" s="125">
        <v>12.5</v>
      </c>
      <c r="W852" s="125" t="s">
        <v>1017</v>
      </c>
      <c r="X852" s="65">
        <v>44571</v>
      </c>
      <c r="Y852" s="65">
        <v>44936</v>
      </c>
      <c r="Z852" s="69" t="s">
        <v>1080</v>
      </c>
      <c r="AA852" s="322">
        <v>5000</v>
      </c>
      <c r="AB852" s="56">
        <v>60</v>
      </c>
      <c r="AC852" s="56">
        <v>7</v>
      </c>
      <c r="AD852" s="65">
        <v>45166</v>
      </c>
      <c r="AE852" s="117">
        <v>83.33</v>
      </c>
      <c r="AF852" s="117"/>
      <c r="AG852" s="70" t="s">
        <v>441</v>
      </c>
      <c r="AH852" s="242">
        <v>45125</v>
      </c>
      <c r="AI852" s="173">
        <v>41974515</v>
      </c>
      <c r="AJ852" s="204" t="s">
        <v>2724</v>
      </c>
      <c r="AK852" s="244" t="s">
        <v>2728</v>
      </c>
      <c r="AL852" s="243">
        <v>100.08</v>
      </c>
      <c r="AM852" s="243"/>
      <c r="AN852" s="243" t="s">
        <v>2743</v>
      </c>
      <c r="AO852" s="76"/>
      <c r="AP852" s="58"/>
      <c r="AQ852" s="58"/>
      <c r="AR852" s="58"/>
      <c r="AW852" s="103">
        <v>45124</v>
      </c>
      <c r="AX852" s="97">
        <v>1710</v>
      </c>
      <c r="AY852" s="97"/>
      <c r="AZ852" s="97"/>
      <c r="BA852" s="247">
        <v>100</v>
      </c>
      <c r="BD852" s="56"/>
      <c r="CS852" s="58">
        <f>+AL852+AT852</f>
        <v>100.08</v>
      </c>
      <c r="CT852" s="76">
        <f>+BA852+BG852+BM852+BS852+BY852+CE852+CK852+CQ852</f>
        <v>100</v>
      </c>
      <c r="CU852" s="76">
        <f>+CS852-CT852</f>
        <v>7.9999999999998295E-2</v>
      </c>
      <c r="CV852" s="81">
        <f>+AE852-AL852-AT852</f>
        <v>-16.75</v>
      </c>
    </row>
    <row r="853" spans="1:100">
      <c r="A853" s="56" t="s">
        <v>611</v>
      </c>
      <c r="B853" s="13">
        <v>23</v>
      </c>
      <c r="C853" s="15" t="s">
        <v>402</v>
      </c>
      <c r="D853" s="15" t="s">
        <v>403</v>
      </c>
      <c r="E853" s="13" t="s">
        <v>254</v>
      </c>
      <c r="F853" s="13">
        <v>13</v>
      </c>
      <c r="G853" s="13" t="s">
        <v>256</v>
      </c>
      <c r="H853" s="13">
        <v>3</v>
      </c>
      <c r="I853" s="55">
        <v>145.31</v>
      </c>
      <c r="J853" s="55">
        <v>42900</v>
      </c>
      <c r="K853" s="15">
        <v>0</v>
      </c>
      <c r="L853" s="15" t="s">
        <v>41</v>
      </c>
      <c r="M853" s="62" t="s">
        <v>14</v>
      </c>
      <c r="N853" s="56" t="s">
        <v>150</v>
      </c>
      <c r="O853" s="56" t="s">
        <v>612</v>
      </c>
      <c r="S853" s="109" t="s">
        <v>613</v>
      </c>
      <c r="V853" s="125">
        <v>12.5</v>
      </c>
      <c r="W853" s="125" t="s">
        <v>1017</v>
      </c>
      <c r="X853" s="65">
        <v>44571</v>
      </c>
      <c r="Y853" s="65">
        <v>44936</v>
      </c>
      <c r="Z853" s="69" t="s">
        <v>1080</v>
      </c>
      <c r="AA853" s="322">
        <v>5000</v>
      </c>
      <c r="AB853" s="56">
        <v>60</v>
      </c>
      <c r="AC853" s="56">
        <v>8</v>
      </c>
      <c r="AD853" s="65">
        <v>45197</v>
      </c>
      <c r="AE853" s="117">
        <v>83.33</v>
      </c>
      <c r="AF853" s="117"/>
      <c r="AG853" s="70" t="s">
        <v>441</v>
      </c>
      <c r="AH853" s="242">
        <v>45154</v>
      </c>
      <c r="AI853" s="173">
        <v>41974515</v>
      </c>
      <c r="AJ853" s="204" t="s">
        <v>2724</v>
      </c>
      <c r="AK853" s="244" t="s">
        <v>2729</v>
      </c>
      <c r="AL853" s="243">
        <v>100</v>
      </c>
      <c r="AM853" s="243"/>
      <c r="AN853" s="243" t="s">
        <v>2744</v>
      </c>
      <c r="AO853" s="76"/>
      <c r="AP853" s="58"/>
      <c r="AQ853" s="58"/>
      <c r="AR853" s="58"/>
      <c r="AW853" s="103">
        <v>45154</v>
      </c>
      <c r="AX853" s="97">
        <v>1820</v>
      </c>
      <c r="AY853" s="97"/>
      <c r="AZ853" s="97"/>
      <c r="BA853" s="247">
        <v>100</v>
      </c>
      <c r="BD853" s="56"/>
      <c r="CS853" s="58">
        <f>+AL853+AT853</f>
        <v>100</v>
      </c>
      <c r="CT853" s="76">
        <f>+BA853+BG853+BM853+BS853+BY853+CE853+CK853+CQ853</f>
        <v>100</v>
      </c>
      <c r="CU853" s="76">
        <f>+CS853-CT853</f>
        <v>0</v>
      </c>
      <c r="CV853" s="81">
        <f>+AE853-AL853-AT853</f>
        <v>-16.670000000000002</v>
      </c>
    </row>
    <row r="854" spans="1:100">
      <c r="A854" s="56" t="s">
        <v>611</v>
      </c>
      <c r="B854" s="13">
        <v>23</v>
      </c>
      <c r="C854" s="15" t="s">
        <v>402</v>
      </c>
      <c r="D854" s="15" t="s">
        <v>403</v>
      </c>
      <c r="E854" s="13" t="s">
        <v>254</v>
      </c>
      <c r="F854" s="13">
        <v>13</v>
      </c>
      <c r="G854" s="13" t="s">
        <v>256</v>
      </c>
      <c r="H854" s="13">
        <v>3</v>
      </c>
      <c r="I854" s="55">
        <v>145.31</v>
      </c>
      <c r="J854" s="55">
        <v>42900</v>
      </c>
      <c r="K854" s="15">
        <v>0</v>
      </c>
      <c r="L854" s="15" t="s">
        <v>41</v>
      </c>
      <c r="M854" s="62" t="s">
        <v>14</v>
      </c>
      <c r="N854" s="56" t="s">
        <v>150</v>
      </c>
      <c r="O854" s="56" t="s">
        <v>612</v>
      </c>
      <c r="S854" s="109" t="s">
        <v>613</v>
      </c>
      <c r="V854" s="125">
        <v>12.5</v>
      </c>
      <c r="W854" s="125" t="s">
        <v>1017</v>
      </c>
      <c r="X854" s="65">
        <v>44571</v>
      </c>
      <c r="Y854" s="65">
        <v>44936</v>
      </c>
      <c r="Z854" s="69" t="s">
        <v>1080</v>
      </c>
      <c r="AA854" s="322">
        <v>5000</v>
      </c>
      <c r="AB854" s="56">
        <v>60</v>
      </c>
      <c r="AC854" s="56">
        <v>9</v>
      </c>
      <c r="AD854" s="65">
        <v>45227</v>
      </c>
      <c r="AE854" s="117">
        <v>83.33</v>
      </c>
      <c r="AF854" s="117"/>
      <c r="AG854" s="70" t="s">
        <v>441</v>
      </c>
      <c r="AH854" s="242">
        <v>45188</v>
      </c>
      <c r="AI854" s="173">
        <v>41974515</v>
      </c>
      <c r="AJ854" s="204" t="s">
        <v>2724</v>
      </c>
      <c r="AK854" s="244" t="s">
        <v>2730</v>
      </c>
      <c r="AL854" s="243">
        <v>100</v>
      </c>
      <c r="AM854" s="243"/>
      <c r="AN854" s="243" t="s">
        <v>2745</v>
      </c>
      <c r="AO854" s="76"/>
      <c r="AP854" s="58"/>
      <c r="AQ854" s="58"/>
      <c r="AR854" s="58"/>
      <c r="AW854" s="103">
        <v>45184</v>
      </c>
      <c r="AX854" s="97">
        <v>1899</v>
      </c>
      <c r="AY854" s="97"/>
      <c r="AZ854" s="97"/>
      <c r="BA854" s="247">
        <v>100</v>
      </c>
      <c r="BD854" s="56"/>
      <c r="CS854" s="58">
        <f>+AL854+AT854</f>
        <v>100</v>
      </c>
      <c r="CT854" s="76">
        <f>+BA854+BG854+BM854+BS854+BY854+CE854+CK854+CQ854</f>
        <v>100</v>
      </c>
      <c r="CU854" s="76">
        <f>+CS854-CT854</f>
        <v>0</v>
      </c>
      <c r="CV854" s="81">
        <f>+AE854-AL854-AT854</f>
        <v>-16.670000000000002</v>
      </c>
    </row>
    <row r="855" spans="1:100">
      <c r="A855" s="56" t="s">
        <v>611</v>
      </c>
      <c r="B855" s="13">
        <v>23</v>
      </c>
      <c r="C855" s="15" t="s">
        <v>402</v>
      </c>
      <c r="D855" s="15" t="s">
        <v>403</v>
      </c>
      <c r="E855" s="13" t="s">
        <v>254</v>
      </c>
      <c r="F855" s="13">
        <v>13</v>
      </c>
      <c r="G855" s="13" t="s">
        <v>256</v>
      </c>
      <c r="H855" s="13">
        <v>3</v>
      </c>
      <c r="I855" s="55">
        <v>145.31</v>
      </c>
      <c r="J855" s="55">
        <v>42900</v>
      </c>
      <c r="K855" s="15">
        <v>0</v>
      </c>
      <c r="L855" s="15" t="s">
        <v>41</v>
      </c>
      <c r="M855" s="62" t="s">
        <v>14</v>
      </c>
      <c r="N855" s="56" t="s">
        <v>150</v>
      </c>
      <c r="O855" s="56" t="s">
        <v>612</v>
      </c>
      <c r="S855" s="109" t="s">
        <v>613</v>
      </c>
      <c r="V855" s="125">
        <v>12.5</v>
      </c>
      <c r="W855" s="125" t="s">
        <v>1017</v>
      </c>
      <c r="X855" s="65">
        <v>44571</v>
      </c>
      <c r="Y855" s="65">
        <v>44936</v>
      </c>
      <c r="Z855" s="69" t="s">
        <v>1080</v>
      </c>
      <c r="AA855" s="322">
        <v>5000</v>
      </c>
      <c r="AB855" s="56">
        <v>60</v>
      </c>
      <c r="AC855" s="56">
        <v>10</v>
      </c>
      <c r="AD855" s="65">
        <v>45258</v>
      </c>
      <c r="AE855" s="117">
        <v>83.33</v>
      </c>
      <c r="AF855" s="117"/>
      <c r="AG855" s="70" t="s">
        <v>441</v>
      </c>
      <c r="AH855" s="242">
        <v>45217</v>
      </c>
      <c r="AI855" s="173" t="s">
        <v>150</v>
      </c>
      <c r="AJ855" s="204" t="s">
        <v>2724</v>
      </c>
      <c r="AK855" s="244" t="s">
        <v>2731</v>
      </c>
      <c r="AL855" s="243">
        <v>100</v>
      </c>
      <c r="AM855" s="243"/>
      <c r="AN855" s="243" t="s">
        <v>2746</v>
      </c>
      <c r="AO855" s="76"/>
      <c r="AP855" s="58"/>
      <c r="AQ855" s="58"/>
      <c r="AR855" s="58"/>
      <c r="AW855" s="103">
        <v>45215</v>
      </c>
      <c r="AX855" s="97">
        <v>1976</v>
      </c>
      <c r="AY855" s="97"/>
      <c r="AZ855" s="97"/>
      <c r="BA855" s="247">
        <v>100</v>
      </c>
      <c r="BD855" s="56"/>
      <c r="CS855" s="58">
        <f>+AL855+AT855</f>
        <v>100</v>
      </c>
      <c r="CT855" s="76">
        <f>+BA855+BG855+BM855+BS855+BY855+CE855+CK855+CQ855</f>
        <v>100</v>
      </c>
      <c r="CU855" s="76">
        <f>+CS855-CT855</f>
        <v>0</v>
      </c>
      <c r="CV855" s="81">
        <f>+AE855-AL855-AT855</f>
        <v>-16.670000000000002</v>
      </c>
    </row>
    <row r="856" spans="1:100">
      <c r="A856" s="56" t="s">
        <v>611</v>
      </c>
      <c r="B856" s="13">
        <v>23</v>
      </c>
      <c r="C856" s="15" t="s">
        <v>402</v>
      </c>
      <c r="D856" s="15" t="s">
        <v>403</v>
      </c>
      <c r="E856" s="13" t="s">
        <v>254</v>
      </c>
      <c r="F856" s="13">
        <v>13</v>
      </c>
      <c r="G856" s="13" t="s">
        <v>256</v>
      </c>
      <c r="H856" s="13">
        <v>3</v>
      </c>
      <c r="I856" s="55">
        <v>145.31</v>
      </c>
      <c r="J856" s="55">
        <v>42900</v>
      </c>
      <c r="K856" s="15">
        <v>0</v>
      </c>
      <c r="L856" s="15" t="s">
        <v>41</v>
      </c>
      <c r="M856" s="62" t="s">
        <v>14</v>
      </c>
      <c r="N856" s="56" t="s">
        <v>150</v>
      </c>
      <c r="O856" s="56" t="s">
        <v>612</v>
      </c>
      <c r="S856" s="109" t="s">
        <v>613</v>
      </c>
      <c r="V856" s="125">
        <v>12.5</v>
      </c>
      <c r="W856" s="125" t="s">
        <v>1017</v>
      </c>
      <c r="X856" s="65">
        <v>44571</v>
      </c>
      <c r="Y856" s="65">
        <v>44936</v>
      </c>
      <c r="Z856" s="69" t="s">
        <v>1080</v>
      </c>
      <c r="AA856" s="322">
        <v>5000</v>
      </c>
      <c r="AB856" s="56">
        <v>60</v>
      </c>
      <c r="AC856" s="56">
        <v>11</v>
      </c>
      <c r="AD856" s="65">
        <v>45288</v>
      </c>
      <c r="AE856" s="117">
        <v>83.33</v>
      </c>
      <c r="AF856" s="117"/>
      <c r="AG856" s="70" t="s">
        <v>441</v>
      </c>
      <c r="AH856" s="242">
        <v>45246</v>
      </c>
      <c r="AI856" s="173">
        <v>41974515</v>
      </c>
      <c r="AJ856" s="204" t="s">
        <v>2724</v>
      </c>
      <c r="AK856" s="244" t="s">
        <v>2732</v>
      </c>
      <c r="AL856" s="243">
        <v>100</v>
      </c>
      <c r="AM856" s="243"/>
      <c r="AN856" s="243" t="s">
        <v>2747</v>
      </c>
      <c r="AO856" s="76"/>
      <c r="AP856" s="58"/>
      <c r="AQ856" s="58"/>
      <c r="AR856" s="58"/>
      <c r="AW856" s="103">
        <v>45246</v>
      </c>
      <c r="AX856" s="97">
        <v>2055</v>
      </c>
      <c r="AY856" s="97"/>
      <c r="AZ856" s="97"/>
      <c r="BA856" s="247">
        <v>100</v>
      </c>
      <c r="BD856" s="56"/>
      <c r="CS856" s="58">
        <f>+AL856+AT856</f>
        <v>100</v>
      </c>
      <c r="CT856" s="76">
        <f>+BA856+BG856+BM856+BS856+BY856+CE856+CK856+CQ856</f>
        <v>100</v>
      </c>
      <c r="CU856" s="76">
        <f>+CS856-CT856</f>
        <v>0</v>
      </c>
      <c r="CV856" s="81">
        <f>+AE856-AL856-AT856</f>
        <v>-16.670000000000002</v>
      </c>
    </row>
    <row r="857" spans="1:100">
      <c r="A857" s="56" t="s">
        <v>611</v>
      </c>
      <c r="B857" s="13">
        <v>23</v>
      </c>
      <c r="C857" s="15" t="s">
        <v>402</v>
      </c>
      <c r="D857" s="15" t="s">
        <v>403</v>
      </c>
      <c r="E857" s="13" t="s">
        <v>254</v>
      </c>
      <c r="F857" s="13">
        <v>13</v>
      </c>
      <c r="G857" s="13" t="s">
        <v>256</v>
      </c>
      <c r="H857" s="13">
        <v>3</v>
      </c>
      <c r="I857" s="55">
        <v>145.31</v>
      </c>
      <c r="J857" s="55">
        <v>42900</v>
      </c>
      <c r="K857" s="15">
        <v>0</v>
      </c>
      <c r="L857" s="15" t="s">
        <v>41</v>
      </c>
      <c r="M857" s="62" t="s">
        <v>14</v>
      </c>
      <c r="N857" s="56" t="s">
        <v>150</v>
      </c>
      <c r="O857" s="56" t="s">
        <v>612</v>
      </c>
      <c r="S857" s="109" t="s">
        <v>613</v>
      </c>
      <c r="V857" s="125">
        <v>12.5</v>
      </c>
      <c r="W857" s="125" t="s">
        <v>1017</v>
      </c>
      <c r="X857" s="65">
        <v>44571</v>
      </c>
      <c r="Y857" s="65">
        <v>44936</v>
      </c>
      <c r="Z857" s="69" t="s">
        <v>1080</v>
      </c>
      <c r="AA857" s="322">
        <v>5000</v>
      </c>
      <c r="AB857" s="56">
        <v>60</v>
      </c>
      <c r="AC857" s="56">
        <v>12</v>
      </c>
      <c r="AD857" s="65">
        <v>45319</v>
      </c>
      <c r="AE857" s="117">
        <v>83.33</v>
      </c>
      <c r="AF857" s="117"/>
      <c r="AG857" s="70" t="s">
        <v>441</v>
      </c>
      <c r="AH857" s="242">
        <v>45276</v>
      </c>
      <c r="AI857" s="173">
        <v>41974515</v>
      </c>
      <c r="AJ857" s="204" t="s">
        <v>2724</v>
      </c>
      <c r="AK857" s="244" t="s">
        <v>2733</v>
      </c>
      <c r="AL857" s="243">
        <v>100</v>
      </c>
      <c r="AM857" s="243"/>
      <c r="AN857" s="243" t="s">
        <v>2748</v>
      </c>
      <c r="AO857" s="76"/>
      <c r="AP857" s="58"/>
      <c r="AQ857" s="58"/>
      <c r="AR857" s="58"/>
      <c r="AW857" s="103">
        <v>45275</v>
      </c>
      <c r="AX857" s="97">
        <v>2118</v>
      </c>
      <c r="AY857" s="97"/>
      <c r="AZ857" s="97"/>
      <c r="BA857" s="247">
        <v>100</v>
      </c>
      <c r="BD857" s="56"/>
      <c r="CS857" s="58">
        <f>+AL857+AT857</f>
        <v>100</v>
      </c>
      <c r="CT857" s="76">
        <f>+BA857+BG857+BM857+BS857+BY857+CE857+CK857+CQ857</f>
        <v>100</v>
      </c>
      <c r="CU857" s="76">
        <f>+CS857-CT857</f>
        <v>0</v>
      </c>
      <c r="CV857" s="81">
        <f>+AE857-AL857-AT857</f>
        <v>-16.670000000000002</v>
      </c>
    </row>
    <row r="858" spans="1:100">
      <c r="A858" s="56" t="s">
        <v>611</v>
      </c>
      <c r="B858" s="13">
        <v>23</v>
      </c>
      <c r="C858" s="15" t="s">
        <v>402</v>
      </c>
      <c r="D858" s="15" t="s">
        <v>403</v>
      </c>
      <c r="E858" s="13" t="s">
        <v>254</v>
      </c>
      <c r="F858" s="13">
        <v>13</v>
      </c>
      <c r="G858" s="13" t="s">
        <v>256</v>
      </c>
      <c r="H858" s="13">
        <v>3</v>
      </c>
      <c r="I858" s="55">
        <v>145.31</v>
      </c>
      <c r="J858" s="55">
        <v>42900</v>
      </c>
      <c r="K858" s="15">
        <v>0</v>
      </c>
      <c r="L858" s="15" t="s">
        <v>41</v>
      </c>
      <c r="M858" s="62" t="s">
        <v>14</v>
      </c>
      <c r="N858" s="56" t="s">
        <v>150</v>
      </c>
      <c r="O858" s="56" t="s">
        <v>612</v>
      </c>
      <c r="S858" s="109" t="s">
        <v>613</v>
      </c>
      <c r="V858" s="125">
        <v>12.5</v>
      </c>
      <c r="W858" s="125" t="s">
        <v>1017</v>
      </c>
      <c r="X858" s="65">
        <v>44571</v>
      </c>
      <c r="Y858" s="65">
        <v>44936</v>
      </c>
      <c r="Z858" s="69" t="s">
        <v>1080</v>
      </c>
      <c r="AA858" s="322">
        <v>5000</v>
      </c>
      <c r="AB858" s="56">
        <v>60</v>
      </c>
      <c r="AC858" s="56">
        <v>13</v>
      </c>
      <c r="AD858" s="65">
        <v>45350</v>
      </c>
      <c r="AE858" s="117">
        <v>83.33</v>
      </c>
      <c r="AF858" s="117"/>
      <c r="AG858" s="70" t="s">
        <v>441</v>
      </c>
      <c r="AH858" s="78">
        <v>45315</v>
      </c>
      <c r="AI858" s="173">
        <v>41974515</v>
      </c>
      <c r="AJ858" s="204" t="s">
        <v>2724</v>
      </c>
      <c r="AK858" s="70" t="s">
        <v>2751</v>
      </c>
      <c r="AL858" s="76">
        <v>100</v>
      </c>
      <c r="AM858" s="76"/>
      <c r="AN858" s="76" t="s">
        <v>2762</v>
      </c>
      <c r="AO858" s="76"/>
      <c r="AP858" s="58"/>
      <c r="AQ858" s="58"/>
      <c r="AR858" s="58"/>
      <c r="AW858" s="103">
        <v>45308</v>
      </c>
      <c r="AX858" s="97">
        <v>2225</v>
      </c>
      <c r="AY858" s="97"/>
      <c r="AZ858" s="97"/>
      <c r="BA858" s="247">
        <v>100</v>
      </c>
      <c r="BD858" s="56"/>
      <c r="CS858" s="58">
        <f>+AL858+AT858</f>
        <v>100</v>
      </c>
      <c r="CT858" s="76">
        <f>+BA858+BG858+BM858+BS858+BY858+CE858+CK858+CQ858</f>
        <v>100</v>
      </c>
      <c r="CU858" s="76">
        <f>+CS858-CT858</f>
        <v>0</v>
      </c>
      <c r="CV858" s="81">
        <f>+AE858-AL858-AT858</f>
        <v>-16.670000000000002</v>
      </c>
    </row>
    <row r="859" spans="1:100">
      <c r="A859" s="56" t="s">
        <v>611</v>
      </c>
      <c r="B859" s="13">
        <v>23</v>
      </c>
      <c r="C859" s="15" t="s">
        <v>402</v>
      </c>
      <c r="D859" s="15" t="s">
        <v>403</v>
      </c>
      <c r="E859" s="13" t="s">
        <v>254</v>
      </c>
      <c r="F859" s="13">
        <v>13</v>
      </c>
      <c r="G859" s="13" t="s">
        <v>256</v>
      </c>
      <c r="H859" s="13">
        <v>3</v>
      </c>
      <c r="I859" s="55">
        <v>145.31</v>
      </c>
      <c r="J859" s="55">
        <v>42900</v>
      </c>
      <c r="K859" s="15">
        <v>0</v>
      </c>
      <c r="L859" s="15" t="s">
        <v>41</v>
      </c>
      <c r="M859" s="62" t="s">
        <v>14</v>
      </c>
      <c r="N859" s="56" t="s">
        <v>150</v>
      </c>
      <c r="O859" s="56" t="s">
        <v>612</v>
      </c>
      <c r="S859" s="109" t="s">
        <v>613</v>
      </c>
      <c r="V859" s="125">
        <v>12.5</v>
      </c>
      <c r="W859" s="125" t="s">
        <v>1017</v>
      </c>
      <c r="X859" s="65">
        <v>44571</v>
      </c>
      <c r="Y859" s="65">
        <v>44936</v>
      </c>
      <c r="Z859" s="69" t="s">
        <v>1080</v>
      </c>
      <c r="AA859" s="322">
        <v>5000</v>
      </c>
      <c r="AB859" s="56">
        <v>60</v>
      </c>
      <c r="AC859" s="56">
        <v>14</v>
      </c>
      <c r="AD859" s="65">
        <v>45379</v>
      </c>
      <c r="AE859" s="117">
        <v>83.33</v>
      </c>
      <c r="AF859" s="117"/>
      <c r="AG859" s="70" t="s">
        <v>441</v>
      </c>
      <c r="AH859" s="78">
        <v>45336</v>
      </c>
      <c r="AI859" s="173">
        <v>41974515</v>
      </c>
      <c r="AJ859" s="204" t="s">
        <v>2724</v>
      </c>
      <c r="AK859" s="70" t="s">
        <v>2752</v>
      </c>
      <c r="AL859" s="76">
        <v>100</v>
      </c>
      <c r="AM859" s="76"/>
      <c r="AN859" s="76" t="s">
        <v>2763</v>
      </c>
      <c r="AO859" s="76"/>
      <c r="AP859" s="58"/>
      <c r="AQ859" s="58"/>
      <c r="AR859" s="58"/>
      <c r="AW859" s="103">
        <v>45336</v>
      </c>
      <c r="AX859" s="97">
        <v>2309</v>
      </c>
      <c r="AY859" s="97"/>
      <c r="AZ859" s="97"/>
      <c r="BA859" s="247">
        <v>100</v>
      </c>
      <c r="BD859" s="56"/>
      <c r="CS859" s="58">
        <f>+AL859+AT859</f>
        <v>100</v>
      </c>
      <c r="CT859" s="76">
        <f>+BA859+BG859+BM859+BS859+BY859+CE859+CK859+CQ859</f>
        <v>100</v>
      </c>
      <c r="CU859" s="76">
        <f>+CS859-CT859</f>
        <v>0</v>
      </c>
      <c r="CV859" s="81">
        <f>+AE859-AL859-AT859</f>
        <v>-16.670000000000002</v>
      </c>
    </row>
    <row r="860" spans="1:100">
      <c r="A860" s="56" t="s">
        <v>611</v>
      </c>
      <c r="B860" s="13">
        <v>23</v>
      </c>
      <c r="C860" s="15" t="s">
        <v>402</v>
      </c>
      <c r="D860" s="15" t="s">
        <v>403</v>
      </c>
      <c r="E860" s="13" t="s">
        <v>254</v>
      </c>
      <c r="F860" s="13">
        <v>13</v>
      </c>
      <c r="G860" s="13" t="s">
        <v>256</v>
      </c>
      <c r="H860" s="13">
        <v>3</v>
      </c>
      <c r="I860" s="55">
        <v>145.31</v>
      </c>
      <c r="J860" s="55">
        <v>42900</v>
      </c>
      <c r="K860" s="15">
        <v>0</v>
      </c>
      <c r="L860" s="15" t="s">
        <v>41</v>
      </c>
      <c r="M860" s="62" t="s">
        <v>14</v>
      </c>
      <c r="N860" s="56" t="s">
        <v>150</v>
      </c>
      <c r="O860" s="56" t="s">
        <v>612</v>
      </c>
      <c r="S860" s="109" t="s">
        <v>613</v>
      </c>
      <c r="V860" s="125">
        <v>12.5</v>
      </c>
      <c r="W860" s="125" t="s">
        <v>1017</v>
      </c>
      <c r="X860" s="65">
        <v>44571</v>
      </c>
      <c r="Y860" s="65">
        <v>44936</v>
      </c>
      <c r="Z860" s="69" t="s">
        <v>1080</v>
      </c>
      <c r="AA860" s="322">
        <v>5000</v>
      </c>
      <c r="AB860" s="56">
        <v>60</v>
      </c>
      <c r="AC860" s="56">
        <v>15</v>
      </c>
      <c r="AD860" s="65">
        <v>45410</v>
      </c>
      <c r="AE860" s="117">
        <v>83.33</v>
      </c>
      <c r="AF860" s="117"/>
      <c r="AG860" s="70" t="s">
        <v>441</v>
      </c>
      <c r="AH860" s="78">
        <v>45371</v>
      </c>
      <c r="AI860" s="173">
        <v>41974515</v>
      </c>
      <c r="AJ860" s="204" t="s">
        <v>2724</v>
      </c>
      <c r="AK860" s="70" t="s">
        <v>2753</v>
      </c>
      <c r="AL860" s="76">
        <v>100</v>
      </c>
      <c r="AM860" s="76"/>
      <c r="AN860" s="76" t="s">
        <v>2764</v>
      </c>
      <c r="AO860" s="76"/>
      <c r="AP860" s="58"/>
      <c r="AQ860" s="58"/>
      <c r="AR860" s="58"/>
      <c r="AW860" s="103">
        <v>45369</v>
      </c>
      <c r="AX860" s="97">
        <v>2433</v>
      </c>
      <c r="AY860" s="97"/>
      <c r="AZ860" s="97"/>
      <c r="BA860" s="247">
        <v>100</v>
      </c>
      <c r="BD860" s="56"/>
      <c r="CS860" s="58">
        <f>+AL860+AT860</f>
        <v>100</v>
      </c>
      <c r="CT860" s="76">
        <f>+BA860+BG860+BM860+BS860+BY860+CE860+CK860+CQ860</f>
        <v>100</v>
      </c>
      <c r="CU860" s="76">
        <f>+CS860-CT860</f>
        <v>0</v>
      </c>
      <c r="CV860" s="81">
        <f>+AE860-AL860-AT860</f>
        <v>-16.670000000000002</v>
      </c>
    </row>
    <row r="861" spans="1:100">
      <c r="A861" s="56" t="s">
        <v>611</v>
      </c>
      <c r="B861" s="13">
        <v>23</v>
      </c>
      <c r="C861" s="15" t="s">
        <v>402</v>
      </c>
      <c r="D861" s="15" t="s">
        <v>403</v>
      </c>
      <c r="E861" s="13" t="s">
        <v>254</v>
      </c>
      <c r="F861" s="13">
        <v>13</v>
      </c>
      <c r="G861" s="13" t="s">
        <v>256</v>
      </c>
      <c r="H861" s="13">
        <v>3</v>
      </c>
      <c r="I861" s="55">
        <v>145.31</v>
      </c>
      <c r="J861" s="55">
        <v>42900</v>
      </c>
      <c r="K861" s="15">
        <v>0</v>
      </c>
      <c r="L861" s="15" t="s">
        <v>41</v>
      </c>
      <c r="M861" s="62" t="s">
        <v>14</v>
      </c>
      <c r="N861" s="56" t="s">
        <v>150</v>
      </c>
      <c r="O861" s="56" t="s">
        <v>612</v>
      </c>
      <c r="S861" s="109" t="s">
        <v>613</v>
      </c>
      <c r="V861" s="125">
        <v>12.5</v>
      </c>
      <c r="W861" s="125" t="s">
        <v>1017</v>
      </c>
      <c r="X861" s="65">
        <v>44571</v>
      </c>
      <c r="Y861" s="65">
        <v>44936</v>
      </c>
      <c r="Z861" s="69" t="s">
        <v>1080</v>
      </c>
      <c r="AA861" s="322">
        <v>5000</v>
      </c>
      <c r="AB861" s="56">
        <v>60</v>
      </c>
      <c r="AC861" s="56">
        <v>16</v>
      </c>
      <c r="AD861" s="65">
        <v>45440</v>
      </c>
      <c r="AE861" s="117">
        <v>83.33</v>
      </c>
      <c r="AF861" s="117"/>
      <c r="AG861" s="70" t="s">
        <v>441</v>
      </c>
      <c r="AH861" s="78">
        <v>45399</v>
      </c>
      <c r="AI861" s="173">
        <v>41974515</v>
      </c>
      <c r="AJ861" s="204" t="s">
        <v>2724</v>
      </c>
      <c r="AK861" s="70" t="s">
        <v>2754</v>
      </c>
      <c r="AL861" s="76">
        <v>100</v>
      </c>
      <c r="AM861" s="76"/>
      <c r="AN861" s="76" t="s">
        <v>2765</v>
      </c>
      <c r="AO861" s="76"/>
      <c r="AP861" s="58"/>
      <c r="AQ861" s="58"/>
      <c r="AR861" s="58"/>
      <c r="AW861" s="103">
        <v>45398</v>
      </c>
      <c r="AX861" s="97">
        <v>2540</v>
      </c>
      <c r="AY861" s="97"/>
      <c r="AZ861" s="97"/>
      <c r="BA861" s="247">
        <v>100</v>
      </c>
      <c r="BD861" s="56"/>
      <c r="CS861" s="58">
        <f>+AL861+AT861</f>
        <v>100</v>
      </c>
      <c r="CT861" s="76">
        <f>+BA861+BG861+BM861+BS861+BY861+CE861+CK861+CQ861</f>
        <v>100</v>
      </c>
      <c r="CU861" s="76">
        <f>+CS861-CT861</f>
        <v>0</v>
      </c>
      <c r="CV861" s="81">
        <f>+AE861-AL861-AT861</f>
        <v>-16.670000000000002</v>
      </c>
    </row>
    <row r="862" spans="1:100">
      <c r="A862" s="56" t="s">
        <v>611</v>
      </c>
      <c r="B862" s="13">
        <v>23</v>
      </c>
      <c r="C862" s="15" t="s">
        <v>402</v>
      </c>
      <c r="D862" s="15" t="s">
        <v>403</v>
      </c>
      <c r="E862" s="13" t="s">
        <v>254</v>
      </c>
      <c r="F862" s="13">
        <v>13</v>
      </c>
      <c r="G862" s="13" t="s">
        <v>256</v>
      </c>
      <c r="H862" s="13">
        <v>3</v>
      </c>
      <c r="I862" s="55">
        <v>145.31</v>
      </c>
      <c r="J862" s="55">
        <v>42900</v>
      </c>
      <c r="K862" s="15">
        <v>0</v>
      </c>
      <c r="L862" s="15" t="s">
        <v>41</v>
      </c>
      <c r="M862" s="62" t="s">
        <v>14</v>
      </c>
      <c r="N862" s="56" t="s">
        <v>150</v>
      </c>
      <c r="O862" s="56" t="s">
        <v>612</v>
      </c>
      <c r="S862" s="109" t="s">
        <v>613</v>
      </c>
      <c r="V862" s="125">
        <v>12.5</v>
      </c>
      <c r="W862" s="125" t="s">
        <v>1017</v>
      </c>
      <c r="X862" s="65">
        <v>44571</v>
      </c>
      <c r="Y862" s="65">
        <v>44936</v>
      </c>
      <c r="Z862" s="69" t="s">
        <v>1080</v>
      </c>
      <c r="AA862" s="322">
        <v>5000</v>
      </c>
      <c r="AB862" s="56">
        <v>60</v>
      </c>
      <c r="AC862" s="56">
        <v>17</v>
      </c>
      <c r="AD862" s="65">
        <v>45471</v>
      </c>
      <c r="AE862" s="117">
        <v>83.33</v>
      </c>
      <c r="AF862" s="117"/>
      <c r="AG862" s="70" t="s">
        <v>441</v>
      </c>
      <c r="AH862" s="78">
        <v>45434</v>
      </c>
      <c r="AI862" s="173">
        <v>41974515</v>
      </c>
      <c r="AJ862" s="204" t="s">
        <v>2724</v>
      </c>
      <c r="AK862" s="70" t="s">
        <v>2755</v>
      </c>
      <c r="AL862" s="76">
        <v>100</v>
      </c>
      <c r="AM862" s="76"/>
      <c r="AN862" s="76" t="s">
        <v>2766</v>
      </c>
      <c r="AO862" s="76"/>
      <c r="AP862" s="58"/>
      <c r="AQ862" s="58"/>
      <c r="AR862" s="58"/>
      <c r="AW862" s="103">
        <v>45433</v>
      </c>
      <c r="AX862" s="97">
        <v>2677</v>
      </c>
      <c r="AY862" s="97"/>
      <c r="AZ862" s="97"/>
      <c r="BA862" s="247">
        <v>100</v>
      </c>
      <c r="BD862" s="56"/>
      <c r="CS862" s="58">
        <f>+AL862+AT862</f>
        <v>100</v>
      </c>
      <c r="CT862" s="76">
        <f>+BA862+BG862+BM862+BS862+BY862+CE862+CK862+CQ862</f>
        <v>100</v>
      </c>
      <c r="CU862" s="76">
        <f>+CS862-CT862</f>
        <v>0</v>
      </c>
      <c r="CV862" s="81">
        <f>+AE862-AL862-AT862</f>
        <v>-16.670000000000002</v>
      </c>
    </row>
    <row r="863" spans="1:100">
      <c r="A863" s="56" t="s">
        <v>611</v>
      </c>
      <c r="B863" s="13">
        <v>23</v>
      </c>
      <c r="C863" s="15" t="s">
        <v>402</v>
      </c>
      <c r="D863" s="15" t="s">
        <v>403</v>
      </c>
      <c r="E863" s="13" t="s">
        <v>254</v>
      </c>
      <c r="F863" s="13">
        <v>13</v>
      </c>
      <c r="G863" s="13" t="s">
        <v>256</v>
      </c>
      <c r="H863" s="13">
        <v>3</v>
      </c>
      <c r="I863" s="55">
        <v>145.31</v>
      </c>
      <c r="J863" s="55">
        <v>42900</v>
      </c>
      <c r="K863" s="15">
        <v>0</v>
      </c>
      <c r="L863" s="15" t="s">
        <v>41</v>
      </c>
      <c r="M863" s="62" t="s">
        <v>14</v>
      </c>
      <c r="N863" s="56" t="s">
        <v>150</v>
      </c>
      <c r="O863" s="56" t="s">
        <v>612</v>
      </c>
      <c r="S863" s="109" t="s">
        <v>613</v>
      </c>
      <c r="V863" s="125">
        <v>12.5</v>
      </c>
      <c r="W863" s="125" t="s">
        <v>1017</v>
      </c>
      <c r="X863" s="65">
        <v>44571</v>
      </c>
      <c r="Y863" s="65">
        <v>44936</v>
      </c>
      <c r="Z863" s="69" t="s">
        <v>1080</v>
      </c>
      <c r="AA863" s="322">
        <v>5000</v>
      </c>
      <c r="AB863" s="56">
        <v>60</v>
      </c>
      <c r="AC863" s="56">
        <v>18</v>
      </c>
      <c r="AD863" s="65">
        <v>45501</v>
      </c>
      <c r="AE863" s="117">
        <v>83.33</v>
      </c>
      <c r="AF863" s="117"/>
      <c r="AG863" s="70" t="s">
        <v>441</v>
      </c>
      <c r="AH863" s="65">
        <v>45467</v>
      </c>
      <c r="AI863" s="173">
        <v>41974515</v>
      </c>
      <c r="AJ863" s="204" t="s">
        <v>2724</v>
      </c>
      <c r="AK863" s="56" t="s">
        <v>2756</v>
      </c>
      <c r="AL863" s="58">
        <v>100</v>
      </c>
      <c r="AN863" s="58" t="s">
        <v>2767</v>
      </c>
      <c r="AP863" s="58"/>
      <c r="AQ863" s="58"/>
      <c r="AR863" s="58"/>
      <c r="AW863" s="103">
        <v>45464</v>
      </c>
      <c r="AX863" s="97">
        <v>2806</v>
      </c>
      <c r="AY863" s="97"/>
      <c r="AZ863" s="97"/>
      <c r="BA863" s="247">
        <v>100</v>
      </c>
      <c r="BD863" s="56"/>
      <c r="CS863" s="58">
        <f>+AL863+AT863</f>
        <v>100</v>
      </c>
      <c r="CT863" s="76">
        <f>+BA863+BG863+BM863+BS863+BY863+CE863+CK863+CQ863</f>
        <v>100</v>
      </c>
      <c r="CU863" s="76">
        <f>+CS863-CT863</f>
        <v>0</v>
      </c>
      <c r="CV863" s="81">
        <f>+AE863-AL863-AT863</f>
        <v>-16.670000000000002</v>
      </c>
    </row>
    <row r="864" spans="1:100">
      <c r="A864" s="56" t="s">
        <v>611</v>
      </c>
      <c r="B864" s="13">
        <v>23</v>
      </c>
      <c r="C864" s="15" t="s">
        <v>402</v>
      </c>
      <c r="D864" s="15" t="s">
        <v>403</v>
      </c>
      <c r="E864" s="13" t="s">
        <v>254</v>
      </c>
      <c r="F864" s="13">
        <v>13</v>
      </c>
      <c r="G864" s="13" t="s">
        <v>256</v>
      </c>
      <c r="H864" s="13">
        <v>3</v>
      </c>
      <c r="I864" s="55">
        <v>145.31</v>
      </c>
      <c r="J864" s="55">
        <v>42900</v>
      </c>
      <c r="K864" s="15">
        <v>0</v>
      </c>
      <c r="L864" s="15" t="s">
        <v>41</v>
      </c>
      <c r="M864" s="62" t="s">
        <v>14</v>
      </c>
      <c r="N864" s="56" t="s">
        <v>150</v>
      </c>
      <c r="O864" s="56" t="s">
        <v>612</v>
      </c>
      <c r="S864" s="109" t="s">
        <v>613</v>
      </c>
      <c r="V864" s="125">
        <v>12.5</v>
      </c>
      <c r="W864" s="125" t="s">
        <v>1017</v>
      </c>
      <c r="X864" s="65">
        <v>44571</v>
      </c>
      <c r="Y864" s="65">
        <v>44936</v>
      </c>
      <c r="Z864" s="69" t="s">
        <v>1080</v>
      </c>
      <c r="AA864" s="322">
        <v>5000</v>
      </c>
      <c r="AB864" s="56">
        <v>60</v>
      </c>
      <c r="AC864" s="56">
        <v>19</v>
      </c>
      <c r="AD864" s="65">
        <v>45532</v>
      </c>
      <c r="AE864" s="117">
        <v>83.33</v>
      </c>
      <c r="AF864" s="117"/>
      <c r="AG864" s="70" t="s">
        <v>441</v>
      </c>
      <c r="AH864" s="65">
        <v>45519</v>
      </c>
      <c r="AI864" s="173">
        <v>41974515</v>
      </c>
      <c r="AJ864" s="204" t="s">
        <v>2724</v>
      </c>
      <c r="AK864" s="56" t="s">
        <v>2757</v>
      </c>
      <c r="AL864" s="58">
        <v>100</v>
      </c>
      <c r="AN864" s="58" t="s">
        <v>2768</v>
      </c>
      <c r="AP864" s="58"/>
      <c r="AQ864" s="58"/>
      <c r="AR864" s="58"/>
      <c r="AW864" s="103">
        <v>45518</v>
      </c>
      <c r="AX864" s="97">
        <v>3039</v>
      </c>
      <c r="AY864" s="97"/>
      <c r="AZ864" s="97"/>
      <c r="BA864" s="247">
        <v>100</v>
      </c>
      <c r="BD864" s="56"/>
      <c r="CS864" s="58">
        <f>+AL864+AT864</f>
        <v>100</v>
      </c>
      <c r="CT864" s="76">
        <f>+BA864+BG864+BM864+BS864+BY864+CE864+CK864+CQ864</f>
        <v>100</v>
      </c>
      <c r="CU864" s="76">
        <f>+CS864-CT864</f>
        <v>0</v>
      </c>
      <c r="CV864" s="81">
        <f>+AE864-AL864-AT864</f>
        <v>-16.670000000000002</v>
      </c>
    </row>
    <row r="865" spans="1:100">
      <c r="A865" s="56" t="s">
        <v>611</v>
      </c>
      <c r="B865" s="13">
        <v>23</v>
      </c>
      <c r="C865" s="15" t="s">
        <v>402</v>
      </c>
      <c r="D865" s="15" t="s">
        <v>403</v>
      </c>
      <c r="E865" s="13" t="s">
        <v>254</v>
      </c>
      <c r="F865" s="13">
        <v>13</v>
      </c>
      <c r="G865" s="13" t="s">
        <v>256</v>
      </c>
      <c r="H865" s="13">
        <v>3</v>
      </c>
      <c r="I865" s="55">
        <v>145.31</v>
      </c>
      <c r="J865" s="55">
        <v>42900</v>
      </c>
      <c r="K865" s="15">
        <v>0</v>
      </c>
      <c r="L865" s="15" t="s">
        <v>41</v>
      </c>
      <c r="M865" s="62" t="s">
        <v>14</v>
      </c>
      <c r="N865" s="56" t="s">
        <v>150</v>
      </c>
      <c r="O865" s="56" t="s">
        <v>612</v>
      </c>
      <c r="S865" s="109" t="s">
        <v>613</v>
      </c>
      <c r="V865" s="125">
        <v>12.5</v>
      </c>
      <c r="W865" s="125" t="s">
        <v>1017</v>
      </c>
      <c r="X865" s="65">
        <v>44571</v>
      </c>
      <c r="Y865" s="65">
        <v>44936</v>
      </c>
      <c r="Z865" s="69" t="s">
        <v>1080</v>
      </c>
      <c r="AA865" s="322">
        <v>5000</v>
      </c>
      <c r="AB865" s="56">
        <v>60</v>
      </c>
      <c r="AC865" s="56">
        <v>20</v>
      </c>
      <c r="AD865" s="65">
        <v>45563</v>
      </c>
      <c r="AE865" s="117">
        <v>83.33</v>
      </c>
      <c r="AF865" s="117"/>
      <c r="AG865" s="70" t="s">
        <v>441</v>
      </c>
      <c r="AH865" s="65">
        <v>45555</v>
      </c>
      <c r="AI865" s="173">
        <v>41974515</v>
      </c>
      <c r="AJ865" s="204" t="s">
        <v>2724</v>
      </c>
      <c r="AK865" s="56" t="s">
        <v>2758</v>
      </c>
      <c r="AL865" s="58">
        <v>100</v>
      </c>
      <c r="AN865" s="58" t="s">
        <v>2769</v>
      </c>
      <c r="AP865" s="58"/>
      <c r="AQ865" s="58"/>
      <c r="AR865" s="58"/>
      <c r="AW865" s="103">
        <v>45527</v>
      </c>
      <c r="AX865" s="97">
        <v>3075</v>
      </c>
      <c r="AY865" s="97"/>
      <c r="AZ865" s="97"/>
      <c r="BA865" s="247">
        <v>100</v>
      </c>
      <c r="BD865" s="56"/>
      <c r="CS865" s="58">
        <f>+AL865+AT865</f>
        <v>100</v>
      </c>
      <c r="CT865" s="76">
        <f>+BA865+BG865+BM865+BS865+BY865+CE865+CK865+CQ865</f>
        <v>100</v>
      </c>
      <c r="CU865" s="76">
        <f>+CS865-CT865</f>
        <v>0</v>
      </c>
      <c r="CV865" s="81">
        <f>+AE865-AL865-AT865</f>
        <v>-16.670000000000002</v>
      </c>
    </row>
    <row r="866" spans="1:100">
      <c r="A866" s="56" t="s">
        <v>611</v>
      </c>
      <c r="B866" s="13">
        <v>23</v>
      </c>
      <c r="C866" s="15" t="s">
        <v>402</v>
      </c>
      <c r="D866" s="15" t="s">
        <v>403</v>
      </c>
      <c r="E866" s="13" t="s">
        <v>254</v>
      </c>
      <c r="F866" s="13">
        <v>13</v>
      </c>
      <c r="G866" s="13" t="s">
        <v>256</v>
      </c>
      <c r="H866" s="13">
        <v>3</v>
      </c>
      <c r="I866" s="55">
        <v>145.31</v>
      </c>
      <c r="J866" s="55">
        <v>42900</v>
      </c>
      <c r="K866" s="15">
        <v>0</v>
      </c>
      <c r="L866" s="15" t="s">
        <v>41</v>
      </c>
      <c r="M866" s="62" t="s">
        <v>14</v>
      </c>
      <c r="N866" s="56" t="s">
        <v>150</v>
      </c>
      <c r="O866" s="56" t="s">
        <v>612</v>
      </c>
      <c r="S866" s="109" t="s">
        <v>613</v>
      </c>
      <c r="V866" s="125">
        <v>12.5</v>
      </c>
      <c r="W866" s="125" t="s">
        <v>1017</v>
      </c>
      <c r="X866" s="65">
        <v>44571</v>
      </c>
      <c r="Y866" s="65">
        <v>44936</v>
      </c>
      <c r="Z866" s="69" t="s">
        <v>1080</v>
      </c>
      <c r="AA866" s="322">
        <v>5000</v>
      </c>
      <c r="AB866" s="56">
        <v>60</v>
      </c>
      <c r="AC866" s="56">
        <v>21</v>
      </c>
      <c r="AD866" s="65">
        <v>45593</v>
      </c>
      <c r="AE866" s="117">
        <v>83.33</v>
      </c>
      <c r="AF866" s="117"/>
      <c r="AG866" s="70" t="s">
        <v>441</v>
      </c>
      <c r="AH866" s="65">
        <v>45555</v>
      </c>
      <c r="AI866" s="173">
        <v>41974515</v>
      </c>
      <c r="AJ866" s="204" t="s">
        <v>2724</v>
      </c>
      <c r="AK866" s="56" t="s">
        <v>2759</v>
      </c>
      <c r="AL866" s="58">
        <v>100</v>
      </c>
      <c r="AN866" s="58" t="s">
        <v>2770</v>
      </c>
      <c r="AP866" s="58"/>
      <c r="AQ866" s="58"/>
      <c r="AR866" s="58"/>
      <c r="AW866" s="103">
        <v>45553</v>
      </c>
      <c r="AX866" s="97">
        <v>3180</v>
      </c>
      <c r="AY866" s="97"/>
      <c r="AZ866" s="97"/>
      <c r="BA866" s="247">
        <v>100</v>
      </c>
      <c r="BD866" s="56"/>
      <c r="CS866" s="58">
        <f>+AL866+AT866</f>
        <v>100</v>
      </c>
      <c r="CT866" s="76">
        <f>+BA866+BG866+BM866+BS866+BY866+CE866+CK866+CQ866</f>
        <v>100</v>
      </c>
      <c r="CU866" s="76">
        <f>+CS866-CT866</f>
        <v>0</v>
      </c>
      <c r="CV866" s="81">
        <f>+AE866-AL866-AT866</f>
        <v>-16.670000000000002</v>
      </c>
    </row>
    <row r="867" spans="1:100">
      <c r="A867" s="56" t="s">
        <v>611</v>
      </c>
      <c r="B867" s="13">
        <v>23</v>
      </c>
      <c r="C867" s="15" t="s">
        <v>402</v>
      </c>
      <c r="D867" s="15" t="s">
        <v>403</v>
      </c>
      <c r="E867" s="13" t="s">
        <v>254</v>
      </c>
      <c r="F867" s="13">
        <v>13</v>
      </c>
      <c r="G867" s="13" t="s">
        <v>256</v>
      </c>
      <c r="H867" s="13">
        <v>3</v>
      </c>
      <c r="I867" s="55">
        <v>145.31</v>
      </c>
      <c r="J867" s="55">
        <v>42900</v>
      </c>
      <c r="K867" s="15">
        <v>0</v>
      </c>
      <c r="L867" s="15" t="s">
        <v>41</v>
      </c>
      <c r="M867" s="62" t="s">
        <v>14</v>
      </c>
      <c r="N867" s="56" t="s">
        <v>150</v>
      </c>
      <c r="O867" s="56" t="s">
        <v>612</v>
      </c>
      <c r="S867" s="109" t="s">
        <v>613</v>
      </c>
      <c r="V867" s="125">
        <v>12.5</v>
      </c>
      <c r="W867" s="125" t="s">
        <v>1017</v>
      </c>
      <c r="X867" s="65">
        <v>44571</v>
      </c>
      <c r="Y867" s="65">
        <v>44936</v>
      </c>
      <c r="Z867" s="69" t="s">
        <v>1080</v>
      </c>
      <c r="AA867" s="322">
        <v>5000</v>
      </c>
      <c r="AB867" s="56">
        <v>60</v>
      </c>
      <c r="AC867" s="56">
        <v>22</v>
      </c>
      <c r="AD867" s="65">
        <v>45624</v>
      </c>
      <c r="AE867" s="117">
        <v>83.33</v>
      </c>
      <c r="AF867" s="117"/>
      <c r="AG867" s="70" t="s">
        <v>441</v>
      </c>
      <c r="AH867" s="65">
        <v>45580</v>
      </c>
      <c r="AI867" s="173">
        <v>41974515</v>
      </c>
      <c r="AJ867" s="204" t="s">
        <v>2724</v>
      </c>
      <c r="AK867" s="56" t="s">
        <v>2760</v>
      </c>
      <c r="AL867" s="58">
        <v>100</v>
      </c>
      <c r="AN867" s="58" t="s">
        <v>2771</v>
      </c>
      <c r="AP867" s="58"/>
      <c r="AQ867" s="58"/>
      <c r="AR867" s="58"/>
      <c r="AW867" s="103">
        <v>45580</v>
      </c>
      <c r="AX867" s="97">
        <v>3282</v>
      </c>
      <c r="AY867" s="97"/>
      <c r="AZ867" s="97"/>
      <c r="BA867" s="247">
        <v>100</v>
      </c>
      <c r="BD867" s="56"/>
      <c r="CS867" s="58">
        <f>+AL867+AT867</f>
        <v>100</v>
      </c>
      <c r="CT867" s="76">
        <f>+BA867+BG867+BM867+BS867+BY867+CE867+CK867+CQ867</f>
        <v>100</v>
      </c>
      <c r="CU867" s="76">
        <f>+CS867-CT867</f>
        <v>0</v>
      </c>
      <c r="CV867" s="81">
        <f>+AE867-AL867-AT867</f>
        <v>-16.670000000000002</v>
      </c>
    </row>
    <row r="868" spans="1:100">
      <c r="A868" s="56" t="s">
        <v>611</v>
      </c>
      <c r="B868" s="13">
        <v>23</v>
      </c>
      <c r="C868" s="15" t="s">
        <v>402</v>
      </c>
      <c r="D868" s="15" t="s">
        <v>403</v>
      </c>
      <c r="E868" s="13" t="s">
        <v>254</v>
      </c>
      <c r="F868" s="13">
        <v>13</v>
      </c>
      <c r="G868" s="13" t="s">
        <v>256</v>
      </c>
      <c r="H868" s="13">
        <v>3</v>
      </c>
      <c r="I868" s="55">
        <v>145.31</v>
      </c>
      <c r="J868" s="55">
        <v>42900</v>
      </c>
      <c r="K868" s="15">
        <v>0</v>
      </c>
      <c r="L868" s="15" t="s">
        <v>41</v>
      </c>
      <c r="M868" s="62" t="s">
        <v>14</v>
      </c>
      <c r="N868" s="56" t="s">
        <v>150</v>
      </c>
      <c r="O868" s="56" t="s">
        <v>612</v>
      </c>
      <c r="S868" s="109" t="s">
        <v>613</v>
      </c>
      <c r="V868" s="125">
        <v>12.5</v>
      </c>
      <c r="W868" s="125" t="s">
        <v>1017</v>
      </c>
      <c r="X868" s="65">
        <v>44571</v>
      </c>
      <c r="Y868" s="65">
        <v>44936</v>
      </c>
      <c r="Z868" s="69" t="s">
        <v>1080</v>
      </c>
      <c r="AA868" s="322">
        <v>5000</v>
      </c>
      <c r="AB868" s="56">
        <v>60</v>
      </c>
      <c r="AC868" s="56">
        <v>23</v>
      </c>
      <c r="AD868" s="65">
        <v>45654</v>
      </c>
      <c r="AE868" s="117">
        <v>83.33</v>
      </c>
      <c r="AF868" s="117"/>
      <c r="AG868" s="70" t="s">
        <v>441</v>
      </c>
      <c r="AH868" s="65">
        <v>45618</v>
      </c>
      <c r="AI868" s="173">
        <v>41974515</v>
      </c>
      <c r="AJ868" s="204" t="s">
        <v>2724</v>
      </c>
      <c r="AK868" s="56" t="s">
        <v>2761</v>
      </c>
      <c r="AL868" s="58">
        <v>100</v>
      </c>
      <c r="AN868" s="58" t="s">
        <v>2772</v>
      </c>
      <c r="AP868" s="58"/>
      <c r="AQ868" s="58"/>
      <c r="AR868" s="58"/>
      <c r="AW868" s="103">
        <v>45618</v>
      </c>
      <c r="AX868" s="97">
        <v>3433</v>
      </c>
      <c r="AY868" s="97"/>
      <c r="AZ868" s="97"/>
      <c r="BA868" s="247">
        <v>100</v>
      </c>
      <c r="BD868" s="56"/>
      <c r="CS868" s="58">
        <f>+AL868+AT868</f>
        <v>100</v>
      </c>
      <c r="CT868" s="76">
        <f>+BA868+BG868+BM868+BS868+BY868+CE868+CK868+CQ868</f>
        <v>100</v>
      </c>
      <c r="CU868" s="76">
        <f>+CS868-CT868</f>
        <v>0</v>
      </c>
      <c r="CV868" s="81">
        <f>+AE868-AL868-AT868</f>
        <v>-16.670000000000002</v>
      </c>
    </row>
    <row r="869" spans="1:100">
      <c r="A869" s="56" t="s">
        <v>611</v>
      </c>
      <c r="B869" s="13">
        <v>23</v>
      </c>
      <c r="C869" s="15" t="s">
        <v>402</v>
      </c>
      <c r="D869" s="15" t="s">
        <v>403</v>
      </c>
      <c r="E869" s="13" t="s">
        <v>254</v>
      </c>
      <c r="F869" s="13">
        <v>13</v>
      </c>
      <c r="G869" s="13" t="s">
        <v>256</v>
      </c>
      <c r="H869" s="13">
        <v>3</v>
      </c>
      <c r="I869" s="55">
        <v>145.31</v>
      </c>
      <c r="J869" s="55">
        <v>42900</v>
      </c>
      <c r="K869" s="15">
        <v>0</v>
      </c>
      <c r="L869" s="15" t="s">
        <v>41</v>
      </c>
      <c r="M869" s="62" t="s">
        <v>14</v>
      </c>
      <c r="N869" s="56" t="s">
        <v>150</v>
      </c>
      <c r="O869" s="56" t="s">
        <v>612</v>
      </c>
      <c r="S869" s="109" t="s">
        <v>613</v>
      </c>
      <c r="V869" s="125">
        <v>12.5</v>
      </c>
      <c r="W869" s="125" t="s">
        <v>1017</v>
      </c>
      <c r="X869" s="65">
        <v>44571</v>
      </c>
      <c r="Y869" s="65">
        <v>44936</v>
      </c>
      <c r="Z869" s="69" t="s">
        <v>1080</v>
      </c>
      <c r="AA869" s="322">
        <v>5000</v>
      </c>
      <c r="AB869" s="56">
        <v>60</v>
      </c>
      <c r="AC869" s="56">
        <v>24</v>
      </c>
      <c r="AD869" s="65">
        <v>45685</v>
      </c>
      <c r="AE869" s="117">
        <v>83.33</v>
      </c>
      <c r="AF869" s="117"/>
      <c r="AG869" s="70" t="s">
        <v>441</v>
      </c>
      <c r="AH869" s="65">
        <v>45749</v>
      </c>
      <c r="AI869" s="173">
        <v>41974515</v>
      </c>
      <c r="AJ869" s="204" t="s">
        <v>2724</v>
      </c>
      <c r="AK869" s="56" t="s">
        <v>2773</v>
      </c>
      <c r="AL869" s="58">
        <v>100</v>
      </c>
      <c r="AN869" s="58" t="s">
        <v>2782</v>
      </c>
      <c r="AP869" s="58"/>
      <c r="AQ869" s="58"/>
      <c r="AR869" s="58"/>
      <c r="AW869" s="103">
        <v>45749</v>
      </c>
      <c r="AX869" s="97">
        <v>3958</v>
      </c>
      <c r="AY869" s="97"/>
      <c r="AZ869" s="97"/>
      <c r="BA869" s="247">
        <v>100</v>
      </c>
      <c r="BD869" s="56"/>
      <c r="CS869" s="58">
        <f>+AL869+AT869</f>
        <v>100</v>
      </c>
      <c r="CT869" s="76">
        <f>+BA869+BG869+BM869+BS869+BY869+CE869+CK869+CQ869</f>
        <v>100</v>
      </c>
      <c r="CU869" s="76">
        <f>+CS869-CT869</f>
        <v>0</v>
      </c>
      <c r="CV869" s="81">
        <f>+AE869-AL869-AT869</f>
        <v>-16.670000000000002</v>
      </c>
    </row>
    <row r="870" spans="1:100">
      <c r="A870" s="56" t="s">
        <v>611</v>
      </c>
      <c r="B870" s="13">
        <v>23</v>
      </c>
      <c r="C870" s="15" t="s">
        <v>402</v>
      </c>
      <c r="D870" s="15" t="s">
        <v>403</v>
      </c>
      <c r="E870" s="13" t="s">
        <v>254</v>
      </c>
      <c r="F870" s="13">
        <v>13</v>
      </c>
      <c r="G870" s="13" t="s">
        <v>256</v>
      </c>
      <c r="H870" s="13">
        <v>3</v>
      </c>
      <c r="I870" s="55">
        <v>145.31</v>
      </c>
      <c r="J870" s="55">
        <v>42900</v>
      </c>
      <c r="K870" s="15">
        <v>0</v>
      </c>
      <c r="L870" s="15" t="s">
        <v>41</v>
      </c>
      <c r="M870" s="62" t="s">
        <v>14</v>
      </c>
      <c r="N870" s="56" t="s">
        <v>150</v>
      </c>
      <c r="O870" s="56" t="s">
        <v>612</v>
      </c>
      <c r="S870" s="109" t="s">
        <v>613</v>
      </c>
      <c r="V870" s="125">
        <v>12.5</v>
      </c>
      <c r="W870" s="125" t="s">
        <v>1017</v>
      </c>
      <c r="X870" s="65">
        <v>44571</v>
      </c>
      <c r="Y870" s="65">
        <v>44936</v>
      </c>
      <c r="Z870" s="69" t="s">
        <v>1080</v>
      </c>
      <c r="AA870" s="322">
        <v>5000</v>
      </c>
      <c r="AB870" s="56">
        <v>60</v>
      </c>
      <c r="AC870" s="56">
        <v>25</v>
      </c>
      <c r="AD870" s="65">
        <v>45716</v>
      </c>
      <c r="AE870" s="117">
        <v>83.33</v>
      </c>
      <c r="AF870" s="117"/>
      <c r="AG870" s="70" t="s">
        <v>441</v>
      </c>
      <c r="AH870" s="65">
        <v>45749</v>
      </c>
      <c r="AI870" s="173">
        <v>41974515</v>
      </c>
      <c r="AJ870" s="204" t="s">
        <v>2724</v>
      </c>
      <c r="AK870" s="56" t="s">
        <v>2774</v>
      </c>
      <c r="AL870" s="58">
        <v>100</v>
      </c>
      <c r="AN870" s="58" t="s">
        <v>2783</v>
      </c>
      <c r="AP870" s="58"/>
      <c r="AQ870" s="58"/>
      <c r="AR870" s="58"/>
      <c r="AW870" s="103">
        <v>45749</v>
      </c>
      <c r="AX870" s="97">
        <v>3958</v>
      </c>
      <c r="AY870" s="97"/>
      <c r="AZ870" s="97"/>
      <c r="BA870" s="247">
        <v>100</v>
      </c>
      <c r="BD870" s="56"/>
      <c r="CS870" s="58">
        <f>+AL870+AT870</f>
        <v>100</v>
      </c>
      <c r="CT870" s="76">
        <f>+BA870+BG870+BM870+BS870+BY870+CE870+CK870+CQ870</f>
        <v>100</v>
      </c>
      <c r="CU870" s="76">
        <f>+CS870-CT870</f>
        <v>0</v>
      </c>
      <c r="CV870" s="81">
        <f>+AE870-AL870-AT870</f>
        <v>-16.670000000000002</v>
      </c>
    </row>
    <row r="871" spans="1:100">
      <c r="A871" s="56" t="s">
        <v>611</v>
      </c>
      <c r="B871" s="13">
        <v>23</v>
      </c>
      <c r="C871" s="15" t="s">
        <v>402</v>
      </c>
      <c r="D871" s="15" t="s">
        <v>403</v>
      </c>
      <c r="E871" s="13" t="s">
        <v>254</v>
      </c>
      <c r="F871" s="13">
        <v>13</v>
      </c>
      <c r="G871" s="13" t="s">
        <v>256</v>
      </c>
      <c r="H871" s="13">
        <v>3</v>
      </c>
      <c r="I871" s="55">
        <v>145.31</v>
      </c>
      <c r="J871" s="55">
        <v>42900</v>
      </c>
      <c r="K871" s="15">
        <v>0</v>
      </c>
      <c r="L871" s="15" t="s">
        <v>41</v>
      </c>
      <c r="M871" s="62" t="s">
        <v>14</v>
      </c>
      <c r="N871" s="56" t="s">
        <v>150</v>
      </c>
      <c r="O871" s="56" t="s">
        <v>612</v>
      </c>
      <c r="S871" s="109" t="s">
        <v>613</v>
      </c>
      <c r="V871" s="125">
        <v>12.5</v>
      </c>
      <c r="W871" s="125" t="s">
        <v>1017</v>
      </c>
      <c r="X871" s="65">
        <v>44571</v>
      </c>
      <c r="Y871" s="65">
        <v>44936</v>
      </c>
      <c r="Z871" s="69" t="s">
        <v>1080</v>
      </c>
      <c r="AA871" s="322">
        <v>5000</v>
      </c>
      <c r="AB871" s="56">
        <v>60</v>
      </c>
      <c r="AC871" s="56">
        <v>26</v>
      </c>
      <c r="AD871" s="65">
        <v>45744</v>
      </c>
      <c r="AE871" s="117">
        <v>83.33</v>
      </c>
      <c r="AF871" s="117"/>
      <c r="AG871" s="70" t="s">
        <v>441</v>
      </c>
      <c r="AH871" s="65">
        <v>45749</v>
      </c>
      <c r="AI871" s="173">
        <v>41974515</v>
      </c>
      <c r="AJ871" s="204" t="s">
        <v>2724</v>
      </c>
      <c r="AK871" s="56" t="s">
        <v>2775</v>
      </c>
      <c r="AL871" s="58">
        <v>100</v>
      </c>
      <c r="AN871" s="58" t="s">
        <v>2784</v>
      </c>
      <c r="AP871" s="58"/>
      <c r="AQ871" s="58"/>
      <c r="AR871" s="58"/>
      <c r="AW871" s="103">
        <v>45749</v>
      </c>
      <c r="AX871" s="97">
        <v>3958</v>
      </c>
      <c r="AY871" s="97"/>
      <c r="AZ871" s="97"/>
      <c r="BA871" s="247">
        <v>100</v>
      </c>
      <c r="BD871" s="56"/>
      <c r="CS871" s="58">
        <f>+AL871+AT871</f>
        <v>100</v>
      </c>
      <c r="CT871" s="76">
        <f>+BA871+BG871+BM871+BS871+BY871+CE871+CK871+CQ871</f>
        <v>100</v>
      </c>
      <c r="CU871" s="76">
        <f>+CS871-CT871</f>
        <v>0</v>
      </c>
      <c r="CV871" s="81">
        <f>+AE871-AL871-AT871</f>
        <v>-16.670000000000002</v>
      </c>
    </row>
    <row r="872" spans="1:100">
      <c r="A872" s="56" t="s">
        <v>611</v>
      </c>
      <c r="B872" s="13">
        <v>23</v>
      </c>
      <c r="C872" s="15" t="s">
        <v>402</v>
      </c>
      <c r="D872" s="15" t="s">
        <v>403</v>
      </c>
      <c r="E872" s="13" t="s">
        <v>254</v>
      </c>
      <c r="F872" s="13">
        <v>13</v>
      </c>
      <c r="G872" s="13" t="s">
        <v>256</v>
      </c>
      <c r="H872" s="13">
        <v>3</v>
      </c>
      <c r="I872" s="55">
        <v>145.31</v>
      </c>
      <c r="J872" s="55">
        <v>42900</v>
      </c>
      <c r="K872" s="15">
        <v>0</v>
      </c>
      <c r="L872" s="15" t="s">
        <v>41</v>
      </c>
      <c r="M872" s="62" t="s">
        <v>14</v>
      </c>
      <c r="N872" s="56" t="s">
        <v>150</v>
      </c>
      <c r="O872" s="56" t="s">
        <v>612</v>
      </c>
      <c r="S872" s="109" t="s">
        <v>613</v>
      </c>
      <c r="V872" s="125">
        <v>12.5</v>
      </c>
      <c r="W872" s="125" t="s">
        <v>1017</v>
      </c>
      <c r="X872" s="65">
        <v>44571</v>
      </c>
      <c r="Y872" s="65">
        <v>44936</v>
      </c>
      <c r="Z872" s="69" t="s">
        <v>1080</v>
      </c>
      <c r="AA872" s="322">
        <v>5000</v>
      </c>
      <c r="AB872" s="56">
        <v>60</v>
      </c>
      <c r="AC872" s="56">
        <v>27</v>
      </c>
      <c r="AD872" s="65">
        <v>45775</v>
      </c>
      <c r="AE872" s="117">
        <v>83.33</v>
      </c>
      <c r="AF872" s="117"/>
      <c r="AG872" s="70" t="s">
        <v>441</v>
      </c>
      <c r="AH872" s="65">
        <v>45749</v>
      </c>
      <c r="AI872" s="173">
        <v>41974515</v>
      </c>
      <c r="AJ872" s="204" t="s">
        <v>2724</v>
      </c>
      <c r="AK872" s="56" t="s">
        <v>2776</v>
      </c>
      <c r="AL872" s="58">
        <v>100</v>
      </c>
      <c r="AN872" s="58" t="s">
        <v>2785</v>
      </c>
      <c r="AP872" s="58"/>
      <c r="AQ872" s="58"/>
      <c r="AR872" s="58"/>
      <c r="AW872" s="103">
        <v>45749</v>
      </c>
      <c r="AX872" s="97">
        <v>3958</v>
      </c>
      <c r="AY872" s="97"/>
      <c r="AZ872" s="97"/>
      <c r="BA872" s="247">
        <v>100</v>
      </c>
      <c r="BD872" s="56"/>
      <c r="CS872" s="58">
        <f>+AL872+AT872</f>
        <v>100</v>
      </c>
      <c r="CT872" s="76">
        <f>+BA872+BG872+BM872+BS872+BY872+CE872+CK872+CQ872</f>
        <v>100</v>
      </c>
      <c r="CU872" s="76">
        <f>+CS872-CT872</f>
        <v>0</v>
      </c>
      <c r="CV872" s="81">
        <f>+AE872-AL872-AT872</f>
        <v>-16.670000000000002</v>
      </c>
    </row>
    <row r="873" spans="1:100">
      <c r="A873" s="56" t="s">
        <v>611</v>
      </c>
      <c r="B873" s="13">
        <v>23</v>
      </c>
      <c r="C873" s="15" t="s">
        <v>402</v>
      </c>
      <c r="D873" s="15" t="s">
        <v>403</v>
      </c>
      <c r="E873" s="13" t="s">
        <v>254</v>
      </c>
      <c r="F873" s="13">
        <v>13</v>
      </c>
      <c r="G873" s="13" t="s">
        <v>256</v>
      </c>
      <c r="H873" s="13">
        <v>3</v>
      </c>
      <c r="I873" s="55">
        <v>145.31</v>
      </c>
      <c r="J873" s="55">
        <v>42900</v>
      </c>
      <c r="K873" s="15">
        <v>0</v>
      </c>
      <c r="L873" s="15" t="s">
        <v>41</v>
      </c>
      <c r="M873" s="62" t="s">
        <v>14</v>
      </c>
      <c r="N873" s="56" t="s">
        <v>150</v>
      </c>
      <c r="O873" s="56" t="s">
        <v>612</v>
      </c>
      <c r="S873" s="109" t="s">
        <v>613</v>
      </c>
      <c r="V873" s="125">
        <v>12.5</v>
      </c>
      <c r="W873" s="125" t="s">
        <v>1017</v>
      </c>
      <c r="X873" s="65">
        <v>44571</v>
      </c>
      <c r="Y873" s="65">
        <v>44936</v>
      </c>
      <c r="Z873" s="69" t="s">
        <v>1080</v>
      </c>
      <c r="AA873" s="322">
        <v>5000</v>
      </c>
      <c r="AB873" s="56">
        <v>60</v>
      </c>
      <c r="AC873" s="56">
        <v>28</v>
      </c>
      <c r="AD873" s="65">
        <v>45805</v>
      </c>
      <c r="AE873" s="117">
        <v>83.33</v>
      </c>
      <c r="AF873" s="117"/>
      <c r="AG873" s="70" t="s">
        <v>441</v>
      </c>
      <c r="AH873" s="65">
        <v>45827</v>
      </c>
      <c r="AI873" s="173">
        <v>41974515</v>
      </c>
      <c r="AJ873" s="204" t="s">
        <v>2724</v>
      </c>
      <c r="AK873" s="56" t="s">
        <v>2777</v>
      </c>
      <c r="AL873" s="58">
        <v>100</v>
      </c>
      <c r="AN873" s="58" t="s">
        <v>2786</v>
      </c>
      <c r="AP873" s="58"/>
      <c r="AQ873" s="58"/>
      <c r="AR873" s="58"/>
      <c r="AW873" s="103">
        <v>45827</v>
      </c>
      <c r="AX873" s="97">
        <v>4321</v>
      </c>
      <c r="AY873" s="97"/>
      <c r="AZ873" s="97"/>
      <c r="BA873" s="247">
        <v>100</v>
      </c>
      <c r="BD873" s="56"/>
      <c r="CS873" s="58">
        <f>+AL873+AT873</f>
        <v>100</v>
      </c>
      <c r="CT873" s="76">
        <f>+BA873+BG873+BM873+BS873+BY873+CE873+CK873+CQ873</f>
        <v>100</v>
      </c>
      <c r="CU873" s="76">
        <f>+CS873-CT873</f>
        <v>0</v>
      </c>
      <c r="CV873" s="81">
        <f>+AE873-AL873-AT873</f>
        <v>-16.670000000000002</v>
      </c>
    </row>
    <row r="874" spans="1:100">
      <c r="A874" s="56" t="s">
        <v>611</v>
      </c>
      <c r="B874" s="13">
        <v>23</v>
      </c>
      <c r="C874" s="15" t="s">
        <v>402</v>
      </c>
      <c r="D874" s="15" t="s">
        <v>403</v>
      </c>
      <c r="E874" s="13" t="s">
        <v>254</v>
      </c>
      <c r="F874" s="13">
        <v>13</v>
      </c>
      <c r="G874" s="13" t="s">
        <v>256</v>
      </c>
      <c r="H874" s="13">
        <v>3</v>
      </c>
      <c r="I874" s="55">
        <v>145.31</v>
      </c>
      <c r="J874" s="55">
        <v>42900</v>
      </c>
      <c r="K874" s="15">
        <v>0</v>
      </c>
      <c r="L874" s="15" t="s">
        <v>41</v>
      </c>
      <c r="M874" s="62" t="s">
        <v>14</v>
      </c>
      <c r="N874" s="56" t="s">
        <v>150</v>
      </c>
      <c r="O874" s="56" t="s">
        <v>612</v>
      </c>
      <c r="S874" s="109" t="s">
        <v>613</v>
      </c>
      <c r="V874" s="125">
        <v>12.5</v>
      </c>
      <c r="W874" s="125" t="s">
        <v>1017</v>
      </c>
      <c r="X874" s="65">
        <v>44571</v>
      </c>
      <c r="Y874" s="65">
        <v>44936</v>
      </c>
      <c r="Z874" s="69" t="s">
        <v>1080</v>
      </c>
      <c r="AA874" s="322">
        <v>5000</v>
      </c>
      <c r="AB874" s="56">
        <v>60</v>
      </c>
      <c r="AC874" s="56">
        <v>29</v>
      </c>
      <c r="AD874" s="65">
        <v>45836</v>
      </c>
      <c r="AE874" s="117">
        <v>83.33</v>
      </c>
      <c r="AF874" s="117"/>
      <c r="AG874" s="70" t="s">
        <v>441</v>
      </c>
      <c r="AH874" s="65">
        <v>45827</v>
      </c>
      <c r="AI874" s="173">
        <v>41974515</v>
      </c>
      <c r="AJ874" s="204" t="s">
        <v>2724</v>
      </c>
      <c r="AK874" s="56" t="s">
        <v>2778</v>
      </c>
      <c r="AL874" s="58">
        <v>100</v>
      </c>
      <c r="AN874" s="58" t="s">
        <v>2787</v>
      </c>
      <c r="AP874" s="58"/>
      <c r="AQ874" s="58"/>
      <c r="AR874" s="58"/>
      <c r="AW874" s="103">
        <v>45827</v>
      </c>
      <c r="AX874" s="97">
        <v>4321</v>
      </c>
      <c r="AY874" s="97"/>
      <c r="AZ874" s="97"/>
      <c r="BA874" s="247">
        <v>100</v>
      </c>
      <c r="BD874" s="56"/>
      <c r="CS874" s="58">
        <f>+AL874+AT874</f>
        <v>100</v>
      </c>
      <c r="CT874" s="76">
        <f>+BA874+BG874+BM874+BS874+BY874+CE874+CK874+CQ874</f>
        <v>100</v>
      </c>
      <c r="CU874" s="76">
        <f>+CS874-CT874</f>
        <v>0</v>
      </c>
      <c r="CV874" s="81">
        <f>+AE874-AL874-AT874</f>
        <v>-16.670000000000002</v>
      </c>
    </row>
    <row r="875" spans="1:100">
      <c r="A875" s="56" t="s">
        <v>611</v>
      </c>
      <c r="B875" s="13">
        <v>23</v>
      </c>
      <c r="C875" s="15" t="s">
        <v>402</v>
      </c>
      <c r="D875" s="15" t="s">
        <v>403</v>
      </c>
      <c r="E875" s="13" t="s">
        <v>254</v>
      </c>
      <c r="F875" s="13">
        <v>13</v>
      </c>
      <c r="G875" s="13" t="s">
        <v>256</v>
      </c>
      <c r="H875" s="13">
        <v>3</v>
      </c>
      <c r="I875" s="55">
        <v>145.31</v>
      </c>
      <c r="J875" s="55">
        <v>42900</v>
      </c>
      <c r="K875" s="15">
        <v>0</v>
      </c>
      <c r="L875" s="15" t="s">
        <v>41</v>
      </c>
      <c r="M875" s="62" t="s">
        <v>14</v>
      </c>
      <c r="N875" s="56" t="s">
        <v>150</v>
      </c>
      <c r="O875" s="56" t="s">
        <v>612</v>
      </c>
      <c r="S875" s="109" t="s">
        <v>613</v>
      </c>
      <c r="V875" s="125">
        <v>12.5</v>
      </c>
      <c r="W875" s="125" t="s">
        <v>1017</v>
      </c>
      <c r="X875" s="65">
        <v>44571</v>
      </c>
      <c r="Y875" s="65">
        <v>44936</v>
      </c>
      <c r="Z875" s="69" t="s">
        <v>1080</v>
      </c>
      <c r="AA875" s="322">
        <v>5000</v>
      </c>
      <c r="AB875" s="56">
        <v>60</v>
      </c>
      <c r="AC875" s="56">
        <v>30</v>
      </c>
      <c r="AD875" s="65">
        <v>45866</v>
      </c>
      <c r="AE875" s="117">
        <v>83.33</v>
      </c>
      <c r="AF875" s="117"/>
      <c r="AG875" s="70" t="s">
        <v>441</v>
      </c>
      <c r="AH875" s="65">
        <v>45827</v>
      </c>
      <c r="AI875" s="173">
        <v>41974515</v>
      </c>
      <c r="AJ875" s="204" t="s">
        <v>2724</v>
      </c>
      <c r="AK875" s="56" t="s">
        <v>2779</v>
      </c>
      <c r="AL875" s="58">
        <v>100</v>
      </c>
      <c r="AN875" s="58" t="s">
        <v>2788</v>
      </c>
      <c r="AP875" s="58"/>
      <c r="AQ875" s="58"/>
      <c r="AR875" s="58"/>
      <c r="AW875" s="103">
        <v>45827</v>
      </c>
      <c r="AX875" s="97">
        <v>4321</v>
      </c>
      <c r="AY875" s="97"/>
      <c r="AZ875" s="97"/>
      <c r="BA875" s="247">
        <v>100</v>
      </c>
      <c r="BD875" s="56"/>
      <c r="CS875" s="58">
        <f>+AL875+AT875</f>
        <v>100</v>
      </c>
      <c r="CT875" s="76">
        <f>+BA875+BG875+BM875+BS875+BY875+CE875+CK875+CQ875</f>
        <v>100</v>
      </c>
      <c r="CU875" s="76">
        <f>+CS875-CT875</f>
        <v>0</v>
      </c>
      <c r="CV875" s="81">
        <f>+AE875-AL875-AT875</f>
        <v>-16.670000000000002</v>
      </c>
    </row>
    <row r="876" spans="1:100">
      <c r="A876" s="56" t="s">
        <v>611</v>
      </c>
      <c r="B876" s="13">
        <v>23</v>
      </c>
      <c r="C876" s="15" t="s">
        <v>402</v>
      </c>
      <c r="D876" s="15" t="s">
        <v>403</v>
      </c>
      <c r="E876" s="13" t="s">
        <v>254</v>
      </c>
      <c r="F876" s="13">
        <v>13</v>
      </c>
      <c r="G876" s="13" t="s">
        <v>256</v>
      </c>
      <c r="H876" s="13">
        <v>3</v>
      </c>
      <c r="I876" s="55">
        <v>145.31</v>
      </c>
      <c r="J876" s="55">
        <v>42900</v>
      </c>
      <c r="K876" s="15">
        <v>0</v>
      </c>
      <c r="L876" s="15" t="s">
        <v>41</v>
      </c>
      <c r="M876" s="62" t="s">
        <v>14</v>
      </c>
      <c r="N876" s="56" t="s">
        <v>150</v>
      </c>
      <c r="O876" s="56" t="s">
        <v>612</v>
      </c>
      <c r="S876" s="109" t="s">
        <v>613</v>
      </c>
      <c r="V876" s="125">
        <v>12.5</v>
      </c>
      <c r="W876" s="125" t="s">
        <v>1017</v>
      </c>
      <c r="X876" s="65">
        <v>44571</v>
      </c>
      <c r="Y876" s="65">
        <v>44936</v>
      </c>
      <c r="Z876" s="69" t="s">
        <v>1080</v>
      </c>
      <c r="AA876" s="322">
        <v>5000</v>
      </c>
      <c r="AB876" s="56">
        <v>60</v>
      </c>
      <c r="AC876" s="56">
        <v>31</v>
      </c>
      <c r="AD876" s="65">
        <v>45897</v>
      </c>
      <c r="AE876" s="117">
        <v>83.33</v>
      </c>
      <c r="AF876" s="117"/>
      <c r="AG876" s="70" t="s">
        <v>441</v>
      </c>
      <c r="AH876" s="65">
        <v>45827</v>
      </c>
      <c r="AI876" s="173">
        <v>41974515</v>
      </c>
      <c r="AJ876" s="204" t="s">
        <v>2724</v>
      </c>
      <c r="AK876" s="56" t="s">
        <v>2780</v>
      </c>
      <c r="AL876" s="58">
        <v>100</v>
      </c>
      <c r="AN876" s="58" t="s">
        <v>2789</v>
      </c>
      <c r="AP876" s="58"/>
      <c r="AQ876" s="58"/>
      <c r="AR876" s="58"/>
      <c r="AW876" s="103">
        <v>45827</v>
      </c>
      <c r="AX876" s="97">
        <v>4321</v>
      </c>
      <c r="AY876" s="97"/>
      <c r="AZ876" s="97"/>
      <c r="BA876" s="247">
        <v>100</v>
      </c>
      <c r="BD876" s="56"/>
      <c r="CS876" s="58">
        <f>+AL876+AT876</f>
        <v>100</v>
      </c>
      <c r="CT876" s="76">
        <f>+BA876+BG876+BM876+BS876+BY876+CE876+CK876+CQ876</f>
        <v>100</v>
      </c>
      <c r="CU876" s="76">
        <f>+CS876-CT876</f>
        <v>0</v>
      </c>
      <c r="CV876" s="81">
        <f>+AE876-AL876-AT876</f>
        <v>-16.670000000000002</v>
      </c>
    </row>
    <row r="877" spans="1:100">
      <c r="A877" s="56" t="s">
        <v>611</v>
      </c>
      <c r="B877" s="13">
        <v>23</v>
      </c>
      <c r="C877" s="15" t="s">
        <v>402</v>
      </c>
      <c r="D877" s="15" t="s">
        <v>403</v>
      </c>
      <c r="E877" s="13" t="s">
        <v>254</v>
      </c>
      <c r="F877" s="13">
        <v>13</v>
      </c>
      <c r="G877" s="13" t="s">
        <v>256</v>
      </c>
      <c r="H877" s="13">
        <v>3</v>
      </c>
      <c r="I877" s="55">
        <v>145.31</v>
      </c>
      <c r="J877" s="55">
        <v>42900</v>
      </c>
      <c r="K877" s="15">
        <v>0</v>
      </c>
      <c r="L877" s="15" t="s">
        <v>41</v>
      </c>
      <c r="M877" s="62" t="s">
        <v>14</v>
      </c>
      <c r="N877" s="56" t="s">
        <v>150</v>
      </c>
      <c r="O877" s="56" t="s">
        <v>612</v>
      </c>
      <c r="S877" s="109" t="s">
        <v>613</v>
      </c>
      <c r="V877" s="125">
        <v>12.5</v>
      </c>
      <c r="W877" s="125" t="s">
        <v>1017</v>
      </c>
      <c r="X877" s="65">
        <v>44571</v>
      </c>
      <c r="Y877" s="65">
        <v>44936</v>
      </c>
      <c r="Z877" s="69" t="s">
        <v>1080</v>
      </c>
      <c r="AA877" s="322">
        <v>5000</v>
      </c>
      <c r="AB877" s="56">
        <v>60</v>
      </c>
      <c r="AC877" s="56">
        <v>32</v>
      </c>
      <c r="AD877" s="65">
        <v>45928</v>
      </c>
      <c r="AE877" s="117">
        <v>83.33</v>
      </c>
      <c r="AF877" s="117"/>
      <c r="AG877" s="70" t="s">
        <v>441</v>
      </c>
      <c r="AH877" s="65">
        <v>45887</v>
      </c>
      <c r="AI877" s="173">
        <v>41974515</v>
      </c>
      <c r="AJ877" s="204" t="s">
        <v>2724</v>
      </c>
      <c r="AK877" s="56" t="s">
        <v>2781</v>
      </c>
      <c r="AL877" s="58">
        <v>100</v>
      </c>
      <c r="AN877" s="58" t="s">
        <v>2790</v>
      </c>
      <c r="AP877" s="58"/>
      <c r="AQ877" s="58"/>
      <c r="AR877" s="58"/>
      <c r="AW877" s="103">
        <v>45887</v>
      </c>
      <c r="AX877" s="97">
        <v>4586</v>
      </c>
      <c r="AY877" s="97"/>
      <c r="AZ877" s="97"/>
      <c r="BA877" s="247">
        <v>100</v>
      </c>
      <c r="BD877" s="56"/>
      <c r="CS877" s="58">
        <f>+AL877+AT877</f>
        <v>100</v>
      </c>
      <c r="CT877" s="76">
        <f>+BA877+BG877+BM877+BS877+BY877+CE877+CK877+CQ877</f>
        <v>100</v>
      </c>
      <c r="CU877" s="76">
        <f>+CS877-CT877</f>
        <v>0</v>
      </c>
      <c r="CV877" s="81">
        <f>+AE877-AL877-AT877</f>
        <v>-16.670000000000002</v>
      </c>
    </row>
    <row r="878" spans="1:100">
      <c r="A878" s="56" t="s">
        <v>611</v>
      </c>
      <c r="B878" s="13">
        <v>23</v>
      </c>
      <c r="C878" s="15" t="s">
        <v>402</v>
      </c>
      <c r="D878" s="15" t="s">
        <v>403</v>
      </c>
      <c r="E878" s="13" t="s">
        <v>254</v>
      </c>
      <c r="F878" s="13">
        <v>13</v>
      </c>
      <c r="G878" s="13" t="s">
        <v>256</v>
      </c>
      <c r="H878" s="13">
        <v>3</v>
      </c>
      <c r="I878" s="55">
        <v>145.31</v>
      </c>
      <c r="J878" s="55">
        <v>42900</v>
      </c>
      <c r="K878" s="15">
        <v>0</v>
      </c>
      <c r="L878" s="15" t="s">
        <v>41</v>
      </c>
      <c r="M878" s="62" t="s">
        <v>14</v>
      </c>
      <c r="N878" s="56" t="s">
        <v>150</v>
      </c>
      <c r="O878" s="56" t="s">
        <v>612</v>
      </c>
      <c r="S878" s="109" t="s">
        <v>613</v>
      </c>
      <c r="V878" s="125">
        <v>12.5</v>
      </c>
      <c r="W878" s="125" t="s">
        <v>1017</v>
      </c>
      <c r="X878" s="65">
        <v>44571</v>
      </c>
      <c r="Y878" s="65">
        <v>44936</v>
      </c>
      <c r="Z878" s="69" t="s">
        <v>1080</v>
      </c>
      <c r="AA878" s="322">
        <v>5000</v>
      </c>
      <c r="AB878" s="56">
        <v>60</v>
      </c>
      <c r="AC878" s="56">
        <v>33</v>
      </c>
      <c r="AD878" s="65">
        <v>45958</v>
      </c>
      <c r="AE878" s="117">
        <v>83.33</v>
      </c>
      <c r="AF878" s="117"/>
      <c r="AP878" s="58"/>
      <c r="AQ878" s="58"/>
      <c r="AR878" s="58"/>
      <c r="AW878" s="56"/>
      <c r="BD878" s="56"/>
      <c r="CS878" s="58">
        <f>+AL878+AT878</f>
        <v>0</v>
      </c>
      <c r="CT878" s="76">
        <f>+BA878+BG878+BM878+BS878+BY878+CE878+CK878+CQ878</f>
        <v>0</v>
      </c>
      <c r="CU878" s="76">
        <f>+CS878-CT878</f>
        <v>0</v>
      </c>
      <c r="CV878" s="81">
        <f>+AE878-AL878-AT878</f>
        <v>83.33</v>
      </c>
    </row>
    <row r="879" spans="1:100">
      <c r="A879" s="56" t="s">
        <v>611</v>
      </c>
      <c r="B879" s="13">
        <v>23</v>
      </c>
      <c r="C879" s="15" t="s">
        <v>402</v>
      </c>
      <c r="D879" s="15" t="s">
        <v>403</v>
      </c>
      <c r="E879" s="13" t="s">
        <v>254</v>
      </c>
      <c r="F879" s="13">
        <v>13</v>
      </c>
      <c r="G879" s="13" t="s">
        <v>256</v>
      </c>
      <c r="H879" s="13">
        <v>3</v>
      </c>
      <c r="I879" s="55">
        <v>145.31</v>
      </c>
      <c r="J879" s="55">
        <v>42900</v>
      </c>
      <c r="K879" s="15">
        <v>0</v>
      </c>
      <c r="L879" s="15" t="s">
        <v>41</v>
      </c>
      <c r="M879" s="62" t="s">
        <v>14</v>
      </c>
      <c r="N879" s="56" t="s">
        <v>150</v>
      </c>
      <c r="O879" s="56" t="s">
        <v>612</v>
      </c>
      <c r="S879" s="109" t="s">
        <v>613</v>
      </c>
      <c r="V879" s="125">
        <v>12.5</v>
      </c>
      <c r="W879" s="125" t="s">
        <v>1017</v>
      </c>
      <c r="X879" s="65">
        <v>44571</v>
      </c>
      <c r="Y879" s="65">
        <v>44936</v>
      </c>
      <c r="Z879" s="69" t="s">
        <v>1080</v>
      </c>
      <c r="AA879" s="322">
        <v>5000</v>
      </c>
      <c r="AB879" s="56">
        <v>60</v>
      </c>
      <c r="AC879" s="56">
        <v>34</v>
      </c>
      <c r="AD879" s="65">
        <v>45989</v>
      </c>
      <c r="AE879" s="117">
        <v>83.33</v>
      </c>
      <c r="AF879" s="117"/>
      <c r="AP879" s="58"/>
      <c r="AQ879" s="58"/>
      <c r="AR879" s="58"/>
      <c r="AW879" s="56"/>
      <c r="BD879" s="56"/>
      <c r="CS879" s="58">
        <f>+AL879+AT879</f>
        <v>0</v>
      </c>
      <c r="CT879" s="76">
        <f>+BA879+BG879+BM879+BS879+BY879+CE879+CK879+CQ879</f>
        <v>0</v>
      </c>
      <c r="CU879" s="76">
        <f>+CS879-CT879</f>
        <v>0</v>
      </c>
      <c r="CV879" s="81">
        <f>+AE879-AL879-AT879</f>
        <v>83.33</v>
      </c>
    </row>
    <row r="880" spans="1:100">
      <c r="A880" s="56" t="s">
        <v>611</v>
      </c>
      <c r="B880" s="13">
        <v>23</v>
      </c>
      <c r="C880" s="15" t="s">
        <v>402</v>
      </c>
      <c r="D880" s="15" t="s">
        <v>403</v>
      </c>
      <c r="E880" s="13" t="s">
        <v>254</v>
      </c>
      <c r="F880" s="13">
        <v>13</v>
      </c>
      <c r="G880" s="13" t="s">
        <v>256</v>
      </c>
      <c r="H880" s="13">
        <v>3</v>
      </c>
      <c r="I880" s="55">
        <v>145.31</v>
      </c>
      <c r="J880" s="55">
        <v>42900</v>
      </c>
      <c r="K880" s="15">
        <v>0</v>
      </c>
      <c r="L880" s="15" t="s">
        <v>41</v>
      </c>
      <c r="M880" s="62" t="s">
        <v>14</v>
      </c>
      <c r="N880" s="56" t="s">
        <v>150</v>
      </c>
      <c r="O880" s="56" t="s">
        <v>612</v>
      </c>
      <c r="S880" s="109" t="s">
        <v>613</v>
      </c>
      <c r="V880" s="125">
        <v>12.5</v>
      </c>
      <c r="W880" s="125" t="s">
        <v>1017</v>
      </c>
      <c r="X880" s="65">
        <v>44571</v>
      </c>
      <c r="Y880" s="65">
        <v>44936</v>
      </c>
      <c r="Z880" s="69" t="s">
        <v>1080</v>
      </c>
      <c r="AA880" s="322">
        <v>5000</v>
      </c>
      <c r="AB880" s="56">
        <v>60</v>
      </c>
      <c r="AC880" s="56">
        <v>35</v>
      </c>
      <c r="AD880" s="65">
        <v>46019</v>
      </c>
      <c r="AE880" s="117">
        <v>83.33</v>
      </c>
      <c r="AF880" s="117"/>
      <c r="AP880" s="58"/>
      <c r="AQ880" s="58"/>
      <c r="AR880" s="58"/>
      <c r="AW880" s="56"/>
      <c r="BD880" s="56"/>
      <c r="CS880" s="58">
        <f>+AL880+AT880</f>
        <v>0</v>
      </c>
      <c r="CT880" s="76">
        <f>+BA880+BG880+BM880+BS880+BY880+CE880+CK880+CQ880</f>
        <v>0</v>
      </c>
      <c r="CU880" s="76">
        <f>+CS880-CT880</f>
        <v>0</v>
      </c>
      <c r="CV880" s="81">
        <f>+AE880-AL880-AT880</f>
        <v>83.33</v>
      </c>
    </row>
    <row r="881" spans="1:103">
      <c r="A881" s="56" t="s">
        <v>611</v>
      </c>
      <c r="B881" s="13">
        <v>23</v>
      </c>
      <c r="C881" s="15" t="s">
        <v>402</v>
      </c>
      <c r="D881" s="15" t="s">
        <v>403</v>
      </c>
      <c r="E881" s="13" t="s">
        <v>254</v>
      </c>
      <c r="F881" s="13">
        <v>13</v>
      </c>
      <c r="G881" s="13" t="s">
        <v>256</v>
      </c>
      <c r="H881" s="13">
        <v>3</v>
      </c>
      <c r="I881" s="55">
        <v>145.31</v>
      </c>
      <c r="J881" s="55">
        <v>42900</v>
      </c>
      <c r="K881" s="15">
        <v>0</v>
      </c>
      <c r="L881" s="15" t="s">
        <v>41</v>
      </c>
      <c r="M881" s="62" t="s">
        <v>14</v>
      </c>
      <c r="N881" s="56" t="s">
        <v>150</v>
      </c>
      <c r="O881" s="56" t="s">
        <v>612</v>
      </c>
      <c r="S881" s="109" t="s">
        <v>613</v>
      </c>
      <c r="V881" s="125">
        <v>12.5</v>
      </c>
      <c r="W881" s="125" t="s">
        <v>1017</v>
      </c>
      <c r="X881" s="65">
        <v>44571</v>
      </c>
      <c r="Y881" s="65">
        <v>44936</v>
      </c>
      <c r="Z881" s="69" t="s">
        <v>1080</v>
      </c>
      <c r="AA881" s="322">
        <v>5000</v>
      </c>
      <c r="AB881" s="56">
        <v>60</v>
      </c>
      <c r="AC881" s="56">
        <v>36</v>
      </c>
      <c r="AD881" s="65">
        <v>46050</v>
      </c>
      <c r="AE881" s="117">
        <v>83.33</v>
      </c>
      <c r="AF881" s="117"/>
      <c r="AP881" s="58"/>
      <c r="AQ881" s="58"/>
      <c r="AR881" s="58"/>
      <c r="AW881" s="56"/>
      <c r="BD881" s="56"/>
      <c r="CS881" s="58">
        <f>+AL881+AT881</f>
        <v>0</v>
      </c>
      <c r="CT881" s="76">
        <f>+BA881+BG881+BM881+BS881+BY881+CE881+CK881+CQ881</f>
        <v>0</v>
      </c>
      <c r="CU881" s="76">
        <f>+CS881-CT881</f>
        <v>0</v>
      </c>
      <c r="CV881" s="81">
        <f>+AE881-AL881-AT881</f>
        <v>83.33</v>
      </c>
    </row>
    <row r="882" spans="1:103">
      <c r="A882" s="56" t="s">
        <v>611</v>
      </c>
      <c r="B882" s="13">
        <v>23</v>
      </c>
      <c r="C882" s="15" t="s">
        <v>402</v>
      </c>
      <c r="D882" s="15" t="s">
        <v>403</v>
      </c>
      <c r="E882" s="13" t="s">
        <v>254</v>
      </c>
      <c r="F882" s="13">
        <v>13</v>
      </c>
      <c r="G882" s="13" t="s">
        <v>256</v>
      </c>
      <c r="H882" s="13">
        <v>3</v>
      </c>
      <c r="I882" s="55">
        <v>145.31</v>
      </c>
      <c r="J882" s="55">
        <v>42900</v>
      </c>
      <c r="K882" s="15">
        <v>0</v>
      </c>
      <c r="L882" s="15" t="s">
        <v>41</v>
      </c>
      <c r="M882" s="62" t="s">
        <v>14</v>
      </c>
      <c r="N882" s="56" t="s">
        <v>150</v>
      </c>
      <c r="O882" s="56" t="s">
        <v>612</v>
      </c>
      <c r="S882" s="109" t="s">
        <v>613</v>
      </c>
      <c r="V882" s="125">
        <v>12.5</v>
      </c>
      <c r="W882" s="125" t="s">
        <v>1017</v>
      </c>
      <c r="X882" s="65">
        <v>44571</v>
      </c>
      <c r="Y882" s="65">
        <v>44936</v>
      </c>
      <c r="Z882" s="69" t="s">
        <v>1080</v>
      </c>
      <c r="AA882" s="322">
        <v>5000</v>
      </c>
      <c r="AB882" s="56">
        <v>60</v>
      </c>
      <c r="AC882" s="56">
        <v>37</v>
      </c>
      <c r="AD882" s="65">
        <v>46081</v>
      </c>
      <c r="AE882" s="117">
        <v>83.33</v>
      </c>
      <c r="AF882" s="117"/>
      <c r="AP882" s="58"/>
      <c r="AQ882" s="58"/>
      <c r="AR882" s="58"/>
      <c r="AW882" s="56"/>
      <c r="BD882" s="56"/>
      <c r="CS882" s="58">
        <f>+AL882+AT882</f>
        <v>0</v>
      </c>
      <c r="CT882" s="76">
        <f>+BA882+BG882+BM882+BS882+BY882+CE882+CK882+CQ882</f>
        <v>0</v>
      </c>
      <c r="CU882" s="76">
        <f>+CS882-CT882</f>
        <v>0</v>
      </c>
      <c r="CV882" s="81">
        <f>+AE882-AL882-AT882</f>
        <v>83.33</v>
      </c>
    </row>
    <row r="883" spans="1:103">
      <c r="A883" s="56" t="s">
        <v>611</v>
      </c>
      <c r="B883" s="13">
        <v>23</v>
      </c>
      <c r="C883" s="15" t="s">
        <v>402</v>
      </c>
      <c r="D883" s="15" t="s">
        <v>403</v>
      </c>
      <c r="E883" s="13" t="s">
        <v>254</v>
      </c>
      <c r="F883" s="13">
        <v>13</v>
      </c>
      <c r="G883" s="13" t="s">
        <v>256</v>
      </c>
      <c r="H883" s="13">
        <v>3</v>
      </c>
      <c r="I883" s="55">
        <v>145.31</v>
      </c>
      <c r="J883" s="55">
        <v>42900</v>
      </c>
      <c r="K883" s="15">
        <v>0</v>
      </c>
      <c r="L883" s="15" t="s">
        <v>41</v>
      </c>
      <c r="M883" s="62" t="s">
        <v>14</v>
      </c>
      <c r="N883" s="56" t="s">
        <v>150</v>
      </c>
      <c r="O883" s="56" t="s">
        <v>612</v>
      </c>
      <c r="S883" s="109" t="s">
        <v>613</v>
      </c>
      <c r="V883" s="125">
        <v>12.5</v>
      </c>
      <c r="W883" s="125" t="s">
        <v>1017</v>
      </c>
      <c r="X883" s="65">
        <v>44571</v>
      </c>
      <c r="Y883" s="65">
        <v>44936</v>
      </c>
      <c r="Z883" s="69" t="s">
        <v>1080</v>
      </c>
      <c r="AA883" s="322">
        <v>5000</v>
      </c>
      <c r="AB883" s="56">
        <v>60</v>
      </c>
      <c r="AC883" s="56">
        <v>38</v>
      </c>
      <c r="AD883" s="65">
        <v>46109</v>
      </c>
      <c r="AE883" s="117">
        <v>83.33</v>
      </c>
      <c r="AF883" s="117"/>
      <c r="AP883" s="58"/>
      <c r="AQ883" s="58"/>
      <c r="AR883" s="58"/>
      <c r="AW883" s="56"/>
      <c r="BD883" s="56"/>
      <c r="CS883" s="58">
        <f>+AL883+AT883</f>
        <v>0</v>
      </c>
      <c r="CT883" s="76">
        <f>+BA883+BG883+BM883+BS883+BY883+CE883+CK883+CQ883</f>
        <v>0</v>
      </c>
      <c r="CU883" s="76">
        <f>+CS883-CT883</f>
        <v>0</v>
      </c>
      <c r="CV883" s="81">
        <f>+AE883-AL883-AT883</f>
        <v>83.33</v>
      </c>
    </row>
    <row r="884" spans="1:103">
      <c r="A884" s="56" t="s">
        <v>611</v>
      </c>
      <c r="B884" s="13">
        <v>23</v>
      </c>
      <c r="C884" s="15" t="s">
        <v>402</v>
      </c>
      <c r="D884" s="15" t="s">
        <v>403</v>
      </c>
      <c r="E884" s="13" t="s">
        <v>254</v>
      </c>
      <c r="F884" s="13">
        <v>13</v>
      </c>
      <c r="G884" s="13" t="s">
        <v>256</v>
      </c>
      <c r="H884" s="13">
        <v>3</v>
      </c>
      <c r="I884" s="55">
        <v>145.31</v>
      </c>
      <c r="J884" s="55">
        <v>42900</v>
      </c>
      <c r="K884" s="15">
        <v>0</v>
      </c>
      <c r="L884" s="15" t="s">
        <v>41</v>
      </c>
      <c r="M884" s="62" t="s">
        <v>14</v>
      </c>
      <c r="N884" s="56" t="s">
        <v>150</v>
      </c>
      <c r="O884" s="56" t="s">
        <v>612</v>
      </c>
      <c r="S884" s="109" t="s">
        <v>613</v>
      </c>
      <c r="V884" s="125">
        <v>12.5</v>
      </c>
      <c r="W884" s="125" t="s">
        <v>1017</v>
      </c>
      <c r="X884" s="65">
        <v>44571</v>
      </c>
      <c r="Y884" s="65">
        <v>44936</v>
      </c>
      <c r="Z884" s="69" t="s">
        <v>1080</v>
      </c>
      <c r="AA884" s="322">
        <v>5000</v>
      </c>
      <c r="AB884" s="56">
        <v>60</v>
      </c>
      <c r="AC884" s="56">
        <v>39</v>
      </c>
      <c r="AD884" s="65">
        <v>46140</v>
      </c>
      <c r="AE884" s="117">
        <v>83.33</v>
      </c>
      <c r="AF884" s="117"/>
      <c r="AP884" s="58"/>
      <c r="AQ884" s="58"/>
      <c r="AR884" s="58"/>
      <c r="AW884" s="56"/>
      <c r="BD884" s="56"/>
      <c r="CS884" s="58">
        <f>+AL884+AT884</f>
        <v>0</v>
      </c>
      <c r="CT884" s="76">
        <f>+BA884+BG884+BM884+BS884+BY884+CE884+CK884+CQ884</f>
        <v>0</v>
      </c>
      <c r="CU884" s="76">
        <f>+CS884-CT884</f>
        <v>0</v>
      </c>
      <c r="CV884" s="81">
        <f>+AE884-AL884-AT884</f>
        <v>83.33</v>
      </c>
    </row>
    <row r="885" spans="1:103" s="70" customFormat="1">
      <c r="A885" s="56" t="s">
        <v>611</v>
      </c>
      <c r="B885" s="13">
        <v>23</v>
      </c>
      <c r="C885" s="15" t="s">
        <v>402</v>
      </c>
      <c r="D885" s="15" t="s">
        <v>403</v>
      </c>
      <c r="E885" s="13" t="s">
        <v>254</v>
      </c>
      <c r="F885" s="13">
        <v>13</v>
      </c>
      <c r="G885" s="13" t="s">
        <v>256</v>
      </c>
      <c r="H885" s="13">
        <v>3</v>
      </c>
      <c r="I885" s="55">
        <v>145.31</v>
      </c>
      <c r="J885" s="55">
        <v>42900</v>
      </c>
      <c r="K885" s="15">
        <v>0</v>
      </c>
      <c r="L885" s="15" t="s">
        <v>41</v>
      </c>
      <c r="M885" s="62" t="s">
        <v>14</v>
      </c>
      <c r="N885" s="56" t="s">
        <v>150</v>
      </c>
      <c r="O885" s="56" t="s">
        <v>612</v>
      </c>
      <c r="P885" s="56"/>
      <c r="Q885" s="86"/>
      <c r="R885" s="56"/>
      <c r="S885" s="109" t="s">
        <v>613</v>
      </c>
      <c r="T885" s="57"/>
      <c r="U885" s="57"/>
      <c r="V885" s="125">
        <v>12.5</v>
      </c>
      <c r="W885" s="125" t="s">
        <v>1017</v>
      </c>
      <c r="X885" s="65">
        <v>44571</v>
      </c>
      <c r="Y885" s="65">
        <v>44936</v>
      </c>
      <c r="Z885" s="69" t="s">
        <v>1080</v>
      </c>
      <c r="AA885" s="322">
        <v>5000</v>
      </c>
      <c r="AB885" s="56">
        <v>60</v>
      </c>
      <c r="AC885" s="56">
        <v>40</v>
      </c>
      <c r="AD885" s="65">
        <v>46170</v>
      </c>
      <c r="AE885" s="117">
        <v>83.33</v>
      </c>
      <c r="AF885" s="117"/>
      <c r="AG885" s="56"/>
      <c r="AH885" s="56"/>
      <c r="AI885" s="56"/>
      <c r="AJ885" s="56"/>
      <c r="AK885" s="56"/>
      <c r="AL885" s="58"/>
      <c r="AM885" s="58"/>
      <c r="AN885" s="58"/>
      <c r="AO885" s="58"/>
      <c r="AP885" s="58"/>
      <c r="AQ885" s="58"/>
      <c r="AR885" s="58"/>
      <c r="AS885" s="58"/>
      <c r="AT885" s="58"/>
      <c r="AU885" s="58"/>
      <c r="AV885" s="58"/>
      <c r="AW885" s="56"/>
      <c r="AX885" s="56"/>
      <c r="AY885" s="56"/>
      <c r="AZ885" s="56"/>
      <c r="BA885" s="58"/>
      <c r="BB885" s="58"/>
      <c r="BC885" s="56"/>
      <c r="BD885" s="56"/>
      <c r="BE885" s="56"/>
      <c r="BF885" s="56"/>
      <c r="BG885" s="56"/>
      <c r="BH885" s="56"/>
      <c r="BI885" s="56"/>
      <c r="BJ885" s="56"/>
      <c r="BK885" s="56"/>
      <c r="BL885" s="56"/>
      <c r="BM885" s="56"/>
      <c r="BN885" s="56"/>
      <c r="BO885" s="56"/>
      <c r="BP885" s="56"/>
      <c r="BQ885" s="56"/>
      <c r="BR885" s="56"/>
      <c r="BS885" s="56"/>
      <c r="BT885" s="56"/>
      <c r="BU885" s="56"/>
      <c r="BV885" s="56"/>
      <c r="BW885" s="56"/>
      <c r="BX885" s="56"/>
      <c r="BY885" s="56"/>
      <c r="BZ885" s="56"/>
      <c r="CA885" s="56"/>
      <c r="CB885" s="56"/>
      <c r="CC885" s="56"/>
      <c r="CD885" s="56"/>
      <c r="CE885" s="56"/>
      <c r="CF885" s="56"/>
      <c r="CG885" s="56"/>
      <c r="CH885" s="56"/>
      <c r="CI885" s="56"/>
      <c r="CJ885" s="56"/>
      <c r="CK885" s="56"/>
      <c r="CL885" s="56"/>
      <c r="CM885" s="56"/>
      <c r="CN885" s="56"/>
      <c r="CO885" s="56"/>
      <c r="CP885" s="56"/>
      <c r="CQ885" s="56"/>
      <c r="CR885" s="56"/>
      <c r="CS885" s="58">
        <f>+AL885+AT885</f>
        <v>0</v>
      </c>
      <c r="CT885" s="76">
        <f>+BA885+BG885+BM885+BS885+BY885+CE885+CK885+CQ885</f>
        <v>0</v>
      </c>
      <c r="CU885" s="76">
        <f>+CS885-CT885</f>
        <v>0</v>
      </c>
      <c r="CV885" s="81">
        <f>+AE885-AL885-AT885</f>
        <v>83.33</v>
      </c>
      <c r="CW885" s="56"/>
      <c r="CX885" s="56"/>
      <c r="CY885" s="56"/>
    </row>
    <row r="886" spans="1:103">
      <c r="A886" s="56" t="s">
        <v>611</v>
      </c>
      <c r="B886" s="13">
        <v>23</v>
      </c>
      <c r="C886" s="15" t="s">
        <v>402</v>
      </c>
      <c r="D886" s="15" t="s">
        <v>403</v>
      </c>
      <c r="E886" s="13" t="s">
        <v>254</v>
      </c>
      <c r="F886" s="13">
        <v>13</v>
      </c>
      <c r="G886" s="13" t="s">
        <v>256</v>
      </c>
      <c r="H886" s="13">
        <v>3</v>
      </c>
      <c r="I886" s="55">
        <v>145.31</v>
      </c>
      <c r="J886" s="55">
        <v>42900</v>
      </c>
      <c r="K886" s="15">
        <v>0</v>
      </c>
      <c r="L886" s="15" t="s">
        <v>41</v>
      </c>
      <c r="M886" s="62" t="s">
        <v>14</v>
      </c>
      <c r="N886" s="56" t="s">
        <v>150</v>
      </c>
      <c r="O886" s="56" t="s">
        <v>612</v>
      </c>
      <c r="S886" s="109" t="s">
        <v>613</v>
      </c>
      <c r="V886" s="125">
        <v>12.5</v>
      </c>
      <c r="W886" s="125" t="s">
        <v>1017</v>
      </c>
      <c r="X886" s="65">
        <v>44571</v>
      </c>
      <c r="Y886" s="65">
        <v>44936</v>
      </c>
      <c r="Z886" s="69" t="s">
        <v>1080</v>
      </c>
      <c r="AA886" s="322">
        <v>5000</v>
      </c>
      <c r="AB886" s="56">
        <v>60</v>
      </c>
      <c r="AC886" s="56">
        <v>41</v>
      </c>
      <c r="AD886" s="65">
        <v>46201</v>
      </c>
      <c r="AE886" s="117">
        <v>83.33</v>
      </c>
      <c r="AF886" s="117"/>
      <c r="AP886" s="58"/>
      <c r="AQ886" s="58"/>
      <c r="AR886" s="58"/>
      <c r="AW886" s="56"/>
      <c r="BD886" s="56"/>
      <c r="CS886" s="58">
        <f>+AL886+AT886</f>
        <v>0</v>
      </c>
      <c r="CT886" s="76">
        <f>+BA886+BG886+BM886+BS886+BY886+CE886+CK886+CQ886</f>
        <v>0</v>
      </c>
      <c r="CU886" s="76">
        <f>+CS886-CT886</f>
        <v>0</v>
      </c>
      <c r="CV886" s="81">
        <f>+AE886-AL886-AT886</f>
        <v>83.33</v>
      </c>
    </row>
    <row r="887" spans="1:103">
      <c r="A887" s="56" t="s">
        <v>611</v>
      </c>
      <c r="B887" s="13">
        <v>23</v>
      </c>
      <c r="C887" s="15" t="s">
        <v>402</v>
      </c>
      <c r="D887" s="15" t="s">
        <v>403</v>
      </c>
      <c r="E887" s="13" t="s">
        <v>254</v>
      </c>
      <c r="F887" s="13">
        <v>13</v>
      </c>
      <c r="G887" s="13" t="s">
        <v>256</v>
      </c>
      <c r="H887" s="13">
        <v>3</v>
      </c>
      <c r="I887" s="55">
        <v>145.31</v>
      </c>
      <c r="J887" s="55">
        <v>42900</v>
      </c>
      <c r="K887" s="15">
        <v>0</v>
      </c>
      <c r="L887" s="15" t="s">
        <v>41</v>
      </c>
      <c r="M887" s="62" t="s">
        <v>14</v>
      </c>
      <c r="N887" s="56" t="s">
        <v>150</v>
      </c>
      <c r="O887" s="56" t="s">
        <v>612</v>
      </c>
      <c r="S887" s="109" t="s">
        <v>613</v>
      </c>
      <c r="V887" s="125">
        <v>12.5</v>
      </c>
      <c r="W887" s="125" t="s">
        <v>1017</v>
      </c>
      <c r="X887" s="65">
        <v>44571</v>
      </c>
      <c r="Y887" s="65">
        <v>44936</v>
      </c>
      <c r="Z887" s="69" t="s">
        <v>1080</v>
      </c>
      <c r="AA887" s="322">
        <v>5000</v>
      </c>
      <c r="AB887" s="56">
        <v>60</v>
      </c>
      <c r="AC887" s="56">
        <v>42</v>
      </c>
      <c r="AD887" s="65">
        <v>46231</v>
      </c>
      <c r="AE887" s="117">
        <v>83.33</v>
      </c>
      <c r="AF887" s="117"/>
      <c r="AP887" s="58"/>
      <c r="AQ887" s="58"/>
      <c r="AR887" s="58"/>
      <c r="AW887" s="56"/>
      <c r="BD887" s="56"/>
      <c r="CS887" s="58">
        <f>+AL887+AT887</f>
        <v>0</v>
      </c>
      <c r="CT887" s="76">
        <f>+BA887+BG887+BM887+BS887+BY887+CE887+CK887+CQ887</f>
        <v>0</v>
      </c>
      <c r="CU887" s="76">
        <f>+CS887-CT887</f>
        <v>0</v>
      </c>
      <c r="CV887" s="81">
        <f>+AE887-AL887-AT887</f>
        <v>83.33</v>
      </c>
    </row>
    <row r="888" spans="1:103">
      <c r="A888" s="56" t="s">
        <v>611</v>
      </c>
      <c r="B888" s="13">
        <v>23</v>
      </c>
      <c r="C888" s="15" t="s">
        <v>402</v>
      </c>
      <c r="D888" s="15" t="s">
        <v>403</v>
      </c>
      <c r="E888" s="13" t="s">
        <v>254</v>
      </c>
      <c r="F888" s="13">
        <v>13</v>
      </c>
      <c r="G888" s="13" t="s">
        <v>256</v>
      </c>
      <c r="H888" s="13">
        <v>3</v>
      </c>
      <c r="I888" s="55">
        <v>145.31</v>
      </c>
      <c r="J888" s="55">
        <v>42900</v>
      </c>
      <c r="K888" s="15">
        <v>0</v>
      </c>
      <c r="L888" s="15" t="s">
        <v>41</v>
      </c>
      <c r="M888" s="62" t="s">
        <v>14</v>
      </c>
      <c r="N888" s="56" t="s">
        <v>150</v>
      </c>
      <c r="O888" s="56" t="s">
        <v>612</v>
      </c>
      <c r="S888" s="109" t="s">
        <v>613</v>
      </c>
      <c r="V888" s="125">
        <v>12.5</v>
      </c>
      <c r="W888" s="125" t="s">
        <v>1017</v>
      </c>
      <c r="X888" s="65">
        <v>44571</v>
      </c>
      <c r="Y888" s="65">
        <v>44936</v>
      </c>
      <c r="Z888" s="69" t="s">
        <v>1080</v>
      </c>
      <c r="AA888" s="322">
        <v>5000</v>
      </c>
      <c r="AB888" s="56">
        <v>60</v>
      </c>
      <c r="AC888" s="56">
        <v>43</v>
      </c>
      <c r="AD888" s="65">
        <v>46262</v>
      </c>
      <c r="AE888" s="117">
        <v>83.33</v>
      </c>
      <c r="AF888" s="117"/>
      <c r="AP888" s="58"/>
      <c r="AQ888" s="58"/>
      <c r="AR888" s="58"/>
      <c r="AW888" s="56"/>
      <c r="BD888" s="56"/>
      <c r="CS888" s="58">
        <f>+AL888+AT888</f>
        <v>0</v>
      </c>
      <c r="CT888" s="76">
        <f>+BA888+BG888+BM888+BS888+BY888+CE888+CK888+CQ888</f>
        <v>0</v>
      </c>
      <c r="CU888" s="76">
        <f>+CS888-CT888</f>
        <v>0</v>
      </c>
      <c r="CV888" s="81">
        <f>+AE888-AL888-AT888</f>
        <v>83.33</v>
      </c>
    </row>
    <row r="889" spans="1:103">
      <c r="A889" s="56" t="s">
        <v>611</v>
      </c>
      <c r="B889" s="13">
        <v>23</v>
      </c>
      <c r="C889" s="15" t="s">
        <v>402</v>
      </c>
      <c r="D889" s="15" t="s">
        <v>403</v>
      </c>
      <c r="E889" s="13" t="s">
        <v>254</v>
      </c>
      <c r="F889" s="13">
        <v>13</v>
      </c>
      <c r="G889" s="13" t="s">
        <v>256</v>
      </c>
      <c r="H889" s="13">
        <v>3</v>
      </c>
      <c r="I889" s="55">
        <v>145.31</v>
      </c>
      <c r="J889" s="55">
        <v>42900</v>
      </c>
      <c r="K889" s="15">
        <v>0</v>
      </c>
      <c r="L889" s="15" t="s">
        <v>41</v>
      </c>
      <c r="M889" s="62" t="s">
        <v>14</v>
      </c>
      <c r="N889" s="56" t="s">
        <v>150</v>
      </c>
      <c r="O889" s="56" t="s">
        <v>612</v>
      </c>
      <c r="S889" s="109" t="s">
        <v>613</v>
      </c>
      <c r="V889" s="125">
        <v>12.5</v>
      </c>
      <c r="W889" s="125" t="s">
        <v>1017</v>
      </c>
      <c r="X889" s="65">
        <v>44571</v>
      </c>
      <c r="Y889" s="65">
        <v>44936</v>
      </c>
      <c r="Z889" s="69" t="s">
        <v>1080</v>
      </c>
      <c r="AA889" s="322">
        <v>5000</v>
      </c>
      <c r="AB889" s="56">
        <v>60</v>
      </c>
      <c r="AC889" s="56">
        <v>44</v>
      </c>
      <c r="AD889" s="65">
        <v>46293</v>
      </c>
      <c r="AE889" s="117">
        <v>83.33</v>
      </c>
      <c r="AF889" s="117"/>
      <c r="AP889" s="58"/>
      <c r="AQ889" s="58"/>
      <c r="AR889" s="58"/>
      <c r="AW889" s="56"/>
      <c r="BD889" s="56"/>
      <c r="CS889" s="58">
        <f>+AL889+AT889</f>
        <v>0</v>
      </c>
      <c r="CT889" s="76">
        <f>+BA889+BG889+BM889+BS889+BY889+CE889+CK889+CQ889</f>
        <v>0</v>
      </c>
      <c r="CU889" s="76">
        <f>+CS889-CT889</f>
        <v>0</v>
      </c>
      <c r="CV889" s="81">
        <f>+AE889-AL889-AT889</f>
        <v>83.33</v>
      </c>
    </row>
    <row r="890" spans="1:103">
      <c r="A890" s="56" t="s">
        <v>611</v>
      </c>
      <c r="B890" s="13">
        <v>23</v>
      </c>
      <c r="C890" s="15" t="s">
        <v>402</v>
      </c>
      <c r="D890" s="15" t="s">
        <v>403</v>
      </c>
      <c r="E890" s="13" t="s">
        <v>254</v>
      </c>
      <c r="F890" s="13">
        <v>13</v>
      </c>
      <c r="G890" s="13" t="s">
        <v>256</v>
      </c>
      <c r="H890" s="13">
        <v>3</v>
      </c>
      <c r="I890" s="55">
        <v>145.31</v>
      </c>
      <c r="J890" s="55">
        <v>42900</v>
      </c>
      <c r="K890" s="15">
        <v>0</v>
      </c>
      <c r="L890" s="15" t="s">
        <v>41</v>
      </c>
      <c r="M890" s="62" t="s">
        <v>14</v>
      </c>
      <c r="N890" s="56" t="s">
        <v>150</v>
      </c>
      <c r="O890" s="56" t="s">
        <v>612</v>
      </c>
      <c r="S890" s="109" t="s">
        <v>613</v>
      </c>
      <c r="V890" s="125">
        <v>12.5</v>
      </c>
      <c r="W890" s="125" t="s">
        <v>1017</v>
      </c>
      <c r="X890" s="65">
        <v>44571</v>
      </c>
      <c r="Y890" s="65">
        <v>44936</v>
      </c>
      <c r="Z890" s="69" t="s">
        <v>1080</v>
      </c>
      <c r="AA890" s="322">
        <v>5000</v>
      </c>
      <c r="AB890" s="56">
        <v>60</v>
      </c>
      <c r="AC890" s="56">
        <v>45</v>
      </c>
      <c r="AD890" s="65">
        <v>46323</v>
      </c>
      <c r="AE890" s="117">
        <v>83.33</v>
      </c>
      <c r="AF890" s="117"/>
      <c r="AP890" s="58"/>
      <c r="AQ890" s="58"/>
      <c r="AR890" s="58"/>
      <c r="AW890" s="56"/>
      <c r="BD890" s="56"/>
      <c r="CS890" s="58">
        <f>+AL890+AT890</f>
        <v>0</v>
      </c>
      <c r="CT890" s="76">
        <f>+BA890+BG890+BM890+BS890+BY890+CE890+CK890+CQ890</f>
        <v>0</v>
      </c>
      <c r="CU890" s="76">
        <f>+CS890-CT890</f>
        <v>0</v>
      </c>
      <c r="CV890" s="81">
        <f>+AE890-AL890-AT890</f>
        <v>83.33</v>
      </c>
    </row>
    <row r="891" spans="1:103">
      <c r="A891" s="56" t="s">
        <v>611</v>
      </c>
      <c r="B891" s="13">
        <v>23</v>
      </c>
      <c r="C891" s="15" t="s">
        <v>402</v>
      </c>
      <c r="D891" s="15" t="s">
        <v>403</v>
      </c>
      <c r="E891" s="13" t="s">
        <v>254</v>
      </c>
      <c r="F891" s="13">
        <v>13</v>
      </c>
      <c r="G891" s="13" t="s">
        <v>256</v>
      </c>
      <c r="H891" s="13">
        <v>3</v>
      </c>
      <c r="I891" s="55">
        <v>145.31</v>
      </c>
      <c r="J891" s="55">
        <v>42900</v>
      </c>
      <c r="K891" s="15">
        <v>0</v>
      </c>
      <c r="L891" s="15" t="s">
        <v>41</v>
      </c>
      <c r="M891" s="62" t="s">
        <v>14</v>
      </c>
      <c r="N891" s="56" t="s">
        <v>150</v>
      </c>
      <c r="O891" s="56" t="s">
        <v>612</v>
      </c>
      <c r="S891" s="109" t="s">
        <v>613</v>
      </c>
      <c r="V891" s="125">
        <v>12.5</v>
      </c>
      <c r="W891" s="125" t="s">
        <v>1017</v>
      </c>
      <c r="X891" s="65">
        <v>44571</v>
      </c>
      <c r="Y891" s="65">
        <v>44936</v>
      </c>
      <c r="Z891" s="69" t="s">
        <v>1080</v>
      </c>
      <c r="AA891" s="322">
        <v>5000</v>
      </c>
      <c r="AB891" s="56">
        <v>60</v>
      </c>
      <c r="AC891" s="56">
        <v>46</v>
      </c>
      <c r="AD891" s="65">
        <v>46354</v>
      </c>
      <c r="AE891" s="117">
        <v>83.33</v>
      </c>
      <c r="AF891" s="117"/>
      <c r="AP891" s="58"/>
      <c r="AQ891" s="58"/>
      <c r="AR891" s="58"/>
      <c r="AW891" s="56"/>
      <c r="BD891" s="56"/>
      <c r="CS891" s="58">
        <f>+AL891+AT891</f>
        <v>0</v>
      </c>
      <c r="CT891" s="76">
        <f>+BA891+BG891+BM891+BS891+BY891+CE891+CK891+CQ891</f>
        <v>0</v>
      </c>
      <c r="CU891" s="76">
        <f>+CS891-CT891</f>
        <v>0</v>
      </c>
      <c r="CV891" s="81">
        <f>+AE891-AL891-AT891</f>
        <v>83.33</v>
      </c>
    </row>
    <row r="892" spans="1:103">
      <c r="A892" s="56" t="s">
        <v>611</v>
      </c>
      <c r="B892" s="13">
        <v>23</v>
      </c>
      <c r="C892" s="15" t="s">
        <v>402</v>
      </c>
      <c r="D892" s="15" t="s">
        <v>403</v>
      </c>
      <c r="E892" s="13" t="s">
        <v>254</v>
      </c>
      <c r="F892" s="13">
        <v>13</v>
      </c>
      <c r="G892" s="13" t="s">
        <v>256</v>
      </c>
      <c r="H892" s="13">
        <v>3</v>
      </c>
      <c r="I892" s="55">
        <v>145.31</v>
      </c>
      <c r="J892" s="55">
        <v>42900</v>
      </c>
      <c r="K892" s="15">
        <v>0</v>
      </c>
      <c r="L892" s="15" t="s">
        <v>41</v>
      </c>
      <c r="M892" s="62" t="s">
        <v>14</v>
      </c>
      <c r="N892" s="56" t="s">
        <v>150</v>
      </c>
      <c r="O892" s="56" t="s">
        <v>612</v>
      </c>
      <c r="S892" s="109" t="s">
        <v>613</v>
      </c>
      <c r="V892" s="125">
        <v>12.5</v>
      </c>
      <c r="W892" s="125" t="s">
        <v>1017</v>
      </c>
      <c r="X892" s="65">
        <v>44571</v>
      </c>
      <c r="Y892" s="65">
        <v>44936</v>
      </c>
      <c r="Z892" s="69" t="s">
        <v>1080</v>
      </c>
      <c r="AA892" s="322">
        <v>5000</v>
      </c>
      <c r="AB892" s="56">
        <v>60</v>
      </c>
      <c r="AC892" s="56">
        <v>47</v>
      </c>
      <c r="AD892" s="65">
        <v>46384</v>
      </c>
      <c r="AE892" s="117">
        <v>83.33</v>
      </c>
      <c r="AF892" s="117"/>
      <c r="AP892" s="58"/>
      <c r="AQ892" s="58"/>
      <c r="AR892" s="58"/>
      <c r="AW892" s="56"/>
      <c r="BD892" s="56"/>
      <c r="CS892" s="58">
        <f>+AL892+AT892</f>
        <v>0</v>
      </c>
      <c r="CT892" s="76">
        <f>+BA892+BG892+BM892+BS892+BY892+CE892+CK892+CQ892</f>
        <v>0</v>
      </c>
      <c r="CU892" s="76">
        <f>+CS892-CT892</f>
        <v>0</v>
      </c>
      <c r="CV892" s="81">
        <f>+AE892-AL892-AT892</f>
        <v>83.33</v>
      </c>
    </row>
    <row r="893" spans="1:103">
      <c r="A893" s="56" t="s">
        <v>611</v>
      </c>
      <c r="B893" s="13">
        <v>23</v>
      </c>
      <c r="C893" s="15" t="s">
        <v>402</v>
      </c>
      <c r="D893" s="15" t="s">
        <v>403</v>
      </c>
      <c r="E893" s="13" t="s">
        <v>254</v>
      </c>
      <c r="F893" s="13">
        <v>13</v>
      </c>
      <c r="G893" s="13" t="s">
        <v>256</v>
      </c>
      <c r="H893" s="13">
        <v>3</v>
      </c>
      <c r="I893" s="55">
        <v>145.31</v>
      </c>
      <c r="J893" s="55">
        <v>42900</v>
      </c>
      <c r="K893" s="15">
        <v>0</v>
      </c>
      <c r="L893" s="15" t="s">
        <v>41</v>
      </c>
      <c r="M893" s="62" t="s">
        <v>14</v>
      </c>
      <c r="N893" s="56" t="s">
        <v>150</v>
      </c>
      <c r="O893" s="56" t="s">
        <v>612</v>
      </c>
      <c r="S893" s="109" t="s">
        <v>613</v>
      </c>
      <c r="V893" s="125">
        <v>12.5</v>
      </c>
      <c r="W893" s="125" t="s">
        <v>1017</v>
      </c>
      <c r="X893" s="65">
        <v>44571</v>
      </c>
      <c r="Y893" s="65">
        <v>44936</v>
      </c>
      <c r="Z893" s="69" t="s">
        <v>1080</v>
      </c>
      <c r="AA893" s="322">
        <v>5000</v>
      </c>
      <c r="AB893" s="56">
        <v>60</v>
      </c>
      <c r="AC893" s="56">
        <v>48</v>
      </c>
      <c r="AD893" s="65">
        <v>46415</v>
      </c>
      <c r="AE893" s="117">
        <v>83.33</v>
      </c>
      <c r="AF893" s="117"/>
      <c r="AP893" s="58"/>
      <c r="AQ893" s="58"/>
      <c r="AR893" s="58"/>
      <c r="AW893" s="56"/>
      <c r="BD893" s="56"/>
      <c r="CS893" s="58">
        <f>+AL893+AT893</f>
        <v>0</v>
      </c>
      <c r="CT893" s="76">
        <f>+BA893+BG893+BM893+BS893+BY893+CE893+CK893+CQ893</f>
        <v>0</v>
      </c>
      <c r="CU893" s="76">
        <f>+CS893-CT893</f>
        <v>0</v>
      </c>
      <c r="CV893" s="81">
        <f>+AE893-AL893-AT893</f>
        <v>83.33</v>
      </c>
    </row>
    <row r="894" spans="1:103">
      <c r="A894" s="56" t="s">
        <v>611</v>
      </c>
      <c r="B894" s="13">
        <v>23</v>
      </c>
      <c r="C894" s="15" t="s">
        <v>402</v>
      </c>
      <c r="D894" s="15" t="s">
        <v>403</v>
      </c>
      <c r="E894" s="13" t="s">
        <v>254</v>
      </c>
      <c r="F894" s="13">
        <v>13</v>
      </c>
      <c r="G894" s="13" t="s">
        <v>256</v>
      </c>
      <c r="H894" s="13">
        <v>3</v>
      </c>
      <c r="I894" s="55">
        <v>145.31</v>
      </c>
      <c r="J894" s="55">
        <v>42900</v>
      </c>
      <c r="K894" s="15">
        <v>0</v>
      </c>
      <c r="L894" s="15" t="s">
        <v>41</v>
      </c>
      <c r="M894" s="62" t="s">
        <v>14</v>
      </c>
      <c r="N894" s="56" t="s">
        <v>150</v>
      </c>
      <c r="O894" s="56" t="s">
        <v>612</v>
      </c>
      <c r="S894" s="109" t="s">
        <v>613</v>
      </c>
      <c r="V894" s="125">
        <v>12.5</v>
      </c>
      <c r="W894" s="125" t="s">
        <v>1017</v>
      </c>
      <c r="X894" s="65">
        <v>44571</v>
      </c>
      <c r="Y894" s="65">
        <v>44936</v>
      </c>
      <c r="Z894" s="69" t="s">
        <v>1080</v>
      </c>
      <c r="AA894" s="322">
        <v>5000</v>
      </c>
      <c r="AB894" s="56">
        <v>60</v>
      </c>
      <c r="AC894" s="56">
        <v>49</v>
      </c>
      <c r="AD894" s="65">
        <v>46446</v>
      </c>
      <c r="AE894" s="117">
        <v>83.33</v>
      </c>
      <c r="AF894" s="117"/>
      <c r="AP894" s="58"/>
      <c r="AQ894" s="58"/>
      <c r="AR894" s="58"/>
      <c r="AW894" s="56"/>
      <c r="BD894" s="56"/>
      <c r="CS894" s="58">
        <f>+AL894+AT894</f>
        <v>0</v>
      </c>
      <c r="CT894" s="76">
        <f>+BA894+BG894+BM894+BS894+BY894+CE894+CK894+CQ894</f>
        <v>0</v>
      </c>
      <c r="CU894" s="76">
        <f>+CS894-CT894</f>
        <v>0</v>
      </c>
      <c r="CV894" s="81">
        <f>+AE894-AL894-AT894</f>
        <v>83.33</v>
      </c>
    </row>
    <row r="895" spans="1:103">
      <c r="A895" s="56" t="s">
        <v>611</v>
      </c>
      <c r="B895" s="13">
        <v>23</v>
      </c>
      <c r="C895" s="15" t="s">
        <v>402</v>
      </c>
      <c r="D895" s="15" t="s">
        <v>403</v>
      </c>
      <c r="E895" s="13" t="s">
        <v>254</v>
      </c>
      <c r="F895" s="13">
        <v>13</v>
      </c>
      <c r="G895" s="13" t="s">
        <v>256</v>
      </c>
      <c r="H895" s="13">
        <v>3</v>
      </c>
      <c r="I895" s="55">
        <v>145.31</v>
      </c>
      <c r="J895" s="55">
        <v>42900</v>
      </c>
      <c r="K895" s="15">
        <v>0</v>
      </c>
      <c r="L895" s="15" t="s">
        <v>41</v>
      </c>
      <c r="M895" s="62" t="s">
        <v>14</v>
      </c>
      <c r="N895" s="56" t="s">
        <v>150</v>
      </c>
      <c r="O895" s="56" t="s">
        <v>612</v>
      </c>
      <c r="S895" s="109" t="s">
        <v>613</v>
      </c>
      <c r="V895" s="125">
        <v>12.5</v>
      </c>
      <c r="W895" s="125" t="s">
        <v>1017</v>
      </c>
      <c r="X895" s="65">
        <v>44571</v>
      </c>
      <c r="Y895" s="65">
        <v>44936</v>
      </c>
      <c r="Z895" s="69" t="s">
        <v>1080</v>
      </c>
      <c r="AA895" s="322">
        <v>5000</v>
      </c>
      <c r="AB895" s="56">
        <v>60</v>
      </c>
      <c r="AC895" s="56">
        <v>50</v>
      </c>
      <c r="AD895" s="65">
        <v>46474</v>
      </c>
      <c r="AE895" s="117">
        <v>83.33</v>
      </c>
      <c r="AF895" s="117"/>
      <c r="AP895" s="58"/>
      <c r="AQ895" s="58"/>
      <c r="AR895" s="58"/>
      <c r="AW895" s="56"/>
      <c r="BD895" s="56"/>
      <c r="CS895" s="58">
        <f>+AL895+AT895</f>
        <v>0</v>
      </c>
      <c r="CT895" s="76">
        <f>+BA895+BG895+BM895+BS895+BY895+CE895+CK895+CQ895</f>
        <v>0</v>
      </c>
      <c r="CU895" s="76">
        <f>+CS895-CT895</f>
        <v>0</v>
      </c>
      <c r="CV895" s="81">
        <f>+AE895-AL895-AT895</f>
        <v>83.33</v>
      </c>
    </row>
    <row r="896" spans="1:103">
      <c r="A896" s="56" t="s">
        <v>611</v>
      </c>
      <c r="B896" s="13">
        <v>23</v>
      </c>
      <c r="C896" s="15" t="s">
        <v>402</v>
      </c>
      <c r="D896" s="15" t="s">
        <v>403</v>
      </c>
      <c r="E896" s="13" t="s">
        <v>254</v>
      </c>
      <c r="F896" s="13">
        <v>13</v>
      </c>
      <c r="G896" s="13" t="s">
        <v>256</v>
      </c>
      <c r="H896" s="13">
        <v>3</v>
      </c>
      <c r="I896" s="55">
        <v>145.31</v>
      </c>
      <c r="J896" s="55">
        <v>42900</v>
      </c>
      <c r="K896" s="15">
        <v>0</v>
      </c>
      <c r="L896" s="15" t="s">
        <v>41</v>
      </c>
      <c r="M896" s="62" t="s">
        <v>14</v>
      </c>
      <c r="N896" s="56" t="s">
        <v>150</v>
      </c>
      <c r="O896" s="56" t="s">
        <v>612</v>
      </c>
      <c r="S896" s="109" t="s">
        <v>613</v>
      </c>
      <c r="V896" s="125">
        <v>12.5</v>
      </c>
      <c r="W896" s="125" t="s">
        <v>1017</v>
      </c>
      <c r="X896" s="65">
        <v>44571</v>
      </c>
      <c r="Y896" s="65">
        <v>44936</v>
      </c>
      <c r="Z896" s="69" t="s">
        <v>1080</v>
      </c>
      <c r="AA896" s="322">
        <v>5000</v>
      </c>
      <c r="AB896" s="56">
        <v>60</v>
      </c>
      <c r="AC896" s="56">
        <v>51</v>
      </c>
      <c r="AD896" s="65">
        <v>46505</v>
      </c>
      <c r="AE896" s="117">
        <v>83.33</v>
      </c>
      <c r="AF896" s="117"/>
      <c r="AP896" s="58"/>
      <c r="AQ896" s="58"/>
      <c r="AR896" s="58"/>
      <c r="AW896" s="56"/>
      <c r="BD896" s="56"/>
      <c r="CS896" s="58">
        <f>+AL896+AT896</f>
        <v>0</v>
      </c>
      <c r="CT896" s="76">
        <f>+BA896+BG896+BM896+BS896+BY896+CE896+CK896+CQ896</f>
        <v>0</v>
      </c>
      <c r="CU896" s="76">
        <f>+CS896-CT896</f>
        <v>0</v>
      </c>
      <c r="CV896" s="81">
        <f>+AE896-AL896-AT896</f>
        <v>83.33</v>
      </c>
    </row>
    <row r="897" spans="1:100">
      <c r="A897" s="56" t="s">
        <v>611</v>
      </c>
      <c r="B897" s="13">
        <v>23</v>
      </c>
      <c r="C897" s="15" t="s">
        <v>402</v>
      </c>
      <c r="D897" s="15" t="s">
        <v>403</v>
      </c>
      <c r="E897" s="13" t="s">
        <v>254</v>
      </c>
      <c r="F897" s="13">
        <v>13</v>
      </c>
      <c r="G897" s="13" t="s">
        <v>256</v>
      </c>
      <c r="H897" s="13">
        <v>3</v>
      </c>
      <c r="I897" s="55">
        <v>145.31</v>
      </c>
      <c r="J897" s="55">
        <v>42900</v>
      </c>
      <c r="K897" s="15">
        <v>0</v>
      </c>
      <c r="L897" s="15" t="s">
        <v>41</v>
      </c>
      <c r="M897" s="62" t="s">
        <v>14</v>
      </c>
      <c r="N897" s="56" t="s">
        <v>150</v>
      </c>
      <c r="O897" s="56" t="s">
        <v>612</v>
      </c>
      <c r="S897" s="109" t="s">
        <v>613</v>
      </c>
      <c r="V897" s="125">
        <v>12.5</v>
      </c>
      <c r="W897" s="125" t="s">
        <v>1017</v>
      </c>
      <c r="X897" s="65">
        <v>44571</v>
      </c>
      <c r="Y897" s="65">
        <v>44936</v>
      </c>
      <c r="Z897" s="69" t="s">
        <v>1080</v>
      </c>
      <c r="AA897" s="322">
        <v>5000</v>
      </c>
      <c r="AB897" s="56">
        <v>60</v>
      </c>
      <c r="AC897" s="56">
        <v>52</v>
      </c>
      <c r="AD897" s="65">
        <v>46535</v>
      </c>
      <c r="AE897" s="117">
        <v>83.33</v>
      </c>
      <c r="AF897" s="117"/>
      <c r="AP897" s="58"/>
      <c r="AQ897" s="58"/>
      <c r="AR897" s="58"/>
      <c r="AW897" s="56"/>
      <c r="BD897" s="56"/>
      <c r="CS897" s="58">
        <f>+AL897+AT897</f>
        <v>0</v>
      </c>
      <c r="CT897" s="76">
        <f>+BA897+BG897+BM897+BS897+BY897+CE897+CK897+CQ897</f>
        <v>0</v>
      </c>
      <c r="CU897" s="76">
        <f>+CS897-CT897</f>
        <v>0</v>
      </c>
      <c r="CV897" s="81">
        <f>+AE897-AL897-AT897</f>
        <v>83.33</v>
      </c>
    </row>
    <row r="898" spans="1:100">
      <c r="A898" s="56" t="s">
        <v>611</v>
      </c>
      <c r="B898" s="13">
        <v>23</v>
      </c>
      <c r="C898" s="15" t="s">
        <v>402</v>
      </c>
      <c r="D898" s="15" t="s">
        <v>403</v>
      </c>
      <c r="E898" s="13" t="s">
        <v>254</v>
      </c>
      <c r="F898" s="13">
        <v>13</v>
      </c>
      <c r="G898" s="13" t="s">
        <v>256</v>
      </c>
      <c r="H898" s="13">
        <v>3</v>
      </c>
      <c r="I898" s="55">
        <v>145.31</v>
      </c>
      <c r="J898" s="55">
        <v>42900</v>
      </c>
      <c r="K898" s="15">
        <v>0</v>
      </c>
      <c r="L898" s="15" t="s">
        <v>41</v>
      </c>
      <c r="M898" s="62" t="s">
        <v>14</v>
      </c>
      <c r="N898" s="56" t="s">
        <v>150</v>
      </c>
      <c r="O898" s="56" t="s">
        <v>612</v>
      </c>
      <c r="S898" s="109" t="s">
        <v>613</v>
      </c>
      <c r="V898" s="125">
        <v>12.5</v>
      </c>
      <c r="W898" s="125" t="s">
        <v>1017</v>
      </c>
      <c r="X898" s="65">
        <v>44571</v>
      </c>
      <c r="Y898" s="65">
        <v>44936</v>
      </c>
      <c r="Z898" s="69" t="s">
        <v>1080</v>
      </c>
      <c r="AA898" s="322">
        <v>5000</v>
      </c>
      <c r="AB898" s="56">
        <v>60</v>
      </c>
      <c r="AC898" s="56">
        <v>53</v>
      </c>
      <c r="AD898" s="65">
        <v>46566</v>
      </c>
      <c r="AE898" s="117">
        <v>83.33</v>
      </c>
      <c r="AF898" s="117"/>
      <c r="AP898" s="58"/>
      <c r="AQ898" s="58"/>
      <c r="AR898" s="58"/>
      <c r="AW898" s="56"/>
      <c r="BD898" s="56"/>
      <c r="CS898" s="58">
        <f>+AL898+AT898</f>
        <v>0</v>
      </c>
      <c r="CT898" s="76">
        <f>+BA898+BG898+BM898+BS898+BY898+CE898+CK898+CQ898</f>
        <v>0</v>
      </c>
      <c r="CU898" s="76">
        <f>+CS898-CT898</f>
        <v>0</v>
      </c>
      <c r="CV898" s="81">
        <f>+AE898-AL898-AT898</f>
        <v>83.33</v>
      </c>
    </row>
    <row r="899" spans="1:100">
      <c r="A899" s="56" t="s">
        <v>611</v>
      </c>
      <c r="B899" s="13">
        <v>23</v>
      </c>
      <c r="C899" s="15" t="s">
        <v>402</v>
      </c>
      <c r="D899" s="15" t="s">
        <v>403</v>
      </c>
      <c r="E899" s="13" t="s">
        <v>254</v>
      </c>
      <c r="F899" s="13">
        <v>13</v>
      </c>
      <c r="G899" s="13" t="s">
        <v>256</v>
      </c>
      <c r="H899" s="13">
        <v>3</v>
      </c>
      <c r="I899" s="55">
        <v>145.31</v>
      </c>
      <c r="J899" s="55">
        <v>42900</v>
      </c>
      <c r="K899" s="15">
        <v>0</v>
      </c>
      <c r="L899" s="15" t="s">
        <v>41</v>
      </c>
      <c r="M899" s="62" t="s">
        <v>14</v>
      </c>
      <c r="N899" s="56" t="s">
        <v>150</v>
      </c>
      <c r="O899" s="56" t="s">
        <v>612</v>
      </c>
      <c r="S899" s="109" t="s">
        <v>613</v>
      </c>
      <c r="V899" s="125">
        <v>12.5</v>
      </c>
      <c r="W899" s="125" t="s">
        <v>1017</v>
      </c>
      <c r="X899" s="65">
        <v>44571</v>
      </c>
      <c r="Y899" s="65">
        <v>44936</v>
      </c>
      <c r="Z899" s="69" t="s">
        <v>1080</v>
      </c>
      <c r="AA899" s="322">
        <v>5000</v>
      </c>
      <c r="AB899" s="56">
        <v>60</v>
      </c>
      <c r="AC899" s="56">
        <v>54</v>
      </c>
      <c r="AD899" s="65">
        <v>46596</v>
      </c>
      <c r="AE899" s="117">
        <v>83.33</v>
      </c>
      <c r="AF899" s="117"/>
      <c r="AP899" s="58"/>
      <c r="AQ899" s="58"/>
      <c r="AR899" s="58"/>
      <c r="AW899" s="56"/>
      <c r="BD899" s="56"/>
      <c r="CS899" s="58">
        <f>+AL899+AT899</f>
        <v>0</v>
      </c>
      <c r="CT899" s="76">
        <f>+BA899+BG899+BM899+BS899+BY899+CE899+CK899+CQ899</f>
        <v>0</v>
      </c>
      <c r="CU899" s="76">
        <f>+CS899-CT899</f>
        <v>0</v>
      </c>
      <c r="CV899" s="81">
        <f>+AE899-AL899-AT899</f>
        <v>83.33</v>
      </c>
    </row>
    <row r="900" spans="1:100">
      <c r="A900" s="56" t="s">
        <v>611</v>
      </c>
      <c r="B900" s="13">
        <v>23</v>
      </c>
      <c r="C900" s="15" t="s">
        <v>402</v>
      </c>
      <c r="D900" s="15" t="s">
        <v>403</v>
      </c>
      <c r="E900" s="13" t="s">
        <v>254</v>
      </c>
      <c r="F900" s="13">
        <v>13</v>
      </c>
      <c r="G900" s="13" t="s">
        <v>256</v>
      </c>
      <c r="H900" s="13">
        <v>3</v>
      </c>
      <c r="I900" s="55">
        <v>145.31</v>
      </c>
      <c r="J900" s="55">
        <v>42900</v>
      </c>
      <c r="K900" s="15">
        <v>0</v>
      </c>
      <c r="L900" s="15" t="s">
        <v>41</v>
      </c>
      <c r="M900" s="62" t="s">
        <v>14</v>
      </c>
      <c r="N900" s="56" t="s">
        <v>150</v>
      </c>
      <c r="O900" s="56" t="s">
        <v>612</v>
      </c>
      <c r="S900" s="109" t="s">
        <v>613</v>
      </c>
      <c r="V900" s="125">
        <v>12.5</v>
      </c>
      <c r="W900" s="125" t="s">
        <v>1017</v>
      </c>
      <c r="X900" s="65">
        <v>44571</v>
      </c>
      <c r="Y900" s="65">
        <v>44936</v>
      </c>
      <c r="Z900" s="69" t="s">
        <v>1080</v>
      </c>
      <c r="AA900" s="322">
        <v>5000</v>
      </c>
      <c r="AB900" s="56">
        <v>60</v>
      </c>
      <c r="AC900" s="56">
        <v>55</v>
      </c>
      <c r="AD900" s="65">
        <v>46627</v>
      </c>
      <c r="AE900" s="117">
        <v>83.33</v>
      </c>
      <c r="AF900" s="117"/>
      <c r="AP900" s="58"/>
      <c r="AQ900" s="58"/>
      <c r="AR900" s="58"/>
      <c r="AW900" s="56"/>
      <c r="BD900" s="56"/>
      <c r="CS900" s="58">
        <f>+AL900+AT900</f>
        <v>0</v>
      </c>
      <c r="CT900" s="76">
        <f>+BA900+BG900+BM900+BS900+BY900+CE900+CK900+CQ900</f>
        <v>0</v>
      </c>
      <c r="CU900" s="76">
        <f>+CS900-CT900</f>
        <v>0</v>
      </c>
      <c r="CV900" s="81">
        <f>+AE900-AL900-AT900</f>
        <v>83.33</v>
      </c>
    </row>
    <row r="901" spans="1:100">
      <c r="A901" s="56" t="s">
        <v>611</v>
      </c>
      <c r="B901" s="13">
        <v>23</v>
      </c>
      <c r="C901" s="15" t="s">
        <v>402</v>
      </c>
      <c r="D901" s="15" t="s">
        <v>403</v>
      </c>
      <c r="E901" s="13" t="s">
        <v>254</v>
      </c>
      <c r="F901" s="13">
        <v>13</v>
      </c>
      <c r="G901" s="13" t="s">
        <v>256</v>
      </c>
      <c r="H901" s="13">
        <v>3</v>
      </c>
      <c r="I901" s="55">
        <v>145.31</v>
      </c>
      <c r="J901" s="55">
        <v>42900</v>
      </c>
      <c r="K901" s="15">
        <v>0</v>
      </c>
      <c r="L901" s="15" t="s">
        <v>41</v>
      </c>
      <c r="M901" s="62" t="s">
        <v>14</v>
      </c>
      <c r="N901" s="56" t="s">
        <v>150</v>
      </c>
      <c r="O901" s="56" t="s">
        <v>612</v>
      </c>
      <c r="S901" s="109" t="s">
        <v>613</v>
      </c>
      <c r="V901" s="125">
        <v>12.5</v>
      </c>
      <c r="W901" s="125" t="s">
        <v>1017</v>
      </c>
      <c r="X901" s="65">
        <v>44571</v>
      </c>
      <c r="Y901" s="65">
        <v>44936</v>
      </c>
      <c r="Z901" s="69" t="s">
        <v>1080</v>
      </c>
      <c r="AA901" s="322">
        <v>5000</v>
      </c>
      <c r="AB901" s="56">
        <v>60</v>
      </c>
      <c r="AC901" s="56">
        <v>56</v>
      </c>
      <c r="AD901" s="65">
        <v>46658</v>
      </c>
      <c r="AE901" s="117">
        <v>83.33</v>
      </c>
      <c r="AF901" s="117"/>
      <c r="AP901" s="58"/>
      <c r="AQ901" s="58"/>
      <c r="AR901" s="58"/>
      <c r="AW901" s="56"/>
      <c r="BD901" s="56"/>
      <c r="CS901" s="58">
        <f>+AL901+AT901</f>
        <v>0</v>
      </c>
      <c r="CT901" s="76">
        <f>+BA901+BG901+BM901+BS901+BY901+CE901+CK901+CQ901</f>
        <v>0</v>
      </c>
      <c r="CU901" s="76">
        <f>+CS901-CT901</f>
        <v>0</v>
      </c>
      <c r="CV901" s="81">
        <f>+AE901-AL901-AT901</f>
        <v>83.33</v>
      </c>
    </row>
    <row r="902" spans="1:100">
      <c r="A902" s="56" t="s">
        <v>611</v>
      </c>
      <c r="B902" s="13">
        <v>23</v>
      </c>
      <c r="C902" s="15" t="s">
        <v>402</v>
      </c>
      <c r="D902" s="15" t="s">
        <v>403</v>
      </c>
      <c r="E902" s="13" t="s">
        <v>254</v>
      </c>
      <c r="F902" s="13">
        <v>13</v>
      </c>
      <c r="G902" s="13" t="s">
        <v>256</v>
      </c>
      <c r="H902" s="13">
        <v>3</v>
      </c>
      <c r="I902" s="55">
        <v>145.31</v>
      </c>
      <c r="J902" s="55">
        <v>42900</v>
      </c>
      <c r="K902" s="15">
        <v>0</v>
      </c>
      <c r="L902" s="15" t="s">
        <v>41</v>
      </c>
      <c r="M902" s="62" t="s">
        <v>14</v>
      </c>
      <c r="N902" s="56" t="s">
        <v>150</v>
      </c>
      <c r="O902" s="56" t="s">
        <v>612</v>
      </c>
      <c r="S902" s="109" t="s">
        <v>613</v>
      </c>
      <c r="V902" s="125">
        <v>12.5</v>
      </c>
      <c r="W902" s="125" t="s">
        <v>1017</v>
      </c>
      <c r="X902" s="65">
        <v>44571</v>
      </c>
      <c r="Y902" s="65">
        <v>44936</v>
      </c>
      <c r="Z902" s="69" t="s">
        <v>1080</v>
      </c>
      <c r="AA902" s="322">
        <v>5000</v>
      </c>
      <c r="AB902" s="56">
        <v>60</v>
      </c>
      <c r="AC902" s="56">
        <v>57</v>
      </c>
      <c r="AD902" s="65">
        <v>46688</v>
      </c>
      <c r="AE902" s="117">
        <v>83.33</v>
      </c>
      <c r="AF902" s="117"/>
      <c r="AP902" s="58"/>
      <c r="AQ902" s="58"/>
      <c r="AR902" s="58"/>
      <c r="AW902" s="56"/>
      <c r="BD902" s="56"/>
      <c r="CS902" s="58">
        <f>+AL902+AT902</f>
        <v>0</v>
      </c>
      <c r="CT902" s="76">
        <f>+BA902+BG902+BM902+BS902+BY902+CE902+CK902+CQ902</f>
        <v>0</v>
      </c>
      <c r="CU902" s="76">
        <f>+CS902-CT902</f>
        <v>0</v>
      </c>
      <c r="CV902" s="81">
        <f>+AE902-AL902-AT902</f>
        <v>83.33</v>
      </c>
    </row>
    <row r="903" spans="1:100">
      <c r="A903" s="56" t="s">
        <v>611</v>
      </c>
      <c r="B903" s="13">
        <v>23</v>
      </c>
      <c r="C903" s="15" t="s">
        <v>402</v>
      </c>
      <c r="D903" s="15" t="s">
        <v>403</v>
      </c>
      <c r="E903" s="13" t="s">
        <v>254</v>
      </c>
      <c r="F903" s="13">
        <v>13</v>
      </c>
      <c r="G903" s="13" t="s">
        <v>256</v>
      </c>
      <c r="H903" s="13">
        <v>3</v>
      </c>
      <c r="I903" s="55">
        <v>145.31</v>
      </c>
      <c r="J903" s="55">
        <v>42900</v>
      </c>
      <c r="K903" s="15">
        <v>0</v>
      </c>
      <c r="L903" s="15" t="s">
        <v>41</v>
      </c>
      <c r="M903" s="62" t="s">
        <v>14</v>
      </c>
      <c r="N903" s="56" t="s">
        <v>150</v>
      </c>
      <c r="O903" s="56" t="s">
        <v>612</v>
      </c>
      <c r="S903" s="109" t="s">
        <v>613</v>
      </c>
      <c r="V903" s="125">
        <v>12.5</v>
      </c>
      <c r="W903" s="125" t="s">
        <v>1017</v>
      </c>
      <c r="X903" s="65">
        <v>44571</v>
      </c>
      <c r="Y903" s="65">
        <v>44936</v>
      </c>
      <c r="Z903" s="69" t="s">
        <v>1080</v>
      </c>
      <c r="AA903" s="322">
        <v>5000</v>
      </c>
      <c r="AB903" s="56">
        <v>60</v>
      </c>
      <c r="AC903" s="56">
        <v>58</v>
      </c>
      <c r="AD903" s="65">
        <v>46719</v>
      </c>
      <c r="AE903" s="117">
        <v>83.33</v>
      </c>
      <c r="AF903" s="117"/>
      <c r="AP903" s="58"/>
      <c r="AQ903" s="58"/>
      <c r="AR903" s="58"/>
      <c r="AW903" s="56"/>
      <c r="BD903" s="56"/>
      <c r="CS903" s="58">
        <f>+AL903+AT903</f>
        <v>0</v>
      </c>
      <c r="CT903" s="76">
        <f>+BA903+BG903+BM903+BS903+BY903+CE903+CK903+CQ903</f>
        <v>0</v>
      </c>
      <c r="CU903" s="76">
        <f>+CS903-CT903</f>
        <v>0</v>
      </c>
      <c r="CV903" s="81">
        <f>+AE903-AL903-AT903</f>
        <v>83.33</v>
      </c>
    </row>
    <row r="904" spans="1:100">
      <c r="A904" s="56" t="s">
        <v>611</v>
      </c>
      <c r="B904" s="13">
        <v>23</v>
      </c>
      <c r="C904" s="15" t="s">
        <v>402</v>
      </c>
      <c r="D904" s="15" t="s">
        <v>403</v>
      </c>
      <c r="E904" s="13" t="s">
        <v>254</v>
      </c>
      <c r="F904" s="13">
        <v>13</v>
      </c>
      <c r="G904" s="13" t="s">
        <v>256</v>
      </c>
      <c r="H904" s="13">
        <v>3</v>
      </c>
      <c r="I904" s="55">
        <v>145.31</v>
      </c>
      <c r="J904" s="55">
        <v>42900</v>
      </c>
      <c r="K904" s="15">
        <v>0</v>
      </c>
      <c r="L904" s="15" t="s">
        <v>41</v>
      </c>
      <c r="M904" s="62" t="s">
        <v>14</v>
      </c>
      <c r="N904" s="56" t="s">
        <v>150</v>
      </c>
      <c r="O904" s="56" t="s">
        <v>612</v>
      </c>
      <c r="S904" s="109" t="s">
        <v>613</v>
      </c>
      <c r="V904" s="125">
        <v>12.5</v>
      </c>
      <c r="W904" s="125" t="s">
        <v>1017</v>
      </c>
      <c r="X904" s="65">
        <v>44571</v>
      </c>
      <c r="Y904" s="65">
        <v>44936</v>
      </c>
      <c r="Z904" s="69" t="s">
        <v>1080</v>
      </c>
      <c r="AA904" s="322">
        <v>5000</v>
      </c>
      <c r="AB904" s="56">
        <v>60</v>
      </c>
      <c r="AC904" s="56">
        <v>59</v>
      </c>
      <c r="AD904" s="65">
        <v>46749</v>
      </c>
      <c r="AE904" s="117">
        <v>83.33</v>
      </c>
      <c r="AF904" s="117"/>
      <c r="AP904" s="58"/>
      <c r="AQ904" s="58"/>
      <c r="AR904" s="58"/>
      <c r="AW904" s="56"/>
      <c r="BD904" s="56"/>
      <c r="CS904" s="58">
        <f>+AL904+AT904</f>
        <v>0</v>
      </c>
      <c r="CT904" s="76">
        <f>+BA904+BG904+BM904+BS904+BY904+CE904+CK904+CQ904</f>
        <v>0</v>
      </c>
      <c r="CU904" s="76">
        <f>+CS904-CT904</f>
        <v>0</v>
      </c>
      <c r="CV904" s="81">
        <f>+AE904-AL904-AT904</f>
        <v>83.33</v>
      </c>
    </row>
    <row r="905" spans="1:100">
      <c r="A905" s="56" t="s">
        <v>611</v>
      </c>
      <c r="B905" s="13">
        <v>23</v>
      </c>
      <c r="C905" s="15" t="s">
        <v>402</v>
      </c>
      <c r="D905" s="15" t="s">
        <v>403</v>
      </c>
      <c r="E905" s="13" t="s">
        <v>254</v>
      </c>
      <c r="F905" s="13">
        <v>13</v>
      </c>
      <c r="G905" s="13" t="s">
        <v>256</v>
      </c>
      <c r="H905" s="13">
        <v>3</v>
      </c>
      <c r="I905" s="55">
        <v>145.31</v>
      </c>
      <c r="J905" s="55">
        <v>42900</v>
      </c>
      <c r="K905" s="15">
        <v>0</v>
      </c>
      <c r="L905" s="15" t="s">
        <v>41</v>
      </c>
      <c r="M905" s="62" t="s">
        <v>14</v>
      </c>
      <c r="N905" s="56" t="s">
        <v>150</v>
      </c>
      <c r="O905" s="56" t="s">
        <v>612</v>
      </c>
      <c r="S905" s="109" t="s">
        <v>613</v>
      </c>
      <c r="V905" s="125">
        <v>12.5</v>
      </c>
      <c r="W905" s="125" t="s">
        <v>1017</v>
      </c>
      <c r="X905" s="65">
        <v>44571</v>
      </c>
      <c r="Y905" s="65">
        <v>44936</v>
      </c>
      <c r="Z905" s="69" t="s">
        <v>1080</v>
      </c>
      <c r="AA905" s="322">
        <v>5000</v>
      </c>
      <c r="AB905" s="56">
        <v>60</v>
      </c>
      <c r="AC905" s="56">
        <v>60</v>
      </c>
      <c r="AD905" s="65">
        <v>46780</v>
      </c>
      <c r="AE905" s="117">
        <v>83.33</v>
      </c>
      <c r="AF905" s="117"/>
      <c r="AP905" s="58"/>
      <c r="AQ905" s="58"/>
      <c r="AR905" s="58"/>
      <c r="AW905" s="56"/>
      <c r="BD905" s="56"/>
      <c r="CS905" s="58">
        <f>+AL905+AT905</f>
        <v>0</v>
      </c>
      <c r="CT905" s="76">
        <f>+BA905+BG905+BM905+BS905+BY905+CE905+CK905+CQ905</f>
        <v>0</v>
      </c>
      <c r="CU905" s="76">
        <f>+CS905-CT905</f>
        <v>0</v>
      </c>
      <c r="CV905" s="81">
        <f>+AE905-AL905-AT905</f>
        <v>83.33</v>
      </c>
    </row>
    <row r="906" spans="1:100">
      <c r="A906" s="56" t="s">
        <v>551</v>
      </c>
      <c r="B906" s="13">
        <v>96</v>
      </c>
      <c r="C906" s="15" t="s">
        <v>402</v>
      </c>
      <c r="D906" s="15" t="s">
        <v>403</v>
      </c>
      <c r="E906" s="13"/>
      <c r="F906" s="13"/>
      <c r="G906" s="13" t="s">
        <v>268</v>
      </c>
      <c r="H906" s="13">
        <v>1</v>
      </c>
      <c r="I906" s="55">
        <v>129.13999999999999</v>
      </c>
      <c r="J906" s="55">
        <v>36900</v>
      </c>
      <c r="K906" s="15">
        <v>0</v>
      </c>
      <c r="L906" s="15" t="s">
        <v>41</v>
      </c>
      <c r="M906" s="62" t="s">
        <v>14</v>
      </c>
      <c r="N906" s="62" t="s">
        <v>151</v>
      </c>
      <c r="O906" s="56" t="s">
        <v>630</v>
      </c>
      <c r="P906" s="56" t="s">
        <v>14</v>
      </c>
      <c r="Q906" s="86" t="s">
        <v>631</v>
      </c>
      <c r="R906" s="56" t="s">
        <v>632</v>
      </c>
      <c r="S906" s="56" t="s">
        <v>465</v>
      </c>
      <c r="T906" s="57" t="s">
        <v>268</v>
      </c>
      <c r="U906" s="57">
        <v>1</v>
      </c>
      <c r="V906" s="125">
        <v>129.13999999999999</v>
      </c>
      <c r="W906" s="125" t="s">
        <v>1017</v>
      </c>
      <c r="X906" s="65">
        <v>44721</v>
      </c>
      <c r="Y906" s="127">
        <v>45121</v>
      </c>
      <c r="Z906" s="69" t="s">
        <v>1080</v>
      </c>
      <c r="AA906" s="324">
        <v>48360</v>
      </c>
      <c r="AB906" s="62">
        <v>72</v>
      </c>
      <c r="AC906" s="62">
        <v>0</v>
      </c>
      <c r="AD906" s="65">
        <v>44721</v>
      </c>
      <c r="AE906" s="117">
        <v>3000</v>
      </c>
      <c r="AF906" s="117"/>
      <c r="AG906" s="56" t="s">
        <v>441</v>
      </c>
      <c r="AH906" s="65">
        <v>44721</v>
      </c>
      <c r="AI906" s="86" t="s">
        <v>631</v>
      </c>
      <c r="AJ906" s="65" t="s">
        <v>2651</v>
      </c>
      <c r="AK906" s="56" t="s">
        <v>633</v>
      </c>
      <c r="AL906" s="58">
        <v>3000</v>
      </c>
      <c r="AN906" s="58" t="s">
        <v>2650</v>
      </c>
      <c r="AP906" s="58"/>
      <c r="AQ906" s="58"/>
      <c r="AR906" s="58"/>
      <c r="AW906" s="65">
        <v>44721</v>
      </c>
      <c r="AX906" s="56">
        <v>713</v>
      </c>
      <c r="BA906" s="58">
        <v>3000</v>
      </c>
      <c r="BB906" s="58" t="s">
        <v>2014</v>
      </c>
      <c r="BD906" s="56"/>
      <c r="CS906" s="58">
        <f>+AL906+AT906</f>
        <v>3000</v>
      </c>
      <c r="CT906" s="76">
        <f>+BA906+BG906+BM906+BS906+BY906+CE906+CK906+CQ906</f>
        <v>3000</v>
      </c>
      <c r="CU906" s="76">
        <f>+CS906-CT906</f>
        <v>0</v>
      </c>
      <c r="CV906" s="81">
        <f>+AE906-AL906-AT906</f>
        <v>0</v>
      </c>
    </row>
    <row r="907" spans="1:100">
      <c r="A907" s="56" t="s">
        <v>551</v>
      </c>
      <c r="B907" s="13">
        <v>96</v>
      </c>
      <c r="C907" s="15" t="s">
        <v>402</v>
      </c>
      <c r="D907" s="15" t="s">
        <v>403</v>
      </c>
      <c r="E907" s="13"/>
      <c r="F907" s="13"/>
      <c r="G907" s="13" t="s">
        <v>268</v>
      </c>
      <c r="H907" s="13">
        <v>1</v>
      </c>
      <c r="I907" s="55">
        <v>129.13999999999999</v>
      </c>
      <c r="J907" s="55">
        <v>36900</v>
      </c>
      <c r="K907" s="15">
        <v>0</v>
      </c>
      <c r="L907" s="15" t="s">
        <v>41</v>
      </c>
      <c r="M907" s="62" t="s">
        <v>14</v>
      </c>
      <c r="N907" s="62" t="s">
        <v>151</v>
      </c>
      <c r="O907" s="56" t="s">
        <v>630</v>
      </c>
      <c r="P907" s="56" t="s">
        <v>14</v>
      </c>
      <c r="Q907" s="86" t="s">
        <v>631</v>
      </c>
      <c r="R907" s="56" t="s">
        <v>632</v>
      </c>
      <c r="S907" s="56" t="s">
        <v>465</v>
      </c>
      <c r="T907" s="57" t="s">
        <v>268</v>
      </c>
      <c r="U907" s="57">
        <v>1</v>
      </c>
      <c r="V907" s="125">
        <v>129.13999999999999</v>
      </c>
      <c r="W907" s="125" t="s">
        <v>1017</v>
      </c>
      <c r="X907" s="65">
        <v>44721</v>
      </c>
      <c r="Y907" s="127">
        <v>45121</v>
      </c>
      <c r="Z907" s="69" t="s">
        <v>1080</v>
      </c>
      <c r="AA907" s="324">
        <v>48360</v>
      </c>
      <c r="AB907" s="62">
        <v>72</v>
      </c>
      <c r="AC907" s="62">
        <v>1</v>
      </c>
      <c r="AD907" s="65">
        <v>44925</v>
      </c>
      <c r="AE907" s="117">
        <v>630</v>
      </c>
      <c r="AF907" s="117"/>
      <c r="AG907" s="56" t="s">
        <v>441</v>
      </c>
      <c r="AH907" s="65">
        <v>44925</v>
      </c>
      <c r="AI907" s="86" t="s">
        <v>151</v>
      </c>
      <c r="AJ907" s="65" t="s">
        <v>2652</v>
      </c>
      <c r="AK907" s="56" t="s">
        <v>634</v>
      </c>
      <c r="AL907" s="58">
        <v>630</v>
      </c>
      <c r="AN907" s="58" t="s">
        <v>2653</v>
      </c>
      <c r="AP907" s="58"/>
      <c r="AQ907" s="58"/>
      <c r="AR907" s="58"/>
      <c r="AW907" s="65">
        <v>44925</v>
      </c>
      <c r="AX907" s="56">
        <v>1122</v>
      </c>
      <c r="BA907" s="58">
        <v>630</v>
      </c>
      <c r="BB907" s="58" t="s">
        <v>2014</v>
      </c>
      <c r="BD907" s="56"/>
      <c r="CS907" s="58">
        <f>+AL907+AT907</f>
        <v>630</v>
      </c>
      <c r="CT907" s="76">
        <f>+BA907+BG907+BM907+BS907+BY907+CE907+CK907+CQ907</f>
        <v>630</v>
      </c>
      <c r="CU907" s="76">
        <f>+CS907-CT907</f>
        <v>0</v>
      </c>
      <c r="CV907" s="81">
        <f>+AE907-AL907-AT907</f>
        <v>0</v>
      </c>
    </row>
    <row r="908" spans="1:100">
      <c r="A908" s="56" t="s">
        <v>551</v>
      </c>
      <c r="B908" s="13">
        <v>96</v>
      </c>
      <c r="C908" s="15" t="s">
        <v>402</v>
      </c>
      <c r="D908" s="15" t="s">
        <v>403</v>
      </c>
      <c r="E908" s="13"/>
      <c r="F908" s="13"/>
      <c r="G908" s="13" t="s">
        <v>268</v>
      </c>
      <c r="H908" s="13">
        <v>1</v>
      </c>
      <c r="I908" s="55">
        <v>129.13999999999999</v>
      </c>
      <c r="J908" s="55">
        <v>36900</v>
      </c>
      <c r="K908" s="15">
        <v>0</v>
      </c>
      <c r="L908" s="15" t="s">
        <v>41</v>
      </c>
      <c r="M908" s="62" t="s">
        <v>14</v>
      </c>
      <c r="N908" s="62" t="s">
        <v>151</v>
      </c>
      <c r="O908" s="56" t="s">
        <v>630</v>
      </c>
      <c r="P908" s="56" t="s">
        <v>14</v>
      </c>
      <c r="Q908" s="86" t="s">
        <v>631</v>
      </c>
      <c r="R908" s="56" t="s">
        <v>632</v>
      </c>
      <c r="S908" s="56" t="s">
        <v>465</v>
      </c>
      <c r="T908" s="57" t="s">
        <v>268</v>
      </c>
      <c r="U908" s="57">
        <v>1</v>
      </c>
      <c r="V908" s="125">
        <v>129.13999999999999</v>
      </c>
      <c r="W908" s="125" t="s">
        <v>1017</v>
      </c>
      <c r="X908" s="65">
        <v>44721</v>
      </c>
      <c r="Y908" s="127">
        <v>45121</v>
      </c>
      <c r="Z908" s="69" t="s">
        <v>1080</v>
      </c>
      <c r="AA908" s="324">
        <v>48360</v>
      </c>
      <c r="AB908" s="62">
        <v>72</v>
      </c>
      <c r="AC908" s="62">
        <v>2</v>
      </c>
      <c r="AD908" s="65">
        <v>44956</v>
      </c>
      <c r="AE908" s="117">
        <v>630</v>
      </c>
      <c r="AF908" s="117"/>
      <c r="AG908" s="56" t="s">
        <v>441</v>
      </c>
      <c r="AH908" s="65">
        <v>44957</v>
      </c>
      <c r="AI908" s="86" t="s">
        <v>151</v>
      </c>
      <c r="AJ908" s="65" t="s">
        <v>2652</v>
      </c>
      <c r="AK908" s="56" t="s">
        <v>2654</v>
      </c>
      <c r="AL908" s="58">
        <v>630</v>
      </c>
      <c r="AN908" s="58" t="s">
        <v>2662</v>
      </c>
      <c r="AP908" s="58"/>
      <c r="AQ908" s="58"/>
      <c r="AR908" s="58"/>
      <c r="AW908" s="103">
        <v>44957</v>
      </c>
      <c r="AX908" s="97">
        <v>1175</v>
      </c>
      <c r="AY908" s="97"/>
      <c r="AZ908" s="97"/>
      <c r="BA908" s="101">
        <v>630</v>
      </c>
      <c r="BB908" s="56"/>
      <c r="BD908" s="56"/>
      <c r="CS908" s="58">
        <f>+AL908+AT908</f>
        <v>630</v>
      </c>
      <c r="CT908" s="76">
        <f>+BA908+BG908+BM908+BS908+BY908+CE908+CK908+CQ908</f>
        <v>630</v>
      </c>
      <c r="CU908" s="76">
        <f>+CS908-CT908</f>
        <v>0</v>
      </c>
      <c r="CV908" s="81">
        <f>+AE908-AL908-AT908</f>
        <v>0</v>
      </c>
    </row>
    <row r="909" spans="1:100">
      <c r="A909" s="56" t="s">
        <v>551</v>
      </c>
      <c r="B909" s="13">
        <v>96</v>
      </c>
      <c r="C909" s="15" t="s">
        <v>402</v>
      </c>
      <c r="D909" s="15" t="s">
        <v>403</v>
      </c>
      <c r="E909" s="13"/>
      <c r="F909" s="13"/>
      <c r="G909" s="13" t="s">
        <v>268</v>
      </c>
      <c r="H909" s="13">
        <v>1</v>
      </c>
      <c r="I909" s="55">
        <v>129.13999999999999</v>
      </c>
      <c r="J909" s="55">
        <v>36900</v>
      </c>
      <c r="K909" s="15">
        <v>0</v>
      </c>
      <c r="L909" s="15" t="s">
        <v>41</v>
      </c>
      <c r="M909" s="62" t="s">
        <v>14</v>
      </c>
      <c r="N909" s="62" t="s">
        <v>151</v>
      </c>
      <c r="O909" s="56" t="s">
        <v>630</v>
      </c>
      <c r="P909" s="56" t="s">
        <v>14</v>
      </c>
      <c r="Q909" s="86" t="s">
        <v>631</v>
      </c>
      <c r="R909" s="56" t="s">
        <v>632</v>
      </c>
      <c r="S909" s="56" t="s">
        <v>465</v>
      </c>
      <c r="T909" s="57" t="s">
        <v>268</v>
      </c>
      <c r="U909" s="57">
        <v>1</v>
      </c>
      <c r="V909" s="125">
        <v>129.13999999999999</v>
      </c>
      <c r="W909" s="125" t="s">
        <v>1017</v>
      </c>
      <c r="X909" s="65">
        <v>44721</v>
      </c>
      <c r="Y909" s="127">
        <v>45121</v>
      </c>
      <c r="Z909" s="69" t="s">
        <v>1080</v>
      </c>
      <c r="AA909" s="324">
        <v>48360</v>
      </c>
      <c r="AB909" s="62">
        <v>72</v>
      </c>
      <c r="AC909" s="62">
        <v>3</v>
      </c>
      <c r="AD909" s="65">
        <v>44985</v>
      </c>
      <c r="AE909" s="117">
        <v>630</v>
      </c>
      <c r="AF909" s="117"/>
      <c r="AG909" s="56" t="s">
        <v>441</v>
      </c>
      <c r="AH909" s="65">
        <v>44986</v>
      </c>
      <c r="AI909" s="86" t="s">
        <v>151</v>
      </c>
      <c r="AJ909" s="65" t="s">
        <v>2652</v>
      </c>
      <c r="AK909" s="56" t="s">
        <v>635</v>
      </c>
      <c r="AL909" s="58">
        <v>630</v>
      </c>
      <c r="AN909" s="58" t="s">
        <v>2663</v>
      </c>
      <c r="AP909" s="58"/>
      <c r="AQ909" s="58"/>
      <c r="AR909" s="58"/>
      <c r="AW909" s="103">
        <v>44985</v>
      </c>
      <c r="AX909" s="97">
        <v>1253</v>
      </c>
      <c r="AY909" s="97"/>
      <c r="AZ909" s="97"/>
      <c r="BA909" s="101">
        <v>630</v>
      </c>
      <c r="BD909" s="56"/>
      <c r="CS909" s="58">
        <f>+AL909+AT909</f>
        <v>630</v>
      </c>
      <c r="CT909" s="76">
        <f>+BA909+BG909+BM909+BS909+BY909+CE909+CK909+CQ909</f>
        <v>630</v>
      </c>
      <c r="CU909" s="76">
        <f>+CS909-CT909</f>
        <v>0</v>
      </c>
      <c r="CV909" s="81">
        <f>+AE909-AL909-AT909</f>
        <v>0</v>
      </c>
    </row>
    <row r="910" spans="1:100">
      <c r="A910" s="56" t="s">
        <v>551</v>
      </c>
      <c r="B910" s="13">
        <v>96</v>
      </c>
      <c r="C910" s="15" t="s">
        <v>402</v>
      </c>
      <c r="D910" s="15" t="s">
        <v>403</v>
      </c>
      <c r="E910" s="13"/>
      <c r="F910" s="13"/>
      <c r="G910" s="13" t="s">
        <v>268</v>
      </c>
      <c r="H910" s="13">
        <v>1</v>
      </c>
      <c r="I910" s="55">
        <v>129.13999999999999</v>
      </c>
      <c r="J910" s="55">
        <v>36900</v>
      </c>
      <c r="K910" s="15">
        <v>0</v>
      </c>
      <c r="L910" s="15" t="s">
        <v>41</v>
      </c>
      <c r="M910" s="62" t="s">
        <v>14</v>
      </c>
      <c r="N910" s="62" t="s">
        <v>151</v>
      </c>
      <c r="O910" s="56" t="s">
        <v>630</v>
      </c>
      <c r="P910" s="56" t="s">
        <v>14</v>
      </c>
      <c r="Q910" s="86" t="s">
        <v>631</v>
      </c>
      <c r="R910" s="56" t="s">
        <v>632</v>
      </c>
      <c r="S910" s="56" t="s">
        <v>465</v>
      </c>
      <c r="T910" s="57" t="s">
        <v>268</v>
      </c>
      <c r="U910" s="57">
        <v>1</v>
      </c>
      <c r="V910" s="125">
        <v>129.13999999999999</v>
      </c>
      <c r="W910" s="125" t="s">
        <v>1017</v>
      </c>
      <c r="X910" s="65">
        <v>44721</v>
      </c>
      <c r="Y910" s="127">
        <v>45121</v>
      </c>
      <c r="Z910" s="69" t="s">
        <v>1080</v>
      </c>
      <c r="AA910" s="324">
        <v>48360</v>
      </c>
      <c r="AB910" s="62">
        <v>72</v>
      </c>
      <c r="AC910" s="62">
        <v>4</v>
      </c>
      <c r="AD910" s="65">
        <v>45015</v>
      </c>
      <c r="AE910" s="117">
        <v>630</v>
      </c>
      <c r="AF910" s="117"/>
      <c r="AG910" s="56" t="s">
        <v>441</v>
      </c>
      <c r="AH910" s="65">
        <v>45015</v>
      </c>
      <c r="AI910" s="86" t="s">
        <v>151</v>
      </c>
      <c r="AJ910" s="65" t="s">
        <v>2652</v>
      </c>
      <c r="AK910" s="56" t="s">
        <v>2655</v>
      </c>
      <c r="AL910" s="58">
        <v>630</v>
      </c>
      <c r="AN910" s="58" t="s">
        <v>2664</v>
      </c>
      <c r="AP910" s="58"/>
      <c r="AQ910" s="58"/>
      <c r="AR910" s="58"/>
      <c r="AW910" s="103">
        <v>45016</v>
      </c>
      <c r="AX910" s="97">
        <v>1361</v>
      </c>
      <c r="AY910" s="97"/>
      <c r="AZ910" s="97"/>
      <c r="BA910" s="101">
        <v>630</v>
      </c>
      <c r="BD910" s="56"/>
      <c r="CS910" s="58">
        <f>+AL910+AT910</f>
        <v>630</v>
      </c>
      <c r="CT910" s="76">
        <f>+BA910+BG910+BM910+BS910+BY910+CE910+CK910+CQ910</f>
        <v>630</v>
      </c>
      <c r="CU910" s="76">
        <f>+CS910-CT910</f>
        <v>0</v>
      </c>
      <c r="CV910" s="81">
        <f>+AE910-AL910-AT910</f>
        <v>0</v>
      </c>
    </row>
    <row r="911" spans="1:100">
      <c r="A911" s="56" t="s">
        <v>551</v>
      </c>
      <c r="B911" s="13">
        <v>96</v>
      </c>
      <c r="C911" s="15" t="s">
        <v>402</v>
      </c>
      <c r="D911" s="15" t="s">
        <v>403</v>
      </c>
      <c r="E911" s="13"/>
      <c r="F911" s="13"/>
      <c r="G911" s="13" t="s">
        <v>268</v>
      </c>
      <c r="H911" s="13">
        <v>1</v>
      </c>
      <c r="I911" s="55">
        <v>129.13999999999999</v>
      </c>
      <c r="J911" s="55">
        <v>36900</v>
      </c>
      <c r="K911" s="15">
        <v>0</v>
      </c>
      <c r="L911" s="15" t="s">
        <v>41</v>
      </c>
      <c r="M911" s="62" t="s">
        <v>14</v>
      </c>
      <c r="N911" s="62" t="s">
        <v>151</v>
      </c>
      <c r="O911" s="56" t="s">
        <v>630</v>
      </c>
      <c r="P911" s="56" t="s">
        <v>14</v>
      </c>
      <c r="Q911" s="86" t="s">
        <v>631</v>
      </c>
      <c r="R911" s="56" t="s">
        <v>632</v>
      </c>
      <c r="S911" s="56" t="s">
        <v>465</v>
      </c>
      <c r="T911" s="57" t="s">
        <v>268</v>
      </c>
      <c r="U911" s="57">
        <v>1</v>
      </c>
      <c r="V911" s="125">
        <v>129.13999999999999</v>
      </c>
      <c r="W911" s="125" t="s">
        <v>1017</v>
      </c>
      <c r="X911" s="65">
        <v>44721</v>
      </c>
      <c r="Y911" s="127">
        <v>45121</v>
      </c>
      <c r="Z911" s="69" t="s">
        <v>1080</v>
      </c>
      <c r="AA911" s="324">
        <v>48360</v>
      </c>
      <c r="AB911" s="62">
        <v>72</v>
      </c>
      <c r="AC911" s="62">
        <v>5</v>
      </c>
      <c r="AD911" s="65">
        <v>45046</v>
      </c>
      <c r="AE911" s="117">
        <v>630</v>
      </c>
      <c r="AF911" s="117"/>
      <c r="AG911" s="56" t="s">
        <v>441</v>
      </c>
      <c r="AH911" s="65">
        <v>45048</v>
      </c>
      <c r="AI911" s="86" t="s">
        <v>151</v>
      </c>
      <c r="AJ911" s="65" t="s">
        <v>2652</v>
      </c>
      <c r="AK911" s="56" t="s">
        <v>636</v>
      </c>
      <c r="AL911" s="58">
        <v>630</v>
      </c>
      <c r="AN911" s="58" t="s">
        <v>2665</v>
      </c>
      <c r="AP911" s="58"/>
      <c r="AQ911" s="58"/>
      <c r="AR911" s="58"/>
      <c r="AW911" s="103">
        <v>45048</v>
      </c>
      <c r="AX911" s="97">
        <v>1449</v>
      </c>
      <c r="AY911" s="97"/>
      <c r="AZ911" s="97"/>
      <c r="BA911" s="101">
        <v>630</v>
      </c>
      <c r="BD911" s="56"/>
      <c r="CS911" s="58">
        <f>+AL911+AT911</f>
        <v>630</v>
      </c>
      <c r="CT911" s="76">
        <f>+BA911+BG911+BM911+BS911+BY911+CE911+CK911+CQ911</f>
        <v>630</v>
      </c>
      <c r="CU911" s="76">
        <f>+CS911-CT911</f>
        <v>0</v>
      </c>
      <c r="CV911" s="81">
        <f>+AE911-AL911-AT911</f>
        <v>0</v>
      </c>
    </row>
    <row r="912" spans="1:100">
      <c r="A912" s="56" t="s">
        <v>551</v>
      </c>
      <c r="B912" s="13">
        <v>96</v>
      </c>
      <c r="C912" s="15" t="s">
        <v>402</v>
      </c>
      <c r="D912" s="15" t="s">
        <v>403</v>
      </c>
      <c r="E912" s="13"/>
      <c r="F912" s="13"/>
      <c r="G912" s="13" t="s">
        <v>268</v>
      </c>
      <c r="H912" s="13">
        <v>1</v>
      </c>
      <c r="I912" s="55">
        <v>129.13999999999999</v>
      </c>
      <c r="J912" s="55">
        <v>36900</v>
      </c>
      <c r="K912" s="15">
        <v>0</v>
      </c>
      <c r="L912" s="15" t="s">
        <v>41</v>
      </c>
      <c r="M912" s="62" t="s">
        <v>14</v>
      </c>
      <c r="N912" s="62" t="s">
        <v>151</v>
      </c>
      <c r="O912" s="56" t="s">
        <v>630</v>
      </c>
      <c r="P912" s="56" t="s">
        <v>14</v>
      </c>
      <c r="Q912" s="86" t="s">
        <v>631</v>
      </c>
      <c r="R912" s="56" t="s">
        <v>632</v>
      </c>
      <c r="S912" s="56" t="s">
        <v>465</v>
      </c>
      <c r="T912" s="57" t="s">
        <v>268</v>
      </c>
      <c r="U912" s="57">
        <v>1</v>
      </c>
      <c r="V912" s="125">
        <v>129.13999999999999</v>
      </c>
      <c r="W912" s="125" t="s">
        <v>1017</v>
      </c>
      <c r="X912" s="65">
        <v>44721</v>
      </c>
      <c r="Y912" s="127">
        <v>45121</v>
      </c>
      <c r="Z912" s="69" t="s">
        <v>1080</v>
      </c>
      <c r="AA912" s="324">
        <v>48360</v>
      </c>
      <c r="AB912" s="62">
        <v>72</v>
      </c>
      <c r="AC912" s="62">
        <v>6</v>
      </c>
      <c r="AD912" s="65">
        <v>45076</v>
      </c>
      <c r="AE912" s="117">
        <v>630</v>
      </c>
      <c r="AF912" s="117"/>
      <c r="AG912" s="56" t="s">
        <v>441</v>
      </c>
      <c r="AH912" s="65">
        <v>45076</v>
      </c>
      <c r="AI912" s="86" t="s">
        <v>151</v>
      </c>
      <c r="AJ912" s="65" t="s">
        <v>2652</v>
      </c>
      <c r="AK912" s="56" t="s">
        <v>637</v>
      </c>
      <c r="AL912" s="58">
        <v>630</v>
      </c>
      <c r="AN912" s="58" t="s">
        <v>2666</v>
      </c>
      <c r="AP912" s="58"/>
      <c r="AQ912" s="58"/>
      <c r="AR912" s="58"/>
      <c r="AW912" s="103">
        <v>45077</v>
      </c>
      <c r="AX912" s="97">
        <v>1558</v>
      </c>
      <c r="AY912" s="97"/>
      <c r="AZ912" s="97"/>
      <c r="BA912" s="101">
        <v>630</v>
      </c>
      <c r="BD912" s="56"/>
      <c r="CS912" s="58">
        <f>+AL912+AT912</f>
        <v>630</v>
      </c>
      <c r="CT912" s="76">
        <f>+BA912+BG912+BM912+BS912+BY912+CE912+CK912+CQ912</f>
        <v>630</v>
      </c>
      <c r="CU912" s="76">
        <f>+CS912-CT912</f>
        <v>0</v>
      </c>
      <c r="CV912" s="81">
        <f>+AE912-AL912-AT912</f>
        <v>0</v>
      </c>
    </row>
    <row r="913" spans="1:100">
      <c r="A913" s="56" t="s">
        <v>551</v>
      </c>
      <c r="B913" s="13">
        <v>96</v>
      </c>
      <c r="C913" s="15" t="s">
        <v>402</v>
      </c>
      <c r="D913" s="15" t="s">
        <v>403</v>
      </c>
      <c r="E913" s="13"/>
      <c r="F913" s="13"/>
      <c r="G913" s="13" t="s">
        <v>268</v>
      </c>
      <c r="H913" s="13">
        <v>1</v>
      </c>
      <c r="I913" s="55">
        <v>129.13999999999999</v>
      </c>
      <c r="J913" s="55">
        <v>36900</v>
      </c>
      <c r="K913" s="15">
        <v>0</v>
      </c>
      <c r="L913" s="15" t="s">
        <v>41</v>
      </c>
      <c r="M913" s="62" t="s">
        <v>14</v>
      </c>
      <c r="N913" s="62" t="s">
        <v>151</v>
      </c>
      <c r="O913" s="56" t="s">
        <v>630</v>
      </c>
      <c r="P913" s="56" t="s">
        <v>14</v>
      </c>
      <c r="Q913" s="86" t="s">
        <v>631</v>
      </c>
      <c r="R913" s="56" t="s">
        <v>632</v>
      </c>
      <c r="S913" s="56" t="s">
        <v>465</v>
      </c>
      <c r="T913" s="57" t="s">
        <v>268</v>
      </c>
      <c r="U913" s="57">
        <v>1</v>
      </c>
      <c r="V913" s="125">
        <v>129.13999999999999</v>
      </c>
      <c r="W913" s="125" t="s">
        <v>1017</v>
      </c>
      <c r="X913" s="65">
        <v>44721</v>
      </c>
      <c r="Y913" s="127">
        <v>45121</v>
      </c>
      <c r="Z913" s="69" t="s">
        <v>1080</v>
      </c>
      <c r="AA913" s="324">
        <v>48360</v>
      </c>
      <c r="AB913" s="62">
        <v>72</v>
      </c>
      <c r="AC913" s="62">
        <v>7</v>
      </c>
      <c r="AD913" s="65">
        <v>45107</v>
      </c>
      <c r="AE913" s="117">
        <v>630</v>
      </c>
      <c r="AF913" s="117"/>
      <c r="AG913" s="56" t="s">
        <v>441</v>
      </c>
      <c r="AH913" s="65">
        <v>45108</v>
      </c>
      <c r="AI913" s="86" t="s">
        <v>151</v>
      </c>
      <c r="AJ913" s="65" t="s">
        <v>2652</v>
      </c>
      <c r="AK913" s="56" t="s">
        <v>638</v>
      </c>
      <c r="AL913" s="58">
        <v>630</v>
      </c>
      <c r="AN913" s="58" t="s">
        <v>2667</v>
      </c>
      <c r="AP913" s="58"/>
      <c r="AQ913" s="58"/>
      <c r="AR913" s="58"/>
      <c r="AW913" s="103">
        <v>45110</v>
      </c>
      <c r="AX913" s="97">
        <v>1669</v>
      </c>
      <c r="AY913" s="97"/>
      <c r="AZ913" s="97"/>
      <c r="BA913" s="101">
        <v>630</v>
      </c>
      <c r="BD913" s="56"/>
      <c r="CS913" s="58">
        <f>+AL913+AT913</f>
        <v>630</v>
      </c>
      <c r="CT913" s="76">
        <f>+BA913+BG913+BM913+BS913+BY913+CE913+CK913+CQ913</f>
        <v>630</v>
      </c>
      <c r="CU913" s="76">
        <f>+CS913-CT913</f>
        <v>0</v>
      </c>
      <c r="CV913" s="81">
        <f>+AE913-AL913-AT913</f>
        <v>0</v>
      </c>
    </row>
    <row r="914" spans="1:100">
      <c r="A914" s="56" t="s">
        <v>551</v>
      </c>
      <c r="B914" s="13">
        <v>96</v>
      </c>
      <c r="C914" s="15" t="s">
        <v>402</v>
      </c>
      <c r="D914" s="15" t="s">
        <v>403</v>
      </c>
      <c r="E914" s="13"/>
      <c r="F914" s="13"/>
      <c r="G914" s="13" t="s">
        <v>268</v>
      </c>
      <c r="H914" s="13">
        <v>1</v>
      </c>
      <c r="I914" s="55">
        <v>129.13999999999999</v>
      </c>
      <c r="J914" s="55">
        <v>36900</v>
      </c>
      <c r="K914" s="15">
        <v>0</v>
      </c>
      <c r="L914" s="15" t="s">
        <v>41</v>
      </c>
      <c r="M914" s="62" t="s">
        <v>14</v>
      </c>
      <c r="N914" s="62" t="s">
        <v>151</v>
      </c>
      <c r="O914" s="56" t="s">
        <v>630</v>
      </c>
      <c r="P914" s="56" t="s">
        <v>14</v>
      </c>
      <c r="Q914" s="86" t="s">
        <v>631</v>
      </c>
      <c r="R914" s="56" t="s">
        <v>632</v>
      </c>
      <c r="S914" s="56" t="s">
        <v>465</v>
      </c>
      <c r="T914" s="57" t="s">
        <v>268</v>
      </c>
      <c r="U914" s="57">
        <v>1</v>
      </c>
      <c r="V914" s="125">
        <v>129.13999999999999</v>
      </c>
      <c r="W914" s="125" t="s">
        <v>1017</v>
      </c>
      <c r="X914" s="65">
        <v>44721</v>
      </c>
      <c r="Y914" s="127">
        <v>45121</v>
      </c>
      <c r="Z914" s="69" t="s">
        <v>1080</v>
      </c>
      <c r="AA914" s="324">
        <v>48360</v>
      </c>
      <c r="AB914" s="62">
        <v>72</v>
      </c>
      <c r="AC914" s="62">
        <v>8</v>
      </c>
      <c r="AD914" s="65">
        <v>45137</v>
      </c>
      <c r="AE914" s="117">
        <v>630</v>
      </c>
      <c r="AF914" s="117"/>
      <c r="AG914" s="56" t="s">
        <v>441</v>
      </c>
      <c r="AH914" s="65">
        <v>45139</v>
      </c>
      <c r="AI914" s="86" t="s">
        <v>151</v>
      </c>
      <c r="AJ914" s="65" t="s">
        <v>2652</v>
      </c>
      <c r="AK914" s="56" t="s">
        <v>2656</v>
      </c>
      <c r="AL914" s="58">
        <v>630</v>
      </c>
      <c r="AN914" s="58" t="s">
        <v>2668</v>
      </c>
      <c r="AP914" s="58"/>
      <c r="AQ914" s="58"/>
      <c r="AR914" s="58"/>
      <c r="AW914" s="103">
        <v>45140</v>
      </c>
      <c r="AX914" s="97">
        <v>1775</v>
      </c>
      <c r="AY914" s="97"/>
      <c r="AZ914" s="97"/>
      <c r="BA914" s="101">
        <v>630</v>
      </c>
      <c r="BD914" s="56"/>
      <c r="CS914" s="58">
        <f>+AL914+AT914</f>
        <v>630</v>
      </c>
      <c r="CT914" s="76">
        <f>+BA914+BG914+BM914+BS914+BY914+CE914+CK914+CQ914</f>
        <v>630</v>
      </c>
      <c r="CU914" s="76">
        <f>+CS914-CT914</f>
        <v>0</v>
      </c>
      <c r="CV914" s="81">
        <f>+AE914-AL914-AT914</f>
        <v>0</v>
      </c>
    </row>
    <row r="915" spans="1:100">
      <c r="A915" s="56" t="s">
        <v>551</v>
      </c>
      <c r="B915" s="13">
        <v>96</v>
      </c>
      <c r="C915" s="15" t="s">
        <v>402</v>
      </c>
      <c r="D915" s="15" t="s">
        <v>403</v>
      </c>
      <c r="E915" s="13"/>
      <c r="F915" s="13"/>
      <c r="G915" s="13" t="s">
        <v>268</v>
      </c>
      <c r="H915" s="13">
        <v>1</v>
      </c>
      <c r="I915" s="55">
        <v>129.13999999999999</v>
      </c>
      <c r="J915" s="55">
        <v>36900</v>
      </c>
      <c r="K915" s="15">
        <v>0</v>
      </c>
      <c r="L915" s="15" t="s">
        <v>41</v>
      </c>
      <c r="M915" s="62" t="s">
        <v>14</v>
      </c>
      <c r="N915" s="62" t="s">
        <v>151</v>
      </c>
      <c r="O915" s="56" t="s">
        <v>630</v>
      </c>
      <c r="P915" s="56" t="s">
        <v>14</v>
      </c>
      <c r="Q915" s="86" t="s">
        <v>631</v>
      </c>
      <c r="R915" s="56" t="s">
        <v>632</v>
      </c>
      <c r="S915" s="56" t="s">
        <v>465</v>
      </c>
      <c r="T915" s="57" t="s">
        <v>268</v>
      </c>
      <c r="U915" s="57">
        <v>1</v>
      </c>
      <c r="V915" s="125">
        <v>129.13999999999999</v>
      </c>
      <c r="W915" s="125" t="s">
        <v>1017</v>
      </c>
      <c r="X915" s="65">
        <v>44721</v>
      </c>
      <c r="Y915" s="127">
        <v>45121</v>
      </c>
      <c r="Z915" s="69" t="s">
        <v>1080</v>
      </c>
      <c r="AA915" s="324">
        <v>48360</v>
      </c>
      <c r="AB915" s="62">
        <v>72</v>
      </c>
      <c r="AC915" s="62">
        <v>9</v>
      </c>
      <c r="AD915" s="65">
        <v>45168</v>
      </c>
      <c r="AE915" s="117">
        <v>630</v>
      </c>
      <c r="AF915" s="117"/>
      <c r="AG915" s="56" t="s">
        <v>441</v>
      </c>
      <c r="AH915" s="65">
        <v>45174</v>
      </c>
      <c r="AI915" s="86" t="s">
        <v>151</v>
      </c>
      <c r="AJ915" s="65" t="s">
        <v>2652</v>
      </c>
      <c r="AK915" s="56" t="s">
        <v>2657</v>
      </c>
      <c r="AL915" s="58">
        <v>630</v>
      </c>
      <c r="AN915" s="58" t="s">
        <v>2669</v>
      </c>
      <c r="AP915" s="58"/>
      <c r="AQ915" s="58"/>
      <c r="AR915" s="58"/>
      <c r="AW915" s="103">
        <v>45170</v>
      </c>
      <c r="AX915" s="97">
        <v>1866</v>
      </c>
      <c r="AY915" s="97"/>
      <c r="AZ915" s="97"/>
      <c r="BA915" s="101">
        <v>630</v>
      </c>
      <c r="BD915" s="56"/>
      <c r="CS915" s="58">
        <f>+AL915+AT915</f>
        <v>630</v>
      </c>
      <c r="CT915" s="76">
        <f>+BA915+BG915+BM915+BS915+BY915+CE915+CK915+CQ915</f>
        <v>630</v>
      </c>
      <c r="CU915" s="76">
        <f>+CS915-CT915</f>
        <v>0</v>
      </c>
      <c r="CV915" s="81">
        <f>+AE915-AL915-AT915</f>
        <v>0</v>
      </c>
    </row>
    <row r="916" spans="1:100">
      <c r="A916" s="56" t="s">
        <v>551</v>
      </c>
      <c r="B916" s="13">
        <v>96</v>
      </c>
      <c r="C916" s="15" t="s">
        <v>402</v>
      </c>
      <c r="D916" s="15" t="s">
        <v>403</v>
      </c>
      <c r="E916" s="13"/>
      <c r="F916" s="13"/>
      <c r="G916" s="13" t="s">
        <v>268</v>
      </c>
      <c r="H916" s="13">
        <v>1</v>
      </c>
      <c r="I916" s="55">
        <v>129.13999999999999</v>
      </c>
      <c r="J916" s="55">
        <v>36900</v>
      </c>
      <c r="K916" s="15">
        <v>0</v>
      </c>
      <c r="L916" s="15" t="s">
        <v>41</v>
      </c>
      <c r="M916" s="62" t="s">
        <v>14</v>
      </c>
      <c r="N916" s="62" t="s">
        <v>151</v>
      </c>
      <c r="O916" s="56" t="s">
        <v>630</v>
      </c>
      <c r="P916" s="56" t="s">
        <v>14</v>
      </c>
      <c r="Q916" s="86" t="s">
        <v>631</v>
      </c>
      <c r="R916" s="56" t="s">
        <v>632</v>
      </c>
      <c r="S916" s="56" t="s">
        <v>465</v>
      </c>
      <c r="T916" s="57" t="s">
        <v>268</v>
      </c>
      <c r="U916" s="57">
        <v>1</v>
      </c>
      <c r="V916" s="125">
        <v>129.13999999999999</v>
      </c>
      <c r="W916" s="125" t="s">
        <v>1017</v>
      </c>
      <c r="X916" s="65">
        <v>44721</v>
      </c>
      <c r="Y916" s="127">
        <v>45121</v>
      </c>
      <c r="Z916" s="69" t="s">
        <v>1080</v>
      </c>
      <c r="AA916" s="324">
        <v>48360</v>
      </c>
      <c r="AB916" s="62">
        <v>72</v>
      </c>
      <c r="AC916" s="62">
        <v>10</v>
      </c>
      <c r="AD916" s="65">
        <v>45199</v>
      </c>
      <c r="AE916" s="117">
        <v>630</v>
      </c>
      <c r="AF916" s="117"/>
      <c r="AG916" s="56" t="s">
        <v>441</v>
      </c>
      <c r="AH916" s="65">
        <v>45199</v>
      </c>
      <c r="AI916" s="86" t="s">
        <v>151</v>
      </c>
      <c r="AJ916" s="65" t="s">
        <v>2652</v>
      </c>
      <c r="AK916" s="56" t="s">
        <v>2658</v>
      </c>
      <c r="AL916" s="58">
        <v>630</v>
      </c>
      <c r="AN916" s="58" t="s">
        <v>2670</v>
      </c>
      <c r="AP916" s="58"/>
      <c r="AQ916" s="58"/>
      <c r="AR916" s="58"/>
      <c r="AW916" s="103">
        <v>45201</v>
      </c>
      <c r="AX916" s="97">
        <v>1937</v>
      </c>
      <c r="AY916" s="97"/>
      <c r="AZ916" s="97"/>
      <c r="BA916" s="101">
        <v>630</v>
      </c>
      <c r="BD916" s="56"/>
      <c r="CS916" s="58">
        <f>+AL916+AT916</f>
        <v>630</v>
      </c>
      <c r="CT916" s="76">
        <f>+BA916+BG916+BM916+BS916+BY916+CE916+CK916+CQ916</f>
        <v>630</v>
      </c>
      <c r="CU916" s="76">
        <f>+CS916-CT916</f>
        <v>0</v>
      </c>
      <c r="CV916" s="81">
        <f>+AE916-AL916-AT916</f>
        <v>0</v>
      </c>
    </row>
    <row r="917" spans="1:100">
      <c r="A917" s="56" t="s">
        <v>551</v>
      </c>
      <c r="B917" s="13">
        <v>96</v>
      </c>
      <c r="C917" s="15" t="s">
        <v>402</v>
      </c>
      <c r="D917" s="15" t="s">
        <v>403</v>
      </c>
      <c r="E917" s="13"/>
      <c r="F917" s="13"/>
      <c r="G917" s="13" t="s">
        <v>268</v>
      </c>
      <c r="H917" s="13">
        <v>1</v>
      </c>
      <c r="I917" s="55">
        <v>129.13999999999999</v>
      </c>
      <c r="J917" s="55">
        <v>36900</v>
      </c>
      <c r="K917" s="15">
        <v>0</v>
      </c>
      <c r="L917" s="15" t="s">
        <v>41</v>
      </c>
      <c r="M917" s="62" t="s">
        <v>14</v>
      </c>
      <c r="N917" s="62" t="s">
        <v>151</v>
      </c>
      <c r="O917" s="56" t="s">
        <v>630</v>
      </c>
      <c r="P917" s="56" t="s">
        <v>14</v>
      </c>
      <c r="Q917" s="86" t="s">
        <v>631</v>
      </c>
      <c r="R917" s="56" t="s">
        <v>632</v>
      </c>
      <c r="S917" s="56" t="s">
        <v>465</v>
      </c>
      <c r="T917" s="57" t="s">
        <v>268</v>
      </c>
      <c r="U917" s="57">
        <v>1</v>
      </c>
      <c r="V917" s="125">
        <v>129.13999999999999</v>
      </c>
      <c r="W917" s="125" t="s">
        <v>1017</v>
      </c>
      <c r="X917" s="65">
        <v>44721</v>
      </c>
      <c r="Y917" s="127">
        <v>45121</v>
      </c>
      <c r="Z917" s="69" t="s">
        <v>1080</v>
      </c>
      <c r="AA917" s="324">
        <v>48360</v>
      </c>
      <c r="AB917" s="62">
        <v>72</v>
      </c>
      <c r="AC917" s="62">
        <v>11</v>
      </c>
      <c r="AD917" s="65">
        <v>45229</v>
      </c>
      <c r="AE917" s="117">
        <v>630</v>
      </c>
      <c r="AF917" s="117"/>
      <c r="AG917" s="56" t="s">
        <v>441</v>
      </c>
      <c r="AH917" s="65">
        <v>45229</v>
      </c>
      <c r="AI917" s="86" t="s">
        <v>151</v>
      </c>
      <c r="AJ917" s="65" t="s">
        <v>2652</v>
      </c>
      <c r="AK917" s="56" t="s">
        <v>2659</v>
      </c>
      <c r="AL917" s="58">
        <v>630</v>
      </c>
      <c r="AN917" s="58" t="s">
        <v>2671</v>
      </c>
      <c r="AP917" s="58"/>
      <c r="AQ917" s="58"/>
      <c r="AR917" s="58"/>
      <c r="AW917" s="103">
        <v>45232</v>
      </c>
      <c r="AX917" s="97">
        <v>2014</v>
      </c>
      <c r="AY917" s="97"/>
      <c r="AZ917" s="97"/>
      <c r="BA917" s="101">
        <v>630</v>
      </c>
      <c r="BD917" s="56"/>
      <c r="CS917" s="58">
        <f>+AL917+AT917</f>
        <v>630</v>
      </c>
      <c r="CT917" s="76">
        <f>+BA917+BG917+BM917+BS917+BY917+CE917+CK917+CQ917</f>
        <v>630</v>
      </c>
      <c r="CU917" s="76">
        <f>+CS917-CT917</f>
        <v>0</v>
      </c>
      <c r="CV917" s="81">
        <f>+AE917-AL917-AT917</f>
        <v>0</v>
      </c>
    </row>
    <row r="918" spans="1:100">
      <c r="A918" s="56" t="s">
        <v>551</v>
      </c>
      <c r="B918" s="13">
        <v>96</v>
      </c>
      <c r="C918" s="15" t="s">
        <v>402</v>
      </c>
      <c r="D918" s="15" t="s">
        <v>403</v>
      </c>
      <c r="E918" s="13"/>
      <c r="F918" s="13"/>
      <c r="G918" s="13" t="s">
        <v>268</v>
      </c>
      <c r="H918" s="13">
        <v>1</v>
      </c>
      <c r="I918" s="55">
        <v>129.13999999999999</v>
      </c>
      <c r="J918" s="55">
        <v>36900</v>
      </c>
      <c r="K918" s="15">
        <v>0</v>
      </c>
      <c r="L918" s="15" t="s">
        <v>41</v>
      </c>
      <c r="M918" s="62" t="s">
        <v>14</v>
      </c>
      <c r="N918" s="62" t="s">
        <v>151</v>
      </c>
      <c r="O918" s="56" t="s">
        <v>630</v>
      </c>
      <c r="P918" s="56" t="s">
        <v>14</v>
      </c>
      <c r="Q918" s="86" t="s">
        <v>631</v>
      </c>
      <c r="R918" s="56" t="s">
        <v>632</v>
      </c>
      <c r="S918" s="56" t="s">
        <v>465</v>
      </c>
      <c r="T918" s="57" t="s">
        <v>268</v>
      </c>
      <c r="U918" s="57">
        <v>1</v>
      </c>
      <c r="V918" s="125">
        <v>129.13999999999999</v>
      </c>
      <c r="W918" s="125" t="s">
        <v>1017</v>
      </c>
      <c r="X918" s="65">
        <v>44721</v>
      </c>
      <c r="Y918" s="127">
        <v>45121</v>
      </c>
      <c r="Z918" s="69" t="s">
        <v>1080</v>
      </c>
      <c r="AA918" s="324">
        <v>48360</v>
      </c>
      <c r="AB918" s="62">
        <v>72</v>
      </c>
      <c r="AC918" s="62">
        <v>12</v>
      </c>
      <c r="AD918" s="65">
        <v>45260</v>
      </c>
      <c r="AE918" s="117">
        <v>630</v>
      </c>
      <c r="AF918" s="117"/>
      <c r="AG918" s="56" t="s">
        <v>441</v>
      </c>
      <c r="AH918" s="65">
        <v>45264</v>
      </c>
      <c r="AI918" s="86" t="s">
        <v>151</v>
      </c>
      <c r="AJ918" s="65" t="s">
        <v>2652</v>
      </c>
      <c r="AK918" s="56" t="s">
        <v>2660</v>
      </c>
      <c r="AL918" s="58">
        <v>630</v>
      </c>
      <c r="AN918" s="58" t="s">
        <v>2672</v>
      </c>
      <c r="AP918" s="58"/>
      <c r="AQ918" s="58"/>
      <c r="AR918" s="58"/>
      <c r="AW918" s="103">
        <v>45264</v>
      </c>
      <c r="AX918" s="97">
        <v>2096</v>
      </c>
      <c r="AY918" s="97"/>
      <c r="AZ918" s="97"/>
      <c r="BA918" s="101">
        <v>630</v>
      </c>
      <c r="BD918" s="56"/>
      <c r="CS918" s="58">
        <f>+AL918+AT918</f>
        <v>630</v>
      </c>
      <c r="CT918" s="76">
        <f>+BA918+BG918+BM918+BS918+BY918+CE918+CK918+CQ918</f>
        <v>630</v>
      </c>
      <c r="CU918" s="76">
        <f>+CS918-CT918</f>
        <v>0</v>
      </c>
      <c r="CV918" s="81">
        <f>+AE918-AL918-AT918</f>
        <v>0</v>
      </c>
    </row>
    <row r="919" spans="1:100">
      <c r="A919" s="56" t="s">
        <v>551</v>
      </c>
      <c r="B919" s="13">
        <v>96</v>
      </c>
      <c r="C919" s="15" t="s">
        <v>402</v>
      </c>
      <c r="D919" s="15" t="s">
        <v>403</v>
      </c>
      <c r="E919" s="13"/>
      <c r="F919" s="13"/>
      <c r="G919" s="13" t="s">
        <v>268</v>
      </c>
      <c r="H919" s="13">
        <v>1</v>
      </c>
      <c r="I919" s="55">
        <v>129.13999999999999</v>
      </c>
      <c r="J919" s="55">
        <v>36900</v>
      </c>
      <c r="K919" s="15">
        <v>0</v>
      </c>
      <c r="L919" s="15" t="s">
        <v>41</v>
      </c>
      <c r="M919" s="62" t="s">
        <v>14</v>
      </c>
      <c r="N919" s="62" t="s">
        <v>151</v>
      </c>
      <c r="O919" s="56" t="s">
        <v>630</v>
      </c>
      <c r="P919" s="56" t="s">
        <v>14</v>
      </c>
      <c r="Q919" s="86" t="s">
        <v>631</v>
      </c>
      <c r="R919" s="56" t="s">
        <v>632</v>
      </c>
      <c r="S919" s="56" t="s">
        <v>465</v>
      </c>
      <c r="T919" s="57" t="s">
        <v>268</v>
      </c>
      <c r="U919" s="57">
        <v>1</v>
      </c>
      <c r="V919" s="125">
        <v>129.13999999999999</v>
      </c>
      <c r="W919" s="125" t="s">
        <v>1017</v>
      </c>
      <c r="X919" s="65">
        <v>44721</v>
      </c>
      <c r="Y919" s="127">
        <v>45121</v>
      </c>
      <c r="Z919" s="69" t="s">
        <v>1080</v>
      </c>
      <c r="AA919" s="324">
        <v>48360</v>
      </c>
      <c r="AB919" s="62">
        <v>72</v>
      </c>
      <c r="AC919" s="62">
        <v>13</v>
      </c>
      <c r="AD919" s="65">
        <v>45290</v>
      </c>
      <c r="AE919" s="117">
        <v>630</v>
      </c>
      <c r="AF919" s="117"/>
      <c r="AG919" s="56" t="s">
        <v>441</v>
      </c>
      <c r="AH919" s="65">
        <v>45290</v>
      </c>
      <c r="AI919" s="86" t="s">
        <v>151</v>
      </c>
      <c r="AJ919" s="65" t="s">
        <v>2652</v>
      </c>
      <c r="AK919" s="56" t="s">
        <v>2661</v>
      </c>
      <c r="AL919" s="58">
        <v>630</v>
      </c>
      <c r="AN919" s="58" t="s">
        <v>2673</v>
      </c>
      <c r="AP919" s="58"/>
      <c r="AQ919" s="58"/>
      <c r="AR919" s="58"/>
      <c r="AW919" s="103">
        <v>45290</v>
      </c>
      <c r="AX919" s="97">
        <v>2171</v>
      </c>
      <c r="AY919" s="97"/>
      <c r="AZ919" s="97"/>
      <c r="BA919" s="101">
        <v>630</v>
      </c>
      <c r="BD919" s="56"/>
      <c r="CS919" s="58">
        <f>+AL919+AT919</f>
        <v>630</v>
      </c>
      <c r="CT919" s="76">
        <f>+BA919+BG919+BM919+BS919+BY919+CE919+CK919+CQ919</f>
        <v>630</v>
      </c>
      <c r="CU919" s="76">
        <f>+CS919-CT919</f>
        <v>0</v>
      </c>
      <c r="CV919" s="81">
        <f>+AE919-AL919-AT919</f>
        <v>0</v>
      </c>
    </row>
    <row r="920" spans="1:100">
      <c r="A920" s="56" t="s">
        <v>551</v>
      </c>
      <c r="B920" s="13">
        <v>96</v>
      </c>
      <c r="C920" s="15" t="s">
        <v>402</v>
      </c>
      <c r="D920" s="15" t="s">
        <v>403</v>
      </c>
      <c r="E920" s="13"/>
      <c r="F920" s="13"/>
      <c r="G920" s="13" t="s">
        <v>268</v>
      </c>
      <c r="H920" s="13">
        <v>1</v>
      </c>
      <c r="I920" s="55">
        <v>129.13999999999999</v>
      </c>
      <c r="J920" s="55">
        <v>36900</v>
      </c>
      <c r="K920" s="15">
        <v>0</v>
      </c>
      <c r="L920" s="15" t="s">
        <v>41</v>
      </c>
      <c r="M920" s="62" t="s">
        <v>14</v>
      </c>
      <c r="N920" s="62" t="s">
        <v>151</v>
      </c>
      <c r="O920" s="56" t="s">
        <v>630</v>
      </c>
      <c r="P920" s="56" t="s">
        <v>14</v>
      </c>
      <c r="Q920" s="86" t="s">
        <v>631</v>
      </c>
      <c r="R920" s="56" t="s">
        <v>632</v>
      </c>
      <c r="S920" s="56" t="s">
        <v>465</v>
      </c>
      <c r="T920" s="57" t="s">
        <v>268</v>
      </c>
      <c r="U920" s="57">
        <v>1</v>
      </c>
      <c r="V920" s="125">
        <v>129.13999999999999</v>
      </c>
      <c r="W920" s="125" t="s">
        <v>1017</v>
      </c>
      <c r="X920" s="65">
        <v>44721</v>
      </c>
      <c r="Y920" s="127">
        <v>45121</v>
      </c>
      <c r="Z920" s="69" t="s">
        <v>1080</v>
      </c>
      <c r="AA920" s="324">
        <v>48360</v>
      </c>
      <c r="AB920" s="62">
        <v>72</v>
      </c>
      <c r="AC920" s="62">
        <v>14</v>
      </c>
      <c r="AD920" s="65">
        <v>45321</v>
      </c>
      <c r="AE920" s="117">
        <v>630</v>
      </c>
      <c r="AF920" s="117"/>
      <c r="AG920" s="56" t="s">
        <v>441</v>
      </c>
      <c r="AH920" s="65">
        <v>45322</v>
      </c>
      <c r="AI920" s="86" t="s">
        <v>151</v>
      </c>
      <c r="AJ920" s="65" t="s">
        <v>2652</v>
      </c>
      <c r="AK920" s="56" t="s">
        <v>2674</v>
      </c>
      <c r="AL920" s="58">
        <v>629.5</v>
      </c>
      <c r="AN920" s="58" t="s">
        <v>2685</v>
      </c>
      <c r="AP920" s="58"/>
      <c r="AQ920" s="58"/>
      <c r="AR920" s="58"/>
      <c r="AW920" s="103">
        <v>45322</v>
      </c>
      <c r="AX920" s="97">
        <v>2256</v>
      </c>
      <c r="AY920" s="97"/>
      <c r="AZ920" s="97"/>
      <c r="BA920" s="101">
        <v>630</v>
      </c>
      <c r="BD920" s="56"/>
      <c r="CS920" s="58">
        <f>+AL920+AT920</f>
        <v>629.5</v>
      </c>
      <c r="CT920" s="76">
        <f>+BA920+BG920+BM920+BS920+BY920+CE920+CK920+CQ920</f>
        <v>630</v>
      </c>
      <c r="CU920" s="76">
        <f>+CS920-CT920</f>
        <v>-0.5</v>
      </c>
      <c r="CV920" s="81">
        <f>+AE920-AL920-AT920</f>
        <v>0.5</v>
      </c>
    </row>
    <row r="921" spans="1:100">
      <c r="A921" s="56" t="s">
        <v>551</v>
      </c>
      <c r="B921" s="13">
        <v>96</v>
      </c>
      <c r="C921" s="15" t="s">
        <v>402</v>
      </c>
      <c r="D921" s="15" t="s">
        <v>403</v>
      </c>
      <c r="E921" s="13"/>
      <c r="F921" s="13"/>
      <c r="G921" s="13" t="s">
        <v>268</v>
      </c>
      <c r="H921" s="13">
        <v>1</v>
      </c>
      <c r="I921" s="55">
        <v>129.13999999999999</v>
      </c>
      <c r="J921" s="55">
        <v>36900</v>
      </c>
      <c r="K921" s="15">
        <v>0</v>
      </c>
      <c r="L921" s="15" t="s">
        <v>41</v>
      </c>
      <c r="M921" s="62" t="s">
        <v>14</v>
      </c>
      <c r="N921" s="62" t="s">
        <v>151</v>
      </c>
      <c r="O921" s="56" t="s">
        <v>630</v>
      </c>
      <c r="P921" s="56" t="s">
        <v>14</v>
      </c>
      <c r="Q921" s="86" t="s">
        <v>631</v>
      </c>
      <c r="R921" s="56" t="s">
        <v>632</v>
      </c>
      <c r="S921" s="56" t="s">
        <v>465</v>
      </c>
      <c r="T921" s="57" t="s">
        <v>268</v>
      </c>
      <c r="U921" s="57">
        <v>1</v>
      </c>
      <c r="V921" s="125">
        <v>129.13999999999999</v>
      </c>
      <c r="W921" s="125" t="s">
        <v>1017</v>
      </c>
      <c r="X921" s="65">
        <v>44721</v>
      </c>
      <c r="Y921" s="127">
        <v>45121</v>
      </c>
      <c r="Z921" s="69" t="s">
        <v>1080</v>
      </c>
      <c r="AA921" s="324">
        <v>48360</v>
      </c>
      <c r="AB921" s="62">
        <v>72</v>
      </c>
      <c r="AC921" s="62">
        <v>15</v>
      </c>
      <c r="AD921" s="65">
        <v>45351</v>
      </c>
      <c r="AE921" s="117">
        <v>630</v>
      </c>
      <c r="AF921" s="117"/>
      <c r="AG921" s="56" t="s">
        <v>441</v>
      </c>
      <c r="AH921" s="65">
        <v>45357</v>
      </c>
      <c r="AI921" s="86" t="s">
        <v>151</v>
      </c>
      <c r="AJ921" s="65" t="s">
        <v>2652</v>
      </c>
      <c r="AK921" s="56" t="s">
        <v>2675</v>
      </c>
      <c r="AL921" s="58">
        <v>630</v>
      </c>
      <c r="AN921" s="58" t="s">
        <v>2686</v>
      </c>
      <c r="AP921" s="58"/>
      <c r="AQ921" s="58"/>
      <c r="AR921" s="58"/>
      <c r="AW921" s="103">
        <v>45352</v>
      </c>
      <c r="AX921" s="97">
        <v>2377</v>
      </c>
      <c r="AY921" s="97"/>
      <c r="AZ921" s="97"/>
      <c r="BA921" s="101">
        <v>630</v>
      </c>
      <c r="BD921" s="56"/>
      <c r="CS921" s="58">
        <f>+AL921+AT921</f>
        <v>630</v>
      </c>
      <c r="CT921" s="76">
        <f>+BA921+BG921+BM921+BS921+BY921+CE921+CK921+CQ921</f>
        <v>630</v>
      </c>
      <c r="CU921" s="76">
        <f>+CS921-CT921</f>
        <v>0</v>
      </c>
      <c r="CV921" s="81">
        <f>+AE921-AL921-AT921</f>
        <v>0</v>
      </c>
    </row>
    <row r="922" spans="1:100">
      <c r="A922" s="56" t="s">
        <v>551</v>
      </c>
      <c r="B922" s="13">
        <v>96</v>
      </c>
      <c r="C922" s="15" t="s">
        <v>402</v>
      </c>
      <c r="D922" s="15" t="s">
        <v>403</v>
      </c>
      <c r="E922" s="13"/>
      <c r="F922" s="13"/>
      <c r="G922" s="13" t="s">
        <v>268</v>
      </c>
      <c r="H922" s="13">
        <v>1</v>
      </c>
      <c r="I922" s="55">
        <v>129.13999999999999</v>
      </c>
      <c r="J922" s="55">
        <v>36900</v>
      </c>
      <c r="K922" s="15">
        <v>0</v>
      </c>
      <c r="L922" s="15" t="s">
        <v>41</v>
      </c>
      <c r="M922" s="62" t="s">
        <v>14</v>
      </c>
      <c r="N922" s="62" t="s">
        <v>151</v>
      </c>
      <c r="O922" s="56" t="s">
        <v>630</v>
      </c>
      <c r="P922" s="56" t="s">
        <v>14</v>
      </c>
      <c r="Q922" s="86" t="s">
        <v>631</v>
      </c>
      <c r="R922" s="56" t="s">
        <v>632</v>
      </c>
      <c r="S922" s="56" t="s">
        <v>465</v>
      </c>
      <c r="T922" s="57" t="s">
        <v>268</v>
      </c>
      <c r="U922" s="57">
        <v>1</v>
      </c>
      <c r="V922" s="125">
        <v>129.13999999999999</v>
      </c>
      <c r="W922" s="125" t="s">
        <v>1017</v>
      </c>
      <c r="X922" s="65">
        <v>44721</v>
      </c>
      <c r="Y922" s="127">
        <v>45121</v>
      </c>
      <c r="Z922" s="69" t="s">
        <v>1080</v>
      </c>
      <c r="AA922" s="324">
        <v>48360</v>
      </c>
      <c r="AB922" s="62">
        <v>72</v>
      </c>
      <c r="AC922" s="62">
        <v>16</v>
      </c>
      <c r="AD922" s="65">
        <v>45381</v>
      </c>
      <c r="AE922" s="117">
        <v>630</v>
      </c>
      <c r="AF922" s="117"/>
      <c r="AG922" s="56" t="s">
        <v>441</v>
      </c>
      <c r="AH922" s="65">
        <v>45383</v>
      </c>
      <c r="AI922" s="86" t="s">
        <v>151</v>
      </c>
      <c r="AJ922" s="65" t="s">
        <v>2652</v>
      </c>
      <c r="AK922" s="56" t="s">
        <v>2676</v>
      </c>
      <c r="AL922" s="58">
        <v>630</v>
      </c>
      <c r="AN922" s="58" t="s">
        <v>2687</v>
      </c>
      <c r="AP922" s="58"/>
      <c r="AQ922" s="58"/>
      <c r="AR922" s="58"/>
      <c r="AW922" s="103">
        <v>45383</v>
      </c>
      <c r="AX922" s="97">
        <v>2503</v>
      </c>
      <c r="AY922" s="97"/>
      <c r="AZ922" s="97"/>
      <c r="BA922" s="101">
        <v>630</v>
      </c>
      <c r="BD922" s="56"/>
      <c r="CS922" s="58">
        <f>+AL922+AT922</f>
        <v>630</v>
      </c>
      <c r="CT922" s="76">
        <f>+BA922+BG922+BM922+BS922+BY922+CE922+CK922+CQ922</f>
        <v>630</v>
      </c>
      <c r="CU922" s="76">
        <f>+CS922-CT922</f>
        <v>0</v>
      </c>
      <c r="CV922" s="81">
        <f>+AE922-AL922-AT922</f>
        <v>0</v>
      </c>
    </row>
    <row r="923" spans="1:100">
      <c r="A923" s="56" t="s">
        <v>551</v>
      </c>
      <c r="B923" s="13">
        <v>96</v>
      </c>
      <c r="C923" s="15" t="s">
        <v>402</v>
      </c>
      <c r="D923" s="15" t="s">
        <v>403</v>
      </c>
      <c r="E923" s="13"/>
      <c r="F923" s="13"/>
      <c r="G923" s="13" t="s">
        <v>268</v>
      </c>
      <c r="H923" s="13">
        <v>1</v>
      </c>
      <c r="I923" s="55">
        <v>129.13999999999999</v>
      </c>
      <c r="J923" s="55">
        <v>36900</v>
      </c>
      <c r="K923" s="15">
        <v>0</v>
      </c>
      <c r="L923" s="15" t="s">
        <v>41</v>
      </c>
      <c r="M923" s="62" t="s">
        <v>14</v>
      </c>
      <c r="N923" s="62" t="s">
        <v>151</v>
      </c>
      <c r="O923" s="56" t="s">
        <v>630</v>
      </c>
      <c r="P923" s="56" t="s">
        <v>14</v>
      </c>
      <c r="Q923" s="86" t="s">
        <v>631</v>
      </c>
      <c r="R923" s="56" t="s">
        <v>632</v>
      </c>
      <c r="S923" s="56" t="s">
        <v>465</v>
      </c>
      <c r="T923" s="57" t="s">
        <v>268</v>
      </c>
      <c r="U923" s="57">
        <v>1</v>
      </c>
      <c r="V923" s="125">
        <v>129.13999999999999</v>
      </c>
      <c r="W923" s="125" t="s">
        <v>1017</v>
      </c>
      <c r="X923" s="65">
        <v>44721</v>
      </c>
      <c r="Y923" s="127">
        <v>45121</v>
      </c>
      <c r="Z923" s="69" t="s">
        <v>1080</v>
      </c>
      <c r="AA923" s="324">
        <v>48360</v>
      </c>
      <c r="AB923" s="62">
        <v>72</v>
      </c>
      <c r="AC923" s="62">
        <v>17</v>
      </c>
      <c r="AD923" s="65">
        <v>45412</v>
      </c>
      <c r="AE923" s="117">
        <v>630</v>
      </c>
      <c r="AF923" s="117"/>
      <c r="AG923" s="56" t="s">
        <v>441</v>
      </c>
      <c r="AH923" s="65">
        <v>45415</v>
      </c>
      <c r="AI923" s="86" t="s">
        <v>151</v>
      </c>
      <c r="AJ923" s="65" t="s">
        <v>2652</v>
      </c>
      <c r="AK923" s="56" t="s">
        <v>2677</v>
      </c>
      <c r="AL923" s="58">
        <v>630</v>
      </c>
      <c r="AN923" s="58" t="s">
        <v>2688</v>
      </c>
      <c r="AP923" s="58"/>
      <c r="AQ923" s="58"/>
      <c r="AR923" s="58"/>
      <c r="AW923" s="103">
        <v>45418</v>
      </c>
      <c r="AX923" s="97">
        <v>2627</v>
      </c>
      <c r="AY923" s="97"/>
      <c r="AZ923" s="97"/>
      <c r="BA923" s="101">
        <v>630</v>
      </c>
      <c r="BD923" s="56"/>
      <c r="CS923" s="58">
        <f>+AL923+AT923</f>
        <v>630</v>
      </c>
      <c r="CT923" s="76">
        <f>+BA923+BG923+BM923+BS923+BY923+CE923+CK923+CQ923</f>
        <v>630</v>
      </c>
      <c r="CU923" s="76">
        <f>+CS923-CT923</f>
        <v>0</v>
      </c>
      <c r="CV923" s="81">
        <f>+AE923-AL923-AT923</f>
        <v>0</v>
      </c>
    </row>
    <row r="924" spans="1:100">
      <c r="A924" s="56" t="s">
        <v>551</v>
      </c>
      <c r="B924" s="13">
        <v>96</v>
      </c>
      <c r="C924" s="15" t="s">
        <v>402</v>
      </c>
      <c r="D924" s="15" t="s">
        <v>403</v>
      </c>
      <c r="E924" s="13"/>
      <c r="F924" s="13"/>
      <c r="G924" s="13" t="s">
        <v>268</v>
      </c>
      <c r="H924" s="13">
        <v>1</v>
      </c>
      <c r="I924" s="55">
        <v>129.13999999999999</v>
      </c>
      <c r="J924" s="55">
        <v>36900</v>
      </c>
      <c r="K924" s="15">
        <v>0</v>
      </c>
      <c r="L924" s="15" t="s">
        <v>41</v>
      </c>
      <c r="M924" s="62" t="s">
        <v>14</v>
      </c>
      <c r="N924" s="62" t="s">
        <v>151</v>
      </c>
      <c r="O924" s="56" t="s">
        <v>630</v>
      </c>
      <c r="P924" s="56" t="s">
        <v>14</v>
      </c>
      <c r="Q924" s="86" t="s">
        <v>631</v>
      </c>
      <c r="R924" s="56" t="s">
        <v>632</v>
      </c>
      <c r="S924" s="56" t="s">
        <v>465</v>
      </c>
      <c r="T924" s="57" t="s">
        <v>268</v>
      </c>
      <c r="U924" s="57">
        <v>1</v>
      </c>
      <c r="V924" s="125">
        <v>129.13999999999999</v>
      </c>
      <c r="W924" s="125" t="s">
        <v>1017</v>
      </c>
      <c r="X924" s="65">
        <v>44721</v>
      </c>
      <c r="Y924" s="127">
        <v>45121</v>
      </c>
      <c r="Z924" s="69" t="s">
        <v>1080</v>
      </c>
      <c r="AA924" s="324">
        <v>48360</v>
      </c>
      <c r="AB924" s="62">
        <v>72</v>
      </c>
      <c r="AC924" s="62">
        <v>18</v>
      </c>
      <c r="AD924" s="65">
        <v>45442</v>
      </c>
      <c r="AE924" s="117">
        <v>630</v>
      </c>
      <c r="AF924" s="117"/>
      <c r="AG924" s="56" t="s">
        <v>441</v>
      </c>
      <c r="AH924" s="65">
        <v>45444</v>
      </c>
      <c r="AI924" s="86" t="s">
        <v>151</v>
      </c>
      <c r="AJ924" s="65" t="s">
        <v>2652</v>
      </c>
      <c r="AK924" s="56" t="s">
        <v>2678</v>
      </c>
      <c r="AL924" s="58">
        <v>630</v>
      </c>
      <c r="AN924" s="58" t="s">
        <v>2689</v>
      </c>
      <c r="AP924" s="58"/>
      <c r="AQ924" s="58"/>
      <c r="AR924" s="58"/>
      <c r="AW924" s="103">
        <v>45446</v>
      </c>
      <c r="AX924" s="97">
        <v>2728</v>
      </c>
      <c r="AY924" s="97"/>
      <c r="AZ924" s="97"/>
      <c r="BA924" s="101">
        <v>630</v>
      </c>
      <c r="BD924" s="56"/>
      <c r="CS924" s="58">
        <f>+AL924+AT924</f>
        <v>630</v>
      </c>
      <c r="CT924" s="76">
        <f>+BA924+BG924+BM924+BS924+BY924+CE924+CK924+CQ924</f>
        <v>630</v>
      </c>
      <c r="CU924" s="76">
        <f>+CS924-CT924</f>
        <v>0</v>
      </c>
      <c r="CV924" s="81">
        <f>+AE924-AL924-AT924</f>
        <v>0</v>
      </c>
    </row>
    <row r="925" spans="1:100">
      <c r="A925" s="56" t="s">
        <v>551</v>
      </c>
      <c r="B925" s="13">
        <v>96</v>
      </c>
      <c r="C925" s="15" t="s">
        <v>402</v>
      </c>
      <c r="D925" s="15" t="s">
        <v>403</v>
      </c>
      <c r="E925" s="13"/>
      <c r="F925" s="13"/>
      <c r="G925" s="13" t="s">
        <v>268</v>
      </c>
      <c r="H925" s="13">
        <v>1</v>
      </c>
      <c r="I925" s="55">
        <v>129.13999999999999</v>
      </c>
      <c r="J925" s="55">
        <v>36900</v>
      </c>
      <c r="K925" s="15">
        <v>0</v>
      </c>
      <c r="L925" s="15" t="s">
        <v>41</v>
      </c>
      <c r="M925" s="62" t="s">
        <v>14</v>
      </c>
      <c r="N925" s="62" t="s">
        <v>151</v>
      </c>
      <c r="O925" s="56" t="s">
        <v>630</v>
      </c>
      <c r="P925" s="56" t="s">
        <v>14</v>
      </c>
      <c r="Q925" s="86" t="s">
        <v>631</v>
      </c>
      <c r="R925" s="56" t="s">
        <v>632</v>
      </c>
      <c r="S925" s="56" t="s">
        <v>465</v>
      </c>
      <c r="T925" s="57" t="s">
        <v>268</v>
      </c>
      <c r="U925" s="57">
        <v>1</v>
      </c>
      <c r="V925" s="125">
        <v>129.13999999999999</v>
      </c>
      <c r="W925" s="125" t="s">
        <v>1017</v>
      </c>
      <c r="X925" s="65">
        <v>44721</v>
      </c>
      <c r="Y925" s="127">
        <v>45121</v>
      </c>
      <c r="Z925" s="69" t="s">
        <v>1080</v>
      </c>
      <c r="AA925" s="324">
        <v>48360</v>
      </c>
      <c r="AB925" s="62">
        <v>72</v>
      </c>
      <c r="AC925" s="62">
        <v>19</v>
      </c>
      <c r="AD925" s="65">
        <v>45473</v>
      </c>
      <c r="AE925" s="117">
        <v>630</v>
      </c>
      <c r="AF925" s="117"/>
      <c r="AG925" s="56" t="s">
        <v>441</v>
      </c>
      <c r="AH925" s="65">
        <v>45474</v>
      </c>
      <c r="AI925" s="86" t="s">
        <v>151</v>
      </c>
      <c r="AJ925" s="65" t="s">
        <v>2652</v>
      </c>
      <c r="AK925" s="56" t="s">
        <v>2679</v>
      </c>
      <c r="AL925" s="58">
        <v>630</v>
      </c>
      <c r="AN925" s="58" t="s">
        <v>2690</v>
      </c>
      <c r="AP925" s="58"/>
      <c r="AQ925" s="58"/>
      <c r="AR925" s="58"/>
      <c r="AW925" s="103">
        <v>45475</v>
      </c>
      <c r="AX925" s="97">
        <v>2839</v>
      </c>
      <c r="AY925" s="97"/>
      <c r="AZ925" s="97"/>
      <c r="BA925" s="101">
        <v>630</v>
      </c>
      <c r="BD925" s="56"/>
      <c r="CS925" s="58">
        <f>+AL925+AT925</f>
        <v>630</v>
      </c>
      <c r="CT925" s="76">
        <f>+BA925+BG925+BM925+BS925+BY925+CE925+CK925+CQ925</f>
        <v>630</v>
      </c>
      <c r="CU925" s="76">
        <f>+CS925-CT925</f>
        <v>0</v>
      </c>
      <c r="CV925" s="81">
        <f>+AE925-AL925-AT925</f>
        <v>0</v>
      </c>
    </row>
    <row r="926" spans="1:100">
      <c r="A926" s="56" t="s">
        <v>551</v>
      </c>
      <c r="B926" s="13">
        <v>96</v>
      </c>
      <c r="C926" s="15" t="s">
        <v>402</v>
      </c>
      <c r="D926" s="15" t="s">
        <v>403</v>
      </c>
      <c r="E926" s="13"/>
      <c r="F926" s="13"/>
      <c r="G926" s="13" t="s">
        <v>268</v>
      </c>
      <c r="H926" s="13">
        <v>1</v>
      </c>
      <c r="I926" s="55">
        <v>129.13999999999999</v>
      </c>
      <c r="J926" s="55">
        <v>36900</v>
      </c>
      <c r="K926" s="15">
        <v>0</v>
      </c>
      <c r="L926" s="15" t="s">
        <v>41</v>
      </c>
      <c r="M926" s="62" t="s">
        <v>14</v>
      </c>
      <c r="N926" s="62" t="s">
        <v>151</v>
      </c>
      <c r="O926" s="56" t="s">
        <v>630</v>
      </c>
      <c r="P926" s="56" t="s">
        <v>14</v>
      </c>
      <c r="Q926" s="86" t="s">
        <v>631</v>
      </c>
      <c r="R926" s="56" t="s">
        <v>632</v>
      </c>
      <c r="S926" s="56" t="s">
        <v>465</v>
      </c>
      <c r="T926" s="57" t="s">
        <v>268</v>
      </c>
      <c r="U926" s="57">
        <v>1</v>
      </c>
      <c r="V926" s="125">
        <v>129.13999999999999</v>
      </c>
      <c r="W926" s="125" t="s">
        <v>1017</v>
      </c>
      <c r="X926" s="65">
        <v>44721</v>
      </c>
      <c r="Y926" s="127">
        <v>45121</v>
      </c>
      <c r="Z926" s="69" t="s">
        <v>1080</v>
      </c>
      <c r="AA926" s="324">
        <v>48360</v>
      </c>
      <c r="AB926" s="62">
        <v>72</v>
      </c>
      <c r="AC926" s="62">
        <v>20</v>
      </c>
      <c r="AD926" s="65">
        <v>45503</v>
      </c>
      <c r="AE926" s="117">
        <v>630</v>
      </c>
      <c r="AF926" s="117"/>
      <c r="AG926" s="56" t="s">
        <v>441</v>
      </c>
      <c r="AH926" s="65">
        <v>45504</v>
      </c>
      <c r="AI926" s="86" t="s">
        <v>151</v>
      </c>
      <c r="AJ926" s="65" t="s">
        <v>2652</v>
      </c>
      <c r="AK926" s="56" t="s">
        <v>2680</v>
      </c>
      <c r="AL926" s="58">
        <v>630</v>
      </c>
      <c r="AN926" s="58" t="s">
        <v>2691</v>
      </c>
      <c r="AP926" s="58"/>
      <c r="AQ926" s="58"/>
      <c r="AR926" s="58"/>
      <c r="AW926" s="103">
        <v>45505</v>
      </c>
      <c r="AX926" s="97">
        <v>2970</v>
      </c>
      <c r="AY926" s="97"/>
      <c r="AZ926" s="97"/>
      <c r="BA926" s="101">
        <v>630</v>
      </c>
      <c r="BD926" s="56"/>
      <c r="CS926" s="58">
        <f>+AL926+AT926</f>
        <v>630</v>
      </c>
      <c r="CT926" s="76">
        <f>+BA926+BG926+BM926+BS926+BY926+CE926+CK926+CQ926</f>
        <v>630</v>
      </c>
      <c r="CU926" s="76">
        <f>+CS926-CT926</f>
        <v>0</v>
      </c>
      <c r="CV926" s="81">
        <f>+AE926-AL926-AT926</f>
        <v>0</v>
      </c>
    </row>
    <row r="927" spans="1:100">
      <c r="A927" s="56" t="s">
        <v>551</v>
      </c>
      <c r="B927" s="13">
        <v>96</v>
      </c>
      <c r="C927" s="15" t="s">
        <v>402</v>
      </c>
      <c r="D927" s="15" t="s">
        <v>403</v>
      </c>
      <c r="E927" s="13"/>
      <c r="F927" s="13"/>
      <c r="G927" s="13" t="s">
        <v>268</v>
      </c>
      <c r="H927" s="13">
        <v>1</v>
      </c>
      <c r="I927" s="55">
        <v>129.13999999999999</v>
      </c>
      <c r="J927" s="55">
        <v>36900</v>
      </c>
      <c r="K927" s="15">
        <v>0</v>
      </c>
      <c r="L927" s="15" t="s">
        <v>41</v>
      </c>
      <c r="M927" s="62" t="s">
        <v>14</v>
      </c>
      <c r="N927" s="62" t="s">
        <v>151</v>
      </c>
      <c r="O927" s="56" t="s">
        <v>630</v>
      </c>
      <c r="P927" s="56" t="s">
        <v>14</v>
      </c>
      <c r="Q927" s="86" t="s">
        <v>631</v>
      </c>
      <c r="R927" s="56" t="s">
        <v>632</v>
      </c>
      <c r="S927" s="56" t="s">
        <v>465</v>
      </c>
      <c r="T927" s="57" t="s">
        <v>268</v>
      </c>
      <c r="U927" s="57">
        <v>1</v>
      </c>
      <c r="V927" s="125">
        <v>129.13999999999999</v>
      </c>
      <c r="W927" s="125" t="s">
        <v>1017</v>
      </c>
      <c r="X927" s="65">
        <v>44721</v>
      </c>
      <c r="Y927" s="127">
        <v>45121</v>
      </c>
      <c r="Z927" s="69" t="s">
        <v>1080</v>
      </c>
      <c r="AA927" s="324">
        <v>48360</v>
      </c>
      <c r="AB927" s="62">
        <v>72</v>
      </c>
      <c r="AC927" s="62">
        <v>21</v>
      </c>
      <c r="AD927" s="65">
        <v>45534</v>
      </c>
      <c r="AE927" s="117">
        <v>630</v>
      </c>
      <c r="AF927" s="117"/>
      <c r="AG927" s="56" t="s">
        <v>441</v>
      </c>
      <c r="AH927" s="65">
        <v>45533</v>
      </c>
      <c r="AI927" s="86" t="s">
        <v>151</v>
      </c>
      <c r="AJ927" s="65" t="s">
        <v>2652</v>
      </c>
      <c r="AK927" s="56" t="s">
        <v>2681</v>
      </c>
      <c r="AL927" s="58">
        <v>630</v>
      </c>
      <c r="AN927" s="58" t="s">
        <v>2692</v>
      </c>
      <c r="AP927" s="58"/>
      <c r="AQ927" s="58"/>
      <c r="AR927" s="58"/>
      <c r="AW927" s="103">
        <v>45537</v>
      </c>
      <c r="AX927" s="97">
        <v>3099</v>
      </c>
      <c r="AY927" s="97"/>
      <c r="AZ927" s="97"/>
      <c r="BA927" s="101">
        <v>630</v>
      </c>
      <c r="BD927" s="56"/>
      <c r="CS927" s="58">
        <f>+AL927+AT927</f>
        <v>630</v>
      </c>
      <c r="CT927" s="76">
        <f>+BA927+BG927+BM927+BS927+BY927+CE927+CK927+CQ927</f>
        <v>630</v>
      </c>
      <c r="CU927" s="76">
        <f>+CS927-CT927</f>
        <v>0</v>
      </c>
      <c r="CV927" s="81">
        <f>+AE927-AL927-AT927</f>
        <v>0</v>
      </c>
    </row>
    <row r="928" spans="1:100">
      <c r="A928" s="56" t="s">
        <v>551</v>
      </c>
      <c r="B928" s="13">
        <v>96</v>
      </c>
      <c r="C928" s="15" t="s">
        <v>402</v>
      </c>
      <c r="D928" s="15" t="s">
        <v>403</v>
      </c>
      <c r="E928" s="13"/>
      <c r="F928" s="13"/>
      <c r="G928" s="13" t="s">
        <v>268</v>
      </c>
      <c r="H928" s="13">
        <v>1</v>
      </c>
      <c r="I928" s="55">
        <v>129.13999999999999</v>
      </c>
      <c r="J928" s="55">
        <v>36900</v>
      </c>
      <c r="K928" s="15">
        <v>0</v>
      </c>
      <c r="L928" s="15" t="s">
        <v>41</v>
      </c>
      <c r="M928" s="62" t="s">
        <v>14</v>
      </c>
      <c r="N928" s="62" t="s">
        <v>151</v>
      </c>
      <c r="O928" s="56" t="s">
        <v>630</v>
      </c>
      <c r="P928" s="56" t="s">
        <v>14</v>
      </c>
      <c r="Q928" s="86" t="s">
        <v>631</v>
      </c>
      <c r="R928" s="56" t="s">
        <v>632</v>
      </c>
      <c r="S928" s="56" t="s">
        <v>465</v>
      </c>
      <c r="T928" s="57" t="s">
        <v>268</v>
      </c>
      <c r="U928" s="57">
        <v>1</v>
      </c>
      <c r="V928" s="125">
        <v>129.13999999999999</v>
      </c>
      <c r="W928" s="125" t="s">
        <v>1017</v>
      </c>
      <c r="X928" s="65">
        <v>44721</v>
      </c>
      <c r="Y928" s="127">
        <v>45121</v>
      </c>
      <c r="Z928" s="69" t="s">
        <v>1080</v>
      </c>
      <c r="AA928" s="324">
        <v>48360</v>
      </c>
      <c r="AB928" s="62">
        <v>72</v>
      </c>
      <c r="AC928" s="62">
        <v>22</v>
      </c>
      <c r="AD928" s="65">
        <v>45565</v>
      </c>
      <c r="AE928" s="117">
        <v>630</v>
      </c>
      <c r="AF928" s="117"/>
      <c r="AG928" s="56" t="s">
        <v>441</v>
      </c>
      <c r="AH928" s="65">
        <v>45566</v>
      </c>
      <c r="AI928" s="86" t="s">
        <v>151</v>
      </c>
      <c r="AJ928" s="65" t="s">
        <v>2652</v>
      </c>
      <c r="AK928" s="56" t="s">
        <v>2682</v>
      </c>
      <c r="AL928" s="58">
        <v>630</v>
      </c>
      <c r="AN928" s="58" t="s">
        <v>2693</v>
      </c>
      <c r="AP928" s="58"/>
      <c r="AQ928" s="58"/>
      <c r="AR928" s="58"/>
      <c r="AW928" s="103">
        <v>45566</v>
      </c>
      <c r="AX928" s="97">
        <v>3215</v>
      </c>
      <c r="AY928" s="97"/>
      <c r="AZ928" s="97"/>
      <c r="BA928" s="101">
        <v>630</v>
      </c>
      <c r="BD928" s="56"/>
      <c r="CS928" s="58">
        <f>+AL928+AT928</f>
        <v>630</v>
      </c>
      <c r="CT928" s="76">
        <f>+BA928+BG928+BM928+BS928+BY928+CE928+CK928+CQ928</f>
        <v>630</v>
      </c>
      <c r="CU928" s="76">
        <f>+CS928-CT928</f>
        <v>0</v>
      </c>
      <c r="CV928" s="81">
        <f>+AE928-AL928-AT928</f>
        <v>0</v>
      </c>
    </row>
    <row r="929" spans="1:100">
      <c r="A929" s="56" t="s">
        <v>551</v>
      </c>
      <c r="B929" s="13">
        <v>96</v>
      </c>
      <c r="C929" s="15" t="s">
        <v>402</v>
      </c>
      <c r="D929" s="15" t="s">
        <v>403</v>
      </c>
      <c r="E929" s="13"/>
      <c r="F929" s="13"/>
      <c r="G929" s="13" t="s">
        <v>268</v>
      </c>
      <c r="H929" s="13">
        <v>1</v>
      </c>
      <c r="I929" s="55">
        <v>129.13999999999999</v>
      </c>
      <c r="J929" s="55">
        <v>36900</v>
      </c>
      <c r="K929" s="15">
        <v>0</v>
      </c>
      <c r="L929" s="15" t="s">
        <v>41</v>
      </c>
      <c r="M929" s="62" t="s">
        <v>14</v>
      </c>
      <c r="N929" s="62" t="s">
        <v>151</v>
      </c>
      <c r="O929" s="56" t="s">
        <v>630</v>
      </c>
      <c r="P929" s="56" t="s">
        <v>14</v>
      </c>
      <c r="Q929" s="86" t="s">
        <v>631</v>
      </c>
      <c r="R929" s="56" t="s">
        <v>632</v>
      </c>
      <c r="S929" s="56" t="s">
        <v>465</v>
      </c>
      <c r="T929" s="57" t="s">
        <v>268</v>
      </c>
      <c r="U929" s="57">
        <v>1</v>
      </c>
      <c r="V929" s="125">
        <v>129.13999999999999</v>
      </c>
      <c r="W929" s="125" t="s">
        <v>1017</v>
      </c>
      <c r="X929" s="65">
        <v>44721</v>
      </c>
      <c r="Y929" s="127">
        <v>45121</v>
      </c>
      <c r="Z929" s="69" t="s">
        <v>1080</v>
      </c>
      <c r="AA929" s="324">
        <v>48360</v>
      </c>
      <c r="AB929" s="62">
        <v>72</v>
      </c>
      <c r="AC929" s="62">
        <v>23</v>
      </c>
      <c r="AD929" s="65">
        <v>45595</v>
      </c>
      <c r="AE929" s="117">
        <v>630</v>
      </c>
      <c r="AF929" s="117"/>
      <c r="AG929" s="56" t="s">
        <v>441</v>
      </c>
      <c r="AH929" s="65">
        <v>45600</v>
      </c>
      <c r="AI929" s="86" t="s">
        <v>151</v>
      </c>
      <c r="AJ929" s="65" t="s">
        <v>2652</v>
      </c>
      <c r="AK929" s="56" t="s">
        <v>2683</v>
      </c>
      <c r="AL929" s="58">
        <v>630</v>
      </c>
      <c r="AN929" s="58" t="s">
        <v>2694</v>
      </c>
      <c r="AP929" s="58"/>
      <c r="AQ929" s="58"/>
      <c r="AR929" s="58"/>
      <c r="AW929" s="103">
        <v>45600</v>
      </c>
      <c r="AX929" s="97">
        <v>3358</v>
      </c>
      <c r="AY929" s="97"/>
      <c r="AZ929" s="97"/>
      <c r="BA929" s="101">
        <v>630</v>
      </c>
      <c r="BD929" s="56"/>
      <c r="CS929" s="58">
        <f>+AL929+AT929</f>
        <v>630</v>
      </c>
      <c r="CT929" s="76">
        <f>+BA929+BG929+BM929+BS929+BY929+CE929+CK929+CQ929</f>
        <v>630</v>
      </c>
      <c r="CU929" s="76">
        <f>+CS929-CT929</f>
        <v>0</v>
      </c>
      <c r="CV929" s="81">
        <f>+AE929-AL929-AT929</f>
        <v>0</v>
      </c>
    </row>
    <row r="930" spans="1:100">
      <c r="A930" s="56" t="s">
        <v>551</v>
      </c>
      <c r="B930" s="13">
        <v>96</v>
      </c>
      <c r="C930" s="15" t="s">
        <v>402</v>
      </c>
      <c r="D930" s="15" t="s">
        <v>403</v>
      </c>
      <c r="E930" s="13"/>
      <c r="F930" s="13"/>
      <c r="G930" s="13" t="s">
        <v>268</v>
      </c>
      <c r="H930" s="13">
        <v>1</v>
      </c>
      <c r="I930" s="55">
        <v>129.13999999999999</v>
      </c>
      <c r="J930" s="55">
        <v>36900</v>
      </c>
      <c r="K930" s="15">
        <v>0</v>
      </c>
      <c r="L930" s="15" t="s">
        <v>41</v>
      </c>
      <c r="M930" s="62" t="s">
        <v>14</v>
      </c>
      <c r="N930" s="62" t="s">
        <v>151</v>
      </c>
      <c r="O930" s="56" t="s">
        <v>630</v>
      </c>
      <c r="P930" s="56" t="s">
        <v>14</v>
      </c>
      <c r="Q930" s="86" t="s">
        <v>631</v>
      </c>
      <c r="R930" s="56" t="s">
        <v>632</v>
      </c>
      <c r="S930" s="56" t="s">
        <v>465</v>
      </c>
      <c r="T930" s="57" t="s">
        <v>268</v>
      </c>
      <c r="U930" s="57">
        <v>1</v>
      </c>
      <c r="V930" s="125">
        <v>129.13999999999999</v>
      </c>
      <c r="W930" s="125" t="s">
        <v>1017</v>
      </c>
      <c r="X930" s="65">
        <v>44721</v>
      </c>
      <c r="Y930" s="127">
        <v>45121</v>
      </c>
      <c r="Z930" s="69" t="s">
        <v>1080</v>
      </c>
      <c r="AA930" s="324">
        <v>48360</v>
      </c>
      <c r="AB930" s="62">
        <v>72</v>
      </c>
      <c r="AC930" s="62">
        <v>24</v>
      </c>
      <c r="AD930" s="65">
        <v>45626</v>
      </c>
      <c r="AE930" s="117">
        <v>630</v>
      </c>
      <c r="AF930" s="117"/>
      <c r="AG930" s="56" t="s">
        <v>441</v>
      </c>
      <c r="AH930" s="65">
        <v>45628</v>
      </c>
      <c r="AI930" s="86" t="s">
        <v>151</v>
      </c>
      <c r="AJ930" s="65" t="s">
        <v>2652</v>
      </c>
      <c r="AK930" s="56" t="s">
        <v>2684</v>
      </c>
      <c r="AL930" s="58">
        <v>630</v>
      </c>
      <c r="AN930" s="58" t="s">
        <v>2695</v>
      </c>
      <c r="AP930" s="58"/>
      <c r="AQ930" s="58"/>
      <c r="AR930" s="58"/>
      <c r="AW930" s="103">
        <v>45628</v>
      </c>
      <c r="AX930" s="97">
        <v>3462</v>
      </c>
      <c r="AY930" s="97"/>
      <c r="AZ930" s="97"/>
      <c r="BA930" s="101">
        <v>630</v>
      </c>
      <c r="BD930" s="56"/>
      <c r="CS930" s="58">
        <f>+AL930+AT930</f>
        <v>630</v>
      </c>
      <c r="CT930" s="76">
        <f>+BA930+BG930+BM930+BS930+BY930+CE930+CK930+CQ930</f>
        <v>630</v>
      </c>
      <c r="CU930" s="76">
        <f>+CS930-CT930</f>
        <v>0</v>
      </c>
      <c r="CV930" s="81">
        <f>+AE930-AL930-AT930</f>
        <v>0</v>
      </c>
    </row>
    <row r="931" spans="1:100">
      <c r="A931" s="56" t="s">
        <v>551</v>
      </c>
      <c r="B931" s="13">
        <v>96</v>
      </c>
      <c r="C931" s="15" t="s">
        <v>402</v>
      </c>
      <c r="D931" s="15" t="s">
        <v>403</v>
      </c>
      <c r="E931" s="13"/>
      <c r="F931" s="13"/>
      <c r="G931" s="13" t="s">
        <v>268</v>
      </c>
      <c r="H931" s="13">
        <v>1</v>
      </c>
      <c r="I931" s="55">
        <v>129.13999999999999</v>
      </c>
      <c r="J931" s="55">
        <v>36900</v>
      </c>
      <c r="K931" s="15">
        <v>0</v>
      </c>
      <c r="L931" s="15" t="s">
        <v>41</v>
      </c>
      <c r="M931" s="62" t="s">
        <v>14</v>
      </c>
      <c r="N931" s="62" t="s">
        <v>151</v>
      </c>
      <c r="O931" s="56" t="s">
        <v>630</v>
      </c>
      <c r="P931" s="56" t="s">
        <v>14</v>
      </c>
      <c r="Q931" s="86" t="s">
        <v>631</v>
      </c>
      <c r="R931" s="56" t="s">
        <v>632</v>
      </c>
      <c r="S931" s="56" t="s">
        <v>465</v>
      </c>
      <c r="T931" s="57" t="s">
        <v>268</v>
      </c>
      <c r="U931" s="57">
        <v>1</v>
      </c>
      <c r="V931" s="125">
        <v>129.13999999999999</v>
      </c>
      <c r="W931" s="125" t="s">
        <v>1017</v>
      </c>
      <c r="X931" s="65">
        <v>44721</v>
      </c>
      <c r="Y931" s="127">
        <v>45121</v>
      </c>
      <c r="Z931" s="69" t="s">
        <v>1080</v>
      </c>
      <c r="AA931" s="324">
        <v>48360</v>
      </c>
      <c r="AB931" s="62">
        <v>72</v>
      </c>
      <c r="AC931" s="62">
        <v>25</v>
      </c>
      <c r="AD931" s="65">
        <v>45656</v>
      </c>
      <c r="AE931" s="117">
        <v>630</v>
      </c>
      <c r="AF931" s="117"/>
      <c r="AG931" s="56" t="s">
        <v>441</v>
      </c>
      <c r="AH931" s="65">
        <v>45659</v>
      </c>
      <c r="AI931" s="86" t="s">
        <v>151</v>
      </c>
      <c r="AJ931" s="65" t="s">
        <v>2652</v>
      </c>
      <c r="AK931" s="56" t="s">
        <v>2696</v>
      </c>
      <c r="AL931" s="58">
        <v>630</v>
      </c>
      <c r="AN931" s="58" t="s">
        <v>2705</v>
      </c>
      <c r="AP931" s="58"/>
      <c r="AQ931" s="58"/>
      <c r="AR931" s="58"/>
      <c r="AW931" s="103">
        <v>45660</v>
      </c>
      <c r="AX931" s="97">
        <v>3568</v>
      </c>
      <c r="AY931" s="97"/>
      <c r="AZ931" s="97"/>
      <c r="BA931" s="101">
        <v>630</v>
      </c>
      <c r="BD931" s="56"/>
      <c r="CS931" s="58">
        <f>+AL931+AT931</f>
        <v>630</v>
      </c>
      <c r="CT931" s="76">
        <f>+BA931+BG931+BM931+BS931+BY931+CE931+CK931+CQ931</f>
        <v>630</v>
      </c>
      <c r="CU931" s="76">
        <f>+CS931-CT931</f>
        <v>0</v>
      </c>
      <c r="CV931" s="81">
        <f>+AE931-AL931-AT931</f>
        <v>0</v>
      </c>
    </row>
    <row r="932" spans="1:100">
      <c r="A932" s="56" t="s">
        <v>551</v>
      </c>
      <c r="B932" s="13">
        <v>96</v>
      </c>
      <c r="C932" s="15" t="s">
        <v>402</v>
      </c>
      <c r="D932" s="15" t="s">
        <v>403</v>
      </c>
      <c r="E932" s="13"/>
      <c r="F932" s="13"/>
      <c r="G932" s="13" t="s">
        <v>268</v>
      </c>
      <c r="H932" s="13">
        <v>1</v>
      </c>
      <c r="I932" s="55">
        <v>129.13999999999999</v>
      </c>
      <c r="J932" s="55">
        <v>36900</v>
      </c>
      <c r="K932" s="15">
        <v>0</v>
      </c>
      <c r="L932" s="15" t="s">
        <v>41</v>
      </c>
      <c r="M932" s="62" t="s">
        <v>14</v>
      </c>
      <c r="N932" s="62" t="s">
        <v>151</v>
      </c>
      <c r="O932" s="56" t="s">
        <v>630</v>
      </c>
      <c r="P932" s="56" t="s">
        <v>14</v>
      </c>
      <c r="Q932" s="86" t="s">
        <v>631</v>
      </c>
      <c r="R932" s="56" t="s">
        <v>632</v>
      </c>
      <c r="S932" s="56" t="s">
        <v>465</v>
      </c>
      <c r="T932" s="57" t="s">
        <v>268</v>
      </c>
      <c r="U932" s="57">
        <v>1</v>
      </c>
      <c r="V932" s="125">
        <v>129.13999999999999</v>
      </c>
      <c r="W932" s="125" t="s">
        <v>1017</v>
      </c>
      <c r="X932" s="65">
        <v>44721</v>
      </c>
      <c r="Y932" s="127">
        <v>45121</v>
      </c>
      <c r="Z932" s="69" t="s">
        <v>1080</v>
      </c>
      <c r="AA932" s="324">
        <v>48360</v>
      </c>
      <c r="AB932" s="62">
        <v>72</v>
      </c>
      <c r="AC932" s="62">
        <v>26</v>
      </c>
      <c r="AD932" s="65">
        <v>45687</v>
      </c>
      <c r="AE932" s="117">
        <v>630</v>
      </c>
      <c r="AF932" s="117"/>
      <c r="AG932" s="56" t="s">
        <v>441</v>
      </c>
      <c r="AH932" s="65">
        <v>45688</v>
      </c>
      <c r="AI932" s="86" t="s">
        <v>151</v>
      </c>
      <c r="AJ932" s="65" t="s">
        <v>2652</v>
      </c>
      <c r="AK932" s="56" t="s">
        <v>2697</v>
      </c>
      <c r="AL932" s="58">
        <v>630</v>
      </c>
      <c r="AN932" s="58" t="s">
        <v>2706</v>
      </c>
      <c r="AP932" s="58"/>
      <c r="AQ932" s="58"/>
      <c r="AR932" s="58"/>
      <c r="AW932" s="103">
        <v>45691</v>
      </c>
      <c r="AX932" s="97">
        <v>3688</v>
      </c>
      <c r="AY932" s="97"/>
      <c r="AZ932" s="97"/>
      <c r="BA932" s="101">
        <v>630</v>
      </c>
      <c r="BD932" s="56"/>
      <c r="CS932" s="58">
        <f>+AL932+AT932</f>
        <v>630</v>
      </c>
      <c r="CT932" s="76">
        <f>+BA932+BG932+BM932+BS932+BY932+CE932+CK932+CQ932</f>
        <v>630</v>
      </c>
      <c r="CU932" s="76">
        <f>+CS932-CT932</f>
        <v>0</v>
      </c>
      <c r="CV932" s="81">
        <f>+AE932-AL932-AT932</f>
        <v>0</v>
      </c>
    </row>
    <row r="933" spans="1:100">
      <c r="A933" s="56" t="s">
        <v>551</v>
      </c>
      <c r="B933" s="13">
        <v>96</v>
      </c>
      <c r="C933" s="15" t="s">
        <v>402</v>
      </c>
      <c r="D933" s="15" t="s">
        <v>403</v>
      </c>
      <c r="E933" s="13"/>
      <c r="F933" s="13"/>
      <c r="G933" s="13" t="s">
        <v>268</v>
      </c>
      <c r="H933" s="13">
        <v>1</v>
      </c>
      <c r="I933" s="55">
        <v>129.13999999999999</v>
      </c>
      <c r="J933" s="55">
        <v>36900</v>
      </c>
      <c r="K933" s="15">
        <v>0</v>
      </c>
      <c r="L933" s="15" t="s">
        <v>41</v>
      </c>
      <c r="M933" s="62" t="s">
        <v>14</v>
      </c>
      <c r="N933" s="62" t="s">
        <v>151</v>
      </c>
      <c r="O933" s="56" t="s">
        <v>630</v>
      </c>
      <c r="P933" s="56" t="s">
        <v>14</v>
      </c>
      <c r="Q933" s="86" t="s">
        <v>631</v>
      </c>
      <c r="R933" s="56" t="s">
        <v>632</v>
      </c>
      <c r="S933" s="56" t="s">
        <v>465</v>
      </c>
      <c r="T933" s="57" t="s">
        <v>268</v>
      </c>
      <c r="U933" s="57">
        <v>1</v>
      </c>
      <c r="V933" s="125">
        <v>129.13999999999999</v>
      </c>
      <c r="W933" s="125" t="s">
        <v>1017</v>
      </c>
      <c r="X933" s="65">
        <v>44721</v>
      </c>
      <c r="Y933" s="127">
        <v>45121</v>
      </c>
      <c r="Z933" s="69" t="s">
        <v>1080</v>
      </c>
      <c r="AA933" s="324">
        <v>48360</v>
      </c>
      <c r="AB933" s="62">
        <v>72</v>
      </c>
      <c r="AC933" s="62">
        <v>27</v>
      </c>
      <c r="AD933" s="65">
        <v>45716</v>
      </c>
      <c r="AE933" s="117">
        <v>630</v>
      </c>
      <c r="AF933" s="117"/>
      <c r="AG933" s="56" t="s">
        <v>441</v>
      </c>
      <c r="AH933" s="65">
        <v>45719</v>
      </c>
      <c r="AI933" s="86" t="s">
        <v>151</v>
      </c>
      <c r="AJ933" s="65" t="s">
        <v>2652</v>
      </c>
      <c r="AK933" s="56" t="s">
        <v>2698</v>
      </c>
      <c r="AL933" s="58">
        <v>630</v>
      </c>
      <c r="AN933" s="58" t="s">
        <v>2707</v>
      </c>
      <c r="AP933" s="58"/>
      <c r="AQ933" s="58"/>
      <c r="AR933" s="58"/>
      <c r="AW933" s="103">
        <v>45719</v>
      </c>
      <c r="AX933" s="97">
        <v>3829</v>
      </c>
      <c r="AY933" s="97"/>
      <c r="AZ933" s="97"/>
      <c r="BA933" s="101">
        <v>630</v>
      </c>
      <c r="BD933" s="56"/>
      <c r="CS933" s="58">
        <f>+AL933+AT933</f>
        <v>630</v>
      </c>
      <c r="CT933" s="76">
        <f>+BA933+BG933+BM933+BS933+BY933+CE933+CK933+CQ933</f>
        <v>630</v>
      </c>
      <c r="CU933" s="76">
        <f>+CS933-CT933</f>
        <v>0</v>
      </c>
      <c r="CV933" s="81">
        <f>+AE933-AL933-AT933</f>
        <v>0</v>
      </c>
    </row>
    <row r="934" spans="1:100">
      <c r="A934" s="56" t="s">
        <v>551</v>
      </c>
      <c r="B934" s="13">
        <v>96</v>
      </c>
      <c r="C934" s="15" t="s">
        <v>402</v>
      </c>
      <c r="D934" s="15" t="s">
        <v>403</v>
      </c>
      <c r="E934" s="13"/>
      <c r="F934" s="13"/>
      <c r="G934" s="13" t="s">
        <v>268</v>
      </c>
      <c r="H934" s="13">
        <v>1</v>
      </c>
      <c r="I934" s="55">
        <v>129.13999999999999</v>
      </c>
      <c r="J934" s="55">
        <v>36900</v>
      </c>
      <c r="K934" s="15">
        <v>0</v>
      </c>
      <c r="L934" s="15" t="s">
        <v>41</v>
      </c>
      <c r="M934" s="62" t="s">
        <v>14</v>
      </c>
      <c r="N934" s="62" t="s">
        <v>151</v>
      </c>
      <c r="O934" s="56" t="s">
        <v>630</v>
      </c>
      <c r="P934" s="56" t="s">
        <v>14</v>
      </c>
      <c r="Q934" s="86" t="s">
        <v>631</v>
      </c>
      <c r="R934" s="56" t="s">
        <v>632</v>
      </c>
      <c r="S934" s="56" t="s">
        <v>465</v>
      </c>
      <c r="T934" s="57" t="s">
        <v>268</v>
      </c>
      <c r="U934" s="57">
        <v>1</v>
      </c>
      <c r="V934" s="125">
        <v>129.13999999999999</v>
      </c>
      <c r="W934" s="125" t="s">
        <v>1017</v>
      </c>
      <c r="X934" s="65">
        <v>44721</v>
      </c>
      <c r="Y934" s="127">
        <v>45121</v>
      </c>
      <c r="Z934" s="69" t="s">
        <v>1080</v>
      </c>
      <c r="AA934" s="324">
        <v>48360</v>
      </c>
      <c r="AB934" s="62">
        <v>72</v>
      </c>
      <c r="AC934" s="62">
        <v>28</v>
      </c>
      <c r="AD934" s="65">
        <v>45746</v>
      </c>
      <c r="AE934" s="117">
        <v>630</v>
      </c>
      <c r="AF934" s="117"/>
      <c r="AG934" s="56" t="s">
        <v>441</v>
      </c>
      <c r="AH934" s="65">
        <v>45747</v>
      </c>
      <c r="AI934" s="86" t="s">
        <v>151</v>
      </c>
      <c r="AJ934" s="65" t="s">
        <v>2652</v>
      </c>
      <c r="AK934" s="56" t="s">
        <v>2699</v>
      </c>
      <c r="AL934" s="58">
        <v>630</v>
      </c>
      <c r="AN934" s="58" t="s">
        <v>2708</v>
      </c>
      <c r="AP934" s="58"/>
      <c r="AQ934" s="58"/>
      <c r="AR934" s="58"/>
      <c r="AW934" s="103">
        <v>45748</v>
      </c>
      <c r="AX934" s="97">
        <v>3954</v>
      </c>
      <c r="AY934" s="97"/>
      <c r="AZ934" s="97"/>
      <c r="BA934" s="101">
        <v>630</v>
      </c>
      <c r="BD934" s="56"/>
      <c r="CS934" s="58">
        <f>+AL934+AT934</f>
        <v>630</v>
      </c>
      <c r="CT934" s="76">
        <f>+BA934+BG934+BM934+BS934+BY934+CE934+CK934+CQ934</f>
        <v>630</v>
      </c>
      <c r="CU934" s="76">
        <f>+CS934-CT934</f>
        <v>0</v>
      </c>
      <c r="CV934" s="81">
        <f>+AE934-AL934-AT934</f>
        <v>0</v>
      </c>
    </row>
    <row r="935" spans="1:100">
      <c r="A935" s="56" t="s">
        <v>551</v>
      </c>
      <c r="B935" s="13">
        <v>96</v>
      </c>
      <c r="C935" s="15" t="s">
        <v>402</v>
      </c>
      <c r="D935" s="15" t="s">
        <v>403</v>
      </c>
      <c r="E935" s="13"/>
      <c r="F935" s="13"/>
      <c r="G935" s="13" t="s">
        <v>268</v>
      </c>
      <c r="H935" s="13">
        <v>1</v>
      </c>
      <c r="I935" s="55">
        <v>129.13999999999999</v>
      </c>
      <c r="J935" s="55">
        <v>36900</v>
      </c>
      <c r="K935" s="15">
        <v>0</v>
      </c>
      <c r="L935" s="15" t="s">
        <v>41</v>
      </c>
      <c r="M935" s="62" t="s">
        <v>14</v>
      </c>
      <c r="N935" s="62" t="s">
        <v>151</v>
      </c>
      <c r="O935" s="56" t="s">
        <v>630</v>
      </c>
      <c r="P935" s="56" t="s">
        <v>14</v>
      </c>
      <c r="Q935" s="86" t="s">
        <v>631</v>
      </c>
      <c r="R935" s="56" t="s">
        <v>632</v>
      </c>
      <c r="S935" s="56" t="s">
        <v>465</v>
      </c>
      <c r="T935" s="57" t="s">
        <v>268</v>
      </c>
      <c r="U935" s="57">
        <v>1</v>
      </c>
      <c r="V935" s="125">
        <v>129.13999999999999</v>
      </c>
      <c r="W935" s="125" t="s">
        <v>1017</v>
      </c>
      <c r="X935" s="65">
        <v>44721</v>
      </c>
      <c r="Y935" s="127">
        <v>45121</v>
      </c>
      <c r="Z935" s="69" t="s">
        <v>1080</v>
      </c>
      <c r="AA935" s="324">
        <v>48360</v>
      </c>
      <c r="AB935" s="62">
        <v>72</v>
      </c>
      <c r="AC935" s="62">
        <v>29</v>
      </c>
      <c r="AD935" s="65">
        <v>45777</v>
      </c>
      <c r="AE935" s="117">
        <v>630</v>
      </c>
      <c r="AF935" s="117"/>
      <c r="AG935" s="56" t="s">
        <v>441</v>
      </c>
      <c r="AH935" s="65">
        <v>45777</v>
      </c>
      <c r="AI935" s="86" t="s">
        <v>151</v>
      </c>
      <c r="AJ935" s="65" t="s">
        <v>2652</v>
      </c>
      <c r="AK935" s="56" t="s">
        <v>2700</v>
      </c>
      <c r="AL935" s="58">
        <v>630</v>
      </c>
      <c r="AN935" s="58" t="s">
        <v>2709</v>
      </c>
      <c r="AP935" s="58"/>
      <c r="AQ935" s="58"/>
      <c r="AR935" s="58"/>
      <c r="AW935" s="103">
        <v>45779</v>
      </c>
      <c r="AX935" s="97">
        <v>4093</v>
      </c>
      <c r="AY935" s="97"/>
      <c r="AZ935" s="97"/>
      <c r="BA935" s="101">
        <v>630</v>
      </c>
      <c r="BD935" s="56"/>
      <c r="CS935" s="58">
        <f>+AL935+AT935</f>
        <v>630</v>
      </c>
      <c r="CT935" s="76">
        <f>+BA935+BG935+BM935+BS935+BY935+CE935+CK935+CQ935</f>
        <v>630</v>
      </c>
      <c r="CU935" s="76">
        <f>+CS935-CT935</f>
        <v>0</v>
      </c>
      <c r="CV935" s="81">
        <f>+AE935-AL935-AT935</f>
        <v>0</v>
      </c>
    </row>
    <row r="936" spans="1:100">
      <c r="A936" s="56" t="s">
        <v>551</v>
      </c>
      <c r="B936" s="13">
        <v>96</v>
      </c>
      <c r="C936" s="15" t="s">
        <v>402</v>
      </c>
      <c r="D936" s="15" t="s">
        <v>403</v>
      </c>
      <c r="E936" s="13"/>
      <c r="F936" s="13"/>
      <c r="G936" s="13" t="s">
        <v>268</v>
      </c>
      <c r="H936" s="13">
        <v>1</v>
      </c>
      <c r="I936" s="55">
        <v>129.13999999999999</v>
      </c>
      <c r="J936" s="55">
        <v>36900</v>
      </c>
      <c r="K936" s="15">
        <v>0</v>
      </c>
      <c r="L936" s="15" t="s">
        <v>41</v>
      </c>
      <c r="M936" s="62" t="s">
        <v>14</v>
      </c>
      <c r="N936" s="62" t="s">
        <v>151</v>
      </c>
      <c r="O936" s="56" t="s">
        <v>630</v>
      </c>
      <c r="P936" s="56" t="s">
        <v>14</v>
      </c>
      <c r="Q936" s="86" t="s">
        <v>631</v>
      </c>
      <c r="R936" s="56" t="s">
        <v>632</v>
      </c>
      <c r="S936" s="56" t="s">
        <v>465</v>
      </c>
      <c r="T936" s="57" t="s">
        <v>268</v>
      </c>
      <c r="U936" s="57">
        <v>1</v>
      </c>
      <c r="V936" s="125">
        <v>129.13999999999999</v>
      </c>
      <c r="W936" s="125" t="s">
        <v>1017</v>
      </c>
      <c r="X936" s="65">
        <v>44721</v>
      </c>
      <c r="Y936" s="127">
        <v>45121</v>
      </c>
      <c r="Z936" s="69" t="s">
        <v>1080</v>
      </c>
      <c r="AA936" s="324">
        <v>48360</v>
      </c>
      <c r="AB936" s="62">
        <v>72</v>
      </c>
      <c r="AC936" s="62">
        <v>30</v>
      </c>
      <c r="AD936" s="65">
        <v>45807</v>
      </c>
      <c r="AE936" s="117">
        <v>630</v>
      </c>
      <c r="AF936" s="117"/>
      <c r="AG936" s="56" t="s">
        <v>441</v>
      </c>
      <c r="AH936" s="65">
        <v>45807</v>
      </c>
      <c r="AI936" s="86" t="s">
        <v>151</v>
      </c>
      <c r="AJ936" s="65" t="s">
        <v>2652</v>
      </c>
      <c r="AK936" s="56" t="s">
        <v>2701</v>
      </c>
      <c r="AL936" s="58">
        <v>630</v>
      </c>
      <c r="AN936" s="58" t="s">
        <v>2710</v>
      </c>
      <c r="AP936" s="58"/>
      <c r="AQ936" s="58"/>
      <c r="AR936" s="58"/>
      <c r="AW936" s="103">
        <v>45810</v>
      </c>
      <c r="AX936" s="97">
        <v>4252</v>
      </c>
      <c r="AY936" s="97"/>
      <c r="AZ936" s="97"/>
      <c r="BA936" s="101">
        <v>630</v>
      </c>
      <c r="BD936" s="56"/>
      <c r="CS936" s="58">
        <f>+AL936+AT936</f>
        <v>630</v>
      </c>
      <c r="CT936" s="76">
        <f>+BA936+BG936+BM936+BS936+BY936+CE936+CK936+CQ936</f>
        <v>630</v>
      </c>
      <c r="CU936" s="76">
        <f>+CS936-CT936</f>
        <v>0</v>
      </c>
      <c r="CV936" s="81">
        <f>+AE936-AL936-AT936</f>
        <v>0</v>
      </c>
    </row>
    <row r="937" spans="1:100">
      <c r="A937" s="56" t="s">
        <v>551</v>
      </c>
      <c r="B937" s="13">
        <v>96</v>
      </c>
      <c r="C937" s="15" t="s">
        <v>402</v>
      </c>
      <c r="D937" s="15" t="s">
        <v>403</v>
      </c>
      <c r="E937" s="13"/>
      <c r="F937" s="13"/>
      <c r="G937" s="13" t="s">
        <v>268</v>
      </c>
      <c r="H937" s="13">
        <v>1</v>
      </c>
      <c r="I937" s="55">
        <v>129.13999999999999</v>
      </c>
      <c r="J937" s="55">
        <v>36900</v>
      </c>
      <c r="K937" s="15">
        <v>0</v>
      </c>
      <c r="L937" s="15" t="s">
        <v>41</v>
      </c>
      <c r="M937" s="62" t="s">
        <v>14</v>
      </c>
      <c r="N937" s="62" t="s">
        <v>151</v>
      </c>
      <c r="O937" s="56" t="s">
        <v>630</v>
      </c>
      <c r="P937" s="56" t="s">
        <v>14</v>
      </c>
      <c r="Q937" s="86" t="s">
        <v>631</v>
      </c>
      <c r="R937" s="56" t="s">
        <v>632</v>
      </c>
      <c r="S937" s="56" t="s">
        <v>465</v>
      </c>
      <c r="T937" s="57" t="s">
        <v>268</v>
      </c>
      <c r="U937" s="57">
        <v>1</v>
      </c>
      <c r="V937" s="125">
        <v>129.13999999999999</v>
      </c>
      <c r="W937" s="125" t="s">
        <v>1017</v>
      </c>
      <c r="X937" s="65">
        <v>44721</v>
      </c>
      <c r="Y937" s="127">
        <v>45121</v>
      </c>
      <c r="Z937" s="69" t="s">
        <v>1080</v>
      </c>
      <c r="AA937" s="324">
        <v>48360</v>
      </c>
      <c r="AB937" s="62">
        <v>72</v>
      </c>
      <c r="AC937" s="62">
        <v>31</v>
      </c>
      <c r="AD937" s="65">
        <v>45838</v>
      </c>
      <c r="AE937" s="117">
        <v>630</v>
      </c>
      <c r="AF937" s="117"/>
      <c r="AG937" s="56" t="s">
        <v>441</v>
      </c>
      <c r="AH937" s="65">
        <v>45839</v>
      </c>
      <c r="AI937" s="86" t="s">
        <v>151</v>
      </c>
      <c r="AJ937" s="65" t="s">
        <v>2652</v>
      </c>
      <c r="AK937" s="56" t="s">
        <v>2702</v>
      </c>
      <c r="AL937" s="58">
        <v>630</v>
      </c>
      <c r="AN937" s="58" t="s">
        <v>2711</v>
      </c>
      <c r="AP937" s="58"/>
      <c r="AQ937" s="58"/>
      <c r="AR937" s="58"/>
      <c r="AW937" s="103">
        <v>45840</v>
      </c>
      <c r="AX937" s="97">
        <v>4364</v>
      </c>
      <c r="AY937" s="97"/>
      <c r="AZ937" s="97"/>
      <c r="BA937" s="101">
        <v>630</v>
      </c>
      <c r="BD937" s="56"/>
      <c r="CS937" s="58">
        <f>+AL937+AT937</f>
        <v>630</v>
      </c>
      <c r="CT937" s="76">
        <f>+BA937+BG937+BM937+BS937+BY937+CE937+CK937+CQ937</f>
        <v>630</v>
      </c>
      <c r="CU937" s="76">
        <f>+CS937-CT937</f>
        <v>0</v>
      </c>
      <c r="CV937" s="81">
        <f>+AE937-AL937-AT937</f>
        <v>0</v>
      </c>
    </row>
    <row r="938" spans="1:100">
      <c r="A938" s="56" t="s">
        <v>551</v>
      </c>
      <c r="B938" s="13">
        <v>96</v>
      </c>
      <c r="C938" s="15" t="s">
        <v>402</v>
      </c>
      <c r="D938" s="15" t="s">
        <v>403</v>
      </c>
      <c r="E938" s="13"/>
      <c r="F938" s="13"/>
      <c r="G938" s="13" t="s">
        <v>268</v>
      </c>
      <c r="H938" s="13">
        <v>1</v>
      </c>
      <c r="I938" s="55">
        <v>129.13999999999999</v>
      </c>
      <c r="J938" s="55">
        <v>36900</v>
      </c>
      <c r="K938" s="15">
        <v>0</v>
      </c>
      <c r="L938" s="15" t="s">
        <v>41</v>
      </c>
      <c r="M938" s="62" t="s">
        <v>14</v>
      </c>
      <c r="N938" s="62" t="s">
        <v>151</v>
      </c>
      <c r="O938" s="56" t="s">
        <v>630</v>
      </c>
      <c r="P938" s="56" t="s">
        <v>14</v>
      </c>
      <c r="Q938" s="86" t="s">
        <v>631</v>
      </c>
      <c r="R938" s="56" t="s">
        <v>632</v>
      </c>
      <c r="S938" s="56" t="s">
        <v>465</v>
      </c>
      <c r="T938" s="57" t="s">
        <v>268</v>
      </c>
      <c r="U938" s="57">
        <v>1</v>
      </c>
      <c r="V938" s="125">
        <v>129.13999999999999</v>
      </c>
      <c r="W938" s="125" t="s">
        <v>1017</v>
      </c>
      <c r="X938" s="65">
        <v>44721</v>
      </c>
      <c r="Y938" s="127">
        <v>45121</v>
      </c>
      <c r="Z938" s="69" t="s">
        <v>1080</v>
      </c>
      <c r="AA938" s="324">
        <v>48360</v>
      </c>
      <c r="AB938" s="62">
        <v>72</v>
      </c>
      <c r="AC938" s="62">
        <v>32</v>
      </c>
      <c r="AD938" s="65">
        <v>45868</v>
      </c>
      <c r="AE938" s="117">
        <v>630</v>
      </c>
      <c r="AF938" s="117"/>
      <c r="AG938" s="56" t="s">
        <v>441</v>
      </c>
      <c r="AH938" s="65">
        <v>45869</v>
      </c>
      <c r="AI938" s="86" t="s">
        <v>151</v>
      </c>
      <c r="AJ938" s="65" t="s">
        <v>2652</v>
      </c>
      <c r="AK938" s="56" t="s">
        <v>2703</v>
      </c>
      <c r="AL938" s="58">
        <v>630</v>
      </c>
      <c r="AN938" s="58" t="s">
        <v>2712</v>
      </c>
      <c r="AP938" s="58"/>
      <c r="AQ938" s="58"/>
      <c r="AR938" s="58"/>
      <c r="AW938" s="65">
        <v>45870</v>
      </c>
      <c r="BA938" s="58">
        <v>630</v>
      </c>
      <c r="BB938" s="58" t="s">
        <v>2014</v>
      </c>
      <c r="BD938" s="56"/>
      <c r="CS938" s="58">
        <f>+AL938+AT938</f>
        <v>630</v>
      </c>
      <c r="CT938" s="76">
        <f>+BA938+BG938+BM938+BS938+BY938+CE938+CK938+CQ938</f>
        <v>630</v>
      </c>
      <c r="CU938" s="76">
        <f>+CS938-CT938</f>
        <v>0</v>
      </c>
      <c r="CV938" s="81">
        <f>+AE938-AL938-AT938</f>
        <v>0</v>
      </c>
    </row>
    <row r="939" spans="1:100">
      <c r="A939" s="56" t="s">
        <v>551</v>
      </c>
      <c r="B939" s="13">
        <v>96</v>
      </c>
      <c r="C939" s="15" t="s">
        <v>402</v>
      </c>
      <c r="D939" s="15" t="s">
        <v>403</v>
      </c>
      <c r="E939" s="13"/>
      <c r="F939" s="13"/>
      <c r="G939" s="13" t="s">
        <v>268</v>
      </c>
      <c r="H939" s="13">
        <v>1</v>
      </c>
      <c r="I939" s="55">
        <v>129.13999999999999</v>
      </c>
      <c r="J939" s="55">
        <v>36900</v>
      </c>
      <c r="K939" s="15">
        <v>0</v>
      </c>
      <c r="L939" s="15" t="s">
        <v>41</v>
      </c>
      <c r="M939" s="62" t="s">
        <v>14</v>
      </c>
      <c r="N939" s="62" t="s">
        <v>151</v>
      </c>
      <c r="O939" s="56" t="s">
        <v>630</v>
      </c>
      <c r="P939" s="56" t="s">
        <v>14</v>
      </c>
      <c r="Q939" s="86" t="s">
        <v>631</v>
      </c>
      <c r="R939" s="56" t="s">
        <v>632</v>
      </c>
      <c r="S939" s="56" t="s">
        <v>465</v>
      </c>
      <c r="T939" s="57" t="s">
        <v>268</v>
      </c>
      <c r="U939" s="57">
        <v>1</v>
      </c>
      <c r="V939" s="125">
        <v>129.13999999999999</v>
      </c>
      <c r="W939" s="125" t="s">
        <v>1017</v>
      </c>
      <c r="X939" s="65">
        <v>44721</v>
      </c>
      <c r="Y939" s="127">
        <v>45121</v>
      </c>
      <c r="Z939" s="69" t="s">
        <v>1080</v>
      </c>
      <c r="AA939" s="324">
        <v>48360</v>
      </c>
      <c r="AB939" s="62">
        <v>72</v>
      </c>
      <c r="AC939" s="62">
        <v>33</v>
      </c>
      <c r="AD939" s="65">
        <v>45899</v>
      </c>
      <c r="AE939" s="117">
        <v>630</v>
      </c>
      <c r="AF939" s="117"/>
      <c r="AG939" s="56" t="s">
        <v>441</v>
      </c>
      <c r="AH939" s="65">
        <v>45901</v>
      </c>
      <c r="AI939" s="86" t="s">
        <v>151</v>
      </c>
      <c r="AJ939" s="65" t="s">
        <v>2652</v>
      </c>
      <c r="AK939" s="56" t="s">
        <v>2704</v>
      </c>
      <c r="AL939" s="58">
        <v>630</v>
      </c>
      <c r="AN939" s="58" t="s">
        <v>2713</v>
      </c>
      <c r="AP939" s="58"/>
      <c r="AQ939" s="58"/>
      <c r="AR939" s="58"/>
      <c r="AW939" s="103">
        <v>45902</v>
      </c>
      <c r="AX939" s="97">
        <v>4655</v>
      </c>
      <c r="AY939" s="97"/>
      <c r="AZ939" s="97"/>
      <c r="BA939" s="101">
        <v>630</v>
      </c>
      <c r="BD939" s="56"/>
      <c r="CS939" s="58">
        <f>+AL939+AT939</f>
        <v>630</v>
      </c>
      <c r="CT939" s="76">
        <f>+BA939+BG939+BM939+BS939+BY939+CE939+CK939+CQ939</f>
        <v>630</v>
      </c>
      <c r="CU939" s="76">
        <f>+CS939-CT939</f>
        <v>0</v>
      </c>
      <c r="CV939" s="81">
        <f>+AE939-AL939-AT939</f>
        <v>0</v>
      </c>
    </row>
    <row r="940" spans="1:100">
      <c r="A940" s="56" t="s">
        <v>551</v>
      </c>
      <c r="B940" s="13">
        <v>96</v>
      </c>
      <c r="C940" s="15" t="s">
        <v>402</v>
      </c>
      <c r="D940" s="15" t="s">
        <v>403</v>
      </c>
      <c r="E940" s="13"/>
      <c r="F940" s="13"/>
      <c r="G940" s="13" t="s">
        <v>268</v>
      </c>
      <c r="H940" s="13">
        <v>1</v>
      </c>
      <c r="I940" s="55">
        <v>129.13999999999999</v>
      </c>
      <c r="J940" s="55">
        <v>36900</v>
      </c>
      <c r="K940" s="15">
        <v>0</v>
      </c>
      <c r="L940" s="15" t="s">
        <v>41</v>
      </c>
      <c r="M940" s="62" t="s">
        <v>14</v>
      </c>
      <c r="N940" s="62" t="s">
        <v>151</v>
      </c>
      <c r="O940" s="56" t="s">
        <v>630</v>
      </c>
      <c r="P940" s="56" t="s">
        <v>14</v>
      </c>
      <c r="Q940" s="86" t="s">
        <v>631</v>
      </c>
      <c r="R940" s="56" t="s">
        <v>632</v>
      </c>
      <c r="S940" s="56" t="s">
        <v>465</v>
      </c>
      <c r="T940" s="57" t="s">
        <v>268</v>
      </c>
      <c r="U940" s="57">
        <v>1</v>
      </c>
      <c r="V940" s="125">
        <v>129.13999999999999</v>
      </c>
      <c r="W940" s="125" t="s">
        <v>1017</v>
      </c>
      <c r="X940" s="65">
        <v>44721</v>
      </c>
      <c r="Y940" s="127">
        <v>45121</v>
      </c>
      <c r="Z940" s="69" t="s">
        <v>1080</v>
      </c>
      <c r="AA940" s="324">
        <v>48360</v>
      </c>
      <c r="AB940" s="62">
        <v>72</v>
      </c>
      <c r="AC940" s="62">
        <v>34</v>
      </c>
      <c r="AD940" s="65">
        <v>45930</v>
      </c>
      <c r="AE940" s="117">
        <v>630</v>
      </c>
      <c r="AF940" s="117"/>
      <c r="AP940" s="58"/>
      <c r="AQ940" s="58"/>
      <c r="AR940" s="58"/>
      <c r="AW940" s="65"/>
      <c r="BD940" s="56"/>
      <c r="CS940" s="58">
        <f>+AL940+AT940</f>
        <v>0</v>
      </c>
      <c r="CT940" s="76">
        <f>+BA940+BG940+BM940+BS940+BY940+CE940+CK940+CQ940</f>
        <v>0</v>
      </c>
      <c r="CU940" s="76">
        <f>+CS940-CT940</f>
        <v>0</v>
      </c>
      <c r="CV940" s="81">
        <f>+AE940-AL940-AT940</f>
        <v>630</v>
      </c>
    </row>
    <row r="941" spans="1:100">
      <c r="A941" s="56" t="s">
        <v>551</v>
      </c>
      <c r="B941" s="13">
        <v>96</v>
      </c>
      <c r="C941" s="15" t="s">
        <v>402</v>
      </c>
      <c r="D941" s="15" t="s">
        <v>403</v>
      </c>
      <c r="E941" s="13"/>
      <c r="F941" s="13"/>
      <c r="G941" s="13" t="s">
        <v>268</v>
      </c>
      <c r="H941" s="13">
        <v>1</v>
      </c>
      <c r="I941" s="55">
        <v>129.13999999999999</v>
      </c>
      <c r="J941" s="55">
        <v>36900</v>
      </c>
      <c r="K941" s="15">
        <v>0</v>
      </c>
      <c r="L941" s="15" t="s">
        <v>41</v>
      </c>
      <c r="M941" s="62" t="s">
        <v>14</v>
      </c>
      <c r="N941" s="62" t="s">
        <v>151</v>
      </c>
      <c r="O941" s="56" t="s">
        <v>630</v>
      </c>
      <c r="P941" s="56" t="s">
        <v>14</v>
      </c>
      <c r="Q941" s="86" t="s">
        <v>631</v>
      </c>
      <c r="R941" s="56" t="s">
        <v>632</v>
      </c>
      <c r="S941" s="56" t="s">
        <v>465</v>
      </c>
      <c r="T941" s="57" t="s">
        <v>268</v>
      </c>
      <c r="U941" s="57">
        <v>1</v>
      </c>
      <c r="V941" s="125">
        <v>129.13999999999999</v>
      </c>
      <c r="W941" s="125" t="s">
        <v>1017</v>
      </c>
      <c r="X941" s="65">
        <v>44721</v>
      </c>
      <c r="Y941" s="127">
        <v>45121</v>
      </c>
      <c r="Z941" s="69" t="s">
        <v>1080</v>
      </c>
      <c r="AA941" s="324">
        <v>48360</v>
      </c>
      <c r="AB941" s="62">
        <v>72</v>
      </c>
      <c r="AC941" s="62">
        <v>35</v>
      </c>
      <c r="AD941" s="65">
        <v>45960</v>
      </c>
      <c r="AE941" s="117">
        <v>630</v>
      </c>
      <c r="AF941" s="117"/>
      <c r="AP941" s="58"/>
      <c r="AQ941" s="58"/>
      <c r="AR941" s="58"/>
      <c r="AW941" s="56"/>
      <c r="BD941" s="56"/>
      <c r="CS941" s="58">
        <f>+AL941+AT941</f>
        <v>0</v>
      </c>
      <c r="CT941" s="76">
        <f>+BA941+BG941+BM941+BS941+BY941+CE941+CK941+CQ941</f>
        <v>0</v>
      </c>
      <c r="CU941" s="76">
        <f>+CS941-CT941</f>
        <v>0</v>
      </c>
      <c r="CV941" s="81">
        <f>+AE941-AL941-AT941</f>
        <v>630</v>
      </c>
    </row>
    <row r="942" spans="1:100">
      <c r="A942" s="56" t="s">
        <v>551</v>
      </c>
      <c r="B942" s="13">
        <v>96</v>
      </c>
      <c r="C942" s="15" t="s">
        <v>402</v>
      </c>
      <c r="D942" s="15" t="s">
        <v>403</v>
      </c>
      <c r="E942" s="13"/>
      <c r="F942" s="13"/>
      <c r="G942" s="13" t="s">
        <v>268</v>
      </c>
      <c r="H942" s="13">
        <v>1</v>
      </c>
      <c r="I942" s="55">
        <v>129.13999999999999</v>
      </c>
      <c r="J942" s="55">
        <v>36900</v>
      </c>
      <c r="K942" s="15">
        <v>0</v>
      </c>
      <c r="L942" s="15" t="s">
        <v>41</v>
      </c>
      <c r="M942" s="62" t="s">
        <v>14</v>
      </c>
      <c r="N942" s="62" t="s">
        <v>151</v>
      </c>
      <c r="O942" s="56" t="s">
        <v>630</v>
      </c>
      <c r="P942" s="56" t="s">
        <v>14</v>
      </c>
      <c r="Q942" s="86" t="s">
        <v>631</v>
      </c>
      <c r="R942" s="56" t="s">
        <v>632</v>
      </c>
      <c r="S942" s="56" t="s">
        <v>465</v>
      </c>
      <c r="T942" s="57" t="s">
        <v>268</v>
      </c>
      <c r="U942" s="57">
        <v>1</v>
      </c>
      <c r="V942" s="125">
        <v>129.13999999999999</v>
      </c>
      <c r="W942" s="125" t="s">
        <v>1017</v>
      </c>
      <c r="X942" s="65">
        <v>44721</v>
      </c>
      <c r="Y942" s="127">
        <v>45121</v>
      </c>
      <c r="Z942" s="69" t="s">
        <v>1080</v>
      </c>
      <c r="AA942" s="324">
        <v>48360</v>
      </c>
      <c r="AB942" s="62">
        <v>72</v>
      </c>
      <c r="AC942" s="62">
        <v>36</v>
      </c>
      <c r="AD942" s="65">
        <v>45991</v>
      </c>
      <c r="AE942" s="117">
        <v>630</v>
      </c>
      <c r="AF942" s="117"/>
      <c r="AP942" s="58"/>
      <c r="AQ942" s="58"/>
      <c r="AR942" s="58"/>
      <c r="AW942" s="56"/>
      <c r="BD942" s="56"/>
      <c r="CS942" s="58">
        <f>+AL942+AT942</f>
        <v>0</v>
      </c>
      <c r="CT942" s="76">
        <f>+BA942+BG942+BM942+BS942+BY942+CE942+CK942+CQ942</f>
        <v>0</v>
      </c>
      <c r="CU942" s="76">
        <f>+CS942-CT942</f>
        <v>0</v>
      </c>
      <c r="CV942" s="81">
        <f>+AE942-AL942-AT942</f>
        <v>630</v>
      </c>
    </row>
    <row r="943" spans="1:100">
      <c r="A943" s="56" t="s">
        <v>551</v>
      </c>
      <c r="B943" s="13">
        <v>96</v>
      </c>
      <c r="C943" s="15" t="s">
        <v>402</v>
      </c>
      <c r="D943" s="15" t="s">
        <v>403</v>
      </c>
      <c r="E943" s="13"/>
      <c r="F943" s="13"/>
      <c r="G943" s="13" t="s">
        <v>268</v>
      </c>
      <c r="H943" s="13">
        <v>1</v>
      </c>
      <c r="I943" s="55">
        <v>129.13999999999999</v>
      </c>
      <c r="J943" s="55">
        <v>36900</v>
      </c>
      <c r="K943" s="15">
        <v>0</v>
      </c>
      <c r="L943" s="15" t="s">
        <v>41</v>
      </c>
      <c r="M943" s="62" t="s">
        <v>14</v>
      </c>
      <c r="N943" s="62" t="s">
        <v>151</v>
      </c>
      <c r="O943" s="56" t="s">
        <v>630</v>
      </c>
      <c r="P943" s="56" t="s">
        <v>14</v>
      </c>
      <c r="Q943" s="86" t="s">
        <v>631</v>
      </c>
      <c r="R943" s="56" t="s">
        <v>632</v>
      </c>
      <c r="S943" s="56" t="s">
        <v>465</v>
      </c>
      <c r="T943" s="57" t="s">
        <v>268</v>
      </c>
      <c r="U943" s="57">
        <v>1</v>
      </c>
      <c r="V943" s="125">
        <v>129.13999999999999</v>
      </c>
      <c r="W943" s="125" t="s">
        <v>1017</v>
      </c>
      <c r="X943" s="65">
        <v>44721</v>
      </c>
      <c r="Y943" s="127">
        <v>45121</v>
      </c>
      <c r="Z943" s="69" t="s">
        <v>1080</v>
      </c>
      <c r="AA943" s="324">
        <v>48360</v>
      </c>
      <c r="AB943" s="62">
        <v>72</v>
      </c>
      <c r="AC943" s="62">
        <v>37</v>
      </c>
      <c r="AD943" s="65">
        <v>46021</v>
      </c>
      <c r="AE943" s="117">
        <v>630</v>
      </c>
      <c r="AF943" s="117"/>
      <c r="AP943" s="58"/>
      <c r="AQ943" s="58"/>
      <c r="AR943" s="58"/>
      <c r="AW943" s="56"/>
      <c r="BD943" s="56"/>
      <c r="CS943" s="58">
        <f>+AL943+AT943</f>
        <v>0</v>
      </c>
      <c r="CT943" s="76">
        <f>+BA943+BG943+BM943+BS943+BY943+CE943+CK943+CQ943</f>
        <v>0</v>
      </c>
      <c r="CU943" s="76">
        <f>+CS943-CT943</f>
        <v>0</v>
      </c>
      <c r="CV943" s="81">
        <f>+AE943-AL943-AT943</f>
        <v>630</v>
      </c>
    </row>
    <row r="944" spans="1:100">
      <c r="A944" s="56" t="s">
        <v>551</v>
      </c>
      <c r="B944" s="13">
        <v>96</v>
      </c>
      <c r="C944" s="15" t="s">
        <v>402</v>
      </c>
      <c r="D944" s="15" t="s">
        <v>403</v>
      </c>
      <c r="E944" s="13"/>
      <c r="F944" s="13"/>
      <c r="G944" s="13" t="s">
        <v>268</v>
      </c>
      <c r="H944" s="13">
        <v>1</v>
      </c>
      <c r="I944" s="55">
        <v>129.13999999999999</v>
      </c>
      <c r="J944" s="55">
        <v>36900</v>
      </c>
      <c r="K944" s="15">
        <v>0</v>
      </c>
      <c r="L944" s="15" t="s">
        <v>41</v>
      </c>
      <c r="M944" s="62" t="s">
        <v>14</v>
      </c>
      <c r="N944" s="62" t="s">
        <v>151</v>
      </c>
      <c r="O944" s="56" t="s">
        <v>630</v>
      </c>
      <c r="P944" s="56" t="s">
        <v>14</v>
      </c>
      <c r="Q944" s="86" t="s">
        <v>631</v>
      </c>
      <c r="R944" s="56" t="s">
        <v>632</v>
      </c>
      <c r="S944" s="56" t="s">
        <v>465</v>
      </c>
      <c r="T944" s="57" t="s">
        <v>268</v>
      </c>
      <c r="U944" s="57">
        <v>1</v>
      </c>
      <c r="V944" s="125">
        <v>129.13999999999999</v>
      </c>
      <c r="W944" s="125" t="s">
        <v>1017</v>
      </c>
      <c r="X944" s="65">
        <v>44721</v>
      </c>
      <c r="Y944" s="127">
        <v>45121</v>
      </c>
      <c r="Z944" s="69" t="s">
        <v>1080</v>
      </c>
      <c r="AA944" s="324">
        <v>48360</v>
      </c>
      <c r="AB944" s="62">
        <v>72</v>
      </c>
      <c r="AC944" s="62">
        <v>38</v>
      </c>
      <c r="AD944" s="65">
        <v>46052</v>
      </c>
      <c r="AE944" s="117">
        <v>630</v>
      </c>
      <c r="AF944" s="117"/>
      <c r="AP944" s="58"/>
      <c r="AQ944" s="58"/>
      <c r="AR944" s="58"/>
      <c r="AW944" s="56"/>
      <c r="BD944" s="56"/>
      <c r="CS944" s="58">
        <f>+AL944+AT944</f>
        <v>0</v>
      </c>
      <c r="CT944" s="76">
        <f>+BA944+BG944+BM944+BS944+BY944+CE944+CK944+CQ944</f>
        <v>0</v>
      </c>
      <c r="CU944" s="76">
        <f>+CS944-CT944</f>
        <v>0</v>
      </c>
      <c r="CV944" s="81">
        <f>+AE944-AL944-AT944</f>
        <v>630</v>
      </c>
    </row>
    <row r="945" spans="1:100">
      <c r="A945" s="56" t="s">
        <v>551</v>
      </c>
      <c r="B945" s="13">
        <v>96</v>
      </c>
      <c r="C945" s="15" t="s">
        <v>402</v>
      </c>
      <c r="D945" s="15" t="s">
        <v>403</v>
      </c>
      <c r="E945" s="13"/>
      <c r="F945" s="13"/>
      <c r="G945" s="13" t="s">
        <v>268</v>
      </c>
      <c r="H945" s="13">
        <v>1</v>
      </c>
      <c r="I945" s="55">
        <v>129.13999999999999</v>
      </c>
      <c r="J945" s="55">
        <v>36900</v>
      </c>
      <c r="K945" s="15">
        <v>0</v>
      </c>
      <c r="L945" s="15" t="s">
        <v>41</v>
      </c>
      <c r="M945" s="62" t="s">
        <v>14</v>
      </c>
      <c r="N945" s="62" t="s">
        <v>151</v>
      </c>
      <c r="O945" s="56" t="s">
        <v>630</v>
      </c>
      <c r="P945" s="56" t="s">
        <v>14</v>
      </c>
      <c r="Q945" s="86" t="s">
        <v>631</v>
      </c>
      <c r="R945" s="56" t="s">
        <v>632</v>
      </c>
      <c r="S945" s="56" t="s">
        <v>465</v>
      </c>
      <c r="T945" s="57" t="s">
        <v>268</v>
      </c>
      <c r="U945" s="57">
        <v>1</v>
      </c>
      <c r="V945" s="125">
        <v>129.13999999999999</v>
      </c>
      <c r="W945" s="125" t="s">
        <v>1017</v>
      </c>
      <c r="X945" s="65">
        <v>44721</v>
      </c>
      <c r="Y945" s="127">
        <v>45121</v>
      </c>
      <c r="Z945" s="69" t="s">
        <v>1080</v>
      </c>
      <c r="AA945" s="324">
        <v>48360</v>
      </c>
      <c r="AB945" s="62">
        <v>72</v>
      </c>
      <c r="AC945" s="62">
        <v>39</v>
      </c>
      <c r="AD945" s="65">
        <v>46081</v>
      </c>
      <c r="AE945" s="117">
        <v>630</v>
      </c>
      <c r="AF945" s="117"/>
      <c r="AP945" s="58"/>
      <c r="AQ945" s="58"/>
      <c r="AR945" s="58"/>
      <c r="AW945" s="56"/>
      <c r="BD945" s="56"/>
      <c r="CS945" s="58">
        <f>+AL945+AT945</f>
        <v>0</v>
      </c>
      <c r="CT945" s="76">
        <f>+BA945+BG945+BM945+BS945+BY945+CE945+CK945+CQ945</f>
        <v>0</v>
      </c>
      <c r="CU945" s="76">
        <f>+CS945-CT945</f>
        <v>0</v>
      </c>
      <c r="CV945" s="81">
        <f>+AE945-AL945-AT945</f>
        <v>630</v>
      </c>
    </row>
    <row r="946" spans="1:100">
      <c r="A946" s="56" t="s">
        <v>551</v>
      </c>
      <c r="B946" s="13">
        <v>96</v>
      </c>
      <c r="C946" s="15" t="s">
        <v>402</v>
      </c>
      <c r="D946" s="15" t="s">
        <v>403</v>
      </c>
      <c r="E946" s="13"/>
      <c r="F946" s="13"/>
      <c r="G946" s="13" t="s">
        <v>268</v>
      </c>
      <c r="H946" s="13">
        <v>1</v>
      </c>
      <c r="I946" s="55">
        <v>129.13999999999999</v>
      </c>
      <c r="J946" s="55">
        <v>36900</v>
      </c>
      <c r="K946" s="15">
        <v>0</v>
      </c>
      <c r="L946" s="15" t="s">
        <v>41</v>
      </c>
      <c r="M946" s="62" t="s">
        <v>14</v>
      </c>
      <c r="N946" s="62" t="s">
        <v>151</v>
      </c>
      <c r="O946" s="56" t="s">
        <v>630</v>
      </c>
      <c r="P946" s="56" t="s">
        <v>14</v>
      </c>
      <c r="Q946" s="86" t="s">
        <v>631</v>
      </c>
      <c r="R946" s="56" t="s">
        <v>632</v>
      </c>
      <c r="S946" s="56" t="s">
        <v>465</v>
      </c>
      <c r="T946" s="57" t="s">
        <v>268</v>
      </c>
      <c r="U946" s="57">
        <v>1</v>
      </c>
      <c r="V946" s="125">
        <v>129.13999999999999</v>
      </c>
      <c r="W946" s="125" t="s">
        <v>1017</v>
      </c>
      <c r="X946" s="65">
        <v>44721</v>
      </c>
      <c r="Y946" s="127">
        <v>45121</v>
      </c>
      <c r="Z946" s="69" t="s">
        <v>1080</v>
      </c>
      <c r="AA946" s="324">
        <v>48360</v>
      </c>
      <c r="AB946" s="62">
        <v>72</v>
      </c>
      <c r="AC946" s="62">
        <v>40</v>
      </c>
      <c r="AD946" s="65">
        <v>46111</v>
      </c>
      <c r="AE946" s="117">
        <v>630</v>
      </c>
      <c r="AF946" s="117"/>
      <c r="AP946" s="58"/>
      <c r="AQ946" s="58"/>
      <c r="AR946" s="58"/>
      <c r="AW946" s="56"/>
      <c r="BD946" s="56"/>
      <c r="CS946" s="58">
        <f>+AL946+AT946</f>
        <v>0</v>
      </c>
      <c r="CT946" s="76">
        <f>+BA946+BG946+BM946+BS946+BY946+CE946+CK946+CQ946</f>
        <v>0</v>
      </c>
      <c r="CU946" s="76">
        <f>+CS946-CT946</f>
        <v>0</v>
      </c>
      <c r="CV946" s="81">
        <f>+AE946-AL946-AT946</f>
        <v>630</v>
      </c>
    </row>
    <row r="947" spans="1:100">
      <c r="A947" s="56" t="s">
        <v>551</v>
      </c>
      <c r="B947" s="13">
        <v>96</v>
      </c>
      <c r="C947" s="15" t="s">
        <v>402</v>
      </c>
      <c r="D947" s="15" t="s">
        <v>403</v>
      </c>
      <c r="E947" s="13"/>
      <c r="F947" s="13"/>
      <c r="G947" s="13" t="s">
        <v>268</v>
      </c>
      <c r="H947" s="13">
        <v>1</v>
      </c>
      <c r="I947" s="55">
        <v>129.13999999999999</v>
      </c>
      <c r="J947" s="55">
        <v>36900</v>
      </c>
      <c r="K947" s="15">
        <v>0</v>
      </c>
      <c r="L947" s="15" t="s">
        <v>41</v>
      </c>
      <c r="M947" s="62" t="s">
        <v>14</v>
      </c>
      <c r="N947" s="62" t="s">
        <v>151</v>
      </c>
      <c r="O947" s="56" t="s">
        <v>630</v>
      </c>
      <c r="P947" s="56" t="s">
        <v>14</v>
      </c>
      <c r="Q947" s="86" t="s">
        <v>631</v>
      </c>
      <c r="R947" s="56" t="s">
        <v>632</v>
      </c>
      <c r="S947" s="56" t="s">
        <v>465</v>
      </c>
      <c r="T947" s="57" t="s">
        <v>268</v>
      </c>
      <c r="U947" s="57">
        <v>1</v>
      </c>
      <c r="V947" s="125">
        <v>129.13999999999999</v>
      </c>
      <c r="W947" s="125" t="s">
        <v>1017</v>
      </c>
      <c r="X947" s="65">
        <v>44721</v>
      </c>
      <c r="Y947" s="127">
        <v>45121</v>
      </c>
      <c r="Z947" s="69" t="s">
        <v>1080</v>
      </c>
      <c r="AA947" s="324">
        <v>48360</v>
      </c>
      <c r="AB947" s="62">
        <v>72</v>
      </c>
      <c r="AC947" s="62">
        <v>41</v>
      </c>
      <c r="AD947" s="65">
        <v>46142</v>
      </c>
      <c r="AE947" s="117">
        <v>630</v>
      </c>
      <c r="AF947" s="117"/>
      <c r="AP947" s="58"/>
      <c r="AQ947" s="58"/>
      <c r="AR947" s="58"/>
      <c r="AW947" s="56"/>
      <c r="BD947" s="56"/>
      <c r="CS947" s="58">
        <f>+AL947+AT947</f>
        <v>0</v>
      </c>
      <c r="CT947" s="76">
        <f>+BA947+BG947+BM947+BS947+BY947+CE947+CK947+CQ947</f>
        <v>0</v>
      </c>
      <c r="CU947" s="76">
        <f>+CS947-CT947</f>
        <v>0</v>
      </c>
      <c r="CV947" s="81">
        <f>+AE947-AL947-AT947</f>
        <v>630</v>
      </c>
    </row>
    <row r="948" spans="1:100">
      <c r="A948" s="56" t="s">
        <v>551</v>
      </c>
      <c r="B948" s="13">
        <v>96</v>
      </c>
      <c r="C948" s="15" t="s">
        <v>402</v>
      </c>
      <c r="D948" s="15" t="s">
        <v>403</v>
      </c>
      <c r="E948" s="13"/>
      <c r="F948" s="13"/>
      <c r="G948" s="13" t="s">
        <v>268</v>
      </c>
      <c r="H948" s="13">
        <v>1</v>
      </c>
      <c r="I948" s="55">
        <v>129.13999999999999</v>
      </c>
      <c r="J948" s="55">
        <v>36900</v>
      </c>
      <c r="K948" s="15">
        <v>0</v>
      </c>
      <c r="L948" s="15" t="s">
        <v>41</v>
      </c>
      <c r="M948" s="62" t="s">
        <v>14</v>
      </c>
      <c r="N948" s="62" t="s">
        <v>151</v>
      </c>
      <c r="O948" s="56" t="s">
        <v>630</v>
      </c>
      <c r="P948" s="56" t="s">
        <v>14</v>
      </c>
      <c r="Q948" s="86" t="s">
        <v>631</v>
      </c>
      <c r="R948" s="56" t="s">
        <v>632</v>
      </c>
      <c r="S948" s="56" t="s">
        <v>465</v>
      </c>
      <c r="T948" s="57" t="s">
        <v>268</v>
      </c>
      <c r="U948" s="57">
        <v>1</v>
      </c>
      <c r="V948" s="125">
        <v>129.13999999999999</v>
      </c>
      <c r="W948" s="125" t="s">
        <v>1017</v>
      </c>
      <c r="X948" s="65">
        <v>44721</v>
      </c>
      <c r="Y948" s="127">
        <v>45121</v>
      </c>
      <c r="Z948" s="69" t="s">
        <v>1080</v>
      </c>
      <c r="AA948" s="324">
        <v>48360</v>
      </c>
      <c r="AB948" s="62">
        <v>72</v>
      </c>
      <c r="AC948" s="62">
        <v>42</v>
      </c>
      <c r="AD948" s="65">
        <v>46172</v>
      </c>
      <c r="AE948" s="117">
        <v>630</v>
      </c>
      <c r="AF948" s="117"/>
      <c r="AP948" s="58"/>
      <c r="AQ948" s="58"/>
      <c r="AR948" s="58"/>
      <c r="AW948" s="56"/>
      <c r="BD948" s="56"/>
      <c r="CS948" s="58">
        <f>+AL948+AT948</f>
        <v>0</v>
      </c>
      <c r="CT948" s="76">
        <f>+BA948+BG948+BM948+BS948+BY948+CE948+CK948+CQ948</f>
        <v>0</v>
      </c>
      <c r="CU948" s="76">
        <f>+CS948-CT948</f>
        <v>0</v>
      </c>
      <c r="CV948" s="81">
        <f>+AE948-AL948-AT948</f>
        <v>630</v>
      </c>
    </row>
    <row r="949" spans="1:100">
      <c r="A949" s="56" t="s">
        <v>551</v>
      </c>
      <c r="B949" s="13">
        <v>96</v>
      </c>
      <c r="C949" s="15" t="s">
        <v>402</v>
      </c>
      <c r="D949" s="15" t="s">
        <v>403</v>
      </c>
      <c r="E949" s="13"/>
      <c r="F949" s="13"/>
      <c r="G949" s="13" t="s">
        <v>268</v>
      </c>
      <c r="H949" s="13">
        <v>1</v>
      </c>
      <c r="I949" s="55">
        <v>129.13999999999999</v>
      </c>
      <c r="J949" s="55">
        <v>36900</v>
      </c>
      <c r="K949" s="15">
        <v>0</v>
      </c>
      <c r="L949" s="15" t="s">
        <v>41</v>
      </c>
      <c r="M949" s="62" t="s">
        <v>14</v>
      </c>
      <c r="N949" s="62" t="s">
        <v>151</v>
      </c>
      <c r="O949" s="56" t="s">
        <v>630</v>
      </c>
      <c r="P949" s="56" t="s">
        <v>14</v>
      </c>
      <c r="Q949" s="86" t="s">
        <v>631</v>
      </c>
      <c r="R949" s="56" t="s">
        <v>632</v>
      </c>
      <c r="S949" s="56" t="s">
        <v>465</v>
      </c>
      <c r="T949" s="57" t="s">
        <v>268</v>
      </c>
      <c r="U949" s="57">
        <v>1</v>
      </c>
      <c r="V949" s="125">
        <v>129.13999999999999</v>
      </c>
      <c r="W949" s="125" t="s">
        <v>1017</v>
      </c>
      <c r="X949" s="65">
        <v>44721</v>
      </c>
      <c r="Y949" s="127">
        <v>45121</v>
      </c>
      <c r="Z949" s="69" t="s">
        <v>1080</v>
      </c>
      <c r="AA949" s="324">
        <v>48360</v>
      </c>
      <c r="AB949" s="62">
        <v>72</v>
      </c>
      <c r="AC949" s="62">
        <v>43</v>
      </c>
      <c r="AD949" s="65">
        <v>46203</v>
      </c>
      <c r="AE949" s="117">
        <v>630</v>
      </c>
      <c r="AF949" s="117"/>
      <c r="AP949" s="58"/>
      <c r="AQ949" s="58"/>
      <c r="AR949" s="58"/>
      <c r="AW949" s="56"/>
      <c r="BD949" s="56"/>
      <c r="CS949" s="58">
        <f>+AL949+AT949</f>
        <v>0</v>
      </c>
      <c r="CT949" s="76">
        <f>+BA949+BG949+BM949+BS949+BY949+CE949+CK949+CQ949</f>
        <v>0</v>
      </c>
      <c r="CU949" s="76">
        <f>+CS949-CT949</f>
        <v>0</v>
      </c>
      <c r="CV949" s="81">
        <f>+AE949-AL949-AT949</f>
        <v>630</v>
      </c>
    </row>
    <row r="950" spans="1:100">
      <c r="A950" s="56" t="s">
        <v>551</v>
      </c>
      <c r="B950" s="13">
        <v>96</v>
      </c>
      <c r="C950" s="15" t="s">
        <v>402</v>
      </c>
      <c r="D950" s="15" t="s">
        <v>403</v>
      </c>
      <c r="E950" s="13"/>
      <c r="F950" s="13"/>
      <c r="G950" s="13" t="s">
        <v>268</v>
      </c>
      <c r="H950" s="13">
        <v>1</v>
      </c>
      <c r="I950" s="55">
        <v>129.13999999999999</v>
      </c>
      <c r="J950" s="55">
        <v>36900</v>
      </c>
      <c r="K950" s="15">
        <v>0</v>
      </c>
      <c r="L950" s="15" t="s">
        <v>41</v>
      </c>
      <c r="M950" s="62" t="s">
        <v>14</v>
      </c>
      <c r="N950" s="62" t="s">
        <v>151</v>
      </c>
      <c r="O950" s="56" t="s">
        <v>630</v>
      </c>
      <c r="P950" s="56" t="s">
        <v>14</v>
      </c>
      <c r="Q950" s="86" t="s">
        <v>631</v>
      </c>
      <c r="R950" s="56" t="s">
        <v>632</v>
      </c>
      <c r="S950" s="56" t="s">
        <v>465</v>
      </c>
      <c r="T950" s="57" t="s">
        <v>268</v>
      </c>
      <c r="U950" s="57">
        <v>1</v>
      </c>
      <c r="V950" s="125">
        <v>129.13999999999999</v>
      </c>
      <c r="W950" s="125" t="s">
        <v>1017</v>
      </c>
      <c r="X950" s="65">
        <v>44721</v>
      </c>
      <c r="Y950" s="127">
        <v>45121</v>
      </c>
      <c r="Z950" s="69" t="s">
        <v>1080</v>
      </c>
      <c r="AA950" s="324">
        <v>48360</v>
      </c>
      <c r="AB950" s="62">
        <v>72</v>
      </c>
      <c r="AC950" s="62">
        <v>44</v>
      </c>
      <c r="AD950" s="65">
        <v>46233</v>
      </c>
      <c r="AE950" s="117">
        <v>630</v>
      </c>
      <c r="AF950" s="117"/>
      <c r="AP950" s="58"/>
      <c r="AQ950" s="58"/>
      <c r="AR950" s="58"/>
      <c r="AW950" s="56"/>
      <c r="BD950" s="56"/>
      <c r="CS950" s="58">
        <f>+AL950+AT950</f>
        <v>0</v>
      </c>
      <c r="CT950" s="76">
        <f>+BA950+BG950+BM950+BS950+BY950+CE950+CK950+CQ950</f>
        <v>0</v>
      </c>
      <c r="CU950" s="76">
        <f>+CS950-CT950</f>
        <v>0</v>
      </c>
      <c r="CV950" s="81">
        <f>+AE950-AL950-AT950</f>
        <v>630</v>
      </c>
    </row>
    <row r="951" spans="1:100">
      <c r="A951" s="56" t="s">
        <v>551</v>
      </c>
      <c r="B951" s="13">
        <v>96</v>
      </c>
      <c r="C951" s="15" t="s">
        <v>402</v>
      </c>
      <c r="D951" s="15" t="s">
        <v>403</v>
      </c>
      <c r="E951" s="13"/>
      <c r="F951" s="13"/>
      <c r="G951" s="13" t="s">
        <v>268</v>
      </c>
      <c r="H951" s="13">
        <v>1</v>
      </c>
      <c r="I951" s="55">
        <v>129.13999999999999</v>
      </c>
      <c r="J951" s="55">
        <v>36900</v>
      </c>
      <c r="K951" s="15">
        <v>0</v>
      </c>
      <c r="L951" s="15" t="s">
        <v>41</v>
      </c>
      <c r="M951" s="62" t="s">
        <v>14</v>
      </c>
      <c r="N951" s="62" t="s">
        <v>151</v>
      </c>
      <c r="O951" s="56" t="s">
        <v>630</v>
      </c>
      <c r="P951" s="56" t="s">
        <v>14</v>
      </c>
      <c r="Q951" s="86" t="s">
        <v>631</v>
      </c>
      <c r="R951" s="56" t="s">
        <v>632</v>
      </c>
      <c r="S951" s="56" t="s">
        <v>465</v>
      </c>
      <c r="T951" s="57" t="s">
        <v>268</v>
      </c>
      <c r="U951" s="57">
        <v>1</v>
      </c>
      <c r="V951" s="125">
        <v>129.13999999999999</v>
      </c>
      <c r="W951" s="125" t="s">
        <v>1017</v>
      </c>
      <c r="X951" s="65">
        <v>44721</v>
      </c>
      <c r="Y951" s="127">
        <v>45121</v>
      </c>
      <c r="Z951" s="69" t="s">
        <v>1080</v>
      </c>
      <c r="AA951" s="324">
        <v>48360</v>
      </c>
      <c r="AB951" s="62">
        <v>72</v>
      </c>
      <c r="AC951" s="62">
        <v>45</v>
      </c>
      <c r="AD951" s="65">
        <v>46264</v>
      </c>
      <c r="AE951" s="117">
        <v>630</v>
      </c>
      <c r="AF951" s="117"/>
      <c r="AP951" s="58"/>
      <c r="AQ951" s="58"/>
      <c r="AR951" s="58"/>
      <c r="AW951" s="56"/>
      <c r="BD951" s="56"/>
      <c r="CS951" s="58">
        <f>+AL951+AT951</f>
        <v>0</v>
      </c>
      <c r="CT951" s="76">
        <f>+BA951+BG951+BM951+BS951+BY951+CE951+CK951+CQ951</f>
        <v>0</v>
      </c>
      <c r="CU951" s="76">
        <f>+CS951-CT951</f>
        <v>0</v>
      </c>
      <c r="CV951" s="81">
        <f>+AE951-AL951-AT951</f>
        <v>630</v>
      </c>
    </row>
    <row r="952" spans="1:100">
      <c r="A952" s="56" t="s">
        <v>551</v>
      </c>
      <c r="B952" s="13">
        <v>96</v>
      </c>
      <c r="C952" s="15" t="s">
        <v>402</v>
      </c>
      <c r="D952" s="15" t="s">
        <v>403</v>
      </c>
      <c r="E952" s="13"/>
      <c r="F952" s="13"/>
      <c r="G952" s="13" t="s">
        <v>268</v>
      </c>
      <c r="H952" s="13">
        <v>1</v>
      </c>
      <c r="I952" s="55">
        <v>129.13999999999999</v>
      </c>
      <c r="J952" s="55">
        <v>36900</v>
      </c>
      <c r="K952" s="15">
        <v>0</v>
      </c>
      <c r="L952" s="15" t="s">
        <v>41</v>
      </c>
      <c r="M952" s="62" t="s">
        <v>14</v>
      </c>
      <c r="N952" s="62" t="s">
        <v>151</v>
      </c>
      <c r="O952" s="56" t="s">
        <v>630</v>
      </c>
      <c r="P952" s="56" t="s">
        <v>14</v>
      </c>
      <c r="Q952" s="86" t="s">
        <v>631</v>
      </c>
      <c r="R952" s="56" t="s">
        <v>632</v>
      </c>
      <c r="S952" s="56" t="s">
        <v>465</v>
      </c>
      <c r="T952" s="57" t="s">
        <v>268</v>
      </c>
      <c r="U952" s="57">
        <v>1</v>
      </c>
      <c r="V952" s="125">
        <v>129.13999999999999</v>
      </c>
      <c r="W952" s="125" t="s">
        <v>1017</v>
      </c>
      <c r="X952" s="65">
        <v>44721</v>
      </c>
      <c r="Y952" s="127">
        <v>45121</v>
      </c>
      <c r="Z952" s="69" t="s">
        <v>1080</v>
      </c>
      <c r="AA952" s="324">
        <v>48360</v>
      </c>
      <c r="AB952" s="62">
        <v>72</v>
      </c>
      <c r="AC952" s="62">
        <v>46</v>
      </c>
      <c r="AD952" s="65">
        <v>46295</v>
      </c>
      <c r="AE952" s="117">
        <v>630</v>
      </c>
      <c r="AF952" s="117"/>
      <c r="AP952" s="58"/>
      <c r="AQ952" s="58"/>
      <c r="AR952" s="58"/>
      <c r="AW952" s="56"/>
      <c r="BD952" s="56"/>
      <c r="CS952" s="58">
        <f>+AL952+AT952</f>
        <v>0</v>
      </c>
      <c r="CT952" s="76">
        <f>+BA952+BG952+BM952+BS952+BY952+CE952+CK952+CQ952</f>
        <v>0</v>
      </c>
      <c r="CU952" s="76">
        <f>+CS952-CT952</f>
        <v>0</v>
      </c>
      <c r="CV952" s="81">
        <f>+AE952-AL952-AT952</f>
        <v>630</v>
      </c>
    </row>
    <row r="953" spans="1:100">
      <c r="A953" s="56" t="s">
        <v>551</v>
      </c>
      <c r="B953" s="13">
        <v>96</v>
      </c>
      <c r="C953" s="15" t="s">
        <v>402</v>
      </c>
      <c r="D953" s="15" t="s">
        <v>403</v>
      </c>
      <c r="E953" s="13"/>
      <c r="F953" s="13"/>
      <c r="G953" s="13" t="s">
        <v>268</v>
      </c>
      <c r="H953" s="13">
        <v>1</v>
      </c>
      <c r="I953" s="55">
        <v>129.13999999999999</v>
      </c>
      <c r="J953" s="55">
        <v>36900</v>
      </c>
      <c r="K953" s="15">
        <v>0</v>
      </c>
      <c r="L953" s="15" t="s">
        <v>41</v>
      </c>
      <c r="M953" s="62" t="s">
        <v>14</v>
      </c>
      <c r="N953" s="62" t="s">
        <v>151</v>
      </c>
      <c r="O953" s="56" t="s">
        <v>630</v>
      </c>
      <c r="P953" s="56" t="s">
        <v>14</v>
      </c>
      <c r="Q953" s="86" t="s">
        <v>631</v>
      </c>
      <c r="R953" s="56" t="s">
        <v>632</v>
      </c>
      <c r="S953" s="56" t="s">
        <v>465</v>
      </c>
      <c r="T953" s="57" t="s">
        <v>268</v>
      </c>
      <c r="U953" s="57">
        <v>1</v>
      </c>
      <c r="V953" s="125">
        <v>129.13999999999999</v>
      </c>
      <c r="W953" s="125" t="s">
        <v>1017</v>
      </c>
      <c r="X953" s="65">
        <v>44721</v>
      </c>
      <c r="Y953" s="127">
        <v>45121</v>
      </c>
      <c r="Z953" s="69" t="s">
        <v>1080</v>
      </c>
      <c r="AA953" s="324">
        <v>48360</v>
      </c>
      <c r="AB953" s="62">
        <v>72</v>
      </c>
      <c r="AC953" s="62">
        <v>47</v>
      </c>
      <c r="AD953" s="65">
        <v>46325</v>
      </c>
      <c r="AE953" s="117">
        <v>630</v>
      </c>
      <c r="AF953" s="117"/>
      <c r="AP953" s="58"/>
      <c r="AQ953" s="58"/>
      <c r="AR953" s="58"/>
      <c r="AW953" s="56"/>
      <c r="BD953" s="56"/>
      <c r="CS953" s="58">
        <f>+AL953+AT953</f>
        <v>0</v>
      </c>
      <c r="CT953" s="76">
        <f>+BA953+BG953+BM953+BS953+BY953+CE953+CK953+CQ953</f>
        <v>0</v>
      </c>
      <c r="CU953" s="76">
        <f>+CS953-CT953</f>
        <v>0</v>
      </c>
      <c r="CV953" s="81">
        <f>+AE953-AL953-AT953</f>
        <v>630</v>
      </c>
    </row>
    <row r="954" spans="1:100">
      <c r="A954" s="56" t="s">
        <v>551</v>
      </c>
      <c r="B954" s="13">
        <v>96</v>
      </c>
      <c r="C954" s="15" t="s">
        <v>402</v>
      </c>
      <c r="D954" s="15" t="s">
        <v>403</v>
      </c>
      <c r="E954" s="13"/>
      <c r="F954" s="13"/>
      <c r="G954" s="13" t="s">
        <v>268</v>
      </c>
      <c r="H954" s="13">
        <v>1</v>
      </c>
      <c r="I954" s="55">
        <v>129.13999999999999</v>
      </c>
      <c r="J954" s="55">
        <v>36900</v>
      </c>
      <c r="K954" s="15">
        <v>0</v>
      </c>
      <c r="L954" s="15" t="s">
        <v>41</v>
      </c>
      <c r="M954" s="62" t="s">
        <v>14</v>
      </c>
      <c r="N954" s="62" t="s">
        <v>151</v>
      </c>
      <c r="O954" s="56" t="s">
        <v>630</v>
      </c>
      <c r="P954" s="56" t="s">
        <v>14</v>
      </c>
      <c r="Q954" s="86" t="s">
        <v>631</v>
      </c>
      <c r="R954" s="56" t="s">
        <v>632</v>
      </c>
      <c r="S954" s="56" t="s">
        <v>465</v>
      </c>
      <c r="T954" s="57" t="s">
        <v>268</v>
      </c>
      <c r="U954" s="57">
        <v>1</v>
      </c>
      <c r="V954" s="125">
        <v>129.13999999999999</v>
      </c>
      <c r="W954" s="125" t="s">
        <v>1017</v>
      </c>
      <c r="X954" s="65">
        <v>44721</v>
      </c>
      <c r="Y954" s="127">
        <v>45121</v>
      </c>
      <c r="Z954" s="69" t="s">
        <v>1080</v>
      </c>
      <c r="AA954" s="324">
        <v>48360</v>
      </c>
      <c r="AB954" s="62">
        <v>72</v>
      </c>
      <c r="AC954" s="62">
        <v>48</v>
      </c>
      <c r="AD954" s="65">
        <v>46356</v>
      </c>
      <c r="AE954" s="117">
        <v>630</v>
      </c>
      <c r="AF954" s="117"/>
      <c r="AP954" s="58"/>
      <c r="AQ954" s="58"/>
      <c r="AR954" s="58"/>
      <c r="AW954" s="56"/>
      <c r="BD954" s="56"/>
      <c r="CS954" s="58">
        <f>+AL954+AT954</f>
        <v>0</v>
      </c>
      <c r="CT954" s="76">
        <f>+BA954+BG954+BM954+BS954+BY954+CE954+CK954+CQ954</f>
        <v>0</v>
      </c>
      <c r="CU954" s="76">
        <f>+CS954-CT954</f>
        <v>0</v>
      </c>
      <c r="CV954" s="81">
        <f>+AE954-AL954-AT954</f>
        <v>630</v>
      </c>
    </row>
    <row r="955" spans="1:100">
      <c r="A955" s="56" t="s">
        <v>551</v>
      </c>
      <c r="B955" s="13">
        <v>96</v>
      </c>
      <c r="C955" s="15" t="s">
        <v>402</v>
      </c>
      <c r="D955" s="15" t="s">
        <v>403</v>
      </c>
      <c r="E955" s="13"/>
      <c r="F955" s="13"/>
      <c r="G955" s="13" t="s">
        <v>268</v>
      </c>
      <c r="H955" s="13">
        <v>1</v>
      </c>
      <c r="I955" s="55">
        <v>129.13999999999999</v>
      </c>
      <c r="J955" s="55">
        <v>36900</v>
      </c>
      <c r="K955" s="15">
        <v>0</v>
      </c>
      <c r="L955" s="15" t="s">
        <v>41</v>
      </c>
      <c r="M955" s="62" t="s">
        <v>14</v>
      </c>
      <c r="N955" s="62" t="s">
        <v>151</v>
      </c>
      <c r="O955" s="56" t="s">
        <v>630</v>
      </c>
      <c r="P955" s="56" t="s">
        <v>14</v>
      </c>
      <c r="Q955" s="86" t="s">
        <v>631</v>
      </c>
      <c r="R955" s="56" t="s">
        <v>632</v>
      </c>
      <c r="S955" s="56" t="s">
        <v>465</v>
      </c>
      <c r="T955" s="57" t="s">
        <v>268</v>
      </c>
      <c r="U955" s="57">
        <v>1</v>
      </c>
      <c r="V955" s="125">
        <v>129.13999999999999</v>
      </c>
      <c r="W955" s="125" t="s">
        <v>1017</v>
      </c>
      <c r="X955" s="65">
        <v>44721</v>
      </c>
      <c r="Y955" s="127">
        <v>45121</v>
      </c>
      <c r="Z955" s="69" t="s">
        <v>1080</v>
      </c>
      <c r="AA955" s="324">
        <v>48360</v>
      </c>
      <c r="AB955" s="62">
        <v>72</v>
      </c>
      <c r="AC955" s="62">
        <v>49</v>
      </c>
      <c r="AD955" s="65">
        <v>46386</v>
      </c>
      <c r="AE955" s="117">
        <v>630</v>
      </c>
      <c r="AF955" s="117"/>
      <c r="AP955" s="58"/>
      <c r="AQ955" s="58"/>
      <c r="AR955" s="58"/>
      <c r="AW955" s="56"/>
      <c r="BD955" s="56"/>
      <c r="CS955" s="58">
        <f>+AL955+AT955</f>
        <v>0</v>
      </c>
      <c r="CT955" s="76">
        <f>+BA955+BG955+BM955+BS955+BY955+CE955+CK955+CQ955</f>
        <v>0</v>
      </c>
      <c r="CU955" s="76">
        <f>+CS955-CT955</f>
        <v>0</v>
      </c>
      <c r="CV955" s="81">
        <f>+AE955-AL955-AT955</f>
        <v>630</v>
      </c>
    </row>
    <row r="956" spans="1:100">
      <c r="A956" s="56" t="s">
        <v>551</v>
      </c>
      <c r="B956" s="13">
        <v>96</v>
      </c>
      <c r="C956" s="15" t="s">
        <v>402</v>
      </c>
      <c r="D956" s="15" t="s">
        <v>403</v>
      </c>
      <c r="E956" s="13"/>
      <c r="F956" s="13"/>
      <c r="G956" s="13" t="s">
        <v>268</v>
      </c>
      <c r="H956" s="13">
        <v>1</v>
      </c>
      <c r="I956" s="55">
        <v>129.13999999999999</v>
      </c>
      <c r="J956" s="55">
        <v>36900</v>
      </c>
      <c r="K956" s="15">
        <v>0</v>
      </c>
      <c r="L956" s="15" t="s">
        <v>41</v>
      </c>
      <c r="M956" s="62" t="s">
        <v>14</v>
      </c>
      <c r="N956" s="62" t="s">
        <v>151</v>
      </c>
      <c r="O956" s="56" t="s">
        <v>630</v>
      </c>
      <c r="P956" s="56" t="s">
        <v>14</v>
      </c>
      <c r="Q956" s="86" t="s">
        <v>631</v>
      </c>
      <c r="R956" s="56" t="s">
        <v>632</v>
      </c>
      <c r="S956" s="56" t="s">
        <v>465</v>
      </c>
      <c r="T956" s="57" t="s">
        <v>268</v>
      </c>
      <c r="U956" s="57">
        <v>1</v>
      </c>
      <c r="V956" s="125">
        <v>129.13999999999999</v>
      </c>
      <c r="W956" s="125" t="s">
        <v>1017</v>
      </c>
      <c r="X956" s="65">
        <v>44721</v>
      </c>
      <c r="Y956" s="127">
        <v>45121</v>
      </c>
      <c r="Z956" s="69" t="s">
        <v>1080</v>
      </c>
      <c r="AA956" s="324">
        <v>48360</v>
      </c>
      <c r="AB956" s="62">
        <v>72</v>
      </c>
      <c r="AC956" s="62">
        <v>50</v>
      </c>
      <c r="AD956" s="65">
        <v>46417</v>
      </c>
      <c r="AE956" s="117">
        <v>630</v>
      </c>
      <c r="AF956" s="117"/>
      <c r="AP956" s="58"/>
      <c r="AQ956" s="58"/>
      <c r="AR956" s="58"/>
      <c r="AW956" s="56"/>
      <c r="BD956" s="56"/>
      <c r="CS956" s="58">
        <f>+AL956+AT956</f>
        <v>0</v>
      </c>
      <c r="CT956" s="76">
        <f>+BA956+BG956+BM956+BS956+BY956+CE956+CK956+CQ956</f>
        <v>0</v>
      </c>
      <c r="CU956" s="76">
        <f>+CS956-CT956</f>
        <v>0</v>
      </c>
      <c r="CV956" s="81">
        <f>+AE956-AL956-AT956</f>
        <v>630</v>
      </c>
    </row>
    <row r="957" spans="1:100">
      <c r="A957" s="56" t="s">
        <v>551</v>
      </c>
      <c r="B957" s="13">
        <v>96</v>
      </c>
      <c r="C957" s="15" t="s">
        <v>402</v>
      </c>
      <c r="D957" s="15" t="s">
        <v>403</v>
      </c>
      <c r="E957" s="13"/>
      <c r="F957" s="13"/>
      <c r="G957" s="13" t="s">
        <v>268</v>
      </c>
      <c r="H957" s="13">
        <v>1</v>
      </c>
      <c r="I957" s="55">
        <v>129.13999999999999</v>
      </c>
      <c r="J957" s="55">
        <v>36900</v>
      </c>
      <c r="K957" s="15">
        <v>0</v>
      </c>
      <c r="L957" s="15" t="s">
        <v>41</v>
      </c>
      <c r="M957" s="62" t="s">
        <v>14</v>
      </c>
      <c r="N957" s="62" t="s">
        <v>151</v>
      </c>
      <c r="O957" s="56" t="s">
        <v>630</v>
      </c>
      <c r="P957" s="56" t="s">
        <v>14</v>
      </c>
      <c r="Q957" s="86" t="s">
        <v>631</v>
      </c>
      <c r="R957" s="56" t="s">
        <v>632</v>
      </c>
      <c r="S957" s="56" t="s">
        <v>465</v>
      </c>
      <c r="T957" s="57" t="s">
        <v>268</v>
      </c>
      <c r="U957" s="57">
        <v>1</v>
      </c>
      <c r="V957" s="125">
        <v>129.13999999999999</v>
      </c>
      <c r="W957" s="125" t="s">
        <v>1017</v>
      </c>
      <c r="X957" s="65">
        <v>44721</v>
      </c>
      <c r="Y957" s="127">
        <v>45121</v>
      </c>
      <c r="Z957" s="69" t="s">
        <v>1080</v>
      </c>
      <c r="AA957" s="324">
        <v>48360</v>
      </c>
      <c r="AB957" s="62">
        <v>72</v>
      </c>
      <c r="AC957" s="62">
        <v>51</v>
      </c>
      <c r="AD957" s="65">
        <v>46446</v>
      </c>
      <c r="AE957" s="117">
        <v>630</v>
      </c>
      <c r="AF957" s="117"/>
      <c r="AP957" s="58"/>
      <c r="AQ957" s="58"/>
      <c r="AR957" s="58"/>
      <c r="AW957" s="56"/>
      <c r="BD957" s="56"/>
      <c r="CS957" s="58">
        <f>+AL957+AT957</f>
        <v>0</v>
      </c>
      <c r="CT957" s="76">
        <f>+BA957+BG957+BM957+BS957+BY957+CE957+CK957+CQ957</f>
        <v>0</v>
      </c>
      <c r="CU957" s="76">
        <f>+CS957-CT957</f>
        <v>0</v>
      </c>
      <c r="CV957" s="81">
        <f>+AE957-AL957-AT957</f>
        <v>630</v>
      </c>
    </row>
    <row r="958" spans="1:100">
      <c r="A958" s="56" t="s">
        <v>551</v>
      </c>
      <c r="B958" s="13">
        <v>96</v>
      </c>
      <c r="C958" s="15" t="s">
        <v>402</v>
      </c>
      <c r="D958" s="15" t="s">
        <v>403</v>
      </c>
      <c r="E958" s="13"/>
      <c r="F958" s="13"/>
      <c r="G958" s="13" t="s">
        <v>268</v>
      </c>
      <c r="H958" s="13">
        <v>1</v>
      </c>
      <c r="I958" s="55">
        <v>129.13999999999999</v>
      </c>
      <c r="J958" s="55">
        <v>36900</v>
      </c>
      <c r="K958" s="15">
        <v>0</v>
      </c>
      <c r="L958" s="15" t="s">
        <v>41</v>
      </c>
      <c r="M958" s="62" t="s">
        <v>14</v>
      </c>
      <c r="N958" s="62" t="s">
        <v>151</v>
      </c>
      <c r="O958" s="56" t="s">
        <v>630</v>
      </c>
      <c r="P958" s="56" t="s">
        <v>14</v>
      </c>
      <c r="Q958" s="86" t="s">
        <v>631</v>
      </c>
      <c r="R958" s="56" t="s">
        <v>632</v>
      </c>
      <c r="S958" s="56" t="s">
        <v>465</v>
      </c>
      <c r="T958" s="57" t="s">
        <v>268</v>
      </c>
      <c r="U958" s="57">
        <v>1</v>
      </c>
      <c r="V958" s="125">
        <v>129.13999999999999</v>
      </c>
      <c r="W958" s="125" t="s">
        <v>1017</v>
      </c>
      <c r="X958" s="65">
        <v>44721</v>
      </c>
      <c r="Y958" s="127">
        <v>45121</v>
      </c>
      <c r="Z958" s="69" t="s">
        <v>1080</v>
      </c>
      <c r="AA958" s="324">
        <v>48360</v>
      </c>
      <c r="AB958" s="62">
        <v>72</v>
      </c>
      <c r="AC958" s="62">
        <v>52</v>
      </c>
      <c r="AD958" s="65">
        <v>46476</v>
      </c>
      <c r="AE958" s="117">
        <v>630</v>
      </c>
      <c r="AF958" s="117"/>
      <c r="AP958" s="58"/>
      <c r="AQ958" s="58"/>
      <c r="AR958" s="58"/>
      <c r="AW958" s="56"/>
      <c r="BD958" s="56"/>
      <c r="CS958" s="58">
        <f>+AL958+AT958</f>
        <v>0</v>
      </c>
      <c r="CT958" s="76">
        <f>+BA958+BG958+BM958+BS958+BY958+CE958+CK958+CQ958</f>
        <v>0</v>
      </c>
      <c r="CU958" s="76">
        <f>+CS958-CT958</f>
        <v>0</v>
      </c>
      <c r="CV958" s="81">
        <f>+AE958-AL958-AT958</f>
        <v>630</v>
      </c>
    </row>
    <row r="959" spans="1:100">
      <c r="A959" s="56" t="s">
        <v>551</v>
      </c>
      <c r="B959" s="13">
        <v>96</v>
      </c>
      <c r="C959" s="15" t="s">
        <v>402</v>
      </c>
      <c r="D959" s="15" t="s">
        <v>403</v>
      </c>
      <c r="E959" s="13"/>
      <c r="F959" s="13"/>
      <c r="G959" s="13" t="s">
        <v>268</v>
      </c>
      <c r="H959" s="13">
        <v>1</v>
      </c>
      <c r="I959" s="55">
        <v>129.13999999999999</v>
      </c>
      <c r="J959" s="55">
        <v>36900</v>
      </c>
      <c r="K959" s="15">
        <v>0</v>
      </c>
      <c r="L959" s="15" t="s">
        <v>41</v>
      </c>
      <c r="M959" s="62" t="s">
        <v>14</v>
      </c>
      <c r="N959" s="62" t="s">
        <v>151</v>
      </c>
      <c r="O959" s="56" t="s">
        <v>630</v>
      </c>
      <c r="P959" s="56" t="s">
        <v>14</v>
      </c>
      <c r="Q959" s="86" t="s">
        <v>631</v>
      </c>
      <c r="R959" s="56" t="s">
        <v>632</v>
      </c>
      <c r="S959" s="56" t="s">
        <v>465</v>
      </c>
      <c r="T959" s="57" t="s">
        <v>268</v>
      </c>
      <c r="U959" s="57">
        <v>1</v>
      </c>
      <c r="V959" s="125">
        <v>129.13999999999999</v>
      </c>
      <c r="W959" s="125" t="s">
        <v>1017</v>
      </c>
      <c r="X959" s="65">
        <v>44721</v>
      </c>
      <c r="Y959" s="127">
        <v>45121</v>
      </c>
      <c r="Z959" s="69" t="s">
        <v>1080</v>
      </c>
      <c r="AA959" s="324">
        <v>48360</v>
      </c>
      <c r="AB959" s="62">
        <v>72</v>
      </c>
      <c r="AC959" s="62">
        <v>53</v>
      </c>
      <c r="AD959" s="65">
        <v>46507</v>
      </c>
      <c r="AE959" s="117">
        <v>630</v>
      </c>
      <c r="AF959" s="117"/>
      <c r="AP959" s="58"/>
      <c r="AQ959" s="58"/>
      <c r="AR959" s="58"/>
      <c r="AW959" s="56"/>
      <c r="BD959" s="56"/>
      <c r="CS959" s="58">
        <f>+AL959+AT959</f>
        <v>0</v>
      </c>
      <c r="CT959" s="76">
        <f>+BA959+BG959+BM959+BS959+BY959+CE959+CK959+CQ959</f>
        <v>0</v>
      </c>
      <c r="CU959" s="76">
        <f>+CS959-CT959</f>
        <v>0</v>
      </c>
      <c r="CV959" s="81">
        <f>+AE959-AL959-AT959</f>
        <v>630</v>
      </c>
    </row>
    <row r="960" spans="1:100">
      <c r="A960" s="56" t="s">
        <v>551</v>
      </c>
      <c r="B960" s="13">
        <v>96</v>
      </c>
      <c r="C960" s="15" t="s">
        <v>402</v>
      </c>
      <c r="D960" s="15" t="s">
        <v>403</v>
      </c>
      <c r="E960" s="13"/>
      <c r="F960" s="13"/>
      <c r="G960" s="13" t="s">
        <v>268</v>
      </c>
      <c r="H960" s="13">
        <v>1</v>
      </c>
      <c r="I960" s="55">
        <v>129.13999999999999</v>
      </c>
      <c r="J960" s="55">
        <v>36900</v>
      </c>
      <c r="K960" s="15">
        <v>0</v>
      </c>
      <c r="L960" s="15" t="s">
        <v>41</v>
      </c>
      <c r="M960" s="62" t="s">
        <v>14</v>
      </c>
      <c r="N960" s="62" t="s">
        <v>151</v>
      </c>
      <c r="O960" s="56" t="s">
        <v>630</v>
      </c>
      <c r="P960" s="56" t="s">
        <v>14</v>
      </c>
      <c r="Q960" s="86" t="s">
        <v>631</v>
      </c>
      <c r="R960" s="56" t="s">
        <v>632</v>
      </c>
      <c r="S960" s="56" t="s">
        <v>465</v>
      </c>
      <c r="T960" s="57" t="s">
        <v>268</v>
      </c>
      <c r="U960" s="57">
        <v>1</v>
      </c>
      <c r="V960" s="125">
        <v>129.13999999999999</v>
      </c>
      <c r="W960" s="125" t="s">
        <v>1017</v>
      </c>
      <c r="X960" s="65">
        <v>44721</v>
      </c>
      <c r="Y960" s="127">
        <v>45121</v>
      </c>
      <c r="Z960" s="69" t="s">
        <v>1080</v>
      </c>
      <c r="AA960" s="324">
        <v>48360</v>
      </c>
      <c r="AB960" s="62">
        <v>72</v>
      </c>
      <c r="AC960" s="62">
        <v>54</v>
      </c>
      <c r="AD960" s="65">
        <v>46537</v>
      </c>
      <c r="AE960" s="117">
        <v>630</v>
      </c>
      <c r="AF960" s="117"/>
      <c r="AP960" s="58"/>
      <c r="AQ960" s="58"/>
      <c r="AR960" s="58"/>
      <c r="AW960" s="56"/>
      <c r="BD960" s="56"/>
      <c r="CS960" s="58">
        <f>+AL960+AT960</f>
        <v>0</v>
      </c>
      <c r="CT960" s="76">
        <f>+BA960+BG960+BM960+BS960+BY960+CE960+CK960+CQ960</f>
        <v>0</v>
      </c>
      <c r="CU960" s="76">
        <f>+CS960-CT960</f>
        <v>0</v>
      </c>
      <c r="CV960" s="81">
        <f>+AE960-AL960-AT960</f>
        <v>630</v>
      </c>
    </row>
    <row r="961" spans="1:100">
      <c r="A961" s="56" t="s">
        <v>551</v>
      </c>
      <c r="B961" s="13">
        <v>96</v>
      </c>
      <c r="C961" s="15" t="s">
        <v>402</v>
      </c>
      <c r="D961" s="15" t="s">
        <v>403</v>
      </c>
      <c r="E961" s="13"/>
      <c r="F961" s="13"/>
      <c r="G961" s="13" t="s">
        <v>268</v>
      </c>
      <c r="H961" s="13">
        <v>1</v>
      </c>
      <c r="I961" s="55">
        <v>129.13999999999999</v>
      </c>
      <c r="J961" s="55">
        <v>36900</v>
      </c>
      <c r="K961" s="15">
        <v>0</v>
      </c>
      <c r="L961" s="15" t="s">
        <v>41</v>
      </c>
      <c r="M961" s="62" t="s">
        <v>14</v>
      </c>
      <c r="N961" s="62" t="s">
        <v>151</v>
      </c>
      <c r="O961" s="56" t="s">
        <v>630</v>
      </c>
      <c r="P961" s="56" t="s">
        <v>14</v>
      </c>
      <c r="Q961" s="86" t="s">
        <v>631</v>
      </c>
      <c r="R961" s="56" t="s">
        <v>632</v>
      </c>
      <c r="S961" s="56" t="s">
        <v>465</v>
      </c>
      <c r="T961" s="57" t="s">
        <v>268</v>
      </c>
      <c r="U961" s="57">
        <v>1</v>
      </c>
      <c r="V961" s="125">
        <v>129.13999999999999</v>
      </c>
      <c r="W961" s="125" t="s">
        <v>1017</v>
      </c>
      <c r="X961" s="65">
        <v>44721</v>
      </c>
      <c r="Y961" s="127">
        <v>45121</v>
      </c>
      <c r="Z961" s="69" t="s">
        <v>1080</v>
      </c>
      <c r="AA961" s="324">
        <v>48360</v>
      </c>
      <c r="AB961" s="62">
        <v>72</v>
      </c>
      <c r="AC961" s="62">
        <v>55</v>
      </c>
      <c r="AD961" s="65">
        <v>46568</v>
      </c>
      <c r="AE961" s="117">
        <v>630</v>
      </c>
      <c r="AF961" s="117"/>
      <c r="AP961" s="58"/>
      <c r="AQ961" s="58"/>
      <c r="AR961" s="58"/>
      <c r="AW961" s="56"/>
      <c r="BD961" s="56"/>
      <c r="CS961" s="58">
        <f>+AL961+AT961</f>
        <v>0</v>
      </c>
      <c r="CT961" s="76">
        <f>+BA961+BG961+BM961+BS961+BY961+CE961+CK961+CQ961</f>
        <v>0</v>
      </c>
      <c r="CU961" s="76">
        <f>+CS961-CT961</f>
        <v>0</v>
      </c>
      <c r="CV961" s="81">
        <f>+AE961-AL961-AT961</f>
        <v>630</v>
      </c>
    </row>
    <row r="962" spans="1:100">
      <c r="A962" s="56" t="s">
        <v>551</v>
      </c>
      <c r="B962" s="13">
        <v>96</v>
      </c>
      <c r="C962" s="15" t="s">
        <v>402</v>
      </c>
      <c r="D962" s="15" t="s">
        <v>403</v>
      </c>
      <c r="E962" s="13"/>
      <c r="F962" s="13"/>
      <c r="G962" s="13" t="s">
        <v>268</v>
      </c>
      <c r="H962" s="13">
        <v>1</v>
      </c>
      <c r="I962" s="55">
        <v>129.13999999999999</v>
      </c>
      <c r="J962" s="55">
        <v>36900</v>
      </c>
      <c r="K962" s="15">
        <v>0</v>
      </c>
      <c r="L962" s="15" t="s">
        <v>41</v>
      </c>
      <c r="M962" s="62" t="s">
        <v>14</v>
      </c>
      <c r="N962" s="62" t="s">
        <v>151</v>
      </c>
      <c r="O962" s="56" t="s">
        <v>630</v>
      </c>
      <c r="P962" s="56" t="s">
        <v>14</v>
      </c>
      <c r="Q962" s="86" t="s">
        <v>631</v>
      </c>
      <c r="R962" s="56" t="s">
        <v>632</v>
      </c>
      <c r="S962" s="56" t="s">
        <v>465</v>
      </c>
      <c r="T962" s="57" t="s">
        <v>268</v>
      </c>
      <c r="U962" s="57">
        <v>1</v>
      </c>
      <c r="V962" s="125">
        <v>129.13999999999999</v>
      </c>
      <c r="W962" s="125" t="s">
        <v>1017</v>
      </c>
      <c r="X962" s="65">
        <v>44721</v>
      </c>
      <c r="Y962" s="127">
        <v>45121</v>
      </c>
      <c r="Z962" s="69" t="s">
        <v>1080</v>
      </c>
      <c r="AA962" s="324">
        <v>48360</v>
      </c>
      <c r="AB962" s="62">
        <v>72</v>
      </c>
      <c r="AC962" s="62">
        <v>56</v>
      </c>
      <c r="AD962" s="65">
        <v>46598</v>
      </c>
      <c r="AE962" s="117">
        <v>630</v>
      </c>
      <c r="AF962" s="117"/>
      <c r="AP962" s="58"/>
      <c r="AQ962" s="58"/>
      <c r="AR962" s="58"/>
      <c r="AW962" s="56"/>
      <c r="BD962" s="56"/>
      <c r="CS962" s="58">
        <f>+AL962+AT962</f>
        <v>0</v>
      </c>
      <c r="CT962" s="76">
        <f>+BA962+BG962+BM962+BS962+BY962+CE962+CK962+CQ962</f>
        <v>0</v>
      </c>
      <c r="CU962" s="76">
        <f>+CS962-CT962</f>
        <v>0</v>
      </c>
      <c r="CV962" s="81">
        <f>+AE962-AL962-AT962</f>
        <v>630</v>
      </c>
    </row>
    <row r="963" spans="1:100">
      <c r="A963" s="56" t="s">
        <v>551</v>
      </c>
      <c r="B963" s="13">
        <v>96</v>
      </c>
      <c r="C963" s="15" t="s">
        <v>402</v>
      </c>
      <c r="D963" s="15" t="s">
        <v>403</v>
      </c>
      <c r="E963" s="13"/>
      <c r="F963" s="13"/>
      <c r="G963" s="13" t="s">
        <v>268</v>
      </c>
      <c r="H963" s="13">
        <v>1</v>
      </c>
      <c r="I963" s="55">
        <v>129.13999999999999</v>
      </c>
      <c r="J963" s="55">
        <v>36900</v>
      </c>
      <c r="K963" s="15">
        <v>0</v>
      </c>
      <c r="L963" s="15" t="s">
        <v>41</v>
      </c>
      <c r="M963" s="62" t="s">
        <v>14</v>
      </c>
      <c r="N963" s="62" t="s">
        <v>151</v>
      </c>
      <c r="O963" s="56" t="s">
        <v>630</v>
      </c>
      <c r="P963" s="56" t="s">
        <v>14</v>
      </c>
      <c r="Q963" s="86" t="s">
        <v>631</v>
      </c>
      <c r="R963" s="56" t="s">
        <v>632</v>
      </c>
      <c r="S963" s="56" t="s">
        <v>465</v>
      </c>
      <c r="T963" s="57" t="s">
        <v>268</v>
      </c>
      <c r="U963" s="57">
        <v>1</v>
      </c>
      <c r="V963" s="125">
        <v>129.13999999999999</v>
      </c>
      <c r="W963" s="125" t="s">
        <v>1017</v>
      </c>
      <c r="X963" s="65">
        <v>44721</v>
      </c>
      <c r="Y963" s="127">
        <v>45121</v>
      </c>
      <c r="Z963" s="69" t="s">
        <v>1080</v>
      </c>
      <c r="AA963" s="324">
        <v>48360</v>
      </c>
      <c r="AB963" s="62">
        <v>72</v>
      </c>
      <c r="AC963" s="62">
        <v>57</v>
      </c>
      <c r="AD963" s="65">
        <v>46629</v>
      </c>
      <c r="AE963" s="117">
        <v>630</v>
      </c>
      <c r="AF963" s="117"/>
      <c r="AP963" s="58"/>
      <c r="AQ963" s="58"/>
      <c r="AR963" s="58"/>
      <c r="AW963" s="56"/>
      <c r="BD963" s="56"/>
      <c r="CS963" s="58">
        <f>+AL963+AT963</f>
        <v>0</v>
      </c>
      <c r="CT963" s="76">
        <f>+BA963+BG963+BM963+BS963+BY963+CE963+CK963+CQ963</f>
        <v>0</v>
      </c>
      <c r="CU963" s="76">
        <f>+CS963-CT963</f>
        <v>0</v>
      </c>
      <c r="CV963" s="81">
        <f>+AE963-AL963-AT963</f>
        <v>630</v>
      </c>
    </row>
    <row r="964" spans="1:100">
      <c r="A964" s="56" t="s">
        <v>551</v>
      </c>
      <c r="B964" s="13">
        <v>96</v>
      </c>
      <c r="C964" s="15" t="s">
        <v>402</v>
      </c>
      <c r="D964" s="15" t="s">
        <v>403</v>
      </c>
      <c r="E964" s="13"/>
      <c r="F964" s="13"/>
      <c r="G964" s="13" t="s">
        <v>268</v>
      </c>
      <c r="H964" s="13">
        <v>1</v>
      </c>
      <c r="I964" s="55">
        <v>129.13999999999999</v>
      </c>
      <c r="J964" s="55">
        <v>36900</v>
      </c>
      <c r="K964" s="15">
        <v>0</v>
      </c>
      <c r="L964" s="15" t="s">
        <v>41</v>
      </c>
      <c r="M964" s="62" t="s">
        <v>14</v>
      </c>
      <c r="N964" s="62" t="s">
        <v>151</v>
      </c>
      <c r="O964" s="56" t="s">
        <v>630</v>
      </c>
      <c r="P964" s="56" t="s">
        <v>14</v>
      </c>
      <c r="Q964" s="86" t="s">
        <v>631</v>
      </c>
      <c r="R964" s="56" t="s">
        <v>632</v>
      </c>
      <c r="S964" s="56" t="s">
        <v>465</v>
      </c>
      <c r="T964" s="57" t="s">
        <v>268</v>
      </c>
      <c r="U964" s="57">
        <v>1</v>
      </c>
      <c r="V964" s="125">
        <v>129.13999999999999</v>
      </c>
      <c r="W964" s="125" t="s">
        <v>1017</v>
      </c>
      <c r="X964" s="65">
        <v>44721</v>
      </c>
      <c r="Y964" s="127">
        <v>45121</v>
      </c>
      <c r="Z964" s="69" t="s">
        <v>1080</v>
      </c>
      <c r="AA964" s="324">
        <v>48360</v>
      </c>
      <c r="AB964" s="62">
        <v>72</v>
      </c>
      <c r="AC964" s="62">
        <v>58</v>
      </c>
      <c r="AD964" s="65">
        <v>46660</v>
      </c>
      <c r="AE964" s="117">
        <v>630</v>
      </c>
      <c r="AF964" s="117"/>
      <c r="AP964" s="58"/>
      <c r="AQ964" s="58"/>
      <c r="AR964" s="58"/>
      <c r="AW964" s="56"/>
      <c r="BD964" s="56"/>
      <c r="CS964" s="58">
        <f>+AL964+AT964</f>
        <v>0</v>
      </c>
      <c r="CT964" s="76">
        <f>+BA964+BG964+BM964+BS964+BY964+CE964+CK964+CQ964</f>
        <v>0</v>
      </c>
      <c r="CU964" s="76">
        <f>+CS964-CT964</f>
        <v>0</v>
      </c>
      <c r="CV964" s="81">
        <f>+AE964-AL964-AT964</f>
        <v>630</v>
      </c>
    </row>
    <row r="965" spans="1:100">
      <c r="A965" s="56" t="s">
        <v>551</v>
      </c>
      <c r="B965" s="13">
        <v>96</v>
      </c>
      <c r="C965" s="15" t="s">
        <v>402</v>
      </c>
      <c r="D965" s="15" t="s">
        <v>403</v>
      </c>
      <c r="E965" s="13"/>
      <c r="F965" s="13"/>
      <c r="G965" s="13" t="s">
        <v>268</v>
      </c>
      <c r="H965" s="13">
        <v>1</v>
      </c>
      <c r="I965" s="55">
        <v>129.13999999999999</v>
      </c>
      <c r="J965" s="55">
        <v>36900</v>
      </c>
      <c r="K965" s="15">
        <v>0</v>
      </c>
      <c r="L965" s="15" t="s">
        <v>41</v>
      </c>
      <c r="M965" s="62" t="s">
        <v>14</v>
      </c>
      <c r="N965" s="62" t="s">
        <v>151</v>
      </c>
      <c r="O965" s="56" t="s">
        <v>630</v>
      </c>
      <c r="P965" s="56" t="s">
        <v>14</v>
      </c>
      <c r="Q965" s="86" t="s">
        <v>631</v>
      </c>
      <c r="R965" s="56" t="s">
        <v>632</v>
      </c>
      <c r="S965" s="56" t="s">
        <v>465</v>
      </c>
      <c r="T965" s="57" t="s">
        <v>268</v>
      </c>
      <c r="U965" s="57">
        <v>1</v>
      </c>
      <c r="V965" s="125">
        <v>129.13999999999999</v>
      </c>
      <c r="W965" s="125" t="s">
        <v>1017</v>
      </c>
      <c r="X965" s="65">
        <v>44721</v>
      </c>
      <c r="Y965" s="127">
        <v>45121</v>
      </c>
      <c r="Z965" s="69" t="s">
        <v>1080</v>
      </c>
      <c r="AA965" s="324">
        <v>48360</v>
      </c>
      <c r="AB965" s="62">
        <v>72</v>
      </c>
      <c r="AC965" s="62">
        <v>59</v>
      </c>
      <c r="AD965" s="65">
        <v>46690</v>
      </c>
      <c r="AE965" s="117">
        <v>630</v>
      </c>
      <c r="AF965" s="117"/>
      <c r="AP965" s="58"/>
      <c r="AQ965" s="58"/>
      <c r="AR965" s="58"/>
      <c r="AW965" s="56"/>
      <c r="BD965" s="56"/>
      <c r="CS965" s="58">
        <f>+AL965+AT965</f>
        <v>0</v>
      </c>
      <c r="CT965" s="76">
        <f>+BA965+BG965+BM965+BS965+BY965+CE965+CK965+CQ965</f>
        <v>0</v>
      </c>
      <c r="CU965" s="76">
        <f>+CS965-CT965</f>
        <v>0</v>
      </c>
      <c r="CV965" s="81">
        <f>+AE965-AL965-AT965</f>
        <v>630</v>
      </c>
    </row>
    <row r="966" spans="1:100">
      <c r="A966" s="56" t="s">
        <v>551</v>
      </c>
      <c r="B966" s="13">
        <v>96</v>
      </c>
      <c r="C966" s="15" t="s">
        <v>402</v>
      </c>
      <c r="D966" s="15" t="s">
        <v>403</v>
      </c>
      <c r="E966" s="13"/>
      <c r="F966" s="13"/>
      <c r="G966" s="13" t="s">
        <v>268</v>
      </c>
      <c r="H966" s="13">
        <v>1</v>
      </c>
      <c r="I966" s="55">
        <v>129.13999999999999</v>
      </c>
      <c r="J966" s="55">
        <v>36900</v>
      </c>
      <c r="K966" s="15">
        <v>0</v>
      </c>
      <c r="L966" s="15" t="s">
        <v>41</v>
      </c>
      <c r="M966" s="62" t="s">
        <v>14</v>
      </c>
      <c r="N966" s="62" t="s">
        <v>151</v>
      </c>
      <c r="O966" s="56" t="s">
        <v>630</v>
      </c>
      <c r="P966" s="56" t="s">
        <v>14</v>
      </c>
      <c r="Q966" s="86" t="s">
        <v>631</v>
      </c>
      <c r="R966" s="56" t="s">
        <v>632</v>
      </c>
      <c r="S966" s="56" t="s">
        <v>465</v>
      </c>
      <c r="T966" s="57" t="s">
        <v>268</v>
      </c>
      <c r="U966" s="57">
        <v>1</v>
      </c>
      <c r="V966" s="125">
        <v>129.13999999999999</v>
      </c>
      <c r="W966" s="125" t="s">
        <v>1017</v>
      </c>
      <c r="X966" s="65">
        <v>44721</v>
      </c>
      <c r="Y966" s="127">
        <v>45121</v>
      </c>
      <c r="Z966" s="69" t="s">
        <v>1080</v>
      </c>
      <c r="AA966" s="324">
        <v>48360</v>
      </c>
      <c r="AB966" s="62">
        <v>72</v>
      </c>
      <c r="AC966" s="62">
        <v>60</v>
      </c>
      <c r="AD966" s="65">
        <v>46721</v>
      </c>
      <c r="AE966" s="117">
        <v>630</v>
      </c>
      <c r="AF966" s="117"/>
      <c r="AP966" s="58"/>
      <c r="AQ966" s="58"/>
      <c r="AR966" s="58"/>
      <c r="AW966" s="56"/>
      <c r="BD966" s="56"/>
      <c r="CS966" s="58">
        <f>+AL966+AT966</f>
        <v>0</v>
      </c>
      <c r="CT966" s="76">
        <f>+BA966+BG966+BM966+BS966+BY966+CE966+CK966+CQ966</f>
        <v>0</v>
      </c>
      <c r="CU966" s="76">
        <f>+CS966-CT966</f>
        <v>0</v>
      </c>
      <c r="CV966" s="81">
        <f>+AE966-AL966-AT966</f>
        <v>630</v>
      </c>
    </row>
    <row r="967" spans="1:100">
      <c r="A967" s="56" t="s">
        <v>551</v>
      </c>
      <c r="B967" s="13">
        <v>96</v>
      </c>
      <c r="C967" s="15" t="s">
        <v>402</v>
      </c>
      <c r="D967" s="15" t="s">
        <v>403</v>
      </c>
      <c r="E967" s="13"/>
      <c r="F967" s="13"/>
      <c r="G967" s="13" t="s">
        <v>268</v>
      </c>
      <c r="H967" s="13">
        <v>1</v>
      </c>
      <c r="I967" s="55">
        <v>129.13999999999999</v>
      </c>
      <c r="J967" s="55">
        <v>36900</v>
      </c>
      <c r="K967" s="15">
        <v>0</v>
      </c>
      <c r="L967" s="15" t="s">
        <v>41</v>
      </c>
      <c r="M967" s="62" t="s">
        <v>14</v>
      </c>
      <c r="N967" s="62" t="s">
        <v>151</v>
      </c>
      <c r="O967" s="56" t="s">
        <v>630</v>
      </c>
      <c r="P967" s="56" t="s">
        <v>14</v>
      </c>
      <c r="Q967" s="86" t="s">
        <v>631</v>
      </c>
      <c r="R967" s="56" t="s">
        <v>632</v>
      </c>
      <c r="S967" s="56" t="s">
        <v>465</v>
      </c>
      <c r="T967" s="57" t="s">
        <v>268</v>
      </c>
      <c r="U967" s="57">
        <v>1</v>
      </c>
      <c r="V967" s="125">
        <v>129.13999999999999</v>
      </c>
      <c r="W967" s="125" t="s">
        <v>1017</v>
      </c>
      <c r="X967" s="65">
        <v>44721</v>
      </c>
      <c r="Y967" s="127">
        <v>45121</v>
      </c>
      <c r="Z967" s="69" t="s">
        <v>1080</v>
      </c>
      <c r="AA967" s="324">
        <v>48360</v>
      </c>
      <c r="AB967" s="62">
        <v>72</v>
      </c>
      <c r="AC967" s="62">
        <v>61</v>
      </c>
      <c r="AD967" s="65">
        <v>46751</v>
      </c>
      <c r="AE967" s="117">
        <v>630</v>
      </c>
      <c r="AF967" s="117"/>
      <c r="AP967" s="58"/>
      <c r="AQ967" s="58"/>
      <c r="AR967" s="58"/>
      <c r="AW967" s="56"/>
      <c r="BD967" s="56"/>
      <c r="CS967" s="58">
        <f>+AL967+AT967</f>
        <v>0</v>
      </c>
      <c r="CT967" s="76">
        <f>+BA967+BG967+BM967+BS967+BY967+CE967+CK967+CQ967</f>
        <v>0</v>
      </c>
      <c r="CU967" s="76">
        <f>+CS967-CT967</f>
        <v>0</v>
      </c>
      <c r="CV967" s="81">
        <f>+AE967-AL967-AT967</f>
        <v>630</v>
      </c>
    </row>
    <row r="968" spans="1:100">
      <c r="A968" s="56" t="s">
        <v>551</v>
      </c>
      <c r="B968" s="13">
        <v>96</v>
      </c>
      <c r="C968" s="15" t="s">
        <v>402</v>
      </c>
      <c r="D968" s="15" t="s">
        <v>403</v>
      </c>
      <c r="E968" s="13"/>
      <c r="F968" s="13"/>
      <c r="G968" s="13" t="s">
        <v>268</v>
      </c>
      <c r="H968" s="13">
        <v>1</v>
      </c>
      <c r="I968" s="55">
        <v>129.13999999999999</v>
      </c>
      <c r="J968" s="55">
        <v>36900</v>
      </c>
      <c r="K968" s="15">
        <v>0</v>
      </c>
      <c r="L968" s="15" t="s">
        <v>41</v>
      </c>
      <c r="M968" s="62" t="s">
        <v>14</v>
      </c>
      <c r="N968" s="62" t="s">
        <v>151</v>
      </c>
      <c r="O968" s="56" t="s">
        <v>630</v>
      </c>
      <c r="P968" s="56" t="s">
        <v>14</v>
      </c>
      <c r="Q968" s="86" t="s">
        <v>631</v>
      </c>
      <c r="R968" s="56" t="s">
        <v>632</v>
      </c>
      <c r="S968" s="56" t="s">
        <v>465</v>
      </c>
      <c r="T968" s="57" t="s">
        <v>268</v>
      </c>
      <c r="U968" s="57">
        <v>1</v>
      </c>
      <c r="V968" s="125">
        <v>129.13999999999999</v>
      </c>
      <c r="W968" s="125" t="s">
        <v>1017</v>
      </c>
      <c r="X968" s="65">
        <v>44721</v>
      </c>
      <c r="Y968" s="127">
        <v>45121</v>
      </c>
      <c r="Z968" s="69" t="s">
        <v>1080</v>
      </c>
      <c r="AA968" s="324">
        <v>48360</v>
      </c>
      <c r="AB968" s="62">
        <v>72</v>
      </c>
      <c r="AC968" s="62">
        <v>62</v>
      </c>
      <c r="AD968" s="65">
        <v>46782</v>
      </c>
      <c r="AE968" s="117">
        <v>630</v>
      </c>
      <c r="AF968" s="117"/>
      <c r="AP968" s="58"/>
      <c r="AQ968" s="58"/>
      <c r="AR968" s="58"/>
      <c r="AW968" s="56"/>
      <c r="BD968" s="56"/>
      <c r="CS968" s="58">
        <f>+AL968+AT968</f>
        <v>0</v>
      </c>
      <c r="CT968" s="76">
        <f>+BA968+BG968+BM968+BS968+BY968+CE968+CK968+CQ968</f>
        <v>0</v>
      </c>
      <c r="CU968" s="76">
        <f>+CS968-CT968</f>
        <v>0</v>
      </c>
      <c r="CV968" s="81">
        <f>+AE968-AL968-AT968</f>
        <v>630</v>
      </c>
    </row>
    <row r="969" spans="1:100">
      <c r="A969" s="56" t="s">
        <v>551</v>
      </c>
      <c r="B969" s="13">
        <v>96</v>
      </c>
      <c r="C969" s="15" t="s">
        <v>402</v>
      </c>
      <c r="D969" s="15" t="s">
        <v>403</v>
      </c>
      <c r="E969" s="13"/>
      <c r="F969" s="13"/>
      <c r="G969" s="13" t="s">
        <v>268</v>
      </c>
      <c r="H969" s="13">
        <v>1</v>
      </c>
      <c r="I969" s="55">
        <v>129.13999999999999</v>
      </c>
      <c r="J969" s="55">
        <v>36900</v>
      </c>
      <c r="K969" s="15">
        <v>0</v>
      </c>
      <c r="L969" s="15" t="s">
        <v>41</v>
      </c>
      <c r="M969" s="62" t="s">
        <v>14</v>
      </c>
      <c r="N969" s="62" t="s">
        <v>151</v>
      </c>
      <c r="O969" s="56" t="s">
        <v>630</v>
      </c>
      <c r="P969" s="56" t="s">
        <v>14</v>
      </c>
      <c r="Q969" s="86" t="s">
        <v>631</v>
      </c>
      <c r="R969" s="56" t="s">
        <v>632</v>
      </c>
      <c r="S969" s="56" t="s">
        <v>465</v>
      </c>
      <c r="T969" s="57" t="s">
        <v>268</v>
      </c>
      <c r="U969" s="57">
        <v>1</v>
      </c>
      <c r="V969" s="125">
        <v>129.13999999999999</v>
      </c>
      <c r="W969" s="125" t="s">
        <v>1017</v>
      </c>
      <c r="X969" s="65">
        <v>44721</v>
      </c>
      <c r="Y969" s="127">
        <v>45121</v>
      </c>
      <c r="Z969" s="69" t="s">
        <v>1080</v>
      </c>
      <c r="AA969" s="324">
        <v>48360</v>
      </c>
      <c r="AB969" s="62">
        <v>72</v>
      </c>
      <c r="AC969" s="62">
        <v>63</v>
      </c>
      <c r="AD969" s="65">
        <v>46812</v>
      </c>
      <c r="AE969" s="117">
        <v>630</v>
      </c>
      <c r="AF969" s="117"/>
      <c r="AP969" s="58"/>
      <c r="AQ969" s="58"/>
      <c r="AR969" s="58"/>
      <c r="AW969" s="56"/>
      <c r="BD969" s="56"/>
      <c r="CS969" s="58">
        <f>+AL969+AT969</f>
        <v>0</v>
      </c>
      <c r="CT969" s="76">
        <f>+BA969+BG969+BM969+BS969+BY969+CE969+CK969+CQ969</f>
        <v>0</v>
      </c>
      <c r="CU969" s="76">
        <f>+CS969-CT969</f>
        <v>0</v>
      </c>
      <c r="CV969" s="81">
        <f>+AE969-AL969-AT969</f>
        <v>630</v>
      </c>
    </row>
    <row r="970" spans="1:100">
      <c r="A970" s="56" t="s">
        <v>551</v>
      </c>
      <c r="B970" s="13">
        <v>96</v>
      </c>
      <c r="C970" s="15" t="s">
        <v>402</v>
      </c>
      <c r="D970" s="15" t="s">
        <v>403</v>
      </c>
      <c r="E970" s="13"/>
      <c r="F970" s="13"/>
      <c r="G970" s="13" t="s">
        <v>268</v>
      </c>
      <c r="H970" s="13">
        <v>1</v>
      </c>
      <c r="I970" s="55">
        <v>129.13999999999999</v>
      </c>
      <c r="J970" s="55">
        <v>36900</v>
      </c>
      <c r="K970" s="15">
        <v>0</v>
      </c>
      <c r="L970" s="15" t="s">
        <v>41</v>
      </c>
      <c r="M970" s="62" t="s">
        <v>14</v>
      </c>
      <c r="N970" s="62" t="s">
        <v>151</v>
      </c>
      <c r="O970" s="56" t="s">
        <v>630</v>
      </c>
      <c r="P970" s="56" t="s">
        <v>14</v>
      </c>
      <c r="Q970" s="86" t="s">
        <v>631</v>
      </c>
      <c r="R970" s="56" t="s">
        <v>632</v>
      </c>
      <c r="S970" s="56" t="s">
        <v>465</v>
      </c>
      <c r="T970" s="57" t="s">
        <v>268</v>
      </c>
      <c r="U970" s="57">
        <v>1</v>
      </c>
      <c r="V970" s="125">
        <v>129.13999999999999</v>
      </c>
      <c r="W970" s="125" t="s">
        <v>1017</v>
      </c>
      <c r="X970" s="65">
        <v>44721</v>
      </c>
      <c r="Y970" s="127">
        <v>45121</v>
      </c>
      <c r="Z970" s="69" t="s">
        <v>1080</v>
      </c>
      <c r="AA970" s="324">
        <v>48360</v>
      </c>
      <c r="AB970" s="62">
        <v>72</v>
      </c>
      <c r="AC970" s="62">
        <v>64</v>
      </c>
      <c r="AD970" s="65">
        <v>46842</v>
      </c>
      <c r="AE970" s="117">
        <v>630</v>
      </c>
      <c r="AF970" s="117"/>
      <c r="AP970" s="58"/>
      <c r="AQ970" s="58"/>
      <c r="AR970" s="58"/>
      <c r="AW970" s="56"/>
      <c r="BD970" s="56"/>
      <c r="CS970" s="58">
        <f>+AL970+AT970</f>
        <v>0</v>
      </c>
      <c r="CT970" s="76">
        <f>+BA970+BG970+BM970+BS970+BY970+CE970+CK970+CQ970</f>
        <v>0</v>
      </c>
      <c r="CU970" s="76">
        <f>+CS970-CT970</f>
        <v>0</v>
      </c>
      <c r="CV970" s="81">
        <f>+AE970-AL970-AT970</f>
        <v>630</v>
      </c>
    </row>
    <row r="971" spans="1:100">
      <c r="A971" s="56" t="s">
        <v>551</v>
      </c>
      <c r="B971" s="13">
        <v>96</v>
      </c>
      <c r="C971" s="15" t="s">
        <v>402</v>
      </c>
      <c r="D971" s="15" t="s">
        <v>403</v>
      </c>
      <c r="E971" s="13"/>
      <c r="F971" s="13"/>
      <c r="G971" s="13" t="s">
        <v>268</v>
      </c>
      <c r="H971" s="13">
        <v>1</v>
      </c>
      <c r="I971" s="55">
        <v>129.13999999999999</v>
      </c>
      <c r="J971" s="55">
        <v>36900</v>
      </c>
      <c r="K971" s="15">
        <v>0</v>
      </c>
      <c r="L971" s="15" t="s">
        <v>41</v>
      </c>
      <c r="M971" s="62" t="s">
        <v>14</v>
      </c>
      <c r="N971" s="62" t="s">
        <v>151</v>
      </c>
      <c r="O971" s="56" t="s">
        <v>630</v>
      </c>
      <c r="P971" s="56" t="s">
        <v>14</v>
      </c>
      <c r="Q971" s="86" t="s">
        <v>631</v>
      </c>
      <c r="R971" s="56" t="s">
        <v>632</v>
      </c>
      <c r="S971" s="56" t="s">
        <v>465</v>
      </c>
      <c r="T971" s="57" t="s">
        <v>268</v>
      </c>
      <c r="U971" s="57">
        <v>1</v>
      </c>
      <c r="V971" s="125">
        <v>129.13999999999999</v>
      </c>
      <c r="W971" s="125" t="s">
        <v>1017</v>
      </c>
      <c r="X971" s="65">
        <v>44721</v>
      </c>
      <c r="Y971" s="127">
        <v>45121</v>
      </c>
      <c r="Z971" s="69" t="s">
        <v>1080</v>
      </c>
      <c r="AA971" s="324">
        <v>48360</v>
      </c>
      <c r="AB971" s="62">
        <v>72</v>
      </c>
      <c r="AC971" s="62">
        <v>65</v>
      </c>
      <c r="AD971" s="65">
        <v>46873</v>
      </c>
      <c r="AE971" s="117">
        <v>630</v>
      </c>
      <c r="AF971" s="117"/>
      <c r="AP971" s="58"/>
      <c r="AQ971" s="58"/>
      <c r="AR971" s="58"/>
      <c r="AW971" s="56"/>
      <c r="BD971" s="56"/>
      <c r="CS971" s="58">
        <f>+AL971+AT971</f>
        <v>0</v>
      </c>
      <c r="CT971" s="76">
        <f>+BA971+BG971+BM971+BS971+BY971+CE971+CK971+CQ971</f>
        <v>0</v>
      </c>
      <c r="CU971" s="76">
        <f>+CS971-CT971</f>
        <v>0</v>
      </c>
      <c r="CV971" s="81">
        <f>+AE971-AL971-AT971</f>
        <v>630</v>
      </c>
    </row>
    <row r="972" spans="1:100">
      <c r="A972" s="56" t="s">
        <v>551</v>
      </c>
      <c r="B972" s="13">
        <v>96</v>
      </c>
      <c r="C972" s="15" t="s">
        <v>402</v>
      </c>
      <c r="D972" s="15" t="s">
        <v>403</v>
      </c>
      <c r="E972" s="13"/>
      <c r="F972" s="13"/>
      <c r="G972" s="13" t="s">
        <v>268</v>
      </c>
      <c r="H972" s="13">
        <v>1</v>
      </c>
      <c r="I972" s="55">
        <v>129.13999999999999</v>
      </c>
      <c r="J972" s="55">
        <v>36900</v>
      </c>
      <c r="K972" s="15">
        <v>0</v>
      </c>
      <c r="L972" s="15" t="s">
        <v>41</v>
      </c>
      <c r="M972" s="62" t="s">
        <v>14</v>
      </c>
      <c r="N972" s="62" t="s">
        <v>151</v>
      </c>
      <c r="O972" s="56" t="s">
        <v>630</v>
      </c>
      <c r="P972" s="56" t="s">
        <v>14</v>
      </c>
      <c r="Q972" s="86" t="s">
        <v>631</v>
      </c>
      <c r="R972" s="56" t="s">
        <v>632</v>
      </c>
      <c r="S972" s="56" t="s">
        <v>465</v>
      </c>
      <c r="T972" s="57" t="s">
        <v>268</v>
      </c>
      <c r="U972" s="57">
        <v>1</v>
      </c>
      <c r="V972" s="125">
        <v>129.13999999999999</v>
      </c>
      <c r="W972" s="125" t="s">
        <v>1017</v>
      </c>
      <c r="X972" s="65">
        <v>44721</v>
      </c>
      <c r="Y972" s="127">
        <v>45121</v>
      </c>
      <c r="Z972" s="69" t="s">
        <v>1080</v>
      </c>
      <c r="AA972" s="324">
        <v>48360</v>
      </c>
      <c r="AB972" s="62">
        <v>72</v>
      </c>
      <c r="AC972" s="62">
        <v>66</v>
      </c>
      <c r="AD972" s="65">
        <v>46903</v>
      </c>
      <c r="AE972" s="117">
        <v>630</v>
      </c>
      <c r="AF972" s="117"/>
      <c r="AP972" s="58"/>
      <c r="AQ972" s="58"/>
      <c r="AR972" s="58"/>
      <c r="AW972" s="56"/>
      <c r="BD972" s="56"/>
      <c r="CS972" s="58">
        <f>+AL972+AT972</f>
        <v>0</v>
      </c>
      <c r="CT972" s="76">
        <f>+BA972+BG972+BM972+BS972+BY972+CE972+CK972+CQ972</f>
        <v>0</v>
      </c>
      <c r="CU972" s="76">
        <f>+CS972-CT972</f>
        <v>0</v>
      </c>
      <c r="CV972" s="81">
        <f>+AE972-AL972-AT972</f>
        <v>630</v>
      </c>
    </row>
    <row r="973" spans="1:100">
      <c r="A973" s="56" t="s">
        <v>551</v>
      </c>
      <c r="B973" s="13">
        <v>96</v>
      </c>
      <c r="C973" s="15" t="s">
        <v>402</v>
      </c>
      <c r="D973" s="15" t="s">
        <v>403</v>
      </c>
      <c r="E973" s="13"/>
      <c r="F973" s="13"/>
      <c r="G973" s="13" t="s">
        <v>268</v>
      </c>
      <c r="H973" s="13">
        <v>1</v>
      </c>
      <c r="I973" s="55">
        <v>129.13999999999999</v>
      </c>
      <c r="J973" s="55">
        <v>36900</v>
      </c>
      <c r="K973" s="15">
        <v>0</v>
      </c>
      <c r="L973" s="15" t="s">
        <v>41</v>
      </c>
      <c r="M973" s="62" t="s">
        <v>14</v>
      </c>
      <c r="N973" s="62" t="s">
        <v>151</v>
      </c>
      <c r="O973" s="56" t="s">
        <v>630</v>
      </c>
      <c r="P973" s="56" t="s">
        <v>14</v>
      </c>
      <c r="Q973" s="86" t="s">
        <v>631</v>
      </c>
      <c r="R973" s="56" t="s">
        <v>632</v>
      </c>
      <c r="S973" s="56" t="s">
        <v>465</v>
      </c>
      <c r="T973" s="57" t="s">
        <v>268</v>
      </c>
      <c r="U973" s="57">
        <v>1</v>
      </c>
      <c r="V973" s="125">
        <v>129.13999999999999</v>
      </c>
      <c r="W973" s="125" t="s">
        <v>1017</v>
      </c>
      <c r="X973" s="65">
        <v>44721</v>
      </c>
      <c r="Y973" s="127">
        <v>45121</v>
      </c>
      <c r="Z973" s="69" t="s">
        <v>1080</v>
      </c>
      <c r="AA973" s="324">
        <v>48360</v>
      </c>
      <c r="AB973" s="62">
        <v>72</v>
      </c>
      <c r="AC973" s="62">
        <v>67</v>
      </c>
      <c r="AD973" s="65">
        <v>46934</v>
      </c>
      <c r="AE973" s="117">
        <v>630</v>
      </c>
      <c r="AF973" s="117"/>
      <c r="AP973" s="58"/>
      <c r="AQ973" s="58"/>
      <c r="AR973" s="58"/>
      <c r="AW973" s="56"/>
      <c r="BD973" s="56"/>
      <c r="CS973" s="58">
        <f>+AL973+AT973</f>
        <v>0</v>
      </c>
      <c r="CT973" s="76">
        <f>+BA973+BG973+BM973+BS973+BY973+CE973+CK973+CQ973</f>
        <v>0</v>
      </c>
      <c r="CU973" s="76">
        <f>+CS973-CT973</f>
        <v>0</v>
      </c>
      <c r="CV973" s="81">
        <f>+AE973-AL973-AT973</f>
        <v>630</v>
      </c>
    </row>
    <row r="974" spans="1:100">
      <c r="A974" s="56" t="s">
        <v>551</v>
      </c>
      <c r="B974" s="13">
        <v>96</v>
      </c>
      <c r="C974" s="15" t="s">
        <v>402</v>
      </c>
      <c r="D974" s="15" t="s">
        <v>403</v>
      </c>
      <c r="E974" s="13"/>
      <c r="F974" s="13"/>
      <c r="G974" s="13" t="s">
        <v>268</v>
      </c>
      <c r="H974" s="13">
        <v>1</v>
      </c>
      <c r="I974" s="55">
        <v>129.13999999999999</v>
      </c>
      <c r="J974" s="55">
        <v>36900</v>
      </c>
      <c r="K974" s="15">
        <v>0</v>
      </c>
      <c r="L974" s="15" t="s">
        <v>41</v>
      </c>
      <c r="M974" s="62" t="s">
        <v>14</v>
      </c>
      <c r="N974" s="62" t="s">
        <v>151</v>
      </c>
      <c r="O974" s="56" t="s">
        <v>630</v>
      </c>
      <c r="P974" s="56" t="s">
        <v>14</v>
      </c>
      <c r="Q974" s="86" t="s">
        <v>631</v>
      </c>
      <c r="R974" s="56" t="s">
        <v>632</v>
      </c>
      <c r="S974" s="56" t="s">
        <v>465</v>
      </c>
      <c r="T974" s="57" t="s">
        <v>268</v>
      </c>
      <c r="U974" s="57">
        <v>1</v>
      </c>
      <c r="V974" s="125">
        <v>129.13999999999999</v>
      </c>
      <c r="W974" s="125" t="s">
        <v>1017</v>
      </c>
      <c r="X974" s="65">
        <v>44721</v>
      </c>
      <c r="Y974" s="127">
        <v>45121</v>
      </c>
      <c r="Z974" s="69" t="s">
        <v>1080</v>
      </c>
      <c r="AA974" s="324">
        <v>48360</v>
      </c>
      <c r="AB974" s="62">
        <v>72</v>
      </c>
      <c r="AC974" s="62">
        <v>68</v>
      </c>
      <c r="AD974" s="65">
        <v>46964</v>
      </c>
      <c r="AE974" s="117">
        <v>630</v>
      </c>
      <c r="AF974" s="117"/>
      <c r="AP974" s="58"/>
      <c r="AQ974" s="58"/>
      <c r="AR974" s="58"/>
      <c r="AW974" s="56"/>
      <c r="BD974" s="56"/>
      <c r="CS974" s="58">
        <f>+AL974+AT974</f>
        <v>0</v>
      </c>
      <c r="CT974" s="76">
        <f>+BA974+BG974+BM974+BS974+BY974+CE974+CK974+CQ974</f>
        <v>0</v>
      </c>
      <c r="CU974" s="76">
        <f>+CS974-CT974</f>
        <v>0</v>
      </c>
      <c r="CV974" s="81">
        <f>+AE974-AL974-AT974</f>
        <v>630</v>
      </c>
    </row>
    <row r="975" spans="1:100">
      <c r="A975" s="56" t="s">
        <v>551</v>
      </c>
      <c r="B975" s="13">
        <v>96</v>
      </c>
      <c r="C975" s="15" t="s">
        <v>402</v>
      </c>
      <c r="D975" s="15" t="s">
        <v>403</v>
      </c>
      <c r="E975" s="13"/>
      <c r="F975" s="13"/>
      <c r="G975" s="13" t="s">
        <v>268</v>
      </c>
      <c r="H975" s="13">
        <v>1</v>
      </c>
      <c r="I975" s="55">
        <v>129.13999999999999</v>
      </c>
      <c r="J975" s="55">
        <v>36900</v>
      </c>
      <c r="K975" s="15">
        <v>0</v>
      </c>
      <c r="L975" s="15" t="s">
        <v>41</v>
      </c>
      <c r="M975" s="62" t="s">
        <v>14</v>
      </c>
      <c r="N975" s="62" t="s">
        <v>151</v>
      </c>
      <c r="O975" s="56" t="s">
        <v>630</v>
      </c>
      <c r="P975" s="56" t="s">
        <v>14</v>
      </c>
      <c r="Q975" s="86" t="s">
        <v>631</v>
      </c>
      <c r="R975" s="56" t="s">
        <v>632</v>
      </c>
      <c r="S975" s="56" t="s">
        <v>465</v>
      </c>
      <c r="T975" s="57" t="s">
        <v>268</v>
      </c>
      <c r="U975" s="57">
        <v>1</v>
      </c>
      <c r="V975" s="125">
        <v>129.13999999999999</v>
      </c>
      <c r="W975" s="125" t="s">
        <v>1017</v>
      </c>
      <c r="X975" s="65">
        <v>44721</v>
      </c>
      <c r="Y975" s="127">
        <v>45121</v>
      </c>
      <c r="Z975" s="69" t="s">
        <v>1080</v>
      </c>
      <c r="AA975" s="324">
        <v>48360</v>
      </c>
      <c r="AB975" s="62">
        <v>72</v>
      </c>
      <c r="AC975" s="62">
        <v>69</v>
      </c>
      <c r="AD975" s="65">
        <v>46995</v>
      </c>
      <c r="AE975" s="117">
        <v>630</v>
      </c>
      <c r="AF975" s="117"/>
      <c r="AP975" s="58"/>
      <c r="AQ975" s="58"/>
      <c r="AR975" s="58"/>
      <c r="AW975" s="56"/>
      <c r="BD975" s="56"/>
      <c r="CS975" s="58">
        <f>+AL975+AT975</f>
        <v>0</v>
      </c>
      <c r="CT975" s="76">
        <f>+BA975+BG975+BM975+BS975+BY975+CE975+CK975+CQ975</f>
        <v>0</v>
      </c>
      <c r="CU975" s="76">
        <f>+CS975-CT975</f>
        <v>0</v>
      </c>
      <c r="CV975" s="81">
        <f>+AE975-AL975-AT975</f>
        <v>630</v>
      </c>
    </row>
    <row r="976" spans="1:100">
      <c r="A976" s="56" t="s">
        <v>551</v>
      </c>
      <c r="B976" s="13">
        <v>96</v>
      </c>
      <c r="C976" s="15" t="s">
        <v>402</v>
      </c>
      <c r="D976" s="15" t="s">
        <v>403</v>
      </c>
      <c r="E976" s="13"/>
      <c r="F976" s="13"/>
      <c r="G976" s="13" t="s">
        <v>268</v>
      </c>
      <c r="H976" s="13">
        <v>1</v>
      </c>
      <c r="I976" s="55">
        <v>129.13999999999999</v>
      </c>
      <c r="J976" s="55">
        <v>36900</v>
      </c>
      <c r="K976" s="15">
        <v>0</v>
      </c>
      <c r="L976" s="15" t="s">
        <v>41</v>
      </c>
      <c r="M976" s="62" t="s">
        <v>14</v>
      </c>
      <c r="N976" s="62" t="s">
        <v>151</v>
      </c>
      <c r="O976" s="56" t="s">
        <v>630</v>
      </c>
      <c r="P976" s="56" t="s">
        <v>14</v>
      </c>
      <c r="Q976" s="86" t="s">
        <v>631</v>
      </c>
      <c r="R976" s="56" t="s">
        <v>632</v>
      </c>
      <c r="S976" s="56" t="s">
        <v>465</v>
      </c>
      <c r="T976" s="57" t="s">
        <v>268</v>
      </c>
      <c r="U976" s="57">
        <v>1</v>
      </c>
      <c r="V976" s="125">
        <v>129.13999999999999</v>
      </c>
      <c r="W976" s="125" t="s">
        <v>1017</v>
      </c>
      <c r="X976" s="65">
        <v>44721</v>
      </c>
      <c r="Y976" s="127">
        <v>45121</v>
      </c>
      <c r="Z976" s="69" t="s">
        <v>1080</v>
      </c>
      <c r="AA976" s="324">
        <v>48360</v>
      </c>
      <c r="AB976" s="62">
        <v>72</v>
      </c>
      <c r="AC976" s="62">
        <v>70</v>
      </c>
      <c r="AD976" s="65">
        <v>47026</v>
      </c>
      <c r="AE976" s="117">
        <v>630</v>
      </c>
      <c r="AF976" s="117"/>
      <c r="AP976" s="58"/>
      <c r="AQ976" s="58"/>
      <c r="AR976" s="58"/>
      <c r="AW976" s="56"/>
      <c r="BD976" s="56"/>
      <c r="CS976" s="58">
        <f>+AL976+AT976</f>
        <v>0</v>
      </c>
      <c r="CT976" s="76">
        <f>+BA976+BG976+BM976+BS976+BY976+CE976+CK976+CQ976</f>
        <v>0</v>
      </c>
      <c r="CU976" s="76">
        <f>+CS976-CT976</f>
        <v>0</v>
      </c>
      <c r="CV976" s="81">
        <f>+AE976-AL976-AT976</f>
        <v>630</v>
      </c>
    </row>
    <row r="977" spans="1:103">
      <c r="A977" s="56" t="s">
        <v>551</v>
      </c>
      <c r="B977" s="13">
        <v>96</v>
      </c>
      <c r="C977" s="15" t="s">
        <v>402</v>
      </c>
      <c r="D977" s="15" t="s">
        <v>403</v>
      </c>
      <c r="E977" s="13"/>
      <c r="F977" s="13"/>
      <c r="G977" s="13" t="s">
        <v>268</v>
      </c>
      <c r="H977" s="13">
        <v>1</v>
      </c>
      <c r="I977" s="55">
        <v>129.13999999999999</v>
      </c>
      <c r="J977" s="55">
        <v>36900</v>
      </c>
      <c r="K977" s="15">
        <v>0</v>
      </c>
      <c r="L977" s="15" t="s">
        <v>41</v>
      </c>
      <c r="M977" s="62" t="s">
        <v>14</v>
      </c>
      <c r="N977" s="62" t="s">
        <v>151</v>
      </c>
      <c r="O977" s="56" t="s">
        <v>630</v>
      </c>
      <c r="P977" s="56" t="s">
        <v>14</v>
      </c>
      <c r="Q977" s="86" t="s">
        <v>631</v>
      </c>
      <c r="R977" s="56" t="s">
        <v>632</v>
      </c>
      <c r="S977" s="56" t="s">
        <v>465</v>
      </c>
      <c r="T977" s="57" t="s">
        <v>268</v>
      </c>
      <c r="U977" s="57">
        <v>1</v>
      </c>
      <c r="V977" s="125">
        <v>129.13999999999999</v>
      </c>
      <c r="W977" s="125" t="s">
        <v>1017</v>
      </c>
      <c r="X977" s="65">
        <v>44721</v>
      </c>
      <c r="Y977" s="127">
        <v>45121</v>
      </c>
      <c r="Z977" s="69" t="s">
        <v>1080</v>
      </c>
      <c r="AA977" s="324">
        <v>48360</v>
      </c>
      <c r="AB977" s="62">
        <v>72</v>
      </c>
      <c r="AC977" s="62">
        <v>71</v>
      </c>
      <c r="AD977" s="65">
        <v>47056</v>
      </c>
      <c r="AE977" s="117">
        <v>630</v>
      </c>
      <c r="AF977" s="117"/>
      <c r="AP977" s="58"/>
      <c r="AQ977" s="58"/>
      <c r="AR977" s="58"/>
      <c r="AW977" s="56"/>
      <c r="BD977" s="56"/>
      <c r="CS977" s="58">
        <f>+AL977+AT977</f>
        <v>0</v>
      </c>
      <c r="CT977" s="76">
        <f>+BA977+BG977+BM977+BS977+BY977+CE977+CK977+CQ977</f>
        <v>0</v>
      </c>
      <c r="CU977" s="76">
        <f>+CS977-CT977</f>
        <v>0</v>
      </c>
      <c r="CV977" s="81">
        <f>+AE977-AL977-AT977</f>
        <v>630</v>
      </c>
    </row>
    <row r="978" spans="1:103">
      <c r="A978" s="56" t="s">
        <v>551</v>
      </c>
      <c r="B978" s="13">
        <v>96</v>
      </c>
      <c r="C978" s="15" t="s">
        <v>402</v>
      </c>
      <c r="D978" s="15" t="s">
        <v>403</v>
      </c>
      <c r="E978" s="13"/>
      <c r="F978" s="13"/>
      <c r="G978" s="13" t="s">
        <v>268</v>
      </c>
      <c r="H978" s="13">
        <v>1</v>
      </c>
      <c r="I978" s="55">
        <v>129.13999999999999</v>
      </c>
      <c r="J978" s="55">
        <v>36900</v>
      </c>
      <c r="K978" s="15">
        <v>0</v>
      </c>
      <c r="L978" s="15" t="s">
        <v>41</v>
      </c>
      <c r="M978" s="62" t="s">
        <v>14</v>
      </c>
      <c r="N978" s="62" t="s">
        <v>151</v>
      </c>
      <c r="O978" s="56" t="s">
        <v>630</v>
      </c>
      <c r="P978" s="56" t="s">
        <v>14</v>
      </c>
      <c r="Q978" s="86" t="s">
        <v>631</v>
      </c>
      <c r="R978" s="56" t="s">
        <v>632</v>
      </c>
      <c r="S978" s="56" t="s">
        <v>465</v>
      </c>
      <c r="T978" s="57" t="s">
        <v>268</v>
      </c>
      <c r="U978" s="57">
        <v>1</v>
      </c>
      <c r="V978" s="125">
        <v>129.13999999999999</v>
      </c>
      <c r="W978" s="125" t="s">
        <v>1017</v>
      </c>
      <c r="X978" s="65">
        <v>44721</v>
      </c>
      <c r="Y978" s="127">
        <v>45121</v>
      </c>
      <c r="Z978" s="69" t="s">
        <v>1080</v>
      </c>
      <c r="AA978" s="324">
        <v>48360</v>
      </c>
      <c r="AB978" s="62">
        <v>72</v>
      </c>
      <c r="AC978" s="62">
        <v>72</v>
      </c>
      <c r="AD978" s="65">
        <v>47087</v>
      </c>
      <c r="AE978" s="117">
        <v>630</v>
      </c>
      <c r="AF978" s="117"/>
      <c r="AP978" s="58"/>
      <c r="AQ978" s="58"/>
      <c r="AR978" s="58"/>
      <c r="AW978" s="56"/>
      <c r="BD978" s="56"/>
      <c r="CS978" s="58">
        <f>+AL978+AT978</f>
        <v>0</v>
      </c>
      <c r="CT978" s="76">
        <f>+BA978+BG978+BM978+BS978+BY978+CE978+CK978+CQ978</f>
        <v>0</v>
      </c>
      <c r="CU978" s="76">
        <f>+CS978-CT978</f>
        <v>0</v>
      </c>
      <c r="CV978" s="81">
        <f>+AE978-AL978-AT978</f>
        <v>630</v>
      </c>
    </row>
    <row r="979" spans="1:103">
      <c r="A979" s="56" t="s">
        <v>639</v>
      </c>
      <c r="B979" s="13">
        <v>142</v>
      </c>
      <c r="C979" s="15" t="s">
        <v>402</v>
      </c>
      <c r="D979" s="15" t="s">
        <v>403</v>
      </c>
      <c r="E979" s="13"/>
      <c r="F979" s="13"/>
      <c r="G979" s="13" t="s">
        <v>274</v>
      </c>
      <c r="H979" s="13">
        <v>5</v>
      </c>
      <c r="I979" s="55">
        <v>120.12</v>
      </c>
      <c r="J979" s="55">
        <v>35900</v>
      </c>
      <c r="K979" s="15">
        <v>0</v>
      </c>
      <c r="L979" s="15" t="s">
        <v>41</v>
      </c>
      <c r="M979" s="62" t="s">
        <v>14</v>
      </c>
      <c r="N979" s="56" t="s">
        <v>152</v>
      </c>
      <c r="O979" s="56" t="s">
        <v>640</v>
      </c>
      <c r="S979" s="56" t="s">
        <v>465</v>
      </c>
      <c r="T979" s="57" t="s">
        <v>274</v>
      </c>
      <c r="U979" s="57">
        <v>5</v>
      </c>
      <c r="V979" s="125">
        <v>120.12</v>
      </c>
      <c r="W979" s="125" t="s">
        <v>1017</v>
      </c>
      <c r="X979" s="65">
        <v>44851</v>
      </c>
      <c r="Y979" s="65">
        <v>44851</v>
      </c>
      <c r="Z979" s="69" t="s">
        <v>1080</v>
      </c>
      <c r="AA979" s="322">
        <v>48260</v>
      </c>
      <c r="AB979" s="56">
        <v>96</v>
      </c>
      <c r="AC979" s="56">
        <v>0</v>
      </c>
      <c r="AD979" s="65">
        <v>44851</v>
      </c>
      <c r="AE979" s="117">
        <v>250.5</v>
      </c>
      <c r="AF979" s="117"/>
      <c r="AG979" s="56" t="s">
        <v>441</v>
      </c>
      <c r="AH979" s="65">
        <v>44851</v>
      </c>
      <c r="AI979" s="56">
        <v>47356469</v>
      </c>
      <c r="AJ979" s="56" t="s">
        <v>2567</v>
      </c>
      <c r="AK979" s="56" t="s">
        <v>641</v>
      </c>
      <c r="AL979" s="58">
        <v>250.51</v>
      </c>
      <c r="AN979" s="58" t="s">
        <v>2563</v>
      </c>
      <c r="AP979" s="58"/>
      <c r="AQ979" s="58"/>
      <c r="AR979" s="58"/>
      <c r="AW979" s="65">
        <v>44851</v>
      </c>
      <c r="AX979" s="56" t="s">
        <v>642</v>
      </c>
      <c r="AY979" s="56">
        <v>1000</v>
      </c>
      <c r="AZ979" s="56">
        <v>3.992</v>
      </c>
      <c r="BA979" s="58">
        <f>+AY979/AZ979</f>
        <v>250.50100200400803</v>
      </c>
      <c r="BB979" s="58" t="s">
        <v>1656</v>
      </c>
      <c r="BD979" s="56"/>
      <c r="CS979" s="58">
        <f>+AL979+AT979</f>
        <v>250.51</v>
      </c>
      <c r="CT979" s="76">
        <f>+BA979+BG979+BM979+BS979+BY979+CE979+CK979+CQ979</f>
        <v>250.50100200400803</v>
      </c>
      <c r="CU979" s="76">
        <f>+CS979-CT979</f>
        <v>8.9979959919617158E-3</v>
      </c>
      <c r="CV979" s="81">
        <f>+AE979-AL979-AT979</f>
        <v>-9.9999999999909051E-3</v>
      </c>
    </row>
    <row r="980" spans="1:103">
      <c r="A980" s="56" t="s">
        <v>639</v>
      </c>
      <c r="B980" s="13">
        <v>142</v>
      </c>
      <c r="C980" s="15" t="s">
        <v>402</v>
      </c>
      <c r="D980" s="15" t="s">
        <v>403</v>
      </c>
      <c r="E980" s="13"/>
      <c r="F980" s="13"/>
      <c r="G980" s="13" t="s">
        <v>274</v>
      </c>
      <c r="H980" s="13">
        <v>5</v>
      </c>
      <c r="I980" s="55">
        <v>120.12</v>
      </c>
      <c r="J980" s="55">
        <v>35900</v>
      </c>
      <c r="K980" s="15">
        <v>0</v>
      </c>
      <c r="L980" s="15" t="s">
        <v>41</v>
      </c>
      <c r="M980" s="62" t="s">
        <v>14</v>
      </c>
      <c r="N980" s="56" t="s">
        <v>152</v>
      </c>
      <c r="O980" s="56" t="s">
        <v>640</v>
      </c>
      <c r="S980" s="56" t="s">
        <v>465</v>
      </c>
      <c r="T980" s="57" t="s">
        <v>274</v>
      </c>
      <c r="U980" s="57">
        <v>5</v>
      </c>
      <c r="V980" s="125">
        <v>120.12</v>
      </c>
      <c r="W980" s="125" t="s">
        <v>1017</v>
      </c>
      <c r="X980" s="65">
        <v>44851</v>
      </c>
      <c r="Y980" s="65">
        <v>44851</v>
      </c>
      <c r="Z980" s="69" t="s">
        <v>1080</v>
      </c>
      <c r="AA980" s="322">
        <v>48260</v>
      </c>
      <c r="AB980" s="56">
        <v>96</v>
      </c>
      <c r="AC980" s="56">
        <v>0</v>
      </c>
      <c r="AD980" s="65">
        <v>44853</v>
      </c>
      <c r="AE980" s="117">
        <v>4749.5</v>
      </c>
      <c r="AF980" s="117"/>
      <c r="AG980" s="56" t="s">
        <v>441</v>
      </c>
      <c r="AH980" s="65">
        <v>44853</v>
      </c>
      <c r="AI980" s="56">
        <v>47356469</v>
      </c>
      <c r="AJ980" s="56" t="s">
        <v>2567</v>
      </c>
      <c r="AK980" s="56" t="s">
        <v>643</v>
      </c>
      <c r="AL980" s="58">
        <v>4749.5</v>
      </c>
      <c r="AN980" s="58" t="s">
        <v>2564</v>
      </c>
      <c r="AP980" s="58"/>
      <c r="AQ980" s="58"/>
      <c r="AR980" s="58"/>
      <c r="AW980" s="103">
        <v>44854</v>
      </c>
      <c r="AX980" s="241">
        <v>17111</v>
      </c>
      <c r="AY980" s="97">
        <v>8898.26</v>
      </c>
      <c r="AZ980" s="97">
        <v>3.9790000000000001</v>
      </c>
      <c r="BA980" s="101">
        <f>+AY980/AZ980</f>
        <v>2236.3056044232221</v>
      </c>
      <c r="BC980" s="65">
        <v>44853</v>
      </c>
      <c r="BD980" s="56" t="s">
        <v>644</v>
      </c>
      <c r="BE980" s="56">
        <v>10000</v>
      </c>
      <c r="BF980" s="56">
        <v>3.9790000000000001</v>
      </c>
      <c r="BG980" s="56">
        <f>+BE980/BF980</f>
        <v>2513.1942699170645</v>
      </c>
      <c r="CS980" s="58">
        <f>+AL980+AT980</f>
        <v>4749.5</v>
      </c>
      <c r="CT980" s="76">
        <f>+BA980+BG980+BM980+BS980+BY980+CE980+CK980+CQ980</f>
        <v>4749.4998743402866</v>
      </c>
      <c r="CU980" s="76">
        <f>+CS980-CT980</f>
        <v>1.2565971337608062E-4</v>
      </c>
      <c r="CV980" s="81">
        <f>+AE980-AL980-AT980</f>
        <v>0</v>
      </c>
    </row>
    <row r="981" spans="1:103">
      <c r="A981" s="56" t="s">
        <v>639</v>
      </c>
      <c r="B981" s="13">
        <v>142</v>
      </c>
      <c r="C981" s="15" t="s">
        <v>402</v>
      </c>
      <c r="D981" s="15" t="s">
        <v>403</v>
      </c>
      <c r="E981" s="13"/>
      <c r="F981" s="13"/>
      <c r="G981" s="13" t="s">
        <v>274</v>
      </c>
      <c r="H981" s="13">
        <v>5</v>
      </c>
      <c r="I981" s="55">
        <v>120.12</v>
      </c>
      <c r="J981" s="55">
        <v>35900</v>
      </c>
      <c r="K981" s="15">
        <v>0</v>
      </c>
      <c r="L981" s="15" t="s">
        <v>41</v>
      </c>
      <c r="M981" s="62" t="s">
        <v>14</v>
      </c>
      <c r="N981" s="56" t="s">
        <v>152</v>
      </c>
      <c r="O981" s="56" t="s">
        <v>640</v>
      </c>
      <c r="S981" s="56" t="s">
        <v>465</v>
      </c>
      <c r="T981" s="57" t="s">
        <v>274</v>
      </c>
      <c r="U981" s="57">
        <v>5</v>
      </c>
      <c r="V981" s="125">
        <v>120.12</v>
      </c>
      <c r="W981" s="125" t="s">
        <v>1017</v>
      </c>
      <c r="X981" s="65">
        <v>44851</v>
      </c>
      <c r="Y981" s="65">
        <v>44851</v>
      </c>
      <c r="Z981" s="69" t="s">
        <v>1080</v>
      </c>
      <c r="AA981" s="322">
        <v>48260</v>
      </c>
      <c r="AB981" s="56">
        <v>96</v>
      </c>
      <c r="AC981" s="56">
        <v>1</v>
      </c>
      <c r="AD981" s="65">
        <v>44910</v>
      </c>
      <c r="AE981" s="117">
        <v>200</v>
      </c>
      <c r="AF981" s="117"/>
      <c r="AG981" s="56" t="s">
        <v>441</v>
      </c>
      <c r="AH981" s="65">
        <v>44907</v>
      </c>
      <c r="AI981" s="56">
        <v>47356469</v>
      </c>
      <c r="AJ981" s="56" t="s">
        <v>2567</v>
      </c>
      <c r="AK981" s="56" t="s">
        <v>645</v>
      </c>
      <c r="AL981" s="58">
        <v>200</v>
      </c>
      <c r="AN981" s="58" t="s">
        <v>2565</v>
      </c>
      <c r="AP981" s="58"/>
      <c r="AQ981" s="58"/>
      <c r="AR981" s="58"/>
      <c r="AW981" s="103">
        <v>44907</v>
      </c>
      <c r="AX981" s="97">
        <v>1095</v>
      </c>
      <c r="AY981" s="97"/>
      <c r="AZ981" s="97"/>
      <c r="BA981" s="101">
        <v>200</v>
      </c>
      <c r="BD981" s="56"/>
      <c r="CS981" s="58">
        <f>+AL981+AT981</f>
        <v>200</v>
      </c>
      <c r="CT981" s="76">
        <f>+BA981+BG981+BM981+BS981+BY981+CE981+CK981+CQ981</f>
        <v>200</v>
      </c>
      <c r="CU981" s="76">
        <f>+CS981-CT981</f>
        <v>0</v>
      </c>
      <c r="CV981" s="81">
        <f>+AE981-AL981-AT981</f>
        <v>0</v>
      </c>
    </row>
    <row r="982" spans="1:103">
      <c r="A982" s="56" t="s">
        <v>639</v>
      </c>
      <c r="B982" s="13">
        <v>142</v>
      </c>
      <c r="C982" s="15" t="s">
        <v>402</v>
      </c>
      <c r="D982" s="15" t="s">
        <v>403</v>
      </c>
      <c r="E982" s="13"/>
      <c r="F982" s="13"/>
      <c r="G982" s="13" t="s">
        <v>274</v>
      </c>
      <c r="H982" s="13">
        <v>5</v>
      </c>
      <c r="I982" s="55">
        <v>120.12</v>
      </c>
      <c r="J982" s="55">
        <v>35900</v>
      </c>
      <c r="K982" s="15">
        <v>0</v>
      </c>
      <c r="L982" s="15" t="s">
        <v>41</v>
      </c>
      <c r="M982" s="62" t="s">
        <v>14</v>
      </c>
      <c r="N982" s="56" t="s">
        <v>152</v>
      </c>
      <c r="O982" s="56" t="s">
        <v>640</v>
      </c>
      <c r="S982" s="56" t="s">
        <v>465</v>
      </c>
      <c r="T982" s="57" t="s">
        <v>274</v>
      </c>
      <c r="U982" s="57">
        <v>5</v>
      </c>
      <c r="V982" s="125">
        <v>120.12</v>
      </c>
      <c r="W982" s="125" t="s">
        <v>1017</v>
      </c>
      <c r="X982" s="65">
        <v>44851</v>
      </c>
      <c r="Y982" s="65">
        <v>44851</v>
      </c>
      <c r="Z982" s="69" t="s">
        <v>1080</v>
      </c>
      <c r="AA982" s="322">
        <v>48260</v>
      </c>
      <c r="AB982" s="56">
        <v>96</v>
      </c>
      <c r="AC982" s="56">
        <v>2</v>
      </c>
      <c r="AD982" s="65">
        <v>44941</v>
      </c>
      <c r="AE982" s="117">
        <v>200</v>
      </c>
      <c r="AF982" s="117"/>
      <c r="AG982" s="56" t="s">
        <v>441</v>
      </c>
      <c r="AH982" s="65">
        <v>44924</v>
      </c>
      <c r="AI982" s="56">
        <v>47356469</v>
      </c>
      <c r="AJ982" s="56" t="s">
        <v>2567</v>
      </c>
      <c r="AK982" s="56" t="s">
        <v>2562</v>
      </c>
      <c r="AL982" s="58">
        <v>200</v>
      </c>
      <c r="AN982" s="58" t="s">
        <v>2566</v>
      </c>
      <c r="AP982" s="58"/>
      <c r="AQ982" s="58"/>
      <c r="AR982" s="58"/>
      <c r="AW982" s="56"/>
      <c r="BB982" s="58" t="s">
        <v>1655</v>
      </c>
      <c r="BD982" s="56"/>
      <c r="CS982" s="58">
        <f>+AL982+AT982</f>
        <v>200</v>
      </c>
      <c r="CT982" s="76">
        <f>+BA982+BG982+BM982+BS982+BY982+CE982+CK982+CQ982</f>
        <v>0</v>
      </c>
      <c r="CU982" s="76">
        <f>+CS982-CT982</f>
        <v>200</v>
      </c>
      <c r="CV982" s="81">
        <f>+AE982-AL982-AT982</f>
        <v>0</v>
      </c>
      <c r="CW982" s="56" t="s">
        <v>3820</v>
      </c>
      <c r="CY982" s="70" t="s">
        <v>3819</v>
      </c>
    </row>
    <row r="983" spans="1:103">
      <c r="A983" s="56" t="s">
        <v>639</v>
      </c>
      <c r="B983" s="13">
        <v>142</v>
      </c>
      <c r="C983" s="15" t="s">
        <v>402</v>
      </c>
      <c r="D983" s="15" t="s">
        <v>403</v>
      </c>
      <c r="E983" s="13"/>
      <c r="F983" s="13"/>
      <c r="G983" s="13" t="s">
        <v>274</v>
      </c>
      <c r="H983" s="13">
        <v>5</v>
      </c>
      <c r="I983" s="55">
        <v>120.12</v>
      </c>
      <c r="J983" s="55">
        <v>35900</v>
      </c>
      <c r="K983" s="15">
        <v>0</v>
      </c>
      <c r="L983" s="15" t="s">
        <v>41</v>
      </c>
      <c r="M983" s="62" t="s">
        <v>14</v>
      </c>
      <c r="N983" s="56" t="s">
        <v>152</v>
      </c>
      <c r="O983" s="56" t="s">
        <v>640</v>
      </c>
      <c r="S983" s="56" t="s">
        <v>465</v>
      </c>
      <c r="T983" s="57" t="s">
        <v>274</v>
      </c>
      <c r="U983" s="57">
        <v>5</v>
      </c>
      <c r="V983" s="125">
        <v>120.12</v>
      </c>
      <c r="W983" s="125" t="s">
        <v>1017</v>
      </c>
      <c r="X983" s="65">
        <v>44851</v>
      </c>
      <c r="Y983" s="65">
        <v>44851</v>
      </c>
      <c r="Z983" s="69" t="s">
        <v>1080</v>
      </c>
      <c r="AA983" s="322">
        <v>48260</v>
      </c>
      <c r="AB983" s="56">
        <v>96</v>
      </c>
      <c r="AC983" s="56">
        <v>3</v>
      </c>
      <c r="AD983" s="65">
        <v>44972</v>
      </c>
      <c r="AE983" s="117">
        <v>200</v>
      </c>
      <c r="AF983" s="117"/>
      <c r="AG983" s="56" t="s">
        <v>441</v>
      </c>
      <c r="AH983" s="65">
        <v>44963</v>
      </c>
      <c r="AI983" s="56">
        <v>47356469</v>
      </c>
      <c r="AJ983" s="56" t="s">
        <v>2567</v>
      </c>
      <c r="AK983" s="56" t="s">
        <v>646</v>
      </c>
      <c r="AL983" s="58">
        <v>200</v>
      </c>
      <c r="AN983" s="58" t="s">
        <v>2577</v>
      </c>
      <c r="AP983" s="58"/>
      <c r="AQ983" s="58"/>
      <c r="AR983" s="58"/>
      <c r="AW983" s="103">
        <v>44963</v>
      </c>
      <c r="AX983" s="97">
        <v>1205</v>
      </c>
      <c r="AY983" s="97"/>
      <c r="AZ983" s="97"/>
      <c r="BA983" s="101">
        <v>200</v>
      </c>
      <c r="BD983" s="56"/>
      <c r="CS983" s="58">
        <f>+AL983+AT983</f>
        <v>200</v>
      </c>
      <c r="CT983" s="76">
        <f>+BA983+BG983+BM983+BS983+BY983+CE983+CK983+CQ983</f>
        <v>200</v>
      </c>
      <c r="CU983" s="76">
        <f>+CS983-CT983</f>
        <v>0</v>
      </c>
      <c r="CV983" s="81">
        <f>+AE983-AL983-AT983</f>
        <v>0</v>
      </c>
    </row>
    <row r="984" spans="1:103">
      <c r="A984" s="56" t="s">
        <v>639</v>
      </c>
      <c r="B984" s="13">
        <v>142</v>
      </c>
      <c r="C984" s="15" t="s">
        <v>402</v>
      </c>
      <c r="D984" s="15" t="s">
        <v>403</v>
      </c>
      <c r="E984" s="13"/>
      <c r="F984" s="13"/>
      <c r="G984" s="13" t="s">
        <v>274</v>
      </c>
      <c r="H984" s="13">
        <v>5</v>
      </c>
      <c r="I984" s="55">
        <v>120.12</v>
      </c>
      <c r="J984" s="55">
        <v>35900</v>
      </c>
      <c r="K984" s="15">
        <v>0</v>
      </c>
      <c r="L984" s="15" t="s">
        <v>41</v>
      </c>
      <c r="M984" s="62" t="s">
        <v>14</v>
      </c>
      <c r="N984" s="56" t="s">
        <v>152</v>
      </c>
      <c r="O984" s="56" t="s">
        <v>640</v>
      </c>
      <c r="S984" s="56" t="s">
        <v>465</v>
      </c>
      <c r="T984" s="57" t="s">
        <v>274</v>
      </c>
      <c r="U984" s="57">
        <v>5</v>
      </c>
      <c r="V984" s="125">
        <v>120.12</v>
      </c>
      <c r="W984" s="125" t="s">
        <v>1017</v>
      </c>
      <c r="X984" s="65">
        <v>44851</v>
      </c>
      <c r="Y984" s="65">
        <v>44851</v>
      </c>
      <c r="Z984" s="69" t="s">
        <v>1080</v>
      </c>
      <c r="AA984" s="322">
        <v>48260</v>
      </c>
      <c r="AB984" s="56">
        <v>96</v>
      </c>
      <c r="AC984" s="56">
        <v>4</v>
      </c>
      <c r="AD984" s="65">
        <v>45000</v>
      </c>
      <c r="AE984" s="117">
        <v>200</v>
      </c>
      <c r="AF984" s="117"/>
      <c r="AG984" s="56" t="s">
        <v>441</v>
      </c>
      <c r="AH984" s="65">
        <v>44994</v>
      </c>
      <c r="AI984" s="56">
        <v>47356469</v>
      </c>
      <c r="AJ984" s="56" t="s">
        <v>2567</v>
      </c>
      <c r="AK984" s="56" t="s">
        <v>647</v>
      </c>
      <c r="AL984" s="58">
        <v>200</v>
      </c>
      <c r="AN984" s="58" t="s">
        <v>2578</v>
      </c>
      <c r="AP984" s="58"/>
      <c r="AQ984" s="58"/>
      <c r="AR984" s="58"/>
      <c r="AW984" s="103">
        <v>44994</v>
      </c>
      <c r="AX984" s="97">
        <v>1302</v>
      </c>
      <c r="AY984" s="97"/>
      <c r="AZ984" s="97"/>
      <c r="BA984" s="101">
        <v>200</v>
      </c>
      <c r="BD984" s="56"/>
      <c r="CS984" s="58">
        <f>+AL984+AT984</f>
        <v>200</v>
      </c>
      <c r="CT984" s="76">
        <f>+BA984+BG984+BM984+BS984+BY984+CE984+CK984+CQ984</f>
        <v>200</v>
      </c>
      <c r="CU984" s="76">
        <f>+CS984-CT984</f>
        <v>0</v>
      </c>
      <c r="CV984" s="81">
        <f>+AE984-AL984-AT984</f>
        <v>0</v>
      </c>
    </row>
    <row r="985" spans="1:103">
      <c r="A985" s="56" t="s">
        <v>639</v>
      </c>
      <c r="B985" s="13">
        <v>142</v>
      </c>
      <c r="C985" s="15" t="s">
        <v>402</v>
      </c>
      <c r="D985" s="15" t="s">
        <v>403</v>
      </c>
      <c r="E985" s="13"/>
      <c r="F985" s="13"/>
      <c r="G985" s="13" t="s">
        <v>274</v>
      </c>
      <c r="H985" s="13">
        <v>5</v>
      </c>
      <c r="I985" s="55">
        <v>120.12</v>
      </c>
      <c r="J985" s="55">
        <v>35900</v>
      </c>
      <c r="K985" s="15">
        <v>0</v>
      </c>
      <c r="L985" s="15" t="s">
        <v>41</v>
      </c>
      <c r="M985" s="62" t="s">
        <v>14</v>
      </c>
      <c r="N985" s="56" t="s">
        <v>152</v>
      </c>
      <c r="O985" s="56" t="s">
        <v>640</v>
      </c>
      <c r="S985" s="56" t="s">
        <v>465</v>
      </c>
      <c r="T985" s="57" t="s">
        <v>274</v>
      </c>
      <c r="U985" s="57">
        <v>5</v>
      </c>
      <c r="V985" s="125">
        <v>120.12</v>
      </c>
      <c r="W985" s="125" t="s">
        <v>1017</v>
      </c>
      <c r="X985" s="65">
        <v>44851</v>
      </c>
      <c r="Y985" s="65">
        <v>44851</v>
      </c>
      <c r="Z985" s="69" t="s">
        <v>1080</v>
      </c>
      <c r="AA985" s="322">
        <v>48260</v>
      </c>
      <c r="AB985" s="56">
        <v>96</v>
      </c>
      <c r="AC985" s="56">
        <v>5</v>
      </c>
      <c r="AD985" s="65">
        <v>45031</v>
      </c>
      <c r="AE985" s="117">
        <v>200</v>
      </c>
      <c r="AF985" s="117"/>
      <c r="AG985" s="56" t="s">
        <v>441</v>
      </c>
      <c r="AH985" s="65">
        <v>45029</v>
      </c>
      <c r="AI985" s="56">
        <v>47356469</v>
      </c>
      <c r="AJ985" s="56" t="s">
        <v>2567</v>
      </c>
      <c r="AK985" s="56" t="s">
        <v>2568</v>
      </c>
      <c r="AL985" s="58">
        <v>200</v>
      </c>
      <c r="AN985" s="58" t="s">
        <v>2579</v>
      </c>
      <c r="AP985" s="58"/>
      <c r="AQ985" s="58"/>
      <c r="AR985" s="58"/>
      <c r="AW985" s="103">
        <v>45029</v>
      </c>
      <c r="AX985" s="97">
        <v>1406</v>
      </c>
      <c r="AY985" s="97"/>
      <c r="AZ985" s="97"/>
      <c r="BA985" s="101">
        <v>200</v>
      </c>
      <c r="BD985" s="56"/>
      <c r="CS985" s="58">
        <f>+AL985+AT985</f>
        <v>200</v>
      </c>
      <c r="CT985" s="76">
        <f>+BA985+BG985+BM985+BS985+BY985+CE985+CK985+CQ985</f>
        <v>200</v>
      </c>
      <c r="CU985" s="76">
        <f>+CS985-CT985</f>
        <v>0</v>
      </c>
      <c r="CV985" s="81">
        <f>+AE985-AL985-AT985</f>
        <v>0</v>
      </c>
    </row>
    <row r="986" spans="1:103">
      <c r="A986" s="56" t="s">
        <v>639</v>
      </c>
      <c r="B986" s="13">
        <v>142</v>
      </c>
      <c r="C986" s="15" t="s">
        <v>402</v>
      </c>
      <c r="D986" s="15" t="s">
        <v>403</v>
      </c>
      <c r="E986" s="13"/>
      <c r="F986" s="13"/>
      <c r="G986" s="13" t="s">
        <v>274</v>
      </c>
      <c r="H986" s="13">
        <v>5</v>
      </c>
      <c r="I986" s="55">
        <v>120.12</v>
      </c>
      <c r="J986" s="55">
        <v>35900</v>
      </c>
      <c r="K986" s="15">
        <v>0</v>
      </c>
      <c r="L986" s="15" t="s">
        <v>41</v>
      </c>
      <c r="M986" s="62" t="s">
        <v>14</v>
      </c>
      <c r="N986" s="56" t="s">
        <v>152</v>
      </c>
      <c r="O986" s="56" t="s">
        <v>640</v>
      </c>
      <c r="S986" s="56" t="s">
        <v>465</v>
      </c>
      <c r="T986" s="57" t="s">
        <v>274</v>
      </c>
      <c r="U986" s="57">
        <v>5</v>
      </c>
      <c r="V986" s="125">
        <v>120.12</v>
      </c>
      <c r="W986" s="125" t="s">
        <v>1017</v>
      </c>
      <c r="X986" s="65">
        <v>44851</v>
      </c>
      <c r="Y986" s="65">
        <v>44851</v>
      </c>
      <c r="Z986" s="69" t="s">
        <v>1080</v>
      </c>
      <c r="AA986" s="322">
        <v>48260</v>
      </c>
      <c r="AB986" s="56">
        <v>96</v>
      </c>
      <c r="AC986" s="56">
        <v>6</v>
      </c>
      <c r="AD986" s="65">
        <v>45061</v>
      </c>
      <c r="AE986" s="117">
        <v>200</v>
      </c>
      <c r="AF986" s="117"/>
      <c r="AG986" s="56" t="s">
        <v>441</v>
      </c>
      <c r="AH986" s="65">
        <v>45061</v>
      </c>
      <c r="AI986" s="56">
        <v>47356469</v>
      </c>
      <c r="AJ986" s="56" t="s">
        <v>2567</v>
      </c>
      <c r="AK986" s="56" t="s">
        <v>2569</v>
      </c>
      <c r="AL986" s="58">
        <v>200</v>
      </c>
      <c r="AN986" s="58" t="s">
        <v>2580</v>
      </c>
      <c r="AP986" s="58"/>
      <c r="AQ986" s="58"/>
      <c r="AR986" s="58"/>
      <c r="AW986" s="103">
        <v>45057</v>
      </c>
      <c r="AX986" s="97">
        <v>1501</v>
      </c>
      <c r="AY986" s="97"/>
      <c r="AZ986" s="97"/>
      <c r="BA986" s="101">
        <v>200</v>
      </c>
      <c r="BD986" s="56"/>
      <c r="CS986" s="58">
        <f>+AL986+AT986</f>
        <v>200</v>
      </c>
      <c r="CT986" s="76">
        <f>+BA986+BG986+BM986+BS986+BY986+CE986+CK986+CQ986</f>
        <v>200</v>
      </c>
      <c r="CU986" s="76">
        <f>+CS986-CT986</f>
        <v>0</v>
      </c>
      <c r="CV986" s="81">
        <f>+AE986-AL986-AT986</f>
        <v>0</v>
      </c>
    </row>
    <row r="987" spans="1:103">
      <c r="A987" s="56" t="s">
        <v>639</v>
      </c>
      <c r="B987" s="13">
        <v>142</v>
      </c>
      <c r="C987" s="15" t="s">
        <v>402</v>
      </c>
      <c r="D987" s="15" t="s">
        <v>403</v>
      </c>
      <c r="E987" s="13"/>
      <c r="F987" s="13"/>
      <c r="G987" s="13" t="s">
        <v>274</v>
      </c>
      <c r="H987" s="13">
        <v>5</v>
      </c>
      <c r="I987" s="55">
        <v>120.12</v>
      </c>
      <c r="J987" s="55">
        <v>35900</v>
      </c>
      <c r="K987" s="15">
        <v>0</v>
      </c>
      <c r="L987" s="15" t="s">
        <v>41</v>
      </c>
      <c r="M987" s="62" t="s">
        <v>14</v>
      </c>
      <c r="N987" s="56" t="s">
        <v>152</v>
      </c>
      <c r="O987" s="56" t="s">
        <v>640</v>
      </c>
      <c r="S987" s="56" t="s">
        <v>465</v>
      </c>
      <c r="T987" s="57" t="s">
        <v>274</v>
      </c>
      <c r="U987" s="57">
        <v>5</v>
      </c>
      <c r="V987" s="125">
        <v>120.12</v>
      </c>
      <c r="W987" s="125" t="s">
        <v>1017</v>
      </c>
      <c r="X987" s="65">
        <v>44851</v>
      </c>
      <c r="Y987" s="65">
        <v>44851</v>
      </c>
      <c r="Z987" s="69" t="s">
        <v>1080</v>
      </c>
      <c r="AA987" s="322">
        <v>48260</v>
      </c>
      <c r="AB987" s="56">
        <v>96</v>
      </c>
      <c r="AC987" s="56">
        <v>7</v>
      </c>
      <c r="AD987" s="65">
        <v>45092</v>
      </c>
      <c r="AE987" s="117">
        <v>200</v>
      </c>
      <c r="AF987" s="117"/>
      <c r="AG987" s="56" t="s">
        <v>441</v>
      </c>
      <c r="AH987" s="65">
        <v>45128</v>
      </c>
      <c r="AI987" s="56">
        <v>47356469</v>
      </c>
      <c r="AJ987" s="56" t="s">
        <v>2567</v>
      </c>
      <c r="AK987" s="56" t="s">
        <v>2571</v>
      </c>
      <c r="AL987" s="58">
        <v>200</v>
      </c>
      <c r="AN987" s="58" t="s">
        <v>2582</v>
      </c>
      <c r="AP987" s="58"/>
      <c r="AQ987" s="58"/>
      <c r="AR987" s="58"/>
      <c r="AW987" s="56"/>
      <c r="BB987" s="58" t="s">
        <v>1655</v>
      </c>
      <c r="BD987" s="56"/>
      <c r="CS987" s="58">
        <f>+AL987+AT987</f>
        <v>200</v>
      </c>
      <c r="CT987" s="76">
        <f>+BA987+BG987+BM987+BS987+BY987+CE987+CK987+CQ987</f>
        <v>0</v>
      </c>
      <c r="CU987" s="76">
        <f>+CS987-CT987</f>
        <v>200</v>
      </c>
      <c r="CV987" s="81">
        <f>+AE987-AL987-AT987</f>
        <v>0</v>
      </c>
      <c r="CW987" s="56" t="s">
        <v>3820</v>
      </c>
      <c r="CY987" s="70" t="s">
        <v>3819</v>
      </c>
    </row>
    <row r="988" spans="1:103" ht="12.75">
      <c r="A988" s="56" t="s">
        <v>639</v>
      </c>
      <c r="B988" s="13">
        <v>142</v>
      </c>
      <c r="C988" s="15" t="s">
        <v>402</v>
      </c>
      <c r="D988" s="15" t="s">
        <v>403</v>
      </c>
      <c r="E988" s="13"/>
      <c r="F988" s="13"/>
      <c r="G988" s="13" t="s">
        <v>274</v>
      </c>
      <c r="H988" s="13">
        <v>5</v>
      </c>
      <c r="I988" s="55">
        <v>120.12</v>
      </c>
      <c r="J988" s="55">
        <v>35900</v>
      </c>
      <c r="K988" s="15">
        <v>0</v>
      </c>
      <c r="L988" s="15" t="s">
        <v>41</v>
      </c>
      <c r="M988" s="62" t="s">
        <v>14</v>
      </c>
      <c r="N988" s="56" t="s">
        <v>152</v>
      </c>
      <c r="O988" s="56" t="s">
        <v>640</v>
      </c>
      <c r="S988" s="56" t="s">
        <v>465</v>
      </c>
      <c r="T988" s="57" t="s">
        <v>274</v>
      </c>
      <c r="U988" s="57">
        <v>5</v>
      </c>
      <c r="V988" s="125">
        <v>120.12</v>
      </c>
      <c r="W988" s="125" t="s">
        <v>1017</v>
      </c>
      <c r="X988" s="65">
        <v>44851</v>
      </c>
      <c r="Y988" s="65">
        <v>44851</v>
      </c>
      <c r="Z988" s="69" t="s">
        <v>1080</v>
      </c>
      <c r="AA988" s="322">
        <v>48260</v>
      </c>
      <c r="AB988" s="56">
        <v>96</v>
      </c>
      <c r="AC988" s="56">
        <v>8</v>
      </c>
      <c r="AD988" s="65">
        <v>45122</v>
      </c>
      <c r="AE988" s="117">
        <v>200</v>
      </c>
      <c r="AF988" s="117"/>
      <c r="AG988" s="56" t="s">
        <v>441</v>
      </c>
      <c r="AH988" s="65">
        <v>45125</v>
      </c>
      <c r="AI988" s="56">
        <v>47356469</v>
      </c>
      <c r="AJ988" s="56" t="s">
        <v>2567</v>
      </c>
      <c r="AK988" s="56" t="s">
        <v>2570</v>
      </c>
      <c r="AL988" s="58">
        <v>200.17</v>
      </c>
      <c r="AN988" s="58" t="s">
        <v>2581</v>
      </c>
      <c r="AP988" s="58"/>
      <c r="AQ988" s="58"/>
      <c r="AR988" s="58"/>
      <c r="AW988" s="177">
        <v>45124</v>
      </c>
      <c r="AX988" s="178">
        <v>1713</v>
      </c>
      <c r="AY988" s="97"/>
      <c r="AZ988" s="97"/>
      <c r="BA988" s="101">
        <v>200</v>
      </c>
      <c r="BD988" s="56"/>
      <c r="CS988" s="58">
        <f>+AL988+AT988</f>
        <v>200.17</v>
      </c>
      <c r="CT988" s="76">
        <f>+BA988+BG988+BM988+BS988+BY988+CE988+CK988+CQ988</f>
        <v>200</v>
      </c>
      <c r="CU988" s="76">
        <f>+CS988-CT988</f>
        <v>0.16999999999998749</v>
      </c>
      <c r="CV988" s="81">
        <f>+AE988-AL988-AT988</f>
        <v>-0.16999999999998749</v>
      </c>
    </row>
    <row r="989" spans="1:103">
      <c r="A989" s="56" t="s">
        <v>639</v>
      </c>
      <c r="B989" s="13">
        <v>142</v>
      </c>
      <c r="C989" s="15" t="s">
        <v>402</v>
      </c>
      <c r="D989" s="15" t="s">
        <v>403</v>
      </c>
      <c r="E989" s="13"/>
      <c r="F989" s="13"/>
      <c r="G989" s="13" t="s">
        <v>274</v>
      </c>
      <c r="H989" s="13">
        <v>5</v>
      </c>
      <c r="I989" s="55">
        <v>120.12</v>
      </c>
      <c r="J989" s="55">
        <v>35900</v>
      </c>
      <c r="K989" s="15">
        <v>0</v>
      </c>
      <c r="L989" s="15" t="s">
        <v>41</v>
      </c>
      <c r="M989" s="62" t="s">
        <v>14</v>
      </c>
      <c r="N989" s="56" t="s">
        <v>152</v>
      </c>
      <c r="O989" s="56" t="s">
        <v>640</v>
      </c>
      <c r="S989" s="56" t="s">
        <v>465</v>
      </c>
      <c r="T989" s="57" t="s">
        <v>274</v>
      </c>
      <c r="U989" s="57">
        <v>5</v>
      </c>
      <c r="V989" s="125">
        <v>120.12</v>
      </c>
      <c r="W989" s="125" t="s">
        <v>1017</v>
      </c>
      <c r="X989" s="65">
        <v>44851</v>
      </c>
      <c r="Y989" s="65">
        <v>44851</v>
      </c>
      <c r="Z989" s="69" t="s">
        <v>1080</v>
      </c>
      <c r="AA989" s="322">
        <v>48260</v>
      </c>
      <c r="AB989" s="56">
        <v>96</v>
      </c>
      <c r="AC989" s="56">
        <v>9</v>
      </c>
      <c r="AD989" s="65">
        <v>45153</v>
      </c>
      <c r="AE989" s="117">
        <v>200</v>
      </c>
      <c r="AF989" s="117"/>
      <c r="AG989" s="56" t="s">
        <v>441</v>
      </c>
      <c r="AH989" s="65">
        <v>45154</v>
      </c>
      <c r="AI989" s="56">
        <v>47356469</v>
      </c>
      <c r="AJ989" s="56" t="s">
        <v>2567</v>
      </c>
      <c r="AK989" s="56" t="s">
        <v>2572</v>
      </c>
      <c r="AL989" s="58">
        <v>200</v>
      </c>
      <c r="AN989" s="58" t="s">
        <v>2583</v>
      </c>
      <c r="AP989" s="58"/>
      <c r="AQ989" s="58"/>
      <c r="AR989" s="58"/>
      <c r="AW989" s="103">
        <v>45153</v>
      </c>
      <c r="AX989" s="97">
        <v>1813</v>
      </c>
      <c r="AY989" s="97"/>
      <c r="AZ989" s="97"/>
      <c r="BA989" s="101">
        <v>200</v>
      </c>
      <c r="BD989" s="56"/>
      <c r="CS989" s="58">
        <f>+AL989+AT989</f>
        <v>200</v>
      </c>
      <c r="CT989" s="76">
        <f>+BA989+BG989+BM989+BS989+BY989+CE989+CK989+CQ989</f>
        <v>200</v>
      </c>
      <c r="CU989" s="76">
        <f>+CS989-CT989</f>
        <v>0</v>
      </c>
      <c r="CV989" s="81">
        <f>+AE989-AL989-AT989</f>
        <v>0</v>
      </c>
    </row>
    <row r="990" spans="1:103">
      <c r="A990" s="56" t="s">
        <v>639</v>
      </c>
      <c r="B990" s="13">
        <v>142</v>
      </c>
      <c r="C990" s="15" t="s">
        <v>402</v>
      </c>
      <c r="D990" s="15" t="s">
        <v>403</v>
      </c>
      <c r="E990" s="13"/>
      <c r="F990" s="13"/>
      <c r="G990" s="13" t="s">
        <v>274</v>
      </c>
      <c r="H990" s="13">
        <v>5</v>
      </c>
      <c r="I990" s="55">
        <v>120.12</v>
      </c>
      <c r="J990" s="55">
        <v>35900</v>
      </c>
      <c r="K990" s="15">
        <v>0</v>
      </c>
      <c r="L990" s="15" t="s">
        <v>41</v>
      </c>
      <c r="M990" s="62" t="s">
        <v>14</v>
      </c>
      <c r="N990" s="56" t="s">
        <v>152</v>
      </c>
      <c r="O990" s="56" t="s">
        <v>640</v>
      </c>
      <c r="S990" s="56" t="s">
        <v>465</v>
      </c>
      <c r="T990" s="57" t="s">
        <v>274</v>
      </c>
      <c r="U990" s="57">
        <v>5</v>
      </c>
      <c r="V990" s="125">
        <v>120.12</v>
      </c>
      <c r="W990" s="125" t="s">
        <v>1017</v>
      </c>
      <c r="X990" s="65">
        <v>44851</v>
      </c>
      <c r="Y990" s="65">
        <v>44851</v>
      </c>
      <c r="Z990" s="69" t="s">
        <v>1080</v>
      </c>
      <c r="AA990" s="322">
        <v>48260</v>
      </c>
      <c r="AB990" s="56">
        <v>96</v>
      </c>
      <c r="AC990" s="56">
        <v>10</v>
      </c>
      <c r="AD990" s="65">
        <v>45184</v>
      </c>
      <c r="AE990" s="117">
        <v>200</v>
      </c>
      <c r="AF990" s="117"/>
      <c r="AG990" s="56" t="s">
        <v>441</v>
      </c>
      <c r="AH990" s="65">
        <v>45194</v>
      </c>
      <c r="AI990" s="56">
        <v>47356469</v>
      </c>
      <c r="AJ990" s="56" t="s">
        <v>2567</v>
      </c>
      <c r="AK990" s="56" t="s">
        <v>2573</v>
      </c>
      <c r="AL990" s="58">
        <v>200</v>
      </c>
      <c r="AN990" s="58" t="s">
        <v>2584</v>
      </c>
      <c r="AP990" s="58"/>
      <c r="AQ990" s="58"/>
      <c r="AR990" s="58"/>
      <c r="AW990" s="103">
        <v>45194</v>
      </c>
      <c r="AX990" s="97">
        <v>1923</v>
      </c>
      <c r="AY990" s="97"/>
      <c r="AZ990" s="97"/>
      <c r="BA990" s="101">
        <v>200</v>
      </c>
      <c r="BD990" s="56"/>
      <c r="CS990" s="58">
        <f>+AL990+AT990</f>
        <v>200</v>
      </c>
      <c r="CT990" s="76">
        <f>+BA990+BG990+BM990+BS990+BY990+CE990+CK990+CQ990</f>
        <v>200</v>
      </c>
      <c r="CU990" s="76">
        <f>+CS990-CT990</f>
        <v>0</v>
      </c>
      <c r="CV990" s="81">
        <f>+AE990-AL990-AT990</f>
        <v>0</v>
      </c>
    </row>
    <row r="991" spans="1:103">
      <c r="A991" s="56" t="s">
        <v>639</v>
      </c>
      <c r="B991" s="13">
        <v>142</v>
      </c>
      <c r="C991" s="15" t="s">
        <v>402</v>
      </c>
      <c r="D991" s="15" t="s">
        <v>403</v>
      </c>
      <c r="E991" s="13"/>
      <c r="F991" s="13"/>
      <c r="G991" s="13" t="s">
        <v>274</v>
      </c>
      <c r="H991" s="13">
        <v>5</v>
      </c>
      <c r="I991" s="55">
        <v>120.12</v>
      </c>
      <c r="J991" s="55">
        <v>35900</v>
      </c>
      <c r="K991" s="15">
        <v>0</v>
      </c>
      <c r="L991" s="15" t="s">
        <v>41</v>
      </c>
      <c r="M991" s="62" t="s">
        <v>14</v>
      </c>
      <c r="N991" s="56" t="s">
        <v>152</v>
      </c>
      <c r="O991" s="56" t="s">
        <v>640</v>
      </c>
      <c r="S991" s="56" t="s">
        <v>465</v>
      </c>
      <c r="T991" s="57" t="s">
        <v>274</v>
      </c>
      <c r="U991" s="57">
        <v>5</v>
      </c>
      <c r="V991" s="125">
        <v>120.12</v>
      </c>
      <c r="W991" s="125" t="s">
        <v>1017</v>
      </c>
      <c r="X991" s="65">
        <v>44851</v>
      </c>
      <c r="Y991" s="65">
        <v>44851</v>
      </c>
      <c r="Z991" s="69" t="s">
        <v>1080</v>
      </c>
      <c r="AA991" s="322">
        <v>48260</v>
      </c>
      <c r="AB991" s="56">
        <v>96</v>
      </c>
      <c r="AC991" s="56">
        <v>11</v>
      </c>
      <c r="AD991" s="65">
        <v>45214</v>
      </c>
      <c r="AE991" s="117">
        <v>200</v>
      </c>
      <c r="AF991" s="117"/>
      <c r="AG991" s="56" t="s">
        <v>441</v>
      </c>
      <c r="AH991" s="65">
        <v>45225</v>
      </c>
      <c r="AI991" s="56">
        <v>47356469</v>
      </c>
      <c r="AJ991" s="56" t="s">
        <v>2567</v>
      </c>
      <c r="AK991" s="56" t="s">
        <v>2574</v>
      </c>
      <c r="AL991" s="58">
        <v>200</v>
      </c>
      <c r="AN991" s="58" t="s">
        <v>2585</v>
      </c>
      <c r="AP991" s="58"/>
      <c r="AQ991" s="58"/>
      <c r="AR991" s="58"/>
      <c r="AW991" s="103">
        <v>45225</v>
      </c>
      <c r="AX991" s="97">
        <v>1991</v>
      </c>
      <c r="AY991" s="97"/>
      <c r="AZ991" s="97"/>
      <c r="BA991" s="101">
        <v>200</v>
      </c>
      <c r="BD991" s="56"/>
      <c r="CS991" s="58">
        <f>+AL991+AT991</f>
        <v>200</v>
      </c>
      <c r="CT991" s="76">
        <f>+BA991+BG991+BM991+BS991+BY991+CE991+CK991+CQ991</f>
        <v>200</v>
      </c>
      <c r="CU991" s="76">
        <f>+CS991-CT991</f>
        <v>0</v>
      </c>
      <c r="CV991" s="81">
        <f>+AE991-AL991-AT991</f>
        <v>0</v>
      </c>
    </row>
    <row r="992" spans="1:103">
      <c r="A992" s="56" t="s">
        <v>639</v>
      </c>
      <c r="B992" s="13">
        <v>142</v>
      </c>
      <c r="C992" s="15" t="s">
        <v>402</v>
      </c>
      <c r="D992" s="15" t="s">
        <v>403</v>
      </c>
      <c r="E992" s="13"/>
      <c r="F992" s="13"/>
      <c r="G992" s="13" t="s">
        <v>274</v>
      </c>
      <c r="H992" s="13">
        <v>5</v>
      </c>
      <c r="I992" s="55">
        <v>120.12</v>
      </c>
      <c r="J992" s="55">
        <v>35900</v>
      </c>
      <c r="K992" s="15">
        <v>0</v>
      </c>
      <c r="L992" s="15" t="s">
        <v>41</v>
      </c>
      <c r="M992" s="62" t="s">
        <v>14</v>
      </c>
      <c r="N992" s="56" t="s">
        <v>152</v>
      </c>
      <c r="O992" s="56" t="s">
        <v>640</v>
      </c>
      <c r="S992" s="56" t="s">
        <v>465</v>
      </c>
      <c r="T992" s="57" t="s">
        <v>274</v>
      </c>
      <c r="U992" s="57">
        <v>5</v>
      </c>
      <c r="V992" s="125">
        <v>120.12</v>
      </c>
      <c r="W992" s="125" t="s">
        <v>1017</v>
      </c>
      <c r="X992" s="65">
        <v>44851</v>
      </c>
      <c r="Y992" s="65">
        <v>44851</v>
      </c>
      <c r="Z992" s="69" t="s">
        <v>1080</v>
      </c>
      <c r="AA992" s="322">
        <v>48260</v>
      </c>
      <c r="AB992" s="56">
        <v>96</v>
      </c>
      <c r="AC992" s="56">
        <v>12</v>
      </c>
      <c r="AD992" s="65">
        <v>45245</v>
      </c>
      <c r="AE992" s="117">
        <v>200</v>
      </c>
      <c r="AF992" s="117"/>
      <c r="AG992" s="56" t="s">
        <v>441</v>
      </c>
      <c r="AH992" s="65">
        <v>45255</v>
      </c>
      <c r="AI992" s="56">
        <v>47356469</v>
      </c>
      <c r="AJ992" s="56" t="s">
        <v>2567</v>
      </c>
      <c r="AK992" s="56" t="s">
        <v>2575</v>
      </c>
      <c r="AL992" s="58">
        <v>200</v>
      </c>
      <c r="AN992" s="58" t="s">
        <v>2586</v>
      </c>
      <c r="AP992" s="58"/>
      <c r="AQ992" s="58"/>
      <c r="AR992" s="58"/>
      <c r="AW992" s="103">
        <v>45254</v>
      </c>
      <c r="AX992" s="97">
        <v>2073</v>
      </c>
      <c r="AY992" s="97"/>
      <c r="AZ992" s="97"/>
      <c r="BA992" s="101">
        <v>200</v>
      </c>
      <c r="BD992" s="56"/>
      <c r="CS992" s="58">
        <f>+AL992+AT992</f>
        <v>200</v>
      </c>
      <c r="CT992" s="76">
        <f>+BA992+BG992+BM992+BS992+BY992+CE992+CK992+CQ992</f>
        <v>200</v>
      </c>
      <c r="CU992" s="76">
        <f>+CS992-CT992</f>
        <v>0</v>
      </c>
      <c r="CV992" s="81">
        <f>+AE992-AL992-AT992</f>
        <v>0</v>
      </c>
    </row>
    <row r="993" spans="1:101">
      <c r="A993" s="56" t="s">
        <v>639</v>
      </c>
      <c r="B993" s="13">
        <v>142</v>
      </c>
      <c r="C993" s="15" t="s">
        <v>402</v>
      </c>
      <c r="D993" s="15" t="s">
        <v>403</v>
      </c>
      <c r="E993" s="13"/>
      <c r="F993" s="13"/>
      <c r="G993" s="13" t="s">
        <v>274</v>
      </c>
      <c r="H993" s="13">
        <v>5</v>
      </c>
      <c r="I993" s="55">
        <v>120.12</v>
      </c>
      <c r="J993" s="55">
        <v>35900</v>
      </c>
      <c r="K993" s="15">
        <v>0</v>
      </c>
      <c r="L993" s="15" t="s">
        <v>41</v>
      </c>
      <c r="M993" s="62" t="s">
        <v>14</v>
      </c>
      <c r="N993" s="56" t="s">
        <v>152</v>
      </c>
      <c r="O993" s="56" t="s">
        <v>640</v>
      </c>
      <c r="S993" s="56" t="s">
        <v>465</v>
      </c>
      <c r="T993" s="57" t="s">
        <v>274</v>
      </c>
      <c r="U993" s="57">
        <v>5</v>
      </c>
      <c r="V993" s="125">
        <v>120.12</v>
      </c>
      <c r="W993" s="125" t="s">
        <v>1017</v>
      </c>
      <c r="X993" s="65">
        <v>44851</v>
      </c>
      <c r="Y993" s="65">
        <v>44851</v>
      </c>
      <c r="Z993" s="69" t="s">
        <v>1080</v>
      </c>
      <c r="AA993" s="322">
        <v>48260</v>
      </c>
      <c r="AB993" s="56">
        <v>96</v>
      </c>
      <c r="AC993" s="56">
        <v>13</v>
      </c>
      <c r="AD993" s="65">
        <v>45275</v>
      </c>
      <c r="AE993" s="117">
        <v>200</v>
      </c>
      <c r="AF993" s="117"/>
      <c r="AG993" s="56" t="s">
        <v>441</v>
      </c>
      <c r="AH993" s="65">
        <v>45276</v>
      </c>
      <c r="AI993" s="56">
        <v>47356469</v>
      </c>
      <c r="AJ993" s="56" t="s">
        <v>2567</v>
      </c>
      <c r="AK993" s="56" t="s">
        <v>2576</v>
      </c>
      <c r="AL993" s="58">
        <v>200</v>
      </c>
      <c r="AN993" s="58" t="s">
        <v>2587</v>
      </c>
      <c r="AP993" s="58"/>
      <c r="AQ993" s="58"/>
      <c r="AR993" s="58"/>
      <c r="AW993" s="103">
        <v>45275</v>
      </c>
      <c r="AX993" s="97">
        <v>2117</v>
      </c>
      <c r="AY993" s="97"/>
      <c r="AZ993" s="97"/>
      <c r="BA993" s="101">
        <v>200</v>
      </c>
      <c r="BD993" s="56"/>
      <c r="CS993" s="58">
        <f>+AL993+AT993</f>
        <v>200</v>
      </c>
      <c r="CT993" s="76">
        <f>+BA993+BG993+BM993+BS993+BY993+CE993+CK993+CQ993</f>
        <v>200</v>
      </c>
      <c r="CU993" s="76">
        <f>+CS993-CT993</f>
        <v>0</v>
      </c>
      <c r="CV993" s="81">
        <f>+AE993-AL993-AT993</f>
        <v>0</v>
      </c>
    </row>
    <row r="994" spans="1:101">
      <c r="A994" s="56" t="s">
        <v>639</v>
      </c>
      <c r="B994" s="13">
        <v>142</v>
      </c>
      <c r="C994" s="15" t="s">
        <v>402</v>
      </c>
      <c r="D994" s="15" t="s">
        <v>403</v>
      </c>
      <c r="E994" s="13"/>
      <c r="F994" s="13"/>
      <c r="G994" s="13" t="s">
        <v>274</v>
      </c>
      <c r="H994" s="13">
        <v>5</v>
      </c>
      <c r="I994" s="55">
        <v>120.12</v>
      </c>
      <c r="J994" s="55">
        <v>35900</v>
      </c>
      <c r="K994" s="15">
        <v>0</v>
      </c>
      <c r="L994" s="15" t="s">
        <v>41</v>
      </c>
      <c r="M994" s="62" t="s">
        <v>14</v>
      </c>
      <c r="N994" s="56" t="s">
        <v>152</v>
      </c>
      <c r="O994" s="56" t="s">
        <v>640</v>
      </c>
      <c r="S994" s="56" t="s">
        <v>465</v>
      </c>
      <c r="T994" s="57" t="s">
        <v>274</v>
      </c>
      <c r="U994" s="57">
        <v>5</v>
      </c>
      <c r="V994" s="125">
        <v>120.12</v>
      </c>
      <c r="W994" s="125" t="s">
        <v>1017</v>
      </c>
      <c r="X994" s="65">
        <v>44851</v>
      </c>
      <c r="Y994" s="65">
        <v>44851</v>
      </c>
      <c r="Z994" s="69" t="s">
        <v>1080</v>
      </c>
      <c r="AA994" s="322">
        <v>48260</v>
      </c>
      <c r="AB994" s="56">
        <v>96</v>
      </c>
      <c r="AC994" s="56">
        <v>14</v>
      </c>
      <c r="AD994" s="65">
        <v>45306</v>
      </c>
      <c r="AE994" s="117">
        <v>200</v>
      </c>
      <c r="AF994" s="117">
        <v>50</v>
      </c>
      <c r="AG994" s="56" t="s">
        <v>441</v>
      </c>
      <c r="AH994" s="65">
        <v>45317</v>
      </c>
      <c r="AI994" s="56">
        <v>47356469</v>
      </c>
      <c r="AJ994" s="56" t="s">
        <v>2567</v>
      </c>
      <c r="AK994" s="56" t="s">
        <v>2588</v>
      </c>
      <c r="AL994" s="58">
        <v>200</v>
      </c>
      <c r="AN994" s="58" t="s">
        <v>2610</v>
      </c>
      <c r="AP994" s="65">
        <v>45317</v>
      </c>
      <c r="AQ994" s="56">
        <v>47356469</v>
      </c>
      <c r="AR994" s="56" t="s">
        <v>2567</v>
      </c>
      <c r="AS994" s="56" t="s">
        <v>2589</v>
      </c>
      <c r="AT994" s="58">
        <v>50</v>
      </c>
      <c r="AV994" s="58" t="s">
        <v>2611</v>
      </c>
      <c r="AW994" s="103">
        <v>45316</v>
      </c>
      <c r="AX994" s="97">
        <v>2242</v>
      </c>
      <c r="AY994" s="97"/>
      <c r="AZ994" s="97"/>
      <c r="BA994" s="101">
        <v>250</v>
      </c>
      <c r="BD994" s="56"/>
      <c r="CS994" s="58">
        <f>+AL994+AT994</f>
        <v>250</v>
      </c>
      <c r="CT994" s="76">
        <f>+BA994+BG994+BM994+BS994+BY994+CE994+CK994+CQ994</f>
        <v>250</v>
      </c>
      <c r="CU994" s="76">
        <f>+CS994-CT994</f>
        <v>0</v>
      </c>
      <c r="CV994" s="81">
        <f>+AE994-AL994-AT994</f>
        <v>-50</v>
      </c>
      <c r="CW994" s="56" t="s">
        <v>3826</v>
      </c>
    </row>
    <row r="995" spans="1:101">
      <c r="A995" s="56" t="s">
        <v>639</v>
      </c>
      <c r="B995" s="13">
        <v>142</v>
      </c>
      <c r="C995" s="15" t="s">
        <v>402</v>
      </c>
      <c r="D995" s="15" t="s">
        <v>403</v>
      </c>
      <c r="E995" s="13"/>
      <c r="F995" s="13"/>
      <c r="G995" s="13" t="s">
        <v>274</v>
      </c>
      <c r="H995" s="13">
        <v>5</v>
      </c>
      <c r="I995" s="55">
        <v>120.12</v>
      </c>
      <c r="J995" s="55">
        <v>35900</v>
      </c>
      <c r="K995" s="15">
        <v>0</v>
      </c>
      <c r="L995" s="15" t="s">
        <v>41</v>
      </c>
      <c r="M995" s="62" t="s">
        <v>14</v>
      </c>
      <c r="N995" s="56" t="s">
        <v>152</v>
      </c>
      <c r="O995" s="56" t="s">
        <v>640</v>
      </c>
      <c r="S995" s="56" t="s">
        <v>465</v>
      </c>
      <c r="T995" s="57" t="s">
        <v>274</v>
      </c>
      <c r="U995" s="57">
        <v>5</v>
      </c>
      <c r="V995" s="125">
        <v>120.12</v>
      </c>
      <c r="W995" s="125" t="s">
        <v>1017</v>
      </c>
      <c r="X995" s="65">
        <v>44851</v>
      </c>
      <c r="Y995" s="65">
        <v>44851</v>
      </c>
      <c r="Z995" s="69" t="s">
        <v>1080</v>
      </c>
      <c r="AA995" s="322">
        <v>48260</v>
      </c>
      <c r="AB995" s="56">
        <v>96</v>
      </c>
      <c r="AC995" s="56">
        <v>15</v>
      </c>
      <c r="AD995" s="65">
        <v>45337</v>
      </c>
      <c r="AE995" s="117">
        <v>200</v>
      </c>
      <c r="AF995" s="117">
        <v>40</v>
      </c>
      <c r="AG995" s="56" t="s">
        <v>441</v>
      </c>
      <c r="AH995" s="65">
        <v>45348</v>
      </c>
      <c r="AI995" s="56">
        <v>47356469</v>
      </c>
      <c r="AJ995" s="56" t="s">
        <v>2567</v>
      </c>
      <c r="AK995" s="56" t="s">
        <v>2590</v>
      </c>
      <c r="AL995" s="58">
        <v>200</v>
      </c>
      <c r="AN995" s="58" t="s">
        <v>2612</v>
      </c>
      <c r="AP995" s="65">
        <v>45348</v>
      </c>
      <c r="AQ995" s="56">
        <v>47356469</v>
      </c>
      <c r="AR995" s="56" t="s">
        <v>2567</v>
      </c>
      <c r="AS995" s="56" t="s">
        <v>2591</v>
      </c>
      <c r="AT995" s="58">
        <v>40</v>
      </c>
      <c r="AV995" s="58" t="s">
        <v>2613</v>
      </c>
      <c r="AW995" s="103">
        <v>45345</v>
      </c>
      <c r="AX995" s="97">
        <v>2338</v>
      </c>
      <c r="AY995" s="97"/>
      <c r="AZ995" s="97"/>
      <c r="BA995" s="101">
        <v>240</v>
      </c>
      <c r="BD995" s="56"/>
      <c r="CS995" s="58">
        <f>+AL995+AT995</f>
        <v>240</v>
      </c>
      <c r="CT995" s="76">
        <f>+BA995+BG995+BM995+BS995+BY995+CE995+CK995+CQ995</f>
        <v>240</v>
      </c>
      <c r="CU995" s="76">
        <f>+CS995-CT995</f>
        <v>0</v>
      </c>
      <c r="CV995" s="81">
        <f>+AE995-AL995-AT995</f>
        <v>-40</v>
      </c>
      <c r="CW995" s="56" t="s">
        <v>3826</v>
      </c>
    </row>
    <row r="996" spans="1:101" ht="12.75">
      <c r="A996" s="56" t="s">
        <v>639</v>
      </c>
      <c r="B996" s="13">
        <v>142</v>
      </c>
      <c r="C996" s="15" t="s">
        <v>402</v>
      </c>
      <c r="D996" s="15" t="s">
        <v>403</v>
      </c>
      <c r="E996" s="13"/>
      <c r="F996" s="13"/>
      <c r="G996" s="13" t="s">
        <v>274</v>
      </c>
      <c r="H996" s="13">
        <v>5</v>
      </c>
      <c r="I996" s="55">
        <v>120.12</v>
      </c>
      <c r="J996" s="55">
        <v>35900</v>
      </c>
      <c r="K996" s="15">
        <v>0</v>
      </c>
      <c r="L996" s="15" t="s">
        <v>41</v>
      </c>
      <c r="M996" s="62" t="s">
        <v>14</v>
      </c>
      <c r="N996" s="56" t="s">
        <v>152</v>
      </c>
      <c r="O996" s="56" t="s">
        <v>640</v>
      </c>
      <c r="S996" s="56" t="s">
        <v>465</v>
      </c>
      <c r="T996" s="57" t="s">
        <v>274</v>
      </c>
      <c r="U996" s="57">
        <v>5</v>
      </c>
      <c r="V996" s="125">
        <v>120.12</v>
      </c>
      <c r="W996" s="125" t="s">
        <v>1017</v>
      </c>
      <c r="X996" s="65">
        <v>44851</v>
      </c>
      <c r="Y996" s="65">
        <v>44851</v>
      </c>
      <c r="Z996" s="69" t="s">
        <v>1080</v>
      </c>
      <c r="AA996" s="322">
        <v>48260</v>
      </c>
      <c r="AB996" s="56">
        <v>96</v>
      </c>
      <c r="AC996" s="56">
        <v>16</v>
      </c>
      <c r="AD996" s="65">
        <v>45366</v>
      </c>
      <c r="AE996" s="117">
        <v>200</v>
      </c>
      <c r="AF996" s="117">
        <v>50</v>
      </c>
      <c r="AG996" s="56" t="s">
        <v>441</v>
      </c>
      <c r="AH996" s="65">
        <v>45377</v>
      </c>
      <c r="AI996" s="56">
        <v>47356469</v>
      </c>
      <c r="AJ996" s="56" t="s">
        <v>2567</v>
      </c>
      <c r="AK996" s="56" t="s">
        <v>2592</v>
      </c>
      <c r="AL996" s="58">
        <v>200</v>
      </c>
      <c r="AN996" s="58" t="s">
        <v>2614</v>
      </c>
      <c r="AP996" s="65">
        <v>45377</v>
      </c>
      <c r="AQ996" s="56">
        <v>47356469</v>
      </c>
      <c r="AR996" s="56" t="s">
        <v>2567</v>
      </c>
      <c r="AS996" s="56" t="s">
        <v>2593</v>
      </c>
      <c r="AT996" s="58">
        <v>50</v>
      </c>
      <c r="AV996" s="58" t="s">
        <v>2615</v>
      </c>
      <c r="AW996" s="103">
        <v>45376</v>
      </c>
      <c r="AX996" s="97">
        <v>2471</v>
      </c>
      <c r="AY996" s="97"/>
      <c r="AZ996" s="97"/>
      <c r="BA996" s="195">
        <v>250</v>
      </c>
      <c r="BD996" s="56"/>
      <c r="CS996" s="58">
        <f>+AL996+AT996</f>
        <v>250</v>
      </c>
      <c r="CT996" s="76">
        <f>+BA996+BG996+BM996+BS996+BY996+CE996+CK996+CQ996</f>
        <v>250</v>
      </c>
      <c r="CU996" s="76">
        <f>+CS996-CT996</f>
        <v>0</v>
      </c>
      <c r="CV996" s="81">
        <f>+AE996-AL996-AT996</f>
        <v>-50</v>
      </c>
      <c r="CW996" s="56" t="s">
        <v>3826</v>
      </c>
    </row>
    <row r="997" spans="1:101">
      <c r="A997" s="56" t="s">
        <v>639</v>
      </c>
      <c r="B997" s="13">
        <v>142</v>
      </c>
      <c r="C997" s="15" t="s">
        <v>402</v>
      </c>
      <c r="D997" s="15" t="s">
        <v>403</v>
      </c>
      <c r="E997" s="13"/>
      <c r="F997" s="13"/>
      <c r="G997" s="13" t="s">
        <v>274</v>
      </c>
      <c r="H997" s="13">
        <v>5</v>
      </c>
      <c r="I997" s="55">
        <v>120.12</v>
      </c>
      <c r="J997" s="55">
        <v>35900</v>
      </c>
      <c r="K997" s="15">
        <v>0</v>
      </c>
      <c r="L997" s="15" t="s">
        <v>41</v>
      </c>
      <c r="M997" s="62" t="s">
        <v>14</v>
      </c>
      <c r="N997" s="56" t="s">
        <v>152</v>
      </c>
      <c r="O997" s="56" t="s">
        <v>640</v>
      </c>
      <c r="S997" s="56" t="s">
        <v>465</v>
      </c>
      <c r="T997" s="57" t="s">
        <v>274</v>
      </c>
      <c r="U997" s="57">
        <v>5</v>
      </c>
      <c r="V997" s="125">
        <v>120.12</v>
      </c>
      <c r="W997" s="125" t="s">
        <v>1017</v>
      </c>
      <c r="X997" s="65">
        <v>44851</v>
      </c>
      <c r="Y997" s="65">
        <v>44851</v>
      </c>
      <c r="Z997" s="69" t="s">
        <v>1080</v>
      </c>
      <c r="AA997" s="322">
        <v>48260</v>
      </c>
      <c r="AB997" s="56">
        <v>96</v>
      </c>
      <c r="AC997" s="56">
        <v>17</v>
      </c>
      <c r="AD997" s="65">
        <v>45397</v>
      </c>
      <c r="AE997" s="117">
        <v>200</v>
      </c>
      <c r="AF997" s="117">
        <v>50</v>
      </c>
      <c r="AG997" s="56" t="s">
        <v>441</v>
      </c>
      <c r="AH997" s="65">
        <v>45408</v>
      </c>
      <c r="AI997" s="56">
        <v>47356469</v>
      </c>
      <c r="AJ997" s="56" t="s">
        <v>2567</v>
      </c>
      <c r="AK997" s="56" t="s">
        <v>2594</v>
      </c>
      <c r="AL997" s="58">
        <v>200</v>
      </c>
      <c r="AN997" s="58" t="s">
        <v>2616</v>
      </c>
      <c r="AP997" s="65">
        <v>45408</v>
      </c>
      <c r="AQ997" s="56">
        <v>47356469</v>
      </c>
      <c r="AR997" s="56" t="s">
        <v>2567</v>
      </c>
      <c r="AS997" s="56" t="s">
        <v>2595</v>
      </c>
      <c r="AT997" s="58">
        <v>50</v>
      </c>
      <c r="AV997" s="58" t="s">
        <v>2617</v>
      </c>
      <c r="AW997" s="103">
        <v>45407</v>
      </c>
      <c r="AX997" s="97">
        <v>2577</v>
      </c>
      <c r="AY997" s="97"/>
      <c r="AZ997" s="97"/>
      <c r="BA997" s="101">
        <v>250</v>
      </c>
      <c r="BD997" s="56"/>
      <c r="CS997" s="58">
        <f>+AL997+AT997</f>
        <v>250</v>
      </c>
      <c r="CT997" s="76">
        <f>+BA997+BG997+BM997+BS997+BY997+CE997+CK997+CQ997</f>
        <v>250</v>
      </c>
      <c r="CU997" s="76">
        <f>+CS997-CT997</f>
        <v>0</v>
      </c>
      <c r="CV997" s="81">
        <f>+AE997-AL997-AT997</f>
        <v>-50</v>
      </c>
      <c r="CW997" s="56" t="s">
        <v>3826</v>
      </c>
    </row>
    <row r="998" spans="1:101">
      <c r="A998" s="56" t="s">
        <v>639</v>
      </c>
      <c r="B998" s="13">
        <v>142</v>
      </c>
      <c r="C998" s="15" t="s">
        <v>402</v>
      </c>
      <c r="D998" s="15" t="s">
        <v>403</v>
      </c>
      <c r="E998" s="13"/>
      <c r="F998" s="13"/>
      <c r="G998" s="13" t="s">
        <v>274</v>
      </c>
      <c r="H998" s="13">
        <v>5</v>
      </c>
      <c r="I998" s="55">
        <v>120.12</v>
      </c>
      <c r="J998" s="55">
        <v>35900</v>
      </c>
      <c r="K998" s="15">
        <v>0</v>
      </c>
      <c r="L998" s="15" t="s">
        <v>41</v>
      </c>
      <c r="M998" s="62" t="s">
        <v>14</v>
      </c>
      <c r="N998" s="56" t="s">
        <v>152</v>
      </c>
      <c r="O998" s="56" t="s">
        <v>640</v>
      </c>
      <c r="S998" s="56" t="s">
        <v>465</v>
      </c>
      <c r="T998" s="57" t="s">
        <v>274</v>
      </c>
      <c r="U998" s="57">
        <v>5</v>
      </c>
      <c r="V998" s="125">
        <v>120.12</v>
      </c>
      <c r="W998" s="125" t="s">
        <v>1017</v>
      </c>
      <c r="X998" s="65">
        <v>44851</v>
      </c>
      <c r="Y998" s="65">
        <v>44851</v>
      </c>
      <c r="Z998" s="69" t="s">
        <v>1080</v>
      </c>
      <c r="AA998" s="322">
        <v>48260</v>
      </c>
      <c r="AB998" s="56">
        <v>96</v>
      </c>
      <c r="AC998" s="56">
        <v>18</v>
      </c>
      <c r="AD998" s="65">
        <v>45427</v>
      </c>
      <c r="AE998" s="117">
        <v>200</v>
      </c>
      <c r="AF998" s="117">
        <v>40</v>
      </c>
      <c r="AG998" s="56" t="s">
        <v>441</v>
      </c>
      <c r="AH998" s="65">
        <v>45436</v>
      </c>
      <c r="AI998" s="56">
        <v>47356469</v>
      </c>
      <c r="AJ998" s="56" t="s">
        <v>2567</v>
      </c>
      <c r="AK998" s="56" t="s">
        <v>2596</v>
      </c>
      <c r="AL998" s="58">
        <v>200</v>
      </c>
      <c r="AN998" s="58" t="s">
        <v>2618</v>
      </c>
      <c r="AP998" s="65">
        <v>45436</v>
      </c>
      <c r="AQ998" s="56">
        <v>47356469</v>
      </c>
      <c r="AR998" s="56" t="s">
        <v>2567</v>
      </c>
      <c r="AS998" s="56" t="s">
        <v>2597</v>
      </c>
      <c r="AT998" s="58">
        <v>40</v>
      </c>
      <c r="AV998" s="58" t="s">
        <v>2619</v>
      </c>
      <c r="AW998" s="103">
        <v>45436</v>
      </c>
      <c r="AX998" s="97">
        <v>2684</v>
      </c>
      <c r="AY998" s="97"/>
      <c r="AZ998" s="97"/>
      <c r="BA998" s="101">
        <v>240</v>
      </c>
      <c r="BD998" s="56"/>
      <c r="CS998" s="58">
        <f>+AL998+AT998</f>
        <v>240</v>
      </c>
      <c r="CT998" s="76">
        <f>+BA998+BG998+BM998+BS998+BY998+CE998+CK998+CQ998</f>
        <v>240</v>
      </c>
      <c r="CU998" s="76">
        <f>+CS998-CT998</f>
        <v>0</v>
      </c>
      <c r="CV998" s="81">
        <f>+AE998-AL998-AT998</f>
        <v>-40</v>
      </c>
      <c r="CW998" s="56" t="s">
        <v>3826</v>
      </c>
    </row>
    <row r="999" spans="1:101" ht="12.75">
      <c r="A999" s="56" t="s">
        <v>639</v>
      </c>
      <c r="B999" s="13">
        <v>142</v>
      </c>
      <c r="C999" s="15" t="s">
        <v>402</v>
      </c>
      <c r="D999" s="15" t="s">
        <v>403</v>
      </c>
      <c r="E999" s="13"/>
      <c r="F999" s="13"/>
      <c r="G999" s="13" t="s">
        <v>274</v>
      </c>
      <c r="H999" s="13">
        <v>5</v>
      </c>
      <c r="I999" s="55">
        <v>120.12</v>
      </c>
      <c r="J999" s="55">
        <v>35900</v>
      </c>
      <c r="K999" s="15">
        <v>0</v>
      </c>
      <c r="L999" s="15" t="s">
        <v>41</v>
      </c>
      <c r="M999" s="62" t="s">
        <v>14</v>
      </c>
      <c r="N999" s="56" t="s">
        <v>152</v>
      </c>
      <c r="O999" s="56" t="s">
        <v>640</v>
      </c>
      <c r="S999" s="56" t="s">
        <v>465</v>
      </c>
      <c r="T999" s="57" t="s">
        <v>274</v>
      </c>
      <c r="U999" s="57">
        <v>5</v>
      </c>
      <c r="V999" s="125">
        <v>120.12</v>
      </c>
      <c r="W999" s="125" t="s">
        <v>1017</v>
      </c>
      <c r="X999" s="65">
        <v>44851</v>
      </c>
      <c r="Y999" s="65">
        <v>44851</v>
      </c>
      <c r="Z999" s="69" t="s">
        <v>1080</v>
      </c>
      <c r="AA999" s="322">
        <v>48260</v>
      </c>
      <c r="AB999" s="56">
        <v>96</v>
      </c>
      <c r="AC999" s="56">
        <v>19</v>
      </c>
      <c r="AD999" s="65">
        <v>45458</v>
      </c>
      <c r="AE999" s="117">
        <v>200</v>
      </c>
      <c r="AF999" s="117"/>
      <c r="AG999" s="56" t="s">
        <v>441</v>
      </c>
      <c r="AH999" s="65">
        <v>45460</v>
      </c>
      <c r="AI999" s="56">
        <v>47356469</v>
      </c>
      <c r="AJ999" s="56" t="s">
        <v>2567</v>
      </c>
      <c r="AK999" s="56" t="s">
        <v>2598</v>
      </c>
      <c r="AL999" s="58">
        <v>200</v>
      </c>
      <c r="AN999" s="58" t="s">
        <v>2620</v>
      </c>
      <c r="AP999" s="58"/>
      <c r="AQ999" s="58"/>
      <c r="AR999" s="58"/>
      <c r="AW999" s="177">
        <v>45460</v>
      </c>
      <c r="AX999" s="178">
        <v>2798</v>
      </c>
      <c r="AY999" s="97"/>
      <c r="AZ999" s="97"/>
      <c r="BA999" s="101">
        <v>200</v>
      </c>
      <c r="BD999" s="56"/>
      <c r="CS999" s="58">
        <f>+AL999+AT999</f>
        <v>200</v>
      </c>
      <c r="CT999" s="76">
        <f>+BA999+BG999+BM999+BS999+BY999+CE999+CK999+CQ999</f>
        <v>200</v>
      </c>
      <c r="CU999" s="76">
        <f>+CS999-CT999</f>
        <v>0</v>
      </c>
      <c r="CV999" s="81">
        <f>+AE999-AL999-AT999</f>
        <v>0</v>
      </c>
    </row>
    <row r="1000" spans="1:101" ht="12.75">
      <c r="A1000" s="56" t="s">
        <v>639</v>
      </c>
      <c r="B1000" s="13">
        <v>142</v>
      </c>
      <c r="C1000" s="15" t="s">
        <v>402</v>
      </c>
      <c r="D1000" s="15" t="s">
        <v>403</v>
      </c>
      <c r="E1000" s="13"/>
      <c r="F1000" s="13"/>
      <c r="G1000" s="13" t="s">
        <v>274</v>
      </c>
      <c r="H1000" s="13">
        <v>5</v>
      </c>
      <c r="I1000" s="55">
        <v>120.12</v>
      </c>
      <c r="J1000" s="55">
        <v>35900</v>
      </c>
      <c r="K1000" s="15">
        <v>0</v>
      </c>
      <c r="L1000" s="15" t="s">
        <v>41</v>
      </c>
      <c r="M1000" s="62" t="s">
        <v>14</v>
      </c>
      <c r="N1000" s="56" t="s">
        <v>152</v>
      </c>
      <c r="O1000" s="56" t="s">
        <v>640</v>
      </c>
      <c r="S1000" s="56" t="s">
        <v>465</v>
      </c>
      <c r="T1000" s="57" t="s">
        <v>274</v>
      </c>
      <c r="U1000" s="57">
        <v>5</v>
      </c>
      <c r="V1000" s="125">
        <v>120.12</v>
      </c>
      <c r="W1000" s="125" t="s">
        <v>1017</v>
      </c>
      <c r="X1000" s="65">
        <v>44851</v>
      </c>
      <c r="Y1000" s="65">
        <v>44851</v>
      </c>
      <c r="Z1000" s="69" t="s">
        <v>1080</v>
      </c>
      <c r="AA1000" s="322">
        <v>48260</v>
      </c>
      <c r="AB1000" s="56">
        <v>96</v>
      </c>
      <c r="AC1000" s="56">
        <v>20</v>
      </c>
      <c r="AD1000" s="65">
        <v>45488</v>
      </c>
      <c r="AE1000" s="117">
        <v>200</v>
      </c>
      <c r="AF1000" s="117">
        <v>50</v>
      </c>
      <c r="AG1000" s="56" t="s">
        <v>441</v>
      </c>
      <c r="AH1000" s="65">
        <v>45498</v>
      </c>
      <c r="AI1000" s="56">
        <v>47356469</v>
      </c>
      <c r="AJ1000" s="56" t="s">
        <v>2567</v>
      </c>
      <c r="AK1000" s="56" t="s">
        <v>2599</v>
      </c>
      <c r="AL1000" s="58">
        <v>200</v>
      </c>
      <c r="AN1000" s="58" t="s">
        <v>2621</v>
      </c>
      <c r="AP1000" s="65">
        <v>45498</v>
      </c>
      <c r="AQ1000" s="56">
        <v>47356469</v>
      </c>
      <c r="AR1000" s="56" t="s">
        <v>2567</v>
      </c>
      <c r="AS1000" s="56" t="s">
        <v>2600</v>
      </c>
      <c r="AT1000" s="58">
        <v>50</v>
      </c>
      <c r="AV1000" s="58" t="s">
        <v>2622</v>
      </c>
      <c r="AW1000" s="177">
        <v>45498</v>
      </c>
      <c r="AX1000" s="178">
        <v>2937</v>
      </c>
      <c r="AY1000" s="97"/>
      <c r="AZ1000" s="97"/>
      <c r="BA1000" s="101">
        <v>250</v>
      </c>
      <c r="BD1000" s="56"/>
      <c r="CS1000" s="58">
        <f>+AL1000+AT1000</f>
        <v>250</v>
      </c>
      <c r="CT1000" s="76">
        <f>+BA1000+BG1000+BM1000+BS1000+BY1000+CE1000+CK1000+CQ1000</f>
        <v>250</v>
      </c>
      <c r="CU1000" s="76">
        <f>+CS1000-CT1000</f>
        <v>0</v>
      </c>
      <c r="CV1000" s="81">
        <f>+AE1000-AL1000-AT1000</f>
        <v>-50</v>
      </c>
      <c r="CW1000" s="56" t="s">
        <v>3826</v>
      </c>
    </row>
    <row r="1001" spans="1:101" ht="12.75">
      <c r="A1001" s="56" t="s">
        <v>639</v>
      </c>
      <c r="B1001" s="13">
        <v>142</v>
      </c>
      <c r="C1001" s="15" t="s">
        <v>402</v>
      </c>
      <c r="D1001" s="15" t="s">
        <v>403</v>
      </c>
      <c r="E1001" s="13"/>
      <c r="F1001" s="13"/>
      <c r="G1001" s="13" t="s">
        <v>274</v>
      </c>
      <c r="H1001" s="13">
        <v>5</v>
      </c>
      <c r="I1001" s="55">
        <v>120.12</v>
      </c>
      <c r="J1001" s="55">
        <v>35900</v>
      </c>
      <c r="K1001" s="15">
        <v>0</v>
      </c>
      <c r="L1001" s="15" t="s">
        <v>41</v>
      </c>
      <c r="M1001" s="62" t="s">
        <v>14</v>
      </c>
      <c r="N1001" s="56" t="s">
        <v>152</v>
      </c>
      <c r="O1001" s="56" t="s">
        <v>640</v>
      </c>
      <c r="S1001" s="56" t="s">
        <v>465</v>
      </c>
      <c r="T1001" s="57" t="s">
        <v>274</v>
      </c>
      <c r="U1001" s="57">
        <v>5</v>
      </c>
      <c r="V1001" s="125">
        <v>120.12</v>
      </c>
      <c r="W1001" s="125" t="s">
        <v>1017</v>
      </c>
      <c r="X1001" s="65">
        <v>44851</v>
      </c>
      <c r="Y1001" s="65">
        <v>44851</v>
      </c>
      <c r="Z1001" s="69" t="s">
        <v>1080</v>
      </c>
      <c r="AA1001" s="322">
        <v>48260</v>
      </c>
      <c r="AB1001" s="56">
        <v>96</v>
      </c>
      <c r="AC1001" s="56">
        <v>21</v>
      </c>
      <c r="AD1001" s="65">
        <v>45519</v>
      </c>
      <c r="AE1001" s="117">
        <v>200</v>
      </c>
      <c r="AF1001" s="117">
        <v>40</v>
      </c>
      <c r="AG1001" s="56" t="s">
        <v>441</v>
      </c>
      <c r="AH1001" s="65">
        <v>45530</v>
      </c>
      <c r="AI1001" s="56">
        <v>47356469</v>
      </c>
      <c r="AJ1001" s="56" t="s">
        <v>2567</v>
      </c>
      <c r="AK1001" s="56" t="s">
        <v>2601</v>
      </c>
      <c r="AL1001" s="58">
        <v>200</v>
      </c>
      <c r="AN1001" s="58" t="s">
        <v>2623</v>
      </c>
      <c r="AP1001" s="65">
        <v>45530</v>
      </c>
      <c r="AQ1001" s="56">
        <v>47356469</v>
      </c>
      <c r="AR1001" s="56" t="s">
        <v>2567</v>
      </c>
      <c r="AS1001" s="56" t="s">
        <v>2602</v>
      </c>
      <c r="AT1001" s="58">
        <v>40</v>
      </c>
      <c r="AV1001" s="58" t="s">
        <v>2624</v>
      </c>
      <c r="AW1001" s="177">
        <v>45527</v>
      </c>
      <c r="AX1001" s="178">
        <v>3076</v>
      </c>
      <c r="AY1001" s="97"/>
      <c r="AZ1001" s="97"/>
      <c r="BA1001" s="101">
        <v>240</v>
      </c>
      <c r="BD1001" s="56"/>
      <c r="CS1001" s="58">
        <f>+AL1001+AT1001</f>
        <v>240</v>
      </c>
      <c r="CT1001" s="76">
        <f>+BA1001+BG1001+BM1001+BS1001+BY1001+CE1001+CK1001+CQ1001</f>
        <v>240</v>
      </c>
      <c r="CU1001" s="76">
        <f>+CS1001-CT1001</f>
        <v>0</v>
      </c>
      <c r="CV1001" s="81">
        <f>+AE1001-AL1001-AT1001</f>
        <v>-40</v>
      </c>
      <c r="CW1001" s="56" t="s">
        <v>3826</v>
      </c>
    </row>
    <row r="1002" spans="1:101" ht="12.75">
      <c r="A1002" s="56" t="s">
        <v>639</v>
      </c>
      <c r="B1002" s="13">
        <v>142</v>
      </c>
      <c r="C1002" s="15" t="s">
        <v>402</v>
      </c>
      <c r="D1002" s="15" t="s">
        <v>403</v>
      </c>
      <c r="E1002" s="13"/>
      <c r="F1002" s="13"/>
      <c r="G1002" s="13" t="s">
        <v>274</v>
      </c>
      <c r="H1002" s="13">
        <v>5</v>
      </c>
      <c r="I1002" s="55">
        <v>120.12</v>
      </c>
      <c r="J1002" s="55">
        <v>35900</v>
      </c>
      <c r="K1002" s="15">
        <v>0</v>
      </c>
      <c r="L1002" s="15" t="s">
        <v>41</v>
      </c>
      <c r="M1002" s="62" t="s">
        <v>14</v>
      </c>
      <c r="N1002" s="56" t="s">
        <v>152</v>
      </c>
      <c r="O1002" s="56" t="s">
        <v>640</v>
      </c>
      <c r="S1002" s="56" t="s">
        <v>465</v>
      </c>
      <c r="T1002" s="57" t="s">
        <v>274</v>
      </c>
      <c r="U1002" s="57">
        <v>5</v>
      </c>
      <c r="V1002" s="125">
        <v>120.12</v>
      </c>
      <c r="W1002" s="125" t="s">
        <v>1017</v>
      </c>
      <c r="X1002" s="65">
        <v>44851</v>
      </c>
      <c r="Y1002" s="65">
        <v>44851</v>
      </c>
      <c r="Z1002" s="69" t="s">
        <v>1080</v>
      </c>
      <c r="AA1002" s="322">
        <v>48260</v>
      </c>
      <c r="AB1002" s="56">
        <v>96</v>
      </c>
      <c r="AC1002" s="56">
        <v>22</v>
      </c>
      <c r="AD1002" s="65">
        <v>45550</v>
      </c>
      <c r="AE1002" s="117">
        <v>200</v>
      </c>
      <c r="AF1002" s="117">
        <v>50</v>
      </c>
      <c r="AG1002" s="56" t="s">
        <v>441</v>
      </c>
      <c r="AH1002" s="65">
        <v>45560</v>
      </c>
      <c r="AI1002" s="56">
        <v>47356469</v>
      </c>
      <c r="AJ1002" s="56" t="s">
        <v>2567</v>
      </c>
      <c r="AK1002" s="56" t="s">
        <v>2603</v>
      </c>
      <c r="AL1002" s="58">
        <v>200</v>
      </c>
      <c r="AN1002" s="58" t="s">
        <v>2625</v>
      </c>
      <c r="AP1002" s="65">
        <v>45560</v>
      </c>
      <c r="AQ1002" s="56">
        <v>47356469</v>
      </c>
      <c r="AR1002" s="56" t="s">
        <v>2567</v>
      </c>
      <c r="AS1002" s="56" t="s">
        <v>2604</v>
      </c>
      <c r="AT1002" s="58">
        <v>50</v>
      </c>
      <c r="AV1002" s="58" t="s">
        <v>2626</v>
      </c>
      <c r="AW1002" s="177">
        <v>45560</v>
      </c>
      <c r="AX1002" s="178">
        <v>3197</v>
      </c>
      <c r="AY1002" s="97"/>
      <c r="AZ1002" s="97"/>
      <c r="BA1002" s="195">
        <v>250</v>
      </c>
      <c r="BD1002" s="56"/>
      <c r="CS1002" s="58">
        <f>+AL1002+AT1002</f>
        <v>250</v>
      </c>
      <c r="CT1002" s="76">
        <f>+BA1002+BG1002+BM1002+BS1002+BY1002+CE1002+CK1002+CQ1002</f>
        <v>250</v>
      </c>
      <c r="CU1002" s="76">
        <f>+CS1002-CT1002</f>
        <v>0</v>
      </c>
      <c r="CV1002" s="81">
        <f>+AE1002-AL1002-AT1002</f>
        <v>-50</v>
      </c>
      <c r="CW1002" s="56" t="s">
        <v>3826</v>
      </c>
    </row>
    <row r="1003" spans="1:101" ht="12.75">
      <c r="A1003" s="56" t="s">
        <v>639</v>
      </c>
      <c r="B1003" s="13">
        <v>142</v>
      </c>
      <c r="C1003" s="15" t="s">
        <v>402</v>
      </c>
      <c r="D1003" s="15" t="s">
        <v>403</v>
      </c>
      <c r="E1003" s="13"/>
      <c r="F1003" s="13"/>
      <c r="G1003" s="13" t="s">
        <v>274</v>
      </c>
      <c r="H1003" s="13">
        <v>5</v>
      </c>
      <c r="I1003" s="55">
        <v>120.12</v>
      </c>
      <c r="J1003" s="55">
        <v>35900</v>
      </c>
      <c r="K1003" s="15">
        <v>0</v>
      </c>
      <c r="L1003" s="15" t="s">
        <v>41</v>
      </c>
      <c r="M1003" s="62" t="s">
        <v>14</v>
      </c>
      <c r="N1003" s="56" t="s">
        <v>152</v>
      </c>
      <c r="O1003" s="56" t="s">
        <v>640</v>
      </c>
      <c r="S1003" s="56" t="s">
        <v>465</v>
      </c>
      <c r="T1003" s="57" t="s">
        <v>274</v>
      </c>
      <c r="U1003" s="57">
        <v>5</v>
      </c>
      <c r="V1003" s="125">
        <v>120.12</v>
      </c>
      <c r="W1003" s="125" t="s">
        <v>1017</v>
      </c>
      <c r="X1003" s="65">
        <v>44851</v>
      </c>
      <c r="Y1003" s="65">
        <v>44851</v>
      </c>
      <c r="Z1003" s="69" t="s">
        <v>1080</v>
      </c>
      <c r="AA1003" s="322">
        <v>48260</v>
      </c>
      <c r="AB1003" s="56">
        <v>96</v>
      </c>
      <c r="AC1003" s="56">
        <v>23</v>
      </c>
      <c r="AD1003" s="65">
        <v>45580</v>
      </c>
      <c r="AE1003" s="117">
        <v>200</v>
      </c>
      <c r="AF1003" s="117">
        <v>50</v>
      </c>
      <c r="AG1003" s="56" t="s">
        <v>441</v>
      </c>
      <c r="AH1003" s="65">
        <v>45590</v>
      </c>
      <c r="AI1003" s="56">
        <v>47356469</v>
      </c>
      <c r="AJ1003" s="56" t="s">
        <v>2567</v>
      </c>
      <c r="AK1003" s="56" t="s">
        <v>2605</v>
      </c>
      <c r="AL1003" s="58">
        <v>200</v>
      </c>
      <c r="AN1003" s="58" t="s">
        <v>2627</v>
      </c>
      <c r="AP1003" s="65">
        <v>45590</v>
      </c>
      <c r="AQ1003" s="56">
        <v>47356469</v>
      </c>
      <c r="AR1003" s="56" t="s">
        <v>2567</v>
      </c>
      <c r="AS1003" s="56" t="s">
        <v>2606</v>
      </c>
      <c r="AT1003" s="58">
        <v>50</v>
      </c>
      <c r="AV1003" s="58" t="s">
        <v>2628</v>
      </c>
      <c r="AW1003" s="177">
        <v>45590</v>
      </c>
      <c r="AX1003" s="178">
        <v>3317</v>
      </c>
      <c r="AY1003" s="97"/>
      <c r="AZ1003" s="97"/>
      <c r="BA1003" s="101">
        <v>250</v>
      </c>
      <c r="BD1003" s="56"/>
      <c r="CS1003" s="58">
        <f>+AL1003+AT1003</f>
        <v>250</v>
      </c>
      <c r="CT1003" s="76">
        <f>+BA1003+BG1003+BM1003+BS1003+BY1003+CE1003+CK1003+CQ1003</f>
        <v>250</v>
      </c>
      <c r="CU1003" s="76">
        <f>+CS1003-CT1003</f>
        <v>0</v>
      </c>
      <c r="CV1003" s="81">
        <f>+AE1003-AL1003-AT1003</f>
        <v>-50</v>
      </c>
      <c r="CW1003" s="56" t="s">
        <v>3826</v>
      </c>
    </row>
    <row r="1004" spans="1:101" ht="12.75">
      <c r="A1004" s="56" t="s">
        <v>639</v>
      </c>
      <c r="B1004" s="13">
        <v>142</v>
      </c>
      <c r="C1004" s="15" t="s">
        <v>402</v>
      </c>
      <c r="D1004" s="15" t="s">
        <v>403</v>
      </c>
      <c r="E1004" s="13"/>
      <c r="F1004" s="13"/>
      <c r="G1004" s="13" t="s">
        <v>274</v>
      </c>
      <c r="H1004" s="13">
        <v>5</v>
      </c>
      <c r="I1004" s="55">
        <v>120.12</v>
      </c>
      <c r="J1004" s="55">
        <v>35900</v>
      </c>
      <c r="K1004" s="15">
        <v>0</v>
      </c>
      <c r="L1004" s="15" t="s">
        <v>41</v>
      </c>
      <c r="M1004" s="62" t="s">
        <v>14</v>
      </c>
      <c r="N1004" s="56" t="s">
        <v>152</v>
      </c>
      <c r="O1004" s="56" t="s">
        <v>640</v>
      </c>
      <c r="S1004" s="56" t="s">
        <v>465</v>
      </c>
      <c r="T1004" s="57" t="s">
        <v>274</v>
      </c>
      <c r="U1004" s="57">
        <v>5</v>
      </c>
      <c r="V1004" s="125">
        <v>120.12</v>
      </c>
      <c r="W1004" s="125" t="s">
        <v>1017</v>
      </c>
      <c r="X1004" s="65">
        <v>44851</v>
      </c>
      <c r="Y1004" s="65">
        <v>44851</v>
      </c>
      <c r="Z1004" s="69" t="s">
        <v>1080</v>
      </c>
      <c r="AA1004" s="322">
        <v>48260</v>
      </c>
      <c r="AB1004" s="56">
        <v>96</v>
      </c>
      <c r="AC1004" s="56">
        <v>24</v>
      </c>
      <c r="AD1004" s="65">
        <v>45611</v>
      </c>
      <c r="AE1004" s="117">
        <v>200</v>
      </c>
      <c r="AF1004" s="117">
        <v>50</v>
      </c>
      <c r="AG1004" s="56" t="s">
        <v>441</v>
      </c>
      <c r="AH1004" s="65">
        <v>45621</v>
      </c>
      <c r="AI1004" s="56">
        <v>47356469</v>
      </c>
      <c r="AJ1004" s="56" t="s">
        <v>2567</v>
      </c>
      <c r="AK1004" s="56" t="s">
        <v>2607</v>
      </c>
      <c r="AL1004" s="58">
        <v>200</v>
      </c>
      <c r="AN1004" s="58" t="s">
        <v>2629</v>
      </c>
      <c r="AP1004" s="65">
        <v>45621</v>
      </c>
      <c r="AQ1004" s="56">
        <v>47356469</v>
      </c>
      <c r="AR1004" s="56" t="s">
        <v>2567</v>
      </c>
      <c r="AS1004" s="56" t="s">
        <v>2608</v>
      </c>
      <c r="AT1004" s="58">
        <v>50</v>
      </c>
      <c r="AV1004" s="58" t="s">
        <v>2630</v>
      </c>
      <c r="AW1004" s="177">
        <v>45621</v>
      </c>
      <c r="AX1004" s="178">
        <v>3443</v>
      </c>
      <c r="AY1004" s="97"/>
      <c r="AZ1004" s="97"/>
      <c r="BA1004" s="101">
        <v>250</v>
      </c>
      <c r="BD1004" s="56"/>
      <c r="CS1004" s="58">
        <f>+AL1004+AT1004</f>
        <v>250</v>
      </c>
      <c r="CT1004" s="76">
        <f>+BA1004+BG1004+BM1004+BS1004+BY1004+CE1004+CK1004+CQ1004</f>
        <v>250</v>
      </c>
      <c r="CU1004" s="76">
        <f>+CS1004-CT1004</f>
        <v>0</v>
      </c>
      <c r="CV1004" s="81">
        <f>+AE1004-AL1004-AT1004</f>
        <v>-50</v>
      </c>
      <c r="CW1004" s="56" t="s">
        <v>3826</v>
      </c>
    </row>
    <row r="1005" spans="1:101" ht="12.75">
      <c r="A1005" s="56" t="s">
        <v>639</v>
      </c>
      <c r="B1005" s="13">
        <v>142</v>
      </c>
      <c r="C1005" s="15" t="s">
        <v>402</v>
      </c>
      <c r="D1005" s="15" t="s">
        <v>403</v>
      </c>
      <c r="E1005" s="13"/>
      <c r="F1005" s="13"/>
      <c r="G1005" s="13" t="s">
        <v>274</v>
      </c>
      <c r="H1005" s="13">
        <v>5</v>
      </c>
      <c r="I1005" s="55">
        <v>120.12</v>
      </c>
      <c r="J1005" s="55">
        <v>35900</v>
      </c>
      <c r="K1005" s="15">
        <v>0</v>
      </c>
      <c r="L1005" s="15" t="s">
        <v>41</v>
      </c>
      <c r="M1005" s="62" t="s">
        <v>14</v>
      </c>
      <c r="N1005" s="56" t="s">
        <v>152</v>
      </c>
      <c r="O1005" s="56" t="s">
        <v>640</v>
      </c>
      <c r="S1005" s="56" t="s">
        <v>465</v>
      </c>
      <c r="T1005" s="57" t="s">
        <v>274</v>
      </c>
      <c r="U1005" s="57">
        <v>5</v>
      </c>
      <c r="V1005" s="125">
        <v>120.12</v>
      </c>
      <c r="W1005" s="125" t="s">
        <v>1017</v>
      </c>
      <c r="X1005" s="65">
        <v>44851</v>
      </c>
      <c r="Y1005" s="65">
        <v>44851</v>
      </c>
      <c r="Z1005" s="69" t="s">
        <v>1080</v>
      </c>
      <c r="AA1005" s="322">
        <v>48260</v>
      </c>
      <c r="AB1005" s="56">
        <v>96</v>
      </c>
      <c r="AC1005" s="56">
        <v>25</v>
      </c>
      <c r="AD1005" s="65">
        <v>45641</v>
      </c>
      <c r="AE1005" s="117">
        <v>534.16999999999996</v>
      </c>
      <c r="AF1005" s="117"/>
      <c r="AG1005" s="56" t="s">
        <v>441</v>
      </c>
      <c r="AH1005" s="65">
        <v>45652</v>
      </c>
      <c r="AI1005" s="56">
        <v>47356469</v>
      </c>
      <c r="AJ1005" s="56" t="s">
        <v>2567</v>
      </c>
      <c r="AK1005" s="56" t="s">
        <v>2609</v>
      </c>
      <c r="AL1005" s="58">
        <v>200</v>
      </c>
      <c r="AN1005" s="58" t="s">
        <v>2631</v>
      </c>
      <c r="AP1005" s="58"/>
      <c r="AQ1005" s="58"/>
      <c r="AR1005" s="58"/>
      <c r="AW1005" s="177">
        <v>45650</v>
      </c>
      <c r="AX1005" s="178">
        <v>3524</v>
      </c>
      <c r="AY1005" s="97"/>
      <c r="AZ1005" s="97"/>
      <c r="BA1005" s="101">
        <v>200</v>
      </c>
      <c r="BD1005" s="56"/>
      <c r="CS1005" s="58">
        <f>+AL1005+AT1005</f>
        <v>200</v>
      </c>
      <c r="CT1005" s="76">
        <f>+BA1005+BG1005+BM1005+BS1005+BY1005+CE1005+CK1005+CQ1005</f>
        <v>200</v>
      </c>
      <c r="CU1005" s="76">
        <f>+CS1005-CT1005</f>
        <v>0</v>
      </c>
      <c r="CV1005" s="81">
        <f>+AE1005-AL1005-AT1005</f>
        <v>334.16999999999996</v>
      </c>
      <c r="CW1005" s="56" t="s">
        <v>3827</v>
      </c>
    </row>
    <row r="1006" spans="1:101" ht="12.75">
      <c r="A1006" s="56" t="s">
        <v>639</v>
      </c>
      <c r="B1006" s="13">
        <v>142</v>
      </c>
      <c r="C1006" s="15" t="s">
        <v>402</v>
      </c>
      <c r="D1006" s="15" t="s">
        <v>403</v>
      </c>
      <c r="E1006" s="13"/>
      <c r="F1006" s="13"/>
      <c r="G1006" s="13" t="s">
        <v>274</v>
      </c>
      <c r="H1006" s="13">
        <v>5</v>
      </c>
      <c r="I1006" s="55">
        <v>120.12</v>
      </c>
      <c r="J1006" s="55">
        <v>35900</v>
      </c>
      <c r="K1006" s="15">
        <v>0</v>
      </c>
      <c r="L1006" s="15" t="s">
        <v>41</v>
      </c>
      <c r="M1006" s="62" t="s">
        <v>14</v>
      </c>
      <c r="N1006" s="56" t="s">
        <v>152</v>
      </c>
      <c r="O1006" s="56" t="s">
        <v>640</v>
      </c>
      <c r="S1006" s="56" t="s">
        <v>465</v>
      </c>
      <c r="T1006" s="57" t="s">
        <v>274</v>
      </c>
      <c r="U1006" s="57">
        <v>5</v>
      </c>
      <c r="V1006" s="125">
        <v>120.12</v>
      </c>
      <c r="W1006" s="125" t="s">
        <v>1017</v>
      </c>
      <c r="X1006" s="65">
        <v>44851</v>
      </c>
      <c r="Y1006" s="65">
        <v>44851</v>
      </c>
      <c r="Z1006" s="69" t="s">
        <v>1080</v>
      </c>
      <c r="AA1006" s="322">
        <v>48260</v>
      </c>
      <c r="AB1006" s="56">
        <v>96</v>
      </c>
      <c r="AC1006" s="56">
        <v>26</v>
      </c>
      <c r="AD1006" s="65">
        <v>45672</v>
      </c>
      <c r="AE1006" s="117">
        <v>534.16999999999996</v>
      </c>
      <c r="AF1006" s="117"/>
      <c r="AG1006" s="56" t="s">
        <v>441</v>
      </c>
      <c r="AH1006" s="65">
        <v>45681</v>
      </c>
      <c r="AI1006" s="56">
        <v>47356469</v>
      </c>
      <c r="AJ1006" s="56" t="s">
        <v>2567</v>
      </c>
      <c r="AK1006" s="56" t="s">
        <v>2632</v>
      </c>
      <c r="AL1006" s="58">
        <v>200</v>
      </c>
      <c r="AN1006" s="58" t="s">
        <v>2641</v>
      </c>
      <c r="AP1006" s="58"/>
      <c r="AQ1006" s="58"/>
      <c r="AR1006" s="58"/>
      <c r="AW1006" s="177">
        <v>45681</v>
      </c>
      <c r="AX1006" s="178">
        <v>3652</v>
      </c>
      <c r="AY1006" s="97"/>
      <c r="AZ1006" s="97"/>
      <c r="BA1006" s="101">
        <v>200</v>
      </c>
      <c r="BD1006" s="56"/>
      <c r="CS1006" s="58">
        <f>+AL1006+AT1006</f>
        <v>200</v>
      </c>
      <c r="CT1006" s="76">
        <f>+BA1006+BG1006+BM1006+BS1006+BY1006+CE1006+CK1006+CQ1006</f>
        <v>200</v>
      </c>
      <c r="CU1006" s="76">
        <f>+CS1006-CT1006</f>
        <v>0</v>
      </c>
      <c r="CV1006" s="81">
        <f>+AE1006-AL1006-AT1006</f>
        <v>334.16999999999996</v>
      </c>
      <c r="CW1006" s="56" t="s">
        <v>3827</v>
      </c>
    </row>
    <row r="1007" spans="1:101" ht="12.75">
      <c r="A1007" s="56" t="s">
        <v>639</v>
      </c>
      <c r="B1007" s="13">
        <v>142</v>
      </c>
      <c r="C1007" s="15" t="s">
        <v>402</v>
      </c>
      <c r="D1007" s="15" t="s">
        <v>403</v>
      </c>
      <c r="E1007" s="13"/>
      <c r="F1007" s="13"/>
      <c r="G1007" s="13" t="s">
        <v>274</v>
      </c>
      <c r="H1007" s="13">
        <v>5</v>
      </c>
      <c r="I1007" s="55">
        <v>120.12</v>
      </c>
      <c r="J1007" s="55">
        <v>35900</v>
      </c>
      <c r="K1007" s="15">
        <v>0</v>
      </c>
      <c r="L1007" s="15" t="s">
        <v>41</v>
      </c>
      <c r="M1007" s="62" t="s">
        <v>14</v>
      </c>
      <c r="N1007" s="56" t="s">
        <v>152</v>
      </c>
      <c r="O1007" s="56" t="s">
        <v>640</v>
      </c>
      <c r="S1007" s="56" t="s">
        <v>465</v>
      </c>
      <c r="T1007" s="57" t="s">
        <v>274</v>
      </c>
      <c r="U1007" s="57">
        <v>5</v>
      </c>
      <c r="V1007" s="125">
        <v>120.12</v>
      </c>
      <c r="W1007" s="125" t="s">
        <v>1017</v>
      </c>
      <c r="X1007" s="65">
        <v>44851</v>
      </c>
      <c r="Y1007" s="65">
        <v>44851</v>
      </c>
      <c r="Z1007" s="69" t="s">
        <v>1080</v>
      </c>
      <c r="AA1007" s="322">
        <v>48260</v>
      </c>
      <c r="AB1007" s="56">
        <v>96</v>
      </c>
      <c r="AC1007" s="56">
        <v>27</v>
      </c>
      <c r="AD1007" s="65">
        <v>45703</v>
      </c>
      <c r="AE1007" s="117">
        <v>534.16999999999996</v>
      </c>
      <c r="AF1007" s="117"/>
      <c r="AG1007" s="56" t="s">
        <v>441</v>
      </c>
      <c r="AH1007" s="65">
        <v>45721</v>
      </c>
      <c r="AI1007" s="56">
        <v>47356469</v>
      </c>
      <c r="AJ1007" s="56" t="s">
        <v>2567</v>
      </c>
      <c r="AK1007" s="56" t="s">
        <v>2633</v>
      </c>
      <c r="AL1007" s="58">
        <v>200</v>
      </c>
      <c r="AN1007" s="58" t="s">
        <v>2642</v>
      </c>
      <c r="AP1007" s="58"/>
      <c r="AQ1007" s="58"/>
      <c r="AR1007" s="58"/>
      <c r="AW1007" s="177">
        <v>45720</v>
      </c>
      <c r="AX1007" s="178">
        <v>3851</v>
      </c>
      <c r="AY1007" s="97"/>
      <c r="AZ1007" s="97"/>
      <c r="BA1007" s="101">
        <v>200</v>
      </c>
      <c r="BD1007" s="56"/>
      <c r="CS1007" s="58">
        <f>+AL1007+AT1007</f>
        <v>200</v>
      </c>
      <c r="CT1007" s="76">
        <f>+BA1007+BG1007+BM1007+BS1007+BY1007+CE1007+CK1007+CQ1007</f>
        <v>200</v>
      </c>
      <c r="CU1007" s="76">
        <f>+CS1007-CT1007</f>
        <v>0</v>
      </c>
      <c r="CV1007" s="81">
        <f>+AE1007-AL1007-AT1007</f>
        <v>334.16999999999996</v>
      </c>
      <c r="CW1007" s="56" t="s">
        <v>3827</v>
      </c>
    </row>
    <row r="1008" spans="1:101" ht="12.75">
      <c r="A1008" s="56" t="s">
        <v>639</v>
      </c>
      <c r="B1008" s="13">
        <v>142</v>
      </c>
      <c r="C1008" s="15" t="s">
        <v>402</v>
      </c>
      <c r="D1008" s="15" t="s">
        <v>403</v>
      </c>
      <c r="E1008" s="13"/>
      <c r="F1008" s="13"/>
      <c r="G1008" s="13" t="s">
        <v>274</v>
      </c>
      <c r="H1008" s="13">
        <v>5</v>
      </c>
      <c r="I1008" s="55">
        <v>120.12</v>
      </c>
      <c r="J1008" s="55">
        <v>35900</v>
      </c>
      <c r="K1008" s="15">
        <v>0</v>
      </c>
      <c r="L1008" s="15" t="s">
        <v>41</v>
      </c>
      <c r="M1008" s="62" t="s">
        <v>14</v>
      </c>
      <c r="N1008" s="56" t="s">
        <v>152</v>
      </c>
      <c r="O1008" s="56" t="s">
        <v>640</v>
      </c>
      <c r="S1008" s="56" t="s">
        <v>465</v>
      </c>
      <c r="T1008" s="57" t="s">
        <v>274</v>
      </c>
      <c r="U1008" s="57">
        <v>5</v>
      </c>
      <c r="V1008" s="125">
        <v>120.12</v>
      </c>
      <c r="W1008" s="125" t="s">
        <v>1017</v>
      </c>
      <c r="X1008" s="65">
        <v>44851</v>
      </c>
      <c r="Y1008" s="65">
        <v>44851</v>
      </c>
      <c r="Z1008" s="69" t="s">
        <v>1080</v>
      </c>
      <c r="AA1008" s="322">
        <v>48260</v>
      </c>
      <c r="AB1008" s="56">
        <v>96</v>
      </c>
      <c r="AC1008" s="56">
        <v>28</v>
      </c>
      <c r="AD1008" s="65">
        <v>45731</v>
      </c>
      <c r="AE1008" s="117">
        <v>534.16999999999996</v>
      </c>
      <c r="AF1008" s="117"/>
      <c r="AG1008" s="56" t="s">
        <v>441</v>
      </c>
      <c r="AH1008" s="65">
        <v>45742</v>
      </c>
      <c r="AI1008" s="56">
        <v>47356469</v>
      </c>
      <c r="AJ1008" s="56" t="s">
        <v>2567</v>
      </c>
      <c r="AK1008" s="56" t="s">
        <v>2634</v>
      </c>
      <c r="AL1008" s="58">
        <v>200</v>
      </c>
      <c r="AN1008" s="58" t="s">
        <v>2643</v>
      </c>
      <c r="AP1008" s="58"/>
      <c r="AQ1008" s="58"/>
      <c r="AR1008" s="58"/>
      <c r="AW1008" s="177">
        <v>45741</v>
      </c>
      <c r="AX1008" s="178">
        <v>3921</v>
      </c>
      <c r="AY1008" s="97"/>
      <c r="AZ1008" s="97"/>
      <c r="BA1008" s="101">
        <v>200</v>
      </c>
      <c r="BD1008" s="56"/>
      <c r="CS1008" s="58">
        <f>+AL1008+AT1008</f>
        <v>200</v>
      </c>
      <c r="CT1008" s="76">
        <f>+BA1008+BG1008+BM1008+BS1008+BY1008+CE1008+CK1008+CQ1008</f>
        <v>200</v>
      </c>
      <c r="CU1008" s="76">
        <f>+CS1008-CT1008</f>
        <v>0</v>
      </c>
      <c r="CV1008" s="81">
        <f>+AE1008-AL1008-AT1008</f>
        <v>334.16999999999996</v>
      </c>
      <c r="CW1008" s="56" t="s">
        <v>3827</v>
      </c>
    </row>
    <row r="1009" spans="1:101" ht="12.75">
      <c r="A1009" s="56" t="s">
        <v>639</v>
      </c>
      <c r="B1009" s="13">
        <v>142</v>
      </c>
      <c r="C1009" s="15" t="s">
        <v>402</v>
      </c>
      <c r="D1009" s="15" t="s">
        <v>403</v>
      </c>
      <c r="E1009" s="13"/>
      <c r="F1009" s="13"/>
      <c r="G1009" s="13" t="s">
        <v>274</v>
      </c>
      <c r="H1009" s="13">
        <v>5</v>
      </c>
      <c r="I1009" s="55">
        <v>120.12</v>
      </c>
      <c r="J1009" s="55">
        <v>35900</v>
      </c>
      <c r="K1009" s="15">
        <v>0</v>
      </c>
      <c r="L1009" s="15" t="s">
        <v>41</v>
      </c>
      <c r="M1009" s="62" t="s">
        <v>14</v>
      </c>
      <c r="N1009" s="56" t="s">
        <v>152</v>
      </c>
      <c r="O1009" s="56" t="s">
        <v>640</v>
      </c>
      <c r="S1009" s="56" t="s">
        <v>465</v>
      </c>
      <c r="T1009" s="57" t="s">
        <v>274</v>
      </c>
      <c r="U1009" s="57">
        <v>5</v>
      </c>
      <c r="V1009" s="125">
        <v>120.12</v>
      </c>
      <c r="W1009" s="125" t="s">
        <v>1017</v>
      </c>
      <c r="X1009" s="65">
        <v>44851</v>
      </c>
      <c r="Y1009" s="65">
        <v>44851</v>
      </c>
      <c r="Z1009" s="69" t="s">
        <v>1080</v>
      </c>
      <c r="AA1009" s="322">
        <v>48260</v>
      </c>
      <c r="AB1009" s="56">
        <v>96</v>
      </c>
      <c r="AC1009" s="56">
        <v>29</v>
      </c>
      <c r="AD1009" s="65">
        <v>45762</v>
      </c>
      <c r="AE1009" s="117">
        <v>534.16999999999996</v>
      </c>
      <c r="AF1009" s="117"/>
      <c r="AG1009" s="56" t="s">
        <v>441</v>
      </c>
      <c r="AH1009" s="65">
        <v>45791</v>
      </c>
      <c r="AI1009" s="56">
        <v>47356469</v>
      </c>
      <c r="AJ1009" s="56" t="s">
        <v>2567</v>
      </c>
      <c r="AK1009" s="56" t="s">
        <v>2635</v>
      </c>
      <c r="AL1009" s="58">
        <v>200</v>
      </c>
      <c r="AN1009" s="58" t="s">
        <v>2644</v>
      </c>
      <c r="AP1009" s="58"/>
      <c r="AQ1009" s="58"/>
      <c r="AR1009" s="58"/>
      <c r="AW1009" s="177">
        <v>45791</v>
      </c>
      <c r="AX1009" s="178">
        <v>4163</v>
      </c>
      <c r="AY1009" s="97"/>
      <c r="AZ1009" s="97"/>
      <c r="BA1009" s="101">
        <v>200</v>
      </c>
      <c r="BD1009" s="56"/>
      <c r="CS1009" s="58">
        <f>+AL1009+AT1009</f>
        <v>200</v>
      </c>
      <c r="CT1009" s="76">
        <f>+BA1009+BG1009+BM1009+BS1009+BY1009+CE1009+CK1009+CQ1009</f>
        <v>200</v>
      </c>
      <c r="CU1009" s="76">
        <f>+CS1009-CT1009</f>
        <v>0</v>
      </c>
      <c r="CV1009" s="81">
        <f>+AE1009-AL1009-AT1009</f>
        <v>334.16999999999996</v>
      </c>
      <c r="CW1009" s="56" t="s">
        <v>3827</v>
      </c>
    </row>
    <row r="1010" spans="1:101" ht="12.75">
      <c r="A1010" s="56" t="s">
        <v>639</v>
      </c>
      <c r="B1010" s="13">
        <v>142</v>
      </c>
      <c r="C1010" s="15" t="s">
        <v>402</v>
      </c>
      <c r="D1010" s="15" t="s">
        <v>403</v>
      </c>
      <c r="E1010" s="13"/>
      <c r="F1010" s="13"/>
      <c r="G1010" s="13" t="s">
        <v>274</v>
      </c>
      <c r="H1010" s="13">
        <v>5</v>
      </c>
      <c r="I1010" s="55">
        <v>120.12</v>
      </c>
      <c r="J1010" s="55">
        <v>35900</v>
      </c>
      <c r="K1010" s="15">
        <v>0</v>
      </c>
      <c r="L1010" s="15" t="s">
        <v>41</v>
      </c>
      <c r="M1010" s="62" t="s">
        <v>14</v>
      </c>
      <c r="N1010" s="56" t="s">
        <v>152</v>
      </c>
      <c r="O1010" s="56" t="s">
        <v>640</v>
      </c>
      <c r="S1010" s="56" t="s">
        <v>465</v>
      </c>
      <c r="T1010" s="57" t="s">
        <v>274</v>
      </c>
      <c r="U1010" s="57">
        <v>5</v>
      </c>
      <c r="V1010" s="125">
        <v>120.12</v>
      </c>
      <c r="W1010" s="125" t="s">
        <v>1017</v>
      </c>
      <c r="X1010" s="65">
        <v>44851</v>
      </c>
      <c r="Y1010" s="65">
        <v>44851</v>
      </c>
      <c r="Z1010" s="69" t="s">
        <v>1080</v>
      </c>
      <c r="AA1010" s="322">
        <v>48260</v>
      </c>
      <c r="AB1010" s="56">
        <v>96</v>
      </c>
      <c r="AC1010" s="56">
        <v>30</v>
      </c>
      <c r="AD1010" s="65">
        <v>45792</v>
      </c>
      <c r="AE1010" s="117">
        <v>534.16999999999996</v>
      </c>
      <c r="AF1010" s="117"/>
      <c r="AG1010" s="56" t="s">
        <v>441</v>
      </c>
      <c r="AH1010" s="65">
        <v>45803</v>
      </c>
      <c r="AI1010" s="56">
        <v>47356469</v>
      </c>
      <c r="AJ1010" s="56" t="s">
        <v>2567</v>
      </c>
      <c r="AK1010" s="56" t="s">
        <v>2636</v>
      </c>
      <c r="AL1010" s="58">
        <v>200</v>
      </c>
      <c r="AN1010" s="58" t="s">
        <v>2645</v>
      </c>
      <c r="AP1010" s="58"/>
      <c r="AQ1010" s="58"/>
      <c r="AR1010" s="58"/>
      <c r="AW1010" s="177">
        <v>45803</v>
      </c>
      <c r="AX1010" s="178">
        <v>4217</v>
      </c>
      <c r="AY1010" s="97"/>
      <c r="AZ1010" s="97"/>
      <c r="BA1010" s="101">
        <v>200</v>
      </c>
      <c r="BD1010" s="56"/>
      <c r="CS1010" s="58">
        <f>+AL1010+AT1010</f>
        <v>200</v>
      </c>
      <c r="CT1010" s="76">
        <f>+BA1010+BG1010+BM1010+BS1010+BY1010+CE1010+CK1010+CQ1010</f>
        <v>200</v>
      </c>
      <c r="CU1010" s="76">
        <f>+CS1010-CT1010</f>
        <v>0</v>
      </c>
      <c r="CV1010" s="81">
        <f>+AE1010-AL1010-AT1010</f>
        <v>334.16999999999996</v>
      </c>
      <c r="CW1010" s="56" t="s">
        <v>3827</v>
      </c>
    </row>
    <row r="1011" spans="1:101">
      <c r="A1011" s="56" t="s">
        <v>639</v>
      </c>
      <c r="B1011" s="13">
        <v>142</v>
      </c>
      <c r="C1011" s="15" t="s">
        <v>402</v>
      </c>
      <c r="D1011" s="15" t="s">
        <v>403</v>
      </c>
      <c r="E1011" s="13"/>
      <c r="F1011" s="13"/>
      <c r="G1011" s="13" t="s">
        <v>274</v>
      </c>
      <c r="H1011" s="13">
        <v>5</v>
      </c>
      <c r="I1011" s="55">
        <v>120.12</v>
      </c>
      <c r="J1011" s="55">
        <v>35900</v>
      </c>
      <c r="K1011" s="15">
        <v>0</v>
      </c>
      <c r="L1011" s="15" t="s">
        <v>41</v>
      </c>
      <c r="M1011" s="62" t="s">
        <v>14</v>
      </c>
      <c r="N1011" s="56" t="s">
        <v>152</v>
      </c>
      <c r="O1011" s="56" t="s">
        <v>640</v>
      </c>
      <c r="S1011" s="56" t="s">
        <v>465</v>
      </c>
      <c r="T1011" s="57" t="s">
        <v>274</v>
      </c>
      <c r="U1011" s="57">
        <v>5</v>
      </c>
      <c r="V1011" s="125">
        <v>120.12</v>
      </c>
      <c r="W1011" s="125" t="s">
        <v>1017</v>
      </c>
      <c r="X1011" s="65">
        <v>44851</v>
      </c>
      <c r="Y1011" s="65">
        <v>44851</v>
      </c>
      <c r="Z1011" s="69" t="s">
        <v>1080</v>
      </c>
      <c r="AA1011" s="322">
        <v>48260</v>
      </c>
      <c r="AB1011" s="56">
        <v>96</v>
      </c>
      <c r="AC1011" s="56">
        <v>31</v>
      </c>
      <c r="AD1011" s="65">
        <v>45823</v>
      </c>
      <c r="AE1011" s="117">
        <v>534.16999999999996</v>
      </c>
      <c r="AF1011" s="117"/>
      <c r="AG1011" s="56" t="s">
        <v>441</v>
      </c>
      <c r="AH1011" s="65">
        <v>45852</v>
      </c>
      <c r="AI1011" s="56">
        <v>47356469</v>
      </c>
      <c r="AJ1011" s="56" t="s">
        <v>2567</v>
      </c>
      <c r="AK1011" s="56" t="s">
        <v>2637</v>
      </c>
      <c r="AL1011" s="58">
        <v>200</v>
      </c>
      <c r="AN1011" s="58" t="s">
        <v>2646</v>
      </c>
      <c r="AP1011" s="58"/>
      <c r="AQ1011" s="58"/>
      <c r="AR1011" s="58"/>
      <c r="AW1011" s="103">
        <v>45835</v>
      </c>
      <c r="AX1011" s="97">
        <v>4347</v>
      </c>
      <c r="AY1011" s="97"/>
      <c r="AZ1011" s="97"/>
      <c r="BA1011" s="101">
        <v>100</v>
      </c>
      <c r="BC1011" s="103">
        <v>45849</v>
      </c>
      <c r="BD1011" s="97">
        <v>4408</v>
      </c>
      <c r="BE1011" s="97"/>
      <c r="BF1011" s="97"/>
      <c r="BG1011" s="97">
        <v>100</v>
      </c>
      <c r="BH1011" s="97"/>
      <c r="CS1011" s="58">
        <f>+AL1011+AT1011</f>
        <v>200</v>
      </c>
      <c r="CT1011" s="76">
        <f>+BA1011+BG1011+BM1011+BS1011+BY1011+CE1011+CK1011+CQ1011</f>
        <v>200</v>
      </c>
      <c r="CU1011" s="76">
        <f>+CS1011-CT1011</f>
        <v>0</v>
      </c>
      <c r="CV1011" s="81">
        <f>+AE1011-AL1011-AT1011</f>
        <v>334.16999999999996</v>
      </c>
      <c r="CW1011" s="56" t="s">
        <v>3827</v>
      </c>
    </row>
    <row r="1012" spans="1:101" ht="12.75">
      <c r="A1012" s="56" t="s">
        <v>639</v>
      </c>
      <c r="B1012" s="13">
        <v>142</v>
      </c>
      <c r="C1012" s="15" t="s">
        <v>402</v>
      </c>
      <c r="D1012" s="15" t="s">
        <v>403</v>
      </c>
      <c r="E1012" s="13"/>
      <c r="F1012" s="13"/>
      <c r="G1012" s="13" t="s">
        <v>274</v>
      </c>
      <c r="H1012" s="13">
        <v>5</v>
      </c>
      <c r="I1012" s="55">
        <v>120.12</v>
      </c>
      <c r="J1012" s="55">
        <v>35900</v>
      </c>
      <c r="K1012" s="15">
        <v>0</v>
      </c>
      <c r="L1012" s="15" t="s">
        <v>41</v>
      </c>
      <c r="M1012" s="62" t="s">
        <v>14</v>
      </c>
      <c r="N1012" s="56" t="s">
        <v>152</v>
      </c>
      <c r="O1012" s="56" t="s">
        <v>640</v>
      </c>
      <c r="S1012" s="56" t="s">
        <v>465</v>
      </c>
      <c r="T1012" s="57" t="s">
        <v>274</v>
      </c>
      <c r="U1012" s="57">
        <v>5</v>
      </c>
      <c r="V1012" s="125">
        <v>120.12</v>
      </c>
      <c r="W1012" s="125" t="s">
        <v>1017</v>
      </c>
      <c r="X1012" s="65">
        <v>44851</v>
      </c>
      <c r="Y1012" s="65">
        <v>44851</v>
      </c>
      <c r="Z1012" s="69" t="s">
        <v>1080</v>
      </c>
      <c r="AA1012" s="322">
        <v>48260</v>
      </c>
      <c r="AB1012" s="56">
        <v>96</v>
      </c>
      <c r="AC1012" s="56">
        <v>32</v>
      </c>
      <c r="AD1012" s="65">
        <v>45853</v>
      </c>
      <c r="AE1012" s="117">
        <v>534.16999999999996</v>
      </c>
      <c r="AF1012" s="117"/>
      <c r="AG1012" s="56" t="s">
        <v>441</v>
      </c>
      <c r="AH1012" s="65">
        <v>45863</v>
      </c>
      <c r="AI1012" s="56">
        <v>47356469</v>
      </c>
      <c r="AJ1012" s="56" t="s">
        <v>2567</v>
      </c>
      <c r="AK1012" s="56" t="s">
        <v>2638</v>
      </c>
      <c r="AL1012" s="58">
        <v>200</v>
      </c>
      <c r="AN1012" s="58" t="s">
        <v>2647</v>
      </c>
      <c r="AP1012" s="58"/>
      <c r="AQ1012" s="58"/>
      <c r="AR1012" s="58"/>
      <c r="AW1012" s="177">
        <v>45863</v>
      </c>
      <c r="AX1012" s="178">
        <v>4473</v>
      </c>
      <c r="AY1012" s="97"/>
      <c r="AZ1012" s="97"/>
      <c r="BA1012" s="101">
        <v>200</v>
      </c>
      <c r="BD1012" s="56"/>
      <c r="CS1012" s="58">
        <f>+AL1012+AT1012</f>
        <v>200</v>
      </c>
      <c r="CT1012" s="76">
        <f>+BA1012+BG1012+BM1012+BS1012+BY1012+CE1012+CK1012+CQ1012</f>
        <v>200</v>
      </c>
      <c r="CU1012" s="76">
        <f>+CS1012-CT1012</f>
        <v>0</v>
      </c>
      <c r="CV1012" s="81">
        <f>+AE1012-AL1012-AT1012</f>
        <v>334.16999999999996</v>
      </c>
      <c r="CW1012" s="56" t="s">
        <v>3827</v>
      </c>
    </row>
    <row r="1013" spans="1:101" ht="12.75">
      <c r="A1013" s="56" t="s">
        <v>639</v>
      </c>
      <c r="B1013" s="13">
        <v>142</v>
      </c>
      <c r="C1013" s="15" t="s">
        <v>402</v>
      </c>
      <c r="D1013" s="15" t="s">
        <v>403</v>
      </c>
      <c r="E1013" s="13"/>
      <c r="F1013" s="13"/>
      <c r="G1013" s="13" t="s">
        <v>274</v>
      </c>
      <c r="H1013" s="13">
        <v>5</v>
      </c>
      <c r="I1013" s="55">
        <v>120.12</v>
      </c>
      <c r="J1013" s="55">
        <v>35900</v>
      </c>
      <c r="K1013" s="15">
        <v>0</v>
      </c>
      <c r="L1013" s="15" t="s">
        <v>41</v>
      </c>
      <c r="M1013" s="62" t="s">
        <v>14</v>
      </c>
      <c r="N1013" s="56" t="s">
        <v>152</v>
      </c>
      <c r="O1013" s="56" t="s">
        <v>640</v>
      </c>
      <c r="S1013" s="56" t="s">
        <v>465</v>
      </c>
      <c r="T1013" s="57" t="s">
        <v>274</v>
      </c>
      <c r="U1013" s="57">
        <v>5</v>
      </c>
      <c r="V1013" s="125">
        <v>120.12</v>
      </c>
      <c r="W1013" s="125" t="s">
        <v>1017</v>
      </c>
      <c r="X1013" s="65">
        <v>44851</v>
      </c>
      <c r="Y1013" s="65">
        <v>44851</v>
      </c>
      <c r="Z1013" s="69" t="s">
        <v>1080</v>
      </c>
      <c r="AA1013" s="322">
        <v>48260</v>
      </c>
      <c r="AB1013" s="56">
        <v>96</v>
      </c>
      <c r="AC1013" s="56">
        <v>33</v>
      </c>
      <c r="AD1013" s="65">
        <v>45884</v>
      </c>
      <c r="AE1013" s="117">
        <v>534.16999999999996</v>
      </c>
      <c r="AF1013" s="117"/>
      <c r="AG1013" s="56" t="s">
        <v>441</v>
      </c>
      <c r="AH1013" s="65">
        <v>45895</v>
      </c>
      <c r="AI1013" s="56">
        <v>47356469</v>
      </c>
      <c r="AJ1013" s="56" t="s">
        <v>2567</v>
      </c>
      <c r="AK1013" s="56" t="s">
        <v>2639</v>
      </c>
      <c r="AL1013" s="58">
        <v>200</v>
      </c>
      <c r="AN1013" s="58" t="s">
        <v>2648</v>
      </c>
      <c r="AP1013" s="58"/>
      <c r="AQ1013" s="58"/>
      <c r="AR1013" s="58"/>
      <c r="AW1013" s="177">
        <v>45894</v>
      </c>
      <c r="AX1013" s="178">
        <v>4609</v>
      </c>
      <c r="AY1013" s="97"/>
      <c r="AZ1013" s="97"/>
      <c r="BA1013" s="101">
        <v>200</v>
      </c>
      <c r="BD1013" s="56"/>
      <c r="CS1013" s="58">
        <f>+AL1013+AT1013</f>
        <v>200</v>
      </c>
      <c r="CT1013" s="76">
        <f>+BA1013+BG1013+BM1013+BS1013+BY1013+CE1013+CK1013+CQ1013</f>
        <v>200</v>
      </c>
      <c r="CU1013" s="76">
        <f>+CS1013-CT1013</f>
        <v>0</v>
      </c>
      <c r="CV1013" s="81">
        <f>+AE1013-AL1013-AT1013</f>
        <v>334.16999999999996</v>
      </c>
      <c r="CW1013" s="56" t="s">
        <v>3827</v>
      </c>
    </row>
    <row r="1014" spans="1:101" ht="12.75">
      <c r="A1014" s="56" t="s">
        <v>639</v>
      </c>
      <c r="B1014" s="13">
        <v>142</v>
      </c>
      <c r="C1014" s="15" t="s">
        <v>402</v>
      </c>
      <c r="D1014" s="15" t="s">
        <v>403</v>
      </c>
      <c r="E1014" s="13"/>
      <c r="F1014" s="13"/>
      <c r="G1014" s="13" t="s">
        <v>274</v>
      </c>
      <c r="H1014" s="13">
        <v>5</v>
      </c>
      <c r="I1014" s="55">
        <v>120.12</v>
      </c>
      <c r="J1014" s="55">
        <v>35900</v>
      </c>
      <c r="K1014" s="15">
        <v>0</v>
      </c>
      <c r="L1014" s="15" t="s">
        <v>41</v>
      </c>
      <c r="M1014" s="62" t="s">
        <v>14</v>
      </c>
      <c r="N1014" s="56" t="s">
        <v>152</v>
      </c>
      <c r="O1014" s="56" t="s">
        <v>640</v>
      </c>
      <c r="S1014" s="56" t="s">
        <v>465</v>
      </c>
      <c r="T1014" s="57" t="s">
        <v>274</v>
      </c>
      <c r="U1014" s="57">
        <v>5</v>
      </c>
      <c r="V1014" s="125">
        <v>120.12</v>
      </c>
      <c r="W1014" s="125" t="s">
        <v>1017</v>
      </c>
      <c r="X1014" s="65">
        <v>44851</v>
      </c>
      <c r="Y1014" s="65">
        <v>44851</v>
      </c>
      <c r="Z1014" s="69" t="s">
        <v>1080</v>
      </c>
      <c r="AA1014" s="322">
        <v>48260</v>
      </c>
      <c r="AB1014" s="56">
        <v>96</v>
      </c>
      <c r="AC1014" s="56">
        <v>34</v>
      </c>
      <c r="AD1014" s="65">
        <v>45915</v>
      </c>
      <c r="AE1014" s="117">
        <v>534.16999999999996</v>
      </c>
      <c r="AF1014" s="117"/>
      <c r="AG1014" s="56" t="s">
        <v>441</v>
      </c>
      <c r="AH1014" s="65">
        <v>45925</v>
      </c>
      <c r="AI1014" s="56">
        <v>47356469</v>
      </c>
      <c r="AJ1014" s="56" t="s">
        <v>2567</v>
      </c>
      <c r="AK1014" s="56" t="s">
        <v>2640</v>
      </c>
      <c r="AL1014" s="58">
        <v>200</v>
      </c>
      <c r="AN1014" s="58" t="s">
        <v>2649</v>
      </c>
      <c r="AP1014" s="58"/>
      <c r="AQ1014" s="58"/>
      <c r="AR1014" s="58"/>
      <c r="AW1014" s="177">
        <v>45925</v>
      </c>
      <c r="AX1014" s="178">
        <v>4800</v>
      </c>
      <c r="AY1014" s="97"/>
      <c r="AZ1014" s="97"/>
      <c r="BA1014" s="101">
        <v>200</v>
      </c>
      <c r="BD1014" s="56"/>
      <c r="CS1014" s="58">
        <f>+AL1014+AT1014</f>
        <v>200</v>
      </c>
      <c r="CT1014" s="76">
        <f>+BA1014+BG1014+BM1014+BS1014+BY1014+CE1014+CK1014+CQ1014</f>
        <v>200</v>
      </c>
      <c r="CU1014" s="76">
        <f>+CS1014-CT1014</f>
        <v>0</v>
      </c>
      <c r="CV1014" s="81">
        <f>+AE1014-AL1014-AT1014</f>
        <v>334.16999999999996</v>
      </c>
      <c r="CW1014" s="56" t="s">
        <v>3827</v>
      </c>
    </row>
    <row r="1015" spans="1:101">
      <c r="A1015" s="56" t="s">
        <v>639</v>
      </c>
      <c r="B1015" s="13">
        <v>142</v>
      </c>
      <c r="C1015" s="15" t="s">
        <v>402</v>
      </c>
      <c r="D1015" s="15" t="s">
        <v>403</v>
      </c>
      <c r="E1015" s="13"/>
      <c r="F1015" s="13"/>
      <c r="G1015" s="13" t="s">
        <v>274</v>
      </c>
      <c r="H1015" s="13">
        <v>5</v>
      </c>
      <c r="I1015" s="55">
        <v>120.12</v>
      </c>
      <c r="J1015" s="55">
        <v>35900</v>
      </c>
      <c r="K1015" s="15">
        <v>0</v>
      </c>
      <c r="L1015" s="15" t="s">
        <v>41</v>
      </c>
      <c r="M1015" s="62" t="s">
        <v>14</v>
      </c>
      <c r="N1015" s="56" t="s">
        <v>152</v>
      </c>
      <c r="O1015" s="56" t="s">
        <v>640</v>
      </c>
      <c r="S1015" s="56" t="s">
        <v>465</v>
      </c>
      <c r="T1015" s="57" t="s">
        <v>274</v>
      </c>
      <c r="U1015" s="57">
        <v>5</v>
      </c>
      <c r="V1015" s="125">
        <v>120.12</v>
      </c>
      <c r="W1015" s="125" t="s">
        <v>1017</v>
      </c>
      <c r="X1015" s="65">
        <v>44851</v>
      </c>
      <c r="Y1015" s="65">
        <v>44851</v>
      </c>
      <c r="Z1015" s="69" t="s">
        <v>1080</v>
      </c>
      <c r="AA1015" s="322">
        <v>48260</v>
      </c>
      <c r="AB1015" s="56">
        <v>96</v>
      </c>
      <c r="AC1015" s="56">
        <v>35</v>
      </c>
      <c r="AD1015" s="65">
        <v>45945</v>
      </c>
      <c r="AE1015" s="117">
        <v>534.16999999999996</v>
      </c>
      <c r="AF1015" s="117"/>
      <c r="AP1015" s="58"/>
      <c r="AQ1015" s="58"/>
      <c r="AR1015" s="58"/>
      <c r="AW1015" s="56"/>
      <c r="BD1015" s="56"/>
      <c r="CS1015" s="58">
        <f>+AL1015+AT1015</f>
        <v>0</v>
      </c>
      <c r="CT1015" s="76">
        <f>+BA1015+BG1015+BM1015+BS1015+BY1015+CE1015+CK1015+CQ1015</f>
        <v>0</v>
      </c>
      <c r="CU1015" s="76">
        <f>+CS1015-CT1015</f>
        <v>0</v>
      </c>
      <c r="CV1015" s="81">
        <f>+AE1015-AL1015-AT1015</f>
        <v>534.16999999999996</v>
      </c>
    </row>
    <row r="1016" spans="1:101">
      <c r="A1016" s="56" t="s">
        <v>639</v>
      </c>
      <c r="B1016" s="13">
        <v>142</v>
      </c>
      <c r="C1016" s="15" t="s">
        <v>402</v>
      </c>
      <c r="D1016" s="15" t="s">
        <v>403</v>
      </c>
      <c r="E1016" s="13"/>
      <c r="F1016" s="13"/>
      <c r="G1016" s="13" t="s">
        <v>274</v>
      </c>
      <c r="H1016" s="13">
        <v>5</v>
      </c>
      <c r="I1016" s="55">
        <v>120.12</v>
      </c>
      <c r="J1016" s="55">
        <v>35900</v>
      </c>
      <c r="K1016" s="15">
        <v>0</v>
      </c>
      <c r="L1016" s="15" t="s">
        <v>41</v>
      </c>
      <c r="M1016" s="62" t="s">
        <v>14</v>
      </c>
      <c r="N1016" s="56" t="s">
        <v>152</v>
      </c>
      <c r="O1016" s="56" t="s">
        <v>640</v>
      </c>
      <c r="S1016" s="56" t="s">
        <v>465</v>
      </c>
      <c r="T1016" s="57" t="s">
        <v>274</v>
      </c>
      <c r="U1016" s="57">
        <v>5</v>
      </c>
      <c r="V1016" s="125">
        <v>120.12</v>
      </c>
      <c r="W1016" s="125" t="s">
        <v>1017</v>
      </c>
      <c r="X1016" s="65">
        <v>44851</v>
      </c>
      <c r="Y1016" s="65">
        <v>44851</v>
      </c>
      <c r="Z1016" s="69" t="s">
        <v>1080</v>
      </c>
      <c r="AA1016" s="322">
        <v>48260</v>
      </c>
      <c r="AB1016" s="56">
        <v>96</v>
      </c>
      <c r="AC1016" s="56">
        <v>36</v>
      </c>
      <c r="AD1016" s="65">
        <v>45976</v>
      </c>
      <c r="AE1016" s="117">
        <v>534.16999999999996</v>
      </c>
      <c r="AF1016" s="117"/>
      <c r="AP1016" s="58"/>
      <c r="AQ1016" s="58"/>
      <c r="AR1016" s="58"/>
      <c r="AW1016" s="56"/>
      <c r="BD1016" s="56"/>
      <c r="CS1016" s="58">
        <f>+AL1016+AT1016</f>
        <v>0</v>
      </c>
      <c r="CT1016" s="76">
        <f>+BA1016+BG1016+BM1016+BS1016+BY1016+CE1016+CK1016+CQ1016</f>
        <v>0</v>
      </c>
      <c r="CU1016" s="76">
        <f>+CS1016-CT1016</f>
        <v>0</v>
      </c>
      <c r="CV1016" s="81">
        <f>+AE1016-AL1016-AT1016</f>
        <v>534.16999999999996</v>
      </c>
    </row>
    <row r="1017" spans="1:101">
      <c r="A1017" s="56" t="s">
        <v>639</v>
      </c>
      <c r="B1017" s="13">
        <v>142</v>
      </c>
      <c r="C1017" s="15" t="s">
        <v>402</v>
      </c>
      <c r="D1017" s="15" t="s">
        <v>403</v>
      </c>
      <c r="E1017" s="13"/>
      <c r="F1017" s="13"/>
      <c r="G1017" s="13" t="s">
        <v>274</v>
      </c>
      <c r="H1017" s="13">
        <v>5</v>
      </c>
      <c r="I1017" s="55">
        <v>120.12</v>
      </c>
      <c r="J1017" s="55">
        <v>35900</v>
      </c>
      <c r="K1017" s="15">
        <v>0</v>
      </c>
      <c r="L1017" s="15" t="s">
        <v>41</v>
      </c>
      <c r="M1017" s="62" t="s">
        <v>14</v>
      </c>
      <c r="N1017" s="56" t="s">
        <v>152</v>
      </c>
      <c r="O1017" s="56" t="s">
        <v>640</v>
      </c>
      <c r="S1017" s="56" t="s">
        <v>465</v>
      </c>
      <c r="T1017" s="57" t="s">
        <v>274</v>
      </c>
      <c r="U1017" s="57">
        <v>5</v>
      </c>
      <c r="V1017" s="125">
        <v>120.12</v>
      </c>
      <c r="W1017" s="125" t="s">
        <v>1017</v>
      </c>
      <c r="X1017" s="65">
        <v>44851</v>
      </c>
      <c r="Y1017" s="65">
        <v>44851</v>
      </c>
      <c r="Z1017" s="69" t="s">
        <v>1080</v>
      </c>
      <c r="AA1017" s="322">
        <v>48260</v>
      </c>
      <c r="AB1017" s="56">
        <v>96</v>
      </c>
      <c r="AC1017" s="56">
        <v>37</v>
      </c>
      <c r="AD1017" s="65">
        <v>46006</v>
      </c>
      <c r="AE1017" s="117">
        <v>534.16999999999996</v>
      </c>
      <c r="AF1017" s="117"/>
      <c r="AP1017" s="58"/>
      <c r="AQ1017" s="58"/>
      <c r="AR1017" s="58"/>
      <c r="AW1017" s="56"/>
      <c r="BD1017" s="56"/>
      <c r="CS1017" s="58">
        <f>+AL1017+AT1017</f>
        <v>0</v>
      </c>
      <c r="CT1017" s="76">
        <f>+BA1017+BG1017+BM1017+BS1017+BY1017+CE1017+CK1017+CQ1017</f>
        <v>0</v>
      </c>
      <c r="CU1017" s="76">
        <f>+CS1017-CT1017</f>
        <v>0</v>
      </c>
      <c r="CV1017" s="81">
        <f>+AE1017-AL1017-AT1017</f>
        <v>534.16999999999996</v>
      </c>
    </row>
    <row r="1018" spans="1:101">
      <c r="A1018" s="56" t="s">
        <v>639</v>
      </c>
      <c r="B1018" s="13">
        <v>142</v>
      </c>
      <c r="C1018" s="15" t="s">
        <v>402</v>
      </c>
      <c r="D1018" s="15" t="s">
        <v>403</v>
      </c>
      <c r="E1018" s="13"/>
      <c r="F1018" s="13"/>
      <c r="G1018" s="13" t="s">
        <v>274</v>
      </c>
      <c r="H1018" s="13">
        <v>5</v>
      </c>
      <c r="I1018" s="55">
        <v>120.12</v>
      </c>
      <c r="J1018" s="55">
        <v>35900</v>
      </c>
      <c r="K1018" s="15">
        <v>0</v>
      </c>
      <c r="L1018" s="15" t="s">
        <v>41</v>
      </c>
      <c r="M1018" s="62" t="s">
        <v>14</v>
      </c>
      <c r="N1018" s="56" t="s">
        <v>152</v>
      </c>
      <c r="O1018" s="56" t="s">
        <v>640</v>
      </c>
      <c r="S1018" s="56" t="s">
        <v>465</v>
      </c>
      <c r="T1018" s="57" t="s">
        <v>274</v>
      </c>
      <c r="U1018" s="57">
        <v>5</v>
      </c>
      <c r="V1018" s="125">
        <v>120.12</v>
      </c>
      <c r="W1018" s="125" t="s">
        <v>1017</v>
      </c>
      <c r="X1018" s="65">
        <v>44851</v>
      </c>
      <c r="Y1018" s="65">
        <v>44851</v>
      </c>
      <c r="Z1018" s="69" t="s">
        <v>1080</v>
      </c>
      <c r="AA1018" s="322">
        <v>48260</v>
      </c>
      <c r="AB1018" s="56">
        <v>96</v>
      </c>
      <c r="AC1018" s="56">
        <v>38</v>
      </c>
      <c r="AD1018" s="65">
        <v>46037</v>
      </c>
      <c r="AE1018" s="117">
        <v>534.16999999999996</v>
      </c>
      <c r="AF1018" s="117"/>
      <c r="AP1018" s="58"/>
      <c r="AQ1018" s="58"/>
      <c r="AR1018" s="58"/>
      <c r="AW1018" s="56"/>
      <c r="BD1018" s="56"/>
      <c r="CS1018" s="58">
        <f>+AL1018+AT1018</f>
        <v>0</v>
      </c>
      <c r="CT1018" s="76">
        <f>+BA1018+BG1018+BM1018+BS1018+BY1018+CE1018+CK1018+CQ1018</f>
        <v>0</v>
      </c>
      <c r="CU1018" s="76">
        <f>+CS1018-CT1018</f>
        <v>0</v>
      </c>
      <c r="CV1018" s="81">
        <f>+AE1018-AL1018-AT1018</f>
        <v>534.16999999999996</v>
      </c>
    </row>
    <row r="1019" spans="1:101">
      <c r="A1019" s="56" t="s">
        <v>639</v>
      </c>
      <c r="B1019" s="13">
        <v>142</v>
      </c>
      <c r="C1019" s="15" t="s">
        <v>402</v>
      </c>
      <c r="D1019" s="15" t="s">
        <v>403</v>
      </c>
      <c r="E1019" s="13"/>
      <c r="F1019" s="13"/>
      <c r="G1019" s="13" t="s">
        <v>274</v>
      </c>
      <c r="H1019" s="13">
        <v>5</v>
      </c>
      <c r="I1019" s="55">
        <v>120.12</v>
      </c>
      <c r="J1019" s="55">
        <v>35900</v>
      </c>
      <c r="K1019" s="15">
        <v>0</v>
      </c>
      <c r="L1019" s="15" t="s">
        <v>41</v>
      </c>
      <c r="M1019" s="62" t="s">
        <v>14</v>
      </c>
      <c r="N1019" s="56" t="s">
        <v>152</v>
      </c>
      <c r="O1019" s="56" t="s">
        <v>640</v>
      </c>
      <c r="S1019" s="56" t="s">
        <v>465</v>
      </c>
      <c r="T1019" s="57" t="s">
        <v>274</v>
      </c>
      <c r="U1019" s="57">
        <v>5</v>
      </c>
      <c r="V1019" s="125">
        <v>120.12</v>
      </c>
      <c r="W1019" s="125" t="s">
        <v>1017</v>
      </c>
      <c r="X1019" s="65">
        <v>44851</v>
      </c>
      <c r="Y1019" s="65">
        <v>44851</v>
      </c>
      <c r="Z1019" s="69" t="s">
        <v>1080</v>
      </c>
      <c r="AA1019" s="322">
        <v>48260</v>
      </c>
      <c r="AB1019" s="56">
        <v>96</v>
      </c>
      <c r="AC1019" s="56">
        <v>39</v>
      </c>
      <c r="AD1019" s="65">
        <v>46068</v>
      </c>
      <c r="AE1019" s="117">
        <v>534.16999999999996</v>
      </c>
      <c r="AF1019" s="117"/>
      <c r="AP1019" s="58"/>
      <c r="AQ1019" s="58"/>
      <c r="AR1019" s="58"/>
      <c r="AW1019" s="56"/>
      <c r="BD1019" s="56"/>
      <c r="CS1019" s="58">
        <f>+AL1019+AT1019</f>
        <v>0</v>
      </c>
      <c r="CT1019" s="76">
        <f>+BA1019+BG1019+BM1019+BS1019+BY1019+CE1019+CK1019+CQ1019</f>
        <v>0</v>
      </c>
      <c r="CU1019" s="76">
        <f>+CS1019-CT1019</f>
        <v>0</v>
      </c>
      <c r="CV1019" s="81">
        <f>+AE1019-AL1019-AT1019</f>
        <v>534.16999999999996</v>
      </c>
    </row>
    <row r="1020" spans="1:101">
      <c r="A1020" s="56" t="s">
        <v>639</v>
      </c>
      <c r="B1020" s="13">
        <v>142</v>
      </c>
      <c r="C1020" s="15" t="s">
        <v>402</v>
      </c>
      <c r="D1020" s="15" t="s">
        <v>403</v>
      </c>
      <c r="E1020" s="13"/>
      <c r="F1020" s="13"/>
      <c r="G1020" s="13" t="s">
        <v>274</v>
      </c>
      <c r="H1020" s="13">
        <v>5</v>
      </c>
      <c r="I1020" s="55">
        <v>120.12</v>
      </c>
      <c r="J1020" s="55">
        <v>35900</v>
      </c>
      <c r="K1020" s="15">
        <v>0</v>
      </c>
      <c r="L1020" s="15" t="s">
        <v>41</v>
      </c>
      <c r="M1020" s="62" t="s">
        <v>14</v>
      </c>
      <c r="N1020" s="56" t="s">
        <v>152</v>
      </c>
      <c r="O1020" s="56" t="s">
        <v>640</v>
      </c>
      <c r="S1020" s="56" t="s">
        <v>465</v>
      </c>
      <c r="T1020" s="57" t="s">
        <v>274</v>
      </c>
      <c r="U1020" s="57">
        <v>5</v>
      </c>
      <c r="V1020" s="125">
        <v>120.12</v>
      </c>
      <c r="W1020" s="125" t="s">
        <v>1017</v>
      </c>
      <c r="X1020" s="65">
        <v>44851</v>
      </c>
      <c r="Y1020" s="65">
        <v>44851</v>
      </c>
      <c r="Z1020" s="69" t="s">
        <v>1080</v>
      </c>
      <c r="AA1020" s="322">
        <v>48260</v>
      </c>
      <c r="AB1020" s="56">
        <v>96</v>
      </c>
      <c r="AC1020" s="56">
        <v>40</v>
      </c>
      <c r="AD1020" s="65">
        <v>46096</v>
      </c>
      <c r="AE1020" s="117">
        <v>534.16999999999996</v>
      </c>
      <c r="AF1020" s="117"/>
      <c r="AP1020" s="58"/>
      <c r="AQ1020" s="58"/>
      <c r="AR1020" s="58"/>
      <c r="AW1020" s="56"/>
      <c r="BD1020" s="56"/>
      <c r="CS1020" s="58">
        <f>+AL1020+AT1020</f>
        <v>0</v>
      </c>
      <c r="CT1020" s="76">
        <f>+BA1020+BG1020+BM1020+BS1020+BY1020+CE1020+CK1020+CQ1020</f>
        <v>0</v>
      </c>
      <c r="CU1020" s="76">
        <f>+CS1020-CT1020</f>
        <v>0</v>
      </c>
      <c r="CV1020" s="81">
        <f>+AE1020-AL1020-AT1020</f>
        <v>534.16999999999996</v>
      </c>
    </row>
    <row r="1021" spans="1:101">
      <c r="A1021" s="56" t="s">
        <v>639</v>
      </c>
      <c r="B1021" s="13">
        <v>142</v>
      </c>
      <c r="C1021" s="15" t="s">
        <v>402</v>
      </c>
      <c r="D1021" s="15" t="s">
        <v>403</v>
      </c>
      <c r="E1021" s="13"/>
      <c r="F1021" s="13"/>
      <c r="G1021" s="13" t="s">
        <v>274</v>
      </c>
      <c r="H1021" s="13">
        <v>5</v>
      </c>
      <c r="I1021" s="55">
        <v>120.12</v>
      </c>
      <c r="J1021" s="55">
        <v>35900</v>
      </c>
      <c r="K1021" s="15">
        <v>0</v>
      </c>
      <c r="L1021" s="15" t="s">
        <v>41</v>
      </c>
      <c r="M1021" s="62" t="s">
        <v>14</v>
      </c>
      <c r="N1021" s="56" t="s">
        <v>152</v>
      </c>
      <c r="O1021" s="56" t="s">
        <v>640</v>
      </c>
      <c r="S1021" s="56" t="s">
        <v>465</v>
      </c>
      <c r="T1021" s="57" t="s">
        <v>274</v>
      </c>
      <c r="U1021" s="57">
        <v>5</v>
      </c>
      <c r="V1021" s="125">
        <v>120.12</v>
      </c>
      <c r="W1021" s="125" t="s">
        <v>1017</v>
      </c>
      <c r="X1021" s="65">
        <v>44851</v>
      </c>
      <c r="Y1021" s="65">
        <v>44851</v>
      </c>
      <c r="Z1021" s="69" t="s">
        <v>1080</v>
      </c>
      <c r="AA1021" s="322">
        <v>48260</v>
      </c>
      <c r="AB1021" s="56">
        <v>96</v>
      </c>
      <c r="AC1021" s="56">
        <v>41</v>
      </c>
      <c r="AD1021" s="65">
        <v>46127</v>
      </c>
      <c r="AE1021" s="117">
        <v>534.16999999999996</v>
      </c>
      <c r="AF1021" s="117"/>
      <c r="AP1021" s="58"/>
      <c r="AQ1021" s="58"/>
      <c r="AR1021" s="58"/>
      <c r="AW1021" s="56"/>
      <c r="BD1021" s="56"/>
      <c r="CS1021" s="58">
        <f>+AL1021+AT1021</f>
        <v>0</v>
      </c>
      <c r="CT1021" s="76">
        <f>+BA1021+BG1021+BM1021+BS1021+BY1021+CE1021+CK1021+CQ1021</f>
        <v>0</v>
      </c>
      <c r="CU1021" s="76">
        <f>+CS1021-CT1021</f>
        <v>0</v>
      </c>
      <c r="CV1021" s="81">
        <f>+AE1021-AL1021-AT1021</f>
        <v>534.16999999999996</v>
      </c>
    </row>
    <row r="1022" spans="1:101">
      <c r="A1022" s="56" t="s">
        <v>639</v>
      </c>
      <c r="B1022" s="13">
        <v>142</v>
      </c>
      <c r="C1022" s="15" t="s">
        <v>402</v>
      </c>
      <c r="D1022" s="15" t="s">
        <v>403</v>
      </c>
      <c r="E1022" s="13"/>
      <c r="F1022" s="13"/>
      <c r="G1022" s="13" t="s">
        <v>274</v>
      </c>
      <c r="H1022" s="13">
        <v>5</v>
      </c>
      <c r="I1022" s="55">
        <v>120.12</v>
      </c>
      <c r="J1022" s="55">
        <v>35900</v>
      </c>
      <c r="K1022" s="15">
        <v>0</v>
      </c>
      <c r="L1022" s="15" t="s">
        <v>41</v>
      </c>
      <c r="M1022" s="62" t="s">
        <v>14</v>
      </c>
      <c r="N1022" s="56" t="s">
        <v>152</v>
      </c>
      <c r="O1022" s="56" t="s">
        <v>640</v>
      </c>
      <c r="S1022" s="56" t="s">
        <v>465</v>
      </c>
      <c r="T1022" s="57" t="s">
        <v>274</v>
      </c>
      <c r="U1022" s="57">
        <v>5</v>
      </c>
      <c r="V1022" s="125">
        <v>120.12</v>
      </c>
      <c r="W1022" s="125" t="s">
        <v>1017</v>
      </c>
      <c r="X1022" s="65">
        <v>44851</v>
      </c>
      <c r="Y1022" s="65">
        <v>44851</v>
      </c>
      <c r="Z1022" s="69" t="s">
        <v>1080</v>
      </c>
      <c r="AA1022" s="322">
        <v>48260</v>
      </c>
      <c r="AB1022" s="56">
        <v>96</v>
      </c>
      <c r="AC1022" s="56">
        <v>42</v>
      </c>
      <c r="AD1022" s="65">
        <v>46157</v>
      </c>
      <c r="AE1022" s="117">
        <v>534.16999999999996</v>
      </c>
      <c r="AF1022" s="117"/>
      <c r="AP1022" s="58"/>
      <c r="AQ1022" s="58"/>
      <c r="AR1022" s="58"/>
      <c r="AW1022" s="56"/>
      <c r="BD1022" s="56"/>
      <c r="CS1022" s="58">
        <f>+AL1022+AT1022</f>
        <v>0</v>
      </c>
      <c r="CT1022" s="76">
        <f>+BA1022+BG1022+BM1022+BS1022+BY1022+CE1022+CK1022+CQ1022</f>
        <v>0</v>
      </c>
      <c r="CU1022" s="76">
        <f>+CS1022-CT1022</f>
        <v>0</v>
      </c>
      <c r="CV1022" s="81">
        <f>+AE1022-AL1022-AT1022</f>
        <v>534.16999999999996</v>
      </c>
    </row>
    <row r="1023" spans="1:101">
      <c r="A1023" s="56" t="s">
        <v>639</v>
      </c>
      <c r="B1023" s="13">
        <v>142</v>
      </c>
      <c r="C1023" s="15" t="s">
        <v>402</v>
      </c>
      <c r="D1023" s="15" t="s">
        <v>403</v>
      </c>
      <c r="E1023" s="13"/>
      <c r="F1023" s="13"/>
      <c r="G1023" s="13" t="s">
        <v>274</v>
      </c>
      <c r="H1023" s="13">
        <v>5</v>
      </c>
      <c r="I1023" s="55">
        <v>120.12</v>
      </c>
      <c r="J1023" s="55">
        <v>35900</v>
      </c>
      <c r="K1023" s="15">
        <v>0</v>
      </c>
      <c r="L1023" s="15" t="s">
        <v>41</v>
      </c>
      <c r="M1023" s="62" t="s">
        <v>14</v>
      </c>
      <c r="N1023" s="56" t="s">
        <v>152</v>
      </c>
      <c r="O1023" s="56" t="s">
        <v>640</v>
      </c>
      <c r="S1023" s="56" t="s">
        <v>465</v>
      </c>
      <c r="T1023" s="57" t="s">
        <v>274</v>
      </c>
      <c r="U1023" s="57">
        <v>5</v>
      </c>
      <c r="V1023" s="125">
        <v>120.12</v>
      </c>
      <c r="W1023" s="125" t="s">
        <v>1017</v>
      </c>
      <c r="X1023" s="65">
        <v>44851</v>
      </c>
      <c r="Y1023" s="65">
        <v>44851</v>
      </c>
      <c r="Z1023" s="69" t="s">
        <v>1080</v>
      </c>
      <c r="AA1023" s="322">
        <v>48260</v>
      </c>
      <c r="AB1023" s="56">
        <v>96</v>
      </c>
      <c r="AC1023" s="56">
        <v>43</v>
      </c>
      <c r="AD1023" s="65">
        <v>46188</v>
      </c>
      <c r="AE1023" s="117">
        <v>534.16999999999996</v>
      </c>
      <c r="AF1023" s="117"/>
      <c r="AP1023" s="58"/>
      <c r="AQ1023" s="58"/>
      <c r="AR1023" s="58"/>
      <c r="AW1023" s="56"/>
      <c r="BD1023" s="56"/>
      <c r="CS1023" s="58">
        <f>+AL1023+AT1023</f>
        <v>0</v>
      </c>
      <c r="CT1023" s="76">
        <f>+BA1023+BG1023+BM1023+BS1023+BY1023+CE1023+CK1023+CQ1023</f>
        <v>0</v>
      </c>
      <c r="CU1023" s="76">
        <f>+CS1023-CT1023</f>
        <v>0</v>
      </c>
      <c r="CV1023" s="81">
        <f>+AE1023-AL1023-AT1023</f>
        <v>534.16999999999996</v>
      </c>
    </row>
    <row r="1024" spans="1:101">
      <c r="A1024" s="56" t="s">
        <v>639</v>
      </c>
      <c r="B1024" s="13">
        <v>142</v>
      </c>
      <c r="C1024" s="15" t="s">
        <v>402</v>
      </c>
      <c r="D1024" s="15" t="s">
        <v>403</v>
      </c>
      <c r="E1024" s="13"/>
      <c r="F1024" s="13"/>
      <c r="G1024" s="13" t="s">
        <v>274</v>
      </c>
      <c r="H1024" s="13">
        <v>5</v>
      </c>
      <c r="I1024" s="55">
        <v>120.12</v>
      </c>
      <c r="J1024" s="55">
        <v>35900</v>
      </c>
      <c r="K1024" s="15">
        <v>0</v>
      </c>
      <c r="L1024" s="15" t="s">
        <v>41</v>
      </c>
      <c r="M1024" s="62" t="s">
        <v>14</v>
      </c>
      <c r="N1024" s="56" t="s">
        <v>152</v>
      </c>
      <c r="O1024" s="56" t="s">
        <v>640</v>
      </c>
      <c r="S1024" s="56" t="s">
        <v>465</v>
      </c>
      <c r="T1024" s="57" t="s">
        <v>274</v>
      </c>
      <c r="U1024" s="57">
        <v>5</v>
      </c>
      <c r="V1024" s="125">
        <v>120.12</v>
      </c>
      <c r="W1024" s="125" t="s">
        <v>1017</v>
      </c>
      <c r="X1024" s="65">
        <v>44851</v>
      </c>
      <c r="Y1024" s="65">
        <v>44851</v>
      </c>
      <c r="Z1024" s="69" t="s">
        <v>1080</v>
      </c>
      <c r="AA1024" s="322">
        <v>48260</v>
      </c>
      <c r="AB1024" s="56">
        <v>96</v>
      </c>
      <c r="AC1024" s="56">
        <v>44</v>
      </c>
      <c r="AD1024" s="65">
        <v>46218</v>
      </c>
      <c r="AE1024" s="117">
        <v>534.16999999999996</v>
      </c>
      <c r="AF1024" s="117"/>
      <c r="AP1024" s="58"/>
      <c r="AQ1024" s="58"/>
      <c r="AR1024" s="58"/>
      <c r="AW1024" s="56"/>
      <c r="BD1024" s="56"/>
      <c r="CS1024" s="58">
        <f>+AL1024+AT1024</f>
        <v>0</v>
      </c>
      <c r="CT1024" s="76">
        <f>+BA1024+BG1024+BM1024+BS1024+BY1024+CE1024+CK1024+CQ1024</f>
        <v>0</v>
      </c>
      <c r="CU1024" s="76">
        <f>+CS1024-CT1024</f>
        <v>0</v>
      </c>
      <c r="CV1024" s="81">
        <f>+AE1024-AL1024-AT1024</f>
        <v>534.16999999999996</v>
      </c>
    </row>
    <row r="1025" spans="1:100">
      <c r="A1025" s="56" t="s">
        <v>639</v>
      </c>
      <c r="B1025" s="13">
        <v>142</v>
      </c>
      <c r="C1025" s="15" t="s">
        <v>402</v>
      </c>
      <c r="D1025" s="15" t="s">
        <v>403</v>
      </c>
      <c r="E1025" s="13"/>
      <c r="F1025" s="13"/>
      <c r="G1025" s="13" t="s">
        <v>274</v>
      </c>
      <c r="H1025" s="13">
        <v>5</v>
      </c>
      <c r="I1025" s="55">
        <v>120.12</v>
      </c>
      <c r="J1025" s="55">
        <v>35900</v>
      </c>
      <c r="K1025" s="15">
        <v>0</v>
      </c>
      <c r="L1025" s="15" t="s">
        <v>41</v>
      </c>
      <c r="M1025" s="62" t="s">
        <v>14</v>
      </c>
      <c r="N1025" s="56" t="s">
        <v>152</v>
      </c>
      <c r="O1025" s="56" t="s">
        <v>640</v>
      </c>
      <c r="S1025" s="56" t="s">
        <v>465</v>
      </c>
      <c r="T1025" s="57" t="s">
        <v>274</v>
      </c>
      <c r="U1025" s="57">
        <v>5</v>
      </c>
      <c r="V1025" s="125">
        <v>120.12</v>
      </c>
      <c r="W1025" s="125" t="s">
        <v>1017</v>
      </c>
      <c r="X1025" s="65">
        <v>44851</v>
      </c>
      <c r="Y1025" s="65">
        <v>44851</v>
      </c>
      <c r="Z1025" s="69" t="s">
        <v>1080</v>
      </c>
      <c r="AA1025" s="322">
        <v>48260</v>
      </c>
      <c r="AB1025" s="56">
        <v>96</v>
      </c>
      <c r="AC1025" s="56">
        <v>45</v>
      </c>
      <c r="AD1025" s="65">
        <v>46249</v>
      </c>
      <c r="AE1025" s="117">
        <v>534.16999999999996</v>
      </c>
      <c r="AF1025" s="117"/>
      <c r="AP1025" s="58"/>
      <c r="AQ1025" s="58"/>
      <c r="AR1025" s="58"/>
      <c r="AW1025" s="56"/>
      <c r="BD1025" s="56"/>
      <c r="CS1025" s="58">
        <f>+AL1025+AT1025</f>
        <v>0</v>
      </c>
      <c r="CT1025" s="76">
        <f>+BA1025+BG1025+BM1025+BS1025+BY1025+CE1025+CK1025+CQ1025</f>
        <v>0</v>
      </c>
      <c r="CU1025" s="76">
        <f>+CS1025-CT1025</f>
        <v>0</v>
      </c>
      <c r="CV1025" s="81">
        <f>+AE1025-AL1025-AT1025</f>
        <v>534.16999999999996</v>
      </c>
    </row>
    <row r="1026" spans="1:100">
      <c r="A1026" s="56" t="s">
        <v>639</v>
      </c>
      <c r="B1026" s="13">
        <v>142</v>
      </c>
      <c r="C1026" s="15" t="s">
        <v>402</v>
      </c>
      <c r="D1026" s="15" t="s">
        <v>403</v>
      </c>
      <c r="E1026" s="13"/>
      <c r="F1026" s="13"/>
      <c r="G1026" s="13" t="s">
        <v>274</v>
      </c>
      <c r="H1026" s="13">
        <v>5</v>
      </c>
      <c r="I1026" s="55">
        <v>120.12</v>
      </c>
      <c r="J1026" s="55">
        <v>35900</v>
      </c>
      <c r="K1026" s="15">
        <v>0</v>
      </c>
      <c r="L1026" s="15" t="s">
        <v>41</v>
      </c>
      <c r="M1026" s="62" t="s">
        <v>14</v>
      </c>
      <c r="N1026" s="56" t="s">
        <v>152</v>
      </c>
      <c r="O1026" s="56" t="s">
        <v>640</v>
      </c>
      <c r="S1026" s="56" t="s">
        <v>465</v>
      </c>
      <c r="T1026" s="57" t="s">
        <v>274</v>
      </c>
      <c r="U1026" s="57">
        <v>5</v>
      </c>
      <c r="V1026" s="125">
        <v>120.12</v>
      </c>
      <c r="W1026" s="125" t="s">
        <v>1017</v>
      </c>
      <c r="X1026" s="65">
        <v>44851</v>
      </c>
      <c r="Y1026" s="65">
        <v>44851</v>
      </c>
      <c r="Z1026" s="69" t="s">
        <v>1080</v>
      </c>
      <c r="AA1026" s="322">
        <v>48260</v>
      </c>
      <c r="AB1026" s="56">
        <v>96</v>
      </c>
      <c r="AC1026" s="56">
        <v>46</v>
      </c>
      <c r="AD1026" s="65">
        <v>46280</v>
      </c>
      <c r="AE1026" s="117">
        <v>534.16999999999996</v>
      </c>
      <c r="AF1026" s="117"/>
      <c r="AP1026" s="58"/>
      <c r="AQ1026" s="58"/>
      <c r="AR1026" s="58"/>
      <c r="AW1026" s="56"/>
      <c r="BD1026" s="56"/>
      <c r="CS1026" s="58">
        <f>+AL1026+AT1026</f>
        <v>0</v>
      </c>
      <c r="CT1026" s="76">
        <f>+BA1026+BG1026+BM1026+BS1026+BY1026+CE1026+CK1026+CQ1026</f>
        <v>0</v>
      </c>
      <c r="CU1026" s="76">
        <f>+CS1026-CT1026</f>
        <v>0</v>
      </c>
      <c r="CV1026" s="81">
        <f>+AE1026-AL1026-AT1026</f>
        <v>534.16999999999996</v>
      </c>
    </row>
    <row r="1027" spans="1:100">
      <c r="A1027" s="56" t="s">
        <v>639</v>
      </c>
      <c r="B1027" s="13">
        <v>142</v>
      </c>
      <c r="C1027" s="15" t="s">
        <v>402</v>
      </c>
      <c r="D1027" s="15" t="s">
        <v>403</v>
      </c>
      <c r="E1027" s="13"/>
      <c r="F1027" s="13"/>
      <c r="G1027" s="13" t="s">
        <v>274</v>
      </c>
      <c r="H1027" s="13">
        <v>5</v>
      </c>
      <c r="I1027" s="55">
        <v>120.12</v>
      </c>
      <c r="J1027" s="55">
        <v>35900</v>
      </c>
      <c r="K1027" s="15">
        <v>0</v>
      </c>
      <c r="L1027" s="15" t="s">
        <v>41</v>
      </c>
      <c r="M1027" s="62" t="s">
        <v>14</v>
      </c>
      <c r="N1027" s="56" t="s">
        <v>152</v>
      </c>
      <c r="O1027" s="56" t="s">
        <v>640</v>
      </c>
      <c r="S1027" s="56" t="s">
        <v>465</v>
      </c>
      <c r="T1027" s="57" t="s">
        <v>274</v>
      </c>
      <c r="U1027" s="57">
        <v>5</v>
      </c>
      <c r="V1027" s="125">
        <v>120.12</v>
      </c>
      <c r="W1027" s="125" t="s">
        <v>1017</v>
      </c>
      <c r="X1027" s="65">
        <v>44851</v>
      </c>
      <c r="Y1027" s="65">
        <v>44851</v>
      </c>
      <c r="Z1027" s="69" t="s">
        <v>1080</v>
      </c>
      <c r="AA1027" s="322">
        <v>48260</v>
      </c>
      <c r="AB1027" s="56">
        <v>96</v>
      </c>
      <c r="AC1027" s="56">
        <v>47</v>
      </c>
      <c r="AD1027" s="65">
        <v>46310</v>
      </c>
      <c r="AE1027" s="117">
        <v>534.16999999999996</v>
      </c>
      <c r="AF1027" s="117"/>
      <c r="AP1027" s="58"/>
      <c r="AQ1027" s="58"/>
      <c r="AR1027" s="58"/>
      <c r="AW1027" s="56"/>
      <c r="BD1027" s="56"/>
      <c r="CS1027" s="58">
        <f>+AL1027+AT1027</f>
        <v>0</v>
      </c>
      <c r="CT1027" s="76">
        <f>+BA1027+BG1027+BM1027+BS1027+BY1027+CE1027+CK1027+CQ1027</f>
        <v>0</v>
      </c>
      <c r="CU1027" s="76">
        <f>+CS1027-CT1027</f>
        <v>0</v>
      </c>
      <c r="CV1027" s="81">
        <f>+AE1027-AL1027-AT1027</f>
        <v>534.16999999999996</v>
      </c>
    </row>
    <row r="1028" spans="1:100">
      <c r="A1028" s="56" t="s">
        <v>639</v>
      </c>
      <c r="B1028" s="13">
        <v>142</v>
      </c>
      <c r="C1028" s="15" t="s">
        <v>402</v>
      </c>
      <c r="D1028" s="15" t="s">
        <v>403</v>
      </c>
      <c r="E1028" s="13"/>
      <c r="F1028" s="13"/>
      <c r="G1028" s="13" t="s">
        <v>274</v>
      </c>
      <c r="H1028" s="13">
        <v>5</v>
      </c>
      <c r="I1028" s="55">
        <v>120.12</v>
      </c>
      <c r="J1028" s="55">
        <v>35900</v>
      </c>
      <c r="K1028" s="15">
        <v>0</v>
      </c>
      <c r="L1028" s="15" t="s">
        <v>41</v>
      </c>
      <c r="M1028" s="62" t="s">
        <v>14</v>
      </c>
      <c r="N1028" s="56" t="s">
        <v>152</v>
      </c>
      <c r="O1028" s="56" t="s">
        <v>640</v>
      </c>
      <c r="S1028" s="56" t="s">
        <v>465</v>
      </c>
      <c r="T1028" s="57" t="s">
        <v>274</v>
      </c>
      <c r="U1028" s="57">
        <v>5</v>
      </c>
      <c r="V1028" s="125">
        <v>120.12</v>
      </c>
      <c r="W1028" s="125" t="s">
        <v>1017</v>
      </c>
      <c r="X1028" s="65">
        <v>44851</v>
      </c>
      <c r="Y1028" s="65">
        <v>44851</v>
      </c>
      <c r="Z1028" s="69" t="s">
        <v>1080</v>
      </c>
      <c r="AA1028" s="322">
        <v>48260</v>
      </c>
      <c r="AB1028" s="56">
        <v>96</v>
      </c>
      <c r="AC1028" s="56">
        <v>48</v>
      </c>
      <c r="AD1028" s="65">
        <v>46341</v>
      </c>
      <c r="AE1028" s="117">
        <v>534.16999999999996</v>
      </c>
      <c r="AF1028" s="117"/>
      <c r="AP1028" s="58"/>
      <c r="AQ1028" s="58"/>
      <c r="AR1028" s="58"/>
      <c r="AW1028" s="56"/>
      <c r="BD1028" s="56"/>
      <c r="CS1028" s="58">
        <f>+AL1028+AT1028</f>
        <v>0</v>
      </c>
      <c r="CT1028" s="76">
        <f>+BA1028+BG1028+BM1028+BS1028+BY1028+CE1028+CK1028+CQ1028</f>
        <v>0</v>
      </c>
      <c r="CU1028" s="76">
        <f>+CS1028-CT1028</f>
        <v>0</v>
      </c>
      <c r="CV1028" s="81">
        <f>+AE1028-AL1028-AT1028</f>
        <v>534.16999999999996</v>
      </c>
    </row>
    <row r="1029" spans="1:100">
      <c r="A1029" s="56" t="s">
        <v>639</v>
      </c>
      <c r="B1029" s="13">
        <v>142</v>
      </c>
      <c r="C1029" s="15" t="s">
        <v>402</v>
      </c>
      <c r="D1029" s="15" t="s">
        <v>403</v>
      </c>
      <c r="E1029" s="13"/>
      <c r="F1029" s="13"/>
      <c r="G1029" s="13" t="s">
        <v>274</v>
      </c>
      <c r="H1029" s="13">
        <v>5</v>
      </c>
      <c r="I1029" s="55">
        <v>120.12</v>
      </c>
      <c r="J1029" s="55">
        <v>35900</v>
      </c>
      <c r="K1029" s="15">
        <v>0</v>
      </c>
      <c r="L1029" s="15" t="s">
        <v>41</v>
      </c>
      <c r="M1029" s="62" t="s">
        <v>14</v>
      </c>
      <c r="N1029" s="56" t="s">
        <v>152</v>
      </c>
      <c r="O1029" s="56" t="s">
        <v>640</v>
      </c>
      <c r="S1029" s="56" t="s">
        <v>465</v>
      </c>
      <c r="T1029" s="57" t="s">
        <v>274</v>
      </c>
      <c r="U1029" s="57">
        <v>5</v>
      </c>
      <c r="V1029" s="125">
        <v>120.12</v>
      </c>
      <c r="W1029" s="125" t="s">
        <v>1017</v>
      </c>
      <c r="X1029" s="65">
        <v>44851</v>
      </c>
      <c r="Y1029" s="65">
        <v>44851</v>
      </c>
      <c r="Z1029" s="69" t="s">
        <v>1080</v>
      </c>
      <c r="AA1029" s="322">
        <v>48260</v>
      </c>
      <c r="AB1029" s="56">
        <v>96</v>
      </c>
      <c r="AC1029" s="56">
        <v>49</v>
      </c>
      <c r="AD1029" s="65">
        <v>46371</v>
      </c>
      <c r="AE1029" s="117">
        <v>534.16999999999996</v>
      </c>
      <c r="AF1029" s="117"/>
      <c r="AP1029" s="58"/>
      <c r="AQ1029" s="58"/>
      <c r="AR1029" s="58"/>
      <c r="AW1029" s="56"/>
      <c r="BD1029" s="56"/>
      <c r="CS1029" s="58">
        <f>+AL1029+AT1029</f>
        <v>0</v>
      </c>
      <c r="CT1029" s="76">
        <f>+BA1029+BG1029+BM1029+BS1029+BY1029+CE1029+CK1029+CQ1029</f>
        <v>0</v>
      </c>
      <c r="CU1029" s="76">
        <f>+CS1029-CT1029</f>
        <v>0</v>
      </c>
      <c r="CV1029" s="81">
        <f>+AE1029-AL1029-AT1029</f>
        <v>534.16999999999996</v>
      </c>
    </row>
    <row r="1030" spans="1:100">
      <c r="A1030" s="56" t="s">
        <v>639</v>
      </c>
      <c r="B1030" s="13">
        <v>142</v>
      </c>
      <c r="C1030" s="15" t="s">
        <v>402</v>
      </c>
      <c r="D1030" s="15" t="s">
        <v>403</v>
      </c>
      <c r="E1030" s="13"/>
      <c r="F1030" s="13"/>
      <c r="G1030" s="13" t="s">
        <v>274</v>
      </c>
      <c r="H1030" s="13">
        <v>5</v>
      </c>
      <c r="I1030" s="55">
        <v>120.12</v>
      </c>
      <c r="J1030" s="55">
        <v>35900</v>
      </c>
      <c r="K1030" s="15">
        <v>0</v>
      </c>
      <c r="L1030" s="15" t="s">
        <v>41</v>
      </c>
      <c r="M1030" s="62" t="s">
        <v>14</v>
      </c>
      <c r="N1030" s="56" t="s">
        <v>152</v>
      </c>
      <c r="O1030" s="56" t="s">
        <v>640</v>
      </c>
      <c r="S1030" s="56" t="s">
        <v>465</v>
      </c>
      <c r="T1030" s="57" t="s">
        <v>274</v>
      </c>
      <c r="U1030" s="57">
        <v>5</v>
      </c>
      <c r="V1030" s="125">
        <v>120.12</v>
      </c>
      <c r="W1030" s="125" t="s">
        <v>1017</v>
      </c>
      <c r="X1030" s="65">
        <v>44851</v>
      </c>
      <c r="Y1030" s="65">
        <v>44851</v>
      </c>
      <c r="Z1030" s="69" t="s">
        <v>1080</v>
      </c>
      <c r="AA1030" s="322">
        <v>48260</v>
      </c>
      <c r="AB1030" s="56">
        <v>96</v>
      </c>
      <c r="AC1030" s="56">
        <v>50</v>
      </c>
      <c r="AD1030" s="65">
        <v>46402</v>
      </c>
      <c r="AE1030" s="117">
        <v>534.16999999999996</v>
      </c>
      <c r="AF1030" s="117"/>
      <c r="AP1030" s="58"/>
      <c r="AQ1030" s="58"/>
      <c r="AR1030" s="58"/>
      <c r="AW1030" s="56"/>
      <c r="BD1030" s="56"/>
      <c r="CS1030" s="58">
        <f>+AL1030+AT1030</f>
        <v>0</v>
      </c>
      <c r="CT1030" s="76">
        <f>+BA1030+BG1030+BM1030+BS1030+BY1030+CE1030+CK1030+CQ1030</f>
        <v>0</v>
      </c>
      <c r="CU1030" s="76">
        <f>+CS1030-CT1030</f>
        <v>0</v>
      </c>
      <c r="CV1030" s="81">
        <f>+AE1030-AL1030-AT1030</f>
        <v>534.16999999999996</v>
      </c>
    </row>
    <row r="1031" spans="1:100">
      <c r="A1031" s="56" t="s">
        <v>639</v>
      </c>
      <c r="B1031" s="13">
        <v>142</v>
      </c>
      <c r="C1031" s="15" t="s">
        <v>402</v>
      </c>
      <c r="D1031" s="15" t="s">
        <v>403</v>
      </c>
      <c r="E1031" s="13"/>
      <c r="F1031" s="13"/>
      <c r="G1031" s="13" t="s">
        <v>274</v>
      </c>
      <c r="H1031" s="13">
        <v>5</v>
      </c>
      <c r="I1031" s="55">
        <v>120.12</v>
      </c>
      <c r="J1031" s="55">
        <v>35900</v>
      </c>
      <c r="K1031" s="15">
        <v>0</v>
      </c>
      <c r="L1031" s="15" t="s">
        <v>41</v>
      </c>
      <c r="M1031" s="62" t="s">
        <v>14</v>
      </c>
      <c r="N1031" s="56" t="s">
        <v>152</v>
      </c>
      <c r="O1031" s="56" t="s">
        <v>640</v>
      </c>
      <c r="S1031" s="56" t="s">
        <v>465</v>
      </c>
      <c r="T1031" s="57" t="s">
        <v>274</v>
      </c>
      <c r="U1031" s="57">
        <v>5</v>
      </c>
      <c r="V1031" s="125">
        <v>120.12</v>
      </c>
      <c r="W1031" s="125" t="s">
        <v>1017</v>
      </c>
      <c r="X1031" s="65">
        <v>44851</v>
      </c>
      <c r="Y1031" s="65">
        <v>44851</v>
      </c>
      <c r="Z1031" s="69" t="s">
        <v>1080</v>
      </c>
      <c r="AA1031" s="322">
        <v>48260</v>
      </c>
      <c r="AB1031" s="56">
        <v>96</v>
      </c>
      <c r="AC1031" s="56">
        <v>51</v>
      </c>
      <c r="AD1031" s="65">
        <v>46433</v>
      </c>
      <c r="AE1031" s="117">
        <v>534.16999999999996</v>
      </c>
      <c r="AF1031" s="117"/>
      <c r="AP1031" s="58"/>
      <c r="AQ1031" s="58"/>
      <c r="AR1031" s="58"/>
      <c r="AW1031" s="56"/>
      <c r="BD1031" s="56"/>
      <c r="CS1031" s="58">
        <f>+AL1031+AT1031</f>
        <v>0</v>
      </c>
      <c r="CT1031" s="76">
        <f>+BA1031+BG1031+BM1031+BS1031+BY1031+CE1031+CK1031+CQ1031</f>
        <v>0</v>
      </c>
      <c r="CU1031" s="76">
        <f>+CS1031-CT1031</f>
        <v>0</v>
      </c>
      <c r="CV1031" s="81">
        <f>+AE1031-AL1031-AT1031</f>
        <v>534.16999999999996</v>
      </c>
    </row>
    <row r="1032" spans="1:100">
      <c r="A1032" s="56" t="s">
        <v>639</v>
      </c>
      <c r="B1032" s="13">
        <v>142</v>
      </c>
      <c r="C1032" s="15" t="s">
        <v>402</v>
      </c>
      <c r="D1032" s="15" t="s">
        <v>403</v>
      </c>
      <c r="E1032" s="13"/>
      <c r="F1032" s="13"/>
      <c r="G1032" s="13" t="s">
        <v>274</v>
      </c>
      <c r="H1032" s="13">
        <v>5</v>
      </c>
      <c r="I1032" s="55">
        <v>120.12</v>
      </c>
      <c r="J1032" s="55">
        <v>35900</v>
      </c>
      <c r="K1032" s="15">
        <v>0</v>
      </c>
      <c r="L1032" s="15" t="s">
        <v>41</v>
      </c>
      <c r="M1032" s="62" t="s">
        <v>14</v>
      </c>
      <c r="N1032" s="56" t="s">
        <v>152</v>
      </c>
      <c r="O1032" s="56" t="s">
        <v>640</v>
      </c>
      <c r="S1032" s="56" t="s">
        <v>465</v>
      </c>
      <c r="T1032" s="57" t="s">
        <v>274</v>
      </c>
      <c r="U1032" s="57">
        <v>5</v>
      </c>
      <c r="V1032" s="125">
        <v>120.12</v>
      </c>
      <c r="W1032" s="125" t="s">
        <v>1017</v>
      </c>
      <c r="X1032" s="65">
        <v>44851</v>
      </c>
      <c r="Y1032" s="65">
        <v>44851</v>
      </c>
      <c r="Z1032" s="69" t="s">
        <v>1080</v>
      </c>
      <c r="AA1032" s="322">
        <v>48260</v>
      </c>
      <c r="AB1032" s="56">
        <v>96</v>
      </c>
      <c r="AC1032" s="56">
        <v>52</v>
      </c>
      <c r="AD1032" s="65">
        <v>46461</v>
      </c>
      <c r="AE1032" s="117">
        <v>534.16999999999996</v>
      </c>
      <c r="AF1032" s="117"/>
      <c r="AP1032" s="58"/>
      <c r="AQ1032" s="58"/>
      <c r="AR1032" s="58"/>
      <c r="AW1032" s="56"/>
      <c r="BD1032" s="56"/>
      <c r="CS1032" s="58">
        <f>+AL1032+AT1032</f>
        <v>0</v>
      </c>
      <c r="CT1032" s="76">
        <f>+BA1032+BG1032+BM1032+BS1032+BY1032+CE1032+CK1032+CQ1032</f>
        <v>0</v>
      </c>
      <c r="CU1032" s="76">
        <f>+CS1032-CT1032</f>
        <v>0</v>
      </c>
      <c r="CV1032" s="81">
        <f>+AE1032-AL1032-AT1032</f>
        <v>534.16999999999996</v>
      </c>
    </row>
    <row r="1033" spans="1:100">
      <c r="A1033" s="56" t="s">
        <v>639</v>
      </c>
      <c r="B1033" s="13">
        <v>142</v>
      </c>
      <c r="C1033" s="15" t="s">
        <v>402</v>
      </c>
      <c r="D1033" s="15" t="s">
        <v>403</v>
      </c>
      <c r="E1033" s="13"/>
      <c r="F1033" s="13"/>
      <c r="G1033" s="13" t="s">
        <v>274</v>
      </c>
      <c r="H1033" s="13">
        <v>5</v>
      </c>
      <c r="I1033" s="55">
        <v>120.12</v>
      </c>
      <c r="J1033" s="55">
        <v>35900</v>
      </c>
      <c r="K1033" s="15">
        <v>0</v>
      </c>
      <c r="L1033" s="15" t="s">
        <v>41</v>
      </c>
      <c r="M1033" s="62" t="s">
        <v>14</v>
      </c>
      <c r="N1033" s="56" t="s">
        <v>152</v>
      </c>
      <c r="O1033" s="56" t="s">
        <v>640</v>
      </c>
      <c r="S1033" s="56" t="s">
        <v>465</v>
      </c>
      <c r="T1033" s="57" t="s">
        <v>274</v>
      </c>
      <c r="U1033" s="57">
        <v>5</v>
      </c>
      <c r="V1033" s="125">
        <v>120.12</v>
      </c>
      <c r="W1033" s="125" t="s">
        <v>1017</v>
      </c>
      <c r="X1033" s="65">
        <v>44851</v>
      </c>
      <c r="Y1033" s="65">
        <v>44851</v>
      </c>
      <c r="Z1033" s="69" t="s">
        <v>1080</v>
      </c>
      <c r="AA1033" s="322">
        <v>48260</v>
      </c>
      <c r="AB1033" s="56">
        <v>96</v>
      </c>
      <c r="AC1033" s="56">
        <v>53</v>
      </c>
      <c r="AD1033" s="65">
        <v>46492</v>
      </c>
      <c r="AE1033" s="117">
        <v>534.16999999999996</v>
      </c>
      <c r="AF1033" s="117"/>
      <c r="AP1033" s="58"/>
      <c r="AQ1033" s="58"/>
      <c r="AR1033" s="58"/>
      <c r="AW1033" s="56"/>
      <c r="BD1033" s="56"/>
      <c r="CS1033" s="58">
        <f>+AL1033+AT1033</f>
        <v>0</v>
      </c>
      <c r="CT1033" s="76">
        <f>+BA1033+BG1033+BM1033+BS1033+BY1033+CE1033+CK1033+CQ1033</f>
        <v>0</v>
      </c>
      <c r="CU1033" s="76">
        <f>+CS1033-CT1033</f>
        <v>0</v>
      </c>
      <c r="CV1033" s="81">
        <f>+AE1033-AL1033-AT1033</f>
        <v>534.16999999999996</v>
      </c>
    </row>
    <row r="1034" spans="1:100">
      <c r="A1034" s="56" t="s">
        <v>639</v>
      </c>
      <c r="B1034" s="13">
        <v>142</v>
      </c>
      <c r="C1034" s="15" t="s">
        <v>402</v>
      </c>
      <c r="D1034" s="15" t="s">
        <v>403</v>
      </c>
      <c r="E1034" s="13"/>
      <c r="F1034" s="13"/>
      <c r="G1034" s="13" t="s">
        <v>274</v>
      </c>
      <c r="H1034" s="13">
        <v>5</v>
      </c>
      <c r="I1034" s="55">
        <v>120.12</v>
      </c>
      <c r="J1034" s="55">
        <v>35900</v>
      </c>
      <c r="K1034" s="15">
        <v>0</v>
      </c>
      <c r="L1034" s="15" t="s">
        <v>41</v>
      </c>
      <c r="M1034" s="62" t="s">
        <v>14</v>
      </c>
      <c r="N1034" s="56" t="s">
        <v>152</v>
      </c>
      <c r="O1034" s="56" t="s">
        <v>640</v>
      </c>
      <c r="S1034" s="56" t="s">
        <v>465</v>
      </c>
      <c r="T1034" s="57" t="s">
        <v>274</v>
      </c>
      <c r="U1034" s="57">
        <v>5</v>
      </c>
      <c r="V1034" s="125">
        <v>120.12</v>
      </c>
      <c r="W1034" s="125" t="s">
        <v>1017</v>
      </c>
      <c r="X1034" s="65">
        <v>44851</v>
      </c>
      <c r="Y1034" s="65">
        <v>44851</v>
      </c>
      <c r="Z1034" s="69" t="s">
        <v>1080</v>
      </c>
      <c r="AA1034" s="322">
        <v>48260</v>
      </c>
      <c r="AB1034" s="56">
        <v>96</v>
      </c>
      <c r="AC1034" s="56">
        <v>54</v>
      </c>
      <c r="AD1034" s="65">
        <v>46522</v>
      </c>
      <c r="AE1034" s="117">
        <v>534.16999999999996</v>
      </c>
      <c r="AF1034" s="117"/>
      <c r="AP1034" s="58"/>
      <c r="AQ1034" s="58"/>
      <c r="AR1034" s="58"/>
      <c r="AW1034" s="56"/>
      <c r="BD1034" s="56"/>
      <c r="CS1034" s="58">
        <f>+AL1034+AT1034</f>
        <v>0</v>
      </c>
      <c r="CT1034" s="76">
        <f>+BA1034+BG1034+BM1034+BS1034+BY1034+CE1034+CK1034+CQ1034</f>
        <v>0</v>
      </c>
      <c r="CU1034" s="76">
        <f>+CS1034-CT1034</f>
        <v>0</v>
      </c>
      <c r="CV1034" s="81">
        <f>+AE1034-AL1034-AT1034</f>
        <v>534.16999999999996</v>
      </c>
    </row>
    <row r="1035" spans="1:100">
      <c r="A1035" s="56" t="s">
        <v>639</v>
      </c>
      <c r="B1035" s="13">
        <v>142</v>
      </c>
      <c r="C1035" s="15" t="s">
        <v>402</v>
      </c>
      <c r="D1035" s="15" t="s">
        <v>403</v>
      </c>
      <c r="E1035" s="13"/>
      <c r="F1035" s="13"/>
      <c r="G1035" s="13" t="s">
        <v>274</v>
      </c>
      <c r="H1035" s="13">
        <v>5</v>
      </c>
      <c r="I1035" s="55">
        <v>120.12</v>
      </c>
      <c r="J1035" s="55">
        <v>35900</v>
      </c>
      <c r="K1035" s="15">
        <v>0</v>
      </c>
      <c r="L1035" s="15" t="s">
        <v>41</v>
      </c>
      <c r="M1035" s="62" t="s">
        <v>14</v>
      </c>
      <c r="N1035" s="56" t="s">
        <v>152</v>
      </c>
      <c r="O1035" s="56" t="s">
        <v>640</v>
      </c>
      <c r="S1035" s="56" t="s">
        <v>465</v>
      </c>
      <c r="T1035" s="57" t="s">
        <v>274</v>
      </c>
      <c r="U1035" s="57">
        <v>5</v>
      </c>
      <c r="V1035" s="125">
        <v>120.12</v>
      </c>
      <c r="W1035" s="125" t="s">
        <v>1017</v>
      </c>
      <c r="X1035" s="65">
        <v>44851</v>
      </c>
      <c r="Y1035" s="65">
        <v>44851</v>
      </c>
      <c r="Z1035" s="69" t="s">
        <v>1080</v>
      </c>
      <c r="AA1035" s="322">
        <v>48260</v>
      </c>
      <c r="AB1035" s="56">
        <v>96</v>
      </c>
      <c r="AC1035" s="56">
        <v>55</v>
      </c>
      <c r="AD1035" s="65">
        <v>46553</v>
      </c>
      <c r="AE1035" s="117">
        <v>534.16999999999996</v>
      </c>
      <c r="AF1035" s="117"/>
      <c r="AP1035" s="58"/>
      <c r="AQ1035" s="58"/>
      <c r="AR1035" s="58"/>
      <c r="AW1035" s="56"/>
      <c r="BD1035" s="56"/>
      <c r="CS1035" s="58">
        <f>+AL1035+AT1035</f>
        <v>0</v>
      </c>
      <c r="CT1035" s="76">
        <f>+BA1035+BG1035+BM1035+BS1035+BY1035+CE1035+CK1035+CQ1035</f>
        <v>0</v>
      </c>
      <c r="CU1035" s="76">
        <f>+CS1035-CT1035</f>
        <v>0</v>
      </c>
      <c r="CV1035" s="81">
        <f>+AE1035-AL1035-AT1035</f>
        <v>534.16999999999996</v>
      </c>
    </row>
    <row r="1036" spans="1:100">
      <c r="A1036" s="56" t="s">
        <v>639</v>
      </c>
      <c r="B1036" s="13">
        <v>142</v>
      </c>
      <c r="C1036" s="15" t="s">
        <v>402</v>
      </c>
      <c r="D1036" s="15" t="s">
        <v>403</v>
      </c>
      <c r="E1036" s="13"/>
      <c r="F1036" s="13"/>
      <c r="G1036" s="13" t="s">
        <v>274</v>
      </c>
      <c r="H1036" s="13">
        <v>5</v>
      </c>
      <c r="I1036" s="55">
        <v>120.12</v>
      </c>
      <c r="J1036" s="55">
        <v>35900</v>
      </c>
      <c r="K1036" s="15">
        <v>0</v>
      </c>
      <c r="L1036" s="15" t="s">
        <v>41</v>
      </c>
      <c r="M1036" s="62" t="s">
        <v>14</v>
      </c>
      <c r="N1036" s="56" t="s">
        <v>152</v>
      </c>
      <c r="O1036" s="56" t="s">
        <v>640</v>
      </c>
      <c r="S1036" s="56" t="s">
        <v>465</v>
      </c>
      <c r="T1036" s="57" t="s">
        <v>274</v>
      </c>
      <c r="U1036" s="57">
        <v>5</v>
      </c>
      <c r="V1036" s="125">
        <v>120.12</v>
      </c>
      <c r="W1036" s="125" t="s">
        <v>1017</v>
      </c>
      <c r="X1036" s="65">
        <v>44851</v>
      </c>
      <c r="Y1036" s="65">
        <v>44851</v>
      </c>
      <c r="Z1036" s="69" t="s">
        <v>1080</v>
      </c>
      <c r="AA1036" s="322">
        <v>48260</v>
      </c>
      <c r="AB1036" s="56">
        <v>96</v>
      </c>
      <c r="AC1036" s="56">
        <v>56</v>
      </c>
      <c r="AD1036" s="65">
        <v>46583</v>
      </c>
      <c r="AE1036" s="117">
        <v>534.16999999999996</v>
      </c>
      <c r="AF1036" s="117"/>
      <c r="AP1036" s="58"/>
      <c r="AQ1036" s="58"/>
      <c r="AR1036" s="58"/>
      <c r="AW1036" s="56"/>
      <c r="BD1036" s="56"/>
      <c r="CS1036" s="58">
        <f>+AL1036+AT1036</f>
        <v>0</v>
      </c>
      <c r="CT1036" s="76">
        <f>+BA1036+BG1036+BM1036+BS1036+BY1036+CE1036+CK1036+CQ1036</f>
        <v>0</v>
      </c>
      <c r="CU1036" s="76">
        <f>+CS1036-CT1036</f>
        <v>0</v>
      </c>
      <c r="CV1036" s="81">
        <f>+AE1036-AL1036-AT1036</f>
        <v>534.16999999999996</v>
      </c>
    </row>
    <row r="1037" spans="1:100">
      <c r="A1037" s="56" t="s">
        <v>639</v>
      </c>
      <c r="B1037" s="13">
        <v>142</v>
      </c>
      <c r="C1037" s="15" t="s">
        <v>402</v>
      </c>
      <c r="D1037" s="15" t="s">
        <v>403</v>
      </c>
      <c r="E1037" s="13"/>
      <c r="F1037" s="13"/>
      <c r="G1037" s="13" t="s">
        <v>274</v>
      </c>
      <c r="H1037" s="13">
        <v>5</v>
      </c>
      <c r="I1037" s="55">
        <v>120.12</v>
      </c>
      <c r="J1037" s="55">
        <v>35900</v>
      </c>
      <c r="K1037" s="15">
        <v>0</v>
      </c>
      <c r="L1037" s="15" t="s">
        <v>41</v>
      </c>
      <c r="M1037" s="62" t="s">
        <v>14</v>
      </c>
      <c r="N1037" s="56" t="s">
        <v>152</v>
      </c>
      <c r="O1037" s="56" t="s">
        <v>640</v>
      </c>
      <c r="S1037" s="56" t="s">
        <v>465</v>
      </c>
      <c r="T1037" s="57" t="s">
        <v>274</v>
      </c>
      <c r="U1037" s="57">
        <v>5</v>
      </c>
      <c r="V1037" s="125">
        <v>120.12</v>
      </c>
      <c r="W1037" s="125" t="s">
        <v>1017</v>
      </c>
      <c r="X1037" s="65">
        <v>44851</v>
      </c>
      <c r="Y1037" s="65">
        <v>44851</v>
      </c>
      <c r="Z1037" s="69" t="s">
        <v>1080</v>
      </c>
      <c r="AA1037" s="322">
        <v>48260</v>
      </c>
      <c r="AB1037" s="56">
        <v>96</v>
      </c>
      <c r="AC1037" s="56">
        <v>57</v>
      </c>
      <c r="AD1037" s="65">
        <v>46614</v>
      </c>
      <c r="AE1037" s="117">
        <v>534.16999999999996</v>
      </c>
      <c r="AF1037" s="117"/>
      <c r="AP1037" s="58"/>
      <c r="AQ1037" s="58"/>
      <c r="AR1037" s="58"/>
      <c r="AW1037" s="56"/>
      <c r="BD1037" s="56"/>
      <c r="CS1037" s="58">
        <f>+AL1037+AT1037</f>
        <v>0</v>
      </c>
      <c r="CT1037" s="76">
        <f>+BA1037+BG1037+BM1037+BS1037+BY1037+CE1037+CK1037+CQ1037</f>
        <v>0</v>
      </c>
      <c r="CU1037" s="76">
        <f>+CS1037-CT1037</f>
        <v>0</v>
      </c>
      <c r="CV1037" s="81">
        <f>+AE1037-AL1037-AT1037</f>
        <v>534.16999999999996</v>
      </c>
    </row>
    <row r="1038" spans="1:100">
      <c r="A1038" s="56" t="s">
        <v>639</v>
      </c>
      <c r="B1038" s="13">
        <v>142</v>
      </c>
      <c r="C1038" s="15" t="s">
        <v>402</v>
      </c>
      <c r="D1038" s="15" t="s">
        <v>403</v>
      </c>
      <c r="E1038" s="13"/>
      <c r="F1038" s="13"/>
      <c r="G1038" s="13" t="s">
        <v>274</v>
      </c>
      <c r="H1038" s="13">
        <v>5</v>
      </c>
      <c r="I1038" s="55">
        <v>120.12</v>
      </c>
      <c r="J1038" s="55">
        <v>35900</v>
      </c>
      <c r="K1038" s="15">
        <v>0</v>
      </c>
      <c r="L1038" s="15" t="s">
        <v>41</v>
      </c>
      <c r="M1038" s="62" t="s">
        <v>14</v>
      </c>
      <c r="N1038" s="56" t="s">
        <v>152</v>
      </c>
      <c r="O1038" s="56" t="s">
        <v>640</v>
      </c>
      <c r="S1038" s="56" t="s">
        <v>465</v>
      </c>
      <c r="T1038" s="57" t="s">
        <v>274</v>
      </c>
      <c r="U1038" s="57">
        <v>5</v>
      </c>
      <c r="V1038" s="125">
        <v>120.12</v>
      </c>
      <c r="W1038" s="125" t="s">
        <v>1017</v>
      </c>
      <c r="X1038" s="65">
        <v>44851</v>
      </c>
      <c r="Y1038" s="65">
        <v>44851</v>
      </c>
      <c r="Z1038" s="69" t="s">
        <v>1080</v>
      </c>
      <c r="AA1038" s="322">
        <v>48260</v>
      </c>
      <c r="AB1038" s="56">
        <v>96</v>
      </c>
      <c r="AC1038" s="56">
        <v>58</v>
      </c>
      <c r="AD1038" s="65">
        <v>46645</v>
      </c>
      <c r="AE1038" s="117">
        <v>534.16999999999996</v>
      </c>
      <c r="AF1038" s="117"/>
      <c r="AP1038" s="58"/>
      <c r="AQ1038" s="58"/>
      <c r="AR1038" s="58"/>
      <c r="AW1038" s="56"/>
      <c r="BD1038" s="56"/>
      <c r="CS1038" s="58">
        <f>+AL1038+AT1038</f>
        <v>0</v>
      </c>
      <c r="CT1038" s="76">
        <f>+BA1038+BG1038+BM1038+BS1038+BY1038+CE1038+CK1038+CQ1038</f>
        <v>0</v>
      </c>
      <c r="CU1038" s="76">
        <f>+CS1038-CT1038</f>
        <v>0</v>
      </c>
      <c r="CV1038" s="81">
        <f>+AE1038-AL1038-AT1038</f>
        <v>534.16999999999996</v>
      </c>
    </row>
    <row r="1039" spans="1:100">
      <c r="A1039" s="56" t="s">
        <v>639</v>
      </c>
      <c r="B1039" s="13">
        <v>142</v>
      </c>
      <c r="C1039" s="15" t="s">
        <v>402</v>
      </c>
      <c r="D1039" s="15" t="s">
        <v>403</v>
      </c>
      <c r="E1039" s="13"/>
      <c r="F1039" s="13"/>
      <c r="G1039" s="13" t="s">
        <v>274</v>
      </c>
      <c r="H1039" s="13">
        <v>5</v>
      </c>
      <c r="I1039" s="55">
        <v>120.12</v>
      </c>
      <c r="J1039" s="55">
        <v>35900</v>
      </c>
      <c r="K1039" s="15">
        <v>0</v>
      </c>
      <c r="L1039" s="15" t="s">
        <v>41</v>
      </c>
      <c r="M1039" s="62" t="s">
        <v>14</v>
      </c>
      <c r="N1039" s="56" t="s">
        <v>152</v>
      </c>
      <c r="O1039" s="56" t="s">
        <v>640</v>
      </c>
      <c r="S1039" s="56" t="s">
        <v>465</v>
      </c>
      <c r="T1039" s="57" t="s">
        <v>274</v>
      </c>
      <c r="U1039" s="57">
        <v>5</v>
      </c>
      <c r="V1039" s="125">
        <v>120.12</v>
      </c>
      <c r="W1039" s="125" t="s">
        <v>1017</v>
      </c>
      <c r="X1039" s="65">
        <v>44851</v>
      </c>
      <c r="Y1039" s="65">
        <v>44851</v>
      </c>
      <c r="Z1039" s="69" t="s">
        <v>1080</v>
      </c>
      <c r="AA1039" s="322">
        <v>48260</v>
      </c>
      <c r="AB1039" s="56">
        <v>96</v>
      </c>
      <c r="AC1039" s="56">
        <v>59</v>
      </c>
      <c r="AD1039" s="65">
        <v>46675</v>
      </c>
      <c r="AE1039" s="117">
        <v>534.16999999999996</v>
      </c>
      <c r="AF1039" s="117"/>
      <c r="AP1039" s="58"/>
      <c r="AQ1039" s="58"/>
      <c r="AR1039" s="58"/>
      <c r="AW1039" s="56"/>
      <c r="BD1039" s="56"/>
      <c r="CS1039" s="58">
        <f>+AL1039+AT1039</f>
        <v>0</v>
      </c>
      <c r="CT1039" s="76">
        <f>+BA1039+BG1039+BM1039+BS1039+BY1039+CE1039+CK1039+CQ1039</f>
        <v>0</v>
      </c>
      <c r="CU1039" s="76">
        <f>+CS1039-CT1039</f>
        <v>0</v>
      </c>
      <c r="CV1039" s="81">
        <f>+AE1039-AL1039-AT1039</f>
        <v>534.16999999999996</v>
      </c>
    </row>
    <row r="1040" spans="1:100">
      <c r="A1040" s="56" t="s">
        <v>639</v>
      </c>
      <c r="B1040" s="13">
        <v>142</v>
      </c>
      <c r="C1040" s="15" t="s">
        <v>402</v>
      </c>
      <c r="D1040" s="15" t="s">
        <v>403</v>
      </c>
      <c r="E1040" s="13"/>
      <c r="F1040" s="13"/>
      <c r="G1040" s="13" t="s">
        <v>274</v>
      </c>
      <c r="H1040" s="13">
        <v>5</v>
      </c>
      <c r="I1040" s="55">
        <v>120.12</v>
      </c>
      <c r="J1040" s="55">
        <v>35900</v>
      </c>
      <c r="K1040" s="15">
        <v>0</v>
      </c>
      <c r="L1040" s="15" t="s">
        <v>41</v>
      </c>
      <c r="M1040" s="62" t="s">
        <v>14</v>
      </c>
      <c r="N1040" s="56" t="s">
        <v>152</v>
      </c>
      <c r="O1040" s="56" t="s">
        <v>640</v>
      </c>
      <c r="S1040" s="56" t="s">
        <v>465</v>
      </c>
      <c r="T1040" s="57" t="s">
        <v>274</v>
      </c>
      <c r="U1040" s="57">
        <v>5</v>
      </c>
      <c r="V1040" s="125">
        <v>120.12</v>
      </c>
      <c r="W1040" s="125" t="s">
        <v>1017</v>
      </c>
      <c r="X1040" s="65">
        <v>44851</v>
      </c>
      <c r="Y1040" s="65">
        <v>44851</v>
      </c>
      <c r="Z1040" s="69" t="s">
        <v>1080</v>
      </c>
      <c r="AA1040" s="322">
        <v>48260</v>
      </c>
      <c r="AB1040" s="56">
        <v>96</v>
      </c>
      <c r="AC1040" s="56">
        <v>60</v>
      </c>
      <c r="AD1040" s="65">
        <v>46706</v>
      </c>
      <c r="AE1040" s="117">
        <v>534.16999999999996</v>
      </c>
      <c r="AF1040" s="117"/>
      <c r="AP1040" s="58"/>
      <c r="AQ1040" s="58"/>
      <c r="AR1040" s="58"/>
      <c r="AW1040" s="56"/>
      <c r="BD1040" s="56"/>
      <c r="CS1040" s="58">
        <f>+AL1040+AT1040</f>
        <v>0</v>
      </c>
      <c r="CT1040" s="76">
        <f>+BA1040+BG1040+BM1040+BS1040+BY1040+CE1040+CK1040+CQ1040</f>
        <v>0</v>
      </c>
      <c r="CU1040" s="76">
        <f>+CS1040-CT1040</f>
        <v>0</v>
      </c>
      <c r="CV1040" s="81">
        <f>+AE1040-AL1040-AT1040</f>
        <v>534.16999999999996</v>
      </c>
    </row>
    <row r="1041" spans="1:100">
      <c r="A1041" s="56" t="s">
        <v>639</v>
      </c>
      <c r="B1041" s="13">
        <v>142</v>
      </c>
      <c r="C1041" s="15" t="s">
        <v>402</v>
      </c>
      <c r="D1041" s="15" t="s">
        <v>403</v>
      </c>
      <c r="E1041" s="13"/>
      <c r="F1041" s="13"/>
      <c r="G1041" s="13" t="s">
        <v>274</v>
      </c>
      <c r="H1041" s="13">
        <v>5</v>
      </c>
      <c r="I1041" s="55">
        <v>120.12</v>
      </c>
      <c r="J1041" s="55">
        <v>35900</v>
      </c>
      <c r="K1041" s="15">
        <v>0</v>
      </c>
      <c r="L1041" s="15" t="s">
        <v>41</v>
      </c>
      <c r="M1041" s="62" t="s">
        <v>14</v>
      </c>
      <c r="N1041" s="56" t="s">
        <v>152</v>
      </c>
      <c r="O1041" s="56" t="s">
        <v>640</v>
      </c>
      <c r="S1041" s="56" t="s">
        <v>465</v>
      </c>
      <c r="T1041" s="57" t="s">
        <v>274</v>
      </c>
      <c r="U1041" s="57">
        <v>5</v>
      </c>
      <c r="V1041" s="125">
        <v>120.12</v>
      </c>
      <c r="W1041" s="125" t="s">
        <v>1017</v>
      </c>
      <c r="X1041" s="65">
        <v>44851</v>
      </c>
      <c r="Y1041" s="65">
        <v>44851</v>
      </c>
      <c r="Z1041" s="69" t="s">
        <v>1080</v>
      </c>
      <c r="AA1041" s="322">
        <v>48260</v>
      </c>
      <c r="AB1041" s="56">
        <v>96</v>
      </c>
      <c r="AC1041" s="56">
        <v>61</v>
      </c>
      <c r="AD1041" s="65">
        <v>46736</v>
      </c>
      <c r="AE1041" s="117">
        <v>534.16999999999996</v>
      </c>
      <c r="AF1041" s="117"/>
      <c r="AP1041" s="58"/>
      <c r="AQ1041" s="58"/>
      <c r="AR1041" s="58"/>
      <c r="AW1041" s="56"/>
      <c r="BD1041" s="56"/>
      <c r="CS1041" s="58">
        <f>+AL1041+AT1041</f>
        <v>0</v>
      </c>
      <c r="CT1041" s="76">
        <f>+BA1041+BG1041+BM1041+BS1041+BY1041+CE1041+CK1041+CQ1041</f>
        <v>0</v>
      </c>
      <c r="CU1041" s="76">
        <f>+CS1041-CT1041</f>
        <v>0</v>
      </c>
      <c r="CV1041" s="81">
        <f>+AE1041-AL1041-AT1041</f>
        <v>534.16999999999996</v>
      </c>
    </row>
    <row r="1042" spans="1:100">
      <c r="A1042" s="56" t="s">
        <v>639</v>
      </c>
      <c r="B1042" s="13">
        <v>142</v>
      </c>
      <c r="C1042" s="15" t="s">
        <v>402</v>
      </c>
      <c r="D1042" s="15" t="s">
        <v>403</v>
      </c>
      <c r="E1042" s="13"/>
      <c r="F1042" s="13"/>
      <c r="G1042" s="13" t="s">
        <v>274</v>
      </c>
      <c r="H1042" s="13">
        <v>5</v>
      </c>
      <c r="I1042" s="55">
        <v>120.12</v>
      </c>
      <c r="J1042" s="55">
        <v>35900</v>
      </c>
      <c r="K1042" s="15">
        <v>0</v>
      </c>
      <c r="L1042" s="15" t="s">
        <v>41</v>
      </c>
      <c r="M1042" s="62" t="s">
        <v>14</v>
      </c>
      <c r="N1042" s="56" t="s">
        <v>152</v>
      </c>
      <c r="O1042" s="56" t="s">
        <v>640</v>
      </c>
      <c r="S1042" s="56" t="s">
        <v>465</v>
      </c>
      <c r="T1042" s="57" t="s">
        <v>274</v>
      </c>
      <c r="U1042" s="57">
        <v>5</v>
      </c>
      <c r="V1042" s="125">
        <v>120.12</v>
      </c>
      <c r="W1042" s="125" t="s">
        <v>1017</v>
      </c>
      <c r="X1042" s="65">
        <v>44851</v>
      </c>
      <c r="Y1042" s="65">
        <v>44851</v>
      </c>
      <c r="Z1042" s="69" t="s">
        <v>1080</v>
      </c>
      <c r="AA1042" s="322">
        <v>48260</v>
      </c>
      <c r="AB1042" s="56">
        <v>96</v>
      </c>
      <c r="AC1042" s="56">
        <v>62</v>
      </c>
      <c r="AD1042" s="65">
        <v>46767</v>
      </c>
      <c r="AE1042" s="117">
        <v>534.16999999999996</v>
      </c>
      <c r="AF1042" s="117"/>
      <c r="AP1042" s="58"/>
      <c r="AQ1042" s="58"/>
      <c r="AR1042" s="58"/>
      <c r="AW1042" s="56"/>
      <c r="BD1042" s="56"/>
      <c r="CS1042" s="58">
        <f>+AL1042+AT1042</f>
        <v>0</v>
      </c>
      <c r="CT1042" s="76">
        <f>+BA1042+BG1042+BM1042+BS1042+BY1042+CE1042+CK1042+CQ1042</f>
        <v>0</v>
      </c>
      <c r="CU1042" s="76">
        <f>+CS1042-CT1042</f>
        <v>0</v>
      </c>
      <c r="CV1042" s="81">
        <f>+AE1042-AL1042-AT1042</f>
        <v>534.16999999999996</v>
      </c>
    </row>
    <row r="1043" spans="1:100">
      <c r="A1043" s="56" t="s">
        <v>639</v>
      </c>
      <c r="B1043" s="13">
        <v>142</v>
      </c>
      <c r="C1043" s="15" t="s">
        <v>402</v>
      </c>
      <c r="D1043" s="15" t="s">
        <v>403</v>
      </c>
      <c r="E1043" s="13"/>
      <c r="F1043" s="13"/>
      <c r="G1043" s="13" t="s">
        <v>274</v>
      </c>
      <c r="H1043" s="13">
        <v>5</v>
      </c>
      <c r="I1043" s="55">
        <v>120.12</v>
      </c>
      <c r="J1043" s="55">
        <v>35900</v>
      </c>
      <c r="K1043" s="15">
        <v>0</v>
      </c>
      <c r="L1043" s="15" t="s">
        <v>41</v>
      </c>
      <c r="M1043" s="62" t="s">
        <v>14</v>
      </c>
      <c r="N1043" s="56" t="s">
        <v>152</v>
      </c>
      <c r="O1043" s="56" t="s">
        <v>640</v>
      </c>
      <c r="S1043" s="56" t="s">
        <v>465</v>
      </c>
      <c r="T1043" s="57" t="s">
        <v>274</v>
      </c>
      <c r="U1043" s="57">
        <v>5</v>
      </c>
      <c r="V1043" s="125">
        <v>120.12</v>
      </c>
      <c r="W1043" s="125" t="s">
        <v>1017</v>
      </c>
      <c r="X1043" s="65">
        <v>44851</v>
      </c>
      <c r="Y1043" s="65">
        <v>44851</v>
      </c>
      <c r="Z1043" s="69" t="s">
        <v>1080</v>
      </c>
      <c r="AA1043" s="322">
        <v>48260</v>
      </c>
      <c r="AB1043" s="56">
        <v>96</v>
      </c>
      <c r="AC1043" s="56">
        <v>63</v>
      </c>
      <c r="AD1043" s="65">
        <v>46798</v>
      </c>
      <c r="AE1043" s="117">
        <v>534.16999999999996</v>
      </c>
      <c r="AF1043" s="117"/>
      <c r="AP1043" s="58"/>
      <c r="AQ1043" s="58"/>
      <c r="AR1043" s="58"/>
      <c r="AW1043" s="56"/>
      <c r="BD1043" s="56"/>
      <c r="CS1043" s="58">
        <f>+AL1043+AT1043</f>
        <v>0</v>
      </c>
      <c r="CT1043" s="76">
        <f>+BA1043+BG1043+BM1043+BS1043+BY1043+CE1043+CK1043+CQ1043</f>
        <v>0</v>
      </c>
      <c r="CU1043" s="76">
        <f>+CS1043-CT1043</f>
        <v>0</v>
      </c>
      <c r="CV1043" s="81">
        <f>+AE1043-AL1043-AT1043</f>
        <v>534.16999999999996</v>
      </c>
    </row>
    <row r="1044" spans="1:100">
      <c r="A1044" s="56" t="s">
        <v>639</v>
      </c>
      <c r="B1044" s="13">
        <v>142</v>
      </c>
      <c r="C1044" s="15" t="s">
        <v>402</v>
      </c>
      <c r="D1044" s="15" t="s">
        <v>403</v>
      </c>
      <c r="E1044" s="13"/>
      <c r="F1044" s="13"/>
      <c r="G1044" s="13" t="s">
        <v>274</v>
      </c>
      <c r="H1044" s="13">
        <v>5</v>
      </c>
      <c r="I1044" s="55">
        <v>120.12</v>
      </c>
      <c r="J1044" s="55">
        <v>35900</v>
      </c>
      <c r="K1044" s="15">
        <v>0</v>
      </c>
      <c r="L1044" s="15" t="s">
        <v>41</v>
      </c>
      <c r="M1044" s="62" t="s">
        <v>14</v>
      </c>
      <c r="N1044" s="56" t="s">
        <v>152</v>
      </c>
      <c r="O1044" s="56" t="s">
        <v>640</v>
      </c>
      <c r="S1044" s="56" t="s">
        <v>465</v>
      </c>
      <c r="T1044" s="57" t="s">
        <v>274</v>
      </c>
      <c r="U1044" s="57">
        <v>5</v>
      </c>
      <c r="V1044" s="125">
        <v>120.12</v>
      </c>
      <c r="W1044" s="125" t="s">
        <v>1017</v>
      </c>
      <c r="X1044" s="65">
        <v>44851</v>
      </c>
      <c r="Y1044" s="65">
        <v>44851</v>
      </c>
      <c r="Z1044" s="69" t="s">
        <v>1080</v>
      </c>
      <c r="AA1044" s="322">
        <v>48260</v>
      </c>
      <c r="AB1044" s="56">
        <v>96</v>
      </c>
      <c r="AC1044" s="56">
        <v>64</v>
      </c>
      <c r="AD1044" s="65">
        <v>46827</v>
      </c>
      <c r="AE1044" s="117">
        <v>534.16999999999996</v>
      </c>
      <c r="AF1044" s="117"/>
      <c r="AP1044" s="58"/>
      <c r="AQ1044" s="58"/>
      <c r="AR1044" s="58"/>
      <c r="AW1044" s="56"/>
      <c r="BD1044" s="56"/>
      <c r="CS1044" s="58">
        <f>+AL1044+AT1044</f>
        <v>0</v>
      </c>
      <c r="CT1044" s="76">
        <f>+BA1044+BG1044+BM1044+BS1044+BY1044+CE1044+CK1044+CQ1044</f>
        <v>0</v>
      </c>
      <c r="CU1044" s="76">
        <f>+CS1044-CT1044</f>
        <v>0</v>
      </c>
      <c r="CV1044" s="81">
        <f>+AE1044-AL1044-AT1044</f>
        <v>534.16999999999996</v>
      </c>
    </row>
    <row r="1045" spans="1:100">
      <c r="A1045" s="56" t="s">
        <v>639</v>
      </c>
      <c r="B1045" s="13">
        <v>142</v>
      </c>
      <c r="C1045" s="15" t="s">
        <v>402</v>
      </c>
      <c r="D1045" s="15" t="s">
        <v>403</v>
      </c>
      <c r="E1045" s="13"/>
      <c r="F1045" s="13"/>
      <c r="G1045" s="13" t="s">
        <v>274</v>
      </c>
      <c r="H1045" s="13">
        <v>5</v>
      </c>
      <c r="I1045" s="55">
        <v>120.12</v>
      </c>
      <c r="J1045" s="55">
        <v>35900</v>
      </c>
      <c r="K1045" s="15">
        <v>0</v>
      </c>
      <c r="L1045" s="15" t="s">
        <v>41</v>
      </c>
      <c r="M1045" s="62" t="s">
        <v>14</v>
      </c>
      <c r="N1045" s="56" t="s">
        <v>152</v>
      </c>
      <c r="O1045" s="56" t="s">
        <v>640</v>
      </c>
      <c r="S1045" s="56" t="s">
        <v>465</v>
      </c>
      <c r="T1045" s="57" t="s">
        <v>274</v>
      </c>
      <c r="U1045" s="57">
        <v>5</v>
      </c>
      <c r="V1045" s="125">
        <v>120.12</v>
      </c>
      <c r="W1045" s="125" t="s">
        <v>1017</v>
      </c>
      <c r="X1045" s="65">
        <v>44851</v>
      </c>
      <c r="Y1045" s="65">
        <v>44851</v>
      </c>
      <c r="Z1045" s="69" t="s">
        <v>1080</v>
      </c>
      <c r="AA1045" s="322">
        <v>48260</v>
      </c>
      <c r="AB1045" s="56">
        <v>96</v>
      </c>
      <c r="AC1045" s="56">
        <v>65</v>
      </c>
      <c r="AD1045" s="65">
        <v>46858</v>
      </c>
      <c r="AE1045" s="117">
        <v>534.16999999999996</v>
      </c>
      <c r="AF1045" s="117"/>
      <c r="AP1045" s="58"/>
      <c r="AQ1045" s="58"/>
      <c r="AR1045" s="58"/>
      <c r="AW1045" s="56"/>
      <c r="BD1045" s="56"/>
      <c r="CS1045" s="58">
        <f>+AL1045+AT1045</f>
        <v>0</v>
      </c>
      <c r="CT1045" s="76">
        <f>+BA1045+BG1045+BM1045+BS1045+BY1045+CE1045+CK1045+CQ1045</f>
        <v>0</v>
      </c>
      <c r="CU1045" s="76">
        <f>+CS1045-CT1045</f>
        <v>0</v>
      </c>
      <c r="CV1045" s="81">
        <f>+AE1045-AL1045-AT1045</f>
        <v>534.16999999999996</v>
      </c>
    </row>
    <row r="1046" spans="1:100">
      <c r="A1046" s="56" t="s">
        <v>639</v>
      </c>
      <c r="B1046" s="13">
        <v>142</v>
      </c>
      <c r="C1046" s="15" t="s">
        <v>402</v>
      </c>
      <c r="D1046" s="15" t="s">
        <v>403</v>
      </c>
      <c r="E1046" s="13"/>
      <c r="F1046" s="13"/>
      <c r="G1046" s="13" t="s">
        <v>274</v>
      </c>
      <c r="H1046" s="13">
        <v>5</v>
      </c>
      <c r="I1046" s="55">
        <v>120.12</v>
      </c>
      <c r="J1046" s="55">
        <v>35900</v>
      </c>
      <c r="K1046" s="15">
        <v>0</v>
      </c>
      <c r="L1046" s="15" t="s">
        <v>41</v>
      </c>
      <c r="M1046" s="62" t="s">
        <v>14</v>
      </c>
      <c r="N1046" s="56" t="s">
        <v>152</v>
      </c>
      <c r="O1046" s="56" t="s">
        <v>640</v>
      </c>
      <c r="S1046" s="56" t="s">
        <v>465</v>
      </c>
      <c r="T1046" s="57" t="s">
        <v>274</v>
      </c>
      <c r="U1046" s="57">
        <v>5</v>
      </c>
      <c r="V1046" s="125">
        <v>120.12</v>
      </c>
      <c r="W1046" s="125" t="s">
        <v>1017</v>
      </c>
      <c r="X1046" s="65">
        <v>44851</v>
      </c>
      <c r="Y1046" s="65">
        <v>44851</v>
      </c>
      <c r="Z1046" s="69" t="s">
        <v>1080</v>
      </c>
      <c r="AA1046" s="322">
        <v>48260</v>
      </c>
      <c r="AB1046" s="56">
        <v>96</v>
      </c>
      <c r="AC1046" s="56">
        <v>66</v>
      </c>
      <c r="AD1046" s="65">
        <v>46888</v>
      </c>
      <c r="AE1046" s="117">
        <v>534.16999999999996</v>
      </c>
      <c r="AF1046" s="117"/>
      <c r="AP1046" s="58"/>
      <c r="AQ1046" s="58"/>
      <c r="AR1046" s="58"/>
      <c r="AW1046" s="56"/>
      <c r="BD1046" s="56"/>
      <c r="CS1046" s="58">
        <f>+AL1046+AT1046</f>
        <v>0</v>
      </c>
      <c r="CT1046" s="76">
        <f>+BA1046+BG1046+BM1046+BS1046+BY1046+CE1046+CK1046+CQ1046</f>
        <v>0</v>
      </c>
      <c r="CU1046" s="76">
        <f>+CS1046-CT1046</f>
        <v>0</v>
      </c>
      <c r="CV1046" s="81">
        <f>+AE1046-AL1046-AT1046</f>
        <v>534.16999999999996</v>
      </c>
    </row>
    <row r="1047" spans="1:100">
      <c r="A1047" s="56" t="s">
        <v>639</v>
      </c>
      <c r="B1047" s="13">
        <v>142</v>
      </c>
      <c r="C1047" s="15" t="s">
        <v>402</v>
      </c>
      <c r="D1047" s="15" t="s">
        <v>403</v>
      </c>
      <c r="E1047" s="13"/>
      <c r="F1047" s="13"/>
      <c r="G1047" s="13" t="s">
        <v>274</v>
      </c>
      <c r="H1047" s="13">
        <v>5</v>
      </c>
      <c r="I1047" s="55">
        <v>120.12</v>
      </c>
      <c r="J1047" s="55">
        <v>35900</v>
      </c>
      <c r="K1047" s="15">
        <v>0</v>
      </c>
      <c r="L1047" s="15" t="s">
        <v>41</v>
      </c>
      <c r="M1047" s="62" t="s">
        <v>14</v>
      </c>
      <c r="N1047" s="56" t="s">
        <v>152</v>
      </c>
      <c r="O1047" s="56" t="s">
        <v>640</v>
      </c>
      <c r="S1047" s="56" t="s">
        <v>465</v>
      </c>
      <c r="T1047" s="57" t="s">
        <v>274</v>
      </c>
      <c r="U1047" s="57">
        <v>5</v>
      </c>
      <c r="V1047" s="125">
        <v>120.12</v>
      </c>
      <c r="W1047" s="125" t="s">
        <v>1017</v>
      </c>
      <c r="X1047" s="65">
        <v>44851</v>
      </c>
      <c r="Y1047" s="65">
        <v>44851</v>
      </c>
      <c r="Z1047" s="69" t="s">
        <v>1080</v>
      </c>
      <c r="AA1047" s="322">
        <v>48260</v>
      </c>
      <c r="AB1047" s="56">
        <v>96</v>
      </c>
      <c r="AC1047" s="56">
        <v>67</v>
      </c>
      <c r="AD1047" s="65">
        <v>46919</v>
      </c>
      <c r="AE1047" s="117">
        <v>534.16999999999996</v>
      </c>
      <c r="AF1047" s="117"/>
      <c r="AP1047" s="58"/>
      <c r="AQ1047" s="58"/>
      <c r="AR1047" s="58"/>
      <c r="AW1047" s="56"/>
      <c r="BD1047" s="56"/>
      <c r="CS1047" s="58">
        <f>+AL1047+AT1047</f>
        <v>0</v>
      </c>
      <c r="CT1047" s="76">
        <f>+BA1047+BG1047+BM1047+BS1047+BY1047+CE1047+CK1047+CQ1047</f>
        <v>0</v>
      </c>
      <c r="CU1047" s="76">
        <f>+CS1047-CT1047</f>
        <v>0</v>
      </c>
      <c r="CV1047" s="81">
        <f>+AE1047-AL1047-AT1047</f>
        <v>534.16999999999996</v>
      </c>
    </row>
    <row r="1048" spans="1:100">
      <c r="A1048" s="56" t="s">
        <v>639</v>
      </c>
      <c r="B1048" s="13">
        <v>142</v>
      </c>
      <c r="C1048" s="15" t="s">
        <v>402</v>
      </c>
      <c r="D1048" s="15" t="s">
        <v>403</v>
      </c>
      <c r="E1048" s="13"/>
      <c r="F1048" s="13"/>
      <c r="G1048" s="13" t="s">
        <v>274</v>
      </c>
      <c r="H1048" s="13">
        <v>5</v>
      </c>
      <c r="I1048" s="55">
        <v>120.12</v>
      </c>
      <c r="J1048" s="55">
        <v>35900</v>
      </c>
      <c r="K1048" s="15">
        <v>0</v>
      </c>
      <c r="L1048" s="15" t="s">
        <v>41</v>
      </c>
      <c r="M1048" s="62" t="s">
        <v>14</v>
      </c>
      <c r="N1048" s="56" t="s">
        <v>152</v>
      </c>
      <c r="O1048" s="56" t="s">
        <v>640</v>
      </c>
      <c r="S1048" s="56" t="s">
        <v>465</v>
      </c>
      <c r="T1048" s="57" t="s">
        <v>274</v>
      </c>
      <c r="U1048" s="57">
        <v>5</v>
      </c>
      <c r="V1048" s="125">
        <v>120.12</v>
      </c>
      <c r="W1048" s="125" t="s">
        <v>1017</v>
      </c>
      <c r="X1048" s="65">
        <v>44851</v>
      </c>
      <c r="Y1048" s="65">
        <v>44851</v>
      </c>
      <c r="Z1048" s="69" t="s">
        <v>1080</v>
      </c>
      <c r="AA1048" s="322">
        <v>48260</v>
      </c>
      <c r="AB1048" s="56">
        <v>96</v>
      </c>
      <c r="AC1048" s="56">
        <v>68</v>
      </c>
      <c r="AD1048" s="65">
        <v>46949</v>
      </c>
      <c r="AE1048" s="117">
        <v>534.16999999999996</v>
      </c>
      <c r="AF1048" s="117"/>
      <c r="AP1048" s="58"/>
      <c r="AQ1048" s="58"/>
      <c r="AR1048" s="58"/>
      <c r="AW1048" s="56"/>
      <c r="BD1048" s="56"/>
      <c r="CS1048" s="58">
        <f>+AL1048+AT1048</f>
        <v>0</v>
      </c>
      <c r="CT1048" s="76">
        <f>+BA1048+BG1048+BM1048+BS1048+BY1048+CE1048+CK1048+CQ1048</f>
        <v>0</v>
      </c>
      <c r="CU1048" s="76">
        <f>+CS1048-CT1048</f>
        <v>0</v>
      </c>
      <c r="CV1048" s="81">
        <f>+AE1048-AL1048-AT1048</f>
        <v>534.16999999999996</v>
      </c>
    </row>
    <row r="1049" spans="1:100">
      <c r="A1049" s="56" t="s">
        <v>639</v>
      </c>
      <c r="B1049" s="13">
        <v>142</v>
      </c>
      <c r="C1049" s="15" t="s">
        <v>402</v>
      </c>
      <c r="D1049" s="15" t="s">
        <v>403</v>
      </c>
      <c r="E1049" s="13"/>
      <c r="F1049" s="13"/>
      <c r="G1049" s="13" t="s">
        <v>274</v>
      </c>
      <c r="H1049" s="13">
        <v>5</v>
      </c>
      <c r="I1049" s="55">
        <v>120.12</v>
      </c>
      <c r="J1049" s="55">
        <v>35900</v>
      </c>
      <c r="K1049" s="15">
        <v>0</v>
      </c>
      <c r="L1049" s="15" t="s">
        <v>41</v>
      </c>
      <c r="M1049" s="62" t="s">
        <v>14</v>
      </c>
      <c r="N1049" s="56" t="s">
        <v>152</v>
      </c>
      <c r="O1049" s="56" t="s">
        <v>640</v>
      </c>
      <c r="S1049" s="56" t="s">
        <v>465</v>
      </c>
      <c r="T1049" s="57" t="s">
        <v>274</v>
      </c>
      <c r="U1049" s="57">
        <v>5</v>
      </c>
      <c r="V1049" s="125">
        <v>120.12</v>
      </c>
      <c r="W1049" s="125" t="s">
        <v>1017</v>
      </c>
      <c r="X1049" s="65">
        <v>44851</v>
      </c>
      <c r="Y1049" s="65">
        <v>44851</v>
      </c>
      <c r="Z1049" s="69" t="s">
        <v>1080</v>
      </c>
      <c r="AA1049" s="322">
        <v>48260</v>
      </c>
      <c r="AB1049" s="56">
        <v>96</v>
      </c>
      <c r="AC1049" s="56">
        <v>69</v>
      </c>
      <c r="AD1049" s="65">
        <v>46980</v>
      </c>
      <c r="AE1049" s="117">
        <v>534.16999999999996</v>
      </c>
      <c r="AF1049" s="117"/>
      <c r="AP1049" s="58"/>
      <c r="AQ1049" s="58"/>
      <c r="AR1049" s="58"/>
      <c r="AW1049" s="56"/>
      <c r="BD1049" s="56"/>
      <c r="CS1049" s="58">
        <f>+AL1049+AT1049</f>
        <v>0</v>
      </c>
      <c r="CT1049" s="76">
        <f>+BA1049+BG1049+BM1049+BS1049+BY1049+CE1049+CK1049+CQ1049</f>
        <v>0</v>
      </c>
      <c r="CU1049" s="76">
        <f>+CS1049-CT1049</f>
        <v>0</v>
      </c>
      <c r="CV1049" s="81">
        <f>+AE1049-AL1049-AT1049</f>
        <v>534.16999999999996</v>
      </c>
    </row>
    <row r="1050" spans="1:100">
      <c r="A1050" s="56" t="s">
        <v>639</v>
      </c>
      <c r="B1050" s="13">
        <v>142</v>
      </c>
      <c r="C1050" s="15" t="s">
        <v>402</v>
      </c>
      <c r="D1050" s="15" t="s">
        <v>403</v>
      </c>
      <c r="E1050" s="13"/>
      <c r="F1050" s="13"/>
      <c r="G1050" s="13" t="s">
        <v>274</v>
      </c>
      <c r="H1050" s="13">
        <v>5</v>
      </c>
      <c r="I1050" s="55">
        <v>120.12</v>
      </c>
      <c r="J1050" s="55">
        <v>35900</v>
      </c>
      <c r="K1050" s="15">
        <v>0</v>
      </c>
      <c r="L1050" s="15" t="s">
        <v>41</v>
      </c>
      <c r="M1050" s="62" t="s">
        <v>14</v>
      </c>
      <c r="N1050" s="56" t="s">
        <v>152</v>
      </c>
      <c r="O1050" s="56" t="s">
        <v>640</v>
      </c>
      <c r="S1050" s="56" t="s">
        <v>465</v>
      </c>
      <c r="T1050" s="57" t="s">
        <v>274</v>
      </c>
      <c r="U1050" s="57">
        <v>5</v>
      </c>
      <c r="V1050" s="125">
        <v>120.12</v>
      </c>
      <c r="W1050" s="125" t="s">
        <v>1017</v>
      </c>
      <c r="X1050" s="65">
        <v>44851</v>
      </c>
      <c r="Y1050" s="65">
        <v>44851</v>
      </c>
      <c r="Z1050" s="69" t="s">
        <v>1080</v>
      </c>
      <c r="AA1050" s="322">
        <v>48260</v>
      </c>
      <c r="AB1050" s="56">
        <v>96</v>
      </c>
      <c r="AC1050" s="56">
        <v>70</v>
      </c>
      <c r="AD1050" s="65">
        <v>47011</v>
      </c>
      <c r="AE1050" s="117">
        <v>534.16999999999996</v>
      </c>
      <c r="AF1050" s="117"/>
      <c r="AP1050" s="58"/>
      <c r="AQ1050" s="58"/>
      <c r="AR1050" s="58"/>
      <c r="AW1050" s="56"/>
      <c r="BD1050" s="56"/>
      <c r="CS1050" s="58">
        <f>+AL1050+AT1050</f>
        <v>0</v>
      </c>
      <c r="CT1050" s="76">
        <f>+BA1050+BG1050+BM1050+BS1050+BY1050+CE1050+CK1050+CQ1050</f>
        <v>0</v>
      </c>
      <c r="CU1050" s="76">
        <f>+CS1050-CT1050</f>
        <v>0</v>
      </c>
      <c r="CV1050" s="81">
        <f>+AE1050-AL1050-AT1050</f>
        <v>534.16999999999996</v>
      </c>
    </row>
    <row r="1051" spans="1:100">
      <c r="A1051" s="56" t="s">
        <v>639</v>
      </c>
      <c r="B1051" s="13">
        <v>142</v>
      </c>
      <c r="C1051" s="15" t="s">
        <v>402</v>
      </c>
      <c r="D1051" s="15" t="s">
        <v>403</v>
      </c>
      <c r="E1051" s="13"/>
      <c r="F1051" s="13"/>
      <c r="G1051" s="13" t="s">
        <v>274</v>
      </c>
      <c r="H1051" s="13">
        <v>5</v>
      </c>
      <c r="I1051" s="55">
        <v>120.12</v>
      </c>
      <c r="J1051" s="55">
        <v>35900</v>
      </c>
      <c r="K1051" s="15">
        <v>0</v>
      </c>
      <c r="L1051" s="15" t="s">
        <v>41</v>
      </c>
      <c r="M1051" s="62" t="s">
        <v>14</v>
      </c>
      <c r="N1051" s="56" t="s">
        <v>152</v>
      </c>
      <c r="O1051" s="56" t="s">
        <v>640</v>
      </c>
      <c r="S1051" s="56" t="s">
        <v>465</v>
      </c>
      <c r="T1051" s="57" t="s">
        <v>274</v>
      </c>
      <c r="U1051" s="57">
        <v>5</v>
      </c>
      <c r="V1051" s="125">
        <v>120.12</v>
      </c>
      <c r="W1051" s="125" t="s">
        <v>1017</v>
      </c>
      <c r="X1051" s="65">
        <v>44851</v>
      </c>
      <c r="Y1051" s="65">
        <v>44851</v>
      </c>
      <c r="Z1051" s="69" t="s">
        <v>1080</v>
      </c>
      <c r="AA1051" s="322">
        <v>48260</v>
      </c>
      <c r="AB1051" s="56">
        <v>96</v>
      </c>
      <c r="AC1051" s="56">
        <v>71</v>
      </c>
      <c r="AD1051" s="65">
        <v>47041</v>
      </c>
      <c r="AE1051" s="117">
        <v>534.16999999999996</v>
      </c>
      <c r="AF1051" s="117"/>
      <c r="AP1051" s="58"/>
      <c r="AQ1051" s="58"/>
      <c r="AR1051" s="58"/>
      <c r="AW1051" s="56"/>
      <c r="BD1051" s="56"/>
      <c r="CS1051" s="58">
        <f>+AL1051+AT1051</f>
        <v>0</v>
      </c>
      <c r="CT1051" s="76">
        <f>+BA1051+BG1051+BM1051+BS1051+BY1051+CE1051+CK1051+CQ1051</f>
        <v>0</v>
      </c>
      <c r="CU1051" s="76">
        <f>+CS1051-CT1051</f>
        <v>0</v>
      </c>
      <c r="CV1051" s="81">
        <f>+AE1051-AL1051-AT1051</f>
        <v>534.16999999999996</v>
      </c>
    </row>
    <row r="1052" spans="1:100">
      <c r="A1052" s="56" t="s">
        <v>639</v>
      </c>
      <c r="B1052" s="13">
        <v>142</v>
      </c>
      <c r="C1052" s="15" t="s">
        <v>402</v>
      </c>
      <c r="D1052" s="15" t="s">
        <v>403</v>
      </c>
      <c r="E1052" s="13"/>
      <c r="F1052" s="13"/>
      <c r="G1052" s="13" t="s">
        <v>274</v>
      </c>
      <c r="H1052" s="13">
        <v>5</v>
      </c>
      <c r="I1052" s="55">
        <v>120.12</v>
      </c>
      <c r="J1052" s="55">
        <v>35900</v>
      </c>
      <c r="K1052" s="15">
        <v>0</v>
      </c>
      <c r="L1052" s="15" t="s">
        <v>41</v>
      </c>
      <c r="M1052" s="62" t="s">
        <v>14</v>
      </c>
      <c r="N1052" s="56" t="s">
        <v>152</v>
      </c>
      <c r="O1052" s="56" t="s">
        <v>640</v>
      </c>
      <c r="S1052" s="56" t="s">
        <v>465</v>
      </c>
      <c r="T1052" s="57" t="s">
        <v>274</v>
      </c>
      <c r="U1052" s="57">
        <v>5</v>
      </c>
      <c r="V1052" s="125">
        <v>120.12</v>
      </c>
      <c r="W1052" s="125" t="s">
        <v>1017</v>
      </c>
      <c r="X1052" s="65">
        <v>44851</v>
      </c>
      <c r="Y1052" s="65">
        <v>44851</v>
      </c>
      <c r="Z1052" s="69" t="s">
        <v>1080</v>
      </c>
      <c r="AA1052" s="322">
        <v>48260</v>
      </c>
      <c r="AB1052" s="56">
        <v>96</v>
      </c>
      <c r="AC1052" s="56">
        <v>72</v>
      </c>
      <c r="AD1052" s="65">
        <v>47072</v>
      </c>
      <c r="AE1052" s="117">
        <v>534.16999999999996</v>
      </c>
      <c r="AF1052" s="117"/>
      <c r="AP1052" s="58"/>
      <c r="AQ1052" s="58"/>
      <c r="AR1052" s="58"/>
      <c r="AW1052" s="56"/>
      <c r="BD1052" s="56"/>
      <c r="CS1052" s="58">
        <f>+AL1052+AT1052</f>
        <v>0</v>
      </c>
      <c r="CT1052" s="76">
        <f>+BA1052+BG1052+BM1052+BS1052+BY1052+CE1052+CK1052+CQ1052</f>
        <v>0</v>
      </c>
      <c r="CU1052" s="76">
        <f>+CS1052-CT1052</f>
        <v>0</v>
      </c>
      <c r="CV1052" s="81">
        <f>+AE1052-AL1052-AT1052</f>
        <v>534.16999999999996</v>
      </c>
    </row>
    <row r="1053" spans="1:100">
      <c r="A1053" s="56" t="s">
        <v>639</v>
      </c>
      <c r="B1053" s="13">
        <v>142</v>
      </c>
      <c r="C1053" s="15" t="s">
        <v>402</v>
      </c>
      <c r="D1053" s="15" t="s">
        <v>403</v>
      </c>
      <c r="E1053" s="13"/>
      <c r="F1053" s="13"/>
      <c r="G1053" s="13" t="s">
        <v>274</v>
      </c>
      <c r="H1053" s="13">
        <v>5</v>
      </c>
      <c r="I1053" s="55">
        <v>120.12</v>
      </c>
      <c r="J1053" s="55">
        <v>35900</v>
      </c>
      <c r="K1053" s="15">
        <v>0</v>
      </c>
      <c r="L1053" s="15" t="s">
        <v>41</v>
      </c>
      <c r="M1053" s="62" t="s">
        <v>14</v>
      </c>
      <c r="N1053" s="56" t="s">
        <v>152</v>
      </c>
      <c r="O1053" s="56" t="s">
        <v>640</v>
      </c>
      <c r="S1053" s="56" t="s">
        <v>465</v>
      </c>
      <c r="T1053" s="57" t="s">
        <v>274</v>
      </c>
      <c r="U1053" s="57">
        <v>5</v>
      </c>
      <c r="V1053" s="125">
        <v>120.12</v>
      </c>
      <c r="W1053" s="125" t="s">
        <v>1017</v>
      </c>
      <c r="X1053" s="65">
        <v>44851</v>
      </c>
      <c r="Y1053" s="65">
        <v>44851</v>
      </c>
      <c r="Z1053" s="69" t="s">
        <v>1080</v>
      </c>
      <c r="AA1053" s="322">
        <v>48260</v>
      </c>
      <c r="AB1053" s="56">
        <v>96</v>
      </c>
      <c r="AC1053" s="56">
        <v>73</v>
      </c>
      <c r="AD1053" s="65">
        <v>47102</v>
      </c>
      <c r="AE1053" s="117">
        <v>534.16999999999996</v>
      </c>
      <c r="AF1053" s="117"/>
      <c r="AP1053" s="58"/>
      <c r="AQ1053" s="58"/>
      <c r="AR1053" s="58"/>
      <c r="AW1053" s="56"/>
      <c r="BD1053" s="56"/>
      <c r="CS1053" s="58">
        <f>+AL1053+AT1053</f>
        <v>0</v>
      </c>
      <c r="CT1053" s="76">
        <f>+BA1053+BG1053+BM1053+BS1053+BY1053+CE1053+CK1053+CQ1053</f>
        <v>0</v>
      </c>
      <c r="CU1053" s="76">
        <f>+CS1053-CT1053</f>
        <v>0</v>
      </c>
      <c r="CV1053" s="81">
        <f>+AE1053-AL1053-AT1053</f>
        <v>534.16999999999996</v>
      </c>
    </row>
    <row r="1054" spans="1:100">
      <c r="A1054" s="56" t="s">
        <v>639</v>
      </c>
      <c r="B1054" s="13">
        <v>142</v>
      </c>
      <c r="C1054" s="15" t="s">
        <v>402</v>
      </c>
      <c r="D1054" s="15" t="s">
        <v>403</v>
      </c>
      <c r="E1054" s="13"/>
      <c r="F1054" s="13"/>
      <c r="G1054" s="13" t="s">
        <v>274</v>
      </c>
      <c r="H1054" s="13">
        <v>5</v>
      </c>
      <c r="I1054" s="55">
        <v>120.12</v>
      </c>
      <c r="J1054" s="55">
        <v>35900</v>
      </c>
      <c r="K1054" s="15">
        <v>0</v>
      </c>
      <c r="L1054" s="15" t="s">
        <v>41</v>
      </c>
      <c r="M1054" s="62" t="s">
        <v>14</v>
      </c>
      <c r="N1054" s="56" t="s">
        <v>152</v>
      </c>
      <c r="O1054" s="56" t="s">
        <v>640</v>
      </c>
      <c r="S1054" s="56" t="s">
        <v>465</v>
      </c>
      <c r="T1054" s="57" t="s">
        <v>274</v>
      </c>
      <c r="U1054" s="57">
        <v>5</v>
      </c>
      <c r="V1054" s="125">
        <v>120.12</v>
      </c>
      <c r="W1054" s="125" t="s">
        <v>1017</v>
      </c>
      <c r="X1054" s="65">
        <v>44851</v>
      </c>
      <c r="Y1054" s="65">
        <v>44851</v>
      </c>
      <c r="Z1054" s="69" t="s">
        <v>1080</v>
      </c>
      <c r="AA1054" s="322">
        <v>48260</v>
      </c>
      <c r="AB1054" s="56">
        <v>96</v>
      </c>
      <c r="AC1054" s="56">
        <v>74</v>
      </c>
      <c r="AD1054" s="65">
        <v>47133</v>
      </c>
      <c r="AE1054" s="117">
        <v>534.16999999999996</v>
      </c>
      <c r="AF1054" s="117"/>
      <c r="AP1054" s="58"/>
      <c r="AQ1054" s="58"/>
      <c r="AR1054" s="58"/>
      <c r="AW1054" s="56"/>
      <c r="BD1054" s="56"/>
      <c r="CS1054" s="58">
        <f>+AL1054+AT1054</f>
        <v>0</v>
      </c>
      <c r="CT1054" s="76">
        <f>+BA1054+BG1054+BM1054+BS1054+BY1054+CE1054+CK1054+CQ1054</f>
        <v>0</v>
      </c>
      <c r="CU1054" s="76">
        <f>+CS1054-CT1054</f>
        <v>0</v>
      </c>
      <c r="CV1054" s="81">
        <f>+AE1054-AL1054-AT1054</f>
        <v>534.16999999999996</v>
      </c>
    </row>
    <row r="1055" spans="1:100">
      <c r="A1055" s="56" t="s">
        <v>639</v>
      </c>
      <c r="B1055" s="13">
        <v>142</v>
      </c>
      <c r="C1055" s="15" t="s">
        <v>402</v>
      </c>
      <c r="D1055" s="15" t="s">
        <v>403</v>
      </c>
      <c r="E1055" s="13"/>
      <c r="F1055" s="13"/>
      <c r="G1055" s="13" t="s">
        <v>274</v>
      </c>
      <c r="H1055" s="13">
        <v>5</v>
      </c>
      <c r="I1055" s="55">
        <v>120.12</v>
      </c>
      <c r="J1055" s="55">
        <v>35900</v>
      </c>
      <c r="K1055" s="15">
        <v>0</v>
      </c>
      <c r="L1055" s="15" t="s">
        <v>41</v>
      </c>
      <c r="M1055" s="62" t="s">
        <v>14</v>
      </c>
      <c r="N1055" s="56" t="s">
        <v>152</v>
      </c>
      <c r="O1055" s="56" t="s">
        <v>640</v>
      </c>
      <c r="S1055" s="56" t="s">
        <v>465</v>
      </c>
      <c r="T1055" s="57" t="s">
        <v>274</v>
      </c>
      <c r="U1055" s="57">
        <v>5</v>
      </c>
      <c r="V1055" s="125">
        <v>120.12</v>
      </c>
      <c r="W1055" s="125" t="s">
        <v>1017</v>
      </c>
      <c r="X1055" s="65">
        <v>44851</v>
      </c>
      <c r="Y1055" s="65">
        <v>44851</v>
      </c>
      <c r="Z1055" s="69" t="s">
        <v>1080</v>
      </c>
      <c r="AA1055" s="322">
        <v>48260</v>
      </c>
      <c r="AB1055" s="56">
        <v>96</v>
      </c>
      <c r="AC1055" s="56">
        <v>75</v>
      </c>
      <c r="AD1055" s="65">
        <v>47164</v>
      </c>
      <c r="AE1055" s="117">
        <v>534.16999999999996</v>
      </c>
      <c r="AF1055" s="117"/>
      <c r="AP1055" s="58"/>
      <c r="AQ1055" s="58"/>
      <c r="AR1055" s="58"/>
      <c r="AW1055" s="56"/>
      <c r="BD1055" s="56"/>
      <c r="CS1055" s="58">
        <f>+AL1055+AT1055</f>
        <v>0</v>
      </c>
      <c r="CT1055" s="76">
        <f>+BA1055+BG1055+BM1055+BS1055+BY1055+CE1055+CK1055+CQ1055</f>
        <v>0</v>
      </c>
      <c r="CU1055" s="76">
        <f>+CS1055-CT1055</f>
        <v>0</v>
      </c>
      <c r="CV1055" s="81">
        <f>+AE1055-AL1055-AT1055</f>
        <v>534.16999999999996</v>
      </c>
    </row>
    <row r="1056" spans="1:100">
      <c r="A1056" s="56" t="s">
        <v>639</v>
      </c>
      <c r="B1056" s="13">
        <v>142</v>
      </c>
      <c r="C1056" s="15" t="s">
        <v>402</v>
      </c>
      <c r="D1056" s="15" t="s">
        <v>403</v>
      </c>
      <c r="E1056" s="13"/>
      <c r="F1056" s="13"/>
      <c r="G1056" s="13" t="s">
        <v>274</v>
      </c>
      <c r="H1056" s="13">
        <v>5</v>
      </c>
      <c r="I1056" s="55">
        <v>120.12</v>
      </c>
      <c r="J1056" s="55">
        <v>35900</v>
      </c>
      <c r="K1056" s="15">
        <v>0</v>
      </c>
      <c r="L1056" s="15" t="s">
        <v>41</v>
      </c>
      <c r="M1056" s="62" t="s">
        <v>14</v>
      </c>
      <c r="N1056" s="56" t="s">
        <v>152</v>
      </c>
      <c r="O1056" s="56" t="s">
        <v>640</v>
      </c>
      <c r="S1056" s="56" t="s">
        <v>465</v>
      </c>
      <c r="T1056" s="57" t="s">
        <v>274</v>
      </c>
      <c r="U1056" s="57">
        <v>5</v>
      </c>
      <c r="V1056" s="125">
        <v>120.12</v>
      </c>
      <c r="W1056" s="125" t="s">
        <v>1017</v>
      </c>
      <c r="X1056" s="65">
        <v>44851</v>
      </c>
      <c r="Y1056" s="65">
        <v>44851</v>
      </c>
      <c r="Z1056" s="69" t="s">
        <v>1080</v>
      </c>
      <c r="AA1056" s="322">
        <v>48260</v>
      </c>
      <c r="AB1056" s="56">
        <v>96</v>
      </c>
      <c r="AC1056" s="56">
        <v>76</v>
      </c>
      <c r="AD1056" s="65">
        <v>47192</v>
      </c>
      <c r="AE1056" s="117">
        <v>534.16999999999996</v>
      </c>
      <c r="AF1056" s="117"/>
      <c r="AP1056" s="58"/>
      <c r="AQ1056" s="58"/>
      <c r="AR1056" s="58"/>
      <c r="AW1056" s="56"/>
      <c r="BD1056" s="56"/>
      <c r="CS1056" s="58">
        <f>+AL1056+AT1056</f>
        <v>0</v>
      </c>
      <c r="CT1056" s="76">
        <f>+BA1056+BG1056+BM1056+BS1056+BY1056+CE1056+CK1056+CQ1056</f>
        <v>0</v>
      </c>
      <c r="CU1056" s="76">
        <f>+CS1056-CT1056</f>
        <v>0</v>
      </c>
      <c r="CV1056" s="81">
        <f>+AE1056-AL1056-AT1056</f>
        <v>534.16999999999996</v>
      </c>
    </row>
    <row r="1057" spans="1:100">
      <c r="A1057" s="56" t="s">
        <v>639</v>
      </c>
      <c r="B1057" s="13">
        <v>142</v>
      </c>
      <c r="C1057" s="15" t="s">
        <v>402</v>
      </c>
      <c r="D1057" s="15" t="s">
        <v>403</v>
      </c>
      <c r="E1057" s="13"/>
      <c r="F1057" s="13"/>
      <c r="G1057" s="13" t="s">
        <v>274</v>
      </c>
      <c r="H1057" s="13">
        <v>5</v>
      </c>
      <c r="I1057" s="55">
        <v>120.12</v>
      </c>
      <c r="J1057" s="55">
        <v>35900</v>
      </c>
      <c r="K1057" s="15">
        <v>0</v>
      </c>
      <c r="L1057" s="15" t="s">
        <v>41</v>
      </c>
      <c r="M1057" s="62" t="s">
        <v>14</v>
      </c>
      <c r="N1057" s="56" t="s">
        <v>152</v>
      </c>
      <c r="O1057" s="56" t="s">
        <v>640</v>
      </c>
      <c r="S1057" s="56" t="s">
        <v>465</v>
      </c>
      <c r="T1057" s="57" t="s">
        <v>274</v>
      </c>
      <c r="U1057" s="57">
        <v>5</v>
      </c>
      <c r="V1057" s="125">
        <v>120.12</v>
      </c>
      <c r="W1057" s="125" t="s">
        <v>1017</v>
      </c>
      <c r="X1057" s="65">
        <v>44851</v>
      </c>
      <c r="Y1057" s="65">
        <v>44851</v>
      </c>
      <c r="Z1057" s="69" t="s">
        <v>1080</v>
      </c>
      <c r="AA1057" s="322">
        <v>48260</v>
      </c>
      <c r="AB1057" s="56">
        <v>96</v>
      </c>
      <c r="AC1057" s="56">
        <v>77</v>
      </c>
      <c r="AD1057" s="65">
        <v>47223</v>
      </c>
      <c r="AE1057" s="117">
        <v>534.16999999999996</v>
      </c>
      <c r="AF1057" s="117"/>
      <c r="AP1057" s="58"/>
      <c r="AQ1057" s="58"/>
      <c r="AR1057" s="58"/>
      <c r="AW1057" s="56"/>
      <c r="BD1057" s="56"/>
      <c r="CS1057" s="58">
        <f>+AL1057+AT1057</f>
        <v>0</v>
      </c>
      <c r="CT1057" s="76">
        <f>+BA1057+BG1057+BM1057+BS1057+BY1057+CE1057+CK1057+CQ1057</f>
        <v>0</v>
      </c>
      <c r="CU1057" s="76">
        <f>+CS1057-CT1057</f>
        <v>0</v>
      </c>
      <c r="CV1057" s="81">
        <f>+AE1057-AL1057-AT1057</f>
        <v>534.16999999999996</v>
      </c>
    </row>
    <row r="1058" spans="1:100">
      <c r="A1058" s="56" t="s">
        <v>639</v>
      </c>
      <c r="B1058" s="13">
        <v>142</v>
      </c>
      <c r="C1058" s="15" t="s">
        <v>402</v>
      </c>
      <c r="D1058" s="15" t="s">
        <v>403</v>
      </c>
      <c r="E1058" s="13"/>
      <c r="F1058" s="13"/>
      <c r="G1058" s="13" t="s">
        <v>274</v>
      </c>
      <c r="H1058" s="13">
        <v>5</v>
      </c>
      <c r="I1058" s="55">
        <v>120.12</v>
      </c>
      <c r="J1058" s="55">
        <v>35900</v>
      </c>
      <c r="K1058" s="15">
        <v>0</v>
      </c>
      <c r="L1058" s="15" t="s">
        <v>41</v>
      </c>
      <c r="M1058" s="62" t="s">
        <v>14</v>
      </c>
      <c r="N1058" s="56" t="s">
        <v>152</v>
      </c>
      <c r="O1058" s="56" t="s">
        <v>640</v>
      </c>
      <c r="S1058" s="56" t="s">
        <v>465</v>
      </c>
      <c r="T1058" s="57" t="s">
        <v>274</v>
      </c>
      <c r="U1058" s="57">
        <v>5</v>
      </c>
      <c r="V1058" s="125">
        <v>120.12</v>
      </c>
      <c r="W1058" s="125" t="s">
        <v>1017</v>
      </c>
      <c r="X1058" s="65">
        <v>44851</v>
      </c>
      <c r="Y1058" s="65">
        <v>44851</v>
      </c>
      <c r="Z1058" s="69" t="s">
        <v>1080</v>
      </c>
      <c r="AA1058" s="322">
        <v>48260</v>
      </c>
      <c r="AB1058" s="56">
        <v>96</v>
      </c>
      <c r="AC1058" s="56">
        <v>78</v>
      </c>
      <c r="AD1058" s="65">
        <v>47253</v>
      </c>
      <c r="AE1058" s="117">
        <v>534.16999999999996</v>
      </c>
      <c r="AF1058" s="117"/>
      <c r="AP1058" s="58"/>
      <c r="AQ1058" s="58"/>
      <c r="AR1058" s="58"/>
      <c r="AW1058" s="56"/>
      <c r="BD1058" s="56"/>
      <c r="CS1058" s="58">
        <f>+AL1058+AT1058</f>
        <v>0</v>
      </c>
      <c r="CT1058" s="76">
        <f>+BA1058+BG1058+BM1058+BS1058+BY1058+CE1058+CK1058+CQ1058</f>
        <v>0</v>
      </c>
      <c r="CU1058" s="76">
        <f>+CS1058-CT1058</f>
        <v>0</v>
      </c>
      <c r="CV1058" s="81">
        <f>+AE1058-AL1058-AT1058</f>
        <v>534.16999999999996</v>
      </c>
    </row>
    <row r="1059" spans="1:100">
      <c r="A1059" s="56" t="s">
        <v>639</v>
      </c>
      <c r="B1059" s="13">
        <v>142</v>
      </c>
      <c r="C1059" s="15" t="s">
        <v>402</v>
      </c>
      <c r="D1059" s="15" t="s">
        <v>403</v>
      </c>
      <c r="E1059" s="13"/>
      <c r="F1059" s="13"/>
      <c r="G1059" s="13" t="s">
        <v>274</v>
      </c>
      <c r="H1059" s="13">
        <v>5</v>
      </c>
      <c r="I1059" s="55">
        <v>120.12</v>
      </c>
      <c r="J1059" s="55">
        <v>35900</v>
      </c>
      <c r="K1059" s="15">
        <v>0</v>
      </c>
      <c r="L1059" s="15" t="s">
        <v>41</v>
      </c>
      <c r="M1059" s="62" t="s">
        <v>14</v>
      </c>
      <c r="N1059" s="56" t="s">
        <v>152</v>
      </c>
      <c r="O1059" s="56" t="s">
        <v>640</v>
      </c>
      <c r="S1059" s="56" t="s">
        <v>465</v>
      </c>
      <c r="T1059" s="57" t="s">
        <v>274</v>
      </c>
      <c r="U1059" s="57">
        <v>5</v>
      </c>
      <c r="V1059" s="125">
        <v>120.12</v>
      </c>
      <c r="W1059" s="125" t="s">
        <v>1017</v>
      </c>
      <c r="X1059" s="65">
        <v>44851</v>
      </c>
      <c r="Y1059" s="65">
        <v>44851</v>
      </c>
      <c r="Z1059" s="69" t="s">
        <v>1080</v>
      </c>
      <c r="AA1059" s="322">
        <v>48260</v>
      </c>
      <c r="AB1059" s="56">
        <v>96</v>
      </c>
      <c r="AC1059" s="56">
        <v>79</v>
      </c>
      <c r="AD1059" s="65">
        <v>47284</v>
      </c>
      <c r="AE1059" s="117">
        <v>534.16999999999996</v>
      </c>
      <c r="AF1059" s="117"/>
      <c r="AP1059" s="58"/>
      <c r="AQ1059" s="58"/>
      <c r="AR1059" s="58"/>
      <c r="AW1059" s="56"/>
      <c r="BD1059" s="56"/>
      <c r="CS1059" s="58">
        <f>+AL1059+AT1059</f>
        <v>0</v>
      </c>
      <c r="CT1059" s="76">
        <f>+BA1059+BG1059+BM1059+BS1059+BY1059+CE1059+CK1059+CQ1059</f>
        <v>0</v>
      </c>
      <c r="CU1059" s="76">
        <f>+CS1059-CT1059</f>
        <v>0</v>
      </c>
      <c r="CV1059" s="81">
        <f>+AE1059-AL1059-AT1059</f>
        <v>534.16999999999996</v>
      </c>
    </row>
    <row r="1060" spans="1:100">
      <c r="A1060" s="56" t="s">
        <v>639</v>
      </c>
      <c r="B1060" s="13">
        <v>142</v>
      </c>
      <c r="C1060" s="15" t="s">
        <v>402</v>
      </c>
      <c r="D1060" s="15" t="s">
        <v>403</v>
      </c>
      <c r="E1060" s="13"/>
      <c r="F1060" s="13"/>
      <c r="G1060" s="13" t="s">
        <v>274</v>
      </c>
      <c r="H1060" s="13">
        <v>5</v>
      </c>
      <c r="I1060" s="55">
        <v>120.12</v>
      </c>
      <c r="J1060" s="55">
        <v>35900</v>
      </c>
      <c r="K1060" s="15">
        <v>0</v>
      </c>
      <c r="L1060" s="15" t="s">
        <v>41</v>
      </c>
      <c r="M1060" s="62" t="s">
        <v>14</v>
      </c>
      <c r="N1060" s="56" t="s">
        <v>152</v>
      </c>
      <c r="O1060" s="56" t="s">
        <v>640</v>
      </c>
      <c r="S1060" s="56" t="s">
        <v>465</v>
      </c>
      <c r="T1060" s="57" t="s">
        <v>274</v>
      </c>
      <c r="U1060" s="57">
        <v>5</v>
      </c>
      <c r="V1060" s="125">
        <v>120.12</v>
      </c>
      <c r="W1060" s="125" t="s">
        <v>1017</v>
      </c>
      <c r="X1060" s="65">
        <v>44851</v>
      </c>
      <c r="Y1060" s="65">
        <v>44851</v>
      </c>
      <c r="Z1060" s="69" t="s">
        <v>1080</v>
      </c>
      <c r="AA1060" s="322">
        <v>48260</v>
      </c>
      <c r="AB1060" s="56">
        <v>96</v>
      </c>
      <c r="AC1060" s="56">
        <v>80</v>
      </c>
      <c r="AD1060" s="65">
        <v>47314</v>
      </c>
      <c r="AE1060" s="117">
        <v>534.16999999999996</v>
      </c>
      <c r="AF1060" s="117"/>
      <c r="AP1060" s="58"/>
      <c r="AQ1060" s="58"/>
      <c r="AR1060" s="58"/>
      <c r="AW1060" s="56"/>
      <c r="BD1060" s="56"/>
      <c r="CS1060" s="58">
        <f>+AL1060+AT1060</f>
        <v>0</v>
      </c>
      <c r="CT1060" s="76">
        <f>+BA1060+BG1060+BM1060+BS1060+BY1060+CE1060+CK1060+CQ1060</f>
        <v>0</v>
      </c>
      <c r="CU1060" s="76">
        <f>+CS1060-CT1060</f>
        <v>0</v>
      </c>
      <c r="CV1060" s="81">
        <f>+AE1060-AL1060-AT1060</f>
        <v>534.16999999999996</v>
      </c>
    </row>
    <row r="1061" spans="1:100">
      <c r="A1061" s="56" t="s">
        <v>639</v>
      </c>
      <c r="B1061" s="13">
        <v>142</v>
      </c>
      <c r="C1061" s="15" t="s">
        <v>402</v>
      </c>
      <c r="D1061" s="15" t="s">
        <v>403</v>
      </c>
      <c r="E1061" s="13"/>
      <c r="F1061" s="13"/>
      <c r="G1061" s="13" t="s">
        <v>274</v>
      </c>
      <c r="H1061" s="13">
        <v>5</v>
      </c>
      <c r="I1061" s="55">
        <v>120.12</v>
      </c>
      <c r="J1061" s="55">
        <v>35900</v>
      </c>
      <c r="K1061" s="15">
        <v>0</v>
      </c>
      <c r="L1061" s="15" t="s">
        <v>41</v>
      </c>
      <c r="M1061" s="62" t="s">
        <v>14</v>
      </c>
      <c r="N1061" s="56" t="s">
        <v>152</v>
      </c>
      <c r="O1061" s="56" t="s">
        <v>640</v>
      </c>
      <c r="S1061" s="56" t="s">
        <v>465</v>
      </c>
      <c r="T1061" s="57" t="s">
        <v>274</v>
      </c>
      <c r="U1061" s="57">
        <v>5</v>
      </c>
      <c r="V1061" s="125">
        <v>120.12</v>
      </c>
      <c r="W1061" s="125" t="s">
        <v>1017</v>
      </c>
      <c r="X1061" s="65">
        <v>44851</v>
      </c>
      <c r="Y1061" s="65">
        <v>44851</v>
      </c>
      <c r="Z1061" s="69" t="s">
        <v>1080</v>
      </c>
      <c r="AA1061" s="322">
        <v>48260</v>
      </c>
      <c r="AB1061" s="56">
        <v>96</v>
      </c>
      <c r="AC1061" s="56">
        <v>81</v>
      </c>
      <c r="AD1061" s="65">
        <v>47345</v>
      </c>
      <c r="AE1061" s="117">
        <v>534.16999999999996</v>
      </c>
      <c r="AF1061" s="117"/>
      <c r="AP1061" s="58"/>
      <c r="AQ1061" s="58"/>
      <c r="AR1061" s="58"/>
      <c r="AW1061" s="56"/>
      <c r="BD1061" s="56"/>
      <c r="CS1061" s="58">
        <f>+AL1061+AT1061</f>
        <v>0</v>
      </c>
      <c r="CT1061" s="76">
        <f>+BA1061+BG1061+BM1061+BS1061+BY1061+CE1061+CK1061+CQ1061</f>
        <v>0</v>
      </c>
      <c r="CU1061" s="76">
        <f>+CS1061-CT1061</f>
        <v>0</v>
      </c>
      <c r="CV1061" s="81">
        <f>+AE1061-AL1061-AT1061</f>
        <v>534.16999999999996</v>
      </c>
    </row>
    <row r="1062" spans="1:100">
      <c r="A1062" s="56" t="s">
        <v>639</v>
      </c>
      <c r="B1062" s="13">
        <v>142</v>
      </c>
      <c r="C1062" s="15" t="s">
        <v>402</v>
      </c>
      <c r="D1062" s="15" t="s">
        <v>403</v>
      </c>
      <c r="E1062" s="13"/>
      <c r="F1062" s="13"/>
      <c r="G1062" s="13" t="s">
        <v>274</v>
      </c>
      <c r="H1062" s="13">
        <v>5</v>
      </c>
      <c r="I1062" s="55">
        <v>120.12</v>
      </c>
      <c r="J1062" s="55">
        <v>35900</v>
      </c>
      <c r="K1062" s="15">
        <v>0</v>
      </c>
      <c r="L1062" s="15" t="s">
        <v>41</v>
      </c>
      <c r="M1062" s="62" t="s">
        <v>14</v>
      </c>
      <c r="N1062" s="56" t="s">
        <v>152</v>
      </c>
      <c r="O1062" s="56" t="s">
        <v>640</v>
      </c>
      <c r="S1062" s="56" t="s">
        <v>465</v>
      </c>
      <c r="T1062" s="57" t="s">
        <v>274</v>
      </c>
      <c r="U1062" s="57">
        <v>5</v>
      </c>
      <c r="V1062" s="125">
        <v>120.12</v>
      </c>
      <c r="W1062" s="125" t="s">
        <v>1017</v>
      </c>
      <c r="X1062" s="65">
        <v>44851</v>
      </c>
      <c r="Y1062" s="65">
        <v>44851</v>
      </c>
      <c r="Z1062" s="69" t="s">
        <v>1080</v>
      </c>
      <c r="AA1062" s="322">
        <v>48260</v>
      </c>
      <c r="AB1062" s="56">
        <v>96</v>
      </c>
      <c r="AC1062" s="56">
        <v>82</v>
      </c>
      <c r="AD1062" s="65">
        <v>47376</v>
      </c>
      <c r="AE1062" s="117">
        <v>534.16999999999996</v>
      </c>
      <c r="AF1062" s="117"/>
      <c r="AP1062" s="58"/>
      <c r="AQ1062" s="58"/>
      <c r="AR1062" s="58"/>
      <c r="AW1062" s="56"/>
      <c r="BD1062" s="56"/>
      <c r="CS1062" s="58">
        <f>+AL1062+AT1062</f>
        <v>0</v>
      </c>
      <c r="CT1062" s="76">
        <f>+BA1062+BG1062+BM1062+BS1062+BY1062+CE1062+CK1062+CQ1062</f>
        <v>0</v>
      </c>
      <c r="CU1062" s="76">
        <f>+CS1062-CT1062</f>
        <v>0</v>
      </c>
      <c r="CV1062" s="81">
        <f>+AE1062-AL1062-AT1062</f>
        <v>534.16999999999996</v>
      </c>
    </row>
    <row r="1063" spans="1:100">
      <c r="A1063" s="56" t="s">
        <v>639</v>
      </c>
      <c r="B1063" s="13">
        <v>142</v>
      </c>
      <c r="C1063" s="15" t="s">
        <v>402</v>
      </c>
      <c r="D1063" s="15" t="s">
        <v>403</v>
      </c>
      <c r="E1063" s="13"/>
      <c r="F1063" s="13"/>
      <c r="G1063" s="13" t="s">
        <v>274</v>
      </c>
      <c r="H1063" s="13">
        <v>5</v>
      </c>
      <c r="I1063" s="55">
        <v>120.12</v>
      </c>
      <c r="J1063" s="55">
        <v>35900</v>
      </c>
      <c r="K1063" s="15">
        <v>0</v>
      </c>
      <c r="L1063" s="15" t="s">
        <v>41</v>
      </c>
      <c r="M1063" s="62" t="s">
        <v>14</v>
      </c>
      <c r="N1063" s="56" t="s">
        <v>152</v>
      </c>
      <c r="O1063" s="56" t="s">
        <v>640</v>
      </c>
      <c r="S1063" s="56" t="s">
        <v>465</v>
      </c>
      <c r="T1063" s="57" t="s">
        <v>274</v>
      </c>
      <c r="U1063" s="57">
        <v>5</v>
      </c>
      <c r="V1063" s="125">
        <v>120.12</v>
      </c>
      <c r="W1063" s="125" t="s">
        <v>1017</v>
      </c>
      <c r="X1063" s="65">
        <v>44851</v>
      </c>
      <c r="Y1063" s="65">
        <v>44851</v>
      </c>
      <c r="Z1063" s="69" t="s">
        <v>1080</v>
      </c>
      <c r="AA1063" s="322">
        <v>48260</v>
      </c>
      <c r="AB1063" s="56">
        <v>96</v>
      </c>
      <c r="AC1063" s="56">
        <v>83</v>
      </c>
      <c r="AD1063" s="65">
        <v>47406</v>
      </c>
      <c r="AE1063" s="117">
        <v>534.16999999999996</v>
      </c>
      <c r="AF1063" s="117"/>
      <c r="AP1063" s="58"/>
      <c r="AQ1063" s="58"/>
      <c r="AR1063" s="58"/>
      <c r="AW1063" s="56"/>
      <c r="BD1063" s="56"/>
      <c r="CS1063" s="58">
        <f>+AL1063+AT1063</f>
        <v>0</v>
      </c>
      <c r="CT1063" s="76">
        <f>+BA1063+BG1063+BM1063+BS1063+BY1063+CE1063+CK1063+CQ1063</f>
        <v>0</v>
      </c>
      <c r="CU1063" s="76">
        <f>+CS1063-CT1063</f>
        <v>0</v>
      </c>
      <c r="CV1063" s="81">
        <f>+AE1063-AL1063-AT1063</f>
        <v>534.16999999999996</v>
      </c>
    </row>
    <row r="1064" spans="1:100">
      <c r="A1064" s="56" t="s">
        <v>639</v>
      </c>
      <c r="B1064" s="13">
        <v>142</v>
      </c>
      <c r="C1064" s="15" t="s">
        <v>402</v>
      </c>
      <c r="D1064" s="15" t="s">
        <v>403</v>
      </c>
      <c r="E1064" s="13"/>
      <c r="F1064" s="13"/>
      <c r="G1064" s="13" t="s">
        <v>274</v>
      </c>
      <c r="H1064" s="13">
        <v>5</v>
      </c>
      <c r="I1064" s="55">
        <v>120.12</v>
      </c>
      <c r="J1064" s="55">
        <v>35900</v>
      </c>
      <c r="K1064" s="15">
        <v>0</v>
      </c>
      <c r="L1064" s="15" t="s">
        <v>41</v>
      </c>
      <c r="M1064" s="62" t="s">
        <v>14</v>
      </c>
      <c r="N1064" s="56" t="s">
        <v>152</v>
      </c>
      <c r="O1064" s="56" t="s">
        <v>640</v>
      </c>
      <c r="S1064" s="56" t="s">
        <v>465</v>
      </c>
      <c r="T1064" s="57" t="s">
        <v>274</v>
      </c>
      <c r="U1064" s="57">
        <v>5</v>
      </c>
      <c r="V1064" s="125">
        <v>120.12</v>
      </c>
      <c r="W1064" s="125" t="s">
        <v>1017</v>
      </c>
      <c r="X1064" s="65">
        <v>44851</v>
      </c>
      <c r="Y1064" s="65">
        <v>44851</v>
      </c>
      <c r="Z1064" s="69" t="s">
        <v>1080</v>
      </c>
      <c r="AA1064" s="322">
        <v>48260</v>
      </c>
      <c r="AB1064" s="56">
        <v>96</v>
      </c>
      <c r="AC1064" s="56">
        <v>84</v>
      </c>
      <c r="AD1064" s="65">
        <v>47437</v>
      </c>
      <c r="AE1064" s="117">
        <v>534.16999999999996</v>
      </c>
      <c r="AF1064" s="117"/>
      <c r="AP1064" s="58"/>
      <c r="AQ1064" s="58"/>
      <c r="AR1064" s="58"/>
      <c r="AW1064" s="56"/>
      <c r="BD1064" s="56"/>
      <c r="CS1064" s="58">
        <f>+AL1064+AT1064</f>
        <v>0</v>
      </c>
      <c r="CT1064" s="76">
        <f>+BA1064+BG1064+BM1064+BS1064+BY1064+CE1064+CK1064+CQ1064</f>
        <v>0</v>
      </c>
      <c r="CU1064" s="76">
        <f>+CS1064-CT1064</f>
        <v>0</v>
      </c>
      <c r="CV1064" s="81">
        <f>+AE1064-AL1064-AT1064</f>
        <v>534.16999999999996</v>
      </c>
    </row>
    <row r="1065" spans="1:100">
      <c r="A1065" s="56" t="s">
        <v>639</v>
      </c>
      <c r="B1065" s="13">
        <v>142</v>
      </c>
      <c r="C1065" s="15" t="s">
        <v>402</v>
      </c>
      <c r="D1065" s="15" t="s">
        <v>403</v>
      </c>
      <c r="E1065" s="13"/>
      <c r="F1065" s="13"/>
      <c r="G1065" s="13" t="s">
        <v>274</v>
      </c>
      <c r="H1065" s="13">
        <v>5</v>
      </c>
      <c r="I1065" s="55">
        <v>120.12</v>
      </c>
      <c r="J1065" s="55">
        <v>35900</v>
      </c>
      <c r="K1065" s="15">
        <v>0</v>
      </c>
      <c r="L1065" s="15" t="s">
        <v>41</v>
      </c>
      <c r="M1065" s="62" t="s">
        <v>14</v>
      </c>
      <c r="N1065" s="56" t="s">
        <v>152</v>
      </c>
      <c r="O1065" s="56" t="s">
        <v>640</v>
      </c>
      <c r="S1065" s="56" t="s">
        <v>465</v>
      </c>
      <c r="T1065" s="57" t="s">
        <v>274</v>
      </c>
      <c r="U1065" s="57">
        <v>5</v>
      </c>
      <c r="V1065" s="125">
        <v>120.12</v>
      </c>
      <c r="W1065" s="125" t="s">
        <v>1017</v>
      </c>
      <c r="X1065" s="65">
        <v>44851</v>
      </c>
      <c r="Y1065" s="65">
        <v>44851</v>
      </c>
      <c r="Z1065" s="69" t="s">
        <v>1080</v>
      </c>
      <c r="AA1065" s="322">
        <v>48260</v>
      </c>
      <c r="AB1065" s="56">
        <v>96</v>
      </c>
      <c r="AC1065" s="56">
        <v>85</v>
      </c>
      <c r="AD1065" s="65">
        <v>47467</v>
      </c>
      <c r="AE1065" s="117">
        <v>534.16999999999996</v>
      </c>
      <c r="AF1065" s="117"/>
      <c r="AP1065" s="58"/>
      <c r="AQ1065" s="58"/>
      <c r="AR1065" s="58"/>
      <c r="AW1065" s="56"/>
      <c r="BD1065" s="56"/>
      <c r="CS1065" s="58">
        <f>+AL1065+AT1065</f>
        <v>0</v>
      </c>
      <c r="CT1065" s="76">
        <f>+BA1065+BG1065+BM1065+BS1065+BY1065+CE1065+CK1065+CQ1065</f>
        <v>0</v>
      </c>
      <c r="CU1065" s="76">
        <f>+CS1065-CT1065</f>
        <v>0</v>
      </c>
      <c r="CV1065" s="81">
        <f>+AE1065-AL1065-AT1065</f>
        <v>534.16999999999996</v>
      </c>
    </row>
    <row r="1066" spans="1:100">
      <c r="A1066" s="56" t="s">
        <v>639</v>
      </c>
      <c r="B1066" s="13">
        <v>142</v>
      </c>
      <c r="C1066" s="15" t="s">
        <v>402</v>
      </c>
      <c r="D1066" s="15" t="s">
        <v>403</v>
      </c>
      <c r="E1066" s="13"/>
      <c r="F1066" s="13"/>
      <c r="G1066" s="13" t="s">
        <v>274</v>
      </c>
      <c r="H1066" s="13">
        <v>5</v>
      </c>
      <c r="I1066" s="55">
        <v>120.12</v>
      </c>
      <c r="J1066" s="55">
        <v>35900</v>
      </c>
      <c r="K1066" s="15">
        <v>0</v>
      </c>
      <c r="L1066" s="15" t="s">
        <v>41</v>
      </c>
      <c r="M1066" s="62" t="s">
        <v>14</v>
      </c>
      <c r="N1066" s="56" t="s">
        <v>152</v>
      </c>
      <c r="O1066" s="56" t="s">
        <v>640</v>
      </c>
      <c r="S1066" s="56" t="s">
        <v>465</v>
      </c>
      <c r="T1066" s="57" t="s">
        <v>274</v>
      </c>
      <c r="U1066" s="57">
        <v>5</v>
      </c>
      <c r="V1066" s="125">
        <v>120.12</v>
      </c>
      <c r="W1066" s="125" t="s">
        <v>1017</v>
      </c>
      <c r="X1066" s="65">
        <v>44851</v>
      </c>
      <c r="Y1066" s="65">
        <v>44851</v>
      </c>
      <c r="Z1066" s="69" t="s">
        <v>1080</v>
      </c>
      <c r="AA1066" s="322">
        <v>48260</v>
      </c>
      <c r="AB1066" s="56">
        <v>96</v>
      </c>
      <c r="AC1066" s="56">
        <v>86</v>
      </c>
      <c r="AD1066" s="65">
        <v>47498</v>
      </c>
      <c r="AE1066" s="117">
        <v>534.16999999999996</v>
      </c>
      <c r="AF1066" s="117"/>
      <c r="AP1066" s="58"/>
      <c r="AQ1066" s="58"/>
      <c r="AR1066" s="58"/>
      <c r="AW1066" s="56"/>
      <c r="BD1066" s="56"/>
      <c r="CS1066" s="58">
        <f>+AL1066+AT1066</f>
        <v>0</v>
      </c>
      <c r="CT1066" s="76">
        <f>+BA1066+BG1066+BM1066+BS1066+BY1066+CE1066+CK1066+CQ1066</f>
        <v>0</v>
      </c>
      <c r="CU1066" s="76">
        <f>+CS1066-CT1066</f>
        <v>0</v>
      </c>
      <c r="CV1066" s="81">
        <f>+AE1066-AL1066-AT1066</f>
        <v>534.16999999999996</v>
      </c>
    </row>
    <row r="1067" spans="1:100">
      <c r="A1067" s="56" t="s">
        <v>639</v>
      </c>
      <c r="B1067" s="13">
        <v>142</v>
      </c>
      <c r="C1067" s="15" t="s">
        <v>402</v>
      </c>
      <c r="D1067" s="15" t="s">
        <v>403</v>
      </c>
      <c r="E1067" s="13"/>
      <c r="F1067" s="13"/>
      <c r="G1067" s="13" t="s">
        <v>274</v>
      </c>
      <c r="H1067" s="13">
        <v>5</v>
      </c>
      <c r="I1067" s="55">
        <v>120.12</v>
      </c>
      <c r="J1067" s="55">
        <v>35900</v>
      </c>
      <c r="K1067" s="15">
        <v>0</v>
      </c>
      <c r="L1067" s="15" t="s">
        <v>41</v>
      </c>
      <c r="M1067" s="62" t="s">
        <v>14</v>
      </c>
      <c r="N1067" s="56" t="s">
        <v>152</v>
      </c>
      <c r="O1067" s="56" t="s">
        <v>640</v>
      </c>
      <c r="S1067" s="56" t="s">
        <v>465</v>
      </c>
      <c r="T1067" s="57" t="s">
        <v>274</v>
      </c>
      <c r="U1067" s="57">
        <v>5</v>
      </c>
      <c r="V1067" s="125">
        <v>120.12</v>
      </c>
      <c r="W1067" s="125" t="s">
        <v>1017</v>
      </c>
      <c r="X1067" s="65">
        <v>44851</v>
      </c>
      <c r="Y1067" s="65">
        <v>44851</v>
      </c>
      <c r="Z1067" s="69" t="s">
        <v>1080</v>
      </c>
      <c r="AA1067" s="322">
        <v>48260</v>
      </c>
      <c r="AB1067" s="56">
        <v>96</v>
      </c>
      <c r="AC1067" s="56">
        <v>87</v>
      </c>
      <c r="AD1067" s="65">
        <v>47529</v>
      </c>
      <c r="AE1067" s="117">
        <v>534.16999999999996</v>
      </c>
      <c r="AF1067" s="117"/>
      <c r="AP1067" s="58"/>
      <c r="AQ1067" s="58"/>
      <c r="AR1067" s="58"/>
      <c r="AW1067" s="56"/>
      <c r="BD1067" s="56"/>
      <c r="CS1067" s="58">
        <f>+AL1067+AT1067</f>
        <v>0</v>
      </c>
      <c r="CT1067" s="76">
        <f>+BA1067+BG1067+BM1067+BS1067+BY1067+CE1067+CK1067+CQ1067</f>
        <v>0</v>
      </c>
      <c r="CU1067" s="76">
        <f>+CS1067-CT1067</f>
        <v>0</v>
      </c>
      <c r="CV1067" s="81">
        <f>+AE1067-AL1067-AT1067</f>
        <v>534.16999999999996</v>
      </c>
    </row>
    <row r="1068" spans="1:100">
      <c r="A1068" s="56" t="s">
        <v>639</v>
      </c>
      <c r="B1068" s="13">
        <v>142</v>
      </c>
      <c r="C1068" s="15" t="s">
        <v>402</v>
      </c>
      <c r="D1068" s="15" t="s">
        <v>403</v>
      </c>
      <c r="E1068" s="13"/>
      <c r="F1068" s="13"/>
      <c r="G1068" s="13" t="s">
        <v>274</v>
      </c>
      <c r="H1068" s="13">
        <v>5</v>
      </c>
      <c r="I1068" s="55">
        <v>120.12</v>
      </c>
      <c r="J1068" s="55">
        <v>35900</v>
      </c>
      <c r="K1068" s="15">
        <v>0</v>
      </c>
      <c r="L1068" s="15" t="s">
        <v>41</v>
      </c>
      <c r="M1068" s="62" t="s">
        <v>14</v>
      </c>
      <c r="N1068" s="56" t="s">
        <v>152</v>
      </c>
      <c r="O1068" s="56" t="s">
        <v>640</v>
      </c>
      <c r="S1068" s="56" t="s">
        <v>465</v>
      </c>
      <c r="T1068" s="57" t="s">
        <v>274</v>
      </c>
      <c r="U1068" s="57">
        <v>5</v>
      </c>
      <c r="V1068" s="125">
        <v>120.12</v>
      </c>
      <c r="W1068" s="125" t="s">
        <v>1017</v>
      </c>
      <c r="X1068" s="65">
        <v>44851</v>
      </c>
      <c r="Y1068" s="65">
        <v>44851</v>
      </c>
      <c r="Z1068" s="69" t="s">
        <v>1080</v>
      </c>
      <c r="AA1068" s="322">
        <v>48260</v>
      </c>
      <c r="AB1068" s="56">
        <v>96</v>
      </c>
      <c r="AC1068" s="56">
        <v>88</v>
      </c>
      <c r="AD1068" s="65">
        <v>47557</v>
      </c>
      <c r="AE1068" s="117">
        <v>534.16999999999996</v>
      </c>
      <c r="AF1068" s="117"/>
      <c r="AP1068" s="58"/>
      <c r="AQ1068" s="58"/>
      <c r="AR1068" s="58"/>
      <c r="AW1068" s="56"/>
      <c r="BD1068" s="56"/>
      <c r="CS1068" s="58">
        <f>+AL1068+AT1068</f>
        <v>0</v>
      </c>
      <c r="CT1068" s="76">
        <f>+BA1068+BG1068+BM1068+BS1068+BY1068+CE1068+CK1068+CQ1068</f>
        <v>0</v>
      </c>
      <c r="CU1068" s="76">
        <f>+CS1068-CT1068</f>
        <v>0</v>
      </c>
      <c r="CV1068" s="81">
        <f>+AE1068-AL1068-AT1068</f>
        <v>534.16999999999996</v>
      </c>
    </row>
    <row r="1069" spans="1:100">
      <c r="A1069" s="56" t="s">
        <v>639</v>
      </c>
      <c r="B1069" s="13">
        <v>142</v>
      </c>
      <c r="C1069" s="15" t="s">
        <v>402</v>
      </c>
      <c r="D1069" s="15" t="s">
        <v>403</v>
      </c>
      <c r="E1069" s="13"/>
      <c r="F1069" s="13"/>
      <c r="G1069" s="13" t="s">
        <v>274</v>
      </c>
      <c r="H1069" s="13">
        <v>5</v>
      </c>
      <c r="I1069" s="55">
        <v>120.12</v>
      </c>
      <c r="J1069" s="55">
        <v>35900</v>
      </c>
      <c r="K1069" s="15">
        <v>0</v>
      </c>
      <c r="L1069" s="15" t="s">
        <v>41</v>
      </c>
      <c r="M1069" s="62" t="s">
        <v>14</v>
      </c>
      <c r="N1069" s="56" t="s">
        <v>152</v>
      </c>
      <c r="O1069" s="56" t="s">
        <v>640</v>
      </c>
      <c r="S1069" s="56" t="s">
        <v>465</v>
      </c>
      <c r="T1069" s="57" t="s">
        <v>274</v>
      </c>
      <c r="U1069" s="57">
        <v>5</v>
      </c>
      <c r="V1069" s="125">
        <v>120.12</v>
      </c>
      <c r="W1069" s="125" t="s">
        <v>1017</v>
      </c>
      <c r="X1069" s="65">
        <v>44851</v>
      </c>
      <c r="Y1069" s="65">
        <v>44851</v>
      </c>
      <c r="Z1069" s="69" t="s">
        <v>1080</v>
      </c>
      <c r="AA1069" s="322">
        <v>48260</v>
      </c>
      <c r="AB1069" s="56">
        <v>96</v>
      </c>
      <c r="AC1069" s="56">
        <v>89</v>
      </c>
      <c r="AD1069" s="65">
        <v>47588</v>
      </c>
      <c r="AE1069" s="117">
        <v>534.16999999999996</v>
      </c>
      <c r="AF1069" s="117"/>
      <c r="AP1069" s="58"/>
      <c r="AQ1069" s="58"/>
      <c r="AR1069" s="58"/>
      <c r="AW1069" s="56"/>
      <c r="BD1069" s="56"/>
      <c r="CS1069" s="58">
        <f>+AL1069+AT1069</f>
        <v>0</v>
      </c>
      <c r="CT1069" s="76">
        <f>+BA1069+BG1069+BM1069+BS1069+BY1069+CE1069+CK1069+CQ1069</f>
        <v>0</v>
      </c>
      <c r="CU1069" s="76">
        <f>+CS1069-CT1069</f>
        <v>0</v>
      </c>
      <c r="CV1069" s="81">
        <f>+AE1069-AL1069-AT1069</f>
        <v>534.16999999999996</v>
      </c>
    </row>
    <row r="1070" spans="1:100">
      <c r="A1070" s="56" t="s">
        <v>639</v>
      </c>
      <c r="B1070" s="13">
        <v>142</v>
      </c>
      <c r="C1070" s="15" t="s">
        <v>402</v>
      </c>
      <c r="D1070" s="15" t="s">
        <v>403</v>
      </c>
      <c r="E1070" s="13"/>
      <c r="F1070" s="13"/>
      <c r="G1070" s="13" t="s">
        <v>274</v>
      </c>
      <c r="H1070" s="13">
        <v>5</v>
      </c>
      <c r="I1070" s="55">
        <v>120.12</v>
      </c>
      <c r="J1070" s="55">
        <v>35900</v>
      </c>
      <c r="K1070" s="15">
        <v>0</v>
      </c>
      <c r="L1070" s="15" t="s">
        <v>41</v>
      </c>
      <c r="M1070" s="62" t="s">
        <v>14</v>
      </c>
      <c r="N1070" s="56" t="s">
        <v>152</v>
      </c>
      <c r="O1070" s="56" t="s">
        <v>640</v>
      </c>
      <c r="S1070" s="56" t="s">
        <v>465</v>
      </c>
      <c r="T1070" s="57" t="s">
        <v>274</v>
      </c>
      <c r="U1070" s="57">
        <v>5</v>
      </c>
      <c r="V1070" s="125">
        <v>120.12</v>
      </c>
      <c r="W1070" s="125" t="s">
        <v>1017</v>
      </c>
      <c r="X1070" s="65">
        <v>44851</v>
      </c>
      <c r="Y1070" s="65">
        <v>44851</v>
      </c>
      <c r="Z1070" s="69" t="s">
        <v>1080</v>
      </c>
      <c r="AA1070" s="322">
        <v>48260</v>
      </c>
      <c r="AB1070" s="56">
        <v>96</v>
      </c>
      <c r="AC1070" s="56">
        <v>90</v>
      </c>
      <c r="AD1070" s="65">
        <v>47618</v>
      </c>
      <c r="AE1070" s="117">
        <v>534.16999999999996</v>
      </c>
      <c r="AF1070" s="117"/>
      <c r="AP1070" s="58"/>
      <c r="AQ1070" s="58"/>
      <c r="AR1070" s="58"/>
      <c r="AW1070" s="56"/>
      <c r="BD1070" s="56"/>
      <c r="CS1070" s="58">
        <f>+AL1070+AT1070</f>
        <v>0</v>
      </c>
      <c r="CT1070" s="76">
        <f>+BA1070+BG1070+BM1070+BS1070+BY1070+CE1070+CK1070+CQ1070</f>
        <v>0</v>
      </c>
      <c r="CU1070" s="76">
        <f>+CS1070-CT1070</f>
        <v>0</v>
      </c>
      <c r="CV1070" s="81">
        <f>+AE1070-AL1070-AT1070</f>
        <v>534.16999999999996</v>
      </c>
    </row>
    <row r="1071" spans="1:100">
      <c r="A1071" s="56" t="s">
        <v>639</v>
      </c>
      <c r="B1071" s="13">
        <v>142</v>
      </c>
      <c r="C1071" s="15" t="s">
        <v>402</v>
      </c>
      <c r="D1071" s="15" t="s">
        <v>403</v>
      </c>
      <c r="E1071" s="13"/>
      <c r="F1071" s="13"/>
      <c r="G1071" s="13" t="s">
        <v>274</v>
      </c>
      <c r="H1071" s="13">
        <v>5</v>
      </c>
      <c r="I1071" s="55">
        <v>120.12</v>
      </c>
      <c r="J1071" s="55">
        <v>35900</v>
      </c>
      <c r="K1071" s="15">
        <v>0</v>
      </c>
      <c r="L1071" s="15" t="s">
        <v>41</v>
      </c>
      <c r="M1071" s="62" t="s">
        <v>14</v>
      </c>
      <c r="N1071" s="56" t="s">
        <v>152</v>
      </c>
      <c r="O1071" s="56" t="s">
        <v>640</v>
      </c>
      <c r="S1071" s="56" t="s">
        <v>465</v>
      </c>
      <c r="T1071" s="57" t="s">
        <v>274</v>
      </c>
      <c r="U1071" s="57">
        <v>5</v>
      </c>
      <c r="V1071" s="125">
        <v>120.12</v>
      </c>
      <c r="W1071" s="125" t="s">
        <v>1017</v>
      </c>
      <c r="X1071" s="65">
        <v>44851</v>
      </c>
      <c r="Y1071" s="65">
        <v>44851</v>
      </c>
      <c r="Z1071" s="69" t="s">
        <v>1080</v>
      </c>
      <c r="AA1071" s="322">
        <v>48260</v>
      </c>
      <c r="AB1071" s="56">
        <v>96</v>
      </c>
      <c r="AC1071" s="56">
        <v>91</v>
      </c>
      <c r="AD1071" s="65">
        <v>47649</v>
      </c>
      <c r="AE1071" s="117">
        <v>534.16999999999996</v>
      </c>
      <c r="AF1071" s="117"/>
      <c r="AP1071" s="58"/>
      <c r="AQ1071" s="58"/>
      <c r="AR1071" s="58"/>
      <c r="AW1071" s="56"/>
      <c r="BD1071" s="56"/>
      <c r="CS1071" s="58">
        <f>+AL1071+AT1071</f>
        <v>0</v>
      </c>
      <c r="CT1071" s="76">
        <f>+BA1071+BG1071+BM1071+BS1071+BY1071+CE1071+CK1071+CQ1071</f>
        <v>0</v>
      </c>
      <c r="CU1071" s="76">
        <f>+CS1071-CT1071</f>
        <v>0</v>
      </c>
      <c r="CV1071" s="81">
        <f>+AE1071-AL1071-AT1071</f>
        <v>534.16999999999996</v>
      </c>
    </row>
    <row r="1072" spans="1:100">
      <c r="A1072" s="56" t="s">
        <v>639</v>
      </c>
      <c r="B1072" s="13">
        <v>142</v>
      </c>
      <c r="C1072" s="15" t="s">
        <v>402</v>
      </c>
      <c r="D1072" s="15" t="s">
        <v>403</v>
      </c>
      <c r="E1072" s="13"/>
      <c r="F1072" s="13"/>
      <c r="G1072" s="13" t="s">
        <v>274</v>
      </c>
      <c r="H1072" s="13">
        <v>5</v>
      </c>
      <c r="I1072" s="55">
        <v>120.12</v>
      </c>
      <c r="J1072" s="55">
        <v>35900</v>
      </c>
      <c r="K1072" s="15">
        <v>0</v>
      </c>
      <c r="L1072" s="15" t="s">
        <v>41</v>
      </c>
      <c r="M1072" s="62" t="s">
        <v>14</v>
      </c>
      <c r="N1072" s="56" t="s">
        <v>152</v>
      </c>
      <c r="O1072" s="56" t="s">
        <v>640</v>
      </c>
      <c r="S1072" s="56" t="s">
        <v>465</v>
      </c>
      <c r="T1072" s="57" t="s">
        <v>274</v>
      </c>
      <c r="U1072" s="57">
        <v>5</v>
      </c>
      <c r="V1072" s="125">
        <v>120.12</v>
      </c>
      <c r="W1072" s="125" t="s">
        <v>1017</v>
      </c>
      <c r="X1072" s="65">
        <v>44851</v>
      </c>
      <c r="Y1072" s="65">
        <v>44851</v>
      </c>
      <c r="Z1072" s="69" t="s">
        <v>1080</v>
      </c>
      <c r="AA1072" s="322">
        <v>48260</v>
      </c>
      <c r="AB1072" s="56">
        <v>96</v>
      </c>
      <c r="AC1072" s="56">
        <v>92</v>
      </c>
      <c r="AD1072" s="65">
        <v>47679</v>
      </c>
      <c r="AE1072" s="117">
        <v>534.16999999999996</v>
      </c>
      <c r="AF1072" s="117"/>
      <c r="AP1072" s="58"/>
      <c r="AQ1072" s="58"/>
      <c r="AR1072" s="58"/>
      <c r="AW1072" s="56"/>
      <c r="BD1072" s="56"/>
      <c r="CS1072" s="58">
        <f>+AL1072+AT1072</f>
        <v>0</v>
      </c>
      <c r="CT1072" s="76">
        <f>+BA1072+BG1072+BM1072+BS1072+BY1072+CE1072+CK1072+CQ1072</f>
        <v>0</v>
      </c>
      <c r="CU1072" s="76">
        <f>+CS1072-CT1072</f>
        <v>0</v>
      </c>
      <c r="CV1072" s="81">
        <f>+AE1072-AL1072-AT1072</f>
        <v>534.16999999999996</v>
      </c>
    </row>
    <row r="1073" spans="1:103">
      <c r="A1073" s="56" t="s">
        <v>639</v>
      </c>
      <c r="B1073" s="13">
        <v>142</v>
      </c>
      <c r="C1073" s="15" t="s">
        <v>402</v>
      </c>
      <c r="D1073" s="15" t="s">
        <v>403</v>
      </c>
      <c r="E1073" s="13"/>
      <c r="F1073" s="13"/>
      <c r="G1073" s="13" t="s">
        <v>274</v>
      </c>
      <c r="H1073" s="13">
        <v>5</v>
      </c>
      <c r="I1073" s="55">
        <v>120.12</v>
      </c>
      <c r="J1073" s="55">
        <v>35900</v>
      </c>
      <c r="K1073" s="15">
        <v>0</v>
      </c>
      <c r="L1073" s="15" t="s">
        <v>41</v>
      </c>
      <c r="M1073" s="62" t="s">
        <v>14</v>
      </c>
      <c r="N1073" s="56" t="s">
        <v>152</v>
      </c>
      <c r="O1073" s="56" t="s">
        <v>640</v>
      </c>
      <c r="S1073" s="56" t="s">
        <v>465</v>
      </c>
      <c r="T1073" s="57" t="s">
        <v>274</v>
      </c>
      <c r="U1073" s="57">
        <v>5</v>
      </c>
      <c r="V1073" s="125">
        <v>120.12</v>
      </c>
      <c r="W1073" s="125" t="s">
        <v>1017</v>
      </c>
      <c r="X1073" s="65">
        <v>44851</v>
      </c>
      <c r="Y1073" s="65">
        <v>44851</v>
      </c>
      <c r="Z1073" s="69" t="s">
        <v>1080</v>
      </c>
      <c r="AA1073" s="322">
        <v>48260</v>
      </c>
      <c r="AB1073" s="56">
        <v>96</v>
      </c>
      <c r="AC1073" s="56">
        <v>93</v>
      </c>
      <c r="AD1073" s="65">
        <v>47710</v>
      </c>
      <c r="AE1073" s="117">
        <v>534.16999999999996</v>
      </c>
      <c r="AF1073" s="117"/>
      <c r="AP1073" s="58"/>
      <c r="AQ1073" s="58"/>
      <c r="AR1073" s="58"/>
      <c r="AW1073" s="56"/>
      <c r="BD1073" s="56"/>
      <c r="CS1073" s="58">
        <f>+AL1073+AT1073</f>
        <v>0</v>
      </c>
      <c r="CT1073" s="76">
        <f>+BA1073+BG1073+BM1073+BS1073+BY1073+CE1073+CK1073+CQ1073</f>
        <v>0</v>
      </c>
      <c r="CU1073" s="76">
        <f>+CS1073-CT1073</f>
        <v>0</v>
      </c>
      <c r="CV1073" s="81">
        <f>+AE1073-AL1073-AT1073</f>
        <v>534.16999999999996</v>
      </c>
    </row>
    <row r="1074" spans="1:103">
      <c r="A1074" s="56" t="s">
        <v>639</v>
      </c>
      <c r="B1074" s="13">
        <v>142</v>
      </c>
      <c r="C1074" s="15" t="s">
        <v>402</v>
      </c>
      <c r="D1074" s="15" t="s">
        <v>403</v>
      </c>
      <c r="E1074" s="13"/>
      <c r="F1074" s="13"/>
      <c r="G1074" s="13" t="s">
        <v>274</v>
      </c>
      <c r="H1074" s="13">
        <v>5</v>
      </c>
      <c r="I1074" s="55">
        <v>120.12</v>
      </c>
      <c r="J1074" s="55">
        <v>35900</v>
      </c>
      <c r="K1074" s="15">
        <v>0</v>
      </c>
      <c r="L1074" s="15" t="s">
        <v>41</v>
      </c>
      <c r="M1074" s="62" t="s">
        <v>14</v>
      </c>
      <c r="N1074" s="56" t="s">
        <v>152</v>
      </c>
      <c r="O1074" s="56" t="s">
        <v>640</v>
      </c>
      <c r="S1074" s="56" t="s">
        <v>465</v>
      </c>
      <c r="T1074" s="57" t="s">
        <v>274</v>
      </c>
      <c r="U1074" s="57">
        <v>5</v>
      </c>
      <c r="V1074" s="125">
        <v>120.12</v>
      </c>
      <c r="W1074" s="125" t="s">
        <v>1017</v>
      </c>
      <c r="X1074" s="65">
        <v>44851</v>
      </c>
      <c r="Y1074" s="65">
        <v>44851</v>
      </c>
      <c r="Z1074" s="69" t="s">
        <v>1080</v>
      </c>
      <c r="AA1074" s="322">
        <v>48260</v>
      </c>
      <c r="AB1074" s="56">
        <v>96</v>
      </c>
      <c r="AC1074" s="56">
        <v>94</v>
      </c>
      <c r="AD1074" s="65">
        <v>47741</v>
      </c>
      <c r="AE1074" s="117">
        <v>534.16999999999996</v>
      </c>
      <c r="AF1074" s="117"/>
      <c r="AP1074" s="58"/>
      <c r="AQ1074" s="58"/>
      <c r="AR1074" s="58"/>
      <c r="AW1074" s="56"/>
      <c r="BD1074" s="56"/>
      <c r="CS1074" s="58">
        <f>+AL1074+AT1074</f>
        <v>0</v>
      </c>
      <c r="CT1074" s="76">
        <f>+BA1074+BG1074+BM1074+BS1074+BY1074+CE1074+CK1074+CQ1074</f>
        <v>0</v>
      </c>
      <c r="CU1074" s="76">
        <f>+CS1074-CT1074</f>
        <v>0</v>
      </c>
      <c r="CV1074" s="81">
        <f>+AE1074-AL1074-AT1074</f>
        <v>534.16999999999996</v>
      </c>
    </row>
    <row r="1075" spans="1:103">
      <c r="A1075" s="56" t="s">
        <v>639</v>
      </c>
      <c r="B1075" s="13">
        <v>142</v>
      </c>
      <c r="C1075" s="15" t="s">
        <v>402</v>
      </c>
      <c r="D1075" s="15" t="s">
        <v>403</v>
      </c>
      <c r="E1075" s="13"/>
      <c r="F1075" s="13"/>
      <c r="G1075" s="13" t="s">
        <v>274</v>
      </c>
      <c r="H1075" s="13">
        <v>5</v>
      </c>
      <c r="I1075" s="55">
        <v>120.12</v>
      </c>
      <c r="J1075" s="55">
        <v>35900</v>
      </c>
      <c r="K1075" s="15">
        <v>0</v>
      </c>
      <c r="L1075" s="15" t="s">
        <v>41</v>
      </c>
      <c r="M1075" s="62" t="s">
        <v>14</v>
      </c>
      <c r="N1075" s="56" t="s">
        <v>152</v>
      </c>
      <c r="O1075" s="56" t="s">
        <v>640</v>
      </c>
      <c r="S1075" s="56" t="s">
        <v>465</v>
      </c>
      <c r="T1075" s="57" t="s">
        <v>274</v>
      </c>
      <c r="U1075" s="57">
        <v>5</v>
      </c>
      <c r="V1075" s="125">
        <v>120.12</v>
      </c>
      <c r="W1075" s="125" t="s">
        <v>1017</v>
      </c>
      <c r="X1075" s="65">
        <v>44851</v>
      </c>
      <c r="Y1075" s="65">
        <v>44851</v>
      </c>
      <c r="Z1075" s="69" t="s">
        <v>1080</v>
      </c>
      <c r="AA1075" s="322">
        <v>48260</v>
      </c>
      <c r="AB1075" s="56">
        <v>96</v>
      </c>
      <c r="AC1075" s="56">
        <v>95</v>
      </c>
      <c r="AD1075" s="65">
        <v>47771</v>
      </c>
      <c r="AE1075" s="117">
        <v>534.16999999999996</v>
      </c>
      <c r="AF1075" s="117"/>
      <c r="AP1075" s="58"/>
      <c r="AQ1075" s="58"/>
      <c r="AR1075" s="58"/>
      <c r="AW1075" s="56"/>
      <c r="BD1075" s="56"/>
      <c r="CS1075" s="58">
        <f>+AL1075+AT1075</f>
        <v>0</v>
      </c>
      <c r="CT1075" s="76">
        <f>+BA1075+BG1075+BM1075+BS1075+BY1075+CE1075+CK1075+CQ1075</f>
        <v>0</v>
      </c>
      <c r="CU1075" s="76">
        <f>+CS1075-CT1075</f>
        <v>0</v>
      </c>
      <c r="CV1075" s="81">
        <f>+AE1075-AL1075-AT1075</f>
        <v>534.16999999999996</v>
      </c>
    </row>
    <row r="1076" spans="1:103">
      <c r="A1076" s="56" t="s">
        <v>639</v>
      </c>
      <c r="B1076" s="13">
        <v>142</v>
      </c>
      <c r="C1076" s="15" t="s">
        <v>402</v>
      </c>
      <c r="D1076" s="15" t="s">
        <v>403</v>
      </c>
      <c r="E1076" s="13"/>
      <c r="F1076" s="13"/>
      <c r="G1076" s="13" t="s">
        <v>274</v>
      </c>
      <c r="H1076" s="13">
        <v>5</v>
      </c>
      <c r="I1076" s="55">
        <v>120.12</v>
      </c>
      <c r="J1076" s="55">
        <v>35900</v>
      </c>
      <c r="K1076" s="15">
        <v>0</v>
      </c>
      <c r="L1076" s="15" t="s">
        <v>41</v>
      </c>
      <c r="M1076" s="62" t="s">
        <v>14</v>
      </c>
      <c r="N1076" s="56" t="s">
        <v>152</v>
      </c>
      <c r="O1076" s="56" t="s">
        <v>640</v>
      </c>
      <c r="S1076" s="56" t="s">
        <v>465</v>
      </c>
      <c r="T1076" s="57" t="s">
        <v>274</v>
      </c>
      <c r="U1076" s="57">
        <v>5</v>
      </c>
      <c r="V1076" s="125">
        <v>120.12</v>
      </c>
      <c r="W1076" s="125" t="s">
        <v>1017</v>
      </c>
      <c r="X1076" s="65">
        <v>44851</v>
      </c>
      <c r="Y1076" s="65">
        <v>44851</v>
      </c>
      <c r="Z1076" s="69" t="s">
        <v>1080</v>
      </c>
      <c r="AA1076" s="322">
        <v>48260</v>
      </c>
      <c r="AB1076" s="56">
        <v>96</v>
      </c>
      <c r="AC1076" s="56">
        <v>96</v>
      </c>
      <c r="AD1076" s="65">
        <v>47802</v>
      </c>
      <c r="AE1076" s="117">
        <v>534.16999999999996</v>
      </c>
      <c r="AF1076" s="117"/>
      <c r="AP1076" s="58"/>
      <c r="AQ1076" s="58"/>
      <c r="AR1076" s="58"/>
      <c r="AW1076" s="56"/>
      <c r="BD1076" s="56"/>
      <c r="CS1076" s="58">
        <f>+AL1076+AT1076</f>
        <v>0</v>
      </c>
      <c r="CT1076" s="76">
        <f>+BA1076+BG1076+BM1076+BS1076+BY1076+CE1076+CK1076+CQ1076</f>
        <v>0</v>
      </c>
      <c r="CU1076" s="76">
        <f>+CS1076-CT1076</f>
        <v>0</v>
      </c>
      <c r="CV1076" s="81">
        <f>+AE1076-AL1076-AT1076</f>
        <v>534.16999999999996</v>
      </c>
    </row>
    <row r="1077" spans="1:103">
      <c r="A1077" s="56" t="s">
        <v>648</v>
      </c>
      <c r="B1077" s="13">
        <v>54</v>
      </c>
      <c r="C1077" s="15" t="s">
        <v>402</v>
      </c>
      <c r="D1077" s="15" t="s">
        <v>403</v>
      </c>
      <c r="E1077" s="13" t="s">
        <v>255</v>
      </c>
      <c r="F1077" s="13">
        <v>15</v>
      </c>
      <c r="G1077" s="13" t="s">
        <v>261</v>
      </c>
      <c r="H1077" s="13">
        <v>6</v>
      </c>
      <c r="I1077" s="55">
        <v>125.55</v>
      </c>
      <c r="J1077" s="55">
        <v>35900</v>
      </c>
      <c r="K1077" s="15">
        <v>0</v>
      </c>
      <c r="L1077" s="15" t="s">
        <v>41</v>
      </c>
      <c r="M1077" s="62" t="s">
        <v>14</v>
      </c>
      <c r="N1077" s="56" t="s">
        <v>153</v>
      </c>
      <c r="O1077" s="56" t="s">
        <v>2561</v>
      </c>
      <c r="S1077" s="56" t="s">
        <v>465</v>
      </c>
      <c r="T1077" s="57" t="s">
        <v>261</v>
      </c>
      <c r="U1077" s="57">
        <v>6</v>
      </c>
      <c r="V1077" s="125">
        <v>125.55</v>
      </c>
      <c r="W1077" s="125" t="s">
        <v>1017</v>
      </c>
      <c r="X1077" s="65">
        <v>44586</v>
      </c>
      <c r="Y1077" s="65">
        <v>44691</v>
      </c>
      <c r="Z1077" s="69" t="s">
        <v>1080</v>
      </c>
      <c r="AA1077" s="322">
        <v>33210</v>
      </c>
      <c r="AB1077" s="56">
        <v>2</v>
      </c>
      <c r="AC1077" s="56">
        <v>1</v>
      </c>
      <c r="AD1077" s="65">
        <v>45688</v>
      </c>
      <c r="AE1077" s="117">
        <v>13972.23</v>
      </c>
      <c r="AF1077" s="117"/>
      <c r="AG1077" s="56" t="s">
        <v>441</v>
      </c>
      <c r="AH1077" s="65">
        <v>44586</v>
      </c>
      <c r="AI1077" s="173">
        <v>76210520</v>
      </c>
      <c r="AJ1077" s="76" t="s">
        <v>2558</v>
      </c>
      <c r="AK1077" s="56" t="s">
        <v>649</v>
      </c>
      <c r="AL1077" s="58">
        <v>6000</v>
      </c>
      <c r="AM1077" s="76"/>
      <c r="AN1077" s="76" t="s">
        <v>2556</v>
      </c>
      <c r="AO1077" s="58" t="s">
        <v>441</v>
      </c>
      <c r="AP1077" s="126">
        <v>44592</v>
      </c>
      <c r="AQ1077" s="173">
        <v>76210520</v>
      </c>
      <c r="AR1077" s="126" t="s">
        <v>2558</v>
      </c>
      <c r="AS1077" s="58" t="s">
        <v>650</v>
      </c>
      <c r="AT1077" s="58">
        <v>7972.23</v>
      </c>
      <c r="AV1077" s="58" t="s">
        <v>2557</v>
      </c>
      <c r="AW1077" s="65">
        <v>44586</v>
      </c>
      <c r="AX1077" s="56">
        <v>416</v>
      </c>
      <c r="BA1077" s="58">
        <v>6000</v>
      </c>
      <c r="BC1077" s="65">
        <v>44592</v>
      </c>
      <c r="BD1077" s="56">
        <v>426</v>
      </c>
      <c r="BG1077" s="56">
        <v>7972.23</v>
      </c>
      <c r="CS1077" s="58">
        <f>+AL1077+AT1077</f>
        <v>13972.23</v>
      </c>
      <c r="CT1077" s="76">
        <f>+BA1077+BG1077+BM1077+BS1077+BY1077+CE1077+CK1077+CQ1077</f>
        <v>13972.23</v>
      </c>
      <c r="CU1077" s="76">
        <f>+CS1077-CT1077</f>
        <v>0</v>
      </c>
      <c r="CV1077" s="81">
        <f>+AE1077-AL1077-AT1077</f>
        <v>0</v>
      </c>
    </row>
    <row r="1078" spans="1:103">
      <c r="A1078" s="56" t="s">
        <v>648</v>
      </c>
      <c r="B1078" s="13">
        <v>54</v>
      </c>
      <c r="C1078" s="15" t="s">
        <v>402</v>
      </c>
      <c r="D1078" s="15" t="s">
        <v>403</v>
      </c>
      <c r="E1078" s="13" t="s">
        <v>255</v>
      </c>
      <c r="F1078" s="13">
        <v>15</v>
      </c>
      <c r="G1078" s="13" t="s">
        <v>261</v>
      </c>
      <c r="H1078" s="13">
        <v>6</v>
      </c>
      <c r="I1078" s="55">
        <v>125.55</v>
      </c>
      <c r="J1078" s="55">
        <v>35900</v>
      </c>
      <c r="K1078" s="15">
        <v>0</v>
      </c>
      <c r="L1078" s="15" t="s">
        <v>41</v>
      </c>
      <c r="M1078" s="62" t="s">
        <v>14</v>
      </c>
      <c r="N1078" s="56" t="s">
        <v>153</v>
      </c>
      <c r="O1078" s="56" t="s">
        <v>2561</v>
      </c>
      <c r="S1078" s="56" t="s">
        <v>465</v>
      </c>
      <c r="T1078" s="57" t="s">
        <v>261</v>
      </c>
      <c r="U1078" s="57">
        <v>6</v>
      </c>
      <c r="V1078" s="125">
        <v>125.55</v>
      </c>
      <c r="W1078" s="125" t="s">
        <v>1017</v>
      </c>
      <c r="X1078" s="65">
        <v>44586</v>
      </c>
      <c r="Y1078" s="65">
        <v>44691</v>
      </c>
      <c r="Z1078" s="69" t="s">
        <v>1080</v>
      </c>
      <c r="AA1078" s="322">
        <v>33210</v>
      </c>
      <c r="AB1078" s="56">
        <v>2</v>
      </c>
      <c r="AC1078" s="56">
        <v>2</v>
      </c>
      <c r="AD1078" s="65">
        <v>44691</v>
      </c>
      <c r="AE1078" s="117">
        <v>19237.77</v>
      </c>
      <c r="AF1078" s="117"/>
      <c r="AG1078" s="56" t="s">
        <v>441</v>
      </c>
      <c r="AH1078" s="65">
        <v>44691</v>
      </c>
      <c r="AI1078" s="173">
        <v>76189427</v>
      </c>
      <c r="AJ1078" s="65" t="s">
        <v>2560</v>
      </c>
      <c r="AK1078" s="56" t="s">
        <v>651</v>
      </c>
      <c r="AL1078" s="58">
        <v>19237.77</v>
      </c>
      <c r="AN1078" s="58" t="s">
        <v>2559</v>
      </c>
      <c r="AP1078" s="58"/>
      <c r="AQ1078" s="58"/>
      <c r="AR1078" s="58"/>
      <c r="AW1078" s="65">
        <v>44691</v>
      </c>
      <c r="AX1078" s="56">
        <v>634</v>
      </c>
      <c r="BA1078" s="58">
        <v>19237.77</v>
      </c>
      <c r="BD1078" s="56"/>
      <c r="CS1078" s="58">
        <f>+AL1078+AT1078</f>
        <v>19237.77</v>
      </c>
      <c r="CT1078" s="76">
        <f>+BA1078+BG1078+BM1078+BS1078+BY1078+CE1078+CK1078+CQ1078</f>
        <v>19237.77</v>
      </c>
      <c r="CU1078" s="76">
        <f>+CS1078-CT1078</f>
        <v>0</v>
      </c>
      <c r="CV1078" s="81">
        <f>+AE1078-AL1078-AT1078</f>
        <v>0</v>
      </c>
    </row>
    <row r="1079" spans="1:103">
      <c r="A1079" s="56" t="s">
        <v>652</v>
      </c>
      <c r="B1079" s="13">
        <v>143</v>
      </c>
      <c r="C1079" s="15" t="s">
        <v>402</v>
      </c>
      <c r="D1079" s="15" t="s">
        <v>403</v>
      </c>
      <c r="E1079" s="13" t="s">
        <v>262</v>
      </c>
      <c r="F1079" s="13">
        <v>16</v>
      </c>
      <c r="G1079" s="13" t="s">
        <v>274</v>
      </c>
      <c r="H1079" s="13">
        <v>6</v>
      </c>
      <c r="I1079" s="55">
        <v>120.12</v>
      </c>
      <c r="J1079" s="55">
        <v>35900</v>
      </c>
      <c r="K1079" s="15">
        <v>0</v>
      </c>
      <c r="L1079" s="15" t="s">
        <v>41</v>
      </c>
      <c r="M1079" s="62" t="s">
        <v>14</v>
      </c>
      <c r="N1079" s="56" t="s">
        <v>154</v>
      </c>
      <c r="O1079" s="56" t="s">
        <v>653</v>
      </c>
      <c r="P1079" s="62" t="s">
        <v>14</v>
      </c>
      <c r="Q1079" s="56">
        <v>43761098</v>
      </c>
      <c r="R1079" s="56" t="s">
        <v>654</v>
      </c>
      <c r="S1079" s="56" t="s">
        <v>465</v>
      </c>
      <c r="T1079" s="57" t="s">
        <v>274</v>
      </c>
      <c r="U1079" s="57">
        <v>6</v>
      </c>
      <c r="V1079" s="125">
        <v>120.12</v>
      </c>
      <c r="W1079" s="125" t="s">
        <v>1017</v>
      </c>
      <c r="X1079" s="65">
        <v>44789</v>
      </c>
      <c r="Y1079" s="65">
        <v>44791</v>
      </c>
      <c r="Z1079" s="69" t="s">
        <v>1080</v>
      </c>
      <c r="AA1079" s="322">
        <v>43450</v>
      </c>
      <c r="AB1079" s="56">
        <v>120</v>
      </c>
      <c r="AC1079" s="56">
        <v>0</v>
      </c>
      <c r="AD1079" s="65">
        <v>44789</v>
      </c>
      <c r="AE1079" s="117">
        <v>10000</v>
      </c>
      <c r="AF1079" s="117"/>
      <c r="AG1079" s="56" t="s">
        <v>441</v>
      </c>
      <c r="AH1079" s="65">
        <v>44789</v>
      </c>
      <c r="AI1079" s="65"/>
      <c r="AJ1079" s="65"/>
      <c r="AK1079" s="56" t="s">
        <v>655</v>
      </c>
      <c r="AM1079" s="290">
        <v>38560</v>
      </c>
      <c r="AN1079" s="58" t="s">
        <v>2536</v>
      </c>
      <c r="AP1079" s="58"/>
      <c r="AQ1079" s="58"/>
      <c r="AR1079" s="58"/>
      <c r="AW1079" s="65">
        <v>44789</v>
      </c>
      <c r="AX1079" s="56">
        <v>265871</v>
      </c>
      <c r="AY1079" s="58">
        <v>24400</v>
      </c>
      <c r="AZ1079" s="56">
        <v>3.8559999999999999</v>
      </c>
      <c r="BA1079" s="58">
        <f>+AY1079/AZ1079</f>
        <v>6327.8008298755185</v>
      </c>
      <c r="BC1079" s="65">
        <v>44789</v>
      </c>
      <c r="BD1079" s="56">
        <v>413190</v>
      </c>
      <c r="BE1079" s="56">
        <v>14160</v>
      </c>
      <c r="BF1079" s="56">
        <v>3.8029999999999999</v>
      </c>
      <c r="BG1079" s="58">
        <f>+BE1079/BF1079</f>
        <v>3723.376281882724</v>
      </c>
      <c r="BH1079" s="58"/>
      <c r="CS1079" s="58">
        <f>+AL1079+AT1079</f>
        <v>0</v>
      </c>
      <c r="CT1079" s="76">
        <f>+BA1079+BG1079+BM1079+BS1079+BY1079+CE1079+CK1079+CQ1079</f>
        <v>10051.177111758243</v>
      </c>
      <c r="CU1079" s="76">
        <f>+CS1079-CT1079</f>
        <v>-10051.177111758243</v>
      </c>
      <c r="CV1079" s="81">
        <f>+AE1079-AL1079-AT1079</f>
        <v>10000</v>
      </c>
      <c r="CW1079" s="56" t="s">
        <v>3824</v>
      </c>
      <c r="CY1079" s="70" t="s">
        <v>3819</v>
      </c>
    </row>
    <row r="1080" spans="1:103">
      <c r="A1080" s="70" t="s">
        <v>652</v>
      </c>
      <c r="B1080" s="71">
        <v>143</v>
      </c>
      <c r="C1080" s="15" t="s">
        <v>402</v>
      </c>
      <c r="D1080" s="15" t="s">
        <v>403</v>
      </c>
      <c r="E1080" s="13" t="s">
        <v>262</v>
      </c>
      <c r="F1080" s="13">
        <v>16</v>
      </c>
      <c r="G1080" s="71" t="s">
        <v>274</v>
      </c>
      <c r="H1080" s="71">
        <v>6</v>
      </c>
      <c r="I1080" s="73">
        <v>120.12</v>
      </c>
      <c r="J1080" s="73">
        <v>35900</v>
      </c>
      <c r="K1080" s="72">
        <v>0</v>
      </c>
      <c r="L1080" s="72" t="s">
        <v>41</v>
      </c>
      <c r="M1080" s="92" t="s">
        <v>14</v>
      </c>
      <c r="N1080" s="70" t="s">
        <v>154</v>
      </c>
      <c r="O1080" s="70" t="s">
        <v>653</v>
      </c>
      <c r="P1080" s="92" t="s">
        <v>14</v>
      </c>
      <c r="Q1080" s="70">
        <v>43761098</v>
      </c>
      <c r="R1080" s="70" t="s">
        <v>654</v>
      </c>
      <c r="S1080" s="70" t="s">
        <v>465</v>
      </c>
      <c r="T1080" s="88" t="s">
        <v>274</v>
      </c>
      <c r="U1080" s="88">
        <v>6</v>
      </c>
      <c r="V1080" s="87">
        <v>120.12</v>
      </c>
      <c r="W1080" s="125" t="s">
        <v>1017</v>
      </c>
      <c r="X1080" s="78">
        <v>44789</v>
      </c>
      <c r="Y1080" s="78">
        <v>44791</v>
      </c>
      <c r="Z1080" s="69" t="s">
        <v>1080</v>
      </c>
      <c r="AA1080" s="319">
        <v>43450</v>
      </c>
      <c r="AB1080" s="70">
        <v>120</v>
      </c>
      <c r="AC1080" s="89" t="s">
        <v>2537</v>
      </c>
      <c r="AD1080" s="78">
        <v>44956</v>
      </c>
      <c r="AE1080" s="115">
        <f>278.75*4</f>
        <v>1115</v>
      </c>
      <c r="AF1080" s="115"/>
      <c r="AG1080" s="70" t="s">
        <v>441</v>
      </c>
      <c r="AH1080" s="78">
        <v>44998</v>
      </c>
      <c r="AI1080" s="78"/>
      <c r="AJ1080" s="78"/>
      <c r="AK1080" s="70" t="s">
        <v>656</v>
      </c>
      <c r="AL1080" s="76">
        <v>1115</v>
      </c>
      <c r="AM1080" s="76"/>
      <c r="AN1080" s="76" t="s">
        <v>2507</v>
      </c>
      <c r="AO1080" s="76"/>
      <c r="AP1080" s="76"/>
      <c r="AQ1080" s="76"/>
      <c r="AR1080" s="76"/>
      <c r="AS1080" s="76"/>
      <c r="AT1080" s="76"/>
      <c r="AU1080" s="76"/>
      <c r="AV1080" s="76"/>
      <c r="AW1080" s="78">
        <v>44998</v>
      </c>
      <c r="AX1080" s="70">
        <v>927365</v>
      </c>
      <c r="AY1080" s="155">
        <v>4240</v>
      </c>
      <c r="AZ1080" s="70">
        <v>3.8029999999999999</v>
      </c>
      <c r="BA1080" s="76">
        <f>+AY1080/AZ1080</f>
        <v>1114.9092821456745</v>
      </c>
      <c r="BB1080" s="76"/>
      <c r="BC1080" s="70"/>
      <c r="BD1080" s="70"/>
      <c r="BE1080" s="70"/>
      <c r="BF1080" s="70"/>
      <c r="BG1080" s="70"/>
      <c r="BH1080" s="70"/>
      <c r="BI1080" s="70"/>
      <c r="BJ1080" s="70"/>
      <c r="BK1080" s="70"/>
      <c r="BL1080" s="70"/>
      <c r="BM1080" s="70"/>
      <c r="BN1080" s="70"/>
      <c r="BO1080" s="70"/>
      <c r="BP1080" s="70"/>
      <c r="BQ1080" s="70"/>
      <c r="BR1080" s="70"/>
      <c r="BS1080" s="70"/>
      <c r="BT1080" s="70"/>
      <c r="BU1080" s="70"/>
      <c r="BV1080" s="70"/>
      <c r="BW1080" s="70"/>
      <c r="BX1080" s="70"/>
      <c r="BY1080" s="70"/>
      <c r="BZ1080" s="70"/>
      <c r="CA1080" s="70"/>
      <c r="CB1080" s="70"/>
      <c r="CC1080" s="70"/>
      <c r="CD1080" s="70"/>
      <c r="CE1080" s="70"/>
      <c r="CF1080" s="70"/>
      <c r="CG1080" s="70"/>
      <c r="CH1080" s="70"/>
      <c r="CI1080" s="70"/>
      <c r="CJ1080" s="70"/>
      <c r="CK1080" s="70"/>
      <c r="CL1080" s="70"/>
      <c r="CM1080" s="70"/>
      <c r="CN1080" s="70"/>
      <c r="CO1080" s="70"/>
      <c r="CP1080" s="70"/>
      <c r="CQ1080" s="70"/>
      <c r="CR1080" s="70"/>
      <c r="CS1080" s="58">
        <f>+AL1080+AT1080</f>
        <v>1115</v>
      </c>
      <c r="CT1080" s="76">
        <f>+BA1080+BG1080+BM1080+BS1080+BY1080+CE1080+CK1080+CQ1080</f>
        <v>1114.9092821456745</v>
      </c>
      <c r="CU1080" s="76">
        <f>+CS1080-CT1080</f>
        <v>9.0717854325475855E-2</v>
      </c>
      <c r="CV1080" s="81">
        <f>+AE1080-AL1080-AT1080</f>
        <v>0</v>
      </c>
      <c r="CW1080" s="70"/>
      <c r="CX1080" s="70"/>
      <c r="CY1080" s="70"/>
    </row>
    <row r="1081" spans="1:103">
      <c r="A1081" s="56" t="s">
        <v>652</v>
      </c>
      <c r="B1081" s="13">
        <v>143</v>
      </c>
      <c r="C1081" s="15" t="s">
        <v>402</v>
      </c>
      <c r="D1081" s="15" t="s">
        <v>403</v>
      </c>
      <c r="E1081" s="13" t="s">
        <v>262</v>
      </c>
      <c r="F1081" s="13">
        <v>16</v>
      </c>
      <c r="G1081" s="13" t="s">
        <v>274</v>
      </c>
      <c r="H1081" s="13">
        <v>6</v>
      </c>
      <c r="I1081" s="55">
        <v>120.12</v>
      </c>
      <c r="J1081" s="55">
        <v>35900</v>
      </c>
      <c r="K1081" s="15">
        <v>0</v>
      </c>
      <c r="L1081" s="15" t="s">
        <v>41</v>
      </c>
      <c r="M1081" s="62" t="s">
        <v>14</v>
      </c>
      <c r="N1081" s="56" t="s">
        <v>154</v>
      </c>
      <c r="O1081" s="56" t="s">
        <v>653</v>
      </c>
      <c r="P1081" s="62" t="s">
        <v>14</v>
      </c>
      <c r="Q1081" s="56">
        <v>43761098</v>
      </c>
      <c r="R1081" s="56" t="s">
        <v>654</v>
      </c>
      <c r="S1081" s="56" t="s">
        <v>465</v>
      </c>
      <c r="T1081" s="57" t="s">
        <v>274</v>
      </c>
      <c r="U1081" s="57">
        <v>6</v>
      </c>
      <c r="V1081" s="125">
        <v>120.12</v>
      </c>
      <c r="W1081" s="125" t="s">
        <v>1017</v>
      </c>
      <c r="X1081" s="65">
        <v>44789</v>
      </c>
      <c r="Y1081" s="65">
        <v>44791</v>
      </c>
      <c r="Z1081" s="69" t="s">
        <v>1080</v>
      </c>
      <c r="AA1081" s="322">
        <v>43450</v>
      </c>
      <c r="AB1081" s="56">
        <v>120</v>
      </c>
      <c r="AC1081" s="56">
        <v>5</v>
      </c>
      <c r="AD1081" s="65">
        <v>45076</v>
      </c>
      <c r="AE1081" s="117">
        <v>278.75</v>
      </c>
      <c r="AF1081" s="117"/>
      <c r="AG1081" s="56" t="s">
        <v>441</v>
      </c>
      <c r="AH1081" s="65">
        <v>45077</v>
      </c>
      <c r="AI1081" s="65"/>
      <c r="AJ1081" s="65"/>
      <c r="AK1081" s="56" t="s">
        <v>657</v>
      </c>
      <c r="AL1081" s="58">
        <v>278</v>
      </c>
      <c r="AN1081" s="58" t="s">
        <v>2508</v>
      </c>
      <c r="AP1081" s="58"/>
      <c r="AQ1081" s="58"/>
      <c r="AR1081" s="58"/>
      <c r="AW1081" s="78">
        <v>45076</v>
      </c>
      <c r="AX1081" s="70">
        <v>490531</v>
      </c>
      <c r="AY1081" s="155">
        <v>1039.74</v>
      </c>
      <c r="AZ1081" s="70">
        <v>3.7</v>
      </c>
      <c r="BA1081" s="76">
        <f>+AY1081/AZ1081</f>
        <v>281.01081081081082</v>
      </c>
      <c r="BD1081" s="56"/>
      <c r="CS1081" s="58">
        <f>+AL1081+AT1081</f>
        <v>278</v>
      </c>
      <c r="CT1081" s="76">
        <f>+BA1081+BG1081+BM1081+BS1081+BY1081+CE1081+CK1081+CQ1081</f>
        <v>281.01081081081082</v>
      </c>
      <c r="CU1081" s="76">
        <f>+CS1081-CT1081</f>
        <v>-3.010810810810824</v>
      </c>
      <c r="CV1081" s="81">
        <f>+AE1081-AL1081-AT1081</f>
        <v>0.75</v>
      </c>
    </row>
    <row r="1082" spans="1:103">
      <c r="A1082" s="56" t="s">
        <v>652</v>
      </c>
      <c r="B1082" s="13">
        <v>143</v>
      </c>
      <c r="C1082" s="15" t="s">
        <v>402</v>
      </c>
      <c r="D1082" s="15" t="s">
        <v>403</v>
      </c>
      <c r="E1082" s="13" t="s">
        <v>262</v>
      </c>
      <c r="F1082" s="13">
        <v>16</v>
      </c>
      <c r="G1082" s="13" t="s">
        <v>274</v>
      </c>
      <c r="H1082" s="13">
        <v>6</v>
      </c>
      <c r="I1082" s="55">
        <v>120.12</v>
      </c>
      <c r="J1082" s="55">
        <v>35900</v>
      </c>
      <c r="K1082" s="15">
        <v>0</v>
      </c>
      <c r="L1082" s="15" t="s">
        <v>41</v>
      </c>
      <c r="M1082" s="62" t="s">
        <v>14</v>
      </c>
      <c r="N1082" s="56" t="s">
        <v>154</v>
      </c>
      <c r="O1082" s="56" t="s">
        <v>653</v>
      </c>
      <c r="P1082" s="62" t="s">
        <v>14</v>
      </c>
      <c r="Q1082" s="56">
        <v>43761098</v>
      </c>
      <c r="R1082" s="56" t="s">
        <v>654</v>
      </c>
      <c r="S1082" s="56" t="s">
        <v>465</v>
      </c>
      <c r="T1082" s="57" t="s">
        <v>274</v>
      </c>
      <c r="U1082" s="57">
        <v>6</v>
      </c>
      <c r="V1082" s="125">
        <v>120.12</v>
      </c>
      <c r="W1082" s="125" t="s">
        <v>1017</v>
      </c>
      <c r="X1082" s="65">
        <v>44789</v>
      </c>
      <c r="Y1082" s="65">
        <v>44791</v>
      </c>
      <c r="Z1082" s="69" t="s">
        <v>1080</v>
      </c>
      <c r="AA1082" s="322">
        <v>43450</v>
      </c>
      <c r="AB1082" s="56">
        <v>120</v>
      </c>
      <c r="AC1082" s="56">
        <v>6</v>
      </c>
      <c r="AD1082" s="65">
        <v>45107</v>
      </c>
      <c r="AE1082" s="117">
        <v>278.75</v>
      </c>
      <c r="AF1082" s="117"/>
      <c r="AG1082" s="56" t="s">
        <v>441</v>
      </c>
      <c r="AH1082" s="65">
        <v>45107</v>
      </c>
      <c r="AI1082" s="65"/>
      <c r="AJ1082" s="65"/>
      <c r="AK1082" s="56" t="s">
        <v>2501</v>
      </c>
      <c r="AL1082" s="58">
        <v>279</v>
      </c>
      <c r="AN1082" s="58" t="s">
        <v>2509</v>
      </c>
      <c r="AP1082" s="58"/>
      <c r="AQ1082" s="58"/>
      <c r="AR1082" s="58"/>
      <c r="AW1082" s="78">
        <v>45107</v>
      </c>
      <c r="AX1082" s="70">
        <v>1657</v>
      </c>
      <c r="AY1082" s="155"/>
      <c r="AZ1082" s="70"/>
      <c r="BA1082" s="76">
        <v>279</v>
      </c>
      <c r="BD1082" s="56"/>
      <c r="CS1082" s="58">
        <f>+AL1082+AT1082</f>
        <v>279</v>
      </c>
      <c r="CT1082" s="76">
        <f>+BA1082+BG1082+BM1082+BS1082+BY1082+CE1082+CK1082+CQ1082</f>
        <v>279</v>
      </c>
      <c r="CU1082" s="76">
        <f>+CS1082-CT1082</f>
        <v>0</v>
      </c>
      <c r="CV1082" s="81">
        <f>+AE1082-AL1082-AT1082</f>
        <v>-0.25</v>
      </c>
    </row>
    <row r="1083" spans="1:103">
      <c r="A1083" s="56" t="s">
        <v>652</v>
      </c>
      <c r="B1083" s="13">
        <v>143</v>
      </c>
      <c r="C1083" s="15" t="s">
        <v>402</v>
      </c>
      <c r="D1083" s="15" t="s">
        <v>403</v>
      </c>
      <c r="E1083" s="13" t="s">
        <v>262</v>
      </c>
      <c r="F1083" s="13">
        <v>16</v>
      </c>
      <c r="G1083" s="13" t="s">
        <v>274</v>
      </c>
      <c r="H1083" s="13">
        <v>6</v>
      </c>
      <c r="I1083" s="55">
        <v>120.12</v>
      </c>
      <c r="J1083" s="55">
        <v>35900</v>
      </c>
      <c r="K1083" s="15">
        <v>0</v>
      </c>
      <c r="L1083" s="15" t="s">
        <v>41</v>
      </c>
      <c r="M1083" s="62" t="s">
        <v>14</v>
      </c>
      <c r="N1083" s="56" t="s">
        <v>154</v>
      </c>
      <c r="O1083" s="56" t="s">
        <v>653</v>
      </c>
      <c r="P1083" s="62" t="s">
        <v>14</v>
      </c>
      <c r="Q1083" s="56">
        <v>43761098</v>
      </c>
      <c r="R1083" s="56" t="s">
        <v>654</v>
      </c>
      <c r="S1083" s="56" t="s">
        <v>465</v>
      </c>
      <c r="T1083" s="57" t="s">
        <v>274</v>
      </c>
      <c r="U1083" s="57">
        <v>6</v>
      </c>
      <c r="V1083" s="125">
        <v>120.12</v>
      </c>
      <c r="W1083" s="125" t="s">
        <v>1017</v>
      </c>
      <c r="X1083" s="65">
        <v>44789</v>
      </c>
      <c r="Y1083" s="65">
        <v>44791</v>
      </c>
      <c r="Z1083" s="69" t="s">
        <v>1080</v>
      </c>
      <c r="AA1083" s="322">
        <v>43450</v>
      </c>
      <c r="AB1083" s="56">
        <v>120</v>
      </c>
      <c r="AC1083" s="56">
        <v>7</v>
      </c>
      <c r="AD1083" s="65">
        <v>45137</v>
      </c>
      <c r="AE1083" s="117">
        <v>278.75</v>
      </c>
      <c r="AF1083" s="117"/>
      <c r="AG1083" s="56" t="s">
        <v>441</v>
      </c>
      <c r="AH1083" s="65">
        <v>45138</v>
      </c>
      <c r="AI1083" s="65"/>
      <c r="AJ1083" s="65"/>
      <c r="AK1083" s="56" t="s">
        <v>2502</v>
      </c>
      <c r="AL1083" s="58">
        <v>278.77999999999997</v>
      </c>
      <c r="AN1083" s="58" t="s">
        <v>2510</v>
      </c>
      <c r="AP1083" s="58"/>
      <c r="AQ1083" s="58"/>
      <c r="AR1083" s="58"/>
      <c r="AW1083" s="78">
        <v>45132</v>
      </c>
      <c r="AX1083" s="70">
        <v>658121</v>
      </c>
      <c r="AY1083" s="155">
        <v>1012</v>
      </c>
      <c r="AZ1083" s="70">
        <v>3.63</v>
      </c>
      <c r="BA1083" s="76">
        <f>+AY1083/AZ1083</f>
        <v>278.78787878787881</v>
      </c>
      <c r="BD1083" s="56"/>
      <c r="CS1083" s="58">
        <f>+AL1083+AT1083</f>
        <v>278.77999999999997</v>
      </c>
      <c r="CT1083" s="76">
        <f>+BA1083+BG1083+BM1083+BS1083+BY1083+CE1083+CK1083+CQ1083</f>
        <v>278.78787878787881</v>
      </c>
      <c r="CU1083" s="76">
        <f>+CS1083-CT1083</f>
        <v>-7.8787878788375565E-3</v>
      </c>
      <c r="CV1083" s="81">
        <f>+AE1083-AL1083-AT1083</f>
        <v>-2.9999999999972715E-2</v>
      </c>
    </row>
    <row r="1084" spans="1:103">
      <c r="A1084" s="56" t="s">
        <v>652</v>
      </c>
      <c r="B1084" s="13">
        <v>143</v>
      </c>
      <c r="C1084" s="15" t="s">
        <v>402</v>
      </c>
      <c r="D1084" s="15" t="s">
        <v>403</v>
      </c>
      <c r="E1084" s="13" t="s">
        <v>262</v>
      </c>
      <c r="F1084" s="13">
        <v>16</v>
      </c>
      <c r="G1084" s="13" t="s">
        <v>274</v>
      </c>
      <c r="H1084" s="13">
        <v>6</v>
      </c>
      <c r="I1084" s="55">
        <v>120.12</v>
      </c>
      <c r="J1084" s="55">
        <v>35900</v>
      </c>
      <c r="K1084" s="15">
        <v>0</v>
      </c>
      <c r="L1084" s="15" t="s">
        <v>41</v>
      </c>
      <c r="M1084" s="62" t="s">
        <v>14</v>
      </c>
      <c r="N1084" s="56" t="s">
        <v>154</v>
      </c>
      <c r="O1084" s="56" t="s">
        <v>653</v>
      </c>
      <c r="P1084" s="62" t="s">
        <v>14</v>
      </c>
      <c r="Q1084" s="56">
        <v>43761098</v>
      </c>
      <c r="R1084" s="56" t="s">
        <v>654</v>
      </c>
      <c r="S1084" s="56" t="s">
        <v>465</v>
      </c>
      <c r="T1084" s="57" t="s">
        <v>274</v>
      </c>
      <c r="U1084" s="57">
        <v>6</v>
      </c>
      <c r="V1084" s="125">
        <v>120.12</v>
      </c>
      <c r="W1084" s="125" t="s">
        <v>1017</v>
      </c>
      <c r="X1084" s="65">
        <v>44789</v>
      </c>
      <c r="Y1084" s="65">
        <v>44791</v>
      </c>
      <c r="Z1084" s="69" t="s">
        <v>1080</v>
      </c>
      <c r="AA1084" s="322">
        <v>43450</v>
      </c>
      <c r="AB1084" s="56">
        <v>120</v>
      </c>
      <c r="AC1084" s="56">
        <v>8</v>
      </c>
      <c r="AD1084" s="65">
        <v>45168</v>
      </c>
      <c r="AE1084" s="117">
        <v>278.75</v>
      </c>
      <c r="AF1084" s="117"/>
      <c r="AG1084" s="56" t="s">
        <v>441</v>
      </c>
      <c r="AH1084" s="65">
        <v>45171</v>
      </c>
      <c r="AI1084" s="65"/>
      <c r="AJ1084" s="65"/>
      <c r="AK1084" s="56" t="s">
        <v>2503</v>
      </c>
      <c r="AL1084" s="58">
        <v>278.76</v>
      </c>
      <c r="AN1084" s="58" t="s">
        <v>2511</v>
      </c>
      <c r="AP1084" s="58"/>
      <c r="AQ1084" s="58"/>
      <c r="AR1084" s="58"/>
      <c r="AW1084" s="78">
        <v>45169</v>
      </c>
      <c r="AX1084" s="70">
        <v>829803</v>
      </c>
      <c r="AY1084" s="155">
        <v>1034.2</v>
      </c>
      <c r="AZ1084" s="70">
        <v>3.71</v>
      </c>
      <c r="BA1084" s="76">
        <f>+AY1084/AZ1084</f>
        <v>278.76010781671158</v>
      </c>
      <c r="BD1084" s="56"/>
      <c r="CS1084" s="58">
        <f>+AL1084+AT1084</f>
        <v>278.76</v>
      </c>
      <c r="CT1084" s="76">
        <f>+BA1084+BG1084+BM1084+BS1084+BY1084+CE1084+CK1084+CQ1084</f>
        <v>278.76010781671158</v>
      </c>
      <c r="CU1084" s="76">
        <f>+CS1084-CT1084</f>
        <v>-1.0781671159065809E-4</v>
      </c>
      <c r="CV1084" s="81">
        <f>+AE1084-AL1084-AT1084</f>
        <v>-9.9999999999909051E-3</v>
      </c>
    </row>
    <row r="1085" spans="1:103">
      <c r="A1085" s="56" t="s">
        <v>652</v>
      </c>
      <c r="B1085" s="13">
        <v>143</v>
      </c>
      <c r="C1085" s="15" t="s">
        <v>402</v>
      </c>
      <c r="D1085" s="15" t="s">
        <v>403</v>
      </c>
      <c r="E1085" s="13" t="s">
        <v>262</v>
      </c>
      <c r="F1085" s="13">
        <v>16</v>
      </c>
      <c r="G1085" s="13" t="s">
        <v>274</v>
      </c>
      <c r="H1085" s="13">
        <v>6</v>
      </c>
      <c r="I1085" s="55">
        <v>120.12</v>
      </c>
      <c r="J1085" s="55">
        <v>35900</v>
      </c>
      <c r="K1085" s="15">
        <v>0</v>
      </c>
      <c r="L1085" s="15" t="s">
        <v>41</v>
      </c>
      <c r="M1085" s="62" t="s">
        <v>14</v>
      </c>
      <c r="N1085" s="56" t="s">
        <v>154</v>
      </c>
      <c r="O1085" s="56" t="s">
        <v>653</v>
      </c>
      <c r="P1085" s="62" t="s">
        <v>14</v>
      </c>
      <c r="Q1085" s="56">
        <v>43761098</v>
      </c>
      <c r="R1085" s="56" t="s">
        <v>654</v>
      </c>
      <c r="S1085" s="56" t="s">
        <v>465</v>
      </c>
      <c r="T1085" s="57" t="s">
        <v>274</v>
      </c>
      <c r="U1085" s="57">
        <v>6</v>
      </c>
      <c r="V1085" s="125">
        <v>120.12</v>
      </c>
      <c r="W1085" s="125" t="s">
        <v>1017</v>
      </c>
      <c r="X1085" s="65">
        <v>44789</v>
      </c>
      <c r="Y1085" s="65">
        <v>44791</v>
      </c>
      <c r="Z1085" s="69" t="s">
        <v>1080</v>
      </c>
      <c r="AA1085" s="322">
        <v>43450</v>
      </c>
      <c r="AB1085" s="56">
        <v>120</v>
      </c>
      <c r="AC1085" s="56">
        <v>9</v>
      </c>
      <c r="AD1085" s="65">
        <v>45199</v>
      </c>
      <c r="AE1085" s="117">
        <v>278.75</v>
      </c>
      <c r="AF1085" s="117"/>
      <c r="AG1085" s="56" t="s">
        <v>441</v>
      </c>
      <c r="AH1085" s="65">
        <v>45201</v>
      </c>
      <c r="AI1085" s="65"/>
      <c r="AJ1085" s="65"/>
      <c r="AK1085" s="56" t="s">
        <v>2504</v>
      </c>
      <c r="AL1085" s="58">
        <v>278.76</v>
      </c>
      <c r="AN1085" s="58" t="s">
        <v>2512</v>
      </c>
      <c r="AP1085" s="58"/>
      <c r="AQ1085" s="58"/>
      <c r="AR1085" s="58"/>
      <c r="AW1085" s="78">
        <v>45198</v>
      </c>
      <c r="AX1085" s="70">
        <v>290662</v>
      </c>
      <c r="AY1085" s="155">
        <v>1076</v>
      </c>
      <c r="AZ1085" s="70">
        <v>3.86</v>
      </c>
      <c r="BA1085" s="76">
        <f>+AY1085/AZ1085</f>
        <v>278.75647668393782</v>
      </c>
      <c r="BD1085" s="56"/>
      <c r="CS1085" s="58">
        <f>+AL1085+AT1085</f>
        <v>278.76</v>
      </c>
      <c r="CT1085" s="76">
        <f>+BA1085+BG1085+BM1085+BS1085+BY1085+CE1085+CK1085+CQ1085</f>
        <v>278.75647668393782</v>
      </c>
      <c r="CU1085" s="76">
        <f>+CS1085-CT1085</f>
        <v>3.5233160621714887E-3</v>
      </c>
      <c r="CV1085" s="81">
        <f>+AE1085-AL1085-AT1085</f>
        <v>-9.9999999999909051E-3</v>
      </c>
    </row>
    <row r="1086" spans="1:103">
      <c r="A1086" s="56" t="s">
        <v>652</v>
      </c>
      <c r="B1086" s="13">
        <v>143</v>
      </c>
      <c r="C1086" s="15" t="s">
        <v>402</v>
      </c>
      <c r="D1086" s="15" t="s">
        <v>403</v>
      </c>
      <c r="E1086" s="13" t="s">
        <v>262</v>
      </c>
      <c r="F1086" s="13">
        <v>16</v>
      </c>
      <c r="G1086" s="13" t="s">
        <v>274</v>
      </c>
      <c r="H1086" s="13">
        <v>6</v>
      </c>
      <c r="I1086" s="55">
        <v>120.12</v>
      </c>
      <c r="J1086" s="55">
        <v>35900</v>
      </c>
      <c r="K1086" s="15">
        <v>0</v>
      </c>
      <c r="L1086" s="15" t="s">
        <v>41</v>
      </c>
      <c r="M1086" s="62" t="s">
        <v>14</v>
      </c>
      <c r="N1086" s="56" t="s">
        <v>154</v>
      </c>
      <c r="O1086" s="56" t="s">
        <v>653</v>
      </c>
      <c r="P1086" s="62" t="s">
        <v>14</v>
      </c>
      <c r="Q1086" s="56">
        <v>43761098</v>
      </c>
      <c r="R1086" s="56" t="s">
        <v>654</v>
      </c>
      <c r="S1086" s="56" t="s">
        <v>465</v>
      </c>
      <c r="T1086" s="57" t="s">
        <v>274</v>
      </c>
      <c r="U1086" s="57">
        <v>6</v>
      </c>
      <c r="V1086" s="125">
        <v>120.12</v>
      </c>
      <c r="W1086" s="125" t="s">
        <v>1017</v>
      </c>
      <c r="X1086" s="65">
        <v>44789</v>
      </c>
      <c r="Y1086" s="65">
        <v>44791</v>
      </c>
      <c r="Z1086" s="69" t="s">
        <v>1080</v>
      </c>
      <c r="AA1086" s="322">
        <v>43450</v>
      </c>
      <c r="AB1086" s="56">
        <v>120</v>
      </c>
      <c r="AC1086" s="56">
        <v>10</v>
      </c>
      <c r="AD1086" s="65">
        <v>45229</v>
      </c>
      <c r="AE1086" s="117">
        <v>278.75</v>
      </c>
      <c r="AF1086" s="117"/>
      <c r="AG1086" s="56" t="s">
        <v>441</v>
      </c>
      <c r="AH1086" s="65">
        <v>45232</v>
      </c>
      <c r="AI1086" s="65"/>
      <c r="AJ1086" s="65"/>
      <c r="AK1086" s="56" t="s">
        <v>2505</v>
      </c>
      <c r="AL1086" s="58">
        <v>278.75</v>
      </c>
      <c r="AN1086" s="58" t="s">
        <v>2513</v>
      </c>
      <c r="AP1086" s="58"/>
      <c r="AQ1086" s="58"/>
      <c r="AR1086" s="58"/>
      <c r="AW1086" s="78"/>
      <c r="AX1086" s="70"/>
      <c r="AY1086" s="155"/>
      <c r="AZ1086" s="70"/>
      <c r="BA1086" s="76"/>
      <c r="BB1086" s="58" t="s">
        <v>1655</v>
      </c>
      <c r="BD1086" s="56"/>
      <c r="CS1086" s="58">
        <f>+AL1086+AT1086</f>
        <v>278.75</v>
      </c>
      <c r="CT1086" s="76">
        <f>+BA1086+BG1086+BM1086+BS1086+BY1086+CE1086+CK1086+CQ1086</f>
        <v>0</v>
      </c>
      <c r="CU1086" s="76">
        <f>+CS1086-CT1086</f>
        <v>278.75</v>
      </c>
      <c r="CV1086" s="81">
        <f>+AE1086-AL1086-AT1086</f>
        <v>0</v>
      </c>
      <c r="CW1086" s="56" t="s">
        <v>3820</v>
      </c>
      <c r="CY1086" s="70" t="s">
        <v>3819</v>
      </c>
    </row>
    <row r="1087" spans="1:103">
      <c r="A1087" s="56" t="s">
        <v>652</v>
      </c>
      <c r="B1087" s="13">
        <v>143</v>
      </c>
      <c r="C1087" s="15" t="s">
        <v>402</v>
      </c>
      <c r="D1087" s="15" t="s">
        <v>403</v>
      </c>
      <c r="E1087" s="13" t="s">
        <v>262</v>
      </c>
      <c r="F1087" s="13">
        <v>16</v>
      </c>
      <c r="G1087" s="13" t="s">
        <v>274</v>
      </c>
      <c r="H1087" s="13">
        <v>6</v>
      </c>
      <c r="I1087" s="55">
        <v>120.12</v>
      </c>
      <c r="J1087" s="55">
        <v>35900</v>
      </c>
      <c r="K1087" s="15">
        <v>0</v>
      </c>
      <c r="L1087" s="15" t="s">
        <v>41</v>
      </c>
      <c r="M1087" s="62" t="s">
        <v>14</v>
      </c>
      <c r="N1087" s="56" t="s">
        <v>154</v>
      </c>
      <c r="O1087" s="56" t="s">
        <v>653</v>
      </c>
      <c r="P1087" s="62" t="s">
        <v>14</v>
      </c>
      <c r="Q1087" s="56">
        <v>43761098</v>
      </c>
      <c r="R1087" s="56" t="s">
        <v>654</v>
      </c>
      <c r="S1087" s="56" t="s">
        <v>465</v>
      </c>
      <c r="T1087" s="57" t="s">
        <v>274</v>
      </c>
      <c r="U1087" s="57">
        <v>6</v>
      </c>
      <c r="V1087" s="125">
        <v>120.12</v>
      </c>
      <c r="W1087" s="125" t="s">
        <v>1017</v>
      </c>
      <c r="X1087" s="65">
        <v>44789</v>
      </c>
      <c r="Y1087" s="65">
        <v>44791</v>
      </c>
      <c r="Z1087" s="69" t="s">
        <v>1080</v>
      </c>
      <c r="AA1087" s="322">
        <v>43450</v>
      </c>
      <c r="AB1087" s="56">
        <v>120</v>
      </c>
      <c r="AC1087" s="56">
        <v>11</v>
      </c>
      <c r="AD1087" s="65">
        <v>45260</v>
      </c>
      <c r="AE1087" s="117">
        <v>278.75</v>
      </c>
      <c r="AF1087" s="117"/>
      <c r="AG1087" s="56" t="s">
        <v>441</v>
      </c>
      <c r="AH1087" s="65">
        <v>45260</v>
      </c>
      <c r="AI1087" s="65"/>
      <c r="AJ1087" s="65"/>
      <c r="AK1087" s="56" t="s">
        <v>2506</v>
      </c>
      <c r="AL1087" s="58">
        <v>278.75</v>
      </c>
      <c r="AN1087" s="58" t="s">
        <v>2514</v>
      </c>
      <c r="AP1087" s="58"/>
      <c r="AQ1087" s="58"/>
      <c r="AR1087" s="58"/>
      <c r="AW1087" s="78">
        <v>45260</v>
      </c>
      <c r="AX1087" s="70">
        <v>319676</v>
      </c>
      <c r="AY1087" s="155">
        <v>1076</v>
      </c>
      <c r="AZ1087" s="70">
        <v>3.85</v>
      </c>
      <c r="BA1087" s="76">
        <f>+AY1087/AZ1087</f>
        <v>279.48051948051949</v>
      </c>
      <c r="BD1087" s="56"/>
      <c r="CS1087" s="58">
        <f>+AL1087+AT1087</f>
        <v>278.75</v>
      </c>
      <c r="CT1087" s="76">
        <f>+BA1087+BG1087+BM1087+BS1087+BY1087+CE1087+CK1087+CQ1087</f>
        <v>279.48051948051949</v>
      </c>
      <c r="CU1087" s="76">
        <f>+CS1087-CT1087</f>
        <v>-0.73051948051949012</v>
      </c>
      <c r="CV1087" s="81">
        <f>+AE1087-AL1087-AT1087</f>
        <v>0</v>
      </c>
    </row>
    <row r="1088" spans="1:103">
      <c r="A1088" s="56" t="s">
        <v>652</v>
      </c>
      <c r="B1088" s="13">
        <v>143</v>
      </c>
      <c r="C1088" s="15" t="s">
        <v>402</v>
      </c>
      <c r="D1088" s="15" t="s">
        <v>403</v>
      </c>
      <c r="E1088" s="13" t="s">
        <v>262</v>
      </c>
      <c r="F1088" s="13">
        <v>16</v>
      </c>
      <c r="G1088" s="13" t="s">
        <v>274</v>
      </c>
      <c r="H1088" s="13">
        <v>6</v>
      </c>
      <c r="I1088" s="55">
        <v>120.12</v>
      </c>
      <c r="J1088" s="55">
        <v>35900</v>
      </c>
      <c r="K1088" s="15">
        <v>0</v>
      </c>
      <c r="L1088" s="15" t="s">
        <v>41</v>
      </c>
      <c r="M1088" s="62" t="s">
        <v>14</v>
      </c>
      <c r="N1088" s="56" t="s">
        <v>154</v>
      </c>
      <c r="O1088" s="56" t="s">
        <v>653</v>
      </c>
      <c r="P1088" s="62" t="s">
        <v>14</v>
      </c>
      <c r="Q1088" s="56">
        <v>43761098</v>
      </c>
      <c r="R1088" s="56" t="s">
        <v>654</v>
      </c>
      <c r="S1088" s="56" t="s">
        <v>465</v>
      </c>
      <c r="T1088" s="57" t="s">
        <v>274</v>
      </c>
      <c r="U1088" s="57">
        <v>6</v>
      </c>
      <c r="V1088" s="125">
        <v>120.12</v>
      </c>
      <c r="W1088" s="125" t="s">
        <v>1017</v>
      </c>
      <c r="X1088" s="65">
        <v>44789</v>
      </c>
      <c r="Y1088" s="65">
        <v>44791</v>
      </c>
      <c r="Z1088" s="69" t="s">
        <v>1080</v>
      </c>
      <c r="AA1088" s="322">
        <v>43450</v>
      </c>
      <c r="AB1088" s="56">
        <v>120</v>
      </c>
      <c r="AC1088" s="56">
        <v>12</v>
      </c>
      <c r="AD1088" s="65">
        <v>45290</v>
      </c>
      <c r="AE1088" s="117">
        <v>278.75</v>
      </c>
      <c r="AF1088" s="117"/>
      <c r="AG1088" s="56" t="s">
        <v>441</v>
      </c>
      <c r="AH1088" s="65">
        <v>45293</v>
      </c>
      <c r="AI1088" s="65"/>
      <c r="AJ1088" s="65"/>
      <c r="AK1088" s="56" t="s">
        <v>2481</v>
      </c>
      <c r="AL1088" s="58">
        <v>278.75</v>
      </c>
      <c r="AN1088" s="58" t="s">
        <v>2491</v>
      </c>
      <c r="AP1088" s="58"/>
      <c r="AQ1088" s="58"/>
      <c r="AR1088" s="58"/>
      <c r="AW1088" s="78">
        <v>45289</v>
      </c>
      <c r="AX1088" s="70">
        <v>303318</v>
      </c>
      <c r="AY1088" s="155">
        <v>1057</v>
      </c>
      <c r="AZ1088" s="70">
        <v>3.7130000000000001</v>
      </c>
      <c r="BA1088" s="76">
        <f>+AY1088/AZ1088</f>
        <v>284.67546458389444</v>
      </c>
      <c r="BD1088" s="56"/>
      <c r="CS1088" s="58">
        <f>+AL1088+AT1088</f>
        <v>278.75</v>
      </c>
      <c r="CT1088" s="76">
        <f>+BA1088+BG1088+BM1088+BS1088+BY1088+CE1088+CK1088+CQ1088</f>
        <v>284.67546458389444</v>
      </c>
      <c r="CU1088" s="76">
        <f>+CS1088-CT1088</f>
        <v>-5.9254645838944384</v>
      </c>
      <c r="CV1088" s="81">
        <f>+AE1088-AL1088-AT1088</f>
        <v>0</v>
      </c>
    </row>
    <row r="1089" spans="1:103">
      <c r="A1089" s="56" t="s">
        <v>652</v>
      </c>
      <c r="B1089" s="13">
        <v>143</v>
      </c>
      <c r="C1089" s="15" t="s">
        <v>402</v>
      </c>
      <c r="D1089" s="15" t="s">
        <v>403</v>
      </c>
      <c r="E1089" s="13" t="s">
        <v>262</v>
      </c>
      <c r="F1089" s="13">
        <v>16</v>
      </c>
      <c r="G1089" s="13" t="s">
        <v>274</v>
      </c>
      <c r="H1089" s="13">
        <v>6</v>
      </c>
      <c r="I1089" s="55">
        <v>120.12</v>
      </c>
      <c r="J1089" s="55">
        <v>35900</v>
      </c>
      <c r="K1089" s="15">
        <v>0</v>
      </c>
      <c r="L1089" s="15" t="s">
        <v>41</v>
      </c>
      <c r="M1089" s="62" t="s">
        <v>14</v>
      </c>
      <c r="N1089" s="56" t="s">
        <v>154</v>
      </c>
      <c r="O1089" s="56" t="s">
        <v>653</v>
      </c>
      <c r="P1089" s="62" t="s">
        <v>14</v>
      </c>
      <c r="Q1089" s="56">
        <v>43761098</v>
      </c>
      <c r="R1089" s="56" t="s">
        <v>654</v>
      </c>
      <c r="S1089" s="56" t="s">
        <v>465</v>
      </c>
      <c r="T1089" s="57" t="s">
        <v>274</v>
      </c>
      <c r="U1089" s="57">
        <v>6</v>
      </c>
      <c r="V1089" s="125">
        <v>120.12</v>
      </c>
      <c r="W1089" s="125" t="s">
        <v>1017</v>
      </c>
      <c r="X1089" s="65">
        <v>44789</v>
      </c>
      <c r="Y1089" s="65">
        <v>44791</v>
      </c>
      <c r="Z1089" s="69" t="s">
        <v>1080</v>
      </c>
      <c r="AA1089" s="322">
        <v>43450</v>
      </c>
      <c r="AB1089" s="56">
        <v>120</v>
      </c>
      <c r="AC1089" s="56">
        <v>13</v>
      </c>
      <c r="AD1089" s="65">
        <v>45321</v>
      </c>
      <c r="AE1089" s="117">
        <v>278.75</v>
      </c>
      <c r="AF1089" s="117"/>
      <c r="AG1089" s="56" t="s">
        <v>441</v>
      </c>
      <c r="AH1089" s="65">
        <v>45352</v>
      </c>
      <c r="AI1089" s="65"/>
      <c r="AJ1089" s="65"/>
      <c r="AK1089" s="56" t="s">
        <v>2482</v>
      </c>
      <c r="AL1089" s="58">
        <v>279.64999999999998</v>
      </c>
      <c r="AN1089" s="58" t="s">
        <v>2492</v>
      </c>
      <c r="AP1089" s="58"/>
      <c r="AQ1089" s="58"/>
      <c r="AR1089" s="58"/>
      <c r="AW1089" s="78">
        <v>45352</v>
      </c>
      <c r="AX1089" s="70">
        <v>856318</v>
      </c>
      <c r="AY1089" s="155">
        <v>1062</v>
      </c>
      <c r="AZ1089" s="70">
        <v>3.79</v>
      </c>
      <c r="BA1089" s="76">
        <f>+AY1089/AZ1089</f>
        <v>280.21108179419525</v>
      </c>
      <c r="BD1089" s="56"/>
      <c r="CS1089" s="58">
        <f>+AL1089+AT1089</f>
        <v>279.64999999999998</v>
      </c>
      <c r="CT1089" s="76">
        <f>+BA1089+BG1089+BM1089+BS1089+BY1089+CE1089+CK1089+CQ1089</f>
        <v>280.21108179419525</v>
      </c>
      <c r="CU1089" s="76">
        <f>+CS1089-CT1089</f>
        <v>-0.5610817941952746</v>
      </c>
      <c r="CV1089" s="81">
        <f>+AE1089-AL1089-AT1089</f>
        <v>-0.89999999999997726</v>
      </c>
    </row>
    <row r="1090" spans="1:103">
      <c r="A1090" s="56" t="s">
        <v>652</v>
      </c>
      <c r="B1090" s="13">
        <v>143</v>
      </c>
      <c r="C1090" s="15" t="s">
        <v>402</v>
      </c>
      <c r="D1090" s="15" t="s">
        <v>403</v>
      </c>
      <c r="E1090" s="13" t="s">
        <v>262</v>
      </c>
      <c r="F1090" s="13">
        <v>16</v>
      </c>
      <c r="G1090" s="13" t="s">
        <v>274</v>
      </c>
      <c r="H1090" s="13">
        <v>6</v>
      </c>
      <c r="I1090" s="55">
        <v>120.12</v>
      </c>
      <c r="J1090" s="55">
        <v>35900</v>
      </c>
      <c r="K1090" s="15">
        <v>0</v>
      </c>
      <c r="L1090" s="15" t="s">
        <v>41</v>
      </c>
      <c r="M1090" s="62" t="s">
        <v>14</v>
      </c>
      <c r="N1090" s="199">
        <v>18188938</v>
      </c>
      <c r="O1090" s="56" t="s">
        <v>653</v>
      </c>
      <c r="P1090" s="62" t="s">
        <v>14</v>
      </c>
      <c r="Q1090" s="56">
        <v>43761098</v>
      </c>
      <c r="R1090" s="56" t="s">
        <v>654</v>
      </c>
      <c r="S1090" s="56" t="s">
        <v>465</v>
      </c>
      <c r="T1090" s="57" t="s">
        <v>274</v>
      </c>
      <c r="U1090" s="57">
        <v>6</v>
      </c>
      <c r="V1090" s="125">
        <v>120.12</v>
      </c>
      <c r="W1090" s="125" t="s">
        <v>1017</v>
      </c>
      <c r="X1090" s="65">
        <v>44789</v>
      </c>
      <c r="Y1090" s="65">
        <v>44791</v>
      </c>
      <c r="Z1090" s="69" t="s">
        <v>1080</v>
      </c>
      <c r="AA1090" s="322">
        <v>43450</v>
      </c>
      <c r="AB1090" s="56">
        <v>120</v>
      </c>
      <c r="AC1090" s="56">
        <v>14</v>
      </c>
      <c r="AD1090" s="65">
        <v>45351</v>
      </c>
      <c r="AE1090" s="117">
        <v>278.75</v>
      </c>
      <c r="AF1090" s="117"/>
      <c r="AG1090" s="56" t="s">
        <v>441</v>
      </c>
      <c r="AH1090" s="65">
        <v>45352</v>
      </c>
      <c r="AI1090" s="65"/>
      <c r="AJ1090" s="65"/>
      <c r="AK1090" s="56" t="s">
        <v>2483</v>
      </c>
      <c r="AL1090" s="58">
        <v>279.64999999999998</v>
      </c>
      <c r="AN1090" s="58" t="s">
        <v>2493</v>
      </c>
      <c r="AP1090" s="58"/>
      <c r="AQ1090" s="58"/>
      <c r="AR1090" s="58"/>
      <c r="AW1090" s="78"/>
      <c r="AX1090" s="70"/>
      <c r="AY1090" s="155"/>
      <c r="AZ1090" s="70"/>
      <c r="BA1090" s="76"/>
      <c r="BB1090" s="58" t="s">
        <v>1655</v>
      </c>
      <c r="BD1090" s="56"/>
      <c r="CS1090" s="58">
        <f>+AL1090+AT1090</f>
        <v>279.64999999999998</v>
      </c>
      <c r="CT1090" s="76">
        <f>+BA1090+BG1090+BM1090+BS1090+BY1090+CE1090+CK1090+CQ1090</f>
        <v>0</v>
      </c>
      <c r="CU1090" s="76">
        <f>+CS1090-CT1090</f>
        <v>279.64999999999998</v>
      </c>
      <c r="CV1090" s="81">
        <f>+AE1090-AL1090-AT1090</f>
        <v>-0.89999999999997726</v>
      </c>
      <c r="CW1090" s="56" t="s">
        <v>3820</v>
      </c>
      <c r="CY1090" s="70" t="s">
        <v>3819</v>
      </c>
    </row>
    <row r="1091" spans="1:103">
      <c r="A1091" s="56" t="s">
        <v>652</v>
      </c>
      <c r="B1091" s="13">
        <v>143</v>
      </c>
      <c r="C1091" s="15" t="s">
        <v>402</v>
      </c>
      <c r="D1091" s="15" t="s">
        <v>403</v>
      </c>
      <c r="E1091" s="13" t="s">
        <v>262</v>
      </c>
      <c r="F1091" s="13">
        <v>16</v>
      </c>
      <c r="G1091" s="13" t="s">
        <v>274</v>
      </c>
      <c r="H1091" s="13">
        <v>6</v>
      </c>
      <c r="I1091" s="55">
        <v>120.12</v>
      </c>
      <c r="J1091" s="55">
        <v>35900</v>
      </c>
      <c r="K1091" s="15">
        <v>0</v>
      </c>
      <c r="L1091" s="15" t="s">
        <v>41</v>
      </c>
      <c r="M1091" s="62" t="s">
        <v>14</v>
      </c>
      <c r="N1091" s="56" t="s">
        <v>154</v>
      </c>
      <c r="O1091" s="56" t="s">
        <v>653</v>
      </c>
      <c r="P1091" s="62" t="s">
        <v>14</v>
      </c>
      <c r="Q1091" s="56">
        <v>43761098</v>
      </c>
      <c r="R1091" s="56" t="s">
        <v>654</v>
      </c>
      <c r="S1091" s="56" t="s">
        <v>465</v>
      </c>
      <c r="T1091" s="57" t="s">
        <v>274</v>
      </c>
      <c r="U1091" s="57">
        <v>6</v>
      </c>
      <c r="V1091" s="125">
        <v>120.12</v>
      </c>
      <c r="W1091" s="125" t="s">
        <v>1017</v>
      </c>
      <c r="X1091" s="65">
        <v>44789</v>
      </c>
      <c r="Y1091" s="65">
        <v>44791</v>
      </c>
      <c r="Z1091" s="69" t="s">
        <v>1080</v>
      </c>
      <c r="AA1091" s="322">
        <v>43450</v>
      </c>
      <c r="AB1091" s="56">
        <v>120</v>
      </c>
      <c r="AC1091" s="56">
        <v>15</v>
      </c>
      <c r="AD1091" s="65">
        <v>45381</v>
      </c>
      <c r="AE1091" s="117">
        <v>278.75</v>
      </c>
      <c r="AF1091" s="117"/>
      <c r="AG1091" s="56" t="s">
        <v>441</v>
      </c>
      <c r="AH1091" s="65">
        <v>45381</v>
      </c>
      <c r="AI1091" s="65"/>
      <c r="AJ1091" s="65"/>
      <c r="AK1091" s="56" t="s">
        <v>2484</v>
      </c>
      <c r="AL1091" s="58">
        <v>278.75</v>
      </c>
      <c r="AN1091" s="58" t="s">
        <v>2494</v>
      </c>
      <c r="AP1091" s="58"/>
      <c r="AQ1091" s="58"/>
      <c r="AR1091" s="58"/>
      <c r="AW1091" s="78">
        <v>45381</v>
      </c>
      <c r="AX1091" s="70">
        <v>522894</v>
      </c>
      <c r="AY1091" s="155">
        <v>1062</v>
      </c>
      <c r="AZ1091" s="70">
        <v>3.7210000000000001</v>
      </c>
      <c r="BA1091" s="76">
        <f>+AY1091/AZ1091</f>
        <v>285.40714861596342</v>
      </c>
      <c r="BD1091" s="56"/>
      <c r="CS1091" s="58">
        <f>+AL1091+AT1091</f>
        <v>278.75</v>
      </c>
      <c r="CT1091" s="76">
        <f>+BA1091+BG1091+BM1091+BS1091+BY1091+CE1091+CK1091+CQ1091</f>
        <v>285.40714861596342</v>
      </c>
      <c r="CU1091" s="76">
        <f>+CS1091-CT1091</f>
        <v>-6.6571486159634219</v>
      </c>
      <c r="CV1091" s="81">
        <f>+AE1091-AL1091-AT1091</f>
        <v>0</v>
      </c>
    </row>
    <row r="1092" spans="1:103">
      <c r="A1092" s="56" t="s">
        <v>652</v>
      </c>
      <c r="B1092" s="13">
        <v>143</v>
      </c>
      <c r="C1092" s="15" t="s">
        <v>402</v>
      </c>
      <c r="D1092" s="15" t="s">
        <v>403</v>
      </c>
      <c r="E1092" s="13" t="s">
        <v>262</v>
      </c>
      <c r="F1092" s="13">
        <v>16</v>
      </c>
      <c r="G1092" s="13" t="s">
        <v>274</v>
      </c>
      <c r="H1092" s="13">
        <v>6</v>
      </c>
      <c r="I1092" s="55">
        <v>120.12</v>
      </c>
      <c r="J1092" s="55">
        <v>35900</v>
      </c>
      <c r="K1092" s="15">
        <v>0</v>
      </c>
      <c r="L1092" s="15" t="s">
        <v>41</v>
      </c>
      <c r="M1092" s="62" t="s">
        <v>14</v>
      </c>
      <c r="N1092" s="56" t="s">
        <v>154</v>
      </c>
      <c r="O1092" s="56" t="s">
        <v>653</v>
      </c>
      <c r="P1092" s="62" t="s">
        <v>14</v>
      </c>
      <c r="Q1092" s="56">
        <v>43761098</v>
      </c>
      <c r="R1092" s="56" t="s">
        <v>654</v>
      </c>
      <c r="S1092" s="56" t="s">
        <v>465</v>
      </c>
      <c r="T1092" s="57" t="s">
        <v>274</v>
      </c>
      <c r="U1092" s="57">
        <v>6</v>
      </c>
      <c r="V1092" s="125">
        <v>120.12</v>
      </c>
      <c r="W1092" s="125" t="s">
        <v>1017</v>
      </c>
      <c r="X1092" s="65">
        <v>44789</v>
      </c>
      <c r="Y1092" s="65">
        <v>44791</v>
      </c>
      <c r="Z1092" s="69" t="s">
        <v>1080</v>
      </c>
      <c r="AA1092" s="322">
        <v>43450</v>
      </c>
      <c r="AB1092" s="56">
        <v>120</v>
      </c>
      <c r="AC1092" s="56">
        <v>16</v>
      </c>
      <c r="AD1092" s="65">
        <v>45412</v>
      </c>
      <c r="AE1092" s="117">
        <v>278.75</v>
      </c>
      <c r="AF1092" s="117"/>
      <c r="AG1092" s="56" t="s">
        <v>441</v>
      </c>
      <c r="AH1092" s="65">
        <v>45411</v>
      </c>
      <c r="AI1092" s="65"/>
      <c r="AJ1092" s="65"/>
      <c r="AK1092" s="56" t="s">
        <v>2485</v>
      </c>
      <c r="AL1092" s="58">
        <v>278.75</v>
      </c>
      <c r="AN1092" s="58" t="s">
        <v>2495</v>
      </c>
      <c r="AP1092" s="58"/>
      <c r="AQ1092" s="58"/>
      <c r="AR1092" s="58"/>
      <c r="AW1092" s="78">
        <v>45411</v>
      </c>
      <c r="AX1092" s="70">
        <v>283581</v>
      </c>
      <c r="AY1092" s="155">
        <v>1051</v>
      </c>
      <c r="AZ1092" s="70">
        <v>3.7559999999999998</v>
      </c>
      <c r="BA1092" s="76">
        <f>+AY1092/AZ1092</f>
        <v>279.81895633652823</v>
      </c>
      <c r="BD1092" s="56"/>
      <c r="CS1092" s="58">
        <f>+AL1092+AT1092</f>
        <v>278.75</v>
      </c>
      <c r="CT1092" s="76">
        <f>+BA1092+BG1092+BM1092+BS1092+BY1092+CE1092+CK1092+CQ1092</f>
        <v>279.81895633652823</v>
      </c>
      <c r="CU1092" s="76">
        <f>+CS1092-CT1092</f>
        <v>-1.0689563365282311</v>
      </c>
      <c r="CV1092" s="81">
        <f>+AE1092-AL1092-AT1092</f>
        <v>0</v>
      </c>
    </row>
    <row r="1093" spans="1:103">
      <c r="A1093" s="56" t="s">
        <v>652</v>
      </c>
      <c r="B1093" s="13">
        <v>143</v>
      </c>
      <c r="C1093" s="15" t="s">
        <v>402</v>
      </c>
      <c r="D1093" s="15" t="s">
        <v>403</v>
      </c>
      <c r="E1093" s="13" t="s">
        <v>262</v>
      </c>
      <c r="F1093" s="13">
        <v>16</v>
      </c>
      <c r="G1093" s="13" t="s">
        <v>274</v>
      </c>
      <c r="H1093" s="13">
        <v>6</v>
      </c>
      <c r="I1093" s="55">
        <v>120.12</v>
      </c>
      <c r="J1093" s="55">
        <v>35900</v>
      </c>
      <c r="K1093" s="15">
        <v>0</v>
      </c>
      <c r="L1093" s="15" t="s">
        <v>41</v>
      </c>
      <c r="M1093" s="62" t="s">
        <v>14</v>
      </c>
      <c r="N1093" s="56" t="s">
        <v>154</v>
      </c>
      <c r="O1093" s="56" t="s">
        <v>653</v>
      </c>
      <c r="P1093" s="62" t="s">
        <v>14</v>
      </c>
      <c r="Q1093" s="56">
        <v>43761098</v>
      </c>
      <c r="R1093" s="56" t="s">
        <v>654</v>
      </c>
      <c r="S1093" s="56" t="s">
        <v>465</v>
      </c>
      <c r="T1093" s="57" t="s">
        <v>274</v>
      </c>
      <c r="U1093" s="57">
        <v>6</v>
      </c>
      <c r="V1093" s="125">
        <v>120.12</v>
      </c>
      <c r="W1093" s="125" t="s">
        <v>1017</v>
      </c>
      <c r="X1093" s="65">
        <v>44789</v>
      </c>
      <c r="Y1093" s="65">
        <v>44791</v>
      </c>
      <c r="Z1093" s="69" t="s">
        <v>1080</v>
      </c>
      <c r="AA1093" s="322">
        <v>43450</v>
      </c>
      <c r="AB1093" s="56">
        <v>120</v>
      </c>
      <c r="AC1093" s="56">
        <v>17</v>
      </c>
      <c r="AD1093" s="65">
        <v>45442</v>
      </c>
      <c r="AE1093" s="117">
        <v>278.75</v>
      </c>
      <c r="AF1093" s="117"/>
      <c r="AG1093" s="56" t="s">
        <v>441</v>
      </c>
      <c r="AH1093" s="65">
        <v>45444</v>
      </c>
      <c r="AI1093" s="65"/>
      <c r="AJ1093" s="65"/>
      <c r="AK1093" s="56" t="s">
        <v>2486</v>
      </c>
      <c r="AL1093" s="58">
        <v>278.75</v>
      </c>
      <c r="AN1093" s="58" t="s">
        <v>2496</v>
      </c>
      <c r="AP1093" s="58"/>
      <c r="AQ1093" s="58"/>
      <c r="AR1093" s="58"/>
      <c r="AW1093" s="78">
        <v>45443</v>
      </c>
      <c r="AX1093" s="70">
        <v>628542</v>
      </c>
      <c r="AY1093" s="155">
        <v>1048</v>
      </c>
      <c r="AZ1093" s="70">
        <v>3.7410000000000001</v>
      </c>
      <c r="BA1093" s="76">
        <f>+AY1093/AZ1093</f>
        <v>280.13900026730818</v>
      </c>
      <c r="BD1093" s="56"/>
      <c r="CS1093" s="58">
        <f>+AL1093+AT1093</f>
        <v>278.75</v>
      </c>
      <c r="CT1093" s="76">
        <f>+BA1093+BG1093+BM1093+BS1093+BY1093+CE1093+CK1093+CQ1093</f>
        <v>280.13900026730818</v>
      </c>
      <c r="CU1093" s="76">
        <f>+CS1093-CT1093</f>
        <v>-1.3890002673081767</v>
      </c>
      <c r="CV1093" s="81">
        <f>+AE1093-AL1093-AT1093</f>
        <v>0</v>
      </c>
    </row>
    <row r="1094" spans="1:103">
      <c r="A1094" s="56" t="s">
        <v>652</v>
      </c>
      <c r="B1094" s="13">
        <v>143</v>
      </c>
      <c r="C1094" s="15" t="s">
        <v>402</v>
      </c>
      <c r="D1094" s="15" t="s">
        <v>403</v>
      </c>
      <c r="E1094" s="13" t="s">
        <v>262</v>
      </c>
      <c r="F1094" s="13">
        <v>16</v>
      </c>
      <c r="G1094" s="13" t="s">
        <v>274</v>
      </c>
      <c r="H1094" s="13">
        <v>6</v>
      </c>
      <c r="I1094" s="55">
        <v>120.12</v>
      </c>
      <c r="J1094" s="55">
        <v>35900</v>
      </c>
      <c r="K1094" s="15">
        <v>0</v>
      </c>
      <c r="L1094" s="15" t="s">
        <v>41</v>
      </c>
      <c r="M1094" s="62" t="s">
        <v>14</v>
      </c>
      <c r="N1094" s="56" t="s">
        <v>154</v>
      </c>
      <c r="O1094" s="56" t="s">
        <v>653</v>
      </c>
      <c r="P1094" s="62" t="s">
        <v>14</v>
      </c>
      <c r="Q1094" s="56">
        <v>43761098</v>
      </c>
      <c r="R1094" s="56" t="s">
        <v>654</v>
      </c>
      <c r="S1094" s="56" t="s">
        <v>465</v>
      </c>
      <c r="T1094" s="57" t="s">
        <v>274</v>
      </c>
      <c r="U1094" s="57">
        <v>6</v>
      </c>
      <c r="V1094" s="125">
        <v>120.12</v>
      </c>
      <c r="W1094" s="125" t="s">
        <v>1017</v>
      </c>
      <c r="X1094" s="65">
        <v>44789</v>
      </c>
      <c r="Y1094" s="65">
        <v>44791</v>
      </c>
      <c r="Z1094" s="69" t="s">
        <v>1080</v>
      </c>
      <c r="AA1094" s="322">
        <v>43450</v>
      </c>
      <c r="AB1094" s="56">
        <v>120</v>
      </c>
      <c r="AC1094" s="56">
        <v>18</v>
      </c>
      <c r="AD1094" s="65">
        <v>45473</v>
      </c>
      <c r="AE1094" s="117">
        <v>278.75</v>
      </c>
      <c r="AF1094" s="117"/>
      <c r="AG1094" s="56" t="s">
        <v>441</v>
      </c>
      <c r="AH1094" s="65">
        <v>45533</v>
      </c>
      <c r="AI1094" s="65"/>
      <c r="AJ1094" s="65"/>
      <c r="AK1094" s="56" t="s">
        <v>2487</v>
      </c>
      <c r="AL1094" s="58">
        <v>278.75</v>
      </c>
      <c r="AN1094" s="58" t="s">
        <v>2497</v>
      </c>
      <c r="AP1094" s="58"/>
      <c r="AQ1094" s="58"/>
      <c r="AR1094" s="58"/>
      <c r="AW1094" s="78">
        <v>45533</v>
      </c>
      <c r="AX1094" s="70">
        <v>251102</v>
      </c>
      <c r="AY1094" s="155">
        <v>1043.3599999999999</v>
      </c>
      <c r="AZ1094" s="70">
        <v>3.7429999999999999</v>
      </c>
      <c r="BA1094" s="76">
        <f>+AY1094/AZ1094</f>
        <v>278.7496660432808</v>
      </c>
      <c r="BD1094" s="56"/>
      <c r="CS1094" s="58">
        <f>+AL1094+AT1094</f>
        <v>278.75</v>
      </c>
      <c r="CT1094" s="76">
        <f>+BA1094+BG1094+BM1094+BS1094+BY1094+CE1094+CK1094+CQ1094</f>
        <v>278.7496660432808</v>
      </c>
      <c r="CU1094" s="76">
        <f>+CS1094-CT1094</f>
        <v>3.3395671920288805E-4</v>
      </c>
      <c r="CV1094" s="81">
        <f>+AE1094-AL1094-AT1094</f>
        <v>0</v>
      </c>
    </row>
    <row r="1095" spans="1:103">
      <c r="A1095" s="56" t="s">
        <v>652</v>
      </c>
      <c r="B1095" s="13">
        <v>143</v>
      </c>
      <c r="C1095" s="15" t="s">
        <v>402</v>
      </c>
      <c r="D1095" s="15" t="s">
        <v>403</v>
      </c>
      <c r="E1095" s="13" t="s">
        <v>262</v>
      </c>
      <c r="F1095" s="13">
        <v>16</v>
      </c>
      <c r="G1095" s="13" t="s">
        <v>274</v>
      </c>
      <c r="H1095" s="13">
        <v>6</v>
      </c>
      <c r="I1095" s="55">
        <v>120.12</v>
      </c>
      <c r="J1095" s="55">
        <v>35900</v>
      </c>
      <c r="K1095" s="15">
        <v>0</v>
      </c>
      <c r="L1095" s="15" t="s">
        <v>41</v>
      </c>
      <c r="M1095" s="62" t="s">
        <v>14</v>
      </c>
      <c r="N1095" s="56" t="s">
        <v>154</v>
      </c>
      <c r="O1095" s="56" t="s">
        <v>653</v>
      </c>
      <c r="P1095" s="62" t="s">
        <v>14</v>
      </c>
      <c r="Q1095" s="56">
        <v>43761098</v>
      </c>
      <c r="R1095" s="56" t="s">
        <v>654</v>
      </c>
      <c r="S1095" s="56" t="s">
        <v>465</v>
      </c>
      <c r="T1095" s="57" t="s">
        <v>274</v>
      </c>
      <c r="U1095" s="57">
        <v>6</v>
      </c>
      <c r="V1095" s="125">
        <v>120.12</v>
      </c>
      <c r="W1095" s="125" t="s">
        <v>1017</v>
      </c>
      <c r="X1095" s="65">
        <v>44789</v>
      </c>
      <c r="Y1095" s="65">
        <v>44791</v>
      </c>
      <c r="Z1095" s="69" t="s">
        <v>1080</v>
      </c>
      <c r="AA1095" s="322">
        <v>43450</v>
      </c>
      <c r="AB1095" s="56">
        <v>120</v>
      </c>
      <c r="AC1095" s="56">
        <v>19</v>
      </c>
      <c r="AD1095" s="65">
        <v>45503</v>
      </c>
      <c r="AE1095" s="117">
        <v>278.75</v>
      </c>
      <c r="AF1095" s="117"/>
      <c r="AG1095" s="56" t="s">
        <v>441</v>
      </c>
      <c r="AH1095" s="65">
        <v>45562</v>
      </c>
      <c r="AI1095" s="65"/>
      <c r="AJ1095" s="65"/>
      <c r="AK1095" s="56" t="s">
        <v>2488</v>
      </c>
      <c r="AL1095" s="58">
        <v>278.75</v>
      </c>
      <c r="AN1095" s="58" t="s">
        <v>2498</v>
      </c>
      <c r="AP1095" s="58"/>
      <c r="AQ1095" s="58"/>
      <c r="AR1095" s="58"/>
      <c r="AW1095" s="78">
        <v>45562</v>
      </c>
      <c r="AX1095" s="70">
        <v>936135</v>
      </c>
      <c r="AY1095" s="155">
        <v>1042.53</v>
      </c>
      <c r="AZ1095" s="70">
        <v>3.7370000000000001</v>
      </c>
      <c r="BA1095" s="76">
        <f>+AY1095/AZ1095</f>
        <v>278.97511372758896</v>
      </c>
      <c r="BD1095" s="56"/>
      <c r="CS1095" s="58">
        <f>+AL1095+AT1095</f>
        <v>278.75</v>
      </c>
      <c r="CT1095" s="76">
        <f>+BA1095+BG1095+BM1095+BS1095+BY1095+CE1095+CK1095+CQ1095</f>
        <v>278.97511372758896</v>
      </c>
      <c r="CU1095" s="76">
        <f>+CS1095-CT1095</f>
        <v>-0.22511372758896186</v>
      </c>
      <c r="CV1095" s="81">
        <f>+AE1095-AL1095-AT1095</f>
        <v>0</v>
      </c>
    </row>
    <row r="1096" spans="1:103">
      <c r="A1096" s="56" t="s">
        <v>652</v>
      </c>
      <c r="B1096" s="13">
        <v>143</v>
      </c>
      <c r="C1096" s="15" t="s">
        <v>402</v>
      </c>
      <c r="D1096" s="15" t="s">
        <v>403</v>
      </c>
      <c r="E1096" s="13" t="s">
        <v>262</v>
      </c>
      <c r="F1096" s="13">
        <v>16</v>
      </c>
      <c r="G1096" s="13" t="s">
        <v>274</v>
      </c>
      <c r="H1096" s="13">
        <v>6</v>
      </c>
      <c r="I1096" s="55">
        <v>120.12</v>
      </c>
      <c r="J1096" s="55">
        <v>35900</v>
      </c>
      <c r="K1096" s="15">
        <v>0</v>
      </c>
      <c r="L1096" s="15" t="s">
        <v>41</v>
      </c>
      <c r="M1096" s="62" t="s">
        <v>14</v>
      </c>
      <c r="N1096" s="56" t="s">
        <v>154</v>
      </c>
      <c r="O1096" s="56" t="s">
        <v>653</v>
      </c>
      <c r="P1096" s="62" t="s">
        <v>14</v>
      </c>
      <c r="Q1096" s="56">
        <v>43761098</v>
      </c>
      <c r="R1096" s="56" t="s">
        <v>654</v>
      </c>
      <c r="S1096" s="56" t="s">
        <v>465</v>
      </c>
      <c r="T1096" s="57" t="s">
        <v>274</v>
      </c>
      <c r="U1096" s="57">
        <v>6</v>
      </c>
      <c r="V1096" s="125">
        <v>120.12</v>
      </c>
      <c r="W1096" s="125" t="s">
        <v>1017</v>
      </c>
      <c r="X1096" s="65">
        <v>44789</v>
      </c>
      <c r="Y1096" s="65">
        <v>44791</v>
      </c>
      <c r="Z1096" s="69" t="s">
        <v>1080</v>
      </c>
      <c r="AA1096" s="322">
        <v>43450</v>
      </c>
      <c r="AB1096" s="56">
        <v>120</v>
      </c>
      <c r="AC1096" s="56">
        <v>20</v>
      </c>
      <c r="AD1096" s="65">
        <v>45534</v>
      </c>
      <c r="AE1096" s="117">
        <v>278.75</v>
      </c>
      <c r="AF1096" s="117"/>
      <c r="AG1096" s="56" t="s">
        <v>441</v>
      </c>
      <c r="AH1096" s="65">
        <v>45595</v>
      </c>
      <c r="AI1096" s="65"/>
      <c r="AJ1096" s="65"/>
      <c r="AK1096" s="56" t="s">
        <v>2489</v>
      </c>
      <c r="AL1096" s="58">
        <v>100</v>
      </c>
      <c r="AN1096" s="58" t="s">
        <v>2499</v>
      </c>
      <c r="AP1096" s="58"/>
      <c r="AQ1096" s="58"/>
      <c r="AR1096" s="58"/>
      <c r="AW1096" s="78">
        <v>45595</v>
      </c>
      <c r="AX1096" s="70">
        <v>3335</v>
      </c>
      <c r="AY1096" s="155"/>
      <c r="AZ1096" s="70"/>
      <c r="BA1096" s="155">
        <v>100</v>
      </c>
      <c r="BD1096" s="56"/>
      <c r="CS1096" s="58">
        <f>+AL1096+AT1096</f>
        <v>100</v>
      </c>
      <c r="CT1096" s="76">
        <f>+BA1096+BG1096+BM1096+BS1096+BY1096+CE1096+CK1096+CQ1096</f>
        <v>100</v>
      </c>
      <c r="CU1096" s="76">
        <f>+CS1096-CT1096</f>
        <v>0</v>
      </c>
      <c r="CV1096" s="81">
        <f>+AE1096-AL1096-AT1096</f>
        <v>178.75</v>
      </c>
    </row>
    <row r="1097" spans="1:103">
      <c r="A1097" s="56" t="s">
        <v>652</v>
      </c>
      <c r="B1097" s="13">
        <v>143</v>
      </c>
      <c r="C1097" s="15" t="s">
        <v>402</v>
      </c>
      <c r="D1097" s="15" t="s">
        <v>403</v>
      </c>
      <c r="E1097" s="13" t="s">
        <v>262</v>
      </c>
      <c r="F1097" s="13">
        <v>16</v>
      </c>
      <c r="G1097" s="13" t="s">
        <v>274</v>
      </c>
      <c r="H1097" s="13">
        <v>6</v>
      </c>
      <c r="I1097" s="55">
        <v>120.12</v>
      </c>
      <c r="J1097" s="55">
        <v>35900</v>
      </c>
      <c r="K1097" s="15">
        <v>0</v>
      </c>
      <c r="L1097" s="15" t="s">
        <v>41</v>
      </c>
      <c r="M1097" s="62" t="s">
        <v>14</v>
      </c>
      <c r="N1097" s="56" t="s">
        <v>154</v>
      </c>
      <c r="O1097" s="56" t="s">
        <v>653</v>
      </c>
      <c r="P1097" s="62" t="s">
        <v>14</v>
      </c>
      <c r="Q1097" s="56">
        <v>43761098</v>
      </c>
      <c r="R1097" s="56" t="s">
        <v>654</v>
      </c>
      <c r="S1097" s="56" t="s">
        <v>465</v>
      </c>
      <c r="T1097" s="57" t="s">
        <v>274</v>
      </c>
      <c r="U1097" s="57">
        <v>6</v>
      </c>
      <c r="V1097" s="125">
        <v>120.12</v>
      </c>
      <c r="W1097" s="125" t="s">
        <v>1017</v>
      </c>
      <c r="X1097" s="65">
        <v>44789</v>
      </c>
      <c r="Y1097" s="65">
        <v>44791</v>
      </c>
      <c r="Z1097" s="69" t="s">
        <v>1080</v>
      </c>
      <c r="AA1097" s="322">
        <v>43450</v>
      </c>
      <c r="AB1097" s="56">
        <v>120</v>
      </c>
      <c r="AC1097" s="56">
        <v>21</v>
      </c>
      <c r="AD1097" s="65">
        <v>45565</v>
      </c>
      <c r="AE1097" s="117">
        <v>278.75</v>
      </c>
      <c r="AF1097" s="117"/>
      <c r="AG1097" s="56" t="s">
        <v>441</v>
      </c>
      <c r="AH1097" s="65">
        <v>45628</v>
      </c>
      <c r="AI1097" s="65"/>
      <c r="AJ1097" s="65"/>
      <c r="AK1097" s="56" t="s">
        <v>2490</v>
      </c>
      <c r="AL1097" s="58">
        <v>100</v>
      </c>
      <c r="AN1097" s="58" t="s">
        <v>2500</v>
      </c>
      <c r="AP1097" s="58"/>
      <c r="AQ1097" s="58"/>
      <c r="AR1097" s="58"/>
      <c r="AW1097" s="78">
        <v>45626</v>
      </c>
      <c r="AX1097" s="70">
        <v>3460</v>
      </c>
      <c r="AY1097" s="155"/>
      <c r="AZ1097" s="70"/>
      <c r="BA1097" s="155">
        <v>100</v>
      </c>
      <c r="BD1097" s="56"/>
      <c r="CS1097" s="58">
        <f>+AL1097+AT1097</f>
        <v>100</v>
      </c>
      <c r="CT1097" s="76">
        <f>+BA1097+BG1097+BM1097+BS1097+BY1097+CE1097+CK1097+CQ1097</f>
        <v>100</v>
      </c>
      <c r="CU1097" s="76">
        <f>+CS1097-CT1097</f>
        <v>0</v>
      </c>
      <c r="CV1097" s="81">
        <f>+AE1097-AL1097-AT1097</f>
        <v>178.75</v>
      </c>
    </row>
    <row r="1098" spans="1:103">
      <c r="A1098" s="56" t="s">
        <v>652</v>
      </c>
      <c r="B1098" s="13">
        <v>143</v>
      </c>
      <c r="C1098" s="15" t="s">
        <v>402</v>
      </c>
      <c r="D1098" s="15" t="s">
        <v>403</v>
      </c>
      <c r="E1098" s="13" t="s">
        <v>262</v>
      </c>
      <c r="F1098" s="13">
        <v>16</v>
      </c>
      <c r="G1098" s="13" t="s">
        <v>274</v>
      </c>
      <c r="H1098" s="13">
        <v>6</v>
      </c>
      <c r="I1098" s="55">
        <v>120.12</v>
      </c>
      <c r="J1098" s="55">
        <v>35900</v>
      </c>
      <c r="K1098" s="15">
        <v>0</v>
      </c>
      <c r="L1098" s="15" t="s">
        <v>41</v>
      </c>
      <c r="M1098" s="62" t="s">
        <v>14</v>
      </c>
      <c r="N1098" s="56" t="s">
        <v>154</v>
      </c>
      <c r="O1098" s="56" t="s">
        <v>653</v>
      </c>
      <c r="P1098" s="62" t="s">
        <v>14</v>
      </c>
      <c r="Q1098" s="56">
        <v>43761098</v>
      </c>
      <c r="R1098" s="56" t="s">
        <v>654</v>
      </c>
      <c r="S1098" s="56" t="s">
        <v>465</v>
      </c>
      <c r="T1098" s="57" t="s">
        <v>274</v>
      </c>
      <c r="U1098" s="57">
        <v>6</v>
      </c>
      <c r="V1098" s="125">
        <v>120.12</v>
      </c>
      <c r="W1098" s="125" t="s">
        <v>1017</v>
      </c>
      <c r="X1098" s="65">
        <v>44789</v>
      </c>
      <c r="Y1098" s="65">
        <v>44791</v>
      </c>
      <c r="Z1098" s="69" t="s">
        <v>1080</v>
      </c>
      <c r="AA1098" s="322">
        <v>43450</v>
      </c>
      <c r="AB1098" s="56">
        <v>120</v>
      </c>
      <c r="AC1098" s="56">
        <v>22</v>
      </c>
      <c r="AD1098" s="65">
        <v>45595</v>
      </c>
      <c r="AE1098" s="117">
        <v>278.75</v>
      </c>
      <c r="AF1098" s="117"/>
      <c r="AG1098" s="56" t="s">
        <v>441</v>
      </c>
      <c r="AH1098" s="65">
        <v>45659</v>
      </c>
      <c r="AI1098" s="65"/>
      <c r="AJ1098" s="65"/>
      <c r="AK1098" s="56" t="s">
        <v>2538</v>
      </c>
      <c r="AL1098" s="58">
        <v>100</v>
      </c>
      <c r="AM1098" s="56"/>
      <c r="AN1098" s="56" t="s">
        <v>2547</v>
      </c>
      <c r="AP1098" s="58"/>
      <c r="AQ1098" s="58"/>
      <c r="AR1098" s="58"/>
      <c r="AW1098" s="78">
        <v>45657</v>
      </c>
      <c r="AX1098" s="70">
        <v>3564</v>
      </c>
      <c r="AY1098" s="155"/>
      <c r="AZ1098" s="70"/>
      <c r="BA1098" s="155">
        <v>100</v>
      </c>
      <c r="BD1098" s="56"/>
      <c r="CS1098" s="58">
        <f>+AL1098+AT1098</f>
        <v>100</v>
      </c>
      <c r="CT1098" s="76">
        <f>+BA1098+BG1098+BM1098+BS1098+BY1098+CE1098+CK1098+CQ1098</f>
        <v>100</v>
      </c>
      <c r="CU1098" s="76">
        <f>+CS1098-CT1098</f>
        <v>0</v>
      </c>
      <c r="CV1098" s="81">
        <f>+AE1098-AL1098-AT1098</f>
        <v>178.75</v>
      </c>
    </row>
    <row r="1099" spans="1:103" s="70" customFormat="1">
      <c r="A1099" s="56" t="s">
        <v>652</v>
      </c>
      <c r="B1099" s="13">
        <v>143</v>
      </c>
      <c r="C1099" s="15" t="s">
        <v>402</v>
      </c>
      <c r="D1099" s="15" t="s">
        <v>403</v>
      </c>
      <c r="E1099" s="13" t="s">
        <v>262</v>
      </c>
      <c r="F1099" s="13">
        <v>16</v>
      </c>
      <c r="G1099" s="13" t="s">
        <v>274</v>
      </c>
      <c r="H1099" s="13">
        <v>6</v>
      </c>
      <c r="I1099" s="55">
        <v>120.12</v>
      </c>
      <c r="J1099" s="55">
        <v>35900</v>
      </c>
      <c r="K1099" s="15">
        <v>0</v>
      </c>
      <c r="L1099" s="15" t="s">
        <v>41</v>
      </c>
      <c r="M1099" s="62" t="s">
        <v>14</v>
      </c>
      <c r="N1099" s="56" t="s">
        <v>154</v>
      </c>
      <c r="O1099" s="56" t="s">
        <v>653</v>
      </c>
      <c r="P1099" s="62" t="s">
        <v>14</v>
      </c>
      <c r="Q1099" s="56">
        <v>43761098</v>
      </c>
      <c r="R1099" s="56" t="s">
        <v>654</v>
      </c>
      <c r="S1099" s="56" t="s">
        <v>465</v>
      </c>
      <c r="T1099" s="57" t="s">
        <v>274</v>
      </c>
      <c r="U1099" s="57">
        <v>6</v>
      </c>
      <c r="V1099" s="125">
        <v>120.12</v>
      </c>
      <c r="W1099" s="125" t="s">
        <v>1017</v>
      </c>
      <c r="X1099" s="65">
        <v>44789</v>
      </c>
      <c r="Y1099" s="65">
        <v>44791</v>
      </c>
      <c r="Z1099" s="69" t="s">
        <v>1080</v>
      </c>
      <c r="AA1099" s="322">
        <v>43450</v>
      </c>
      <c r="AB1099" s="56">
        <v>120</v>
      </c>
      <c r="AC1099" s="56">
        <v>23</v>
      </c>
      <c r="AD1099" s="65">
        <v>45626</v>
      </c>
      <c r="AE1099" s="117">
        <v>278.75</v>
      </c>
      <c r="AF1099" s="117"/>
      <c r="AG1099" s="56" t="s">
        <v>441</v>
      </c>
      <c r="AH1099" s="65">
        <v>45688</v>
      </c>
      <c r="AI1099" s="65"/>
      <c r="AJ1099" s="65"/>
      <c r="AK1099" s="56" t="s">
        <v>2539</v>
      </c>
      <c r="AL1099" s="58">
        <v>100</v>
      </c>
      <c r="AM1099" s="58"/>
      <c r="AN1099" s="58" t="s">
        <v>2548</v>
      </c>
      <c r="AO1099" s="58"/>
      <c r="AP1099" s="58"/>
      <c r="AQ1099" s="58"/>
      <c r="AR1099" s="58"/>
      <c r="AS1099" s="58"/>
      <c r="AT1099" s="58"/>
      <c r="AU1099" s="58"/>
      <c r="AV1099" s="58"/>
      <c r="AW1099" s="78">
        <v>45688</v>
      </c>
      <c r="AX1099" s="70">
        <v>3676</v>
      </c>
      <c r="AY1099" s="155"/>
      <c r="BA1099" s="155">
        <v>100</v>
      </c>
      <c r="BB1099" s="58"/>
      <c r="BC1099" s="56"/>
      <c r="BD1099" s="56"/>
      <c r="BE1099" s="56"/>
      <c r="BF1099" s="56"/>
      <c r="BG1099" s="56"/>
      <c r="BH1099" s="56"/>
      <c r="BI1099" s="56"/>
      <c r="BJ1099" s="56"/>
      <c r="BK1099" s="56"/>
      <c r="BL1099" s="56"/>
      <c r="BM1099" s="56"/>
      <c r="BN1099" s="56"/>
      <c r="BO1099" s="56"/>
      <c r="BP1099" s="56"/>
      <c r="BQ1099" s="56"/>
      <c r="BR1099" s="56"/>
      <c r="BS1099" s="56"/>
      <c r="BT1099" s="56"/>
      <c r="BU1099" s="56"/>
      <c r="BV1099" s="56"/>
      <c r="BW1099" s="56"/>
      <c r="BX1099" s="56"/>
      <c r="BY1099" s="56"/>
      <c r="BZ1099" s="56"/>
      <c r="CA1099" s="56"/>
      <c r="CB1099" s="56"/>
      <c r="CC1099" s="56"/>
      <c r="CD1099" s="56"/>
      <c r="CE1099" s="56"/>
      <c r="CF1099" s="56"/>
      <c r="CG1099" s="56"/>
      <c r="CH1099" s="56"/>
      <c r="CI1099" s="56"/>
      <c r="CJ1099" s="56"/>
      <c r="CK1099" s="56"/>
      <c r="CL1099" s="56"/>
      <c r="CM1099" s="56"/>
      <c r="CN1099" s="56"/>
      <c r="CO1099" s="56"/>
      <c r="CP1099" s="56"/>
      <c r="CQ1099" s="56"/>
      <c r="CR1099" s="56"/>
      <c r="CS1099" s="58">
        <f>+AL1099+AT1099</f>
        <v>100</v>
      </c>
      <c r="CT1099" s="76">
        <f>+BA1099+BG1099+BM1099+BS1099+BY1099+CE1099+CK1099+CQ1099</f>
        <v>100</v>
      </c>
      <c r="CU1099" s="76">
        <f>+CS1099-CT1099</f>
        <v>0</v>
      </c>
      <c r="CV1099" s="81">
        <f>+AE1099-AL1099-AT1099</f>
        <v>178.75</v>
      </c>
      <c r="CW1099" s="56"/>
      <c r="CX1099" s="56"/>
      <c r="CY1099" s="56"/>
    </row>
    <row r="1100" spans="1:103" s="70" customFormat="1">
      <c r="A1100" s="56" t="s">
        <v>652</v>
      </c>
      <c r="B1100" s="13">
        <v>143</v>
      </c>
      <c r="C1100" s="15" t="s">
        <v>402</v>
      </c>
      <c r="D1100" s="15" t="s">
        <v>403</v>
      </c>
      <c r="E1100" s="13" t="s">
        <v>262</v>
      </c>
      <c r="F1100" s="13">
        <v>16</v>
      </c>
      <c r="G1100" s="13" t="s">
        <v>274</v>
      </c>
      <c r="H1100" s="13">
        <v>6</v>
      </c>
      <c r="I1100" s="55">
        <v>120.12</v>
      </c>
      <c r="J1100" s="55">
        <v>35900</v>
      </c>
      <c r="K1100" s="15">
        <v>0</v>
      </c>
      <c r="L1100" s="15" t="s">
        <v>41</v>
      </c>
      <c r="M1100" s="62" t="s">
        <v>14</v>
      </c>
      <c r="N1100" s="56" t="s">
        <v>154</v>
      </c>
      <c r="O1100" s="56" t="s">
        <v>653</v>
      </c>
      <c r="P1100" s="62" t="s">
        <v>14</v>
      </c>
      <c r="Q1100" s="56">
        <v>43761098</v>
      </c>
      <c r="R1100" s="56" t="s">
        <v>654</v>
      </c>
      <c r="S1100" s="56" t="s">
        <v>465</v>
      </c>
      <c r="T1100" s="57" t="s">
        <v>274</v>
      </c>
      <c r="U1100" s="57">
        <v>6</v>
      </c>
      <c r="V1100" s="125">
        <v>120.12</v>
      </c>
      <c r="W1100" s="125" t="s">
        <v>1017</v>
      </c>
      <c r="X1100" s="65">
        <v>44789</v>
      </c>
      <c r="Y1100" s="65">
        <v>44791</v>
      </c>
      <c r="Z1100" s="69" t="s">
        <v>1080</v>
      </c>
      <c r="AA1100" s="322">
        <v>43450</v>
      </c>
      <c r="AB1100" s="56">
        <v>120</v>
      </c>
      <c r="AC1100" s="56">
        <v>24</v>
      </c>
      <c r="AD1100" s="65">
        <v>45656</v>
      </c>
      <c r="AE1100" s="117">
        <v>278.75</v>
      </c>
      <c r="AF1100" s="117"/>
      <c r="AG1100" s="56" t="s">
        <v>441</v>
      </c>
      <c r="AH1100" s="65">
        <v>45716</v>
      </c>
      <c r="AI1100" s="65"/>
      <c r="AJ1100" s="65"/>
      <c r="AK1100" s="56" t="s">
        <v>2540</v>
      </c>
      <c r="AL1100" s="58">
        <v>100</v>
      </c>
      <c r="AM1100" s="58"/>
      <c r="AN1100" s="58" t="s">
        <v>2549</v>
      </c>
      <c r="AO1100" s="58"/>
      <c r="AP1100" s="58"/>
      <c r="AQ1100" s="58"/>
      <c r="AR1100" s="58"/>
      <c r="AS1100" s="58"/>
      <c r="AT1100" s="58"/>
      <c r="AU1100" s="58"/>
      <c r="AV1100" s="58"/>
      <c r="AW1100" s="78">
        <v>45716</v>
      </c>
      <c r="AX1100" s="70">
        <v>3824</v>
      </c>
      <c r="AY1100" s="155"/>
      <c r="BA1100" s="155">
        <v>100</v>
      </c>
      <c r="BB1100" s="58"/>
      <c r="BC1100" s="56"/>
      <c r="BD1100" s="56"/>
      <c r="BE1100" s="56"/>
      <c r="BF1100" s="56"/>
      <c r="BG1100" s="56"/>
      <c r="BH1100" s="56"/>
      <c r="BI1100" s="56"/>
      <c r="BJ1100" s="56"/>
      <c r="BK1100" s="56"/>
      <c r="BL1100" s="56"/>
      <c r="BM1100" s="56"/>
      <c r="BN1100" s="56"/>
      <c r="BO1100" s="56"/>
      <c r="BP1100" s="56"/>
      <c r="BQ1100" s="56"/>
      <c r="BR1100" s="56"/>
      <c r="BS1100" s="56"/>
      <c r="BT1100" s="56"/>
      <c r="BU1100" s="56"/>
      <c r="BV1100" s="56"/>
      <c r="BW1100" s="56"/>
      <c r="BX1100" s="56"/>
      <c r="BY1100" s="56"/>
      <c r="BZ1100" s="56"/>
      <c r="CA1100" s="56"/>
      <c r="CB1100" s="56"/>
      <c r="CC1100" s="56"/>
      <c r="CD1100" s="56"/>
      <c r="CE1100" s="56"/>
      <c r="CF1100" s="56"/>
      <c r="CG1100" s="56"/>
      <c r="CH1100" s="56"/>
      <c r="CI1100" s="56"/>
      <c r="CJ1100" s="56"/>
      <c r="CK1100" s="56"/>
      <c r="CL1100" s="56"/>
      <c r="CM1100" s="56"/>
      <c r="CN1100" s="56"/>
      <c r="CO1100" s="56"/>
      <c r="CP1100" s="56"/>
      <c r="CQ1100" s="56"/>
      <c r="CR1100" s="56"/>
      <c r="CS1100" s="58">
        <f>+AL1100+AT1100</f>
        <v>100</v>
      </c>
      <c r="CT1100" s="76">
        <f>+BA1100+BG1100+BM1100+BS1100+BY1100+CE1100+CK1100+CQ1100</f>
        <v>100</v>
      </c>
      <c r="CU1100" s="76">
        <f>+CS1100-CT1100</f>
        <v>0</v>
      </c>
      <c r="CV1100" s="81">
        <f>+AE1100-AL1100-AT1100</f>
        <v>178.75</v>
      </c>
      <c r="CW1100" s="56"/>
      <c r="CX1100" s="56"/>
      <c r="CY1100" s="56"/>
    </row>
    <row r="1101" spans="1:103" s="70" customFormat="1">
      <c r="A1101" s="56" t="s">
        <v>652</v>
      </c>
      <c r="B1101" s="13">
        <v>143</v>
      </c>
      <c r="C1101" s="15" t="s">
        <v>402</v>
      </c>
      <c r="D1101" s="15" t="s">
        <v>403</v>
      </c>
      <c r="E1101" s="13" t="s">
        <v>262</v>
      </c>
      <c r="F1101" s="13">
        <v>16</v>
      </c>
      <c r="G1101" s="13" t="s">
        <v>274</v>
      </c>
      <c r="H1101" s="13">
        <v>6</v>
      </c>
      <c r="I1101" s="55">
        <v>120.12</v>
      </c>
      <c r="J1101" s="55">
        <v>35900</v>
      </c>
      <c r="K1101" s="15">
        <v>0</v>
      </c>
      <c r="L1101" s="15" t="s">
        <v>41</v>
      </c>
      <c r="M1101" s="62" t="s">
        <v>14</v>
      </c>
      <c r="N1101" s="56" t="s">
        <v>154</v>
      </c>
      <c r="O1101" s="56" t="s">
        <v>653</v>
      </c>
      <c r="P1101" s="62" t="s">
        <v>14</v>
      </c>
      <c r="Q1101" s="56">
        <v>43761098</v>
      </c>
      <c r="R1101" s="56" t="s">
        <v>654</v>
      </c>
      <c r="S1101" s="56" t="s">
        <v>465</v>
      </c>
      <c r="T1101" s="57" t="s">
        <v>274</v>
      </c>
      <c r="U1101" s="57">
        <v>6</v>
      </c>
      <c r="V1101" s="125">
        <v>120.12</v>
      </c>
      <c r="W1101" s="125" t="s">
        <v>1017</v>
      </c>
      <c r="X1101" s="65">
        <v>44789</v>
      </c>
      <c r="Y1101" s="65">
        <v>44791</v>
      </c>
      <c r="Z1101" s="69" t="s">
        <v>1080</v>
      </c>
      <c r="AA1101" s="322">
        <v>43450</v>
      </c>
      <c r="AB1101" s="56">
        <v>120</v>
      </c>
      <c r="AC1101" s="56">
        <v>25</v>
      </c>
      <c r="AD1101" s="65">
        <v>45687</v>
      </c>
      <c r="AE1101" s="117">
        <v>278.75</v>
      </c>
      <c r="AF1101" s="117"/>
      <c r="AG1101" s="56" t="s">
        <v>441</v>
      </c>
      <c r="AH1101" s="65">
        <v>45747</v>
      </c>
      <c r="AI1101" s="65"/>
      <c r="AJ1101" s="65"/>
      <c r="AK1101" s="56" t="s">
        <v>2541</v>
      </c>
      <c r="AL1101" s="58">
        <v>100</v>
      </c>
      <c r="AM1101" s="58"/>
      <c r="AN1101" s="58" t="s">
        <v>2550</v>
      </c>
      <c r="AO1101" s="58"/>
      <c r="AP1101" s="58"/>
      <c r="AQ1101" s="58"/>
      <c r="AR1101" s="58"/>
      <c r="AS1101" s="58"/>
      <c r="AT1101" s="58"/>
      <c r="AU1101" s="58"/>
      <c r="AV1101" s="58"/>
      <c r="AW1101" s="78">
        <v>45747</v>
      </c>
      <c r="AX1101" s="70">
        <v>3944</v>
      </c>
      <c r="AY1101" s="155"/>
      <c r="BA1101" s="155">
        <v>100</v>
      </c>
      <c r="BB1101" s="58"/>
      <c r="BC1101" s="56"/>
      <c r="BD1101" s="56"/>
      <c r="BE1101" s="56"/>
      <c r="BF1101" s="56"/>
      <c r="BG1101" s="56"/>
      <c r="BH1101" s="56"/>
      <c r="BI1101" s="56"/>
      <c r="BJ1101" s="56"/>
      <c r="BK1101" s="56"/>
      <c r="BL1101" s="56"/>
      <c r="BM1101" s="56"/>
      <c r="BN1101" s="56"/>
      <c r="BO1101" s="56"/>
      <c r="BP1101" s="56"/>
      <c r="BQ1101" s="56"/>
      <c r="BR1101" s="56"/>
      <c r="BS1101" s="56"/>
      <c r="BT1101" s="56"/>
      <c r="BU1101" s="56"/>
      <c r="BV1101" s="56"/>
      <c r="BW1101" s="56"/>
      <c r="BX1101" s="56"/>
      <c r="BY1101" s="56"/>
      <c r="BZ1101" s="56"/>
      <c r="CA1101" s="56"/>
      <c r="CB1101" s="56"/>
      <c r="CC1101" s="56"/>
      <c r="CD1101" s="56"/>
      <c r="CE1101" s="56"/>
      <c r="CF1101" s="56"/>
      <c r="CG1101" s="56"/>
      <c r="CH1101" s="56"/>
      <c r="CI1101" s="56"/>
      <c r="CJ1101" s="56"/>
      <c r="CK1101" s="56"/>
      <c r="CL1101" s="56"/>
      <c r="CM1101" s="56"/>
      <c r="CN1101" s="56"/>
      <c r="CO1101" s="56"/>
      <c r="CP1101" s="56"/>
      <c r="CQ1101" s="56"/>
      <c r="CR1101" s="56"/>
      <c r="CS1101" s="58">
        <f>+AL1101+AT1101</f>
        <v>100</v>
      </c>
      <c r="CT1101" s="76">
        <f>+BA1101+BG1101+BM1101+BS1101+BY1101+CE1101+CK1101+CQ1101</f>
        <v>100</v>
      </c>
      <c r="CU1101" s="76">
        <f>+CS1101-CT1101</f>
        <v>0</v>
      </c>
      <c r="CV1101" s="81">
        <f>+AE1101-AL1101-AT1101</f>
        <v>178.75</v>
      </c>
      <c r="CW1101" s="56"/>
      <c r="CX1101" s="56"/>
      <c r="CY1101" s="56"/>
    </row>
    <row r="1102" spans="1:103" s="70" customFormat="1">
      <c r="A1102" s="56" t="s">
        <v>652</v>
      </c>
      <c r="B1102" s="13">
        <v>143</v>
      </c>
      <c r="C1102" s="15" t="s">
        <v>402</v>
      </c>
      <c r="D1102" s="15" t="s">
        <v>403</v>
      </c>
      <c r="E1102" s="13" t="s">
        <v>262</v>
      </c>
      <c r="F1102" s="13">
        <v>16</v>
      </c>
      <c r="G1102" s="13" t="s">
        <v>274</v>
      </c>
      <c r="H1102" s="13">
        <v>6</v>
      </c>
      <c r="I1102" s="55">
        <v>120.12</v>
      </c>
      <c r="J1102" s="55">
        <v>35900</v>
      </c>
      <c r="K1102" s="15">
        <v>0</v>
      </c>
      <c r="L1102" s="15" t="s">
        <v>41</v>
      </c>
      <c r="M1102" s="62" t="s">
        <v>14</v>
      </c>
      <c r="N1102" s="56" t="s">
        <v>154</v>
      </c>
      <c r="O1102" s="56" t="s">
        <v>653</v>
      </c>
      <c r="P1102" s="62" t="s">
        <v>14</v>
      </c>
      <c r="Q1102" s="56">
        <v>43761098</v>
      </c>
      <c r="R1102" s="56" t="s">
        <v>654</v>
      </c>
      <c r="S1102" s="56" t="s">
        <v>465</v>
      </c>
      <c r="T1102" s="57" t="s">
        <v>274</v>
      </c>
      <c r="U1102" s="57">
        <v>6</v>
      </c>
      <c r="V1102" s="125">
        <v>120.12</v>
      </c>
      <c r="W1102" s="125" t="s">
        <v>1017</v>
      </c>
      <c r="X1102" s="65">
        <v>44789</v>
      </c>
      <c r="Y1102" s="65">
        <v>44791</v>
      </c>
      <c r="Z1102" s="69" t="s">
        <v>1080</v>
      </c>
      <c r="AA1102" s="322">
        <v>43450</v>
      </c>
      <c r="AB1102" s="56">
        <v>120</v>
      </c>
      <c r="AC1102" s="56">
        <v>26</v>
      </c>
      <c r="AD1102" s="65">
        <v>45716</v>
      </c>
      <c r="AE1102" s="117">
        <v>278.75</v>
      </c>
      <c r="AF1102" s="117"/>
      <c r="AG1102" s="56" t="s">
        <v>441</v>
      </c>
      <c r="AH1102" s="65">
        <v>45777</v>
      </c>
      <c r="AI1102" s="65"/>
      <c r="AJ1102" s="65"/>
      <c r="AK1102" s="56" t="s">
        <v>2542</v>
      </c>
      <c r="AL1102" s="58">
        <v>100</v>
      </c>
      <c r="AM1102" s="58"/>
      <c r="AN1102" s="58" t="s">
        <v>2551</v>
      </c>
      <c r="AO1102" s="58"/>
      <c r="AP1102" s="58"/>
      <c r="AQ1102" s="58"/>
      <c r="AR1102" s="58"/>
      <c r="AS1102" s="58"/>
      <c r="AT1102" s="58"/>
      <c r="AU1102" s="58"/>
      <c r="AV1102" s="58"/>
      <c r="AW1102" s="78">
        <v>45777</v>
      </c>
      <c r="AX1102" s="70">
        <v>4080</v>
      </c>
      <c r="AY1102" s="155"/>
      <c r="BA1102" s="155">
        <v>100</v>
      </c>
      <c r="BB1102" s="58"/>
      <c r="BC1102" s="56"/>
      <c r="BD1102" s="56"/>
      <c r="BE1102" s="56"/>
      <c r="BF1102" s="56"/>
      <c r="BG1102" s="56"/>
      <c r="BH1102" s="56"/>
      <c r="BI1102" s="56"/>
      <c r="BJ1102" s="56"/>
      <c r="BK1102" s="56"/>
      <c r="BL1102" s="56"/>
      <c r="BM1102" s="56"/>
      <c r="BN1102" s="56"/>
      <c r="BO1102" s="56"/>
      <c r="BP1102" s="56"/>
      <c r="BQ1102" s="56"/>
      <c r="BR1102" s="56"/>
      <c r="BS1102" s="56"/>
      <c r="BT1102" s="56"/>
      <c r="BU1102" s="56"/>
      <c r="BV1102" s="56"/>
      <c r="BW1102" s="56"/>
      <c r="BX1102" s="56"/>
      <c r="BY1102" s="56"/>
      <c r="BZ1102" s="56"/>
      <c r="CA1102" s="56"/>
      <c r="CB1102" s="56"/>
      <c r="CC1102" s="56"/>
      <c r="CD1102" s="56"/>
      <c r="CE1102" s="56"/>
      <c r="CF1102" s="56"/>
      <c r="CG1102" s="56"/>
      <c r="CH1102" s="56"/>
      <c r="CI1102" s="56"/>
      <c r="CJ1102" s="56"/>
      <c r="CK1102" s="56"/>
      <c r="CL1102" s="56"/>
      <c r="CM1102" s="56"/>
      <c r="CN1102" s="56"/>
      <c r="CO1102" s="56"/>
      <c r="CP1102" s="56"/>
      <c r="CQ1102" s="56"/>
      <c r="CR1102" s="56"/>
      <c r="CS1102" s="58">
        <f>+AL1102+AT1102</f>
        <v>100</v>
      </c>
      <c r="CT1102" s="76">
        <f>+BA1102+BG1102+BM1102+BS1102+BY1102+CE1102+CK1102+CQ1102</f>
        <v>100</v>
      </c>
      <c r="CU1102" s="76">
        <f>+CS1102-CT1102</f>
        <v>0</v>
      </c>
      <c r="CV1102" s="81">
        <f>+AE1102-AL1102-AT1102</f>
        <v>178.75</v>
      </c>
      <c r="CW1102" s="56"/>
      <c r="CX1102" s="56"/>
      <c r="CY1102" s="56"/>
    </row>
    <row r="1103" spans="1:103" s="70" customFormat="1">
      <c r="A1103" s="56" t="s">
        <v>652</v>
      </c>
      <c r="B1103" s="13">
        <v>143</v>
      </c>
      <c r="C1103" s="15" t="s">
        <v>402</v>
      </c>
      <c r="D1103" s="15" t="s">
        <v>403</v>
      </c>
      <c r="E1103" s="13" t="s">
        <v>262</v>
      </c>
      <c r="F1103" s="13">
        <v>16</v>
      </c>
      <c r="G1103" s="13" t="s">
        <v>274</v>
      </c>
      <c r="H1103" s="13">
        <v>6</v>
      </c>
      <c r="I1103" s="55">
        <v>120.12</v>
      </c>
      <c r="J1103" s="55">
        <v>35900</v>
      </c>
      <c r="K1103" s="15">
        <v>0</v>
      </c>
      <c r="L1103" s="15" t="s">
        <v>41</v>
      </c>
      <c r="M1103" s="62" t="s">
        <v>14</v>
      </c>
      <c r="N1103" s="56" t="s">
        <v>154</v>
      </c>
      <c r="O1103" s="56" t="s">
        <v>653</v>
      </c>
      <c r="P1103" s="62" t="s">
        <v>14</v>
      </c>
      <c r="Q1103" s="56">
        <v>43761098</v>
      </c>
      <c r="R1103" s="56" t="s">
        <v>654</v>
      </c>
      <c r="S1103" s="56" t="s">
        <v>465</v>
      </c>
      <c r="T1103" s="57" t="s">
        <v>274</v>
      </c>
      <c r="U1103" s="57">
        <v>6</v>
      </c>
      <c r="V1103" s="125">
        <v>120.12</v>
      </c>
      <c r="W1103" s="125" t="s">
        <v>1017</v>
      </c>
      <c r="X1103" s="65">
        <v>44789</v>
      </c>
      <c r="Y1103" s="65">
        <v>44791</v>
      </c>
      <c r="Z1103" s="69" t="s">
        <v>1080</v>
      </c>
      <c r="AA1103" s="322">
        <v>43450</v>
      </c>
      <c r="AB1103" s="56">
        <v>120</v>
      </c>
      <c r="AC1103" s="56">
        <v>27</v>
      </c>
      <c r="AD1103" s="65">
        <v>45746</v>
      </c>
      <c r="AE1103" s="117">
        <v>278.75</v>
      </c>
      <c r="AF1103" s="117"/>
      <c r="AG1103" s="56" t="s">
        <v>441</v>
      </c>
      <c r="AH1103" s="65">
        <v>45810</v>
      </c>
      <c r="AI1103" s="65"/>
      <c r="AJ1103" s="65"/>
      <c r="AK1103" s="56" t="s">
        <v>2543</v>
      </c>
      <c r="AL1103" s="58">
        <v>100</v>
      </c>
      <c r="AM1103" s="58"/>
      <c r="AN1103" s="58" t="s">
        <v>2552</v>
      </c>
      <c r="AO1103" s="58"/>
      <c r="AP1103" s="58"/>
      <c r="AQ1103" s="58"/>
      <c r="AR1103" s="58"/>
      <c r="AS1103" s="58"/>
      <c r="AT1103" s="58"/>
      <c r="AU1103" s="58"/>
      <c r="AV1103" s="58"/>
      <c r="AW1103" s="78">
        <v>45809</v>
      </c>
      <c r="AX1103" s="70">
        <v>4251</v>
      </c>
      <c r="AY1103" s="155"/>
      <c r="BA1103" s="155">
        <v>100</v>
      </c>
      <c r="BB1103" s="58"/>
      <c r="BC1103" s="56"/>
      <c r="BD1103" s="56"/>
      <c r="BE1103" s="56"/>
      <c r="BF1103" s="56"/>
      <c r="BG1103" s="56"/>
      <c r="BH1103" s="56"/>
      <c r="BI1103" s="56"/>
      <c r="BJ1103" s="56"/>
      <c r="BK1103" s="56"/>
      <c r="BL1103" s="56"/>
      <c r="BM1103" s="56"/>
      <c r="BN1103" s="56"/>
      <c r="BO1103" s="56"/>
      <c r="BP1103" s="56"/>
      <c r="BQ1103" s="56"/>
      <c r="BR1103" s="56"/>
      <c r="BS1103" s="56"/>
      <c r="BT1103" s="56"/>
      <c r="BU1103" s="56"/>
      <c r="BV1103" s="56"/>
      <c r="BW1103" s="56"/>
      <c r="BX1103" s="56"/>
      <c r="BY1103" s="56"/>
      <c r="BZ1103" s="56"/>
      <c r="CA1103" s="56"/>
      <c r="CB1103" s="56"/>
      <c r="CC1103" s="56"/>
      <c r="CD1103" s="56"/>
      <c r="CE1103" s="56"/>
      <c r="CF1103" s="56"/>
      <c r="CG1103" s="56"/>
      <c r="CH1103" s="56"/>
      <c r="CI1103" s="56"/>
      <c r="CJ1103" s="56"/>
      <c r="CK1103" s="56"/>
      <c r="CL1103" s="56"/>
      <c r="CM1103" s="56"/>
      <c r="CN1103" s="56"/>
      <c r="CO1103" s="56"/>
      <c r="CP1103" s="56"/>
      <c r="CQ1103" s="56"/>
      <c r="CR1103" s="56"/>
      <c r="CS1103" s="58">
        <f>+AL1103+AT1103</f>
        <v>100</v>
      </c>
      <c r="CT1103" s="76">
        <f>+BA1103+BG1103+BM1103+BS1103+BY1103+CE1103+CK1103+CQ1103</f>
        <v>100</v>
      </c>
      <c r="CU1103" s="76">
        <f>+CS1103-CT1103</f>
        <v>0</v>
      </c>
      <c r="CV1103" s="81">
        <f>+AE1103-AL1103-AT1103</f>
        <v>178.75</v>
      </c>
      <c r="CW1103" s="56"/>
      <c r="CX1103" s="56"/>
      <c r="CY1103" s="56"/>
    </row>
    <row r="1104" spans="1:103" s="70" customFormat="1">
      <c r="A1104" s="56" t="s">
        <v>652</v>
      </c>
      <c r="B1104" s="13">
        <v>143</v>
      </c>
      <c r="C1104" s="15" t="s">
        <v>402</v>
      </c>
      <c r="D1104" s="15" t="s">
        <v>403</v>
      </c>
      <c r="E1104" s="13" t="s">
        <v>262</v>
      </c>
      <c r="F1104" s="13">
        <v>16</v>
      </c>
      <c r="G1104" s="13" t="s">
        <v>274</v>
      </c>
      <c r="H1104" s="13">
        <v>6</v>
      </c>
      <c r="I1104" s="55">
        <v>120.12</v>
      </c>
      <c r="J1104" s="55">
        <v>35900</v>
      </c>
      <c r="K1104" s="15">
        <v>0</v>
      </c>
      <c r="L1104" s="15" t="s">
        <v>41</v>
      </c>
      <c r="M1104" s="62" t="s">
        <v>14</v>
      </c>
      <c r="N1104" s="56" t="s">
        <v>154</v>
      </c>
      <c r="O1104" s="56" t="s">
        <v>653</v>
      </c>
      <c r="P1104" s="62" t="s">
        <v>14</v>
      </c>
      <c r="Q1104" s="56">
        <v>43761098</v>
      </c>
      <c r="R1104" s="56" t="s">
        <v>654</v>
      </c>
      <c r="S1104" s="56" t="s">
        <v>465</v>
      </c>
      <c r="T1104" s="57" t="s">
        <v>274</v>
      </c>
      <c r="U1104" s="57">
        <v>6</v>
      </c>
      <c r="V1104" s="125">
        <v>120.12</v>
      </c>
      <c r="W1104" s="125" t="s">
        <v>1017</v>
      </c>
      <c r="X1104" s="65">
        <v>44789</v>
      </c>
      <c r="Y1104" s="65">
        <v>44791</v>
      </c>
      <c r="Z1104" s="69" t="s">
        <v>1080</v>
      </c>
      <c r="AA1104" s="322">
        <v>43450</v>
      </c>
      <c r="AB1104" s="56">
        <v>120</v>
      </c>
      <c r="AC1104" s="56">
        <v>28</v>
      </c>
      <c r="AD1104" s="65">
        <v>45777</v>
      </c>
      <c r="AE1104" s="117">
        <v>278.75</v>
      </c>
      <c r="AF1104" s="117"/>
      <c r="AG1104" s="56" t="s">
        <v>441</v>
      </c>
      <c r="AH1104" s="65">
        <v>45839</v>
      </c>
      <c r="AI1104" s="65"/>
      <c r="AJ1104" s="65"/>
      <c r="AK1104" s="56" t="s">
        <v>2544</v>
      </c>
      <c r="AL1104" s="58">
        <v>100</v>
      </c>
      <c r="AM1104" s="58"/>
      <c r="AN1104" s="58" t="s">
        <v>2553</v>
      </c>
      <c r="AO1104" s="58"/>
      <c r="AP1104" s="58"/>
      <c r="AQ1104" s="58"/>
      <c r="AR1104" s="58"/>
      <c r="AS1104" s="58"/>
      <c r="AT1104" s="58"/>
      <c r="AU1104" s="58"/>
      <c r="AV1104" s="58"/>
      <c r="AW1104" s="78">
        <v>45839</v>
      </c>
      <c r="AX1104" s="70">
        <v>4355</v>
      </c>
      <c r="AY1104" s="155"/>
      <c r="BA1104" s="155">
        <v>100</v>
      </c>
      <c r="BB1104" s="58"/>
      <c r="BC1104" s="56"/>
      <c r="BD1104" s="56"/>
      <c r="BE1104" s="56"/>
      <c r="BF1104" s="56"/>
      <c r="BG1104" s="56"/>
      <c r="BH1104" s="56"/>
      <c r="BI1104" s="56"/>
      <c r="BJ1104" s="56"/>
      <c r="BK1104" s="56"/>
      <c r="BL1104" s="56"/>
      <c r="BM1104" s="56"/>
      <c r="BN1104" s="56"/>
      <c r="BO1104" s="56"/>
      <c r="BP1104" s="56"/>
      <c r="BQ1104" s="56"/>
      <c r="BR1104" s="56"/>
      <c r="BS1104" s="56"/>
      <c r="BT1104" s="56"/>
      <c r="BU1104" s="56"/>
      <c r="BV1104" s="56"/>
      <c r="BW1104" s="56"/>
      <c r="BX1104" s="56"/>
      <c r="BY1104" s="56"/>
      <c r="BZ1104" s="56"/>
      <c r="CA1104" s="56"/>
      <c r="CB1104" s="56"/>
      <c r="CC1104" s="56"/>
      <c r="CD1104" s="56"/>
      <c r="CE1104" s="56"/>
      <c r="CF1104" s="56"/>
      <c r="CG1104" s="56"/>
      <c r="CH1104" s="56"/>
      <c r="CI1104" s="56"/>
      <c r="CJ1104" s="56"/>
      <c r="CK1104" s="56"/>
      <c r="CL1104" s="56"/>
      <c r="CM1104" s="56"/>
      <c r="CN1104" s="56"/>
      <c r="CO1104" s="56"/>
      <c r="CP1104" s="56"/>
      <c r="CQ1104" s="56"/>
      <c r="CR1104" s="56"/>
      <c r="CS1104" s="58">
        <f>+AL1104+AT1104</f>
        <v>100</v>
      </c>
      <c r="CT1104" s="76">
        <f>+BA1104+BG1104+BM1104+BS1104+BY1104+CE1104+CK1104+CQ1104</f>
        <v>100</v>
      </c>
      <c r="CU1104" s="76">
        <f>+CS1104-CT1104</f>
        <v>0</v>
      </c>
      <c r="CV1104" s="81">
        <f>+AE1104-AL1104-AT1104</f>
        <v>178.75</v>
      </c>
      <c r="CW1104" s="56"/>
      <c r="CX1104" s="56"/>
      <c r="CY1104" s="56"/>
    </row>
    <row r="1105" spans="1:103" s="70" customFormat="1">
      <c r="A1105" s="56" t="s">
        <v>652</v>
      </c>
      <c r="B1105" s="13">
        <v>143</v>
      </c>
      <c r="C1105" s="15" t="s">
        <v>402</v>
      </c>
      <c r="D1105" s="15" t="s">
        <v>403</v>
      </c>
      <c r="E1105" s="13" t="s">
        <v>262</v>
      </c>
      <c r="F1105" s="13">
        <v>16</v>
      </c>
      <c r="G1105" s="13" t="s">
        <v>274</v>
      </c>
      <c r="H1105" s="13">
        <v>6</v>
      </c>
      <c r="I1105" s="55">
        <v>120.12</v>
      </c>
      <c r="J1105" s="55">
        <v>35900</v>
      </c>
      <c r="K1105" s="15">
        <v>0</v>
      </c>
      <c r="L1105" s="15" t="s">
        <v>41</v>
      </c>
      <c r="M1105" s="62" t="s">
        <v>14</v>
      </c>
      <c r="N1105" s="56" t="s">
        <v>154</v>
      </c>
      <c r="O1105" s="56" t="s">
        <v>653</v>
      </c>
      <c r="P1105" s="62" t="s">
        <v>14</v>
      </c>
      <c r="Q1105" s="56">
        <v>43761098</v>
      </c>
      <c r="R1105" s="56" t="s">
        <v>654</v>
      </c>
      <c r="S1105" s="56" t="s">
        <v>465</v>
      </c>
      <c r="T1105" s="57" t="s">
        <v>274</v>
      </c>
      <c r="U1105" s="57">
        <v>6</v>
      </c>
      <c r="V1105" s="125">
        <v>120.12</v>
      </c>
      <c r="W1105" s="125" t="s">
        <v>1017</v>
      </c>
      <c r="X1105" s="65">
        <v>44789</v>
      </c>
      <c r="Y1105" s="65">
        <v>44791</v>
      </c>
      <c r="Z1105" s="69" t="s">
        <v>1080</v>
      </c>
      <c r="AA1105" s="322">
        <v>43450</v>
      </c>
      <c r="AB1105" s="56">
        <v>120</v>
      </c>
      <c r="AC1105" s="56">
        <v>29</v>
      </c>
      <c r="AD1105" s="65">
        <v>45807</v>
      </c>
      <c r="AE1105" s="117">
        <v>278.75</v>
      </c>
      <c r="AF1105" s="117"/>
      <c r="AG1105" s="56" t="s">
        <v>441</v>
      </c>
      <c r="AH1105" s="65">
        <v>45869</v>
      </c>
      <c r="AI1105" s="65"/>
      <c r="AJ1105" s="65"/>
      <c r="AK1105" s="56" t="s">
        <v>2545</v>
      </c>
      <c r="AL1105" s="58">
        <v>100</v>
      </c>
      <c r="AM1105" s="58"/>
      <c r="AN1105" s="58" t="s">
        <v>2554</v>
      </c>
      <c r="AO1105" s="58"/>
      <c r="AP1105" s="58"/>
      <c r="AQ1105" s="58"/>
      <c r="AR1105" s="58"/>
      <c r="AS1105" s="58"/>
      <c r="AT1105" s="58"/>
      <c r="AU1105" s="58"/>
      <c r="AV1105" s="58"/>
      <c r="AW1105" s="78">
        <v>45869</v>
      </c>
      <c r="AX1105" s="70">
        <v>4492</v>
      </c>
      <c r="AY1105" s="155"/>
      <c r="BA1105" s="155">
        <v>100</v>
      </c>
      <c r="BB1105" s="58"/>
      <c r="BC1105" s="56"/>
      <c r="BD1105" s="56"/>
      <c r="BE1105" s="56"/>
      <c r="BF1105" s="56"/>
      <c r="BG1105" s="56"/>
      <c r="BH1105" s="56"/>
      <c r="BI1105" s="56"/>
      <c r="BJ1105" s="56"/>
      <c r="BK1105" s="56"/>
      <c r="BL1105" s="56"/>
      <c r="BM1105" s="56"/>
      <c r="BN1105" s="56"/>
      <c r="BO1105" s="56"/>
      <c r="BP1105" s="56"/>
      <c r="BQ1105" s="56"/>
      <c r="BR1105" s="56"/>
      <c r="BS1105" s="56"/>
      <c r="BT1105" s="56"/>
      <c r="BU1105" s="56"/>
      <c r="BV1105" s="56"/>
      <c r="BW1105" s="56"/>
      <c r="BX1105" s="56"/>
      <c r="BY1105" s="56"/>
      <c r="BZ1105" s="56"/>
      <c r="CA1105" s="56"/>
      <c r="CB1105" s="56"/>
      <c r="CC1105" s="56"/>
      <c r="CD1105" s="56"/>
      <c r="CE1105" s="56"/>
      <c r="CF1105" s="56"/>
      <c r="CG1105" s="56"/>
      <c r="CH1105" s="56"/>
      <c r="CI1105" s="56"/>
      <c r="CJ1105" s="56"/>
      <c r="CK1105" s="56"/>
      <c r="CL1105" s="56"/>
      <c r="CM1105" s="56"/>
      <c r="CN1105" s="56"/>
      <c r="CO1105" s="56"/>
      <c r="CP1105" s="56"/>
      <c r="CQ1105" s="56"/>
      <c r="CR1105" s="56"/>
      <c r="CS1105" s="58">
        <f>+AL1105+AT1105</f>
        <v>100</v>
      </c>
      <c r="CT1105" s="76">
        <f>+BA1105+BG1105+BM1105+BS1105+BY1105+CE1105+CK1105+CQ1105</f>
        <v>100</v>
      </c>
      <c r="CU1105" s="76">
        <f>+CS1105-CT1105</f>
        <v>0</v>
      </c>
      <c r="CV1105" s="81">
        <f>+AE1105-AL1105-AT1105</f>
        <v>178.75</v>
      </c>
      <c r="CW1105" s="56"/>
      <c r="CX1105" s="56"/>
      <c r="CY1105" s="56"/>
    </row>
    <row r="1106" spans="1:103" s="70" customFormat="1">
      <c r="A1106" s="56" t="s">
        <v>652</v>
      </c>
      <c r="B1106" s="13">
        <v>143</v>
      </c>
      <c r="C1106" s="15" t="s">
        <v>402</v>
      </c>
      <c r="D1106" s="15" t="s">
        <v>403</v>
      </c>
      <c r="E1106" s="13" t="s">
        <v>262</v>
      </c>
      <c r="F1106" s="13">
        <v>16</v>
      </c>
      <c r="G1106" s="13" t="s">
        <v>274</v>
      </c>
      <c r="H1106" s="13">
        <v>6</v>
      </c>
      <c r="I1106" s="55">
        <v>120.12</v>
      </c>
      <c r="J1106" s="55">
        <v>35900</v>
      </c>
      <c r="K1106" s="15">
        <v>0</v>
      </c>
      <c r="L1106" s="15" t="s">
        <v>41</v>
      </c>
      <c r="M1106" s="62" t="s">
        <v>14</v>
      </c>
      <c r="N1106" s="56" t="s">
        <v>154</v>
      </c>
      <c r="O1106" s="56" t="s">
        <v>653</v>
      </c>
      <c r="P1106" s="62" t="s">
        <v>14</v>
      </c>
      <c r="Q1106" s="56">
        <v>43761098</v>
      </c>
      <c r="R1106" s="56" t="s">
        <v>654</v>
      </c>
      <c r="S1106" s="56" t="s">
        <v>465</v>
      </c>
      <c r="T1106" s="57" t="s">
        <v>274</v>
      </c>
      <c r="U1106" s="57">
        <v>6</v>
      </c>
      <c r="V1106" s="125">
        <v>120.12</v>
      </c>
      <c r="W1106" s="125" t="s">
        <v>1017</v>
      </c>
      <c r="X1106" s="65">
        <v>44789</v>
      </c>
      <c r="Y1106" s="65">
        <v>44791</v>
      </c>
      <c r="Z1106" s="69" t="s">
        <v>1080</v>
      </c>
      <c r="AA1106" s="322">
        <v>43450</v>
      </c>
      <c r="AB1106" s="56">
        <v>120</v>
      </c>
      <c r="AC1106" s="56">
        <v>30</v>
      </c>
      <c r="AD1106" s="65">
        <v>45838</v>
      </c>
      <c r="AE1106" s="117">
        <v>278.75</v>
      </c>
      <c r="AF1106" s="117"/>
      <c r="AG1106" s="56" t="s">
        <v>441</v>
      </c>
      <c r="AH1106" s="65">
        <v>45898</v>
      </c>
      <c r="AI1106" s="65"/>
      <c r="AJ1106" s="65"/>
      <c r="AK1106" s="56" t="s">
        <v>2546</v>
      </c>
      <c r="AL1106" s="58">
        <v>100</v>
      </c>
      <c r="AM1106" s="58"/>
      <c r="AN1106" s="58" t="s">
        <v>2555</v>
      </c>
      <c r="AO1106" s="58"/>
      <c r="AP1106" s="58"/>
      <c r="AQ1106" s="58"/>
      <c r="AR1106" s="58"/>
      <c r="AS1106" s="58"/>
      <c r="AT1106" s="58"/>
      <c r="AU1106" s="58"/>
      <c r="AV1106" s="58"/>
      <c r="AW1106" s="78">
        <v>45898</v>
      </c>
      <c r="AX1106" s="70">
        <v>4624</v>
      </c>
      <c r="AY1106" s="155"/>
      <c r="BA1106" s="155">
        <v>100</v>
      </c>
      <c r="BB1106" s="58"/>
      <c r="BC1106" s="56"/>
      <c r="BD1106" s="56"/>
      <c r="BE1106" s="56"/>
      <c r="BF1106" s="56"/>
      <c r="BG1106" s="56"/>
      <c r="BH1106" s="56"/>
      <c r="BI1106" s="56"/>
      <c r="BJ1106" s="56"/>
      <c r="BK1106" s="56"/>
      <c r="BL1106" s="56"/>
      <c r="BM1106" s="56"/>
      <c r="BN1106" s="56"/>
      <c r="BO1106" s="56"/>
      <c r="BP1106" s="56"/>
      <c r="BQ1106" s="56"/>
      <c r="BR1106" s="56"/>
      <c r="BS1106" s="56"/>
      <c r="BT1106" s="56"/>
      <c r="BU1106" s="56"/>
      <c r="BV1106" s="56"/>
      <c r="BW1106" s="56"/>
      <c r="BX1106" s="56"/>
      <c r="BY1106" s="56"/>
      <c r="BZ1106" s="56"/>
      <c r="CA1106" s="56"/>
      <c r="CB1106" s="56"/>
      <c r="CC1106" s="56"/>
      <c r="CD1106" s="56"/>
      <c r="CE1106" s="56"/>
      <c r="CF1106" s="56"/>
      <c r="CG1106" s="56"/>
      <c r="CH1106" s="56"/>
      <c r="CI1106" s="56"/>
      <c r="CJ1106" s="56"/>
      <c r="CK1106" s="56"/>
      <c r="CL1106" s="56"/>
      <c r="CM1106" s="56"/>
      <c r="CN1106" s="56"/>
      <c r="CO1106" s="56"/>
      <c r="CP1106" s="56"/>
      <c r="CQ1106" s="56"/>
      <c r="CR1106" s="56"/>
      <c r="CS1106" s="58">
        <f>+AL1106+AT1106</f>
        <v>100</v>
      </c>
      <c r="CT1106" s="76">
        <f>+BA1106+BG1106+BM1106+BS1106+BY1106+CE1106+CK1106+CQ1106</f>
        <v>100</v>
      </c>
      <c r="CU1106" s="76">
        <f>+CS1106-CT1106</f>
        <v>0</v>
      </c>
      <c r="CV1106" s="81">
        <f>+AE1106-AL1106-AT1106</f>
        <v>178.75</v>
      </c>
      <c r="CW1106" s="56"/>
      <c r="CX1106" s="56"/>
      <c r="CY1106" s="56"/>
    </row>
    <row r="1107" spans="1:103" s="70" customFormat="1" ht="12.75">
      <c r="A1107" s="56" t="s">
        <v>652</v>
      </c>
      <c r="B1107" s="13">
        <v>143</v>
      </c>
      <c r="C1107" s="15" t="s">
        <v>402</v>
      </c>
      <c r="D1107" s="15" t="s">
        <v>403</v>
      </c>
      <c r="E1107" s="13" t="s">
        <v>262</v>
      </c>
      <c r="F1107" s="13">
        <v>16</v>
      </c>
      <c r="G1107" s="13" t="s">
        <v>274</v>
      </c>
      <c r="H1107" s="13">
        <v>6</v>
      </c>
      <c r="I1107" s="55">
        <v>120.12</v>
      </c>
      <c r="J1107" s="55">
        <v>35900</v>
      </c>
      <c r="K1107" s="15">
        <v>0</v>
      </c>
      <c r="L1107" s="15" t="s">
        <v>41</v>
      </c>
      <c r="M1107" s="62" t="s">
        <v>14</v>
      </c>
      <c r="N1107" s="56" t="s">
        <v>154</v>
      </c>
      <c r="O1107" s="56" t="s">
        <v>653</v>
      </c>
      <c r="P1107" s="62" t="s">
        <v>14</v>
      </c>
      <c r="Q1107" s="56">
        <v>43761098</v>
      </c>
      <c r="R1107" s="56" t="s">
        <v>654</v>
      </c>
      <c r="S1107" s="56" t="s">
        <v>465</v>
      </c>
      <c r="T1107" s="57" t="s">
        <v>274</v>
      </c>
      <c r="U1107" s="57">
        <v>6</v>
      </c>
      <c r="V1107" s="125">
        <v>120.12</v>
      </c>
      <c r="W1107" s="125" t="s">
        <v>1017</v>
      </c>
      <c r="X1107" s="65">
        <v>44789</v>
      </c>
      <c r="Y1107" s="65">
        <v>44791</v>
      </c>
      <c r="Z1107" s="69" t="s">
        <v>1080</v>
      </c>
      <c r="AA1107" s="322">
        <v>43450</v>
      </c>
      <c r="AB1107" s="56">
        <v>120</v>
      </c>
      <c r="AC1107" s="56">
        <v>31</v>
      </c>
      <c r="AD1107" s="65">
        <v>45868</v>
      </c>
      <c r="AE1107" s="117">
        <v>278.75</v>
      </c>
      <c r="AF1107" s="117"/>
      <c r="AG1107" s="56"/>
      <c r="AH1107" s="65"/>
      <c r="AI1107" s="65"/>
      <c r="AJ1107" s="65"/>
      <c r="AK1107" s="56"/>
      <c r="AL1107" s="58"/>
      <c r="AM1107" s="58"/>
      <c r="AN1107" s="58"/>
      <c r="AO1107" s="58"/>
      <c r="AP1107" s="58"/>
      <c r="AQ1107" s="58"/>
      <c r="AR1107" s="58"/>
      <c r="AS1107" s="58"/>
      <c r="AT1107" s="58"/>
      <c r="AU1107" s="58"/>
      <c r="AV1107" s="58"/>
      <c r="AW1107" s="229"/>
      <c r="AX1107" s="230"/>
      <c r="AY1107" s="184"/>
      <c r="AZ1107" s="56"/>
      <c r="BA1107" s="58"/>
      <c r="BB1107" s="58"/>
      <c r="BC1107" s="56"/>
      <c r="BD1107" s="56"/>
      <c r="BE1107" s="56"/>
      <c r="BF1107" s="56"/>
      <c r="BG1107" s="56"/>
      <c r="BH1107" s="56"/>
      <c r="BI1107" s="56"/>
      <c r="BJ1107" s="56"/>
      <c r="BK1107" s="56"/>
      <c r="BL1107" s="56"/>
      <c r="BM1107" s="56"/>
      <c r="BN1107" s="56"/>
      <c r="BO1107" s="56"/>
      <c r="BP1107" s="56"/>
      <c r="BQ1107" s="56"/>
      <c r="BR1107" s="56"/>
      <c r="BS1107" s="56"/>
      <c r="BT1107" s="56"/>
      <c r="BU1107" s="56"/>
      <c r="BV1107" s="56"/>
      <c r="BW1107" s="56"/>
      <c r="BX1107" s="56"/>
      <c r="BY1107" s="56"/>
      <c r="BZ1107" s="56"/>
      <c r="CA1107" s="56"/>
      <c r="CB1107" s="56"/>
      <c r="CC1107" s="56"/>
      <c r="CD1107" s="56"/>
      <c r="CE1107" s="56"/>
      <c r="CF1107" s="56"/>
      <c r="CG1107" s="56"/>
      <c r="CH1107" s="56"/>
      <c r="CI1107" s="56"/>
      <c r="CJ1107" s="56"/>
      <c r="CK1107" s="56"/>
      <c r="CL1107" s="56"/>
      <c r="CM1107" s="56"/>
      <c r="CN1107" s="56"/>
      <c r="CO1107" s="56"/>
      <c r="CP1107" s="56"/>
      <c r="CQ1107" s="56"/>
      <c r="CR1107" s="56"/>
      <c r="CS1107" s="58">
        <f>+AL1107+AT1107</f>
        <v>0</v>
      </c>
      <c r="CT1107" s="76">
        <f>+BA1107+BG1107+BM1107+BS1107+BY1107+CE1107+CK1107+CQ1107</f>
        <v>0</v>
      </c>
      <c r="CU1107" s="76">
        <f>+CS1107-CT1107</f>
        <v>0</v>
      </c>
      <c r="CV1107" s="81">
        <f>+AE1107-AL1107-AT1107</f>
        <v>278.75</v>
      </c>
      <c r="CW1107" s="56"/>
      <c r="CX1107" s="56"/>
      <c r="CY1107" s="56"/>
    </row>
    <row r="1108" spans="1:103" s="70" customFormat="1">
      <c r="A1108" s="56" t="s">
        <v>652</v>
      </c>
      <c r="B1108" s="13">
        <v>143</v>
      </c>
      <c r="C1108" s="15" t="s">
        <v>402</v>
      </c>
      <c r="D1108" s="15" t="s">
        <v>403</v>
      </c>
      <c r="E1108" s="13" t="s">
        <v>262</v>
      </c>
      <c r="F1108" s="13">
        <v>16</v>
      </c>
      <c r="G1108" s="13" t="s">
        <v>274</v>
      </c>
      <c r="H1108" s="13">
        <v>6</v>
      </c>
      <c r="I1108" s="55">
        <v>120.12</v>
      </c>
      <c r="J1108" s="55">
        <v>35900</v>
      </c>
      <c r="K1108" s="15">
        <v>0</v>
      </c>
      <c r="L1108" s="15" t="s">
        <v>41</v>
      </c>
      <c r="M1108" s="62" t="s">
        <v>14</v>
      </c>
      <c r="N1108" s="56" t="s">
        <v>154</v>
      </c>
      <c r="O1108" s="56" t="s">
        <v>653</v>
      </c>
      <c r="P1108" s="62" t="s">
        <v>14</v>
      </c>
      <c r="Q1108" s="56">
        <v>43761098</v>
      </c>
      <c r="R1108" s="56" t="s">
        <v>654</v>
      </c>
      <c r="S1108" s="56" t="s">
        <v>465</v>
      </c>
      <c r="T1108" s="57" t="s">
        <v>274</v>
      </c>
      <c r="U1108" s="57">
        <v>6</v>
      </c>
      <c r="V1108" s="125">
        <v>120.12</v>
      </c>
      <c r="W1108" s="125" t="s">
        <v>1017</v>
      </c>
      <c r="X1108" s="65">
        <v>44789</v>
      </c>
      <c r="Y1108" s="65">
        <v>44791</v>
      </c>
      <c r="Z1108" s="69" t="s">
        <v>1080</v>
      </c>
      <c r="AA1108" s="322">
        <v>43450</v>
      </c>
      <c r="AB1108" s="56">
        <v>120</v>
      </c>
      <c r="AC1108" s="56">
        <v>32</v>
      </c>
      <c r="AD1108" s="65">
        <v>45899</v>
      </c>
      <c r="AE1108" s="117">
        <v>278.75</v>
      </c>
      <c r="AF1108" s="117"/>
      <c r="AG1108" s="56"/>
      <c r="AH1108" s="65"/>
      <c r="AI1108" s="65"/>
      <c r="AJ1108" s="65"/>
      <c r="AK1108" s="56"/>
      <c r="AL1108" s="58"/>
      <c r="AM1108" s="58"/>
      <c r="AN1108" s="58"/>
      <c r="AO1108" s="58"/>
      <c r="AP1108" s="58"/>
      <c r="AQ1108" s="58"/>
      <c r="AR1108" s="58"/>
      <c r="AS1108" s="58"/>
      <c r="AT1108" s="58"/>
      <c r="AU1108" s="58"/>
      <c r="AV1108" s="58"/>
      <c r="AW1108" s="56"/>
      <c r="AX1108" s="56"/>
      <c r="AY1108" s="56"/>
      <c r="AZ1108" s="56"/>
      <c r="BA1108" s="58"/>
      <c r="BB1108" s="58"/>
      <c r="BC1108" s="56"/>
      <c r="BD1108" s="56"/>
      <c r="BE1108" s="56"/>
      <c r="BF1108" s="56"/>
      <c r="BG1108" s="56"/>
      <c r="BH1108" s="56"/>
      <c r="BI1108" s="56"/>
      <c r="BJ1108" s="56"/>
      <c r="BK1108" s="56"/>
      <c r="BL1108" s="56"/>
      <c r="BM1108" s="56"/>
      <c r="BN1108" s="56"/>
      <c r="BO1108" s="56"/>
      <c r="BP1108" s="56"/>
      <c r="BQ1108" s="56"/>
      <c r="BR1108" s="56"/>
      <c r="BS1108" s="56"/>
      <c r="BT1108" s="56"/>
      <c r="BU1108" s="56"/>
      <c r="BV1108" s="56"/>
      <c r="BW1108" s="56"/>
      <c r="BX1108" s="56"/>
      <c r="BY1108" s="56"/>
      <c r="BZ1108" s="56"/>
      <c r="CA1108" s="56"/>
      <c r="CB1108" s="56"/>
      <c r="CC1108" s="56"/>
      <c r="CD1108" s="56"/>
      <c r="CE1108" s="56"/>
      <c r="CF1108" s="56"/>
      <c r="CG1108" s="56"/>
      <c r="CH1108" s="56"/>
      <c r="CI1108" s="56"/>
      <c r="CJ1108" s="56"/>
      <c r="CK1108" s="56"/>
      <c r="CL1108" s="56"/>
      <c r="CM1108" s="56"/>
      <c r="CN1108" s="56"/>
      <c r="CO1108" s="56"/>
      <c r="CP1108" s="56"/>
      <c r="CQ1108" s="56"/>
      <c r="CR1108" s="56"/>
      <c r="CS1108" s="58">
        <f>+AL1108+AT1108</f>
        <v>0</v>
      </c>
      <c r="CT1108" s="76">
        <f>+BA1108+BG1108+BM1108+BS1108+BY1108+CE1108+CK1108+CQ1108</f>
        <v>0</v>
      </c>
      <c r="CU1108" s="76">
        <f>+CS1108-CT1108</f>
        <v>0</v>
      </c>
      <c r="CV1108" s="81">
        <f>+AE1108-AL1108-AT1108</f>
        <v>278.75</v>
      </c>
      <c r="CW1108" s="56"/>
      <c r="CX1108" s="56"/>
      <c r="CY1108" s="56"/>
    </row>
    <row r="1109" spans="1:103" s="70" customFormat="1">
      <c r="A1109" s="56" t="s">
        <v>652</v>
      </c>
      <c r="B1109" s="13">
        <v>143</v>
      </c>
      <c r="C1109" s="15" t="s">
        <v>402</v>
      </c>
      <c r="D1109" s="15" t="s">
        <v>403</v>
      </c>
      <c r="E1109" s="13" t="s">
        <v>262</v>
      </c>
      <c r="F1109" s="13">
        <v>16</v>
      </c>
      <c r="G1109" s="13" t="s">
        <v>274</v>
      </c>
      <c r="H1109" s="13">
        <v>6</v>
      </c>
      <c r="I1109" s="55">
        <v>120.12</v>
      </c>
      <c r="J1109" s="55">
        <v>35900</v>
      </c>
      <c r="K1109" s="15">
        <v>0</v>
      </c>
      <c r="L1109" s="15" t="s">
        <v>41</v>
      </c>
      <c r="M1109" s="62" t="s">
        <v>14</v>
      </c>
      <c r="N1109" s="56" t="s">
        <v>154</v>
      </c>
      <c r="O1109" s="56" t="s">
        <v>653</v>
      </c>
      <c r="P1109" s="62" t="s">
        <v>14</v>
      </c>
      <c r="Q1109" s="56">
        <v>43761098</v>
      </c>
      <c r="R1109" s="56" t="s">
        <v>654</v>
      </c>
      <c r="S1109" s="56" t="s">
        <v>465</v>
      </c>
      <c r="T1109" s="57" t="s">
        <v>274</v>
      </c>
      <c r="U1109" s="57">
        <v>6</v>
      </c>
      <c r="V1109" s="125">
        <v>120.12</v>
      </c>
      <c r="W1109" s="125" t="s">
        <v>1017</v>
      </c>
      <c r="X1109" s="65">
        <v>44789</v>
      </c>
      <c r="Y1109" s="65">
        <v>44791</v>
      </c>
      <c r="Z1109" s="69" t="s">
        <v>1080</v>
      </c>
      <c r="AA1109" s="322">
        <v>43450</v>
      </c>
      <c r="AB1109" s="56">
        <v>120</v>
      </c>
      <c r="AC1109" s="56">
        <v>33</v>
      </c>
      <c r="AD1109" s="65">
        <v>45930</v>
      </c>
      <c r="AE1109" s="117">
        <v>278.75</v>
      </c>
      <c r="AF1109" s="117"/>
      <c r="AG1109" s="56"/>
      <c r="AH1109" s="65"/>
      <c r="AI1109" s="65"/>
      <c r="AJ1109" s="65"/>
      <c r="AK1109" s="56"/>
      <c r="AL1109" s="58"/>
      <c r="AM1109" s="58"/>
      <c r="AN1109" s="58"/>
      <c r="AO1109" s="58"/>
      <c r="AP1109" s="58"/>
      <c r="AQ1109" s="58"/>
      <c r="AR1109" s="58"/>
      <c r="AS1109" s="58"/>
      <c r="AT1109" s="58"/>
      <c r="AU1109" s="58"/>
      <c r="AV1109" s="58"/>
      <c r="AW1109" s="56"/>
      <c r="AX1109" s="56"/>
      <c r="AY1109" s="56"/>
      <c r="AZ1109" s="56"/>
      <c r="BA1109" s="58"/>
      <c r="BB1109" s="58"/>
      <c r="BC1109" s="56"/>
      <c r="BD1109" s="56"/>
      <c r="BE1109" s="56"/>
      <c r="BF1109" s="56"/>
      <c r="BG1109" s="56"/>
      <c r="BH1109" s="56"/>
      <c r="BI1109" s="56"/>
      <c r="BJ1109" s="56"/>
      <c r="BK1109" s="56"/>
      <c r="BL1109" s="56"/>
      <c r="BM1109" s="56"/>
      <c r="BN1109" s="56"/>
      <c r="BO1109" s="56"/>
      <c r="BP1109" s="56"/>
      <c r="BQ1109" s="56"/>
      <c r="BR1109" s="56"/>
      <c r="BS1109" s="56"/>
      <c r="BT1109" s="56"/>
      <c r="BU1109" s="56"/>
      <c r="BV1109" s="56"/>
      <c r="BW1109" s="56"/>
      <c r="BX1109" s="56"/>
      <c r="BY1109" s="56"/>
      <c r="BZ1109" s="56"/>
      <c r="CA1109" s="56"/>
      <c r="CB1109" s="56"/>
      <c r="CC1109" s="56"/>
      <c r="CD1109" s="56"/>
      <c r="CE1109" s="56"/>
      <c r="CF1109" s="56"/>
      <c r="CG1109" s="56"/>
      <c r="CH1109" s="56"/>
      <c r="CI1109" s="56"/>
      <c r="CJ1109" s="56"/>
      <c r="CK1109" s="56"/>
      <c r="CL1109" s="56"/>
      <c r="CM1109" s="56"/>
      <c r="CN1109" s="56"/>
      <c r="CO1109" s="56"/>
      <c r="CP1109" s="56"/>
      <c r="CQ1109" s="56"/>
      <c r="CR1109" s="56"/>
      <c r="CS1109" s="58">
        <f>+AL1109+AT1109</f>
        <v>0</v>
      </c>
      <c r="CT1109" s="76">
        <f>+BA1109+BG1109+BM1109+BS1109+BY1109+CE1109+CK1109+CQ1109</f>
        <v>0</v>
      </c>
      <c r="CU1109" s="76">
        <f>+CS1109-CT1109</f>
        <v>0</v>
      </c>
      <c r="CV1109" s="81">
        <f>+AE1109-AL1109-AT1109</f>
        <v>278.75</v>
      </c>
      <c r="CW1109" s="56"/>
      <c r="CX1109" s="56"/>
      <c r="CY1109" s="56"/>
    </row>
    <row r="1110" spans="1:103" s="70" customFormat="1">
      <c r="A1110" s="56" t="s">
        <v>652</v>
      </c>
      <c r="B1110" s="13">
        <v>143</v>
      </c>
      <c r="C1110" s="15" t="s">
        <v>402</v>
      </c>
      <c r="D1110" s="15" t="s">
        <v>403</v>
      </c>
      <c r="E1110" s="13" t="s">
        <v>262</v>
      </c>
      <c r="F1110" s="13">
        <v>16</v>
      </c>
      <c r="G1110" s="13" t="s">
        <v>274</v>
      </c>
      <c r="H1110" s="13">
        <v>6</v>
      </c>
      <c r="I1110" s="55">
        <v>120.12</v>
      </c>
      <c r="J1110" s="55">
        <v>35900</v>
      </c>
      <c r="K1110" s="15">
        <v>0</v>
      </c>
      <c r="L1110" s="15" t="s">
        <v>41</v>
      </c>
      <c r="M1110" s="62" t="s">
        <v>14</v>
      </c>
      <c r="N1110" s="56" t="s">
        <v>154</v>
      </c>
      <c r="O1110" s="56" t="s">
        <v>653</v>
      </c>
      <c r="P1110" s="62" t="s">
        <v>14</v>
      </c>
      <c r="Q1110" s="56">
        <v>43761098</v>
      </c>
      <c r="R1110" s="56" t="s">
        <v>654</v>
      </c>
      <c r="S1110" s="56" t="s">
        <v>465</v>
      </c>
      <c r="T1110" s="57" t="s">
        <v>274</v>
      </c>
      <c r="U1110" s="57">
        <v>6</v>
      </c>
      <c r="V1110" s="125">
        <v>120.12</v>
      </c>
      <c r="W1110" s="125" t="s">
        <v>1017</v>
      </c>
      <c r="X1110" s="65">
        <v>44789</v>
      </c>
      <c r="Y1110" s="65">
        <v>44791</v>
      </c>
      <c r="Z1110" s="69" t="s">
        <v>1080</v>
      </c>
      <c r="AA1110" s="322">
        <v>43450</v>
      </c>
      <c r="AB1110" s="56">
        <v>120</v>
      </c>
      <c r="AC1110" s="56">
        <v>34</v>
      </c>
      <c r="AD1110" s="65">
        <v>45960</v>
      </c>
      <c r="AE1110" s="117">
        <v>278.75</v>
      </c>
      <c r="AF1110" s="117"/>
      <c r="AG1110" s="56"/>
      <c r="AH1110" s="65"/>
      <c r="AI1110" s="65"/>
      <c r="AJ1110" s="65"/>
      <c r="AK1110" s="56"/>
      <c r="AL1110" s="58"/>
      <c r="AM1110" s="58"/>
      <c r="AN1110" s="58"/>
      <c r="AO1110" s="58"/>
      <c r="AP1110" s="58"/>
      <c r="AQ1110" s="58"/>
      <c r="AR1110" s="58"/>
      <c r="AS1110" s="58"/>
      <c r="AT1110" s="58"/>
      <c r="AU1110" s="58"/>
      <c r="AV1110" s="58"/>
      <c r="AW1110" s="56"/>
      <c r="AX1110" s="56"/>
      <c r="AY1110" s="56"/>
      <c r="AZ1110" s="56"/>
      <c r="BA1110" s="58"/>
      <c r="BB1110" s="58"/>
      <c r="BC1110" s="56"/>
      <c r="BD1110" s="56"/>
      <c r="BE1110" s="56"/>
      <c r="BF1110" s="56"/>
      <c r="BG1110" s="56"/>
      <c r="BH1110" s="56"/>
      <c r="BI1110" s="56"/>
      <c r="BJ1110" s="56"/>
      <c r="BK1110" s="56"/>
      <c r="BL1110" s="56"/>
      <c r="BM1110" s="56"/>
      <c r="BN1110" s="56"/>
      <c r="BO1110" s="56"/>
      <c r="BP1110" s="56"/>
      <c r="BQ1110" s="56"/>
      <c r="BR1110" s="56"/>
      <c r="BS1110" s="56"/>
      <c r="BT1110" s="56"/>
      <c r="BU1110" s="56"/>
      <c r="BV1110" s="56"/>
      <c r="BW1110" s="56"/>
      <c r="BX1110" s="56"/>
      <c r="BY1110" s="56"/>
      <c r="BZ1110" s="56"/>
      <c r="CA1110" s="56"/>
      <c r="CB1110" s="56"/>
      <c r="CC1110" s="56"/>
      <c r="CD1110" s="56"/>
      <c r="CE1110" s="56"/>
      <c r="CF1110" s="56"/>
      <c r="CG1110" s="56"/>
      <c r="CH1110" s="56"/>
      <c r="CI1110" s="56"/>
      <c r="CJ1110" s="56"/>
      <c r="CK1110" s="56"/>
      <c r="CL1110" s="56"/>
      <c r="CM1110" s="56"/>
      <c r="CN1110" s="56"/>
      <c r="CO1110" s="56"/>
      <c r="CP1110" s="56"/>
      <c r="CQ1110" s="56"/>
      <c r="CR1110" s="56"/>
      <c r="CS1110" s="58">
        <f>+AL1110+AT1110</f>
        <v>0</v>
      </c>
      <c r="CT1110" s="76">
        <f>+BA1110+BG1110+BM1110+BS1110+BY1110+CE1110+CK1110+CQ1110</f>
        <v>0</v>
      </c>
      <c r="CU1110" s="76">
        <f>+CS1110-CT1110</f>
        <v>0</v>
      </c>
      <c r="CV1110" s="81">
        <f>+AE1110-AL1110-AT1110</f>
        <v>278.75</v>
      </c>
      <c r="CW1110" s="56"/>
      <c r="CX1110" s="56"/>
      <c r="CY1110" s="56"/>
    </row>
    <row r="1111" spans="1:103" s="70" customFormat="1">
      <c r="A1111" s="56" t="s">
        <v>652</v>
      </c>
      <c r="B1111" s="13">
        <v>143</v>
      </c>
      <c r="C1111" s="15" t="s">
        <v>402</v>
      </c>
      <c r="D1111" s="15" t="s">
        <v>403</v>
      </c>
      <c r="E1111" s="13" t="s">
        <v>262</v>
      </c>
      <c r="F1111" s="13">
        <v>16</v>
      </c>
      <c r="G1111" s="13" t="s">
        <v>274</v>
      </c>
      <c r="H1111" s="13">
        <v>6</v>
      </c>
      <c r="I1111" s="55">
        <v>120.12</v>
      </c>
      <c r="J1111" s="55">
        <v>35900</v>
      </c>
      <c r="K1111" s="15">
        <v>0</v>
      </c>
      <c r="L1111" s="15" t="s">
        <v>41</v>
      </c>
      <c r="M1111" s="62" t="s">
        <v>14</v>
      </c>
      <c r="N1111" s="56" t="s">
        <v>154</v>
      </c>
      <c r="O1111" s="56" t="s">
        <v>653</v>
      </c>
      <c r="P1111" s="62" t="s">
        <v>14</v>
      </c>
      <c r="Q1111" s="56">
        <v>43761098</v>
      </c>
      <c r="R1111" s="56" t="s">
        <v>654</v>
      </c>
      <c r="S1111" s="56" t="s">
        <v>465</v>
      </c>
      <c r="T1111" s="57" t="s">
        <v>274</v>
      </c>
      <c r="U1111" s="57">
        <v>6</v>
      </c>
      <c r="V1111" s="125">
        <v>120.12</v>
      </c>
      <c r="W1111" s="125" t="s">
        <v>1017</v>
      </c>
      <c r="X1111" s="65">
        <v>44789</v>
      </c>
      <c r="Y1111" s="65">
        <v>44791</v>
      </c>
      <c r="Z1111" s="69" t="s">
        <v>1080</v>
      </c>
      <c r="AA1111" s="322">
        <v>43450</v>
      </c>
      <c r="AB1111" s="56">
        <v>120</v>
      </c>
      <c r="AC1111" s="56">
        <v>35</v>
      </c>
      <c r="AD1111" s="65">
        <v>45991</v>
      </c>
      <c r="AE1111" s="117">
        <v>278.75</v>
      </c>
      <c r="AF1111" s="117"/>
      <c r="AG1111" s="56"/>
      <c r="AH1111" s="56"/>
      <c r="AI1111" s="56"/>
      <c r="AJ1111" s="56"/>
      <c r="AK1111" s="56"/>
      <c r="AL1111" s="58"/>
      <c r="AM1111" s="58"/>
      <c r="AN1111" s="58"/>
      <c r="AO1111" s="58"/>
      <c r="AP1111" s="58"/>
      <c r="AQ1111" s="58"/>
      <c r="AR1111" s="58"/>
      <c r="AS1111" s="58"/>
      <c r="AT1111" s="58"/>
      <c r="AU1111" s="58"/>
      <c r="AV1111" s="58"/>
      <c r="AW1111" s="56"/>
      <c r="AX1111" s="56"/>
      <c r="AY1111" s="56"/>
      <c r="AZ1111" s="56"/>
      <c r="BA1111" s="58"/>
      <c r="BB1111" s="58"/>
      <c r="BC1111" s="56"/>
      <c r="BD1111" s="56"/>
      <c r="BE1111" s="56"/>
      <c r="BF1111" s="56"/>
      <c r="BG1111" s="56"/>
      <c r="BH1111" s="56"/>
      <c r="BI1111" s="56"/>
      <c r="BJ1111" s="56"/>
      <c r="BK1111" s="56"/>
      <c r="BL1111" s="56"/>
      <c r="BM1111" s="56"/>
      <c r="BN1111" s="56"/>
      <c r="BO1111" s="56"/>
      <c r="BP1111" s="56"/>
      <c r="BQ1111" s="56"/>
      <c r="BR1111" s="56"/>
      <c r="BS1111" s="56"/>
      <c r="BT1111" s="56"/>
      <c r="BU1111" s="56"/>
      <c r="BV1111" s="56"/>
      <c r="BW1111" s="56"/>
      <c r="BX1111" s="56"/>
      <c r="BY1111" s="56"/>
      <c r="BZ1111" s="56"/>
      <c r="CA1111" s="56"/>
      <c r="CB1111" s="56"/>
      <c r="CC1111" s="56"/>
      <c r="CD1111" s="56"/>
      <c r="CE1111" s="56"/>
      <c r="CF1111" s="56"/>
      <c r="CG1111" s="56"/>
      <c r="CH1111" s="56"/>
      <c r="CI1111" s="56"/>
      <c r="CJ1111" s="56"/>
      <c r="CK1111" s="56"/>
      <c r="CL1111" s="56"/>
      <c r="CM1111" s="56"/>
      <c r="CN1111" s="56"/>
      <c r="CO1111" s="56"/>
      <c r="CP1111" s="56"/>
      <c r="CQ1111" s="56"/>
      <c r="CR1111" s="56"/>
      <c r="CS1111" s="58">
        <f>+AL1111+AT1111</f>
        <v>0</v>
      </c>
      <c r="CT1111" s="76">
        <f>+BA1111+BG1111+BM1111+BS1111+BY1111+CE1111+CK1111+CQ1111</f>
        <v>0</v>
      </c>
      <c r="CU1111" s="76">
        <f>+CS1111-CT1111</f>
        <v>0</v>
      </c>
      <c r="CV1111" s="81">
        <f>+AE1111-AL1111-AT1111</f>
        <v>278.75</v>
      </c>
      <c r="CW1111" s="56"/>
      <c r="CX1111" s="56"/>
      <c r="CY1111" s="56"/>
    </row>
    <row r="1112" spans="1:103" s="70" customFormat="1">
      <c r="A1112" s="56" t="s">
        <v>652</v>
      </c>
      <c r="B1112" s="13">
        <v>143</v>
      </c>
      <c r="C1112" s="15" t="s">
        <v>402</v>
      </c>
      <c r="D1112" s="15" t="s">
        <v>403</v>
      </c>
      <c r="E1112" s="13" t="s">
        <v>262</v>
      </c>
      <c r="F1112" s="13">
        <v>16</v>
      </c>
      <c r="G1112" s="13" t="s">
        <v>274</v>
      </c>
      <c r="H1112" s="13">
        <v>6</v>
      </c>
      <c r="I1112" s="55">
        <v>120.12</v>
      </c>
      <c r="J1112" s="55">
        <v>35900</v>
      </c>
      <c r="K1112" s="15">
        <v>0</v>
      </c>
      <c r="L1112" s="15" t="s">
        <v>41</v>
      </c>
      <c r="M1112" s="62" t="s">
        <v>14</v>
      </c>
      <c r="N1112" s="56" t="s">
        <v>154</v>
      </c>
      <c r="O1112" s="56" t="s">
        <v>653</v>
      </c>
      <c r="P1112" s="62" t="s">
        <v>14</v>
      </c>
      <c r="Q1112" s="56">
        <v>43761098</v>
      </c>
      <c r="R1112" s="56" t="s">
        <v>654</v>
      </c>
      <c r="S1112" s="56" t="s">
        <v>465</v>
      </c>
      <c r="T1112" s="57" t="s">
        <v>274</v>
      </c>
      <c r="U1112" s="57">
        <v>6</v>
      </c>
      <c r="V1112" s="125">
        <v>120.12</v>
      </c>
      <c r="W1112" s="125" t="s">
        <v>1017</v>
      </c>
      <c r="X1112" s="65">
        <v>44789</v>
      </c>
      <c r="Y1112" s="65">
        <v>44791</v>
      </c>
      <c r="Z1112" s="69" t="s">
        <v>1080</v>
      </c>
      <c r="AA1112" s="322">
        <v>43450</v>
      </c>
      <c r="AB1112" s="56">
        <v>120</v>
      </c>
      <c r="AC1112" s="56">
        <v>36</v>
      </c>
      <c r="AD1112" s="65">
        <v>46021</v>
      </c>
      <c r="AE1112" s="117">
        <v>278.75</v>
      </c>
      <c r="AF1112" s="117"/>
      <c r="AG1112" s="56"/>
      <c r="AH1112" s="56"/>
      <c r="AI1112" s="56"/>
      <c r="AJ1112" s="56"/>
      <c r="AK1112" s="56"/>
      <c r="AL1112" s="58"/>
      <c r="AM1112" s="58"/>
      <c r="AN1112" s="58"/>
      <c r="AO1112" s="58"/>
      <c r="AP1112" s="58"/>
      <c r="AQ1112" s="58"/>
      <c r="AR1112" s="58"/>
      <c r="AS1112" s="58"/>
      <c r="AT1112" s="58"/>
      <c r="AU1112" s="58"/>
      <c r="AV1112" s="58"/>
      <c r="AW1112" s="56"/>
      <c r="AX1112" s="56"/>
      <c r="AY1112" s="56"/>
      <c r="AZ1112" s="56"/>
      <c r="BA1112" s="58"/>
      <c r="BB1112" s="58"/>
      <c r="BC1112" s="56"/>
      <c r="BD1112" s="56"/>
      <c r="BE1112" s="56"/>
      <c r="BF1112" s="56"/>
      <c r="BG1112" s="56"/>
      <c r="BH1112" s="56"/>
      <c r="BI1112" s="56"/>
      <c r="BJ1112" s="56"/>
      <c r="BK1112" s="56"/>
      <c r="BL1112" s="56"/>
      <c r="BM1112" s="56"/>
      <c r="BN1112" s="56"/>
      <c r="BO1112" s="56"/>
      <c r="BP1112" s="56"/>
      <c r="BQ1112" s="56"/>
      <c r="BR1112" s="56"/>
      <c r="BS1112" s="56"/>
      <c r="BT1112" s="56"/>
      <c r="BU1112" s="56"/>
      <c r="BV1112" s="56"/>
      <c r="BW1112" s="56"/>
      <c r="BX1112" s="56"/>
      <c r="BY1112" s="56"/>
      <c r="BZ1112" s="56"/>
      <c r="CA1112" s="56"/>
      <c r="CB1112" s="56"/>
      <c r="CC1112" s="56"/>
      <c r="CD1112" s="56"/>
      <c r="CE1112" s="56"/>
      <c r="CF1112" s="56"/>
      <c r="CG1112" s="56"/>
      <c r="CH1112" s="56"/>
      <c r="CI1112" s="56"/>
      <c r="CJ1112" s="56"/>
      <c r="CK1112" s="56"/>
      <c r="CL1112" s="56"/>
      <c r="CM1112" s="56"/>
      <c r="CN1112" s="56"/>
      <c r="CO1112" s="56"/>
      <c r="CP1112" s="56"/>
      <c r="CQ1112" s="56"/>
      <c r="CR1112" s="56"/>
      <c r="CS1112" s="58">
        <f>+AL1112+AT1112</f>
        <v>0</v>
      </c>
      <c r="CT1112" s="76">
        <f>+BA1112+BG1112+BM1112+BS1112+BY1112+CE1112+CK1112+CQ1112</f>
        <v>0</v>
      </c>
      <c r="CU1112" s="76">
        <f>+CS1112-CT1112</f>
        <v>0</v>
      </c>
      <c r="CV1112" s="81">
        <f>+AE1112-AL1112-AT1112</f>
        <v>278.75</v>
      </c>
      <c r="CW1112" s="56"/>
      <c r="CX1112" s="56"/>
      <c r="CY1112" s="56"/>
    </row>
    <row r="1113" spans="1:103" s="70" customFormat="1">
      <c r="A1113" s="56" t="s">
        <v>652</v>
      </c>
      <c r="B1113" s="13">
        <v>143</v>
      </c>
      <c r="C1113" s="15" t="s">
        <v>402</v>
      </c>
      <c r="D1113" s="15" t="s">
        <v>403</v>
      </c>
      <c r="E1113" s="13" t="s">
        <v>262</v>
      </c>
      <c r="F1113" s="13">
        <v>16</v>
      </c>
      <c r="G1113" s="13" t="s">
        <v>274</v>
      </c>
      <c r="H1113" s="13">
        <v>6</v>
      </c>
      <c r="I1113" s="55">
        <v>120.12</v>
      </c>
      <c r="J1113" s="55">
        <v>35900</v>
      </c>
      <c r="K1113" s="15">
        <v>0</v>
      </c>
      <c r="L1113" s="15" t="s">
        <v>41</v>
      </c>
      <c r="M1113" s="62" t="s">
        <v>14</v>
      </c>
      <c r="N1113" s="56" t="s">
        <v>154</v>
      </c>
      <c r="O1113" s="56" t="s">
        <v>653</v>
      </c>
      <c r="P1113" s="62" t="s">
        <v>14</v>
      </c>
      <c r="Q1113" s="56">
        <v>43761098</v>
      </c>
      <c r="R1113" s="56" t="s">
        <v>654</v>
      </c>
      <c r="S1113" s="56" t="s">
        <v>465</v>
      </c>
      <c r="T1113" s="57" t="s">
        <v>274</v>
      </c>
      <c r="U1113" s="57">
        <v>6</v>
      </c>
      <c r="V1113" s="125">
        <v>120.12</v>
      </c>
      <c r="W1113" s="125" t="s">
        <v>1017</v>
      </c>
      <c r="X1113" s="65">
        <v>44789</v>
      </c>
      <c r="Y1113" s="65">
        <v>44791</v>
      </c>
      <c r="Z1113" s="69" t="s">
        <v>1080</v>
      </c>
      <c r="AA1113" s="322">
        <v>43450</v>
      </c>
      <c r="AB1113" s="56">
        <v>120</v>
      </c>
      <c r="AC1113" s="56">
        <v>37</v>
      </c>
      <c r="AD1113" s="65">
        <v>46052</v>
      </c>
      <c r="AE1113" s="117">
        <v>278.75</v>
      </c>
      <c r="AF1113" s="117"/>
      <c r="AG1113" s="56"/>
      <c r="AH1113" s="56"/>
      <c r="AI1113" s="56"/>
      <c r="AJ1113" s="56"/>
      <c r="AK1113" s="56"/>
      <c r="AL1113" s="58"/>
      <c r="AM1113" s="58"/>
      <c r="AN1113" s="58"/>
      <c r="AO1113" s="58"/>
      <c r="AP1113" s="58"/>
      <c r="AQ1113" s="58"/>
      <c r="AR1113" s="58"/>
      <c r="AS1113" s="58"/>
      <c r="AT1113" s="58"/>
      <c r="AU1113" s="58"/>
      <c r="AV1113" s="58"/>
      <c r="AW1113" s="56"/>
      <c r="AX1113" s="56"/>
      <c r="AY1113" s="56"/>
      <c r="AZ1113" s="56"/>
      <c r="BA1113" s="58"/>
      <c r="BB1113" s="58"/>
      <c r="BC1113" s="56"/>
      <c r="BD1113" s="56"/>
      <c r="BE1113" s="56"/>
      <c r="BF1113" s="56"/>
      <c r="BG1113" s="56"/>
      <c r="BH1113" s="56"/>
      <c r="BI1113" s="56"/>
      <c r="BJ1113" s="56"/>
      <c r="BK1113" s="56"/>
      <c r="BL1113" s="56"/>
      <c r="BM1113" s="56"/>
      <c r="BN1113" s="56"/>
      <c r="BO1113" s="56"/>
      <c r="BP1113" s="56"/>
      <c r="BQ1113" s="56"/>
      <c r="BR1113" s="56"/>
      <c r="BS1113" s="56"/>
      <c r="BT1113" s="56"/>
      <c r="BU1113" s="56"/>
      <c r="BV1113" s="56"/>
      <c r="BW1113" s="56"/>
      <c r="BX1113" s="56"/>
      <c r="BY1113" s="56"/>
      <c r="BZ1113" s="56"/>
      <c r="CA1113" s="56"/>
      <c r="CB1113" s="56"/>
      <c r="CC1113" s="56"/>
      <c r="CD1113" s="56"/>
      <c r="CE1113" s="56"/>
      <c r="CF1113" s="56"/>
      <c r="CG1113" s="56"/>
      <c r="CH1113" s="56"/>
      <c r="CI1113" s="56"/>
      <c r="CJ1113" s="56"/>
      <c r="CK1113" s="56"/>
      <c r="CL1113" s="56"/>
      <c r="CM1113" s="56"/>
      <c r="CN1113" s="56"/>
      <c r="CO1113" s="56"/>
      <c r="CP1113" s="56"/>
      <c r="CQ1113" s="56"/>
      <c r="CR1113" s="56"/>
      <c r="CS1113" s="58">
        <f>+AL1113+AT1113</f>
        <v>0</v>
      </c>
      <c r="CT1113" s="76">
        <f>+BA1113+BG1113+BM1113+BS1113+BY1113+CE1113+CK1113+CQ1113</f>
        <v>0</v>
      </c>
      <c r="CU1113" s="76">
        <f>+CS1113-CT1113</f>
        <v>0</v>
      </c>
      <c r="CV1113" s="81">
        <f>+AE1113-AL1113-AT1113</f>
        <v>278.75</v>
      </c>
      <c r="CW1113" s="56"/>
      <c r="CX1113" s="56"/>
      <c r="CY1113" s="56"/>
    </row>
    <row r="1114" spans="1:103" s="70" customFormat="1">
      <c r="A1114" s="56" t="s">
        <v>652</v>
      </c>
      <c r="B1114" s="13">
        <v>143</v>
      </c>
      <c r="C1114" s="15" t="s">
        <v>402</v>
      </c>
      <c r="D1114" s="15" t="s">
        <v>403</v>
      </c>
      <c r="E1114" s="13" t="s">
        <v>262</v>
      </c>
      <c r="F1114" s="13">
        <v>16</v>
      </c>
      <c r="G1114" s="13" t="s">
        <v>274</v>
      </c>
      <c r="H1114" s="13">
        <v>6</v>
      </c>
      <c r="I1114" s="55">
        <v>120.12</v>
      </c>
      <c r="J1114" s="55">
        <v>35900</v>
      </c>
      <c r="K1114" s="15">
        <v>0</v>
      </c>
      <c r="L1114" s="15" t="s">
        <v>41</v>
      </c>
      <c r="M1114" s="62" t="s">
        <v>14</v>
      </c>
      <c r="N1114" s="56" t="s">
        <v>154</v>
      </c>
      <c r="O1114" s="56" t="s">
        <v>653</v>
      </c>
      <c r="P1114" s="62" t="s">
        <v>14</v>
      </c>
      <c r="Q1114" s="56">
        <v>43761098</v>
      </c>
      <c r="R1114" s="56" t="s">
        <v>654</v>
      </c>
      <c r="S1114" s="56" t="s">
        <v>465</v>
      </c>
      <c r="T1114" s="57" t="s">
        <v>274</v>
      </c>
      <c r="U1114" s="57">
        <v>6</v>
      </c>
      <c r="V1114" s="125">
        <v>120.12</v>
      </c>
      <c r="W1114" s="125" t="s">
        <v>1017</v>
      </c>
      <c r="X1114" s="65">
        <v>44789</v>
      </c>
      <c r="Y1114" s="65">
        <v>44791</v>
      </c>
      <c r="Z1114" s="69" t="s">
        <v>1080</v>
      </c>
      <c r="AA1114" s="322">
        <v>43450</v>
      </c>
      <c r="AB1114" s="56">
        <v>120</v>
      </c>
      <c r="AC1114" s="56">
        <v>38</v>
      </c>
      <c r="AD1114" s="65">
        <v>46081</v>
      </c>
      <c r="AE1114" s="117">
        <v>278.75</v>
      </c>
      <c r="AF1114" s="117"/>
      <c r="AG1114" s="56"/>
      <c r="AH1114" s="56"/>
      <c r="AI1114" s="56"/>
      <c r="AJ1114" s="56"/>
      <c r="AK1114" s="56"/>
      <c r="AL1114" s="58"/>
      <c r="AM1114" s="58"/>
      <c r="AN1114" s="58"/>
      <c r="AO1114" s="58"/>
      <c r="AP1114" s="58"/>
      <c r="AQ1114" s="58"/>
      <c r="AR1114" s="58"/>
      <c r="AS1114" s="58"/>
      <c r="AT1114" s="58"/>
      <c r="AU1114" s="58"/>
      <c r="AV1114" s="58"/>
      <c r="AW1114" s="56"/>
      <c r="AX1114" s="56"/>
      <c r="AY1114" s="56"/>
      <c r="AZ1114" s="56"/>
      <c r="BA1114" s="58"/>
      <c r="BB1114" s="58"/>
      <c r="BC1114" s="56"/>
      <c r="BD1114" s="56"/>
      <c r="BE1114" s="56"/>
      <c r="BF1114" s="56"/>
      <c r="BG1114" s="56"/>
      <c r="BH1114" s="56"/>
      <c r="BI1114" s="56"/>
      <c r="BJ1114" s="56"/>
      <c r="BK1114" s="56"/>
      <c r="BL1114" s="56"/>
      <c r="BM1114" s="56"/>
      <c r="BN1114" s="56"/>
      <c r="BO1114" s="56"/>
      <c r="BP1114" s="56"/>
      <c r="BQ1114" s="56"/>
      <c r="BR1114" s="56"/>
      <c r="BS1114" s="56"/>
      <c r="BT1114" s="56"/>
      <c r="BU1114" s="56"/>
      <c r="BV1114" s="56"/>
      <c r="BW1114" s="56"/>
      <c r="BX1114" s="56"/>
      <c r="BY1114" s="56"/>
      <c r="BZ1114" s="56"/>
      <c r="CA1114" s="56"/>
      <c r="CB1114" s="56"/>
      <c r="CC1114" s="56"/>
      <c r="CD1114" s="56"/>
      <c r="CE1114" s="56"/>
      <c r="CF1114" s="56"/>
      <c r="CG1114" s="56"/>
      <c r="CH1114" s="56"/>
      <c r="CI1114" s="56"/>
      <c r="CJ1114" s="56"/>
      <c r="CK1114" s="56"/>
      <c r="CL1114" s="56"/>
      <c r="CM1114" s="56"/>
      <c r="CN1114" s="56"/>
      <c r="CO1114" s="56"/>
      <c r="CP1114" s="56"/>
      <c r="CQ1114" s="56"/>
      <c r="CR1114" s="56"/>
      <c r="CS1114" s="58">
        <f>+AL1114+AT1114</f>
        <v>0</v>
      </c>
      <c r="CT1114" s="76">
        <f>+BA1114+BG1114+BM1114+BS1114+BY1114+CE1114+CK1114+CQ1114</f>
        <v>0</v>
      </c>
      <c r="CU1114" s="76">
        <f>+CS1114-CT1114</f>
        <v>0</v>
      </c>
      <c r="CV1114" s="81">
        <f>+AE1114-AL1114-AT1114</f>
        <v>278.75</v>
      </c>
      <c r="CW1114" s="56"/>
      <c r="CX1114" s="56"/>
      <c r="CY1114" s="56"/>
    </row>
    <row r="1115" spans="1:103" s="70" customFormat="1">
      <c r="A1115" s="56" t="s">
        <v>652</v>
      </c>
      <c r="B1115" s="13">
        <v>143</v>
      </c>
      <c r="C1115" s="15" t="s">
        <v>402</v>
      </c>
      <c r="D1115" s="15" t="s">
        <v>403</v>
      </c>
      <c r="E1115" s="13" t="s">
        <v>262</v>
      </c>
      <c r="F1115" s="13">
        <v>16</v>
      </c>
      <c r="G1115" s="13" t="s">
        <v>274</v>
      </c>
      <c r="H1115" s="13">
        <v>6</v>
      </c>
      <c r="I1115" s="55">
        <v>120.12</v>
      </c>
      <c r="J1115" s="55">
        <v>35900</v>
      </c>
      <c r="K1115" s="15">
        <v>0</v>
      </c>
      <c r="L1115" s="15" t="s">
        <v>41</v>
      </c>
      <c r="M1115" s="62" t="s">
        <v>14</v>
      </c>
      <c r="N1115" s="56" t="s">
        <v>154</v>
      </c>
      <c r="O1115" s="56" t="s">
        <v>653</v>
      </c>
      <c r="P1115" s="62" t="s">
        <v>14</v>
      </c>
      <c r="Q1115" s="56">
        <v>43761098</v>
      </c>
      <c r="R1115" s="56" t="s">
        <v>654</v>
      </c>
      <c r="S1115" s="56" t="s">
        <v>465</v>
      </c>
      <c r="T1115" s="57" t="s">
        <v>274</v>
      </c>
      <c r="U1115" s="57">
        <v>6</v>
      </c>
      <c r="V1115" s="125">
        <v>120.12</v>
      </c>
      <c r="W1115" s="125" t="s">
        <v>1017</v>
      </c>
      <c r="X1115" s="65">
        <v>44789</v>
      </c>
      <c r="Y1115" s="65">
        <v>44791</v>
      </c>
      <c r="Z1115" s="69" t="s">
        <v>1080</v>
      </c>
      <c r="AA1115" s="322">
        <v>43450</v>
      </c>
      <c r="AB1115" s="56">
        <v>120</v>
      </c>
      <c r="AC1115" s="56">
        <v>39</v>
      </c>
      <c r="AD1115" s="65">
        <v>46111</v>
      </c>
      <c r="AE1115" s="117">
        <v>278.75</v>
      </c>
      <c r="AF1115" s="117"/>
      <c r="AG1115" s="56"/>
      <c r="AH1115" s="56"/>
      <c r="AI1115" s="56"/>
      <c r="AJ1115" s="56"/>
      <c r="AK1115" s="56"/>
      <c r="AL1115" s="58"/>
      <c r="AM1115" s="58"/>
      <c r="AN1115" s="58"/>
      <c r="AO1115" s="58"/>
      <c r="AP1115" s="58"/>
      <c r="AQ1115" s="58"/>
      <c r="AR1115" s="58"/>
      <c r="AS1115" s="58"/>
      <c r="AT1115" s="58"/>
      <c r="AU1115" s="58"/>
      <c r="AV1115" s="58"/>
      <c r="AW1115" s="56"/>
      <c r="AX1115" s="56"/>
      <c r="AY1115" s="56"/>
      <c r="AZ1115" s="56"/>
      <c r="BA1115" s="58"/>
      <c r="BB1115" s="58"/>
      <c r="BC1115" s="56"/>
      <c r="BD1115" s="56"/>
      <c r="BE1115" s="56"/>
      <c r="BF1115" s="56"/>
      <c r="BG1115" s="56"/>
      <c r="BH1115" s="56"/>
      <c r="BI1115" s="56"/>
      <c r="BJ1115" s="56"/>
      <c r="BK1115" s="56"/>
      <c r="BL1115" s="56"/>
      <c r="BM1115" s="56"/>
      <c r="BN1115" s="56"/>
      <c r="BO1115" s="56"/>
      <c r="BP1115" s="56"/>
      <c r="BQ1115" s="56"/>
      <c r="BR1115" s="56"/>
      <c r="BS1115" s="56"/>
      <c r="BT1115" s="56"/>
      <c r="BU1115" s="56"/>
      <c r="BV1115" s="56"/>
      <c r="BW1115" s="56"/>
      <c r="BX1115" s="56"/>
      <c r="BY1115" s="56"/>
      <c r="BZ1115" s="56"/>
      <c r="CA1115" s="56"/>
      <c r="CB1115" s="56"/>
      <c r="CC1115" s="56"/>
      <c r="CD1115" s="56"/>
      <c r="CE1115" s="56"/>
      <c r="CF1115" s="56"/>
      <c r="CG1115" s="56"/>
      <c r="CH1115" s="56"/>
      <c r="CI1115" s="56"/>
      <c r="CJ1115" s="56"/>
      <c r="CK1115" s="56"/>
      <c r="CL1115" s="56"/>
      <c r="CM1115" s="56"/>
      <c r="CN1115" s="56"/>
      <c r="CO1115" s="56"/>
      <c r="CP1115" s="56"/>
      <c r="CQ1115" s="56"/>
      <c r="CR1115" s="56"/>
      <c r="CS1115" s="58">
        <f>+AL1115+AT1115</f>
        <v>0</v>
      </c>
      <c r="CT1115" s="76">
        <f>+BA1115+BG1115+BM1115+BS1115+BY1115+CE1115+CK1115+CQ1115</f>
        <v>0</v>
      </c>
      <c r="CU1115" s="76">
        <f>+CS1115-CT1115</f>
        <v>0</v>
      </c>
      <c r="CV1115" s="81">
        <f>+AE1115-AL1115-AT1115</f>
        <v>278.75</v>
      </c>
      <c r="CW1115" s="56"/>
      <c r="CX1115" s="56"/>
      <c r="CY1115" s="56"/>
    </row>
    <row r="1116" spans="1:103" s="70" customFormat="1">
      <c r="A1116" s="56" t="s">
        <v>652</v>
      </c>
      <c r="B1116" s="13">
        <v>143</v>
      </c>
      <c r="C1116" s="15" t="s">
        <v>402</v>
      </c>
      <c r="D1116" s="15" t="s">
        <v>403</v>
      </c>
      <c r="E1116" s="13" t="s">
        <v>262</v>
      </c>
      <c r="F1116" s="13">
        <v>16</v>
      </c>
      <c r="G1116" s="13" t="s">
        <v>274</v>
      </c>
      <c r="H1116" s="13">
        <v>6</v>
      </c>
      <c r="I1116" s="55">
        <v>120.12</v>
      </c>
      <c r="J1116" s="55">
        <v>35900</v>
      </c>
      <c r="K1116" s="15">
        <v>0</v>
      </c>
      <c r="L1116" s="15" t="s">
        <v>41</v>
      </c>
      <c r="M1116" s="62" t="s">
        <v>14</v>
      </c>
      <c r="N1116" s="56" t="s">
        <v>154</v>
      </c>
      <c r="O1116" s="56" t="s">
        <v>653</v>
      </c>
      <c r="P1116" s="62" t="s">
        <v>14</v>
      </c>
      <c r="Q1116" s="56">
        <v>43761098</v>
      </c>
      <c r="R1116" s="56" t="s">
        <v>654</v>
      </c>
      <c r="S1116" s="56" t="s">
        <v>465</v>
      </c>
      <c r="T1116" s="57" t="s">
        <v>274</v>
      </c>
      <c r="U1116" s="57">
        <v>6</v>
      </c>
      <c r="V1116" s="125">
        <v>120.12</v>
      </c>
      <c r="W1116" s="125" t="s">
        <v>1017</v>
      </c>
      <c r="X1116" s="65">
        <v>44789</v>
      </c>
      <c r="Y1116" s="65">
        <v>44791</v>
      </c>
      <c r="Z1116" s="69" t="s">
        <v>1080</v>
      </c>
      <c r="AA1116" s="322">
        <v>43450</v>
      </c>
      <c r="AB1116" s="56">
        <v>120</v>
      </c>
      <c r="AC1116" s="56">
        <v>40</v>
      </c>
      <c r="AD1116" s="65">
        <v>46142</v>
      </c>
      <c r="AE1116" s="117">
        <v>278.75</v>
      </c>
      <c r="AF1116" s="117"/>
      <c r="AG1116" s="56"/>
      <c r="AH1116" s="56"/>
      <c r="AI1116" s="56"/>
      <c r="AJ1116" s="56"/>
      <c r="AK1116" s="56"/>
      <c r="AL1116" s="58"/>
      <c r="AM1116" s="58"/>
      <c r="AN1116" s="58"/>
      <c r="AO1116" s="58"/>
      <c r="AP1116" s="58"/>
      <c r="AQ1116" s="58"/>
      <c r="AR1116" s="58"/>
      <c r="AS1116" s="58"/>
      <c r="AT1116" s="58"/>
      <c r="AU1116" s="58"/>
      <c r="AV1116" s="58"/>
      <c r="AW1116" s="56"/>
      <c r="AX1116" s="56"/>
      <c r="AY1116" s="56"/>
      <c r="AZ1116" s="56"/>
      <c r="BA1116" s="58"/>
      <c r="BB1116" s="58"/>
      <c r="BC1116" s="56"/>
      <c r="BD1116" s="56"/>
      <c r="BE1116" s="56"/>
      <c r="BF1116" s="56"/>
      <c r="BG1116" s="56"/>
      <c r="BH1116" s="56"/>
      <c r="BI1116" s="56"/>
      <c r="BJ1116" s="56"/>
      <c r="BK1116" s="56"/>
      <c r="BL1116" s="56"/>
      <c r="BM1116" s="56"/>
      <c r="BN1116" s="56"/>
      <c r="BO1116" s="56"/>
      <c r="BP1116" s="56"/>
      <c r="BQ1116" s="56"/>
      <c r="BR1116" s="56"/>
      <c r="BS1116" s="56"/>
      <c r="BT1116" s="56"/>
      <c r="BU1116" s="56"/>
      <c r="BV1116" s="56"/>
      <c r="BW1116" s="56"/>
      <c r="BX1116" s="56"/>
      <c r="BY1116" s="56"/>
      <c r="BZ1116" s="56"/>
      <c r="CA1116" s="56"/>
      <c r="CB1116" s="56"/>
      <c r="CC1116" s="56"/>
      <c r="CD1116" s="56"/>
      <c r="CE1116" s="56"/>
      <c r="CF1116" s="56"/>
      <c r="CG1116" s="56"/>
      <c r="CH1116" s="56"/>
      <c r="CI1116" s="56"/>
      <c r="CJ1116" s="56"/>
      <c r="CK1116" s="56"/>
      <c r="CL1116" s="56"/>
      <c r="CM1116" s="56"/>
      <c r="CN1116" s="56"/>
      <c r="CO1116" s="56"/>
      <c r="CP1116" s="56"/>
      <c r="CQ1116" s="56"/>
      <c r="CR1116" s="56"/>
      <c r="CS1116" s="58">
        <f>+AL1116+AT1116</f>
        <v>0</v>
      </c>
      <c r="CT1116" s="76">
        <f>+BA1116+BG1116+BM1116+BS1116+BY1116+CE1116+CK1116+CQ1116</f>
        <v>0</v>
      </c>
      <c r="CU1116" s="76">
        <f>+CS1116-CT1116</f>
        <v>0</v>
      </c>
      <c r="CV1116" s="81">
        <f>+AE1116-AL1116-AT1116</f>
        <v>278.75</v>
      </c>
      <c r="CW1116" s="56"/>
      <c r="CX1116" s="56"/>
      <c r="CY1116" s="56"/>
    </row>
    <row r="1117" spans="1:103" s="70" customFormat="1">
      <c r="A1117" s="56" t="s">
        <v>652</v>
      </c>
      <c r="B1117" s="13">
        <v>143</v>
      </c>
      <c r="C1117" s="15" t="s">
        <v>402</v>
      </c>
      <c r="D1117" s="15" t="s">
        <v>403</v>
      </c>
      <c r="E1117" s="13" t="s">
        <v>262</v>
      </c>
      <c r="F1117" s="13">
        <v>16</v>
      </c>
      <c r="G1117" s="13" t="s">
        <v>274</v>
      </c>
      <c r="H1117" s="13">
        <v>6</v>
      </c>
      <c r="I1117" s="55">
        <v>120.12</v>
      </c>
      <c r="J1117" s="55">
        <v>35900</v>
      </c>
      <c r="K1117" s="15">
        <v>0</v>
      </c>
      <c r="L1117" s="15" t="s">
        <v>41</v>
      </c>
      <c r="M1117" s="62" t="s">
        <v>14</v>
      </c>
      <c r="N1117" s="56" t="s">
        <v>154</v>
      </c>
      <c r="O1117" s="56" t="s">
        <v>653</v>
      </c>
      <c r="P1117" s="62" t="s">
        <v>14</v>
      </c>
      <c r="Q1117" s="56">
        <v>43761098</v>
      </c>
      <c r="R1117" s="56" t="s">
        <v>654</v>
      </c>
      <c r="S1117" s="56" t="s">
        <v>465</v>
      </c>
      <c r="T1117" s="57" t="s">
        <v>274</v>
      </c>
      <c r="U1117" s="57">
        <v>6</v>
      </c>
      <c r="V1117" s="125">
        <v>120.12</v>
      </c>
      <c r="W1117" s="125" t="s">
        <v>1017</v>
      </c>
      <c r="X1117" s="65">
        <v>44789</v>
      </c>
      <c r="Y1117" s="65">
        <v>44791</v>
      </c>
      <c r="Z1117" s="69" t="s">
        <v>1080</v>
      </c>
      <c r="AA1117" s="322">
        <v>43450</v>
      </c>
      <c r="AB1117" s="56">
        <v>120</v>
      </c>
      <c r="AC1117" s="56">
        <v>41</v>
      </c>
      <c r="AD1117" s="65">
        <v>46172</v>
      </c>
      <c r="AE1117" s="117">
        <v>278.75</v>
      </c>
      <c r="AF1117" s="117"/>
      <c r="AG1117" s="56"/>
      <c r="AH1117" s="56"/>
      <c r="AI1117" s="56"/>
      <c r="AJ1117" s="56"/>
      <c r="AK1117" s="56"/>
      <c r="AL1117" s="58"/>
      <c r="AM1117" s="58"/>
      <c r="AN1117" s="58"/>
      <c r="AO1117" s="58"/>
      <c r="AP1117" s="58"/>
      <c r="AQ1117" s="58"/>
      <c r="AR1117" s="58"/>
      <c r="AS1117" s="58"/>
      <c r="AT1117" s="58"/>
      <c r="AU1117" s="58"/>
      <c r="AV1117" s="58"/>
      <c r="AW1117" s="56"/>
      <c r="AX1117" s="56"/>
      <c r="AY1117" s="56"/>
      <c r="AZ1117" s="56"/>
      <c r="BA1117" s="58"/>
      <c r="BB1117" s="58"/>
      <c r="BC1117" s="56"/>
      <c r="BD1117" s="56"/>
      <c r="BE1117" s="56"/>
      <c r="BF1117" s="56"/>
      <c r="BG1117" s="56"/>
      <c r="BH1117" s="56"/>
      <c r="BI1117" s="56"/>
      <c r="BJ1117" s="56"/>
      <c r="BK1117" s="56"/>
      <c r="BL1117" s="56"/>
      <c r="BM1117" s="56"/>
      <c r="BN1117" s="56"/>
      <c r="BO1117" s="56"/>
      <c r="BP1117" s="56"/>
      <c r="BQ1117" s="56"/>
      <c r="BR1117" s="56"/>
      <c r="BS1117" s="56"/>
      <c r="BT1117" s="56"/>
      <c r="BU1117" s="56"/>
      <c r="BV1117" s="56"/>
      <c r="BW1117" s="56"/>
      <c r="BX1117" s="56"/>
      <c r="BY1117" s="56"/>
      <c r="BZ1117" s="56"/>
      <c r="CA1117" s="56"/>
      <c r="CB1117" s="56"/>
      <c r="CC1117" s="56"/>
      <c r="CD1117" s="56"/>
      <c r="CE1117" s="56"/>
      <c r="CF1117" s="56"/>
      <c r="CG1117" s="56"/>
      <c r="CH1117" s="56"/>
      <c r="CI1117" s="56"/>
      <c r="CJ1117" s="56"/>
      <c r="CK1117" s="56"/>
      <c r="CL1117" s="56"/>
      <c r="CM1117" s="56"/>
      <c r="CN1117" s="56"/>
      <c r="CO1117" s="56"/>
      <c r="CP1117" s="56"/>
      <c r="CQ1117" s="56"/>
      <c r="CR1117" s="56"/>
      <c r="CS1117" s="58">
        <f>+AL1117+AT1117</f>
        <v>0</v>
      </c>
      <c r="CT1117" s="76">
        <f>+BA1117+BG1117+BM1117+BS1117+BY1117+CE1117+CK1117+CQ1117</f>
        <v>0</v>
      </c>
      <c r="CU1117" s="76">
        <f>+CS1117-CT1117</f>
        <v>0</v>
      </c>
      <c r="CV1117" s="81">
        <f>+AE1117-AL1117-AT1117</f>
        <v>278.75</v>
      </c>
      <c r="CW1117" s="56"/>
      <c r="CX1117" s="56"/>
      <c r="CY1117" s="56"/>
    </row>
    <row r="1118" spans="1:103" s="70" customFormat="1">
      <c r="A1118" s="56" t="s">
        <v>652</v>
      </c>
      <c r="B1118" s="13">
        <v>143</v>
      </c>
      <c r="C1118" s="15" t="s">
        <v>402</v>
      </c>
      <c r="D1118" s="15" t="s">
        <v>403</v>
      </c>
      <c r="E1118" s="13" t="s">
        <v>262</v>
      </c>
      <c r="F1118" s="13">
        <v>16</v>
      </c>
      <c r="G1118" s="13" t="s">
        <v>274</v>
      </c>
      <c r="H1118" s="13">
        <v>6</v>
      </c>
      <c r="I1118" s="55">
        <v>120.12</v>
      </c>
      <c r="J1118" s="55">
        <v>35900</v>
      </c>
      <c r="K1118" s="15">
        <v>0</v>
      </c>
      <c r="L1118" s="15" t="s">
        <v>41</v>
      </c>
      <c r="M1118" s="62" t="s">
        <v>14</v>
      </c>
      <c r="N1118" s="56" t="s">
        <v>154</v>
      </c>
      <c r="O1118" s="56" t="s">
        <v>653</v>
      </c>
      <c r="P1118" s="62" t="s">
        <v>14</v>
      </c>
      <c r="Q1118" s="56">
        <v>43761098</v>
      </c>
      <c r="R1118" s="56" t="s">
        <v>654</v>
      </c>
      <c r="S1118" s="56" t="s">
        <v>465</v>
      </c>
      <c r="T1118" s="57" t="s">
        <v>274</v>
      </c>
      <c r="U1118" s="57">
        <v>6</v>
      </c>
      <c r="V1118" s="125">
        <v>120.12</v>
      </c>
      <c r="W1118" s="125" t="s">
        <v>1017</v>
      </c>
      <c r="X1118" s="65">
        <v>44789</v>
      </c>
      <c r="Y1118" s="65">
        <v>44791</v>
      </c>
      <c r="Z1118" s="69" t="s">
        <v>1080</v>
      </c>
      <c r="AA1118" s="322">
        <v>43450</v>
      </c>
      <c r="AB1118" s="56">
        <v>120</v>
      </c>
      <c r="AC1118" s="56">
        <v>42</v>
      </c>
      <c r="AD1118" s="65">
        <v>46203</v>
      </c>
      <c r="AE1118" s="117">
        <v>278.75</v>
      </c>
      <c r="AF1118" s="117"/>
      <c r="AG1118" s="56"/>
      <c r="AH1118" s="56"/>
      <c r="AI1118" s="56"/>
      <c r="AJ1118" s="56"/>
      <c r="AK1118" s="56"/>
      <c r="AL1118" s="58"/>
      <c r="AM1118" s="58"/>
      <c r="AN1118" s="58"/>
      <c r="AO1118" s="58"/>
      <c r="AP1118" s="58"/>
      <c r="AQ1118" s="58"/>
      <c r="AR1118" s="58"/>
      <c r="AS1118" s="58"/>
      <c r="AT1118" s="58"/>
      <c r="AU1118" s="58"/>
      <c r="AV1118" s="58"/>
      <c r="AW1118" s="56"/>
      <c r="AX1118" s="56"/>
      <c r="AY1118" s="56"/>
      <c r="AZ1118" s="56"/>
      <c r="BA1118" s="58"/>
      <c r="BB1118" s="58"/>
      <c r="BC1118" s="56"/>
      <c r="BD1118" s="56"/>
      <c r="BE1118" s="56"/>
      <c r="BF1118" s="56"/>
      <c r="BG1118" s="56"/>
      <c r="BH1118" s="56"/>
      <c r="BI1118" s="56"/>
      <c r="BJ1118" s="56"/>
      <c r="BK1118" s="56"/>
      <c r="BL1118" s="56"/>
      <c r="BM1118" s="56"/>
      <c r="BN1118" s="56"/>
      <c r="BO1118" s="56"/>
      <c r="BP1118" s="56"/>
      <c r="BQ1118" s="56"/>
      <c r="BR1118" s="56"/>
      <c r="BS1118" s="56"/>
      <c r="BT1118" s="56"/>
      <c r="BU1118" s="56"/>
      <c r="BV1118" s="56"/>
      <c r="BW1118" s="56"/>
      <c r="BX1118" s="56"/>
      <c r="BY1118" s="56"/>
      <c r="BZ1118" s="56"/>
      <c r="CA1118" s="56"/>
      <c r="CB1118" s="56"/>
      <c r="CC1118" s="56"/>
      <c r="CD1118" s="56"/>
      <c r="CE1118" s="56"/>
      <c r="CF1118" s="56"/>
      <c r="CG1118" s="56"/>
      <c r="CH1118" s="56"/>
      <c r="CI1118" s="56"/>
      <c r="CJ1118" s="56"/>
      <c r="CK1118" s="56"/>
      <c r="CL1118" s="56"/>
      <c r="CM1118" s="56"/>
      <c r="CN1118" s="56"/>
      <c r="CO1118" s="56"/>
      <c r="CP1118" s="56"/>
      <c r="CQ1118" s="56"/>
      <c r="CR1118" s="56"/>
      <c r="CS1118" s="58">
        <f>+AL1118+AT1118</f>
        <v>0</v>
      </c>
      <c r="CT1118" s="76">
        <f>+BA1118+BG1118+BM1118+BS1118+BY1118+CE1118+CK1118+CQ1118</f>
        <v>0</v>
      </c>
      <c r="CU1118" s="76">
        <f>+CS1118-CT1118</f>
        <v>0</v>
      </c>
      <c r="CV1118" s="81">
        <f>+AE1118-AL1118-AT1118</f>
        <v>278.75</v>
      </c>
      <c r="CW1118" s="56"/>
      <c r="CX1118" s="56"/>
      <c r="CY1118" s="56"/>
    </row>
    <row r="1119" spans="1:103" s="70" customFormat="1">
      <c r="A1119" s="56" t="s">
        <v>652</v>
      </c>
      <c r="B1119" s="13">
        <v>143</v>
      </c>
      <c r="C1119" s="15" t="s">
        <v>402</v>
      </c>
      <c r="D1119" s="15" t="s">
        <v>403</v>
      </c>
      <c r="E1119" s="13" t="s">
        <v>262</v>
      </c>
      <c r="F1119" s="13">
        <v>16</v>
      </c>
      <c r="G1119" s="13" t="s">
        <v>274</v>
      </c>
      <c r="H1119" s="13">
        <v>6</v>
      </c>
      <c r="I1119" s="55">
        <v>120.12</v>
      </c>
      <c r="J1119" s="55">
        <v>35900</v>
      </c>
      <c r="K1119" s="15">
        <v>0</v>
      </c>
      <c r="L1119" s="15" t="s">
        <v>41</v>
      </c>
      <c r="M1119" s="62" t="s">
        <v>14</v>
      </c>
      <c r="N1119" s="56" t="s">
        <v>154</v>
      </c>
      <c r="O1119" s="56" t="s">
        <v>653</v>
      </c>
      <c r="P1119" s="62" t="s">
        <v>14</v>
      </c>
      <c r="Q1119" s="56">
        <v>43761098</v>
      </c>
      <c r="R1119" s="56" t="s">
        <v>654</v>
      </c>
      <c r="S1119" s="56" t="s">
        <v>465</v>
      </c>
      <c r="T1119" s="57" t="s">
        <v>274</v>
      </c>
      <c r="U1119" s="57">
        <v>6</v>
      </c>
      <c r="V1119" s="125">
        <v>120.12</v>
      </c>
      <c r="W1119" s="125" t="s">
        <v>1017</v>
      </c>
      <c r="X1119" s="65">
        <v>44789</v>
      </c>
      <c r="Y1119" s="65">
        <v>44791</v>
      </c>
      <c r="Z1119" s="69" t="s">
        <v>1080</v>
      </c>
      <c r="AA1119" s="322">
        <v>43450</v>
      </c>
      <c r="AB1119" s="56">
        <v>120</v>
      </c>
      <c r="AC1119" s="56">
        <v>43</v>
      </c>
      <c r="AD1119" s="65">
        <v>46233</v>
      </c>
      <c r="AE1119" s="117">
        <v>278.75</v>
      </c>
      <c r="AF1119" s="117"/>
      <c r="AG1119" s="56"/>
      <c r="AH1119" s="56"/>
      <c r="AI1119" s="56"/>
      <c r="AJ1119" s="56"/>
      <c r="AK1119" s="56"/>
      <c r="AL1119" s="58"/>
      <c r="AM1119" s="58"/>
      <c r="AN1119" s="58"/>
      <c r="AO1119" s="58"/>
      <c r="AP1119" s="58"/>
      <c r="AQ1119" s="58"/>
      <c r="AR1119" s="58"/>
      <c r="AS1119" s="58"/>
      <c r="AT1119" s="58"/>
      <c r="AU1119" s="58"/>
      <c r="AV1119" s="58"/>
      <c r="AW1119" s="56"/>
      <c r="AX1119" s="56"/>
      <c r="AY1119" s="56"/>
      <c r="AZ1119" s="56"/>
      <c r="BA1119" s="58"/>
      <c r="BB1119" s="58"/>
      <c r="BC1119" s="56"/>
      <c r="BD1119" s="56"/>
      <c r="BE1119" s="56"/>
      <c r="BF1119" s="56"/>
      <c r="BG1119" s="56"/>
      <c r="BH1119" s="56"/>
      <c r="BI1119" s="56"/>
      <c r="BJ1119" s="56"/>
      <c r="BK1119" s="56"/>
      <c r="BL1119" s="56"/>
      <c r="BM1119" s="56"/>
      <c r="BN1119" s="56"/>
      <c r="BO1119" s="56"/>
      <c r="BP1119" s="56"/>
      <c r="BQ1119" s="56"/>
      <c r="BR1119" s="56"/>
      <c r="BS1119" s="56"/>
      <c r="BT1119" s="56"/>
      <c r="BU1119" s="56"/>
      <c r="BV1119" s="56"/>
      <c r="BW1119" s="56"/>
      <c r="BX1119" s="56"/>
      <c r="BY1119" s="56"/>
      <c r="BZ1119" s="56"/>
      <c r="CA1119" s="56"/>
      <c r="CB1119" s="56"/>
      <c r="CC1119" s="56"/>
      <c r="CD1119" s="56"/>
      <c r="CE1119" s="56"/>
      <c r="CF1119" s="56"/>
      <c r="CG1119" s="56"/>
      <c r="CH1119" s="56"/>
      <c r="CI1119" s="56"/>
      <c r="CJ1119" s="56"/>
      <c r="CK1119" s="56"/>
      <c r="CL1119" s="56"/>
      <c r="CM1119" s="56"/>
      <c r="CN1119" s="56"/>
      <c r="CO1119" s="56"/>
      <c r="CP1119" s="56"/>
      <c r="CQ1119" s="56"/>
      <c r="CR1119" s="56"/>
      <c r="CS1119" s="58">
        <f>+AL1119+AT1119</f>
        <v>0</v>
      </c>
      <c r="CT1119" s="76">
        <f>+BA1119+BG1119+BM1119+BS1119+BY1119+CE1119+CK1119+CQ1119</f>
        <v>0</v>
      </c>
      <c r="CU1119" s="76">
        <f>+CS1119-CT1119</f>
        <v>0</v>
      </c>
      <c r="CV1119" s="81">
        <f>+AE1119-AL1119-AT1119</f>
        <v>278.75</v>
      </c>
      <c r="CW1119" s="56"/>
      <c r="CX1119" s="56"/>
      <c r="CY1119" s="56"/>
    </row>
    <row r="1120" spans="1:103" s="70" customFormat="1">
      <c r="A1120" s="56" t="s">
        <v>652</v>
      </c>
      <c r="B1120" s="13">
        <v>143</v>
      </c>
      <c r="C1120" s="15" t="s">
        <v>402</v>
      </c>
      <c r="D1120" s="15" t="s">
        <v>403</v>
      </c>
      <c r="E1120" s="13" t="s">
        <v>262</v>
      </c>
      <c r="F1120" s="13">
        <v>16</v>
      </c>
      <c r="G1120" s="13" t="s">
        <v>274</v>
      </c>
      <c r="H1120" s="13">
        <v>6</v>
      </c>
      <c r="I1120" s="55">
        <v>120.12</v>
      </c>
      <c r="J1120" s="55">
        <v>35900</v>
      </c>
      <c r="K1120" s="15">
        <v>0</v>
      </c>
      <c r="L1120" s="15" t="s">
        <v>41</v>
      </c>
      <c r="M1120" s="62" t="s">
        <v>14</v>
      </c>
      <c r="N1120" s="56" t="s">
        <v>154</v>
      </c>
      <c r="O1120" s="56" t="s">
        <v>653</v>
      </c>
      <c r="P1120" s="62" t="s">
        <v>14</v>
      </c>
      <c r="Q1120" s="56">
        <v>43761098</v>
      </c>
      <c r="R1120" s="56" t="s">
        <v>654</v>
      </c>
      <c r="S1120" s="56" t="s">
        <v>465</v>
      </c>
      <c r="T1120" s="57" t="s">
        <v>274</v>
      </c>
      <c r="U1120" s="57">
        <v>6</v>
      </c>
      <c r="V1120" s="125">
        <v>120.12</v>
      </c>
      <c r="W1120" s="125" t="s">
        <v>1017</v>
      </c>
      <c r="X1120" s="65">
        <v>44789</v>
      </c>
      <c r="Y1120" s="65">
        <v>44791</v>
      </c>
      <c r="Z1120" s="69" t="s">
        <v>1080</v>
      </c>
      <c r="AA1120" s="322">
        <v>43450</v>
      </c>
      <c r="AB1120" s="56">
        <v>120</v>
      </c>
      <c r="AC1120" s="56">
        <v>44</v>
      </c>
      <c r="AD1120" s="65">
        <v>46264</v>
      </c>
      <c r="AE1120" s="117">
        <v>278.75</v>
      </c>
      <c r="AF1120" s="117"/>
      <c r="AG1120" s="56"/>
      <c r="AH1120" s="56"/>
      <c r="AI1120" s="56"/>
      <c r="AJ1120" s="56"/>
      <c r="AK1120" s="56"/>
      <c r="AL1120" s="58"/>
      <c r="AM1120" s="58"/>
      <c r="AN1120" s="58"/>
      <c r="AO1120" s="58"/>
      <c r="AP1120" s="58"/>
      <c r="AQ1120" s="58"/>
      <c r="AR1120" s="58"/>
      <c r="AS1120" s="58"/>
      <c r="AT1120" s="58"/>
      <c r="AU1120" s="58"/>
      <c r="AV1120" s="58"/>
      <c r="AW1120" s="56"/>
      <c r="AX1120" s="56"/>
      <c r="AY1120" s="56"/>
      <c r="AZ1120" s="56"/>
      <c r="BA1120" s="58"/>
      <c r="BB1120" s="58"/>
      <c r="BC1120" s="56"/>
      <c r="BD1120" s="56"/>
      <c r="BE1120" s="56"/>
      <c r="BF1120" s="56"/>
      <c r="BG1120" s="56"/>
      <c r="BH1120" s="56"/>
      <c r="BI1120" s="56"/>
      <c r="BJ1120" s="56"/>
      <c r="BK1120" s="56"/>
      <c r="BL1120" s="56"/>
      <c r="BM1120" s="56"/>
      <c r="BN1120" s="56"/>
      <c r="BO1120" s="56"/>
      <c r="BP1120" s="56"/>
      <c r="BQ1120" s="56"/>
      <c r="BR1120" s="56"/>
      <c r="BS1120" s="56"/>
      <c r="BT1120" s="56"/>
      <c r="BU1120" s="56"/>
      <c r="BV1120" s="56"/>
      <c r="BW1120" s="56"/>
      <c r="BX1120" s="56"/>
      <c r="BY1120" s="56"/>
      <c r="BZ1120" s="56"/>
      <c r="CA1120" s="56"/>
      <c r="CB1120" s="56"/>
      <c r="CC1120" s="56"/>
      <c r="CD1120" s="56"/>
      <c r="CE1120" s="56"/>
      <c r="CF1120" s="56"/>
      <c r="CG1120" s="56"/>
      <c r="CH1120" s="56"/>
      <c r="CI1120" s="56"/>
      <c r="CJ1120" s="56"/>
      <c r="CK1120" s="56"/>
      <c r="CL1120" s="56"/>
      <c r="CM1120" s="56"/>
      <c r="CN1120" s="56"/>
      <c r="CO1120" s="56"/>
      <c r="CP1120" s="56"/>
      <c r="CQ1120" s="56"/>
      <c r="CR1120" s="56"/>
      <c r="CS1120" s="58">
        <f>+AL1120+AT1120</f>
        <v>0</v>
      </c>
      <c r="CT1120" s="76">
        <f>+BA1120+BG1120+BM1120+BS1120+BY1120+CE1120+CK1120+CQ1120</f>
        <v>0</v>
      </c>
      <c r="CU1120" s="76">
        <f>+CS1120-CT1120</f>
        <v>0</v>
      </c>
      <c r="CV1120" s="81">
        <f>+AE1120-AL1120-AT1120</f>
        <v>278.75</v>
      </c>
      <c r="CW1120" s="56"/>
      <c r="CX1120" s="56"/>
      <c r="CY1120" s="56"/>
    </row>
    <row r="1121" spans="1:103" s="70" customFormat="1">
      <c r="A1121" s="56" t="s">
        <v>652</v>
      </c>
      <c r="B1121" s="13">
        <v>143</v>
      </c>
      <c r="C1121" s="15" t="s">
        <v>402</v>
      </c>
      <c r="D1121" s="15" t="s">
        <v>403</v>
      </c>
      <c r="E1121" s="13" t="s">
        <v>262</v>
      </c>
      <c r="F1121" s="13">
        <v>16</v>
      </c>
      <c r="G1121" s="13" t="s">
        <v>274</v>
      </c>
      <c r="H1121" s="13">
        <v>6</v>
      </c>
      <c r="I1121" s="55">
        <v>120.12</v>
      </c>
      <c r="J1121" s="55">
        <v>35900</v>
      </c>
      <c r="K1121" s="15">
        <v>0</v>
      </c>
      <c r="L1121" s="15" t="s">
        <v>41</v>
      </c>
      <c r="M1121" s="62" t="s">
        <v>14</v>
      </c>
      <c r="N1121" s="56" t="s">
        <v>154</v>
      </c>
      <c r="O1121" s="56" t="s">
        <v>653</v>
      </c>
      <c r="P1121" s="62" t="s">
        <v>14</v>
      </c>
      <c r="Q1121" s="56">
        <v>43761098</v>
      </c>
      <c r="R1121" s="56" t="s">
        <v>654</v>
      </c>
      <c r="S1121" s="56" t="s">
        <v>465</v>
      </c>
      <c r="T1121" s="57" t="s">
        <v>274</v>
      </c>
      <c r="U1121" s="57">
        <v>6</v>
      </c>
      <c r="V1121" s="125">
        <v>120.12</v>
      </c>
      <c r="W1121" s="125" t="s">
        <v>1017</v>
      </c>
      <c r="X1121" s="65">
        <v>44789</v>
      </c>
      <c r="Y1121" s="65">
        <v>44791</v>
      </c>
      <c r="Z1121" s="69" t="s">
        <v>1080</v>
      </c>
      <c r="AA1121" s="322">
        <v>43450</v>
      </c>
      <c r="AB1121" s="56">
        <v>120</v>
      </c>
      <c r="AC1121" s="56">
        <v>45</v>
      </c>
      <c r="AD1121" s="65">
        <v>46295</v>
      </c>
      <c r="AE1121" s="117">
        <v>278.75</v>
      </c>
      <c r="AF1121" s="117"/>
      <c r="AG1121" s="56"/>
      <c r="AH1121" s="56"/>
      <c r="AI1121" s="56"/>
      <c r="AJ1121" s="56"/>
      <c r="AK1121" s="56"/>
      <c r="AL1121" s="58"/>
      <c r="AM1121" s="58"/>
      <c r="AN1121" s="58"/>
      <c r="AO1121" s="58"/>
      <c r="AP1121" s="58"/>
      <c r="AQ1121" s="58"/>
      <c r="AR1121" s="58"/>
      <c r="AS1121" s="58"/>
      <c r="AT1121" s="58"/>
      <c r="AU1121" s="58"/>
      <c r="AV1121" s="58"/>
      <c r="AW1121" s="56"/>
      <c r="AX1121" s="56"/>
      <c r="AY1121" s="56"/>
      <c r="AZ1121" s="56"/>
      <c r="BA1121" s="58"/>
      <c r="BB1121" s="58"/>
      <c r="BC1121" s="56"/>
      <c r="BD1121" s="56"/>
      <c r="BE1121" s="56"/>
      <c r="BF1121" s="56"/>
      <c r="BG1121" s="56"/>
      <c r="BH1121" s="56"/>
      <c r="BI1121" s="56"/>
      <c r="BJ1121" s="56"/>
      <c r="BK1121" s="56"/>
      <c r="BL1121" s="56"/>
      <c r="BM1121" s="56"/>
      <c r="BN1121" s="56"/>
      <c r="BO1121" s="56"/>
      <c r="BP1121" s="56"/>
      <c r="BQ1121" s="56"/>
      <c r="BR1121" s="56"/>
      <c r="BS1121" s="56"/>
      <c r="BT1121" s="56"/>
      <c r="BU1121" s="56"/>
      <c r="BV1121" s="56"/>
      <c r="BW1121" s="56"/>
      <c r="BX1121" s="56"/>
      <c r="BY1121" s="56"/>
      <c r="BZ1121" s="56"/>
      <c r="CA1121" s="56"/>
      <c r="CB1121" s="56"/>
      <c r="CC1121" s="56"/>
      <c r="CD1121" s="56"/>
      <c r="CE1121" s="56"/>
      <c r="CF1121" s="56"/>
      <c r="CG1121" s="56"/>
      <c r="CH1121" s="56"/>
      <c r="CI1121" s="56"/>
      <c r="CJ1121" s="56"/>
      <c r="CK1121" s="56"/>
      <c r="CL1121" s="56"/>
      <c r="CM1121" s="56"/>
      <c r="CN1121" s="56"/>
      <c r="CO1121" s="56"/>
      <c r="CP1121" s="56"/>
      <c r="CQ1121" s="56"/>
      <c r="CR1121" s="56"/>
      <c r="CS1121" s="58">
        <f>+AL1121+AT1121</f>
        <v>0</v>
      </c>
      <c r="CT1121" s="76">
        <f>+BA1121+BG1121+BM1121+BS1121+BY1121+CE1121+CK1121+CQ1121</f>
        <v>0</v>
      </c>
      <c r="CU1121" s="76">
        <f>+CS1121-CT1121</f>
        <v>0</v>
      </c>
      <c r="CV1121" s="81">
        <f>+AE1121-AL1121-AT1121</f>
        <v>278.75</v>
      </c>
      <c r="CW1121" s="56"/>
      <c r="CX1121" s="56"/>
      <c r="CY1121" s="56"/>
    </row>
    <row r="1122" spans="1:103" s="70" customFormat="1">
      <c r="A1122" s="56" t="s">
        <v>652</v>
      </c>
      <c r="B1122" s="13">
        <v>143</v>
      </c>
      <c r="C1122" s="15" t="s">
        <v>402</v>
      </c>
      <c r="D1122" s="15" t="s">
        <v>403</v>
      </c>
      <c r="E1122" s="13" t="s">
        <v>262</v>
      </c>
      <c r="F1122" s="13">
        <v>16</v>
      </c>
      <c r="G1122" s="13" t="s">
        <v>274</v>
      </c>
      <c r="H1122" s="13">
        <v>6</v>
      </c>
      <c r="I1122" s="55">
        <v>120.12</v>
      </c>
      <c r="J1122" s="55">
        <v>35900</v>
      </c>
      <c r="K1122" s="15">
        <v>0</v>
      </c>
      <c r="L1122" s="15" t="s">
        <v>41</v>
      </c>
      <c r="M1122" s="62" t="s">
        <v>14</v>
      </c>
      <c r="N1122" s="56" t="s">
        <v>154</v>
      </c>
      <c r="O1122" s="56" t="s">
        <v>653</v>
      </c>
      <c r="P1122" s="62" t="s">
        <v>14</v>
      </c>
      <c r="Q1122" s="56">
        <v>43761098</v>
      </c>
      <c r="R1122" s="56" t="s">
        <v>654</v>
      </c>
      <c r="S1122" s="56" t="s">
        <v>465</v>
      </c>
      <c r="T1122" s="57" t="s">
        <v>274</v>
      </c>
      <c r="U1122" s="57">
        <v>6</v>
      </c>
      <c r="V1122" s="125">
        <v>120.12</v>
      </c>
      <c r="W1122" s="125" t="s">
        <v>1017</v>
      </c>
      <c r="X1122" s="65">
        <v>44789</v>
      </c>
      <c r="Y1122" s="65">
        <v>44791</v>
      </c>
      <c r="Z1122" s="69" t="s">
        <v>1080</v>
      </c>
      <c r="AA1122" s="322">
        <v>43450</v>
      </c>
      <c r="AB1122" s="56">
        <v>120</v>
      </c>
      <c r="AC1122" s="56">
        <v>46</v>
      </c>
      <c r="AD1122" s="65">
        <v>46325</v>
      </c>
      <c r="AE1122" s="117">
        <v>278.75</v>
      </c>
      <c r="AF1122" s="117"/>
      <c r="AG1122" s="56"/>
      <c r="AH1122" s="56"/>
      <c r="AI1122" s="56"/>
      <c r="AJ1122" s="56"/>
      <c r="AK1122" s="56"/>
      <c r="AL1122" s="58"/>
      <c r="AM1122" s="58"/>
      <c r="AN1122" s="58"/>
      <c r="AO1122" s="58"/>
      <c r="AP1122" s="58"/>
      <c r="AQ1122" s="58"/>
      <c r="AR1122" s="58"/>
      <c r="AS1122" s="58"/>
      <c r="AT1122" s="58"/>
      <c r="AU1122" s="58"/>
      <c r="AV1122" s="58"/>
      <c r="AW1122" s="56"/>
      <c r="AX1122" s="56"/>
      <c r="AY1122" s="56"/>
      <c r="AZ1122" s="56"/>
      <c r="BA1122" s="58"/>
      <c r="BB1122" s="58"/>
      <c r="BC1122" s="56"/>
      <c r="BD1122" s="56"/>
      <c r="BE1122" s="56"/>
      <c r="BF1122" s="56"/>
      <c r="BG1122" s="56"/>
      <c r="BH1122" s="56"/>
      <c r="BI1122" s="56"/>
      <c r="BJ1122" s="56"/>
      <c r="BK1122" s="56"/>
      <c r="BL1122" s="56"/>
      <c r="BM1122" s="56"/>
      <c r="BN1122" s="56"/>
      <c r="BO1122" s="56"/>
      <c r="BP1122" s="56"/>
      <c r="BQ1122" s="56"/>
      <c r="BR1122" s="56"/>
      <c r="BS1122" s="56"/>
      <c r="BT1122" s="56"/>
      <c r="BU1122" s="56"/>
      <c r="BV1122" s="56"/>
      <c r="BW1122" s="56"/>
      <c r="BX1122" s="56"/>
      <c r="BY1122" s="56"/>
      <c r="BZ1122" s="56"/>
      <c r="CA1122" s="56"/>
      <c r="CB1122" s="56"/>
      <c r="CC1122" s="56"/>
      <c r="CD1122" s="56"/>
      <c r="CE1122" s="56"/>
      <c r="CF1122" s="56"/>
      <c r="CG1122" s="56"/>
      <c r="CH1122" s="56"/>
      <c r="CI1122" s="56"/>
      <c r="CJ1122" s="56"/>
      <c r="CK1122" s="56"/>
      <c r="CL1122" s="56"/>
      <c r="CM1122" s="56"/>
      <c r="CN1122" s="56"/>
      <c r="CO1122" s="56"/>
      <c r="CP1122" s="56"/>
      <c r="CQ1122" s="56"/>
      <c r="CR1122" s="56"/>
      <c r="CS1122" s="58">
        <f>+AL1122+AT1122</f>
        <v>0</v>
      </c>
      <c r="CT1122" s="76">
        <f>+BA1122+BG1122+BM1122+BS1122+BY1122+CE1122+CK1122+CQ1122</f>
        <v>0</v>
      </c>
      <c r="CU1122" s="76">
        <f>+CS1122-CT1122</f>
        <v>0</v>
      </c>
      <c r="CV1122" s="81">
        <f>+AE1122-AL1122-AT1122</f>
        <v>278.75</v>
      </c>
      <c r="CW1122" s="56"/>
      <c r="CX1122" s="56"/>
      <c r="CY1122" s="56"/>
    </row>
    <row r="1123" spans="1:103" s="70" customFormat="1">
      <c r="A1123" s="56" t="s">
        <v>652</v>
      </c>
      <c r="B1123" s="13">
        <v>143</v>
      </c>
      <c r="C1123" s="15" t="s">
        <v>402</v>
      </c>
      <c r="D1123" s="15" t="s">
        <v>403</v>
      </c>
      <c r="E1123" s="13" t="s">
        <v>262</v>
      </c>
      <c r="F1123" s="13">
        <v>16</v>
      </c>
      <c r="G1123" s="13" t="s">
        <v>274</v>
      </c>
      <c r="H1123" s="13">
        <v>6</v>
      </c>
      <c r="I1123" s="55">
        <v>120.12</v>
      </c>
      <c r="J1123" s="55">
        <v>35900</v>
      </c>
      <c r="K1123" s="15">
        <v>0</v>
      </c>
      <c r="L1123" s="15" t="s">
        <v>41</v>
      </c>
      <c r="M1123" s="62" t="s">
        <v>14</v>
      </c>
      <c r="N1123" s="56" t="s">
        <v>154</v>
      </c>
      <c r="O1123" s="56" t="s">
        <v>653</v>
      </c>
      <c r="P1123" s="62" t="s">
        <v>14</v>
      </c>
      <c r="Q1123" s="56">
        <v>43761098</v>
      </c>
      <c r="R1123" s="56" t="s">
        <v>654</v>
      </c>
      <c r="S1123" s="56" t="s">
        <v>465</v>
      </c>
      <c r="T1123" s="57" t="s">
        <v>274</v>
      </c>
      <c r="U1123" s="57">
        <v>6</v>
      </c>
      <c r="V1123" s="125">
        <v>120.12</v>
      </c>
      <c r="W1123" s="125" t="s">
        <v>1017</v>
      </c>
      <c r="X1123" s="65">
        <v>44789</v>
      </c>
      <c r="Y1123" s="65">
        <v>44791</v>
      </c>
      <c r="Z1123" s="69" t="s">
        <v>1080</v>
      </c>
      <c r="AA1123" s="322">
        <v>43450</v>
      </c>
      <c r="AB1123" s="56">
        <v>120</v>
      </c>
      <c r="AC1123" s="56">
        <v>47</v>
      </c>
      <c r="AD1123" s="65">
        <v>46356</v>
      </c>
      <c r="AE1123" s="117">
        <v>278.75</v>
      </c>
      <c r="AF1123" s="117"/>
      <c r="AG1123" s="56"/>
      <c r="AH1123" s="56"/>
      <c r="AI1123" s="56"/>
      <c r="AJ1123" s="56"/>
      <c r="AK1123" s="56"/>
      <c r="AL1123" s="58"/>
      <c r="AM1123" s="58"/>
      <c r="AN1123" s="58"/>
      <c r="AO1123" s="58"/>
      <c r="AP1123" s="58"/>
      <c r="AQ1123" s="58"/>
      <c r="AR1123" s="58"/>
      <c r="AS1123" s="58"/>
      <c r="AT1123" s="58"/>
      <c r="AU1123" s="58"/>
      <c r="AV1123" s="58"/>
      <c r="AW1123" s="56"/>
      <c r="AX1123" s="56"/>
      <c r="AY1123" s="56"/>
      <c r="AZ1123" s="56"/>
      <c r="BA1123" s="58"/>
      <c r="BB1123" s="58"/>
      <c r="BC1123" s="56"/>
      <c r="BD1123" s="56"/>
      <c r="BE1123" s="56"/>
      <c r="BF1123" s="56"/>
      <c r="BG1123" s="56"/>
      <c r="BH1123" s="56"/>
      <c r="BI1123" s="56"/>
      <c r="BJ1123" s="56"/>
      <c r="BK1123" s="56"/>
      <c r="BL1123" s="56"/>
      <c r="BM1123" s="56"/>
      <c r="BN1123" s="56"/>
      <c r="BO1123" s="56"/>
      <c r="BP1123" s="56"/>
      <c r="BQ1123" s="56"/>
      <c r="BR1123" s="56"/>
      <c r="BS1123" s="56"/>
      <c r="BT1123" s="56"/>
      <c r="BU1123" s="56"/>
      <c r="BV1123" s="56"/>
      <c r="BW1123" s="56"/>
      <c r="BX1123" s="56"/>
      <c r="BY1123" s="56"/>
      <c r="BZ1123" s="56"/>
      <c r="CA1123" s="56"/>
      <c r="CB1123" s="56"/>
      <c r="CC1123" s="56"/>
      <c r="CD1123" s="56"/>
      <c r="CE1123" s="56"/>
      <c r="CF1123" s="56"/>
      <c r="CG1123" s="56"/>
      <c r="CH1123" s="56"/>
      <c r="CI1123" s="56"/>
      <c r="CJ1123" s="56"/>
      <c r="CK1123" s="56"/>
      <c r="CL1123" s="56"/>
      <c r="CM1123" s="56"/>
      <c r="CN1123" s="56"/>
      <c r="CO1123" s="56"/>
      <c r="CP1123" s="56"/>
      <c r="CQ1123" s="56"/>
      <c r="CR1123" s="56"/>
      <c r="CS1123" s="58">
        <f>+AL1123+AT1123</f>
        <v>0</v>
      </c>
      <c r="CT1123" s="76">
        <f>+BA1123+BG1123+BM1123+BS1123+BY1123+CE1123+CK1123+CQ1123</f>
        <v>0</v>
      </c>
      <c r="CU1123" s="76">
        <f>+CS1123-CT1123</f>
        <v>0</v>
      </c>
      <c r="CV1123" s="81">
        <f>+AE1123-AL1123-AT1123</f>
        <v>278.75</v>
      </c>
      <c r="CW1123" s="56"/>
      <c r="CX1123" s="56"/>
      <c r="CY1123" s="56"/>
    </row>
    <row r="1124" spans="1:103" s="70" customFormat="1">
      <c r="A1124" s="56" t="s">
        <v>652</v>
      </c>
      <c r="B1124" s="13">
        <v>143</v>
      </c>
      <c r="C1124" s="15" t="s">
        <v>402</v>
      </c>
      <c r="D1124" s="15" t="s">
        <v>403</v>
      </c>
      <c r="E1124" s="13" t="s">
        <v>262</v>
      </c>
      <c r="F1124" s="13">
        <v>16</v>
      </c>
      <c r="G1124" s="13" t="s">
        <v>274</v>
      </c>
      <c r="H1124" s="13">
        <v>6</v>
      </c>
      <c r="I1124" s="55">
        <v>120.12</v>
      </c>
      <c r="J1124" s="55">
        <v>35900</v>
      </c>
      <c r="K1124" s="15">
        <v>0</v>
      </c>
      <c r="L1124" s="15" t="s">
        <v>41</v>
      </c>
      <c r="M1124" s="62" t="s">
        <v>14</v>
      </c>
      <c r="N1124" s="56" t="s">
        <v>154</v>
      </c>
      <c r="O1124" s="56" t="s">
        <v>653</v>
      </c>
      <c r="P1124" s="62" t="s">
        <v>14</v>
      </c>
      <c r="Q1124" s="56">
        <v>43761098</v>
      </c>
      <c r="R1124" s="56" t="s">
        <v>654</v>
      </c>
      <c r="S1124" s="56" t="s">
        <v>465</v>
      </c>
      <c r="T1124" s="57" t="s">
        <v>274</v>
      </c>
      <c r="U1124" s="57">
        <v>6</v>
      </c>
      <c r="V1124" s="125">
        <v>120.12</v>
      </c>
      <c r="W1124" s="125" t="s">
        <v>1017</v>
      </c>
      <c r="X1124" s="65">
        <v>44789</v>
      </c>
      <c r="Y1124" s="65">
        <v>44791</v>
      </c>
      <c r="Z1124" s="69" t="s">
        <v>1080</v>
      </c>
      <c r="AA1124" s="322">
        <v>43450</v>
      </c>
      <c r="AB1124" s="56">
        <v>120</v>
      </c>
      <c r="AC1124" s="56">
        <v>48</v>
      </c>
      <c r="AD1124" s="65">
        <v>46386</v>
      </c>
      <c r="AE1124" s="117">
        <v>278.75</v>
      </c>
      <c r="AF1124" s="117"/>
      <c r="AG1124" s="56"/>
      <c r="AH1124" s="56"/>
      <c r="AI1124" s="56"/>
      <c r="AJ1124" s="56"/>
      <c r="AK1124" s="56"/>
      <c r="AL1124" s="58"/>
      <c r="AM1124" s="58"/>
      <c r="AN1124" s="58"/>
      <c r="AO1124" s="58"/>
      <c r="AP1124" s="58"/>
      <c r="AQ1124" s="58"/>
      <c r="AR1124" s="58"/>
      <c r="AS1124" s="58"/>
      <c r="AT1124" s="58"/>
      <c r="AU1124" s="58"/>
      <c r="AV1124" s="58"/>
      <c r="AW1124" s="56"/>
      <c r="AX1124" s="56"/>
      <c r="AY1124" s="56"/>
      <c r="AZ1124" s="56"/>
      <c r="BA1124" s="58"/>
      <c r="BB1124" s="58"/>
      <c r="BC1124" s="56"/>
      <c r="BD1124" s="56"/>
      <c r="BE1124" s="56"/>
      <c r="BF1124" s="56"/>
      <c r="BG1124" s="56"/>
      <c r="BH1124" s="56"/>
      <c r="BI1124" s="56"/>
      <c r="BJ1124" s="56"/>
      <c r="BK1124" s="56"/>
      <c r="BL1124" s="56"/>
      <c r="BM1124" s="56"/>
      <c r="BN1124" s="56"/>
      <c r="BO1124" s="56"/>
      <c r="BP1124" s="56"/>
      <c r="BQ1124" s="56"/>
      <c r="BR1124" s="56"/>
      <c r="BS1124" s="56"/>
      <c r="BT1124" s="56"/>
      <c r="BU1124" s="56"/>
      <c r="BV1124" s="56"/>
      <c r="BW1124" s="56"/>
      <c r="BX1124" s="56"/>
      <c r="BY1124" s="56"/>
      <c r="BZ1124" s="56"/>
      <c r="CA1124" s="56"/>
      <c r="CB1124" s="56"/>
      <c r="CC1124" s="56"/>
      <c r="CD1124" s="56"/>
      <c r="CE1124" s="56"/>
      <c r="CF1124" s="56"/>
      <c r="CG1124" s="56"/>
      <c r="CH1124" s="56"/>
      <c r="CI1124" s="56"/>
      <c r="CJ1124" s="56"/>
      <c r="CK1124" s="56"/>
      <c r="CL1124" s="56"/>
      <c r="CM1124" s="56"/>
      <c r="CN1124" s="56"/>
      <c r="CO1124" s="56"/>
      <c r="CP1124" s="56"/>
      <c r="CQ1124" s="56"/>
      <c r="CR1124" s="56"/>
      <c r="CS1124" s="58">
        <f>+AL1124+AT1124</f>
        <v>0</v>
      </c>
      <c r="CT1124" s="76">
        <f>+BA1124+BG1124+BM1124+BS1124+BY1124+CE1124+CK1124+CQ1124</f>
        <v>0</v>
      </c>
      <c r="CU1124" s="76">
        <f>+CS1124-CT1124</f>
        <v>0</v>
      </c>
      <c r="CV1124" s="81">
        <f>+AE1124-AL1124-AT1124</f>
        <v>278.75</v>
      </c>
      <c r="CW1124" s="56"/>
      <c r="CX1124" s="56"/>
      <c r="CY1124" s="56"/>
    </row>
    <row r="1125" spans="1:103" s="70" customFormat="1">
      <c r="A1125" s="56" t="s">
        <v>652</v>
      </c>
      <c r="B1125" s="13">
        <v>143</v>
      </c>
      <c r="C1125" s="15" t="s">
        <v>402</v>
      </c>
      <c r="D1125" s="15" t="s">
        <v>403</v>
      </c>
      <c r="E1125" s="13" t="s">
        <v>262</v>
      </c>
      <c r="F1125" s="13">
        <v>16</v>
      </c>
      <c r="G1125" s="13" t="s">
        <v>274</v>
      </c>
      <c r="H1125" s="13">
        <v>6</v>
      </c>
      <c r="I1125" s="55">
        <v>120.12</v>
      </c>
      <c r="J1125" s="55">
        <v>35900</v>
      </c>
      <c r="K1125" s="15">
        <v>0</v>
      </c>
      <c r="L1125" s="15" t="s">
        <v>41</v>
      </c>
      <c r="M1125" s="62" t="s">
        <v>14</v>
      </c>
      <c r="N1125" s="56" t="s">
        <v>154</v>
      </c>
      <c r="O1125" s="56" t="s">
        <v>653</v>
      </c>
      <c r="P1125" s="62" t="s">
        <v>14</v>
      </c>
      <c r="Q1125" s="56">
        <v>43761098</v>
      </c>
      <c r="R1125" s="56" t="s">
        <v>654</v>
      </c>
      <c r="S1125" s="56" t="s">
        <v>465</v>
      </c>
      <c r="T1125" s="57" t="s">
        <v>274</v>
      </c>
      <c r="U1125" s="57">
        <v>6</v>
      </c>
      <c r="V1125" s="125">
        <v>120.12</v>
      </c>
      <c r="W1125" s="125" t="s">
        <v>1017</v>
      </c>
      <c r="X1125" s="65">
        <v>44789</v>
      </c>
      <c r="Y1125" s="65">
        <v>44791</v>
      </c>
      <c r="Z1125" s="69" t="s">
        <v>1080</v>
      </c>
      <c r="AA1125" s="322">
        <v>43450</v>
      </c>
      <c r="AB1125" s="56">
        <v>120</v>
      </c>
      <c r="AC1125" s="56">
        <v>49</v>
      </c>
      <c r="AD1125" s="65">
        <v>46417</v>
      </c>
      <c r="AE1125" s="117">
        <v>278.75</v>
      </c>
      <c r="AF1125" s="117"/>
      <c r="AG1125" s="56"/>
      <c r="AH1125" s="56"/>
      <c r="AI1125" s="56"/>
      <c r="AJ1125" s="56"/>
      <c r="AK1125" s="56"/>
      <c r="AL1125" s="58"/>
      <c r="AM1125" s="58"/>
      <c r="AN1125" s="58"/>
      <c r="AO1125" s="58"/>
      <c r="AP1125" s="58"/>
      <c r="AQ1125" s="58"/>
      <c r="AR1125" s="58"/>
      <c r="AS1125" s="58"/>
      <c r="AT1125" s="58"/>
      <c r="AU1125" s="58"/>
      <c r="AV1125" s="58"/>
      <c r="AW1125" s="56"/>
      <c r="AX1125" s="56"/>
      <c r="AY1125" s="56"/>
      <c r="AZ1125" s="56"/>
      <c r="BA1125" s="58"/>
      <c r="BB1125" s="58"/>
      <c r="BC1125" s="56"/>
      <c r="BD1125" s="56"/>
      <c r="BE1125" s="56"/>
      <c r="BF1125" s="56"/>
      <c r="BG1125" s="56"/>
      <c r="BH1125" s="56"/>
      <c r="BI1125" s="56"/>
      <c r="BJ1125" s="56"/>
      <c r="BK1125" s="56"/>
      <c r="BL1125" s="56"/>
      <c r="BM1125" s="56"/>
      <c r="BN1125" s="56"/>
      <c r="BO1125" s="56"/>
      <c r="BP1125" s="56"/>
      <c r="BQ1125" s="56"/>
      <c r="BR1125" s="56"/>
      <c r="BS1125" s="56"/>
      <c r="BT1125" s="56"/>
      <c r="BU1125" s="56"/>
      <c r="BV1125" s="56"/>
      <c r="BW1125" s="56"/>
      <c r="BX1125" s="56"/>
      <c r="BY1125" s="56"/>
      <c r="BZ1125" s="56"/>
      <c r="CA1125" s="56"/>
      <c r="CB1125" s="56"/>
      <c r="CC1125" s="56"/>
      <c r="CD1125" s="56"/>
      <c r="CE1125" s="56"/>
      <c r="CF1125" s="56"/>
      <c r="CG1125" s="56"/>
      <c r="CH1125" s="56"/>
      <c r="CI1125" s="56"/>
      <c r="CJ1125" s="56"/>
      <c r="CK1125" s="56"/>
      <c r="CL1125" s="56"/>
      <c r="CM1125" s="56"/>
      <c r="CN1125" s="56"/>
      <c r="CO1125" s="56"/>
      <c r="CP1125" s="56"/>
      <c r="CQ1125" s="56"/>
      <c r="CR1125" s="56"/>
      <c r="CS1125" s="58">
        <f>+AL1125+AT1125</f>
        <v>0</v>
      </c>
      <c r="CT1125" s="76">
        <f>+BA1125+BG1125+BM1125+BS1125+BY1125+CE1125+CK1125+CQ1125</f>
        <v>0</v>
      </c>
      <c r="CU1125" s="76">
        <f>+CS1125-CT1125</f>
        <v>0</v>
      </c>
      <c r="CV1125" s="81">
        <f>+AE1125-AL1125-AT1125</f>
        <v>278.75</v>
      </c>
      <c r="CW1125" s="56"/>
      <c r="CX1125" s="56"/>
      <c r="CY1125" s="56"/>
    </row>
    <row r="1126" spans="1:103" s="70" customFormat="1">
      <c r="A1126" s="56" t="s">
        <v>652</v>
      </c>
      <c r="B1126" s="13">
        <v>143</v>
      </c>
      <c r="C1126" s="15" t="s">
        <v>402</v>
      </c>
      <c r="D1126" s="15" t="s">
        <v>403</v>
      </c>
      <c r="E1126" s="13" t="s">
        <v>262</v>
      </c>
      <c r="F1126" s="13">
        <v>16</v>
      </c>
      <c r="G1126" s="13" t="s">
        <v>274</v>
      </c>
      <c r="H1126" s="13">
        <v>6</v>
      </c>
      <c r="I1126" s="55">
        <v>120.12</v>
      </c>
      <c r="J1126" s="55">
        <v>35900</v>
      </c>
      <c r="K1126" s="15">
        <v>0</v>
      </c>
      <c r="L1126" s="15" t="s">
        <v>41</v>
      </c>
      <c r="M1126" s="62" t="s">
        <v>14</v>
      </c>
      <c r="N1126" s="56" t="s">
        <v>154</v>
      </c>
      <c r="O1126" s="56" t="s">
        <v>653</v>
      </c>
      <c r="P1126" s="62" t="s">
        <v>14</v>
      </c>
      <c r="Q1126" s="56">
        <v>43761098</v>
      </c>
      <c r="R1126" s="56" t="s">
        <v>654</v>
      </c>
      <c r="S1126" s="56" t="s">
        <v>465</v>
      </c>
      <c r="T1126" s="57" t="s">
        <v>274</v>
      </c>
      <c r="U1126" s="57">
        <v>6</v>
      </c>
      <c r="V1126" s="125">
        <v>120.12</v>
      </c>
      <c r="W1126" s="125" t="s">
        <v>1017</v>
      </c>
      <c r="X1126" s="65">
        <v>44789</v>
      </c>
      <c r="Y1126" s="65">
        <v>44791</v>
      </c>
      <c r="Z1126" s="69" t="s">
        <v>1080</v>
      </c>
      <c r="AA1126" s="322">
        <v>43450</v>
      </c>
      <c r="AB1126" s="56">
        <v>120</v>
      </c>
      <c r="AC1126" s="56">
        <v>50</v>
      </c>
      <c r="AD1126" s="65">
        <v>46446</v>
      </c>
      <c r="AE1126" s="117">
        <v>278.75</v>
      </c>
      <c r="AF1126" s="117"/>
      <c r="AG1126" s="56"/>
      <c r="AH1126" s="56"/>
      <c r="AI1126" s="56"/>
      <c r="AJ1126" s="56"/>
      <c r="AK1126" s="56"/>
      <c r="AL1126" s="58"/>
      <c r="AM1126" s="58"/>
      <c r="AN1126" s="58"/>
      <c r="AO1126" s="58"/>
      <c r="AP1126" s="58"/>
      <c r="AQ1126" s="58"/>
      <c r="AR1126" s="58"/>
      <c r="AS1126" s="58"/>
      <c r="AT1126" s="58"/>
      <c r="AU1126" s="58"/>
      <c r="AV1126" s="58"/>
      <c r="AW1126" s="56"/>
      <c r="AX1126" s="56"/>
      <c r="AY1126" s="56"/>
      <c r="AZ1126" s="56"/>
      <c r="BA1126" s="58"/>
      <c r="BB1126" s="58"/>
      <c r="BC1126" s="56"/>
      <c r="BD1126" s="56"/>
      <c r="BE1126" s="56"/>
      <c r="BF1126" s="56"/>
      <c r="BG1126" s="56"/>
      <c r="BH1126" s="56"/>
      <c r="BI1126" s="56"/>
      <c r="BJ1126" s="56"/>
      <c r="BK1126" s="56"/>
      <c r="BL1126" s="56"/>
      <c r="BM1126" s="56"/>
      <c r="BN1126" s="56"/>
      <c r="BO1126" s="56"/>
      <c r="BP1126" s="56"/>
      <c r="BQ1126" s="56"/>
      <c r="BR1126" s="56"/>
      <c r="BS1126" s="56"/>
      <c r="BT1126" s="56"/>
      <c r="BU1126" s="56"/>
      <c r="BV1126" s="56"/>
      <c r="BW1126" s="56"/>
      <c r="BX1126" s="56"/>
      <c r="BY1126" s="56"/>
      <c r="BZ1126" s="56"/>
      <c r="CA1126" s="56"/>
      <c r="CB1126" s="56"/>
      <c r="CC1126" s="56"/>
      <c r="CD1126" s="56"/>
      <c r="CE1126" s="56"/>
      <c r="CF1126" s="56"/>
      <c r="CG1126" s="56"/>
      <c r="CH1126" s="56"/>
      <c r="CI1126" s="56"/>
      <c r="CJ1126" s="56"/>
      <c r="CK1126" s="56"/>
      <c r="CL1126" s="56"/>
      <c r="CM1126" s="56"/>
      <c r="CN1126" s="56"/>
      <c r="CO1126" s="56"/>
      <c r="CP1126" s="56"/>
      <c r="CQ1126" s="56"/>
      <c r="CR1126" s="56"/>
      <c r="CS1126" s="58">
        <f>+AL1126+AT1126</f>
        <v>0</v>
      </c>
      <c r="CT1126" s="76">
        <f>+BA1126+BG1126+BM1126+BS1126+BY1126+CE1126+CK1126+CQ1126</f>
        <v>0</v>
      </c>
      <c r="CU1126" s="76">
        <f>+CS1126-CT1126</f>
        <v>0</v>
      </c>
      <c r="CV1126" s="81">
        <f>+AE1126-AL1126-AT1126</f>
        <v>278.75</v>
      </c>
      <c r="CW1126" s="56"/>
      <c r="CX1126" s="56"/>
      <c r="CY1126" s="56"/>
    </row>
    <row r="1127" spans="1:103" s="70" customFormat="1">
      <c r="A1127" s="56" t="s">
        <v>652</v>
      </c>
      <c r="B1127" s="13">
        <v>143</v>
      </c>
      <c r="C1127" s="15" t="s">
        <v>402</v>
      </c>
      <c r="D1127" s="15" t="s">
        <v>403</v>
      </c>
      <c r="E1127" s="13" t="s">
        <v>262</v>
      </c>
      <c r="F1127" s="13">
        <v>16</v>
      </c>
      <c r="G1127" s="13" t="s">
        <v>274</v>
      </c>
      <c r="H1127" s="13">
        <v>6</v>
      </c>
      <c r="I1127" s="55">
        <v>120.12</v>
      </c>
      <c r="J1127" s="55">
        <v>35900</v>
      </c>
      <c r="K1127" s="15">
        <v>0</v>
      </c>
      <c r="L1127" s="15" t="s">
        <v>41</v>
      </c>
      <c r="M1127" s="62" t="s">
        <v>14</v>
      </c>
      <c r="N1127" s="56" t="s">
        <v>154</v>
      </c>
      <c r="O1127" s="56" t="s">
        <v>653</v>
      </c>
      <c r="P1127" s="62" t="s">
        <v>14</v>
      </c>
      <c r="Q1127" s="56">
        <v>43761098</v>
      </c>
      <c r="R1127" s="56" t="s">
        <v>654</v>
      </c>
      <c r="S1127" s="56" t="s">
        <v>465</v>
      </c>
      <c r="T1127" s="57" t="s">
        <v>274</v>
      </c>
      <c r="U1127" s="57">
        <v>6</v>
      </c>
      <c r="V1127" s="125">
        <v>120.12</v>
      </c>
      <c r="W1127" s="125" t="s">
        <v>1017</v>
      </c>
      <c r="X1127" s="65">
        <v>44789</v>
      </c>
      <c r="Y1127" s="65">
        <v>44791</v>
      </c>
      <c r="Z1127" s="69" t="s">
        <v>1080</v>
      </c>
      <c r="AA1127" s="322">
        <v>43450</v>
      </c>
      <c r="AB1127" s="56">
        <v>120</v>
      </c>
      <c r="AC1127" s="56">
        <v>51</v>
      </c>
      <c r="AD1127" s="65">
        <v>46476</v>
      </c>
      <c r="AE1127" s="117">
        <v>278.75</v>
      </c>
      <c r="AF1127" s="117"/>
      <c r="AG1127" s="56"/>
      <c r="AH1127" s="56"/>
      <c r="AI1127" s="56"/>
      <c r="AJ1127" s="56"/>
      <c r="AK1127" s="56"/>
      <c r="AL1127" s="58"/>
      <c r="AM1127" s="58"/>
      <c r="AN1127" s="58"/>
      <c r="AO1127" s="58"/>
      <c r="AP1127" s="58"/>
      <c r="AQ1127" s="58"/>
      <c r="AR1127" s="58"/>
      <c r="AS1127" s="58"/>
      <c r="AT1127" s="58"/>
      <c r="AU1127" s="58"/>
      <c r="AV1127" s="58"/>
      <c r="AW1127" s="56"/>
      <c r="AX1127" s="56"/>
      <c r="AY1127" s="56"/>
      <c r="AZ1127" s="56"/>
      <c r="BA1127" s="58"/>
      <c r="BB1127" s="58"/>
      <c r="BC1127" s="56"/>
      <c r="BD1127" s="56"/>
      <c r="BE1127" s="56"/>
      <c r="BF1127" s="56"/>
      <c r="BG1127" s="56"/>
      <c r="BH1127" s="56"/>
      <c r="BI1127" s="56"/>
      <c r="BJ1127" s="56"/>
      <c r="BK1127" s="56"/>
      <c r="BL1127" s="56"/>
      <c r="BM1127" s="56"/>
      <c r="BN1127" s="56"/>
      <c r="BO1127" s="56"/>
      <c r="BP1127" s="56"/>
      <c r="BQ1127" s="56"/>
      <c r="BR1127" s="56"/>
      <c r="BS1127" s="56"/>
      <c r="BT1127" s="56"/>
      <c r="BU1127" s="56"/>
      <c r="BV1127" s="56"/>
      <c r="BW1127" s="56"/>
      <c r="BX1127" s="56"/>
      <c r="BY1127" s="56"/>
      <c r="BZ1127" s="56"/>
      <c r="CA1127" s="56"/>
      <c r="CB1127" s="56"/>
      <c r="CC1127" s="56"/>
      <c r="CD1127" s="56"/>
      <c r="CE1127" s="56"/>
      <c r="CF1127" s="56"/>
      <c r="CG1127" s="56"/>
      <c r="CH1127" s="56"/>
      <c r="CI1127" s="56"/>
      <c r="CJ1127" s="56"/>
      <c r="CK1127" s="56"/>
      <c r="CL1127" s="56"/>
      <c r="CM1127" s="56"/>
      <c r="CN1127" s="56"/>
      <c r="CO1127" s="56"/>
      <c r="CP1127" s="56"/>
      <c r="CQ1127" s="56"/>
      <c r="CR1127" s="56"/>
      <c r="CS1127" s="58">
        <f>+AL1127+AT1127</f>
        <v>0</v>
      </c>
      <c r="CT1127" s="76">
        <f>+BA1127+BG1127+BM1127+BS1127+BY1127+CE1127+CK1127+CQ1127</f>
        <v>0</v>
      </c>
      <c r="CU1127" s="76">
        <f>+CS1127-CT1127</f>
        <v>0</v>
      </c>
      <c r="CV1127" s="81">
        <f>+AE1127-AL1127-AT1127</f>
        <v>278.75</v>
      </c>
      <c r="CW1127" s="56"/>
      <c r="CX1127" s="56"/>
      <c r="CY1127" s="56"/>
    </row>
    <row r="1128" spans="1:103" s="70" customFormat="1">
      <c r="A1128" s="56" t="s">
        <v>652</v>
      </c>
      <c r="B1128" s="13">
        <v>143</v>
      </c>
      <c r="C1128" s="15" t="s">
        <v>402</v>
      </c>
      <c r="D1128" s="15" t="s">
        <v>403</v>
      </c>
      <c r="E1128" s="13" t="s">
        <v>262</v>
      </c>
      <c r="F1128" s="13">
        <v>16</v>
      </c>
      <c r="G1128" s="13" t="s">
        <v>274</v>
      </c>
      <c r="H1128" s="13">
        <v>6</v>
      </c>
      <c r="I1128" s="55">
        <v>120.12</v>
      </c>
      <c r="J1128" s="55">
        <v>35900</v>
      </c>
      <c r="K1128" s="15">
        <v>0</v>
      </c>
      <c r="L1128" s="15" t="s">
        <v>41</v>
      </c>
      <c r="M1128" s="62" t="s">
        <v>14</v>
      </c>
      <c r="N1128" s="56" t="s">
        <v>154</v>
      </c>
      <c r="O1128" s="56" t="s">
        <v>653</v>
      </c>
      <c r="P1128" s="62" t="s">
        <v>14</v>
      </c>
      <c r="Q1128" s="56">
        <v>43761098</v>
      </c>
      <c r="R1128" s="56" t="s">
        <v>654</v>
      </c>
      <c r="S1128" s="56" t="s">
        <v>465</v>
      </c>
      <c r="T1128" s="57" t="s">
        <v>274</v>
      </c>
      <c r="U1128" s="57">
        <v>6</v>
      </c>
      <c r="V1128" s="125">
        <v>120.12</v>
      </c>
      <c r="W1128" s="125" t="s">
        <v>1017</v>
      </c>
      <c r="X1128" s="65">
        <v>44789</v>
      </c>
      <c r="Y1128" s="65">
        <v>44791</v>
      </c>
      <c r="Z1128" s="69" t="s">
        <v>1080</v>
      </c>
      <c r="AA1128" s="322">
        <v>43450</v>
      </c>
      <c r="AB1128" s="56">
        <v>120</v>
      </c>
      <c r="AC1128" s="56">
        <v>52</v>
      </c>
      <c r="AD1128" s="65">
        <v>46507</v>
      </c>
      <c r="AE1128" s="117">
        <v>278.75</v>
      </c>
      <c r="AF1128" s="117"/>
      <c r="AG1128" s="56"/>
      <c r="AH1128" s="56"/>
      <c r="AI1128" s="56"/>
      <c r="AJ1128" s="56"/>
      <c r="AK1128" s="56"/>
      <c r="AL1128" s="58"/>
      <c r="AM1128" s="58"/>
      <c r="AN1128" s="58"/>
      <c r="AO1128" s="58"/>
      <c r="AP1128" s="58"/>
      <c r="AQ1128" s="58"/>
      <c r="AR1128" s="58"/>
      <c r="AS1128" s="58"/>
      <c r="AT1128" s="58"/>
      <c r="AU1128" s="58"/>
      <c r="AV1128" s="58"/>
      <c r="AW1128" s="56"/>
      <c r="AX1128" s="56"/>
      <c r="AY1128" s="56"/>
      <c r="AZ1128" s="56"/>
      <c r="BA1128" s="58"/>
      <c r="BB1128" s="58"/>
      <c r="BC1128" s="56"/>
      <c r="BD1128" s="56"/>
      <c r="BE1128" s="56"/>
      <c r="BF1128" s="56"/>
      <c r="BG1128" s="56"/>
      <c r="BH1128" s="56"/>
      <c r="BI1128" s="56"/>
      <c r="BJ1128" s="56"/>
      <c r="BK1128" s="56"/>
      <c r="BL1128" s="56"/>
      <c r="BM1128" s="56"/>
      <c r="BN1128" s="56"/>
      <c r="BO1128" s="56"/>
      <c r="BP1128" s="56"/>
      <c r="BQ1128" s="56"/>
      <c r="BR1128" s="56"/>
      <c r="BS1128" s="56"/>
      <c r="BT1128" s="56"/>
      <c r="BU1128" s="56"/>
      <c r="BV1128" s="56"/>
      <c r="BW1128" s="56"/>
      <c r="BX1128" s="56"/>
      <c r="BY1128" s="56"/>
      <c r="BZ1128" s="56"/>
      <c r="CA1128" s="56"/>
      <c r="CB1128" s="56"/>
      <c r="CC1128" s="56"/>
      <c r="CD1128" s="56"/>
      <c r="CE1128" s="56"/>
      <c r="CF1128" s="56"/>
      <c r="CG1128" s="56"/>
      <c r="CH1128" s="56"/>
      <c r="CI1128" s="56"/>
      <c r="CJ1128" s="56"/>
      <c r="CK1128" s="56"/>
      <c r="CL1128" s="56"/>
      <c r="CM1128" s="56"/>
      <c r="CN1128" s="56"/>
      <c r="CO1128" s="56"/>
      <c r="CP1128" s="56"/>
      <c r="CQ1128" s="56"/>
      <c r="CR1128" s="56"/>
      <c r="CS1128" s="58">
        <f>+AL1128+AT1128</f>
        <v>0</v>
      </c>
      <c r="CT1128" s="76">
        <f>+BA1128+BG1128+BM1128+BS1128+BY1128+CE1128+CK1128+CQ1128</f>
        <v>0</v>
      </c>
      <c r="CU1128" s="76">
        <f>+CS1128-CT1128</f>
        <v>0</v>
      </c>
      <c r="CV1128" s="81">
        <f>+AE1128-AL1128-AT1128</f>
        <v>278.75</v>
      </c>
      <c r="CW1128" s="56"/>
      <c r="CX1128" s="56"/>
      <c r="CY1128" s="56"/>
    </row>
    <row r="1129" spans="1:103" s="70" customFormat="1">
      <c r="A1129" s="56" t="s">
        <v>652</v>
      </c>
      <c r="B1129" s="13">
        <v>143</v>
      </c>
      <c r="C1129" s="15" t="s">
        <v>402</v>
      </c>
      <c r="D1129" s="15" t="s">
        <v>403</v>
      </c>
      <c r="E1129" s="13" t="s">
        <v>262</v>
      </c>
      <c r="F1129" s="13">
        <v>16</v>
      </c>
      <c r="G1129" s="13" t="s">
        <v>274</v>
      </c>
      <c r="H1129" s="13">
        <v>6</v>
      </c>
      <c r="I1129" s="55">
        <v>120.12</v>
      </c>
      <c r="J1129" s="55">
        <v>35900</v>
      </c>
      <c r="K1129" s="15">
        <v>0</v>
      </c>
      <c r="L1129" s="15" t="s">
        <v>41</v>
      </c>
      <c r="M1129" s="62" t="s">
        <v>14</v>
      </c>
      <c r="N1129" s="56" t="s">
        <v>154</v>
      </c>
      <c r="O1129" s="56" t="s">
        <v>653</v>
      </c>
      <c r="P1129" s="62" t="s">
        <v>14</v>
      </c>
      <c r="Q1129" s="56">
        <v>43761098</v>
      </c>
      <c r="R1129" s="56" t="s">
        <v>654</v>
      </c>
      <c r="S1129" s="56" t="s">
        <v>465</v>
      </c>
      <c r="T1129" s="57" t="s">
        <v>274</v>
      </c>
      <c r="U1129" s="57">
        <v>6</v>
      </c>
      <c r="V1129" s="125">
        <v>120.12</v>
      </c>
      <c r="W1129" s="125" t="s">
        <v>1017</v>
      </c>
      <c r="X1129" s="65">
        <v>44789</v>
      </c>
      <c r="Y1129" s="65">
        <v>44791</v>
      </c>
      <c r="Z1129" s="69" t="s">
        <v>1080</v>
      </c>
      <c r="AA1129" s="322">
        <v>43450</v>
      </c>
      <c r="AB1129" s="56">
        <v>120</v>
      </c>
      <c r="AC1129" s="56">
        <v>53</v>
      </c>
      <c r="AD1129" s="65">
        <v>46537</v>
      </c>
      <c r="AE1129" s="117">
        <v>278.75</v>
      </c>
      <c r="AF1129" s="117"/>
      <c r="AG1129" s="56"/>
      <c r="AH1129" s="56"/>
      <c r="AI1129" s="56"/>
      <c r="AJ1129" s="56"/>
      <c r="AK1129" s="56"/>
      <c r="AL1129" s="58"/>
      <c r="AM1129" s="58"/>
      <c r="AN1129" s="58"/>
      <c r="AO1129" s="58"/>
      <c r="AP1129" s="58"/>
      <c r="AQ1129" s="58"/>
      <c r="AR1129" s="58"/>
      <c r="AS1129" s="58"/>
      <c r="AT1129" s="58"/>
      <c r="AU1129" s="58"/>
      <c r="AV1129" s="58"/>
      <c r="AW1129" s="56"/>
      <c r="AX1129" s="56"/>
      <c r="AY1129" s="56"/>
      <c r="AZ1129" s="56"/>
      <c r="BA1129" s="58"/>
      <c r="BB1129" s="58"/>
      <c r="BC1129" s="56"/>
      <c r="BD1129" s="56"/>
      <c r="BE1129" s="56"/>
      <c r="BF1129" s="56"/>
      <c r="BG1129" s="56"/>
      <c r="BH1129" s="56"/>
      <c r="BI1129" s="56"/>
      <c r="BJ1129" s="56"/>
      <c r="BK1129" s="56"/>
      <c r="BL1129" s="56"/>
      <c r="BM1129" s="56"/>
      <c r="BN1129" s="56"/>
      <c r="BO1129" s="56"/>
      <c r="BP1129" s="56"/>
      <c r="BQ1129" s="56"/>
      <c r="BR1129" s="56"/>
      <c r="BS1129" s="56"/>
      <c r="BT1129" s="56"/>
      <c r="BU1129" s="56"/>
      <c r="BV1129" s="56"/>
      <c r="BW1129" s="56"/>
      <c r="BX1129" s="56"/>
      <c r="BY1129" s="56"/>
      <c r="BZ1129" s="56"/>
      <c r="CA1129" s="56"/>
      <c r="CB1129" s="56"/>
      <c r="CC1129" s="56"/>
      <c r="CD1129" s="56"/>
      <c r="CE1129" s="56"/>
      <c r="CF1129" s="56"/>
      <c r="CG1129" s="56"/>
      <c r="CH1129" s="56"/>
      <c r="CI1129" s="56"/>
      <c r="CJ1129" s="56"/>
      <c r="CK1129" s="56"/>
      <c r="CL1129" s="56"/>
      <c r="CM1129" s="56"/>
      <c r="CN1129" s="56"/>
      <c r="CO1129" s="56"/>
      <c r="CP1129" s="56"/>
      <c r="CQ1129" s="56"/>
      <c r="CR1129" s="56"/>
      <c r="CS1129" s="58">
        <f>+AL1129+AT1129</f>
        <v>0</v>
      </c>
      <c r="CT1129" s="76">
        <f>+BA1129+BG1129+BM1129+BS1129+BY1129+CE1129+CK1129+CQ1129</f>
        <v>0</v>
      </c>
      <c r="CU1129" s="76">
        <f>+CS1129-CT1129</f>
        <v>0</v>
      </c>
      <c r="CV1129" s="81">
        <f>+AE1129-AL1129-AT1129</f>
        <v>278.75</v>
      </c>
      <c r="CW1129" s="56"/>
      <c r="CX1129" s="56"/>
      <c r="CY1129" s="56"/>
    </row>
    <row r="1130" spans="1:103" s="70" customFormat="1">
      <c r="A1130" s="56" t="s">
        <v>652</v>
      </c>
      <c r="B1130" s="13">
        <v>143</v>
      </c>
      <c r="C1130" s="15" t="s">
        <v>402</v>
      </c>
      <c r="D1130" s="15" t="s">
        <v>403</v>
      </c>
      <c r="E1130" s="13" t="s">
        <v>262</v>
      </c>
      <c r="F1130" s="13">
        <v>16</v>
      </c>
      <c r="G1130" s="13" t="s">
        <v>274</v>
      </c>
      <c r="H1130" s="13">
        <v>6</v>
      </c>
      <c r="I1130" s="55">
        <v>120.12</v>
      </c>
      <c r="J1130" s="55">
        <v>35900</v>
      </c>
      <c r="K1130" s="15">
        <v>0</v>
      </c>
      <c r="L1130" s="15" t="s">
        <v>41</v>
      </c>
      <c r="M1130" s="62" t="s">
        <v>14</v>
      </c>
      <c r="N1130" s="56" t="s">
        <v>154</v>
      </c>
      <c r="O1130" s="56" t="s">
        <v>653</v>
      </c>
      <c r="P1130" s="62" t="s">
        <v>14</v>
      </c>
      <c r="Q1130" s="56">
        <v>43761098</v>
      </c>
      <c r="R1130" s="56" t="s">
        <v>654</v>
      </c>
      <c r="S1130" s="56" t="s">
        <v>465</v>
      </c>
      <c r="T1130" s="57" t="s">
        <v>274</v>
      </c>
      <c r="U1130" s="57">
        <v>6</v>
      </c>
      <c r="V1130" s="125">
        <v>120.12</v>
      </c>
      <c r="W1130" s="125" t="s">
        <v>1017</v>
      </c>
      <c r="X1130" s="65">
        <v>44789</v>
      </c>
      <c r="Y1130" s="65">
        <v>44791</v>
      </c>
      <c r="Z1130" s="69" t="s">
        <v>1080</v>
      </c>
      <c r="AA1130" s="322">
        <v>43450</v>
      </c>
      <c r="AB1130" s="56">
        <v>120</v>
      </c>
      <c r="AC1130" s="56">
        <v>54</v>
      </c>
      <c r="AD1130" s="65">
        <v>46568</v>
      </c>
      <c r="AE1130" s="117">
        <v>278.75</v>
      </c>
      <c r="AF1130" s="117"/>
      <c r="AG1130" s="56"/>
      <c r="AH1130" s="56"/>
      <c r="AI1130" s="56"/>
      <c r="AJ1130" s="56"/>
      <c r="AK1130" s="56"/>
      <c r="AL1130" s="58"/>
      <c r="AM1130" s="58"/>
      <c r="AN1130" s="58"/>
      <c r="AO1130" s="58"/>
      <c r="AP1130" s="58"/>
      <c r="AQ1130" s="58"/>
      <c r="AR1130" s="58"/>
      <c r="AS1130" s="58"/>
      <c r="AT1130" s="58"/>
      <c r="AU1130" s="58"/>
      <c r="AV1130" s="58"/>
      <c r="AW1130" s="56"/>
      <c r="AX1130" s="56"/>
      <c r="AY1130" s="56"/>
      <c r="AZ1130" s="56"/>
      <c r="BA1130" s="58"/>
      <c r="BB1130" s="58"/>
      <c r="BC1130" s="56"/>
      <c r="BD1130" s="56"/>
      <c r="BE1130" s="56"/>
      <c r="BF1130" s="56"/>
      <c r="BG1130" s="56"/>
      <c r="BH1130" s="56"/>
      <c r="BI1130" s="56"/>
      <c r="BJ1130" s="56"/>
      <c r="BK1130" s="56"/>
      <c r="BL1130" s="56"/>
      <c r="BM1130" s="56"/>
      <c r="BN1130" s="56"/>
      <c r="BO1130" s="56"/>
      <c r="BP1130" s="56"/>
      <c r="BQ1130" s="56"/>
      <c r="BR1130" s="56"/>
      <c r="BS1130" s="56"/>
      <c r="BT1130" s="56"/>
      <c r="BU1130" s="56"/>
      <c r="BV1130" s="56"/>
      <c r="BW1130" s="56"/>
      <c r="BX1130" s="56"/>
      <c r="BY1130" s="56"/>
      <c r="BZ1130" s="56"/>
      <c r="CA1130" s="56"/>
      <c r="CB1130" s="56"/>
      <c r="CC1130" s="56"/>
      <c r="CD1130" s="56"/>
      <c r="CE1130" s="56"/>
      <c r="CF1130" s="56"/>
      <c r="CG1130" s="56"/>
      <c r="CH1130" s="56"/>
      <c r="CI1130" s="56"/>
      <c r="CJ1130" s="56"/>
      <c r="CK1130" s="56"/>
      <c r="CL1130" s="56"/>
      <c r="CM1130" s="56"/>
      <c r="CN1130" s="56"/>
      <c r="CO1130" s="56"/>
      <c r="CP1130" s="56"/>
      <c r="CQ1130" s="56"/>
      <c r="CR1130" s="56"/>
      <c r="CS1130" s="58">
        <f>+AL1130+AT1130</f>
        <v>0</v>
      </c>
      <c r="CT1130" s="76">
        <f>+BA1130+BG1130+BM1130+BS1130+BY1130+CE1130+CK1130+CQ1130</f>
        <v>0</v>
      </c>
      <c r="CU1130" s="76">
        <f>+CS1130-CT1130</f>
        <v>0</v>
      </c>
      <c r="CV1130" s="81">
        <f>+AE1130-AL1130-AT1130</f>
        <v>278.75</v>
      </c>
      <c r="CW1130" s="56"/>
      <c r="CX1130" s="56"/>
      <c r="CY1130" s="56"/>
    </row>
    <row r="1131" spans="1:103" s="70" customFormat="1">
      <c r="A1131" s="56" t="s">
        <v>652</v>
      </c>
      <c r="B1131" s="13">
        <v>143</v>
      </c>
      <c r="C1131" s="15" t="s">
        <v>402</v>
      </c>
      <c r="D1131" s="15" t="s">
        <v>403</v>
      </c>
      <c r="E1131" s="13" t="s">
        <v>262</v>
      </c>
      <c r="F1131" s="13">
        <v>16</v>
      </c>
      <c r="G1131" s="13" t="s">
        <v>274</v>
      </c>
      <c r="H1131" s="13">
        <v>6</v>
      </c>
      <c r="I1131" s="55">
        <v>120.12</v>
      </c>
      <c r="J1131" s="55">
        <v>35900</v>
      </c>
      <c r="K1131" s="15">
        <v>0</v>
      </c>
      <c r="L1131" s="15" t="s">
        <v>41</v>
      </c>
      <c r="M1131" s="62" t="s">
        <v>14</v>
      </c>
      <c r="N1131" s="56" t="s">
        <v>154</v>
      </c>
      <c r="O1131" s="56" t="s">
        <v>653</v>
      </c>
      <c r="P1131" s="62" t="s">
        <v>14</v>
      </c>
      <c r="Q1131" s="56">
        <v>43761098</v>
      </c>
      <c r="R1131" s="56" t="s">
        <v>654</v>
      </c>
      <c r="S1131" s="56" t="s">
        <v>465</v>
      </c>
      <c r="T1131" s="57" t="s">
        <v>274</v>
      </c>
      <c r="U1131" s="57">
        <v>6</v>
      </c>
      <c r="V1131" s="125">
        <v>120.12</v>
      </c>
      <c r="W1131" s="125" t="s">
        <v>1017</v>
      </c>
      <c r="X1131" s="65">
        <v>44789</v>
      </c>
      <c r="Y1131" s="65">
        <v>44791</v>
      </c>
      <c r="Z1131" s="69" t="s">
        <v>1080</v>
      </c>
      <c r="AA1131" s="322">
        <v>43450</v>
      </c>
      <c r="AB1131" s="56">
        <v>120</v>
      </c>
      <c r="AC1131" s="56">
        <v>55</v>
      </c>
      <c r="AD1131" s="65">
        <v>46598</v>
      </c>
      <c r="AE1131" s="117">
        <v>278.75</v>
      </c>
      <c r="AF1131" s="117"/>
      <c r="AG1131" s="56"/>
      <c r="AH1131" s="56"/>
      <c r="AI1131" s="56"/>
      <c r="AJ1131" s="56"/>
      <c r="AK1131" s="56"/>
      <c r="AL1131" s="58"/>
      <c r="AM1131" s="58"/>
      <c r="AN1131" s="58"/>
      <c r="AO1131" s="58"/>
      <c r="AP1131" s="58"/>
      <c r="AQ1131" s="58"/>
      <c r="AR1131" s="58"/>
      <c r="AS1131" s="58"/>
      <c r="AT1131" s="58"/>
      <c r="AU1131" s="58"/>
      <c r="AV1131" s="58"/>
      <c r="AW1131" s="56"/>
      <c r="AX1131" s="56"/>
      <c r="AY1131" s="56"/>
      <c r="AZ1131" s="56"/>
      <c r="BA1131" s="58"/>
      <c r="BB1131" s="58"/>
      <c r="BC1131" s="56"/>
      <c r="BD1131" s="56"/>
      <c r="BE1131" s="56"/>
      <c r="BF1131" s="56"/>
      <c r="BG1131" s="56"/>
      <c r="BH1131" s="56"/>
      <c r="BI1131" s="56"/>
      <c r="BJ1131" s="56"/>
      <c r="BK1131" s="56"/>
      <c r="BL1131" s="56"/>
      <c r="BM1131" s="56"/>
      <c r="BN1131" s="56"/>
      <c r="BO1131" s="56"/>
      <c r="BP1131" s="56"/>
      <c r="BQ1131" s="56"/>
      <c r="BR1131" s="56"/>
      <c r="BS1131" s="56"/>
      <c r="BT1131" s="56"/>
      <c r="BU1131" s="56"/>
      <c r="BV1131" s="56"/>
      <c r="BW1131" s="56"/>
      <c r="BX1131" s="56"/>
      <c r="BY1131" s="56"/>
      <c r="BZ1131" s="56"/>
      <c r="CA1131" s="56"/>
      <c r="CB1131" s="56"/>
      <c r="CC1131" s="56"/>
      <c r="CD1131" s="56"/>
      <c r="CE1131" s="56"/>
      <c r="CF1131" s="56"/>
      <c r="CG1131" s="56"/>
      <c r="CH1131" s="56"/>
      <c r="CI1131" s="56"/>
      <c r="CJ1131" s="56"/>
      <c r="CK1131" s="56"/>
      <c r="CL1131" s="56"/>
      <c r="CM1131" s="56"/>
      <c r="CN1131" s="56"/>
      <c r="CO1131" s="56"/>
      <c r="CP1131" s="56"/>
      <c r="CQ1131" s="56"/>
      <c r="CR1131" s="56"/>
      <c r="CS1131" s="58">
        <f>+AL1131+AT1131</f>
        <v>0</v>
      </c>
      <c r="CT1131" s="76">
        <f>+BA1131+BG1131+BM1131+BS1131+BY1131+CE1131+CK1131+CQ1131</f>
        <v>0</v>
      </c>
      <c r="CU1131" s="76">
        <f>+CS1131-CT1131</f>
        <v>0</v>
      </c>
      <c r="CV1131" s="81">
        <f>+AE1131-AL1131-AT1131</f>
        <v>278.75</v>
      </c>
      <c r="CW1131" s="56"/>
      <c r="CX1131" s="56"/>
      <c r="CY1131" s="56"/>
    </row>
    <row r="1132" spans="1:103" s="70" customFormat="1">
      <c r="A1132" s="56" t="s">
        <v>652</v>
      </c>
      <c r="B1132" s="13">
        <v>143</v>
      </c>
      <c r="C1132" s="15" t="s">
        <v>402</v>
      </c>
      <c r="D1132" s="15" t="s">
        <v>403</v>
      </c>
      <c r="E1132" s="13" t="s">
        <v>262</v>
      </c>
      <c r="F1132" s="13">
        <v>16</v>
      </c>
      <c r="G1132" s="13" t="s">
        <v>274</v>
      </c>
      <c r="H1132" s="13">
        <v>6</v>
      </c>
      <c r="I1132" s="55">
        <v>120.12</v>
      </c>
      <c r="J1132" s="55">
        <v>35900</v>
      </c>
      <c r="K1132" s="15">
        <v>0</v>
      </c>
      <c r="L1132" s="15" t="s">
        <v>41</v>
      </c>
      <c r="M1132" s="62" t="s">
        <v>14</v>
      </c>
      <c r="N1132" s="56" t="s">
        <v>154</v>
      </c>
      <c r="O1132" s="56" t="s">
        <v>653</v>
      </c>
      <c r="P1132" s="62" t="s">
        <v>14</v>
      </c>
      <c r="Q1132" s="56">
        <v>43761098</v>
      </c>
      <c r="R1132" s="56" t="s">
        <v>654</v>
      </c>
      <c r="S1132" s="56" t="s">
        <v>465</v>
      </c>
      <c r="T1132" s="57" t="s">
        <v>274</v>
      </c>
      <c r="U1132" s="57">
        <v>6</v>
      </c>
      <c r="V1132" s="125">
        <v>120.12</v>
      </c>
      <c r="W1132" s="125" t="s">
        <v>1017</v>
      </c>
      <c r="X1132" s="65">
        <v>44789</v>
      </c>
      <c r="Y1132" s="65">
        <v>44791</v>
      </c>
      <c r="Z1132" s="69" t="s">
        <v>1080</v>
      </c>
      <c r="AA1132" s="322">
        <v>43450</v>
      </c>
      <c r="AB1132" s="56">
        <v>120</v>
      </c>
      <c r="AC1132" s="56">
        <v>56</v>
      </c>
      <c r="AD1132" s="65">
        <v>46629</v>
      </c>
      <c r="AE1132" s="117">
        <v>278.75</v>
      </c>
      <c r="AF1132" s="117"/>
      <c r="AG1132" s="56"/>
      <c r="AH1132" s="56"/>
      <c r="AI1132" s="56"/>
      <c r="AJ1132" s="56"/>
      <c r="AK1132" s="56"/>
      <c r="AL1132" s="58"/>
      <c r="AM1132" s="58"/>
      <c r="AN1132" s="58"/>
      <c r="AO1132" s="58"/>
      <c r="AP1132" s="58"/>
      <c r="AQ1132" s="58"/>
      <c r="AR1132" s="58"/>
      <c r="AS1132" s="58"/>
      <c r="AT1132" s="58"/>
      <c r="AU1132" s="58"/>
      <c r="AV1132" s="58"/>
      <c r="AW1132" s="56"/>
      <c r="AX1132" s="56"/>
      <c r="AY1132" s="56"/>
      <c r="AZ1132" s="56"/>
      <c r="BA1132" s="58"/>
      <c r="BB1132" s="58"/>
      <c r="BC1132" s="56"/>
      <c r="BD1132" s="56"/>
      <c r="BE1132" s="56"/>
      <c r="BF1132" s="56"/>
      <c r="BG1132" s="56"/>
      <c r="BH1132" s="56"/>
      <c r="BI1132" s="56"/>
      <c r="BJ1132" s="56"/>
      <c r="BK1132" s="56"/>
      <c r="BL1132" s="56"/>
      <c r="BM1132" s="56"/>
      <c r="BN1132" s="56"/>
      <c r="BO1132" s="56"/>
      <c r="BP1132" s="56"/>
      <c r="BQ1132" s="56"/>
      <c r="BR1132" s="56"/>
      <c r="BS1132" s="56"/>
      <c r="BT1132" s="56"/>
      <c r="BU1132" s="56"/>
      <c r="BV1132" s="56"/>
      <c r="BW1132" s="56"/>
      <c r="BX1132" s="56"/>
      <c r="BY1132" s="56"/>
      <c r="BZ1132" s="56"/>
      <c r="CA1132" s="56"/>
      <c r="CB1132" s="56"/>
      <c r="CC1132" s="56"/>
      <c r="CD1132" s="56"/>
      <c r="CE1132" s="56"/>
      <c r="CF1132" s="56"/>
      <c r="CG1132" s="56"/>
      <c r="CH1132" s="56"/>
      <c r="CI1132" s="56"/>
      <c r="CJ1132" s="56"/>
      <c r="CK1132" s="56"/>
      <c r="CL1132" s="56"/>
      <c r="CM1132" s="56"/>
      <c r="CN1132" s="56"/>
      <c r="CO1132" s="56"/>
      <c r="CP1132" s="56"/>
      <c r="CQ1132" s="56"/>
      <c r="CR1132" s="56"/>
      <c r="CS1132" s="58">
        <f>+AL1132+AT1132</f>
        <v>0</v>
      </c>
      <c r="CT1132" s="76">
        <f>+BA1132+BG1132+BM1132+BS1132+BY1132+CE1132+CK1132+CQ1132</f>
        <v>0</v>
      </c>
      <c r="CU1132" s="76">
        <f>+CS1132-CT1132</f>
        <v>0</v>
      </c>
      <c r="CV1132" s="81">
        <f>+AE1132-AL1132-AT1132</f>
        <v>278.75</v>
      </c>
      <c r="CW1132" s="56"/>
      <c r="CX1132" s="56"/>
      <c r="CY1132" s="56"/>
    </row>
    <row r="1133" spans="1:103" s="70" customFormat="1">
      <c r="A1133" s="56" t="s">
        <v>652</v>
      </c>
      <c r="B1133" s="13">
        <v>143</v>
      </c>
      <c r="C1133" s="15" t="s">
        <v>402</v>
      </c>
      <c r="D1133" s="15" t="s">
        <v>403</v>
      </c>
      <c r="E1133" s="13" t="s">
        <v>262</v>
      </c>
      <c r="F1133" s="13">
        <v>16</v>
      </c>
      <c r="G1133" s="13" t="s">
        <v>274</v>
      </c>
      <c r="H1133" s="13">
        <v>6</v>
      </c>
      <c r="I1133" s="55">
        <v>120.12</v>
      </c>
      <c r="J1133" s="55">
        <v>35900</v>
      </c>
      <c r="K1133" s="15">
        <v>0</v>
      </c>
      <c r="L1133" s="15" t="s">
        <v>41</v>
      </c>
      <c r="M1133" s="62" t="s">
        <v>14</v>
      </c>
      <c r="N1133" s="56" t="s">
        <v>154</v>
      </c>
      <c r="O1133" s="56" t="s">
        <v>653</v>
      </c>
      <c r="P1133" s="62" t="s">
        <v>14</v>
      </c>
      <c r="Q1133" s="56">
        <v>43761098</v>
      </c>
      <c r="R1133" s="56" t="s">
        <v>654</v>
      </c>
      <c r="S1133" s="56" t="s">
        <v>465</v>
      </c>
      <c r="T1133" s="57" t="s">
        <v>274</v>
      </c>
      <c r="U1133" s="57">
        <v>6</v>
      </c>
      <c r="V1133" s="125">
        <v>120.12</v>
      </c>
      <c r="W1133" s="125" t="s">
        <v>1017</v>
      </c>
      <c r="X1133" s="65">
        <v>44789</v>
      </c>
      <c r="Y1133" s="65">
        <v>44791</v>
      </c>
      <c r="Z1133" s="69" t="s">
        <v>1080</v>
      </c>
      <c r="AA1133" s="322">
        <v>43450</v>
      </c>
      <c r="AB1133" s="56">
        <v>120</v>
      </c>
      <c r="AC1133" s="56">
        <v>57</v>
      </c>
      <c r="AD1133" s="65">
        <v>46660</v>
      </c>
      <c r="AE1133" s="117">
        <v>278.75</v>
      </c>
      <c r="AF1133" s="117"/>
      <c r="AG1133" s="56"/>
      <c r="AH1133" s="56"/>
      <c r="AI1133" s="56"/>
      <c r="AJ1133" s="56"/>
      <c r="AK1133" s="56"/>
      <c r="AL1133" s="58"/>
      <c r="AM1133" s="58"/>
      <c r="AN1133" s="58"/>
      <c r="AO1133" s="58"/>
      <c r="AP1133" s="58"/>
      <c r="AQ1133" s="58"/>
      <c r="AR1133" s="58"/>
      <c r="AS1133" s="58"/>
      <c r="AT1133" s="58"/>
      <c r="AU1133" s="58"/>
      <c r="AV1133" s="58"/>
      <c r="AW1133" s="56"/>
      <c r="AX1133" s="56"/>
      <c r="AY1133" s="56"/>
      <c r="AZ1133" s="56"/>
      <c r="BA1133" s="58"/>
      <c r="BB1133" s="58"/>
      <c r="BC1133" s="56"/>
      <c r="BD1133" s="56"/>
      <c r="BE1133" s="56"/>
      <c r="BF1133" s="56"/>
      <c r="BG1133" s="56"/>
      <c r="BH1133" s="56"/>
      <c r="BI1133" s="56"/>
      <c r="BJ1133" s="56"/>
      <c r="BK1133" s="56"/>
      <c r="BL1133" s="56"/>
      <c r="BM1133" s="56"/>
      <c r="BN1133" s="56"/>
      <c r="BO1133" s="56"/>
      <c r="BP1133" s="56"/>
      <c r="BQ1133" s="56"/>
      <c r="BR1133" s="56"/>
      <c r="BS1133" s="56"/>
      <c r="BT1133" s="56"/>
      <c r="BU1133" s="56"/>
      <c r="BV1133" s="56"/>
      <c r="BW1133" s="56"/>
      <c r="BX1133" s="56"/>
      <c r="BY1133" s="56"/>
      <c r="BZ1133" s="56"/>
      <c r="CA1133" s="56"/>
      <c r="CB1133" s="56"/>
      <c r="CC1133" s="56"/>
      <c r="CD1133" s="56"/>
      <c r="CE1133" s="56"/>
      <c r="CF1133" s="56"/>
      <c r="CG1133" s="56"/>
      <c r="CH1133" s="56"/>
      <c r="CI1133" s="56"/>
      <c r="CJ1133" s="56"/>
      <c r="CK1133" s="56"/>
      <c r="CL1133" s="56"/>
      <c r="CM1133" s="56"/>
      <c r="CN1133" s="56"/>
      <c r="CO1133" s="56"/>
      <c r="CP1133" s="56"/>
      <c r="CQ1133" s="56"/>
      <c r="CR1133" s="56"/>
      <c r="CS1133" s="58">
        <f>+AL1133+AT1133</f>
        <v>0</v>
      </c>
      <c r="CT1133" s="76">
        <f>+BA1133+BG1133+BM1133+BS1133+BY1133+CE1133+CK1133+CQ1133</f>
        <v>0</v>
      </c>
      <c r="CU1133" s="76">
        <f>+CS1133-CT1133</f>
        <v>0</v>
      </c>
      <c r="CV1133" s="81">
        <f>+AE1133-AL1133-AT1133</f>
        <v>278.75</v>
      </c>
      <c r="CW1133" s="56"/>
      <c r="CX1133" s="56"/>
      <c r="CY1133" s="56"/>
    </row>
    <row r="1134" spans="1:103" s="70" customFormat="1">
      <c r="A1134" s="56" t="s">
        <v>652</v>
      </c>
      <c r="B1134" s="13">
        <v>143</v>
      </c>
      <c r="C1134" s="15" t="s">
        <v>402</v>
      </c>
      <c r="D1134" s="15" t="s">
        <v>403</v>
      </c>
      <c r="E1134" s="13" t="s">
        <v>262</v>
      </c>
      <c r="F1134" s="13">
        <v>16</v>
      </c>
      <c r="G1134" s="13" t="s">
        <v>274</v>
      </c>
      <c r="H1134" s="13">
        <v>6</v>
      </c>
      <c r="I1134" s="55">
        <v>120.12</v>
      </c>
      <c r="J1134" s="55">
        <v>35900</v>
      </c>
      <c r="K1134" s="15">
        <v>0</v>
      </c>
      <c r="L1134" s="15" t="s">
        <v>41</v>
      </c>
      <c r="M1134" s="62" t="s">
        <v>14</v>
      </c>
      <c r="N1134" s="56" t="s">
        <v>154</v>
      </c>
      <c r="O1134" s="56" t="s">
        <v>653</v>
      </c>
      <c r="P1134" s="62" t="s">
        <v>14</v>
      </c>
      <c r="Q1134" s="56">
        <v>43761098</v>
      </c>
      <c r="R1134" s="56" t="s">
        <v>654</v>
      </c>
      <c r="S1134" s="56" t="s">
        <v>465</v>
      </c>
      <c r="T1134" s="57" t="s">
        <v>274</v>
      </c>
      <c r="U1134" s="57">
        <v>6</v>
      </c>
      <c r="V1134" s="125">
        <v>120.12</v>
      </c>
      <c r="W1134" s="125" t="s">
        <v>1017</v>
      </c>
      <c r="X1134" s="65">
        <v>44789</v>
      </c>
      <c r="Y1134" s="65">
        <v>44791</v>
      </c>
      <c r="Z1134" s="69" t="s">
        <v>1080</v>
      </c>
      <c r="AA1134" s="322">
        <v>43450</v>
      </c>
      <c r="AB1134" s="56">
        <v>120</v>
      </c>
      <c r="AC1134" s="56">
        <v>58</v>
      </c>
      <c r="AD1134" s="65">
        <v>46690</v>
      </c>
      <c r="AE1134" s="117">
        <v>278.75</v>
      </c>
      <c r="AF1134" s="117"/>
      <c r="AG1134" s="56"/>
      <c r="AH1134" s="56"/>
      <c r="AI1134" s="56"/>
      <c r="AJ1134" s="56"/>
      <c r="AK1134" s="56"/>
      <c r="AL1134" s="58"/>
      <c r="AM1134" s="58"/>
      <c r="AN1134" s="58"/>
      <c r="AO1134" s="58"/>
      <c r="AP1134" s="58"/>
      <c r="AQ1134" s="58"/>
      <c r="AR1134" s="58"/>
      <c r="AS1134" s="58"/>
      <c r="AT1134" s="58"/>
      <c r="AU1134" s="58"/>
      <c r="AV1134" s="58"/>
      <c r="AW1134" s="56"/>
      <c r="AX1134" s="56"/>
      <c r="AY1134" s="56"/>
      <c r="AZ1134" s="56"/>
      <c r="BA1134" s="58"/>
      <c r="BB1134" s="58"/>
      <c r="BC1134" s="56"/>
      <c r="BD1134" s="56"/>
      <c r="BE1134" s="56"/>
      <c r="BF1134" s="56"/>
      <c r="BG1134" s="56"/>
      <c r="BH1134" s="56"/>
      <c r="BI1134" s="56"/>
      <c r="BJ1134" s="56"/>
      <c r="BK1134" s="56"/>
      <c r="BL1134" s="56"/>
      <c r="BM1134" s="56"/>
      <c r="BN1134" s="56"/>
      <c r="BO1134" s="56"/>
      <c r="BP1134" s="56"/>
      <c r="BQ1134" s="56"/>
      <c r="BR1134" s="56"/>
      <c r="BS1134" s="56"/>
      <c r="BT1134" s="56"/>
      <c r="BU1134" s="56"/>
      <c r="BV1134" s="56"/>
      <c r="BW1134" s="56"/>
      <c r="BX1134" s="56"/>
      <c r="BY1134" s="56"/>
      <c r="BZ1134" s="56"/>
      <c r="CA1134" s="56"/>
      <c r="CB1134" s="56"/>
      <c r="CC1134" s="56"/>
      <c r="CD1134" s="56"/>
      <c r="CE1134" s="56"/>
      <c r="CF1134" s="56"/>
      <c r="CG1134" s="56"/>
      <c r="CH1134" s="56"/>
      <c r="CI1134" s="56"/>
      <c r="CJ1134" s="56"/>
      <c r="CK1134" s="56"/>
      <c r="CL1134" s="56"/>
      <c r="CM1134" s="56"/>
      <c r="CN1134" s="56"/>
      <c r="CO1134" s="56"/>
      <c r="CP1134" s="56"/>
      <c r="CQ1134" s="56"/>
      <c r="CR1134" s="56"/>
      <c r="CS1134" s="58">
        <f>+AL1134+AT1134</f>
        <v>0</v>
      </c>
      <c r="CT1134" s="76">
        <f>+BA1134+BG1134+BM1134+BS1134+BY1134+CE1134+CK1134+CQ1134</f>
        <v>0</v>
      </c>
      <c r="CU1134" s="76">
        <f>+CS1134-CT1134</f>
        <v>0</v>
      </c>
      <c r="CV1134" s="81">
        <f>+AE1134-AL1134-AT1134</f>
        <v>278.75</v>
      </c>
      <c r="CW1134" s="56"/>
      <c r="CX1134" s="56"/>
      <c r="CY1134" s="56"/>
    </row>
    <row r="1135" spans="1:103" s="70" customFormat="1">
      <c r="A1135" s="56" t="s">
        <v>652</v>
      </c>
      <c r="B1135" s="13">
        <v>143</v>
      </c>
      <c r="C1135" s="15" t="s">
        <v>402</v>
      </c>
      <c r="D1135" s="15" t="s">
        <v>403</v>
      </c>
      <c r="E1135" s="13" t="s">
        <v>262</v>
      </c>
      <c r="F1135" s="13">
        <v>16</v>
      </c>
      <c r="G1135" s="13" t="s">
        <v>274</v>
      </c>
      <c r="H1135" s="13">
        <v>6</v>
      </c>
      <c r="I1135" s="55">
        <v>120.12</v>
      </c>
      <c r="J1135" s="55">
        <v>35900</v>
      </c>
      <c r="K1135" s="15">
        <v>0</v>
      </c>
      <c r="L1135" s="15" t="s">
        <v>41</v>
      </c>
      <c r="M1135" s="62" t="s">
        <v>14</v>
      </c>
      <c r="N1135" s="56" t="s">
        <v>154</v>
      </c>
      <c r="O1135" s="56" t="s">
        <v>653</v>
      </c>
      <c r="P1135" s="62" t="s">
        <v>14</v>
      </c>
      <c r="Q1135" s="56">
        <v>43761098</v>
      </c>
      <c r="R1135" s="56" t="s">
        <v>654</v>
      </c>
      <c r="S1135" s="56" t="s">
        <v>465</v>
      </c>
      <c r="T1135" s="57" t="s">
        <v>274</v>
      </c>
      <c r="U1135" s="57">
        <v>6</v>
      </c>
      <c r="V1135" s="125">
        <v>120.12</v>
      </c>
      <c r="W1135" s="125" t="s">
        <v>1017</v>
      </c>
      <c r="X1135" s="65">
        <v>44789</v>
      </c>
      <c r="Y1135" s="65">
        <v>44791</v>
      </c>
      <c r="Z1135" s="69" t="s">
        <v>1080</v>
      </c>
      <c r="AA1135" s="322">
        <v>43450</v>
      </c>
      <c r="AB1135" s="56">
        <v>120</v>
      </c>
      <c r="AC1135" s="56">
        <v>59</v>
      </c>
      <c r="AD1135" s="65">
        <v>46721</v>
      </c>
      <c r="AE1135" s="117">
        <v>278.75</v>
      </c>
      <c r="AF1135" s="117"/>
      <c r="AG1135" s="56"/>
      <c r="AH1135" s="56"/>
      <c r="AI1135" s="56"/>
      <c r="AJ1135" s="56"/>
      <c r="AK1135" s="56"/>
      <c r="AL1135" s="58"/>
      <c r="AM1135" s="58"/>
      <c r="AN1135" s="58"/>
      <c r="AO1135" s="58"/>
      <c r="AP1135" s="58"/>
      <c r="AQ1135" s="58"/>
      <c r="AR1135" s="58"/>
      <c r="AS1135" s="58"/>
      <c r="AT1135" s="58"/>
      <c r="AU1135" s="58"/>
      <c r="AV1135" s="58"/>
      <c r="AW1135" s="56"/>
      <c r="AX1135" s="56"/>
      <c r="AY1135" s="56"/>
      <c r="AZ1135" s="56"/>
      <c r="BA1135" s="58"/>
      <c r="BB1135" s="58"/>
      <c r="BC1135" s="56"/>
      <c r="BD1135" s="56"/>
      <c r="BE1135" s="56"/>
      <c r="BF1135" s="56"/>
      <c r="BG1135" s="56"/>
      <c r="BH1135" s="56"/>
      <c r="BI1135" s="56"/>
      <c r="BJ1135" s="56"/>
      <c r="BK1135" s="56"/>
      <c r="BL1135" s="56"/>
      <c r="BM1135" s="56"/>
      <c r="BN1135" s="56"/>
      <c r="BO1135" s="56"/>
      <c r="BP1135" s="56"/>
      <c r="BQ1135" s="56"/>
      <c r="BR1135" s="56"/>
      <c r="BS1135" s="56"/>
      <c r="BT1135" s="56"/>
      <c r="BU1135" s="56"/>
      <c r="BV1135" s="56"/>
      <c r="BW1135" s="56"/>
      <c r="BX1135" s="56"/>
      <c r="BY1135" s="56"/>
      <c r="BZ1135" s="56"/>
      <c r="CA1135" s="56"/>
      <c r="CB1135" s="56"/>
      <c r="CC1135" s="56"/>
      <c r="CD1135" s="56"/>
      <c r="CE1135" s="56"/>
      <c r="CF1135" s="56"/>
      <c r="CG1135" s="56"/>
      <c r="CH1135" s="56"/>
      <c r="CI1135" s="56"/>
      <c r="CJ1135" s="56"/>
      <c r="CK1135" s="56"/>
      <c r="CL1135" s="56"/>
      <c r="CM1135" s="56"/>
      <c r="CN1135" s="56"/>
      <c r="CO1135" s="56"/>
      <c r="CP1135" s="56"/>
      <c r="CQ1135" s="56"/>
      <c r="CR1135" s="56"/>
      <c r="CS1135" s="58">
        <f>+AL1135+AT1135</f>
        <v>0</v>
      </c>
      <c r="CT1135" s="76">
        <f>+BA1135+BG1135+BM1135+BS1135+BY1135+CE1135+CK1135+CQ1135</f>
        <v>0</v>
      </c>
      <c r="CU1135" s="76">
        <f>+CS1135-CT1135</f>
        <v>0</v>
      </c>
      <c r="CV1135" s="81">
        <f>+AE1135-AL1135-AT1135</f>
        <v>278.75</v>
      </c>
      <c r="CW1135" s="56"/>
      <c r="CX1135" s="56"/>
      <c r="CY1135" s="56"/>
    </row>
    <row r="1136" spans="1:103" s="70" customFormat="1">
      <c r="A1136" s="56" t="s">
        <v>652</v>
      </c>
      <c r="B1136" s="13">
        <v>143</v>
      </c>
      <c r="C1136" s="15" t="s">
        <v>402</v>
      </c>
      <c r="D1136" s="15" t="s">
        <v>403</v>
      </c>
      <c r="E1136" s="13" t="s">
        <v>262</v>
      </c>
      <c r="F1136" s="13">
        <v>16</v>
      </c>
      <c r="G1136" s="13" t="s">
        <v>274</v>
      </c>
      <c r="H1136" s="13">
        <v>6</v>
      </c>
      <c r="I1136" s="55">
        <v>120.12</v>
      </c>
      <c r="J1136" s="55">
        <v>35900</v>
      </c>
      <c r="K1136" s="15">
        <v>0</v>
      </c>
      <c r="L1136" s="15" t="s">
        <v>41</v>
      </c>
      <c r="M1136" s="62" t="s">
        <v>14</v>
      </c>
      <c r="N1136" s="56" t="s">
        <v>154</v>
      </c>
      <c r="O1136" s="56" t="s">
        <v>653</v>
      </c>
      <c r="P1136" s="62" t="s">
        <v>14</v>
      </c>
      <c r="Q1136" s="56">
        <v>43761098</v>
      </c>
      <c r="R1136" s="56" t="s">
        <v>654</v>
      </c>
      <c r="S1136" s="56" t="s">
        <v>465</v>
      </c>
      <c r="T1136" s="57" t="s">
        <v>274</v>
      </c>
      <c r="U1136" s="57">
        <v>6</v>
      </c>
      <c r="V1136" s="125">
        <v>120.12</v>
      </c>
      <c r="W1136" s="125" t="s">
        <v>1017</v>
      </c>
      <c r="X1136" s="65">
        <v>44789</v>
      </c>
      <c r="Y1136" s="65">
        <v>44791</v>
      </c>
      <c r="Z1136" s="69" t="s">
        <v>1080</v>
      </c>
      <c r="AA1136" s="322">
        <v>43450</v>
      </c>
      <c r="AB1136" s="56">
        <v>120</v>
      </c>
      <c r="AC1136" s="56">
        <v>60</v>
      </c>
      <c r="AD1136" s="65">
        <v>46751</v>
      </c>
      <c r="AE1136" s="117">
        <v>278.75</v>
      </c>
      <c r="AF1136" s="117"/>
      <c r="AG1136" s="56"/>
      <c r="AH1136" s="56"/>
      <c r="AI1136" s="56"/>
      <c r="AJ1136" s="56"/>
      <c r="AK1136" s="56"/>
      <c r="AL1136" s="58"/>
      <c r="AM1136" s="58"/>
      <c r="AN1136" s="58"/>
      <c r="AO1136" s="58"/>
      <c r="AP1136" s="58"/>
      <c r="AQ1136" s="58"/>
      <c r="AR1136" s="58"/>
      <c r="AS1136" s="58"/>
      <c r="AT1136" s="58"/>
      <c r="AU1136" s="58"/>
      <c r="AV1136" s="58"/>
      <c r="AW1136" s="56"/>
      <c r="AX1136" s="56"/>
      <c r="AY1136" s="56"/>
      <c r="AZ1136" s="56"/>
      <c r="BA1136" s="58"/>
      <c r="BB1136" s="58"/>
      <c r="BC1136" s="56"/>
      <c r="BD1136" s="56"/>
      <c r="BE1136" s="56"/>
      <c r="BF1136" s="56"/>
      <c r="BG1136" s="56"/>
      <c r="BH1136" s="56"/>
      <c r="BI1136" s="56"/>
      <c r="BJ1136" s="56"/>
      <c r="BK1136" s="56"/>
      <c r="BL1136" s="56"/>
      <c r="BM1136" s="56"/>
      <c r="BN1136" s="56"/>
      <c r="BO1136" s="56"/>
      <c r="BP1136" s="56"/>
      <c r="BQ1136" s="56"/>
      <c r="BR1136" s="56"/>
      <c r="BS1136" s="56"/>
      <c r="BT1136" s="56"/>
      <c r="BU1136" s="56"/>
      <c r="BV1136" s="56"/>
      <c r="BW1136" s="56"/>
      <c r="BX1136" s="56"/>
      <c r="BY1136" s="56"/>
      <c r="BZ1136" s="56"/>
      <c r="CA1136" s="56"/>
      <c r="CB1136" s="56"/>
      <c r="CC1136" s="56"/>
      <c r="CD1136" s="56"/>
      <c r="CE1136" s="56"/>
      <c r="CF1136" s="56"/>
      <c r="CG1136" s="56"/>
      <c r="CH1136" s="56"/>
      <c r="CI1136" s="56"/>
      <c r="CJ1136" s="56"/>
      <c r="CK1136" s="56"/>
      <c r="CL1136" s="56"/>
      <c r="CM1136" s="56"/>
      <c r="CN1136" s="56"/>
      <c r="CO1136" s="56"/>
      <c r="CP1136" s="56"/>
      <c r="CQ1136" s="56"/>
      <c r="CR1136" s="56"/>
      <c r="CS1136" s="58">
        <f>+AL1136+AT1136</f>
        <v>0</v>
      </c>
      <c r="CT1136" s="76">
        <f>+BA1136+BG1136+BM1136+BS1136+BY1136+CE1136+CK1136+CQ1136</f>
        <v>0</v>
      </c>
      <c r="CU1136" s="76">
        <f>+CS1136-CT1136</f>
        <v>0</v>
      </c>
      <c r="CV1136" s="81">
        <f>+AE1136-AL1136-AT1136</f>
        <v>278.75</v>
      </c>
      <c r="CW1136" s="56"/>
      <c r="CX1136" s="56"/>
      <c r="CY1136" s="56"/>
    </row>
    <row r="1137" spans="1:103" s="70" customFormat="1">
      <c r="A1137" s="56" t="s">
        <v>652</v>
      </c>
      <c r="B1137" s="13">
        <v>143</v>
      </c>
      <c r="C1137" s="15" t="s">
        <v>402</v>
      </c>
      <c r="D1137" s="15" t="s">
        <v>403</v>
      </c>
      <c r="E1137" s="13" t="s">
        <v>262</v>
      </c>
      <c r="F1137" s="13">
        <v>16</v>
      </c>
      <c r="G1137" s="13" t="s">
        <v>274</v>
      </c>
      <c r="H1137" s="13">
        <v>6</v>
      </c>
      <c r="I1137" s="55">
        <v>120.12</v>
      </c>
      <c r="J1137" s="55">
        <v>35900</v>
      </c>
      <c r="K1137" s="15">
        <v>0</v>
      </c>
      <c r="L1137" s="15" t="s">
        <v>41</v>
      </c>
      <c r="M1137" s="62" t="s">
        <v>14</v>
      </c>
      <c r="N1137" s="56" t="s">
        <v>154</v>
      </c>
      <c r="O1137" s="56" t="s">
        <v>653</v>
      </c>
      <c r="P1137" s="62" t="s">
        <v>14</v>
      </c>
      <c r="Q1137" s="56">
        <v>43761098</v>
      </c>
      <c r="R1137" s="56" t="s">
        <v>654</v>
      </c>
      <c r="S1137" s="56" t="s">
        <v>465</v>
      </c>
      <c r="T1137" s="57" t="s">
        <v>274</v>
      </c>
      <c r="U1137" s="57">
        <v>6</v>
      </c>
      <c r="V1137" s="125">
        <v>120.12</v>
      </c>
      <c r="W1137" s="125" t="s">
        <v>1017</v>
      </c>
      <c r="X1137" s="65">
        <v>44789</v>
      </c>
      <c r="Y1137" s="65">
        <v>44791</v>
      </c>
      <c r="Z1137" s="69" t="s">
        <v>1080</v>
      </c>
      <c r="AA1137" s="322">
        <v>43450</v>
      </c>
      <c r="AB1137" s="56">
        <v>120</v>
      </c>
      <c r="AC1137" s="56">
        <v>61</v>
      </c>
      <c r="AD1137" s="65">
        <v>46782</v>
      </c>
      <c r="AE1137" s="117">
        <v>278.75</v>
      </c>
      <c r="AF1137" s="117"/>
      <c r="AG1137" s="56"/>
      <c r="AH1137" s="56"/>
      <c r="AI1137" s="56"/>
      <c r="AJ1137" s="56"/>
      <c r="AK1137" s="56"/>
      <c r="AL1137" s="58"/>
      <c r="AM1137" s="58"/>
      <c r="AN1137" s="58"/>
      <c r="AO1137" s="58"/>
      <c r="AP1137" s="58"/>
      <c r="AQ1137" s="58"/>
      <c r="AR1137" s="58"/>
      <c r="AS1137" s="58"/>
      <c r="AT1137" s="58"/>
      <c r="AU1137" s="58"/>
      <c r="AV1137" s="58"/>
      <c r="AW1137" s="56"/>
      <c r="AX1137" s="56"/>
      <c r="AY1137" s="56"/>
      <c r="AZ1137" s="56"/>
      <c r="BA1137" s="58"/>
      <c r="BB1137" s="58"/>
      <c r="BC1137" s="56"/>
      <c r="BD1137" s="56"/>
      <c r="BE1137" s="56"/>
      <c r="BF1137" s="56"/>
      <c r="BG1137" s="56"/>
      <c r="BH1137" s="56"/>
      <c r="BI1137" s="56"/>
      <c r="BJ1137" s="56"/>
      <c r="BK1137" s="56"/>
      <c r="BL1137" s="56"/>
      <c r="BM1137" s="56"/>
      <c r="BN1137" s="56"/>
      <c r="BO1137" s="56"/>
      <c r="BP1137" s="56"/>
      <c r="BQ1137" s="56"/>
      <c r="BR1137" s="56"/>
      <c r="BS1137" s="56"/>
      <c r="BT1137" s="56"/>
      <c r="BU1137" s="56"/>
      <c r="BV1137" s="56"/>
      <c r="BW1137" s="56"/>
      <c r="BX1137" s="56"/>
      <c r="BY1137" s="56"/>
      <c r="BZ1137" s="56"/>
      <c r="CA1137" s="56"/>
      <c r="CB1137" s="56"/>
      <c r="CC1137" s="56"/>
      <c r="CD1137" s="56"/>
      <c r="CE1137" s="56"/>
      <c r="CF1137" s="56"/>
      <c r="CG1137" s="56"/>
      <c r="CH1137" s="56"/>
      <c r="CI1137" s="56"/>
      <c r="CJ1137" s="56"/>
      <c r="CK1137" s="56"/>
      <c r="CL1137" s="56"/>
      <c r="CM1137" s="56"/>
      <c r="CN1137" s="56"/>
      <c r="CO1137" s="56"/>
      <c r="CP1137" s="56"/>
      <c r="CQ1137" s="56"/>
      <c r="CR1137" s="56"/>
      <c r="CS1137" s="58">
        <f>+AL1137+AT1137</f>
        <v>0</v>
      </c>
      <c r="CT1137" s="76">
        <f>+BA1137+BG1137+BM1137+BS1137+BY1137+CE1137+CK1137+CQ1137</f>
        <v>0</v>
      </c>
      <c r="CU1137" s="76">
        <f>+CS1137-CT1137</f>
        <v>0</v>
      </c>
      <c r="CV1137" s="81">
        <f>+AE1137-AL1137-AT1137</f>
        <v>278.75</v>
      </c>
      <c r="CW1137" s="56"/>
      <c r="CX1137" s="56"/>
      <c r="CY1137" s="56"/>
    </row>
    <row r="1138" spans="1:103" s="70" customFormat="1">
      <c r="A1138" s="56" t="s">
        <v>652</v>
      </c>
      <c r="B1138" s="13">
        <v>143</v>
      </c>
      <c r="C1138" s="15" t="s">
        <v>402</v>
      </c>
      <c r="D1138" s="15" t="s">
        <v>403</v>
      </c>
      <c r="E1138" s="13" t="s">
        <v>262</v>
      </c>
      <c r="F1138" s="13">
        <v>16</v>
      </c>
      <c r="G1138" s="13" t="s">
        <v>274</v>
      </c>
      <c r="H1138" s="13">
        <v>6</v>
      </c>
      <c r="I1138" s="55">
        <v>120.12</v>
      </c>
      <c r="J1138" s="55">
        <v>35900</v>
      </c>
      <c r="K1138" s="15">
        <v>0</v>
      </c>
      <c r="L1138" s="15" t="s">
        <v>41</v>
      </c>
      <c r="M1138" s="62" t="s">
        <v>14</v>
      </c>
      <c r="N1138" s="56" t="s">
        <v>154</v>
      </c>
      <c r="O1138" s="56" t="s">
        <v>653</v>
      </c>
      <c r="P1138" s="62" t="s">
        <v>14</v>
      </c>
      <c r="Q1138" s="56">
        <v>43761098</v>
      </c>
      <c r="R1138" s="56" t="s">
        <v>654</v>
      </c>
      <c r="S1138" s="56" t="s">
        <v>465</v>
      </c>
      <c r="T1138" s="57" t="s">
        <v>274</v>
      </c>
      <c r="U1138" s="57">
        <v>6</v>
      </c>
      <c r="V1138" s="125">
        <v>120.12</v>
      </c>
      <c r="W1138" s="125" t="s">
        <v>1017</v>
      </c>
      <c r="X1138" s="65">
        <v>44789</v>
      </c>
      <c r="Y1138" s="65">
        <v>44791</v>
      </c>
      <c r="Z1138" s="69" t="s">
        <v>1080</v>
      </c>
      <c r="AA1138" s="322">
        <v>43450</v>
      </c>
      <c r="AB1138" s="56">
        <v>120</v>
      </c>
      <c r="AC1138" s="56">
        <v>62</v>
      </c>
      <c r="AD1138" s="65">
        <v>46812</v>
      </c>
      <c r="AE1138" s="117">
        <v>278.75</v>
      </c>
      <c r="AF1138" s="117"/>
      <c r="AG1138" s="56"/>
      <c r="AH1138" s="56"/>
      <c r="AI1138" s="56"/>
      <c r="AJ1138" s="56"/>
      <c r="AK1138" s="56"/>
      <c r="AL1138" s="58"/>
      <c r="AM1138" s="58"/>
      <c r="AN1138" s="58"/>
      <c r="AO1138" s="58"/>
      <c r="AP1138" s="58"/>
      <c r="AQ1138" s="58"/>
      <c r="AR1138" s="58"/>
      <c r="AS1138" s="58"/>
      <c r="AT1138" s="58"/>
      <c r="AU1138" s="58"/>
      <c r="AV1138" s="58"/>
      <c r="AW1138" s="56"/>
      <c r="AX1138" s="56"/>
      <c r="AY1138" s="56"/>
      <c r="AZ1138" s="56"/>
      <c r="BA1138" s="58"/>
      <c r="BB1138" s="58"/>
      <c r="BC1138" s="56"/>
      <c r="BD1138" s="56"/>
      <c r="BE1138" s="56"/>
      <c r="BF1138" s="56"/>
      <c r="BG1138" s="56"/>
      <c r="BH1138" s="56"/>
      <c r="BI1138" s="56"/>
      <c r="BJ1138" s="56"/>
      <c r="BK1138" s="56"/>
      <c r="BL1138" s="56"/>
      <c r="BM1138" s="56"/>
      <c r="BN1138" s="56"/>
      <c r="BO1138" s="56"/>
      <c r="BP1138" s="56"/>
      <c r="BQ1138" s="56"/>
      <c r="BR1138" s="56"/>
      <c r="BS1138" s="56"/>
      <c r="BT1138" s="56"/>
      <c r="BU1138" s="56"/>
      <c r="BV1138" s="56"/>
      <c r="BW1138" s="56"/>
      <c r="BX1138" s="56"/>
      <c r="BY1138" s="56"/>
      <c r="BZ1138" s="56"/>
      <c r="CA1138" s="56"/>
      <c r="CB1138" s="56"/>
      <c r="CC1138" s="56"/>
      <c r="CD1138" s="56"/>
      <c r="CE1138" s="56"/>
      <c r="CF1138" s="56"/>
      <c r="CG1138" s="56"/>
      <c r="CH1138" s="56"/>
      <c r="CI1138" s="56"/>
      <c r="CJ1138" s="56"/>
      <c r="CK1138" s="56"/>
      <c r="CL1138" s="56"/>
      <c r="CM1138" s="56"/>
      <c r="CN1138" s="56"/>
      <c r="CO1138" s="56"/>
      <c r="CP1138" s="56"/>
      <c r="CQ1138" s="56"/>
      <c r="CR1138" s="56"/>
      <c r="CS1138" s="58">
        <f>+AL1138+AT1138</f>
        <v>0</v>
      </c>
      <c r="CT1138" s="76">
        <f>+BA1138+BG1138+BM1138+BS1138+BY1138+CE1138+CK1138+CQ1138</f>
        <v>0</v>
      </c>
      <c r="CU1138" s="76">
        <f>+CS1138-CT1138</f>
        <v>0</v>
      </c>
      <c r="CV1138" s="81">
        <f>+AE1138-AL1138-AT1138</f>
        <v>278.75</v>
      </c>
      <c r="CW1138" s="56"/>
      <c r="CX1138" s="56"/>
      <c r="CY1138" s="56"/>
    </row>
    <row r="1139" spans="1:103" s="70" customFormat="1">
      <c r="A1139" s="56" t="s">
        <v>652</v>
      </c>
      <c r="B1139" s="13">
        <v>143</v>
      </c>
      <c r="C1139" s="15" t="s">
        <v>402</v>
      </c>
      <c r="D1139" s="15" t="s">
        <v>403</v>
      </c>
      <c r="E1139" s="13" t="s">
        <v>262</v>
      </c>
      <c r="F1139" s="13">
        <v>16</v>
      </c>
      <c r="G1139" s="13" t="s">
        <v>274</v>
      </c>
      <c r="H1139" s="13">
        <v>6</v>
      </c>
      <c r="I1139" s="55">
        <v>120.12</v>
      </c>
      <c r="J1139" s="55">
        <v>35900</v>
      </c>
      <c r="K1139" s="15">
        <v>0</v>
      </c>
      <c r="L1139" s="15" t="s">
        <v>41</v>
      </c>
      <c r="M1139" s="62" t="s">
        <v>14</v>
      </c>
      <c r="N1139" s="56" t="s">
        <v>154</v>
      </c>
      <c r="O1139" s="56" t="s">
        <v>653</v>
      </c>
      <c r="P1139" s="62" t="s">
        <v>14</v>
      </c>
      <c r="Q1139" s="56">
        <v>43761098</v>
      </c>
      <c r="R1139" s="56" t="s">
        <v>654</v>
      </c>
      <c r="S1139" s="56" t="s">
        <v>465</v>
      </c>
      <c r="T1139" s="57" t="s">
        <v>274</v>
      </c>
      <c r="U1139" s="57">
        <v>6</v>
      </c>
      <c r="V1139" s="125">
        <v>120.12</v>
      </c>
      <c r="W1139" s="125" t="s">
        <v>1017</v>
      </c>
      <c r="X1139" s="65">
        <v>44789</v>
      </c>
      <c r="Y1139" s="65">
        <v>44791</v>
      </c>
      <c r="Z1139" s="69" t="s">
        <v>1080</v>
      </c>
      <c r="AA1139" s="322">
        <v>43450</v>
      </c>
      <c r="AB1139" s="56">
        <v>120</v>
      </c>
      <c r="AC1139" s="56">
        <v>63</v>
      </c>
      <c r="AD1139" s="65">
        <v>46842</v>
      </c>
      <c r="AE1139" s="117">
        <v>278.75</v>
      </c>
      <c r="AF1139" s="117"/>
      <c r="AG1139" s="56"/>
      <c r="AH1139" s="56"/>
      <c r="AI1139" s="56"/>
      <c r="AJ1139" s="56"/>
      <c r="AK1139" s="56"/>
      <c r="AL1139" s="58"/>
      <c r="AM1139" s="58"/>
      <c r="AN1139" s="58"/>
      <c r="AO1139" s="58"/>
      <c r="AP1139" s="58"/>
      <c r="AQ1139" s="58"/>
      <c r="AR1139" s="58"/>
      <c r="AS1139" s="58"/>
      <c r="AT1139" s="58"/>
      <c r="AU1139" s="58"/>
      <c r="AV1139" s="58"/>
      <c r="AW1139" s="56"/>
      <c r="AX1139" s="56"/>
      <c r="AY1139" s="56"/>
      <c r="AZ1139" s="56"/>
      <c r="BA1139" s="58"/>
      <c r="BB1139" s="58"/>
      <c r="BC1139" s="56"/>
      <c r="BD1139" s="56"/>
      <c r="BE1139" s="56"/>
      <c r="BF1139" s="56"/>
      <c r="BG1139" s="56"/>
      <c r="BH1139" s="56"/>
      <c r="BI1139" s="56"/>
      <c r="BJ1139" s="56"/>
      <c r="BK1139" s="56"/>
      <c r="BL1139" s="56"/>
      <c r="BM1139" s="56"/>
      <c r="BN1139" s="56"/>
      <c r="BO1139" s="56"/>
      <c r="BP1139" s="56"/>
      <c r="BQ1139" s="56"/>
      <c r="BR1139" s="56"/>
      <c r="BS1139" s="56"/>
      <c r="BT1139" s="56"/>
      <c r="BU1139" s="56"/>
      <c r="BV1139" s="56"/>
      <c r="BW1139" s="56"/>
      <c r="BX1139" s="56"/>
      <c r="BY1139" s="56"/>
      <c r="BZ1139" s="56"/>
      <c r="CA1139" s="56"/>
      <c r="CB1139" s="56"/>
      <c r="CC1139" s="56"/>
      <c r="CD1139" s="56"/>
      <c r="CE1139" s="56"/>
      <c r="CF1139" s="56"/>
      <c r="CG1139" s="56"/>
      <c r="CH1139" s="56"/>
      <c r="CI1139" s="56"/>
      <c r="CJ1139" s="56"/>
      <c r="CK1139" s="56"/>
      <c r="CL1139" s="56"/>
      <c r="CM1139" s="56"/>
      <c r="CN1139" s="56"/>
      <c r="CO1139" s="56"/>
      <c r="CP1139" s="56"/>
      <c r="CQ1139" s="56"/>
      <c r="CR1139" s="56"/>
      <c r="CS1139" s="58">
        <f>+AL1139+AT1139</f>
        <v>0</v>
      </c>
      <c r="CT1139" s="76">
        <f>+BA1139+BG1139+BM1139+BS1139+BY1139+CE1139+CK1139+CQ1139</f>
        <v>0</v>
      </c>
      <c r="CU1139" s="76">
        <f>+CS1139-CT1139</f>
        <v>0</v>
      </c>
      <c r="CV1139" s="81">
        <f>+AE1139-AL1139-AT1139</f>
        <v>278.75</v>
      </c>
      <c r="CW1139" s="56"/>
      <c r="CX1139" s="56"/>
      <c r="CY1139" s="56"/>
    </row>
    <row r="1140" spans="1:103" s="70" customFormat="1">
      <c r="A1140" s="56" t="s">
        <v>652</v>
      </c>
      <c r="B1140" s="13">
        <v>143</v>
      </c>
      <c r="C1140" s="15" t="s">
        <v>402</v>
      </c>
      <c r="D1140" s="15" t="s">
        <v>403</v>
      </c>
      <c r="E1140" s="13" t="s">
        <v>262</v>
      </c>
      <c r="F1140" s="13">
        <v>16</v>
      </c>
      <c r="G1140" s="13" t="s">
        <v>274</v>
      </c>
      <c r="H1140" s="13">
        <v>6</v>
      </c>
      <c r="I1140" s="55">
        <v>120.12</v>
      </c>
      <c r="J1140" s="55">
        <v>35900</v>
      </c>
      <c r="K1140" s="15">
        <v>0</v>
      </c>
      <c r="L1140" s="15" t="s">
        <v>41</v>
      </c>
      <c r="M1140" s="62" t="s">
        <v>14</v>
      </c>
      <c r="N1140" s="56" t="s">
        <v>154</v>
      </c>
      <c r="O1140" s="56" t="s">
        <v>653</v>
      </c>
      <c r="P1140" s="62" t="s">
        <v>14</v>
      </c>
      <c r="Q1140" s="56">
        <v>43761098</v>
      </c>
      <c r="R1140" s="56" t="s">
        <v>654</v>
      </c>
      <c r="S1140" s="56" t="s">
        <v>465</v>
      </c>
      <c r="T1140" s="57" t="s">
        <v>274</v>
      </c>
      <c r="U1140" s="57">
        <v>6</v>
      </c>
      <c r="V1140" s="125">
        <v>120.12</v>
      </c>
      <c r="W1140" s="125" t="s">
        <v>1017</v>
      </c>
      <c r="X1140" s="65">
        <v>44789</v>
      </c>
      <c r="Y1140" s="65">
        <v>44791</v>
      </c>
      <c r="Z1140" s="69" t="s">
        <v>1080</v>
      </c>
      <c r="AA1140" s="322">
        <v>43450</v>
      </c>
      <c r="AB1140" s="56">
        <v>120</v>
      </c>
      <c r="AC1140" s="56">
        <v>64</v>
      </c>
      <c r="AD1140" s="65">
        <v>46873</v>
      </c>
      <c r="AE1140" s="117">
        <v>278.75</v>
      </c>
      <c r="AF1140" s="117"/>
      <c r="AG1140" s="56"/>
      <c r="AH1140" s="56"/>
      <c r="AI1140" s="56"/>
      <c r="AJ1140" s="56"/>
      <c r="AK1140" s="56"/>
      <c r="AL1140" s="58"/>
      <c r="AM1140" s="58"/>
      <c r="AN1140" s="58"/>
      <c r="AO1140" s="58"/>
      <c r="AP1140" s="58"/>
      <c r="AQ1140" s="58"/>
      <c r="AR1140" s="58"/>
      <c r="AS1140" s="58"/>
      <c r="AT1140" s="58"/>
      <c r="AU1140" s="58"/>
      <c r="AV1140" s="58"/>
      <c r="AW1140" s="56"/>
      <c r="AX1140" s="56"/>
      <c r="AY1140" s="56"/>
      <c r="AZ1140" s="56"/>
      <c r="BA1140" s="58"/>
      <c r="BB1140" s="58"/>
      <c r="BC1140" s="56"/>
      <c r="BD1140" s="56"/>
      <c r="BE1140" s="56"/>
      <c r="BF1140" s="56"/>
      <c r="BG1140" s="56"/>
      <c r="BH1140" s="56"/>
      <c r="BI1140" s="56"/>
      <c r="BJ1140" s="56"/>
      <c r="BK1140" s="56"/>
      <c r="BL1140" s="56"/>
      <c r="BM1140" s="56"/>
      <c r="BN1140" s="56"/>
      <c r="BO1140" s="56"/>
      <c r="BP1140" s="56"/>
      <c r="BQ1140" s="56"/>
      <c r="BR1140" s="56"/>
      <c r="BS1140" s="56"/>
      <c r="BT1140" s="56"/>
      <c r="BU1140" s="56"/>
      <c r="BV1140" s="56"/>
      <c r="BW1140" s="56"/>
      <c r="BX1140" s="56"/>
      <c r="BY1140" s="56"/>
      <c r="BZ1140" s="56"/>
      <c r="CA1140" s="56"/>
      <c r="CB1140" s="56"/>
      <c r="CC1140" s="56"/>
      <c r="CD1140" s="56"/>
      <c r="CE1140" s="56"/>
      <c r="CF1140" s="56"/>
      <c r="CG1140" s="56"/>
      <c r="CH1140" s="56"/>
      <c r="CI1140" s="56"/>
      <c r="CJ1140" s="56"/>
      <c r="CK1140" s="56"/>
      <c r="CL1140" s="56"/>
      <c r="CM1140" s="56"/>
      <c r="CN1140" s="56"/>
      <c r="CO1140" s="56"/>
      <c r="CP1140" s="56"/>
      <c r="CQ1140" s="56"/>
      <c r="CR1140" s="56"/>
      <c r="CS1140" s="58">
        <f>+AL1140+AT1140</f>
        <v>0</v>
      </c>
      <c r="CT1140" s="76">
        <f>+BA1140+BG1140+BM1140+BS1140+BY1140+CE1140+CK1140+CQ1140</f>
        <v>0</v>
      </c>
      <c r="CU1140" s="76">
        <f>+CS1140-CT1140</f>
        <v>0</v>
      </c>
      <c r="CV1140" s="81">
        <f>+AE1140-AL1140-AT1140</f>
        <v>278.75</v>
      </c>
      <c r="CW1140" s="56"/>
      <c r="CX1140" s="56"/>
      <c r="CY1140" s="56"/>
    </row>
    <row r="1141" spans="1:103" s="70" customFormat="1">
      <c r="A1141" s="56" t="s">
        <v>652</v>
      </c>
      <c r="B1141" s="13">
        <v>143</v>
      </c>
      <c r="C1141" s="15" t="s">
        <v>402</v>
      </c>
      <c r="D1141" s="15" t="s">
        <v>403</v>
      </c>
      <c r="E1141" s="13" t="s">
        <v>262</v>
      </c>
      <c r="F1141" s="13">
        <v>16</v>
      </c>
      <c r="G1141" s="13" t="s">
        <v>274</v>
      </c>
      <c r="H1141" s="13">
        <v>6</v>
      </c>
      <c r="I1141" s="55">
        <v>120.12</v>
      </c>
      <c r="J1141" s="55">
        <v>35900</v>
      </c>
      <c r="K1141" s="15">
        <v>0</v>
      </c>
      <c r="L1141" s="15" t="s">
        <v>41</v>
      </c>
      <c r="M1141" s="62" t="s">
        <v>14</v>
      </c>
      <c r="N1141" s="56" t="s">
        <v>154</v>
      </c>
      <c r="O1141" s="56" t="s">
        <v>653</v>
      </c>
      <c r="P1141" s="62" t="s">
        <v>14</v>
      </c>
      <c r="Q1141" s="56">
        <v>43761098</v>
      </c>
      <c r="R1141" s="56" t="s">
        <v>654</v>
      </c>
      <c r="S1141" s="56" t="s">
        <v>465</v>
      </c>
      <c r="T1141" s="57" t="s">
        <v>274</v>
      </c>
      <c r="U1141" s="57">
        <v>6</v>
      </c>
      <c r="V1141" s="125">
        <v>120.12</v>
      </c>
      <c r="W1141" s="125" t="s">
        <v>1017</v>
      </c>
      <c r="X1141" s="65">
        <v>44789</v>
      </c>
      <c r="Y1141" s="65">
        <v>44791</v>
      </c>
      <c r="Z1141" s="69" t="s">
        <v>1080</v>
      </c>
      <c r="AA1141" s="322">
        <v>43450</v>
      </c>
      <c r="AB1141" s="56">
        <v>120</v>
      </c>
      <c r="AC1141" s="56">
        <v>65</v>
      </c>
      <c r="AD1141" s="65">
        <v>46903</v>
      </c>
      <c r="AE1141" s="117">
        <v>278.75</v>
      </c>
      <c r="AF1141" s="117"/>
      <c r="AG1141" s="56"/>
      <c r="AH1141" s="56"/>
      <c r="AI1141" s="56"/>
      <c r="AJ1141" s="56"/>
      <c r="AK1141" s="56"/>
      <c r="AL1141" s="58"/>
      <c r="AM1141" s="58"/>
      <c r="AN1141" s="58"/>
      <c r="AO1141" s="58"/>
      <c r="AP1141" s="58"/>
      <c r="AQ1141" s="58"/>
      <c r="AR1141" s="58"/>
      <c r="AS1141" s="58"/>
      <c r="AT1141" s="58"/>
      <c r="AU1141" s="58"/>
      <c r="AV1141" s="58"/>
      <c r="AW1141" s="56"/>
      <c r="AX1141" s="56"/>
      <c r="AY1141" s="56"/>
      <c r="AZ1141" s="56"/>
      <c r="BA1141" s="58"/>
      <c r="BB1141" s="58"/>
      <c r="BC1141" s="56"/>
      <c r="BD1141" s="56"/>
      <c r="BE1141" s="56"/>
      <c r="BF1141" s="56"/>
      <c r="BG1141" s="56"/>
      <c r="BH1141" s="56"/>
      <c r="BI1141" s="56"/>
      <c r="BJ1141" s="56"/>
      <c r="BK1141" s="56"/>
      <c r="BL1141" s="56"/>
      <c r="BM1141" s="56"/>
      <c r="BN1141" s="56"/>
      <c r="BO1141" s="56"/>
      <c r="BP1141" s="56"/>
      <c r="BQ1141" s="56"/>
      <c r="BR1141" s="56"/>
      <c r="BS1141" s="56"/>
      <c r="BT1141" s="56"/>
      <c r="BU1141" s="56"/>
      <c r="BV1141" s="56"/>
      <c r="BW1141" s="56"/>
      <c r="BX1141" s="56"/>
      <c r="BY1141" s="56"/>
      <c r="BZ1141" s="56"/>
      <c r="CA1141" s="56"/>
      <c r="CB1141" s="56"/>
      <c r="CC1141" s="56"/>
      <c r="CD1141" s="56"/>
      <c r="CE1141" s="56"/>
      <c r="CF1141" s="56"/>
      <c r="CG1141" s="56"/>
      <c r="CH1141" s="56"/>
      <c r="CI1141" s="56"/>
      <c r="CJ1141" s="56"/>
      <c r="CK1141" s="56"/>
      <c r="CL1141" s="56"/>
      <c r="CM1141" s="56"/>
      <c r="CN1141" s="56"/>
      <c r="CO1141" s="56"/>
      <c r="CP1141" s="56"/>
      <c r="CQ1141" s="56"/>
      <c r="CR1141" s="56"/>
      <c r="CS1141" s="58">
        <f>+AL1141+AT1141</f>
        <v>0</v>
      </c>
      <c r="CT1141" s="76">
        <f>+BA1141+BG1141+BM1141+BS1141+BY1141+CE1141+CK1141+CQ1141</f>
        <v>0</v>
      </c>
      <c r="CU1141" s="76">
        <f>+CS1141-CT1141</f>
        <v>0</v>
      </c>
      <c r="CV1141" s="81">
        <f>+AE1141-AL1141-AT1141</f>
        <v>278.75</v>
      </c>
      <c r="CW1141" s="56"/>
      <c r="CX1141" s="56"/>
      <c r="CY1141" s="56"/>
    </row>
    <row r="1142" spans="1:103" s="70" customFormat="1">
      <c r="A1142" s="56" t="s">
        <v>652</v>
      </c>
      <c r="B1142" s="13">
        <v>143</v>
      </c>
      <c r="C1142" s="15" t="s">
        <v>402</v>
      </c>
      <c r="D1142" s="15" t="s">
        <v>403</v>
      </c>
      <c r="E1142" s="13" t="s">
        <v>262</v>
      </c>
      <c r="F1142" s="13">
        <v>16</v>
      </c>
      <c r="G1142" s="13" t="s">
        <v>274</v>
      </c>
      <c r="H1142" s="13">
        <v>6</v>
      </c>
      <c r="I1142" s="55">
        <v>120.12</v>
      </c>
      <c r="J1142" s="55">
        <v>35900</v>
      </c>
      <c r="K1142" s="15">
        <v>0</v>
      </c>
      <c r="L1142" s="15" t="s">
        <v>41</v>
      </c>
      <c r="M1142" s="62" t="s">
        <v>14</v>
      </c>
      <c r="N1142" s="56" t="s">
        <v>154</v>
      </c>
      <c r="O1142" s="56" t="s">
        <v>653</v>
      </c>
      <c r="P1142" s="62" t="s">
        <v>14</v>
      </c>
      <c r="Q1142" s="56">
        <v>43761098</v>
      </c>
      <c r="R1142" s="56" t="s">
        <v>654</v>
      </c>
      <c r="S1142" s="56" t="s">
        <v>465</v>
      </c>
      <c r="T1142" s="57" t="s">
        <v>274</v>
      </c>
      <c r="U1142" s="57">
        <v>6</v>
      </c>
      <c r="V1142" s="125">
        <v>120.12</v>
      </c>
      <c r="W1142" s="125" t="s">
        <v>1017</v>
      </c>
      <c r="X1142" s="65">
        <v>44789</v>
      </c>
      <c r="Y1142" s="65">
        <v>44791</v>
      </c>
      <c r="Z1142" s="69" t="s">
        <v>1080</v>
      </c>
      <c r="AA1142" s="322">
        <v>43450</v>
      </c>
      <c r="AB1142" s="56">
        <v>120</v>
      </c>
      <c r="AC1142" s="56">
        <v>66</v>
      </c>
      <c r="AD1142" s="65">
        <v>46934</v>
      </c>
      <c r="AE1142" s="117">
        <v>278.75</v>
      </c>
      <c r="AF1142" s="117"/>
      <c r="AG1142" s="56"/>
      <c r="AH1142" s="56"/>
      <c r="AI1142" s="56"/>
      <c r="AJ1142" s="56"/>
      <c r="AK1142" s="56"/>
      <c r="AL1142" s="58"/>
      <c r="AM1142" s="58"/>
      <c r="AN1142" s="58"/>
      <c r="AO1142" s="58"/>
      <c r="AP1142" s="58"/>
      <c r="AQ1142" s="58"/>
      <c r="AR1142" s="58"/>
      <c r="AS1142" s="58"/>
      <c r="AT1142" s="58"/>
      <c r="AU1142" s="58"/>
      <c r="AV1142" s="58"/>
      <c r="AW1142" s="56"/>
      <c r="AX1142" s="56"/>
      <c r="AY1142" s="56"/>
      <c r="AZ1142" s="56"/>
      <c r="BA1142" s="58"/>
      <c r="BB1142" s="58"/>
      <c r="BC1142" s="56"/>
      <c r="BD1142" s="56"/>
      <c r="BE1142" s="56"/>
      <c r="BF1142" s="56"/>
      <c r="BG1142" s="56"/>
      <c r="BH1142" s="56"/>
      <c r="BI1142" s="56"/>
      <c r="BJ1142" s="56"/>
      <c r="BK1142" s="56"/>
      <c r="BL1142" s="56"/>
      <c r="BM1142" s="56"/>
      <c r="BN1142" s="56"/>
      <c r="BO1142" s="56"/>
      <c r="BP1142" s="56"/>
      <c r="BQ1142" s="56"/>
      <c r="BR1142" s="56"/>
      <c r="BS1142" s="56"/>
      <c r="BT1142" s="56"/>
      <c r="BU1142" s="56"/>
      <c r="BV1142" s="56"/>
      <c r="BW1142" s="56"/>
      <c r="BX1142" s="56"/>
      <c r="BY1142" s="56"/>
      <c r="BZ1142" s="56"/>
      <c r="CA1142" s="56"/>
      <c r="CB1142" s="56"/>
      <c r="CC1142" s="56"/>
      <c r="CD1142" s="56"/>
      <c r="CE1142" s="56"/>
      <c r="CF1142" s="56"/>
      <c r="CG1142" s="56"/>
      <c r="CH1142" s="56"/>
      <c r="CI1142" s="56"/>
      <c r="CJ1142" s="56"/>
      <c r="CK1142" s="56"/>
      <c r="CL1142" s="56"/>
      <c r="CM1142" s="56"/>
      <c r="CN1142" s="56"/>
      <c r="CO1142" s="56"/>
      <c r="CP1142" s="56"/>
      <c r="CQ1142" s="56"/>
      <c r="CR1142" s="56"/>
      <c r="CS1142" s="58">
        <f>+AL1142+AT1142</f>
        <v>0</v>
      </c>
      <c r="CT1142" s="76">
        <f>+BA1142+BG1142+BM1142+BS1142+BY1142+CE1142+CK1142+CQ1142</f>
        <v>0</v>
      </c>
      <c r="CU1142" s="76">
        <f>+CS1142-CT1142</f>
        <v>0</v>
      </c>
      <c r="CV1142" s="81">
        <f>+AE1142-AL1142-AT1142</f>
        <v>278.75</v>
      </c>
      <c r="CW1142" s="56"/>
      <c r="CX1142" s="56"/>
      <c r="CY1142" s="56"/>
    </row>
    <row r="1143" spans="1:103" s="70" customFormat="1">
      <c r="A1143" s="56" t="s">
        <v>652</v>
      </c>
      <c r="B1143" s="13">
        <v>143</v>
      </c>
      <c r="C1143" s="15" t="s">
        <v>402</v>
      </c>
      <c r="D1143" s="15" t="s">
        <v>403</v>
      </c>
      <c r="E1143" s="13" t="s">
        <v>262</v>
      </c>
      <c r="F1143" s="13">
        <v>16</v>
      </c>
      <c r="G1143" s="13" t="s">
        <v>274</v>
      </c>
      <c r="H1143" s="13">
        <v>6</v>
      </c>
      <c r="I1143" s="55">
        <v>120.12</v>
      </c>
      <c r="J1143" s="55">
        <v>35900</v>
      </c>
      <c r="K1143" s="15">
        <v>0</v>
      </c>
      <c r="L1143" s="15" t="s">
        <v>41</v>
      </c>
      <c r="M1143" s="62" t="s">
        <v>14</v>
      </c>
      <c r="N1143" s="56" t="s">
        <v>154</v>
      </c>
      <c r="O1143" s="56" t="s">
        <v>653</v>
      </c>
      <c r="P1143" s="62" t="s">
        <v>14</v>
      </c>
      <c r="Q1143" s="56">
        <v>43761098</v>
      </c>
      <c r="R1143" s="56" t="s">
        <v>654</v>
      </c>
      <c r="S1143" s="56" t="s">
        <v>465</v>
      </c>
      <c r="T1143" s="57" t="s">
        <v>274</v>
      </c>
      <c r="U1143" s="57">
        <v>6</v>
      </c>
      <c r="V1143" s="125">
        <v>120.12</v>
      </c>
      <c r="W1143" s="125" t="s">
        <v>1017</v>
      </c>
      <c r="X1143" s="65">
        <v>44789</v>
      </c>
      <c r="Y1143" s="65">
        <v>44791</v>
      </c>
      <c r="Z1143" s="69" t="s">
        <v>1080</v>
      </c>
      <c r="AA1143" s="322">
        <v>43450</v>
      </c>
      <c r="AB1143" s="56">
        <v>120</v>
      </c>
      <c r="AC1143" s="56">
        <v>67</v>
      </c>
      <c r="AD1143" s="65">
        <v>46964</v>
      </c>
      <c r="AE1143" s="117">
        <v>278.75</v>
      </c>
      <c r="AF1143" s="117"/>
      <c r="AG1143" s="56"/>
      <c r="AH1143" s="56"/>
      <c r="AI1143" s="56"/>
      <c r="AJ1143" s="56"/>
      <c r="AK1143" s="56"/>
      <c r="AL1143" s="58"/>
      <c r="AM1143" s="58"/>
      <c r="AN1143" s="58"/>
      <c r="AO1143" s="58"/>
      <c r="AP1143" s="58"/>
      <c r="AQ1143" s="58"/>
      <c r="AR1143" s="58"/>
      <c r="AS1143" s="58"/>
      <c r="AT1143" s="58"/>
      <c r="AU1143" s="58"/>
      <c r="AV1143" s="58"/>
      <c r="AW1143" s="56"/>
      <c r="AX1143" s="56"/>
      <c r="AY1143" s="56"/>
      <c r="AZ1143" s="56"/>
      <c r="BA1143" s="58"/>
      <c r="BB1143" s="58"/>
      <c r="BC1143" s="56"/>
      <c r="BD1143" s="56"/>
      <c r="BE1143" s="56"/>
      <c r="BF1143" s="56"/>
      <c r="BG1143" s="56"/>
      <c r="BH1143" s="56"/>
      <c r="BI1143" s="56"/>
      <c r="BJ1143" s="56"/>
      <c r="BK1143" s="56"/>
      <c r="BL1143" s="56"/>
      <c r="BM1143" s="56"/>
      <c r="BN1143" s="56"/>
      <c r="BO1143" s="56"/>
      <c r="BP1143" s="56"/>
      <c r="BQ1143" s="56"/>
      <c r="BR1143" s="56"/>
      <c r="BS1143" s="56"/>
      <c r="BT1143" s="56"/>
      <c r="BU1143" s="56"/>
      <c r="BV1143" s="56"/>
      <c r="BW1143" s="56"/>
      <c r="BX1143" s="56"/>
      <c r="BY1143" s="56"/>
      <c r="BZ1143" s="56"/>
      <c r="CA1143" s="56"/>
      <c r="CB1143" s="56"/>
      <c r="CC1143" s="56"/>
      <c r="CD1143" s="56"/>
      <c r="CE1143" s="56"/>
      <c r="CF1143" s="56"/>
      <c r="CG1143" s="56"/>
      <c r="CH1143" s="56"/>
      <c r="CI1143" s="56"/>
      <c r="CJ1143" s="56"/>
      <c r="CK1143" s="56"/>
      <c r="CL1143" s="56"/>
      <c r="CM1143" s="56"/>
      <c r="CN1143" s="56"/>
      <c r="CO1143" s="56"/>
      <c r="CP1143" s="56"/>
      <c r="CQ1143" s="56"/>
      <c r="CR1143" s="56"/>
      <c r="CS1143" s="58">
        <f>+AL1143+AT1143</f>
        <v>0</v>
      </c>
      <c r="CT1143" s="76">
        <f>+BA1143+BG1143+BM1143+BS1143+BY1143+CE1143+CK1143+CQ1143</f>
        <v>0</v>
      </c>
      <c r="CU1143" s="76">
        <f>+CS1143-CT1143</f>
        <v>0</v>
      </c>
      <c r="CV1143" s="81">
        <f>+AE1143-AL1143-AT1143</f>
        <v>278.75</v>
      </c>
      <c r="CW1143" s="56"/>
      <c r="CX1143" s="56"/>
      <c r="CY1143" s="56"/>
    </row>
    <row r="1144" spans="1:103" s="70" customFormat="1">
      <c r="A1144" s="56" t="s">
        <v>652</v>
      </c>
      <c r="B1144" s="13">
        <v>143</v>
      </c>
      <c r="C1144" s="15" t="s">
        <v>402</v>
      </c>
      <c r="D1144" s="15" t="s">
        <v>403</v>
      </c>
      <c r="E1144" s="13" t="s">
        <v>262</v>
      </c>
      <c r="F1144" s="13">
        <v>16</v>
      </c>
      <c r="G1144" s="13" t="s">
        <v>274</v>
      </c>
      <c r="H1144" s="13">
        <v>6</v>
      </c>
      <c r="I1144" s="55">
        <v>120.12</v>
      </c>
      <c r="J1144" s="55">
        <v>35900</v>
      </c>
      <c r="K1144" s="15">
        <v>0</v>
      </c>
      <c r="L1144" s="15" t="s">
        <v>41</v>
      </c>
      <c r="M1144" s="62" t="s">
        <v>14</v>
      </c>
      <c r="N1144" s="56" t="s">
        <v>154</v>
      </c>
      <c r="O1144" s="56" t="s">
        <v>653</v>
      </c>
      <c r="P1144" s="62" t="s">
        <v>14</v>
      </c>
      <c r="Q1144" s="56">
        <v>43761098</v>
      </c>
      <c r="R1144" s="56" t="s">
        <v>654</v>
      </c>
      <c r="S1144" s="56" t="s">
        <v>465</v>
      </c>
      <c r="T1144" s="57" t="s">
        <v>274</v>
      </c>
      <c r="U1144" s="57">
        <v>6</v>
      </c>
      <c r="V1144" s="125">
        <v>120.12</v>
      </c>
      <c r="W1144" s="125" t="s">
        <v>1017</v>
      </c>
      <c r="X1144" s="65">
        <v>44789</v>
      </c>
      <c r="Y1144" s="65">
        <v>44791</v>
      </c>
      <c r="Z1144" s="69" t="s">
        <v>1080</v>
      </c>
      <c r="AA1144" s="322">
        <v>43450</v>
      </c>
      <c r="AB1144" s="56">
        <v>120</v>
      </c>
      <c r="AC1144" s="56">
        <v>68</v>
      </c>
      <c r="AD1144" s="65">
        <v>46995</v>
      </c>
      <c r="AE1144" s="117">
        <v>278.75</v>
      </c>
      <c r="AF1144" s="117"/>
      <c r="AG1144" s="56"/>
      <c r="AH1144" s="56"/>
      <c r="AI1144" s="56"/>
      <c r="AJ1144" s="56"/>
      <c r="AK1144" s="56"/>
      <c r="AL1144" s="58"/>
      <c r="AM1144" s="58"/>
      <c r="AN1144" s="58"/>
      <c r="AO1144" s="58"/>
      <c r="AP1144" s="58"/>
      <c r="AQ1144" s="58"/>
      <c r="AR1144" s="58"/>
      <c r="AS1144" s="58"/>
      <c r="AT1144" s="58"/>
      <c r="AU1144" s="58"/>
      <c r="AV1144" s="58"/>
      <c r="AW1144" s="56"/>
      <c r="AX1144" s="56"/>
      <c r="AY1144" s="56"/>
      <c r="AZ1144" s="56"/>
      <c r="BA1144" s="58"/>
      <c r="BB1144" s="58"/>
      <c r="BC1144" s="56"/>
      <c r="BD1144" s="56"/>
      <c r="BE1144" s="56"/>
      <c r="BF1144" s="56"/>
      <c r="BG1144" s="56"/>
      <c r="BH1144" s="56"/>
      <c r="BI1144" s="56"/>
      <c r="BJ1144" s="56"/>
      <c r="BK1144" s="56"/>
      <c r="BL1144" s="56"/>
      <c r="BM1144" s="56"/>
      <c r="BN1144" s="56"/>
      <c r="BO1144" s="56"/>
      <c r="BP1144" s="56"/>
      <c r="BQ1144" s="56"/>
      <c r="BR1144" s="56"/>
      <c r="BS1144" s="56"/>
      <c r="BT1144" s="56"/>
      <c r="BU1144" s="56"/>
      <c r="BV1144" s="56"/>
      <c r="BW1144" s="56"/>
      <c r="BX1144" s="56"/>
      <c r="BY1144" s="56"/>
      <c r="BZ1144" s="56"/>
      <c r="CA1144" s="56"/>
      <c r="CB1144" s="56"/>
      <c r="CC1144" s="56"/>
      <c r="CD1144" s="56"/>
      <c r="CE1144" s="56"/>
      <c r="CF1144" s="56"/>
      <c r="CG1144" s="56"/>
      <c r="CH1144" s="56"/>
      <c r="CI1144" s="56"/>
      <c r="CJ1144" s="56"/>
      <c r="CK1144" s="56"/>
      <c r="CL1144" s="56"/>
      <c r="CM1144" s="56"/>
      <c r="CN1144" s="56"/>
      <c r="CO1144" s="56"/>
      <c r="CP1144" s="56"/>
      <c r="CQ1144" s="56"/>
      <c r="CR1144" s="56"/>
      <c r="CS1144" s="58">
        <f>+AL1144+AT1144</f>
        <v>0</v>
      </c>
      <c r="CT1144" s="76">
        <f>+BA1144+BG1144+BM1144+BS1144+BY1144+CE1144+CK1144+CQ1144</f>
        <v>0</v>
      </c>
      <c r="CU1144" s="76">
        <f>+CS1144-CT1144</f>
        <v>0</v>
      </c>
      <c r="CV1144" s="81">
        <f>+AE1144-AL1144-AT1144</f>
        <v>278.75</v>
      </c>
      <c r="CW1144" s="56"/>
      <c r="CX1144" s="56"/>
      <c r="CY1144" s="56"/>
    </row>
    <row r="1145" spans="1:103" s="70" customFormat="1">
      <c r="A1145" s="56" t="s">
        <v>652</v>
      </c>
      <c r="B1145" s="13">
        <v>143</v>
      </c>
      <c r="C1145" s="15" t="s">
        <v>402</v>
      </c>
      <c r="D1145" s="15" t="s">
        <v>403</v>
      </c>
      <c r="E1145" s="13" t="s">
        <v>262</v>
      </c>
      <c r="F1145" s="13">
        <v>16</v>
      </c>
      <c r="G1145" s="13" t="s">
        <v>274</v>
      </c>
      <c r="H1145" s="13">
        <v>6</v>
      </c>
      <c r="I1145" s="55">
        <v>120.12</v>
      </c>
      <c r="J1145" s="55">
        <v>35900</v>
      </c>
      <c r="K1145" s="15">
        <v>0</v>
      </c>
      <c r="L1145" s="15" t="s">
        <v>41</v>
      </c>
      <c r="M1145" s="62" t="s">
        <v>14</v>
      </c>
      <c r="N1145" s="56" t="s">
        <v>154</v>
      </c>
      <c r="O1145" s="56" t="s">
        <v>653</v>
      </c>
      <c r="P1145" s="62" t="s">
        <v>14</v>
      </c>
      <c r="Q1145" s="56">
        <v>43761098</v>
      </c>
      <c r="R1145" s="56" t="s">
        <v>654</v>
      </c>
      <c r="S1145" s="56" t="s">
        <v>465</v>
      </c>
      <c r="T1145" s="57" t="s">
        <v>274</v>
      </c>
      <c r="U1145" s="57">
        <v>6</v>
      </c>
      <c r="V1145" s="125">
        <v>120.12</v>
      </c>
      <c r="W1145" s="125" t="s">
        <v>1017</v>
      </c>
      <c r="X1145" s="65">
        <v>44789</v>
      </c>
      <c r="Y1145" s="65">
        <v>44791</v>
      </c>
      <c r="Z1145" s="69" t="s">
        <v>1080</v>
      </c>
      <c r="AA1145" s="322">
        <v>43450</v>
      </c>
      <c r="AB1145" s="56">
        <v>120</v>
      </c>
      <c r="AC1145" s="56">
        <v>69</v>
      </c>
      <c r="AD1145" s="65">
        <v>47026</v>
      </c>
      <c r="AE1145" s="117">
        <v>278.75</v>
      </c>
      <c r="AF1145" s="117"/>
      <c r="AG1145" s="56"/>
      <c r="AH1145" s="56"/>
      <c r="AI1145" s="56"/>
      <c r="AJ1145" s="56"/>
      <c r="AK1145" s="56"/>
      <c r="AL1145" s="58"/>
      <c r="AM1145" s="58"/>
      <c r="AN1145" s="58"/>
      <c r="AO1145" s="58"/>
      <c r="AP1145" s="58"/>
      <c r="AQ1145" s="58"/>
      <c r="AR1145" s="58"/>
      <c r="AS1145" s="58"/>
      <c r="AT1145" s="58"/>
      <c r="AU1145" s="58"/>
      <c r="AV1145" s="58"/>
      <c r="AW1145" s="56"/>
      <c r="AX1145" s="56"/>
      <c r="AY1145" s="56"/>
      <c r="AZ1145" s="56"/>
      <c r="BA1145" s="58"/>
      <c r="BB1145" s="58"/>
      <c r="BC1145" s="56"/>
      <c r="BD1145" s="56"/>
      <c r="BE1145" s="56"/>
      <c r="BF1145" s="56"/>
      <c r="BG1145" s="56"/>
      <c r="BH1145" s="56"/>
      <c r="BI1145" s="56"/>
      <c r="BJ1145" s="56"/>
      <c r="BK1145" s="56"/>
      <c r="BL1145" s="56"/>
      <c r="BM1145" s="56"/>
      <c r="BN1145" s="56"/>
      <c r="BO1145" s="56"/>
      <c r="BP1145" s="56"/>
      <c r="BQ1145" s="56"/>
      <c r="BR1145" s="56"/>
      <c r="BS1145" s="56"/>
      <c r="BT1145" s="56"/>
      <c r="BU1145" s="56"/>
      <c r="BV1145" s="56"/>
      <c r="BW1145" s="56"/>
      <c r="BX1145" s="56"/>
      <c r="BY1145" s="56"/>
      <c r="BZ1145" s="56"/>
      <c r="CA1145" s="56"/>
      <c r="CB1145" s="56"/>
      <c r="CC1145" s="56"/>
      <c r="CD1145" s="56"/>
      <c r="CE1145" s="56"/>
      <c r="CF1145" s="56"/>
      <c r="CG1145" s="56"/>
      <c r="CH1145" s="56"/>
      <c r="CI1145" s="56"/>
      <c r="CJ1145" s="56"/>
      <c r="CK1145" s="56"/>
      <c r="CL1145" s="56"/>
      <c r="CM1145" s="56"/>
      <c r="CN1145" s="56"/>
      <c r="CO1145" s="56"/>
      <c r="CP1145" s="56"/>
      <c r="CQ1145" s="56"/>
      <c r="CR1145" s="56"/>
      <c r="CS1145" s="58">
        <f>+AL1145+AT1145</f>
        <v>0</v>
      </c>
      <c r="CT1145" s="76">
        <f>+BA1145+BG1145+BM1145+BS1145+BY1145+CE1145+CK1145+CQ1145</f>
        <v>0</v>
      </c>
      <c r="CU1145" s="76">
        <f>+CS1145-CT1145</f>
        <v>0</v>
      </c>
      <c r="CV1145" s="81">
        <f>+AE1145-AL1145-AT1145</f>
        <v>278.75</v>
      </c>
      <c r="CW1145" s="56"/>
      <c r="CX1145" s="56"/>
      <c r="CY1145" s="56"/>
    </row>
    <row r="1146" spans="1:103" s="70" customFormat="1">
      <c r="A1146" s="56" t="s">
        <v>652</v>
      </c>
      <c r="B1146" s="13">
        <v>143</v>
      </c>
      <c r="C1146" s="15" t="s">
        <v>402</v>
      </c>
      <c r="D1146" s="15" t="s">
        <v>403</v>
      </c>
      <c r="E1146" s="13" t="s">
        <v>262</v>
      </c>
      <c r="F1146" s="13">
        <v>16</v>
      </c>
      <c r="G1146" s="13" t="s">
        <v>274</v>
      </c>
      <c r="H1146" s="13">
        <v>6</v>
      </c>
      <c r="I1146" s="55">
        <v>120.12</v>
      </c>
      <c r="J1146" s="55">
        <v>35900</v>
      </c>
      <c r="K1146" s="15">
        <v>0</v>
      </c>
      <c r="L1146" s="15" t="s">
        <v>41</v>
      </c>
      <c r="M1146" s="62" t="s">
        <v>14</v>
      </c>
      <c r="N1146" s="56" t="s">
        <v>154</v>
      </c>
      <c r="O1146" s="56" t="s">
        <v>653</v>
      </c>
      <c r="P1146" s="62" t="s">
        <v>14</v>
      </c>
      <c r="Q1146" s="56">
        <v>43761098</v>
      </c>
      <c r="R1146" s="56" t="s">
        <v>654</v>
      </c>
      <c r="S1146" s="56" t="s">
        <v>465</v>
      </c>
      <c r="T1146" s="57" t="s">
        <v>274</v>
      </c>
      <c r="U1146" s="57">
        <v>6</v>
      </c>
      <c r="V1146" s="125">
        <v>120.12</v>
      </c>
      <c r="W1146" s="125" t="s">
        <v>1017</v>
      </c>
      <c r="X1146" s="65">
        <v>44789</v>
      </c>
      <c r="Y1146" s="65">
        <v>44791</v>
      </c>
      <c r="Z1146" s="69" t="s">
        <v>1080</v>
      </c>
      <c r="AA1146" s="322">
        <v>43450</v>
      </c>
      <c r="AB1146" s="56">
        <v>120</v>
      </c>
      <c r="AC1146" s="56">
        <v>70</v>
      </c>
      <c r="AD1146" s="65">
        <v>47056</v>
      </c>
      <c r="AE1146" s="117">
        <v>278.75</v>
      </c>
      <c r="AF1146" s="117"/>
      <c r="AG1146" s="56"/>
      <c r="AH1146" s="56"/>
      <c r="AI1146" s="56"/>
      <c r="AJ1146" s="56"/>
      <c r="AK1146" s="56"/>
      <c r="AL1146" s="58"/>
      <c r="AM1146" s="58"/>
      <c r="AN1146" s="58"/>
      <c r="AO1146" s="58"/>
      <c r="AP1146" s="58"/>
      <c r="AQ1146" s="58"/>
      <c r="AR1146" s="58"/>
      <c r="AS1146" s="58"/>
      <c r="AT1146" s="58"/>
      <c r="AU1146" s="58"/>
      <c r="AV1146" s="58"/>
      <c r="AW1146" s="56"/>
      <c r="AX1146" s="56"/>
      <c r="AY1146" s="56"/>
      <c r="AZ1146" s="56"/>
      <c r="BA1146" s="58"/>
      <c r="BB1146" s="58"/>
      <c r="BC1146" s="56"/>
      <c r="BD1146" s="56"/>
      <c r="BE1146" s="56"/>
      <c r="BF1146" s="56"/>
      <c r="BG1146" s="56"/>
      <c r="BH1146" s="56"/>
      <c r="BI1146" s="56"/>
      <c r="BJ1146" s="56"/>
      <c r="BK1146" s="56"/>
      <c r="BL1146" s="56"/>
      <c r="BM1146" s="56"/>
      <c r="BN1146" s="56"/>
      <c r="BO1146" s="56"/>
      <c r="BP1146" s="56"/>
      <c r="BQ1146" s="56"/>
      <c r="BR1146" s="56"/>
      <c r="BS1146" s="56"/>
      <c r="BT1146" s="56"/>
      <c r="BU1146" s="56"/>
      <c r="BV1146" s="56"/>
      <c r="BW1146" s="56"/>
      <c r="BX1146" s="56"/>
      <c r="BY1146" s="56"/>
      <c r="BZ1146" s="56"/>
      <c r="CA1146" s="56"/>
      <c r="CB1146" s="56"/>
      <c r="CC1146" s="56"/>
      <c r="CD1146" s="56"/>
      <c r="CE1146" s="56"/>
      <c r="CF1146" s="56"/>
      <c r="CG1146" s="56"/>
      <c r="CH1146" s="56"/>
      <c r="CI1146" s="56"/>
      <c r="CJ1146" s="56"/>
      <c r="CK1146" s="56"/>
      <c r="CL1146" s="56"/>
      <c r="CM1146" s="56"/>
      <c r="CN1146" s="56"/>
      <c r="CO1146" s="56"/>
      <c r="CP1146" s="56"/>
      <c r="CQ1146" s="56"/>
      <c r="CR1146" s="56"/>
      <c r="CS1146" s="58">
        <f>+AL1146+AT1146</f>
        <v>0</v>
      </c>
      <c r="CT1146" s="76">
        <f>+BA1146+BG1146+BM1146+BS1146+BY1146+CE1146+CK1146+CQ1146</f>
        <v>0</v>
      </c>
      <c r="CU1146" s="76">
        <f>+CS1146-CT1146</f>
        <v>0</v>
      </c>
      <c r="CV1146" s="81">
        <f>+AE1146-AL1146-AT1146</f>
        <v>278.75</v>
      </c>
      <c r="CW1146" s="56"/>
      <c r="CX1146" s="56"/>
      <c r="CY1146" s="56"/>
    </row>
    <row r="1147" spans="1:103" s="70" customFormat="1">
      <c r="A1147" s="56" t="s">
        <v>652</v>
      </c>
      <c r="B1147" s="13">
        <v>143</v>
      </c>
      <c r="C1147" s="15" t="s">
        <v>402</v>
      </c>
      <c r="D1147" s="15" t="s">
        <v>403</v>
      </c>
      <c r="E1147" s="13" t="s">
        <v>262</v>
      </c>
      <c r="F1147" s="13">
        <v>16</v>
      </c>
      <c r="G1147" s="13" t="s">
        <v>274</v>
      </c>
      <c r="H1147" s="13">
        <v>6</v>
      </c>
      <c r="I1147" s="55">
        <v>120.12</v>
      </c>
      <c r="J1147" s="55">
        <v>35900</v>
      </c>
      <c r="K1147" s="15">
        <v>0</v>
      </c>
      <c r="L1147" s="15" t="s">
        <v>41</v>
      </c>
      <c r="M1147" s="62" t="s">
        <v>14</v>
      </c>
      <c r="N1147" s="56" t="s">
        <v>154</v>
      </c>
      <c r="O1147" s="56" t="s">
        <v>653</v>
      </c>
      <c r="P1147" s="62" t="s">
        <v>14</v>
      </c>
      <c r="Q1147" s="56">
        <v>43761098</v>
      </c>
      <c r="R1147" s="56" t="s">
        <v>654</v>
      </c>
      <c r="S1147" s="56" t="s">
        <v>465</v>
      </c>
      <c r="T1147" s="57" t="s">
        <v>274</v>
      </c>
      <c r="U1147" s="57">
        <v>6</v>
      </c>
      <c r="V1147" s="125">
        <v>120.12</v>
      </c>
      <c r="W1147" s="125" t="s">
        <v>1017</v>
      </c>
      <c r="X1147" s="65">
        <v>44789</v>
      </c>
      <c r="Y1147" s="65">
        <v>44791</v>
      </c>
      <c r="Z1147" s="69" t="s">
        <v>1080</v>
      </c>
      <c r="AA1147" s="322">
        <v>43450</v>
      </c>
      <c r="AB1147" s="56">
        <v>120</v>
      </c>
      <c r="AC1147" s="56">
        <v>71</v>
      </c>
      <c r="AD1147" s="65">
        <v>47087</v>
      </c>
      <c r="AE1147" s="117">
        <v>278.75</v>
      </c>
      <c r="AF1147" s="117"/>
      <c r="AG1147" s="56"/>
      <c r="AH1147" s="56"/>
      <c r="AI1147" s="56"/>
      <c r="AJ1147" s="56"/>
      <c r="AK1147" s="56"/>
      <c r="AL1147" s="58"/>
      <c r="AM1147" s="58"/>
      <c r="AN1147" s="58"/>
      <c r="AO1147" s="58"/>
      <c r="AP1147" s="58"/>
      <c r="AQ1147" s="58"/>
      <c r="AR1147" s="58"/>
      <c r="AS1147" s="58"/>
      <c r="AT1147" s="58"/>
      <c r="AU1147" s="58"/>
      <c r="AV1147" s="58"/>
      <c r="AW1147" s="56"/>
      <c r="AX1147" s="56"/>
      <c r="AY1147" s="56"/>
      <c r="AZ1147" s="56"/>
      <c r="BA1147" s="58"/>
      <c r="BB1147" s="58"/>
      <c r="BC1147" s="56"/>
      <c r="BD1147" s="56"/>
      <c r="BE1147" s="56"/>
      <c r="BF1147" s="56"/>
      <c r="BG1147" s="56"/>
      <c r="BH1147" s="56"/>
      <c r="BI1147" s="56"/>
      <c r="BJ1147" s="56"/>
      <c r="BK1147" s="56"/>
      <c r="BL1147" s="56"/>
      <c r="BM1147" s="56"/>
      <c r="BN1147" s="56"/>
      <c r="BO1147" s="56"/>
      <c r="BP1147" s="56"/>
      <c r="BQ1147" s="56"/>
      <c r="BR1147" s="56"/>
      <c r="BS1147" s="56"/>
      <c r="BT1147" s="56"/>
      <c r="BU1147" s="56"/>
      <c r="BV1147" s="56"/>
      <c r="BW1147" s="56"/>
      <c r="BX1147" s="56"/>
      <c r="BY1147" s="56"/>
      <c r="BZ1147" s="56"/>
      <c r="CA1147" s="56"/>
      <c r="CB1147" s="56"/>
      <c r="CC1147" s="56"/>
      <c r="CD1147" s="56"/>
      <c r="CE1147" s="56"/>
      <c r="CF1147" s="56"/>
      <c r="CG1147" s="56"/>
      <c r="CH1147" s="56"/>
      <c r="CI1147" s="56"/>
      <c r="CJ1147" s="56"/>
      <c r="CK1147" s="56"/>
      <c r="CL1147" s="56"/>
      <c r="CM1147" s="56"/>
      <c r="CN1147" s="56"/>
      <c r="CO1147" s="56"/>
      <c r="CP1147" s="56"/>
      <c r="CQ1147" s="56"/>
      <c r="CR1147" s="56"/>
      <c r="CS1147" s="58">
        <f>+AL1147+AT1147</f>
        <v>0</v>
      </c>
      <c r="CT1147" s="76">
        <f>+BA1147+BG1147+BM1147+BS1147+BY1147+CE1147+CK1147+CQ1147</f>
        <v>0</v>
      </c>
      <c r="CU1147" s="76">
        <f>+CS1147-CT1147</f>
        <v>0</v>
      </c>
      <c r="CV1147" s="81">
        <f>+AE1147-AL1147-AT1147</f>
        <v>278.75</v>
      </c>
      <c r="CW1147" s="56"/>
      <c r="CX1147" s="56"/>
      <c r="CY1147" s="56"/>
    </row>
    <row r="1148" spans="1:103" s="70" customFormat="1">
      <c r="A1148" s="56" t="s">
        <v>652</v>
      </c>
      <c r="B1148" s="13">
        <v>143</v>
      </c>
      <c r="C1148" s="15" t="s">
        <v>402</v>
      </c>
      <c r="D1148" s="15" t="s">
        <v>403</v>
      </c>
      <c r="E1148" s="13" t="s">
        <v>262</v>
      </c>
      <c r="F1148" s="13">
        <v>16</v>
      </c>
      <c r="G1148" s="13" t="s">
        <v>274</v>
      </c>
      <c r="H1148" s="13">
        <v>6</v>
      </c>
      <c r="I1148" s="55">
        <v>120.12</v>
      </c>
      <c r="J1148" s="55">
        <v>35900</v>
      </c>
      <c r="K1148" s="15">
        <v>0</v>
      </c>
      <c r="L1148" s="15" t="s">
        <v>41</v>
      </c>
      <c r="M1148" s="62" t="s">
        <v>14</v>
      </c>
      <c r="N1148" s="56" t="s">
        <v>154</v>
      </c>
      <c r="O1148" s="56" t="s">
        <v>653</v>
      </c>
      <c r="P1148" s="62" t="s">
        <v>14</v>
      </c>
      <c r="Q1148" s="56">
        <v>43761098</v>
      </c>
      <c r="R1148" s="56" t="s">
        <v>654</v>
      </c>
      <c r="S1148" s="56" t="s">
        <v>465</v>
      </c>
      <c r="T1148" s="57" t="s">
        <v>274</v>
      </c>
      <c r="U1148" s="57">
        <v>6</v>
      </c>
      <c r="V1148" s="125">
        <v>120.12</v>
      </c>
      <c r="W1148" s="125" t="s">
        <v>1017</v>
      </c>
      <c r="X1148" s="65">
        <v>44789</v>
      </c>
      <c r="Y1148" s="65">
        <v>44791</v>
      </c>
      <c r="Z1148" s="69" t="s">
        <v>1080</v>
      </c>
      <c r="AA1148" s="322">
        <v>43450</v>
      </c>
      <c r="AB1148" s="56">
        <v>120</v>
      </c>
      <c r="AC1148" s="56">
        <v>72</v>
      </c>
      <c r="AD1148" s="65">
        <v>47117</v>
      </c>
      <c r="AE1148" s="117">
        <v>278.75</v>
      </c>
      <c r="AF1148" s="117"/>
      <c r="AG1148" s="56"/>
      <c r="AH1148" s="56"/>
      <c r="AI1148" s="56"/>
      <c r="AJ1148" s="56"/>
      <c r="AK1148" s="56"/>
      <c r="AL1148" s="58"/>
      <c r="AM1148" s="58"/>
      <c r="AN1148" s="58"/>
      <c r="AO1148" s="58"/>
      <c r="AP1148" s="58"/>
      <c r="AQ1148" s="58"/>
      <c r="AR1148" s="58"/>
      <c r="AS1148" s="58"/>
      <c r="AT1148" s="58"/>
      <c r="AU1148" s="58"/>
      <c r="AV1148" s="58"/>
      <c r="AW1148" s="56"/>
      <c r="AX1148" s="56"/>
      <c r="AY1148" s="56"/>
      <c r="AZ1148" s="56"/>
      <c r="BA1148" s="58"/>
      <c r="BB1148" s="58"/>
      <c r="BC1148" s="56"/>
      <c r="BD1148" s="56"/>
      <c r="BE1148" s="56"/>
      <c r="BF1148" s="56"/>
      <c r="BG1148" s="56"/>
      <c r="BH1148" s="56"/>
      <c r="BI1148" s="56"/>
      <c r="BJ1148" s="56"/>
      <c r="BK1148" s="56"/>
      <c r="BL1148" s="56"/>
      <c r="BM1148" s="56"/>
      <c r="BN1148" s="56"/>
      <c r="BO1148" s="56"/>
      <c r="BP1148" s="56"/>
      <c r="BQ1148" s="56"/>
      <c r="BR1148" s="56"/>
      <c r="BS1148" s="56"/>
      <c r="BT1148" s="56"/>
      <c r="BU1148" s="56"/>
      <c r="BV1148" s="56"/>
      <c r="BW1148" s="56"/>
      <c r="BX1148" s="56"/>
      <c r="BY1148" s="56"/>
      <c r="BZ1148" s="56"/>
      <c r="CA1148" s="56"/>
      <c r="CB1148" s="56"/>
      <c r="CC1148" s="56"/>
      <c r="CD1148" s="56"/>
      <c r="CE1148" s="56"/>
      <c r="CF1148" s="56"/>
      <c r="CG1148" s="56"/>
      <c r="CH1148" s="56"/>
      <c r="CI1148" s="56"/>
      <c r="CJ1148" s="56"/>
      <c r="CK1148" s="56"/>
      <c r="CL1148" s="56"/>
      <c r="CM1148" s="56"/>
      <c r="CN1148" s="56"/>
      <c r="CO1148" s="56"/>
      <c r="CP1148" s="56"/>
      <c r="CQ1148" s="56"/>
      <c r="CR1148" s="56"/>
      <c r="CS1148" s="58">
        <f>+AL1148+AT1148</f>
        <v>0</v>
      </c>
      <c r="CT1148" s="76">
        <f>+BA1148+BG1148+BM1148+BS1148+BY1148+CE1148+CK1148+CQ1148</f>
        <v>0</v>
      </c>
      <c r="CU1148" s="76">
        <f>+CS1148-CT1148</f>
        <v>0</v>
      </c>
      <c r="CV1148" s="81">
        <f>+AE1148-AL1148-AT1148</f>
        <v>278.75</v>
      </c>
      <c r="CW1148" s="56"/>
      <c r="CX1148" s="56"/>
      <c r="CY1148" s="56"/>
    </row>
    <row r="1149" spans="1:103" s="70" customFormat="1">
      <c r="A1149" s="56" t="s">
        <v>652</v>
      </c>
      <c r="B1149" s="13">
        <v>143</v>
      </c>
      <c r="C1149" s="15" t="s">
        <v>402</v>
      </c>
      <c r="D1149" s="15" t="s">
        <v>403</v>
      </c>
      <c r="E1149" s="13" t="s">
        <v>262</v>
      </c>
      <c r="F1149" s="13">
        <v>16</v>
      </c>
      <c r="G1149" s="13" t="s">
        <v>274</v>
      </c>
      <c r="H1149" s="13">
        <v>6</v>
      </c>
      <c r="I1149" s="55">
        <v>120.12</v>
      </c>
      <c r="J1149" s="55">
        <v>35900</v>
      </c>
      <c r="K1149" s="15">
        <v>0</v>
      </c>
      <c r="L1149" s="15" t="s">
        <v>41</v>
      </c>
      <c r="M1149" s="62" t="s">
        <v>14</v>
      </c>
      <c r="N1149" s="56" t="s">
        <v>154</v>
      </c>
      <c r="O1149" s="56" t="s">
        <v>653</v>
      </c>
      <c r="P1149" s="62" t="s">
        <v>14</v>
      </c>
      <c r="Q1149" s="56">
        <v>43761098</v>
      </c>
      <c r="R1149" s="56" t="s">
        <v>654</v>
      </c>
      <c r="S1149" s="56" t="s">
        <v>465</v>
      </c>
      <c r="T1149" s="57" t="s">
        <v>274</v>
      </c>
      <c r="U1149" s="57">
        <v>6</v>
      </c>
      <c r="V1149" s="125">
        <v>120.12</v>
      </c>
      <c r="W1149" s="125" t="s">
        <v>1017</v>
      </c>
      <c r="X1149" s="65">
        <v>44789</v>
      </c>
      <c r="Y1149" s="65">
        <v>44791</v>
      </c>
      <c r="Z1149" s="69" t="s">
        <v>1080</v>
      </c>
      <c r="AA1149" s="322">
        <v>43450</v>
      </c>
      <c r="AB1149" s="56">
        <v>120</v>
      </c>
      <c r="AC1149" s="56">
        <v>73</v>
      </c>
      <c r="AD1149" s="65">
        <v>47148</v>
      </c>
      <c r="AE1149" s="117">
        <v>278.75</v>
      </c>
      <c r="AF1149" s="117"/>
      <c r="AG1149" s="56"/>
      <c r="AH1149" s="56"/>
      <c r="AI1149" s="56"/>
      <c r="AJ1149" s="56"/>
      <c r="AK1149" s="56"/>
      <c r="AL1149" s="58"/>
      <c r="AM1149" s="58"/>
      <c r="AN1149" s="58"/>
      <c r="AO1149" s="58"/>
      <c r="AP1149" s="58"/>
      <c r="AQ1149" s="58"/>
      <c r="AR1149" s="58"/>
      <c r="AS1149" s="58"/>
      <c r="AT1149" s="58"/>
      <c r="AU1149" s="58"/>
      <c r="AV1149" s="58"/>
      <c r="AW1149" s="56"/>
      <c r="AX1149" s="56"/>
      <c r="AY1149" s="56"/>
      <c r="AZ1149" s="56"/>
      <c r="BA1149" s="58"/>
      <c r="BB1149" s="58"/>
      <c r="BC1149" s="56"/>
      <c r="BD1149" s="56"/>
      <c r="BE1149" s="56"/>
      <c r="BF1149" s="56"/>
      <c r="BG1149" s="56"/>
      <c r="BH1149" s="56"/>
      <c r="BI1149" s="56"/>
      <c r="BJ1149" s="56"/>
      <c r="BK1149" s="56"/>
      <c r="BL1149" s="56"/>
      <c r="BM1149" s="56"/>
      <c r="BN1149" s="56"/>
      <c r="BO1149" s="56"/>
      <c r="BP1149" s="56"/>
      <c r="BQ1149" s="56"/>
      <c r="BR1149" s="56"/>
      <c r="BS1149" s="56"/>
      <c r="BT1149" s="56"/>
      <c r="BU1149" s="56"/>
      <c r="BV1149" s="56"/>
      <c r="BW1149" s="56"/>
      <c r="BX1149" s="56"/>
      <c r="BY1149" s="56"/>
      <c r="BZ1149" s="56"/>
      <c r="CA1149" s="56"/>
      <c r="CB1149" s="56"/>
      <c r="CC1149" s="56"/>
      <c r="CD1149" s="56"/>
      <c r="CE1149" s="56"/>
      <c r="CF1149" s="56"/>
      <c r="CG1149" s="56"/>
      <c r="CH1149" s="56"/>
      <c r="CI1149" s="56"/>
      <c r="CJ1149" s="56"/>
      <c r="CK1149" s="56"/>
      <c r="CL1149" s="56"/>
      <c r="CM1149" s="56"/>
      <c r="CN1149" s="56"/>
      <c r="CO1149" s="56"/>
      <c r="CP1149" s="56"/>
      <c r="CQ1149" s="56"/>
      <c r="CR1149" s="56"/>
      <c r="CS1149" s="58">
        <f>+AL1149+AT1149</f>
        <v>0</v>
      </c>
      <c r="CT1149" s="76">
        <f>+BA1149+BG1149+BM1149+BS1149+BY1149+CE1149+CK1149+CQ1149</f>
        <v>0</v>
      </c>
      <c r="CU1149" s="76">
        <f>+CS1149-CT1149</f>
        <v>0</v>
      </c>
      <c r="CV1149" s="81">
        <f>+AE1149-AL1149-AT1149</f>
        <v>278.75</v>
      </c>
      <c r="CW1149" s="56"/>
      <c r="CX1149" s="56"/>
      <c r="CY1149" s="56"/>
    </row>
    <row r="1150" spans="1:103" s="70" customFormat="1">
      <c r="A1150" s="56" t="s">
        <v>652</v>
      </c>
      <c r="B1150" s="13">
        <v>143</v>
      </c>
      <c r="C1150" s="15" t="s">
        <v>402</v>
      </c>
      <c r="D1150" s="15" t="s">
        <v>403</v>
      </c>
      <c r="E1150" s="13" t="s">
        <v>262</v>
      </c>
      <c r="F1150" s="13">
        <v>16</v>
      </c>
      <c r="G1150" s="13" t="s">
        <v>274</v>
      </c>
      <c r="H1150" s="13">
        <v>6</v>
      </c>
      <c r="I1150" s="55">
        <v>120.12</v>
      </c>
      <c r="J1150" s="55">
        <v>35900</v>
      </c>
      <c r="K1150" s="15">
        <v>0</v>
      </c>
      <c r="L1150" s="15" t="s">
        <v>41</v>
      </c>
      <c r="M1150" s="62" t="s">
        <v>14</v>
      </c>
      <c r="N1150" s="56" t="s">
        <v>154</v>
      </c>
      <c r="O1150" s="56" t="s">
        <v>653</v>
      </c>
      <c r="P1150" s="62" t="s">
        <v>14</v>
      </c>
      <c r="Q1150" s="56">
        <v>43761098</v>
      </c>
      <c r="R1150" s="56" t="s">
        <v>654</v>
      </c>
      <c r="S1150" s="56" t="s">
        <v>465</v>
      </c>
      <c r="T1150" s="57" t="s">
        <v>274</v>
      </c>
      <c r="U1150" s="57">
        <v>6</v>
      </c>
      <c r="V1150" s="125">
        <v>120.12</v>
      </c>
      <c r="W1150" s="125" t="s">
        <v>1017</v>
      </c>
      <c r="X1150" s="65">
        <v>44789</v>
      </c>
      <c r="Y1150" s="65">
        <v>44791</v>
      </c>
      <c r="Z1150" s="69" t="s">
        <v>1080</v>
      </c>
      <c r="AA1150" s="322">
        <v>43450</v>
      </c>
      <c r="AB1150" s="56">
        <v>120</v>
      </c>
      <c r="AC1150" s="56">
        <v>74</v>
      </c>
      <c r="AD1150" s="65">
        <v>47177</v>
      </c>
      <c r="AE1150" s="117">
        <v>278.75</v>
      </c>
      <c r="AF1150" s="117"/>
      <c r="AG1150" s="56"/>
      <c r="AH1150" s="56"/>
      <c r="AI1150" s="56"/>
      <c r="AJ1150" s="56"/>
      <c r="AK1150" s="56"/>
      <c r="AL1150" s="58"/>
      <c r="AM1150" s="58"/>
      <c r="AN1150" s="58"/>
      <c r="AO1150" s="58"/>
      <c r="AP1150" s="58"/>
      <c r="AQ1150" s="58"/>
      <c r="AR1150" s="58"/>
      <c r="AS1150" s="58"/>
      <c r="AT1150" s="58"/>
      <c r="AU1150" s="58"/>
      <c r="AV1150" s="58"/>
      <c r="AW1150" s="56"/>
      <c r="AX1150" s="56"/>
      <c r="AY1150" s="56"/>
      <c r="AZ1150" s="56"/>
      <c r="BA1150" s="58"/>
      <c r="BB1150" s="58"/>
      <c r="BC1150" s="56"/>
      <c r="BD1150" s="56"/>
      <c r="BE1150" s="56"/>
      <c r="BF1150" s="56"/>
      <c r="BG1150" s="56"/>
      <c r="BH1150" s="56"/>
      <c r="BI1150" s="56"/>
      <c r="BJ1150" s="56"/>
      <c r="BK1150" s="56"/>
      <c r="BL1150" s="56"/>
      <c r="BM1150" s="56"/>
      <c r="BN1150" s="56"/>
      <c r="BO1150" s="56"/>
      <c r="BP1150" s="56"/>
      <c r="BQ1150" s="56"/>
      <c r="BR1150" s="56"/>
      <c r="BS1150" s="56"/>
      <c r="BT1150" s="56"/>
      <c r="BU1150" s="56"/>
      <c r="BV1150" s="56"/>
      <c r="BW1150" s="56"/>
      <c r="BX1150" s="56"/>
      <c r="BY1150" s="56"/>
      <c r="BZ1150" s="56"/>
      <c r="CA1150" s="56"/>
      <c r="CB1150" s="56"/>
      <c r="CC1150" s="56"/>
      <c r="CD1150" s="56"/>
      <c r="CE1150" s="56"/>
      <c r="CF1150" s="56"/>
      <c r="CG1150" s="56"/>
      <c r="CH1150" s="56"/>
      <c r="CI1150" s="56"/>
      <c r="CJ1150" s="56"/>
      <c r="CK1150" s="56"/>
      <c r="CL1150" s="56"/>
      <c r="CM1150" s="56"/>
      <c r="CN1150" s="56"/>
      <c r="CO1150" s="56"/>
      <c r="CP1150" s="56"/>
      <c r="CQ1150" s="56"/>
      <c r="CR1150" s="56"/>
      <c r="CS1150" s="58">
        <f>+AL1150+AT1150</f>
        <v>0</v>
      </c>
      <c r="CT1150" s="76">
        <f>+BA1150+BG1150+BM1150+BS1150+BY1150+CE1150+CK1150+CQ1150</f>
        <v>0</v>
      </c>
      <c r="CU1150" s="76">
        <f>+CS1150-CT1150</f>
        <v>0</v>
      </c>
      <c r="CV1150" s="81">
        <f>+AE1150-AL1150-AT1150</f>
        <v>278.75</v>
      </c>
      <c r="CW1150" s="56"/>
      <c r="CX1150" s="56"/>
      <c r="CY1150" s="56"/>
    </row>
    <row r="1151" spans="1:103" s="70" customFormat="1">
      <c r="A1151" s="56" t="s">
        <v>652</v>
      </c>
      <c r="B1151" s="13">
        <v>143</v>
      </c>
      <c r="C1151" s="15" t="s">
        <v>402</v>
      </c>
      <c r="D1151" s="15" t="s">
        <v>403</v>
      </c>
      <c r="E1151" s="13" t="s">
        <v>262</v>
      </c>
      <c r="F1151" s="13">
        <v>16</v>
      </c>
      <c r="G1151" s="13" t="s">
        <v>274</v>
      </c>
      <c r="H1151" s="13">
        <v>6</v>
      </c>
      <c r="I1151" s="55">
        <v>120.12</v>
      </c>
      <c r="J1151" s="55">
        <v>35900</v>
      </c>
      <c r="K1151" s="15">
        <v>0</v>
      </c>
      <c r="L1151" s="15" t="s">
        <v>41</v>
      </c>
      <c r="M1151" s="62" t="s">
        <v>14</v>
      </c>
      <c r="N1151" s="56" t="s">
        <v>154</v>
      </c>
      <c r="O1151" s="56" t="s">
        <v>653</v>
      </c>
      <c r="P1151" s="62" t="s">
        <v>14</v>
      </c>
      <c r="Q1151" s="56">
        <v>43761098</v>
      </c>
      <c r="R1151" s="56" t="s">
        <v>654</v>
      </c>
      <c r="S1151" s="56" t="s">
        <v>465</v>
      </c>
      <c r="T1151" s="57" t="s">
        <v>274</v>
      </c>
      <c r="U1151" s="57">
        <v>6</v>
      </c>
      <c r="V1151" s="125">
        <v>120.12</v>
      </c>
      <c r="W1151" s="125" t="s">
        <v>1017</v>
      </c>
      <c r="X1151" s="65">
        <v>44789</v>
      </c>
      <c r="Y1151" s="65">
        <v>44791</v>
      </c>
      <c r="Z1151" s="69" t="s">
        <v>1080</v>
      </c>
      <c r="AA1151" s="322">
        <v>43450</v>
      </c>
      <c r="AB1151" s="56">
        <v>120</v>
      </c>
      <c r="AC1151" s="56">
        <v>75</v>
      </c>
      <c r="AD1151" s="65">
        <v>47207</v>
      </c>
      <c r="AE1151" s="117">
        <v>278.75</v>
      </c>
      <c r="AF1151" s="117"/>
      <c r="AG1151" s="56"/>
      <c r="AH1151" s="56"/>
      <c r="AI1151" s="56"/>
      <c r="AJ1151" s="56"/>
      <c r="AK1151" s="56"/>
      <c r="AL1151" s="58"/>
      <c r="AM1151" s="58"/>
      <c r="AN1151" s="58"/>
      <c r="AO1151" s="58"/>
      <c r="AP1151" s="58"/>
      <c r="AQ1151" s="58"/>
      <c r="AR1151" s="58"/>
      <c r="AS1151" s="58"/>
      <c r="AT1151" s="58"/>
      <c r="AU1151" s="58"/>
      <c r="AV1151" s="58"/>
      <c r="AW1151" s="56"/>
      <c r="AX1151" s="56"/>
      <c r="AY1151" s="56"/>
      <c r="AZ1151" s="56"/>
      <c r="BA1151" s="58"/>
      <c r="BB1151" s="58"/>
      <c r="BC1151" s="56"/>
      <c r="BD1151" s="56"/>
      <c r="BE1151" s="56"/>
      <c r="BF1151" s="56"/>
      <c r="BG1151" s="56"/>
      <c r="BH1151" s="56"/>
      <c r="BI1151" s="56"/>
      <c r="BJ1151" s="56"/>
      <c r="BK1151" s="56"/>
      <c r="BL1151" s="56"/>
      <c r="BM1151" s="56"/>
      <c r="BN1151" s="56"/>
      <c r="BO1151" s="56"/>
      <c r="BP1151" s="56"/>
      <c r="BQ1151" s="56"/>
      <c r="BR1151" s="56"/>
      <c r="BS1151" s="56"/>
      <c r="BT1151" s="56"/>
      <c r="BU1151" s="56"/>
      <c r="BV1151" s="56"/>
      <c r="BW1151" s="56"/>
      <c r="BX1151" s="56"/>
      <c r="BY1151" s="56"/>
      <c r="BZ1151" s="56"/>
      <c r="CA1151" s="56"/>
      <c r="CB1151" s="56"/>
      <c r="CC1151" s="56"/>
      <c r="CD1151" s="56"/>
      <c r="CE1151" s="56"/>
      <c r="CF1151" s="56"/>
      <c r="CG1151" s="56"/>
      <c r="CH1151" s="56"/>
      <c r="CI1151" s="56"/>
      <c r="CJ1151" s="56"/>
      <c r="CK1151" s="56"/>
      <c r="CL1151" s="56"/>
      <c r="CM1151" s="56"/>
      <c r="CN1151" s="56"/>
      <c r="CO1151" s="56"/>
      <c r="CP1151" s="56"/>
      <c r="CQ1151" s="56"/>
      <c r="CR1151" s="56"/>
      <c r="CS1151" s="58">
        <f>+AL1151+AT1151</f>
        <v>0</v>
      </c>
      <c r="CT1151" s="76">
        <f>+BA1151+BG1151+BM1151+BS1151+BY1151+CE1151+CK1151+CQ1151</f>
        <v>0</v>
      </c>
      <c r="CU1151" s="76">
        <f>+CS1151-CT1151</f>
        <v>0</v>
      </c>
      <c r="CV1151" s="81">
        <f>+AE1151-AL1151-AT1151</f>
        <v>278.75</v>
      </c>
      <c r="CW1151" s="56"/>
      <c r="CX1151" s="56"/>
      <c r="CY1151" s="56"/>
    </row>
    <row r="1152" spans="1:103" s="70" customFormat="1">
      <c r="A1152" s="56" t="s">
        <v>652</v>
      </c>
      <c r="B1152" s="13">
        <v>143</v>
      </c>
      <c r="C1152" s="15" t="s">
        <v>402</v>
      </c>
      <c r="D1152" s="15" t="s">
        <v>403</v>
      </c>
      <c r="E1152" s="13" t="s">
        <v>262</v>
      </c>
      <c r="F1152" s="13">
        <v>16</v>
      </c>
      <c r="G1152" s="13" t="s">
        <v>274</v>
      </c>
      <c r="H1152" s="13">
        <v>6</v>
      </c>
      <c r="I1152" s="55">
        <v>120.12</v>
      </c>
      <c r="J1152" s="55">
        <v>35900</v>
      </c>
      <c r="K1152" s="15">
        <v>0</v>
      </c>
      <c r="L1152" s="15" t="s">
        <v>41</v>
      </c>
      <c r="M1152" s="62" t="s">
        <v>14</v>
      </c>
      <c r="N1152" s="56" t="s">
        <v>154</v>
      </c>
      <c r="O1152" s="56" t="s">
        <v>653</v>
      </c>
      <c r="P1152" s="62" t="s">
        <v>14</v>
      </c>
      <c r="Q1152" s="56">
        <v>43761098</v>
      </c>
      <c r="R1152" s="56" t="s">
        <v>654</v>
      </c>
      <c r="S1152" s="56" t="s">
        <v>465</v>
      </c>
      <c r="T1152" s="57" t="s">
        <v>274</v>
      </c>
      <c r="U1152" s="57">
        <v>6</v>
      </c>
      <c r="V1152" s="125">
        <v>120.12</v>
      </c>
      <c r="W1152" s="125" t="s">
        <v>1017</v>
      </c>
      <c r="X1152" s="65">
        <v>44789</v>
      </c>
      <c r="Y1152" s="65">
        <v>44791</v>
      </c>
      <c r="Z1152" s="69" t="s">
        <v>1080</v>
      </c>
      <c r="AA1152" s="322">
        <v>43450</v>
      </c>
      <c r="AB1152" s="56">
        <v>120</v>
      </c>
      <c r="AC1152" s="56">
        <v>76</v>
      </c>
      <c r="AD1152" s="65">
        <v>47238</v>
      </c>
      <c r="AE1152" s="117">
        <v>278.75</v>
      </c>
      <c r="AF1152" s="117"/>
      <c r="AG1152" s="56"/>
      <c r="AH1152" s="56"/>
      <c r="AI1152" s="56"/>
      <c r="AJ1152" s="56"/>
      <c r="AK1152" s="56"/>
      <c r="AL1152" s="58"/>
      <c r="AM1152" s="58"/>
      <c r="AN1152" s="58"/>
      <c r="AO1152" s="58"/>
      <c r="AP1152" s="58"/>
      <c r="AQ1152" s="58"/>
      <c r="AR1152" s="58"/>
      <c r="AS1152" s="58"/>
      <c r="AT1152" s="58"/>
      <c r="AU1152" s="58"/>
      <c r="AV1152" s="58"/>
      <c r="AW1152" s="56"/>
      <c r="AX1152" s="56"/>
      <c r="AY1152" s="56"/>
      <c r="AZ1152" s="56"/>
      <c r="BA1152" s="58"/>
      <c r="BB1152" s="58"/>
      <c r="BC1152" s="56"/>
      <c r="BD1152" s="56"/>
      <c r="BE1152" s="56"/>
      <c r="BF1152" s="56"/>
      <c r="BG1152" s="56"/>
      <c r="BH1152" s="56"/>
      <c r="BI1152" s="56"/>
      <c r="BJ1152" s="56"/>
      <c r="BK1152" s="56"/>
      <c r="BL1152" s="56"/>
      <c r="BM1152" s="56"/>
      <c r="BN1152" s="56"/>
      <c r="BO1152" s="56"/>
      <c r="BP1152" s="56"/>
      <c r="BQ1152" s="56"/>
      <c r="BR1152" s="56"/>
      <c r="BS1152" s="56"/>
      <c r="BT1152" s="56"/>
      <c r="BU1152" s="56"/>
      <c r="BV1152" s="56"/>
      <c r="BW1152" s="56"/>
      <c r="BX1152" s="56"/>
      <c r="BY1152" s="56"/>
      <c r="BZ1152" s="56"/>
      <c r="CA1152" s="56"/>
      <c r="CB1152" s="56"/>
      <c r="CC1152" s="56"/>
      <c r="CD1152" s="56"/>
      <c r="CE1152" s="56"/>
      <c r="CF1152" s="56"/>
      <c r="CG1152" s="56"/>
      <c r="CH1152" s="56"/>
      <c r="CI1152" s="56"/>
      <c r="CJ1152" s="56"/>
      <c r="CK1152" s="56"/>
      <c r="CL1152" s="56"/>
      <c r="CM1152" s="56"/>
      <c r="CN1152" s="56"/>
      <c r="CO1152" s="56"/>
      <c r="CP1152" s="56"/>
      <c r="CQ1152" s="56"/>
      <c r="CR1152" s="56"/>
      <c r="CS1152" s="58">
        <f>+AL1152+AT1152</f>
        <v>0</v>
      </c>
      <c r="CT1152" s="76">
        <f>+BA1152+BG1152+BM1152+BS1152+BY1152+CE1152+CK1152+CQ1152</f>
        <v>0</v>
      </c>
      <c r="CU1152" s="76">
        <f>+CS1152-CT1152</f>
        <v>0</v>
      </c>
      <c r="CV1152" s="81">
        <f>+AE1152-AL1152-AT1152</f>
        <v>278.75</v>
      </c>
      <c r="CW1152" s="56"/>
      <c r="CX1152" s="56"/>
      <c r="CY1152" s="56"/>
    </row>
    <row r="1153" spans="1:103" s="70" customFormat="1">
      <c r="A1153" s="56" t="s">
        <v>652</v>
      </c>
      <c r="B1153" s="13">
        <v>143</v>
      </c>
      <c r="C1153" s="15" t="s">
        <v>402</v>
      </c>
      <c r="D1153" s="15" t="s">
        <v>403</v>
      </c>
      <c r="E1153" s="13" t="s">
        <v>262</v>
      </c>
      <c r="F1153" s="13">
        <v>16</v>
      </c>
      <c r="G1153" s="13" t="s">
        <v>274</v>
      </c>
      <c r="H1153" s="13">
        <v>6</v>
      </c>
      <c r="I1153" s="55">
        <v>120.12</v>
      </c>
      <c r="J1153" s="55">
        <v>35900</v>
      </c>
      <c r="K1153" s="15">
        <v>0</v>
      </c>
      <c r="L1153" s="15" t="s">
        <v>41</v>
      </c>
      <c r="M1153" s="62" t="s">
        <v>14</v>
      </c>
      <c r="N1153" s="56" t="s">
        <v>154</v>
      </c>
      <c r="O1153" s="56" t="s">
        <v>653</v>
      </c>
      <c r="P1153" s="62" t="s">
        <v>14</v>
      </c>
      <c r="Q1153" s="56">
        <v>43761098</v>
      </c>
      <c r="R1153" s="56" t="s">
        <v>654</v>
      </c>
      <c r="S1153" s="56" t="s">
        <v>465</v>
      </c>
      <c r="T1153" s="57" t="s">
        <v>274</v>
      </c>
      <c r="U1153" s="57">
        <v>6</v>
      </c>
      <c r="V1153" s="125">
        <v>120.12</v>
      </c>
      <c r="W1153" s="125" t="s">
        <v>1017</v>
      </c>
      <c r="X1153" s="65">
        <v>44789</v>
      </c>
      <c r="Y1153" s="65">
        <v>44791</v>
      </c>
      <c r="Z1153" s="69" t="s">
        <v>1080</v>
      </c>
      <c r="AA1153" s="322">
        <v>43450</v>
      </c>
      <c r="AB1153" s="56">
        <v>120</v>
      </c>
      <c r="AC1153" s="56">
        <v>77</v>
      </c>
      <c r="AD1153" s="65">
        <v>47268</v>
      </c>
      <c r="AE1153" s="117">
        <v>278.75</v>
      </c>
      <c r="AF1153" s="117"/>
      <c r="AG1153" s="56"/>
      <c r="AH1153" s="56"/>
      <c r="AI1153" s="56"/>
      <c r="AJ1153" s="56"/>
      <c r="AK1153" s="56"/>
      <c r="AL1153" s="58"/>
      <c r="AM1153" s="58"/>
      <c r="AN1153" s="58"/>
      <c r="AO1153" s="58"/>
      <c r="AP1153" s="58"/>
      <c r="AQ1153" s="58"/>
      <c r="AR1153" s="58"/>
      <c r="AS1153" s="58"/>
      <c r="AT1153" s="58"/>
      <c r="AU1153" s="58"/>
      <c r="AV1153" s="58"/>
      <c r="AW1153" s="56"/>
      <c r="AX1153" s="56"/>
      <c r="AY1153" s="56"/>
      <c r="AZ1153" s="56"/>
      <c r="BA1153" s="58"/>
      <c r="BB1153" s="58"/>
      <c r="BC1153" s="56"/>
      <c r="BD1153" s="56"/>
      <c r="BE1153" s="56"/>
      <c r="BF1153" s="56"/>
      <c r="BG1153" s="56"/>
      <c r="BH1153" s="56"/>
      <c r="BI1153" s="56"/>
      <c r="BJ1153" s="56"/>
      <c r="BK1153" s="56"/>
      <c r="BL1153" s="56"/>
      <c r="BM1153" s="56"/>
      <c r="BN1153" s="56"/>
      <c r="BO1153" s="56"/>
      <c r="BP1153" s="56"/>
      <c r="BQ1153" s="56"/>
      <c r="BR1153" s="56"/>
      <c r="BS1153" s="56"/>
      <c r="BT1153" s="56"/>
      <c r="BU1153" s="56"/>
      <c r="BV1153" s="56"/>
      <c r="BW1153" s="56"/>
      <c r="BX1153" s="56"/>
      <c r="BY1153" s="56"/>
      <c r="BZ1153" s="56"/>
      <c r="CA1153" s="56"/>
      <c r="CB1153" s="56"/>
      <c r="CC1153" s="56"/>
      <c r="CD1153" s="56"/>
      <c r="CE1153" s="56"/>
      <c r="CF1153" s="56"/>
      <c r="CG1153" s="56"/>
      <c r="CH1153" s="56"/>
      <c r="CI1153" s="56"/>
      <c r="CJ1153" s="56"/>
      <c r="CK1153" s="56"/>
      <c r="CL1153" s="56"/>
      <c r="CM1153" s="56"/>
      <c r="CN1153" s="56"/>
      <c r="CO1153" s="56"/>
      <c r="CP1153" s="56"/>
      <c r="CQ1153" s="56"/>
      <c r="CR1153" s="56"/>
      <c r="CS1153" s="58">
        <f>+AL1153+AT1153</f>
        <v>0</v>
      </c>
      <c r="CT1153" s="76">
        <f>+BA1153+BG1153+BM1153+BS1153+BY1153+CE1153+CK1153+CQ1153</f>
        <v>0</v>
      </c>
      <c r="CU1153" s="76">
        <f>+CS1153-CT1153</f>
        <v>0</v>
      </c>
      <c r="CV1153" s="81">
        <f>+AE1153-AL1153-AT1153</f>
        <v>278.75</v>
      </c>
      <c r="CW1153" s="56"/>
      <c r="CX1153" s="56"/>
      <c r="CY1153" s="56"/>
    </row>
    <row r="1154" spans="1:103" s="70" customFormat="1">
      <c r="A1154" s="56" t="s">
        <v>652</v>
      </c>
      <c r="B1154" s="13">
        <v>143</v>
      </c>
      <c r="C1154" s="15" t="s">
        <v>402</v>
      </c>
      <c r="D1154" s="15" t="s">
        <v>403</v>
      </c>
      <c r="E1154" s="13" t="s">
        <v>262</v>
      </c>
      <c r="F1154" s="13">
        <v>16</v>
      </c>
      <c r="G1154" s="13" t="s">
        <v>274</v>
      </c>
      <c r="H1154" s="13">
        <v>6</v>
      </c>
      <c r="I1154" s="55">
        <v>120.12</v>
      </c>
      <c r="J1154" s="55">
        <v>35900</v>
      </c>
      <c r="K1154" s="15">
        <v>0</v>
      </c>
      <c r="L1154" s="15" t="s">
        <v>41</v>
      </c>
      <c r="M1154" s="62" t="s">
        <v>14</v>
      </c>
      <c r="N1154" s="56" t="s">
        <v>154</v>
      </c>
      <c r="O1154" s="56" t="s">
        <v>653</v>
      </c>
      <c r="P1154" s="62" t="s">
        <v>14</v>
      </c>
      <c r="Q1154" s="56">
        <v>43761098</v>
      </c>
      <c r="R1154" s="56" t="s">
        <v>654</v>
      </c>
      <c r="S1154" s="56" t="s">
        <v>465</v>
      </c>
      <c r="T1154" s="57" t="s">
        <v>274</v>
      </c>
      <c r="U1154" s="57">
        <v>6</v>
      </c>
      <c r="V1154" s="125">
        <v>120.12</v>
      </c>
      <c r="W1154" s="125" t="s">
        <v>1017</v>
      </c>
      <c r="X1154" s="65">
        <v>44789</v>
      </c>
      <c r="Y1154" s="65">
        <v>44791</v>
      </c>
      <c r="Z1154" s="69" t="s">
        <v>1080</v>
      </c>
      <c r="AA1154" s="322">
        <v>43450</v>
      </c>
      <c r="AB1154" s="56">
        <v>120</v>
      </c>
      <c r="AC1154" s="56">
        <v>78</v>
      </c>
      <c r="AD1154" s="65">
        <v>47299</v>
      </c>
      <c r="AE1154" s="117">
        <v>278.75</v>
      </c>
      <c r="AF1154" s="117"/>
      <c r="AG1154" s="56"/>
      <c r="AH1154" s="56"/>
      <c r="AI1154" s="56"/>
      <c r="AJ1154" s="56"/>
      <c r="AK1154" s="56"/>
      <c r="AL1154" s="58"/>
      <c r="AM1154" s="58"/>
      <c r="AN1154" s="58"/>
      <c r="AO1154" s="58"/>
      <c r="AP1154" s="58"/>
      <c r="AQ1154" s="58"/>
      <c r="AR1154" s="58"/>
      <c r="AS1154" s="58"/>
      <c r="AT1154" s="58"/>
      <c r="AU1154" s="58"/>
      <c r="AV1154" s="58"/>
      <c r="AW1154" s="56"/>
      <c r="AX1154" s="56"/>
      <c r="AY1154" s="56"/>
      <c r="AZ1154" s="56"/>
      <c r="BA1154" s="58"/>
      <c r="BB1154" s="58"/>
      <c r="BC1154" s="56"/>
      <c r="BD1154" s="56"/>
      <c r="BE1154" s="56"/>
      <c r="BF1154" s="56"/>
      <c r="BG1154" s="56"/>
      <c r="BH1154" s="56"/>
      <c r="BI1154" s="56"/>
      <c r="BJ1154" s="56"/>
      <c r="BK1154" s="56"/>
      <c r="BL1154" s="56"/>
      <c r="BM1154" s="56"/>
      <c r="BN1154" s="56"/>
      <c r="BO1154" s="56"/>
      <c r="BP1154" s="56"/>
      <c r="BQ1154" s="56"/>
      <c r="BR1154" s="56"/>
      <c r="BS1154" s="56"/>
      <c r="BT1154" s="56"/>
      <c r="BU1154" s="56"/>
      <c r="BV1154" s="56"/>
      <c r="BW1154" s="56"/>
      <c r="BX1154" s="56"/>
      <c r="BY1154" s="56"/>
      <c r="BZ1154" s="56"/>
      <c r="CA1154" s="56"/>
      <c r="CB1154" s="56"/>
      <c r="CC1154" s="56"/>
      <c r="CD1154" s="56"/>
      <c r="CE1154" s="56"/>
      <c r="CF1154" s="56"/>
      <c r="CG1154" s="56"/>
      <c r="CH1154" s="56"/>
      <c r="CI1154" s="56"/>
      <c r="CJ1154" s="56"/>
      <c r="CK1154" s="56"/>
      <c r="CL1154" s="56"/>
      <c r="CM1154" s="56"/>
      <c r="CN1154" s="56"/>
      <c r="CO1154" s="56"/>
      <c r="CP1154" s="56"/>
      <c r="CQ1154" s="56"/>
      <c r="CR1154" s="56"/>
      <c r="CS1154" s="58">
        <f>+AL1154+AT1154</f>
        <v>0</v>
      </c>
      <c r="CT1154" s="76">
        <f>+BA1154+BG1154+BM1154+BS1154+BY1154+CE1154+CK1154+CQ1154</f>
        <v>0</v>
      </c>
      <c r="CU1154" s="76">
        <f>+CS1154-CT1154</f>
        <v>0</v>
      </c>
      <c r="CV1154" s="81">
        <f>+AE1154-AL1154-AT1154</f>
        <v>278.75</v>
      </c>
      <c r="CW1154" s="56"/>
      <c r="CX1154" s="56"/>
      <c r="CY1154" s="56"/>
    </row>
    <row r="1155" spans="1:103" s="70" customFormat="1">
      <c r="A1155" s="56" t="s">
        <v>652</v>
      </c>
      <c r="B1155" s="13">
        <v>143</v>
      </c>
      <c r="C1155" s="15" t="s">
        <v>402</v>
      </c>
      <c r="D1155" s="15" t="s">
        <v>403</v>
      </c>
      <c r="E1155" s="13" t="s">
        <v>262</v>
      </c>
      <c r="F1155" s="13">
        <v>16</v>
      </c>
      <c r="G1155" s="13" t="s">
        <v>274</v>
      </c>
      <c r="H1155" s="13">
        <v>6</v>
      </c>
      <c r="I1155" s="55">
        <v>120.12</v>
      </c>
      <c r="J1155" s="55">
        <v>35900</v>
      </c>
      <c r="K1155" s="15">
        <v>0</v>
      </c>
      <c r="L1155" s="15" t="s">
        <v>41</v>
      </c>
      <c r="M1155" s="62" t="s">
        <v>14</v>
      </c>
      <c r="N1155" s="56" t="s">
        <v>154</v>
      </c>
      <c r="O1155" s="56" t="s">
        <v>653</v>
      </c>
      <c r="P1155" s="62" t="s">
        <v>14</v>
      </c>
      <c r="Q1155" s="56">
        <v>43761098</v>
      </c>
      <c r="R1155" s="56" t="s">
        <v>654</v>
      </c>
      <c r="S1155" s="56" t="s">
        <v>465</v>
      </c>
      <c r="T1155" s="57" t="s">
        <v>274</v>
      </c>
      <c r="U1155" s="57">
        <v>6</v>
      </c>
      <c r="V1155" s="125">
        <v>120.12</v>
      </c>
      <c r="W1155" s="125" t="s">
        <v>1017</v>
      </c>
      <c r="X1155" s="65">
        <v>44789</v>
      </c>
      <c r="Y1155" s="65">
        <v>44791</v>
      </c>
      <c r="Z1155" s="69" t="s">
        <v>1080</v>
      </c>
      <c r="AA1155" s="322">
        <v>43450</v>
      </c>
      <c r="AB1155" s="56">
        <v>120</v>
      </c>
      <c r="AC1155" s="56">
        <v>79</v>
      </c>
      <c r="AD1155" s="65">
        <v>47329</v>
      </c>
      <c r="AE1155" s="117">
        <v>278.75</v>
      </c>
      <c r="AF1155" s="117"/>
      <c r="AG1155" s="56"/>
      <c r="AH1155" s="56"/>
      <c r="AI1155" s="56"/>
      <c r="AJ1155" s="56"/>
      <c r="AK1155" s="56"/>
      <c r="AL1155" s="58"/>
      <c r="AM1155" s="58"/>
      <c r="AN1155" s="58"/>
      <c r="AO1155" s="58"/>
      <c r="AP1155" s="58"/>
      <c r="AQ1155" s="58"/>
      <c r="AR1155" s="58"/>
      <c r="AS1155" s="58"/>
      <c r="AT1155" s="58"/>
      <c r="AU1155" s="58"/>
      <c r="AV1155" s="58"/>
      <c r="AW1155" s="56"/>
      <c r="AX1155" s="56"/>
      <c r="AY1155" s="56"/>
      <c r="AZ1155" s="56"/>
      <c r="BA1155" s="58"/>
      <c r="BB1155" s="58"/>
      <c r="BC1155" s="56"/>
      <c r="BD1155" s="56"/>
      <c r="BE1155" s="56"/>
      <c r="BF1155" s="56"/>
      <c r="BG1155" s="56"/>
      <c r="BH1155" s="56"/>
      <c r="BI1155" s="56"/>
      <c r="BJ1155" s="56"/>
      <c r="BK1155" s="56"/>
      <c r="BL1155" s="56"/>
      <c r="BM1155" s="56"/>
      <c r="BN1155" s="56"/>
      <c r="BO1155" s="56"/>
      <c r="BP1155" s="56"/>
      <c r="BQ1155" s="56"/>
      <c r="BR1155" s="56"/>
      <c r="BS1155" s="56"/>
      <c r="BT1155" s="56"/>
      <c r="BU1155" s="56"/>
      <c r="BV1155" s="56"/>
      <c r="BW1155" s="56"/>
      <c r="BX1155" s="56"/>
      <c r="BY1155" s="56"/>
      <c r="BZ1155" s="56"/>
      <c r="CA1155" s="56"/>
      <c r="CB1155" s="56"/>
      <c r="CC1155" s="56"/>
      <c r="CD1155" s="56"/>
      <c r="CE1155" s="56"/>
      <c r="CF1155" s="56"/>
      <c r="CG1155" s="56"/>
      <c r="CH1155" s="56"/>
      <c r="CI1155" s="56"/>
      <c r="CJ1155" s="56"/>
      <c r="CK1155" s="56"/>
      <c r="CL1155" s="56"/>
      <c r="CM1155" s="56"/>
      <c r="CN1155" s="56"/>
      <c r="CO1155" s="56"/>
      <c r="CP1155" s="56"/>
      <c r="CQ1155" s="56"/>
      <c r="CR1155" s="56"/>
      <c r="CS1155" s="58">
        <f>+AL1155+AT1155</f>
        <v>0</v>
      </c>
      <c r="CT1155" s="76">
        <f>+BA1155+BG1155+BM1155+BS1155+BY1155+CE1155+CK1155+CQ1155</f>
        <v>0</v>
      </c>
      <c r="CU1155" s="76">
        <f>+CS1155-CT1155</f>
        <v>0</v>
      </c>
      <c r="CV1155" s="81">
        <f>+AE1155-AL1155-AT1155</f>
        <v>278.75</v>
      </c>
      <c r="CW1155" s="56"/>
      <c r="CX1155" s="56"/>
      <c r="CY1155" s="56"/>
    </row>
    <row r="1156" spans="1:103" s="70" customFormat="1">
      <c r="A1156" s="56" t="s">
        <v>652</v>
      </c>
      <c r="B1156" s="13">
        <v>143</v>
      </c>
      <c r="C1156" s="15" t="s">
        <v>402</v>
      </c>
      <c r="D1156" s="15" t="s">
        <v>403</v>
      </c>
      <c r="E1156" s="13" t="s">
        <v>262</v>
      </c>
      <c r="F1156" s="13">
        <v>16</v>
      </c>
      <c r="G1156" s="13" t="s">
        <v>274</v>
      </c>
      <c r="H1156" s="13">
        <v>6</v>
      </c>
      <c r="I1156" s="55">
        <v>120.12</v>
      </c>
      <c r="J1156" s="55">
        <v>35900</v>
      </c>
      <c r="K1156" s="15">
        <v>0</v>
      </c>
      <c r="L1156" s="15" t="s">
        <v>41</v>
      </c>
      <c r="M1156" s="62" t="s">
        <v>14</v>
      </c>
      <c r="N1156" s="56" t="s">
        <v>154</v>
      </c>
      <c r="O1156" s="56" t="s">
        <v>653</v>
      </c>
      <c r="P1156" s="62" t="s">
        <v>14</v>
      </c>
      <c r="Q1156" s="56">
        <v>43761098</v>
      </c>
      <c r="R1156" s="56" t="s">
        <v>654</v>
      </c>
      <c r="S1156" s="56" t="s">
        <v>465</v>
      </c>
      <c r="T1156" s="57" t="s">
        <v>274</v>
      </c>
      <c r="U1156" s="57">
        <v>6</v>
      </c>
      <c r="V1156" s="125">
        <v>120.12</v>
      </c>
      <c r="W1156" s="125" t="s">
        <v>1017</v>
      </c>
      <c r="X1156" s="65">
        <v>44789</v>
      </c>
      <c r="Y1156" s="65">
        <v>44791</v>
      </c>
      <c r="Z1156" s="69" t="s">
        <v>1080</v>
      </c>
      <c r="AA1156" s="322">
        <v>43450</v>
      </c>
      <c r="AB1156" s="56">
        <v>120</v>
      </c>
      <c r="AC1156" s="56">
        <v>80</v>
      </c>
      <c r="AD1156" s="65">
        <v>47360</v>
      </c>
      <c r="AE1156" s="117">
        <v>278.75</v>
      </c>
      <c r="AF1156" s="117"/>
      <c r="AG1156" s="56"/>
      <c r="AH1156" s="56"/>
      <c r="AI1156" s="56"/>
      <c r="AJ1156" s="56"/>
      <c r="AK1156" s="56"/>
      <c r="AL1156" s="58"/>
      <c r="AM1156" s="58"/>
      <c r="AN1156" s="58"/>
      <c r="AO1156" s="58"/>
      <c r="AP1156" s="58"/>
      <c r="AQ1156" s="58"/>
      <c r="AR1156" s="58"/>
      <c r="AS1156" s="58"/>
      <c r="AT1156" s="58"/>
      <c r="AU1156" s="58"/>
      <c r="AV1156" s="58"/>
      <c r="AW1156" s="56"/>
      <c r="AX1156" s="56"/>
      <c r="AY1156" s="56"/>
      <c r="AZ1156" s="56"/>
      <c r="BA1156" s="58"/>
      <c r="BB1156" s="58"/>
      <c r="BC1156" s="56"/>
      <c r="BD1156" s="56"/>
      <c r="BE1156" s="56"/>
      <c r="BF1156" s="56"/>
      <c r="BG1156" s="56"/>
      <c r="BH1156" s="56"/>
      <c r="BI1156" s="56"/>
      <c r="BJ1156" s="56"/>
      <c r="BK1156" s="56"/>
      <c r="BL1156" s="56"/>
      <c r="BM1156" s="56"/>
      <c r="BN1156" s="56"/>
      <c r="BO1156" s="56"/>
      <c r="BP1156" s="56"/>
      <c r="BQ1156" s="56"/>
      <c r="BR1156" s="56"/>
      <c r="BS1156" s="56"/>
      <c r="BT1156" s="56"/>
      <c r="BU1156" s="56"/>
      <c r="BV1156" s="56"/>
      <c r="BW1156" s="56"/>
      <c r="BX1156" s="56"/>
      <c r="BY1156" s="56"/>
      <c r="BZ1156" s="56"/>
      <c r="CA1156" s="56"/>
      <c r="CB1156" s="56"/>
      <c r="CC1156" s="56"/>
      <c r="CD1156" s="56"/>
      <c r="CE1156" s="56"/>
      <c r="CF1156" s="56"/>
      <c r="CG1156" s="56"/>
      <c r="CH1156" s="56"/>
      <c r="CI1156" s="56"/>
      <c r="CJ1156" s="56"/>
      <c r="CK1156" s="56"/>
      <c r="CL1156" s="56"/>
      <c r="CM1156" s="56"/>
      <c r="CN1156" s="56"/>
      <c r="CO1156" s="56"/>
      <c r="CP1156" s="56"/>
      <c r="CQ1156" s="56"/>
      <c r="CR1156" s="56"/>
      <c r="CS1156" s="58">
        <f>+AL1156+AT1156</f>
        <v>0</v>
      </c>
      <c r="CT1156" s="76">
        <f>+BA1156+BG1156+BM1156+BS1156+BY1156+CE1156+CK1156+CQ1156</f>
        <v>0</v>
      </c>
      <c r="CU1156" s="76">
        <f>+CS1156-CT1156</f>
        <v>0</v>
      </c>
      <c r="CV1156" s="81">
        <f>+AE1156-AL1156-AT1156</f>
        <v>278.75</v>
      </c>
      <c r="CW1156" s="56"/>
      <c r="CX1156" s="56"/>
      <c r="CY1156" s="56"/>
    </row>
    <row r="1157" spans="1:103" s="70" customFormat="1">
      <c r="A1157" s="56" t="s">
        <v>652</v>
      </c>
      <c r="B1157" s="13">
        <v>143</v>
      </c>
      <c r="C1157" s="15" t="s">
        <v>402</v>
      </c>
      <c r="D1157" s="15" t="s">
        <v>403</v>
      </c>
      <c r="E1157" s="13" t="s">
        <v>262</v>
      </c>
      <c r="F1157" s="13">
        <v>16</v>
      </c>
      <c r="G1157" s="13" t="s">
        <v>274</v>
      </c>
      <c r="H1157" s="13">
        <v>6</v>
      </c>
      <c r="I1157" s="55">
        <v>120.12</v>
      </c>
      <c r="J1157" s="55">
        <v>35900</v>
      </c>
      <c r="K1157" s="15">
        <v>0</v>
      </c>
      <c r="L1157" s="15" t="s">
        <v>41</v>
      </c>
      <c r="M1157" s="62" t="s">
        <v>14</v>
      </c>
      <c r="N1157" s="56" t="s">
        <v>154</v>
      </c>
      <c r="O1157" s="56" t="s">
        <v>653</v>
      </c>
      <c r="P1157" s="62" t="s">
        <v>14</v>
      </c>
      <c r="Q1157" s="56">
        <v>43761098</v>
      </c>
      <c r="R1157" s="56" t="s">
        <v>654</v>
      </c>
      <c r="S1157" s="56" t="s">
        <v>465</v>
      </c>
      <c r="T1157" s="57" t="s">
        <v>274</v>
      </c>
      <c r="U1157" s="57">
        <v>6</v>
      </c>
      <c r="V1157" s="125">
        <v>120.12</v>
      </c>
      <c r="W1157" s="125" t="s">
        <v>1017</v>
      </c>
      <c r="X1157" s="65">
        <v>44789</v>
      </c>
      <c r="Y1157" s="65">
        <v>44791</v>
      </c>
      <c r="Z1157" s="69" t="s">
        <v>1080</v>
      </c>
      <c r="AA1157" s="322">
        <v>43450</v>
      </c>
      <c r="AB1157" s="56">
        <v>120</v>
      </c>
      <c r="AC1157" s="56">
        <v>81</v>
      </c>
      <c r="AD1157" s="65">
        <v>47391</v>
      </c>
      <c r="AE1157" s="117">
        <v>278.75</v>
      </c>
      <c r="AF1157" s="117"/>
      <c r="AG1157" s="56"/>
      <c r="AH1157" s="56"/>
      <c r="AI1157" s="56"/>
      <c r="AJ1157" s="56"/>
      <c r="AK1157" s="56"/>
      <c r="AL1157" s="58"/>
      <c r="AM1157" s="58"/>
      <c r="AN1157" s="58"/>
      <c r="AO1157" s="58"/>
      <c r="AP1157" s="58"/>
      <c r="AQ1157" s="58"/>
      <c r="AR1157" s="58"/>
      <c r="AS1157" s="58"/>
      <c r="AT1157" s="58"/>
      <c r="AU1157" s="58"/>
      <c r="AV1157" s="58"/>
      <c r="AW1157" s="56"/>
      <c r="AX1157" s="56"/>
      <c r="AY1157" s="56"/>
      <c r="AZ1157" s="56"/>
      <c r="BA1157" s="58"/>
      <c r="BB1157" s="58"/>
      <c r="BC1157" s="56"/>
      <c r="BD1157" s="56"/>
      <c r="BE1157" s="56"/>
      <c r="BF1157" s="56"/>
      <c r="BG1157" s="56"/>
      <c r="BH1157" s="56"/>
      <c r="BI1157" s="56"/>
      <c r="BJ1157" s="56"/>
      <c r="BK1157" s="56"/>
      <c r="BL1157" s="56"/>
      <c r="BM1157" s="56"/>
      <c r="BN1157" s="56"/>
      <c r="BO1157" s="56"/>
      <c r="BP1157" s="56"/>
      <c r="BQ1157" s="56"/>
      <c r="BR1157" s="56"/>
      <c r="BS1157" s="56"/>
      <c r="BT1157" s="56"/>
      <c r="BU1157" s="56"/>
      <c r="BV1157" s="56"/>
      <c r="BW1157" s="56"/>
      <c r="BX1157" s="56"/>
      <c r="BY1157" s="56"/>
      <c r="BZ1157" s="56"/>
      <c r="CA1157" s="56"/>
      <c r="CB1157" s="56"/>
      <c r="CC1157" s="56"/>
      <c r="CD1157" s="56"/>
      <c r="CE1157" s="56"/>
      <c r="CF1157" s="56"/>
      <c r="CG1157" s="56"/>
      <c r="CH1157" s="56"/>
      <c r="CI1157" s="56"/>
      <c r="CJ1157" s="56"/>
      <c r="CK1157" s="56"/>
      <c r="CL1157" s="56"/>
      <c r="CM1157" s="56"/>
      <c r="CN1157" s="56"/>
      <c r="CO1157" s="56"/>
      <c r="CP1157" s="56"/>
      <c r="CQ1157" s="56"/>
      <c r="CR1157" s="56"/>
      <c r="CS1157" s="58">
        <f>+AL1157+AT1157</f>
        <v>0</v>
      </c>
      <c r="CT1157" s="76">
        <f>+BA1157+BG1157+BM1157+BS1157+BY1157+CE1157+CK1157+CQ1157</f>
        <v>0</v>
      </c>
      <c r="CU1157" s="76">
        <f>+CS1157-CT1157</f>
        <v>0</v>
      </c>
      <c r="CV1157" s="81">
        <f>+AE1157-AL1157-AT1157</f>
        <v>278.75</v>
      </c>
      <c r="CW1157" s="56"/>
      <c r="CX1157" s="56"/>
      <c r="CY1157" s="56"/>
    </row>
    <row r="1158" spans="1:103" s="70" customFormat="1">
      <c r="A1158" s="56" t="s">
        <v>652</v>
      </c>
      <c r="B1158" s="13">
        <v>143</v>
      </c>
      <c r="C1158" s="15" t="s">
        <v>402</v>
      </c>
      <c r="D1158" s="15" t="s">
        <v>403</v>
      </c>
      <c r="E1158" s="13" t="s">
        <v>262</v>
      </c>
      <c r="F1158" s="13">
        <v>16</v>
      </c>
      <c r="G1158" s="13" t="s">
        <v>274</v>
      </c>
      <c r="H1158" s="13">
        <v>6</v>
      </c>
      <c r="I1158" s="55">
        <v>120.12</v>
      </c>
      <c r="J1158" s="55">
        <v>35900</v>
      </c>
      <c r="K1158" s="15">
        <v>0</v>
      </c>
      <c r="L1158" s="15" t="s">
        <v>41</v>
      </c>
      <c r="M1158" s="62" t="s">
        <v>14</v>
      </c>
      <c r="N1158" s="56" t="s">
        <v>154</v>
      </c>
      <c r="O1158" s="56" t="s">
        <v>653</v>
      </c>
      <c r="P1158" s="62" t="s">
        <v>14</v>
      </c>
      <c r="Q1158" s="56">
        <v>43761098</v>
      </c>
      <c r="R1158" s="56" t="s">
        <v>654</v>
      </c>
      <c r="S1158" s="56" t="s">
        <v>465</v>
      </c>
      <c r="T1158" s="57" t="s">
        <v>274</v>
      </c>
      <c r="U1158" s="57">
        <v>6</v>
      </c>
      <c r="V1158" s="125">
        <v>120.12</v>
      </c>
      <c r="W1158" s="125" t="s">
        <v>1017</v>
      </c>
      <c r="X1158" s="65">
        <v>44789</v>
      </c>
      <c r="Y1158" s="65">
        <v>44791</v>
      </c>
      <c r="Z1158" s="69" t="s">
        <v>1080</v>
      </c>
      <c r="AA1158" s="322">
        <v>43450</v>
      </c>
      <c r="AB1158" s="56">
        <v>120</v>
      </c>
      <c r="AC1158" s="56">
        <v>82</v>
      </c>
      <c r="AD1158" s="65">
        <v>47421</v>
      </c>
      <c r="AE1158" s="117">
        <v>278.75</v>
      </c>
      <c r="AF1158" s="117"/>
      <c r="AG1158" s="56"/>
      <c r="AH1158" s="56"/>
      <c r="AI1158" s="56"/>
      <c r="AJ1158" s="56"/>
      <c r="AK1158" s="56"/>
      <c r="AL1158" s="58"/>
      <c r="AM1158" s="58"/>
      <c r="AN1158" s="58"/>
      <c r="AO1158" s="58"/>
      <c r="AP1158" s="58"/>
      <c r="AQ1158" s="58"/>
      <c r="AR1158" s="58"/>
      <c r="AS1158" s="58"/>
      <c r="AT1158" s="58"/>
      <c r="AU1158" s="58"/>
      <c r="AV1158" s="58"/>
      <c r="AW1158" s="56"/>
      <c r="AX1158" s="56"/>
      <c r="AY1158" s="56"/>
      <c r="AZ1158" s="56"/>
      <c r="BA1158" s="58"/>
      <c r="BB1158" s="58"/>
      <c r="BC1158" s="56"/>
      <c r="BD1158" s="56"/>
      <c r="BE1158" s="56"/>
      <c r="BF1158" s="56"/>
      <c r="BG1158" s="56"/>
      <c r="BH1158" s="56"/>
      <c r="BI1158" s="56"/>
      <c r="BJ1158" s="56"/>
      <c r="BK1158" s="56"/>
      <c r="BL1158" s="56"/>
      <c r="BM1158" s="56"/>
      <c r="BN1158" s="56"/>
      <c r="BO1158" s="56"/>
      <c r="BP1158" s="56"/>
      <c r="BQ1158" s="56"/>
      <c r="BR1158" s="56"/>
      <c r="BS1158" s="56"/>
      <c r="BT1158" s="56"/>
      <c r="BU1158" s="56"/>
      <c r="BV1158" s="56"/>
      <c r="BW1158" s="56"/>
      <c r="BX1158" s="56"/>
      <c r="BY1158" s="56"/>
      <c r="BZ1158" s="56"/>
      <c r="CA1158" s="56"/>
      <c r="CB1158" s="56"/>
      <c r="CC1158" s="56"/>
      <c r="CD1158" s="56"/>
      <c r="CE1158" s="56"/>
      <c r="CF1158" s="56"/>
      <c r="CG1158" s="56"/>
      <c r="CH1158" s="56"/>
      <c r="CI1158" s="56"/>
      <c r="CJ1158" s="56"/>
      <c r="CK1158" s="56"/>
      <c r="CL1158" s="56"/>
      <c r="CM1158" s="56"/>
      <c r="CN1158" s="56"/>
      <c r="CO1158" s="56"/>
      <c r="CP1158" s="56"/>
      <c r="CQ1158" s="56"/>
      <c r="CR1158" s="56"/>
      <c r="CS1158" s="58">
        <f>+AL1158+AT1158</f>
        <v>0</v>
      </c>
      <c r="CT1158" s="76">
        <f>+BA1158+BG1158+BM1158+BS1158+BY1158+CE1158+CK1158+CQ1158</f>
        <v>0</v>
      </c>
      <c r="CU1158" s="76">
        <f>+CS1158-CT1158</f>
        <v>0</v>
      </c>
      <c r="CV1158" s="81">
        <f>+AE1158-AL1158-AT1158</f>
        <v>278.75</v>
      </c>
      <c r="CW1158" s="56"/>
      <c r="CX1158" s="56"/>
      <c r="CY1158" s="56"/>
    </row>
    <row r="1159" spans="1:103" s="70" customFormat="1">
      <c r="A1159" s="56" t="s">
        <v>652</v>
      </c>
      <c r="B1159" s="13">
        <v>143</v>
      </c>
      <c r="C1159" s="15" t="s">
        <v>402</v>
      </c>
      <c r="D1159" s="15" t="s">
        <v>403</v>
      </c>
      <c r="E1159" s="13" t="s">
        <v>262</v>
      </c>
      <c r="F1159" s="13">
        <v>16</v>
      </c>
      <c r="G1159" s="13" t="s">
        <v>274</v>
      </c>
      <c r="H1159" s="13">
        <v>6</v>
      </c>
      <c r="I1159" s="55">
        <v>120.12</v>
      </c>
      <c r="J1159" s="55">
        <v>35900</v>
      </c>
      <c r="K1159" s="15">
        <v>0</v>
      </c>
      <c r="L1159" s="15" t="s">
        <v>41</v>
      </c>
      <c r="M1159" s="62" t="s">
        <v>14</v>
      </c>
      <c r="N1159" s="56" t="s">
        <v>154</v>
      </c>
      <c r="O1159" s="56" t="s">
        <v>653</v>
      </c>
      <c r="P1159" s="62" t="s">
        <v>14</v>
      </c>
      <c r="Q1159" s="56">
        <v>43761098</v>
      </c>
      <c r="R1159" s="56" t="s">
        <v>654</v>
      </c>
      <c r="S1159" s="56" t="s">
        <v>465</v>
      </c>
      <c r="T1159" s="57" t="s">
        <v>274</v>
      </c>
      <c r="U1159" s="57">
        <v>6</v>
      </c>
      <c r="V1159" s="125">
        <v>120.12</v>
      </c>
      <c r="W1159" s="125" t="s">
        <v>1017</v>
      </c>
      <c r="X1159" s="65">
        <v>44789</v>
      </c>
      <c r="Y1159" s="65">
        <v>44791</v>
      </c>
      <c r="Z1159" s="69" t="s">
        <v>1080</v>
      </c>
      <c r="AA1159" s="322">
        <v>43450</v>
      </c>
      <c r="AB1159" s="56">
        <v>120</v>
      </c>
      <c r="AC1159" s="56">
        <v>83</v>
      </c>
      <c r="AD1159" s="65">
        <v>47452</v>
      </c>
      <c r="AE1159" s="117">
        <v>278.75</v>
      </c>
      <c r="AF1159" s="117"/>
      <c r="AG1159" s="56"/>
      <c r="AH1159" s="56"/>
      <c r="AI1159" s="56"/>
      <c r="AJ1159" s="56"/>
      <c r="AK1159" s="56"/>
      <c r="AL1159" s="58"/>
      <c r="AM1159" s="58"/>
      <c r="AN1159" s="58"/>
      <c r="AO1159" s="58"/>
      <c r="AP1159" s="58"/>
      <c r="AQ1159" s="58"/>
      <c r="AR1159" s="58"/>
      <c r="AS1159" s="58"/>
      <c r="AT1159" s="58"/>
      <c r="AU1159" s="58"/>
      <c r="AV1159" s="58"/>
      <c r="AW1159" s="56"/>
      <c r="AX1159" s="56"/>
      <c r="AY1159" s="56"/>
      <c r="AZ1159" s="56"/>
      <c r="BA1159" s="58"/>
      <c r="BB1159" s="58"/>
      <c r="BC1159" s="56"/>
      <c r="BD1159" s="56"/>
      <c r="BE1159" s="56"/>
      <c r="BF1159" s="56"/>
      <c r="BG1159" s="56"/>
      <c r="BH1159" s="56"/>
      <c r="BI1159" s="56"/>
      <c r="BJ1159" s="56"/>
      <c r="BK1159" s="56"/>
      <c r="BL1159" s="56"/>
      <c r="BM1159" s="56"/>
      <c r="BN1159" s="56"/>
      <c r="BO1159" s="56"/>
      <c r="BP1159" s="56"/>
      <c r="BQ1159" s="56"/>
      <c r="BR1159" s="56"/>
      <c r="BS1159" s="56"/>
      <c r="BT1159" s="56"/>
      <c r="BU1159" s="56"/>
      <c r="BV1159" s="56"/>
      <c r="BW1159" s="56"/>
      <c r="BX1159" s="56"/>
      <c r="BY1159" s="56"/>
      <c r="BZ1159" s="56"/>
      <c r="CA1159" s="56"/>
      <c r="CB1159" s="56"/>
      <c r="CC1159" s="56"/>
      <c r="CD1159" s="56"/>
      <c r="CE1159" s="56"/>
      <c r="CF1159" s="56"/>
      <c r="CG1159" s="56"/>
      <c r="CH1159" s="56"/>
      <c r="CI1159" s="56"/>
      <c r="CJ1159" s="56"/>
      <c r="CK1159" s="56"/>
      <c r="CL1159" s="56"/>
      <c r="CM1159" s="56"/>
      <c r="CN1159" s="56"/>
      <c r="CO1159" s="56"/>
      <c r="CP1159" s="56"/>
      <c r="CQ1159" s="56"/>
      <c r="CR1159" s="56"/>
      <c r="CS1159" s="58">
        <f>+AL1159+AT1159</f>
        <v>0</v>
      </c>
      <c r="CT1159" s="76">
        <f>+BA1159+BG1159+BM1159+BS1159+BY1159+CE1159+CK1159+CQ1159</f>
        <v>0</v>
      </c>
      <c r="CU1159" s="76">
        <f>+CS1159-CT1159</f>
        <v>0</v>
      </c>
      <c r="CV1159" s="81">
        <f>+AE1159-AL1159-AT1159</f>
        <v>278.75</v>
      </c>
      <c r="CW1159" s="56"/>
      <c r="CX1159" s="56"/>
      <c r="CY1159" s="56"/>
    </row>
    <row r="1160" spans="1:103" s="70" customFormat="1">
      <c r="A1160" s="56" t="s">
        <v>652</v>
      </c>
      <c r="B1160" s="13">
        <v>143</v>
      </c>
      <c r="C1160" s="15" t="s">
        <v>402</v>
      </c>
      <c r="D1160" s="15" t="s">
        <v>403</v>
      </c>
      <c r="E1160" s="13" t="s">
        <v>262</v>
      </c>
      <c r="F1160" s="13">
        <v>16</v>
      </c>
      <c r="G1160" s="13" t="s">
        <v>274</v>
      </c>
      <c r="H1160" s="13">
        <v>6</v>
      </c>
      <c r="I1160" s="55">
        <v>120.12</v>
      </c>
      <c r="J1160" s="55">
        <v>35900</v>
      </c>
      <c r="K1160" s="15">
        <v>0</v>
      </c>
      <c r="L1160" s="15" t="s">
        <v>41</v>
      </c>
      <c r="M1160" s="62" t="s">
        <v>14</v>
      </c>
      <c r="N1160" s="56" t="s">
        <v>154</v>
      </c>
      <c r="O1160" s="56" t="s">
        <v>653</v>
      </c>
      <c r="P1160" s="62" t="s">
        <v>14</v>
      </c>
      <c r="Q1160" s="56">
        <v>43761098</v>
      </c>
      <c r="R1160" s="56" t="s">
        <v>654</v>
      </c>
      <c r="S1160" s="56" t="s">
        <v>465</v>
      </c>
      <c r="T1160" s="57" t="s">
        <v>274</v>
      </c>
      <c r="U1160" s="57">
        <v>6</v>
      </c>
      <c r="V1160" s="125">
        <v>120.12</v>
      </c>
      <c r="W1160" s="125" t="s">
        <v>1017</v>
      </c>
      <c r="X1160" s="65">
        <v>44789</v>
      </c>
      <c r="Y1160" s="65">
        <v>44791</v>
      </c>
      <c r="Z1160" s="69" t="s">
        <v>1080</v>
      </c>
      <c r="AA1160" s="322">
        <v>43450</v>
      </c>
      <c r="AB1160" s="56">
        <v>120</v>
      </c>
      <c r="AC1160" s="56">
        <v>84</v>
      </c>
      <c r="AD1160" s="65">
        <v>47482</v>
      </c>
      <c r="AE1160" s="117">
        <v>278.75</v>
      </c>
      <c r="AF1160" s="117"/>
      <c r="AG1160" s="56"/>
      <c r="AH1160" s="56"/>
      <c r="AI1160" s="56"/>
      <c r="AJ1160" s="56"/>
      <c r="AK1160" s="56"/>
      <c r="AL1160" s="58"/>
      <c r="AM1160" s="58"/>
      <c r="AN1160" s="58"/>
      <c r="AO1160" s="58"/>
      <c r="AP1160" s="58"/>
      <c r="AQ1160" s="58"/>
      <c r="AR1160" s="58"/>
      <c r="AS1160" s="58"/>
      <c r="AT1160" s="58"/>
      <c r="AU1160" s="58"/>
      <c r="AV1160" s="58"/>
      <c r="AW1160" s="56"/>
      <c r="AX1160" s="56"/>
      <c r="AY1160" s="56"/>
      <c r="AZ1160" s="56"/>
      <c r="BA1160" s="58"/>
      <c r="BB1160" s="58"/>
      <c r="BC1160" s="56"/>
      <c r="BD1160" s="56"/>
      <c r="BE1160" s="56"/>
      <c r="BF1160" s="56"/>
      <c r="BG1160" s="56"/>
      <c r="BH1160" s="56"/>
      <c r="BI1160" s="56"/>
      <c r="BJ1160" s="56"/>
      <c r="BK1160" s="56"/>
      <c r="BL1160" s="56"/>
      <c r="BM1160" s="56"/>
      <c r="BN1160" s="56"/>
      <c r="BO1160" s="56"/>
      <c r="BP1160" s="56"/>
      <c r="BQ1160" s="56"/>
      <c r="BR1160" s="56"/>
      <c r="BS1160" s="56"/>
      <c r="BT1160" s="56"/>
      <c r="BU1160" s="56"/>
      <c r="BV1160" s="56"/>
      <c r="BW1160" s="56"/>
      <c r="BX1160" s="56"/>
      <c r="BY1160" s="56"/>
      <c r="BZ1160" s="56"/>
      <c r="CA1160" s="56"/>
      <c r="CB1160" s="56"/>
      <c r="CC1160" s="56"/>
      <c r="CD1160" s="56"/>
      <c r="CE1160" s="56"/>
      <c r="CF1160" s="56"/>
      <c r="CG1160" s="56"/>
      <c r="CH1160" s="56"/>
      <c r="CI1160" s="56"/>
      <c r="CJ1160" s="56"/>
      <c r="CK1160" s="56"/>
      <c r="CL1160" s="56"/>
      <c r="CM1160" s="56"/>
      <c r="CN1160" s="56"/>
      <c r="CO1160" s="56"/>
      <c r="CP1160" s="56"/>
      <c r="CQ1160" s="56"/>
      <c r="CR1160" s="56"/>
      <c r="CS1160" s="58">
        <f>+AL1160+AT1160</f>
        <v>0</v>
      </c>
      <c r="CT1160" s="76">
        <f>+BA1160+BG1160+BM1160+BS1160+BY1160+CE1160+CK1160+CQ1160</f>
        <v>0</v>
      </c>
      <c r="CU1160" s="76">
        <f>+CS1160-CT1160</f>
        <v>0</v>
      </c>
      <c r="CV1160" s="81">
        <f>+AE1160-AL1160-AT1160</f>
        <v>278.75</v>
      </c>
      <c r="CW1160" s="56"/>
      <c r="CX1160" s="56"/>
      <c r="CY1160" s="56"/>
    </row>
    <row r="1161" spans="1:103" s="70" customFormat="1">
      <c r="A1161" s="56" t="s">
        <v>652</v>
      </c>
      <c r="B1161" s="13">
        <v>143</v>
      </c>
      <c r="C1161" s="15" t="s">
        <v>402</v>
      </c>
      <c r="D1161" s="15" t="s">
        <v>403</v>
      </c>
      <c r="E1161" s="13" t="s">
        <v>262</v>
      </c>
      <c r="F1161" s="13">
        <v>16</v>
      </c>
      <c r="G1161" s="13" t="s">
        <v>274</v>
      </c>
      <c r="H1161" s="13">
        <v>6</v>
      </c>
      <c r="I1161" s="55">
        <v>120.12</v>
      </c>
      <c r="J1161" s="55">
        <v>35900</v>
      </c>
      <c r="K1161" s="15">
        <v>0</v>
      </c>
      <c r="L1161" s="15" t="s">
        <v>41</v>
      </c>
      <c r="M1161" s="62" t="s">
        <v>14</v>
      </c>
      <c r="N1161" s="56" t="s">
        <v>154</v>
      </c>
      <c r="O1161" s="56" t="s">
        <v>653</v>
      </c>
      <c r="P1161" s="62" t="s">
        <v>14</v>
      </c>
      <c r="Q1161" s="56">
        <v>43761098</v>
      </c>
      <c r="R1161" s="56" t="s">
        <v>654</v>
      </c>
      <c r="S1161" s="56" t="s">
        <v>465</v>
      </c>
      <c r="T1161" s="57" t="s">
        <v>274</v>
      </c>
      <c r="U1161" s="57">
        <v>6</v>
      </c>
      <c r="V1161" s="125">
        <v>120.12</v>
      </c>
      <c r="W1161" s="125" t="s">
        <v>1017</v>
      </c>
      <c r="X1161" s="65">
        <v>44789</v>
      </c>
      <c r="Y1161" s="65">
        <v>44791</v>
      </c>
      <c r="Z1161" s="69" t="s">
        <v>1080</v>
      </c>
      <c r="AA1161" s="322">
        <v>43450</v>
      </c>
      <c r="AB1161" s="56">
        <v>120</v>
      </c>
      <c r="AC1161" s="56">
        <v>85</v>
      </c>
      <c r="AD1161" s="65">
        <v>47513</v>
      </c>
      <c r="AE1161" s="117">
        <v>278.75</v>
      </c>
      <c r="AF1161" s="117"/>
      <c r="AG1161" s="56"/>
      <c r="AH1161" s="56"/>
      <c r="AI1161" s="56"/>
      <c r="AJ1161" s="56"/>
      <c r="AK1161" s="56"/>
      <c r="AL1161" s="58"/>
      <c r="AM1161" s="58"/>
      <c r="AN1161" s="58"/>
      <c r="AO1161" s="58"/>
      <c r="AP1161" s="58"/>
      <c r="AQ1161" s="58"/>
      <c r="AR1161" s="58"/>
      <c r="AS1161" s="58"/>
      <c r="AT1161" s="58"/>
      <c r="AU1161" s="58"/>
      <c r="AV1161" s="58"/>
      <c r="AW1161" s="56"/>
      <c r="AX1161" s="56"/>
      <c r="AY1161" s="56"/>
      <c r="AZ1161" s="56"/>
      <c r="BA1161" s="58"/>
      <c r="BB1161" s="58"/>
      <c r="BC1161" s="56"/>
      <c r="BD1161" s="56"/>
      <c r="BE1161" s="56"/>
      <c r="BF1161" s="56"/>
      <c r="BG1161" s="56"/>
      <c r="BH1161" s="56"/>
      <c r="BI1161" s="56"/>
      <c r="BJ1161" s="56"/>
      <c r="BK1161" s="56"/>
      <c r="BL1161" s="56"/>
      <c r="BM1161" s="56"/>
      <c r="BN1161" s="56"/>
      <c r="BO1161" s="56"/>
      <c r="BP1161" s="56"/>
      <c r="BQ1161" s="56"/>
      <c r="BR1161" s="56"/>
      <c r="BS1161" s="56"/>
      <c r="BT1161" s="56"/>
      <c r="BU1161" s="56"/>
      <c r="BV1161" s="56"/>
      <c r="BW1161" s="56"/>
      <c r="BX1161" s="56"/>
      <c r="BY1161" s="56"/>
      <c r="BZ1161" s="56"/>
      <c r="CA1161" s="56"/>
      <c r="CB1161" s="56"/>
      <c r="CC1161" s="56"/>
      <c r="CD1161" s="56"/>
      <c r="CE1161" s="56"/>
      <c r="CF1161" s="56"/>
      <c r="CG1161" s="56"/>
      <c r="CH1161" s="56"/>
      <c r="CI1161" s="56"/>
      <c r="CJ1161" s="56"/>
      <c r="CK1161" s="56"/>
      <c r="CL1161" s="56"/>
      <c r="CM1161" s="56"/>
      <c r="CN1161" s="56"/>
      <c r="CO1161" s="56"/>
      <c r="CP1161" s="56"/>
      <c r="CQ1161" s="56"/>
      <c r="CR1161" s="56"/>
      <c r="CS1161" s="58">
        <f>+AL1161+AT1161</f>
        <v>0</v>
      </c>
      <c r="CT1161" s="76">
        <f>+BA1161+BG1161+BM1161+BS1161+BY1161+CE1161+CK1161+CQ1161</f>
        <v>0</v>
      </c>
      <c r="CU1161" s="76">
        <f>+CS1161-CT1161</f>
        <v>0</v>
      </c>
      <c r="CV1161" s="81">
        <f>+AE1161-AL1161-AT1161</f>
        <v>278.75</v>
      </c>
      <c r="CW1161" s="56"/>
      <c r="CX1161" s="56"/>
      <c r="CY1161" s="56"/>
    </row>
    <row r="1162" spans="1:103" s="70" customFormat="1">
      <c r="A1162" s="56" t="s">
        <v>652</v>
      </c>
      <c r="B1162" s="13">
        <v>143</v>
      </c>
      <c r="C1162" s="15" t="s">
        <v>402</v>
      </c>
      <c r="D1162" s="15" t="s">
        <v>403</v>
      </c>
      <c r="E1162" s="13" t="s">
        <v>262</v>
      </c>
      <c r="F1162" s="13">
        <v>16</v>
      </c>
      <c r="G1162" s="13" t="s">
        <v>274</v>
      </c>
      <c r="H1162" s="13">
        <v>6</v>
      </c>
      <c r="I1162" s="55">
        <v>120.12</v>
      </c>
      <c r="J1162" s="55">
        <v>35900</v>
      </c>
      <c r="K1162" s="15">
        <v>0</v>
      </c>
      <c r="L1162" s="15" t="s">
        <v>41</v>
      </c>
      <c r="M1162" s="62" t="s">
        <v>14</v>
      </c>
      <c r="N1162" s="56" t="s">
        <v>154</v>
      </c>
      <c r="O1162" s="56" t="s">
        <v>653</v>
      </c>
      <c r="P1162" s="62" t="s">
        <v>14</v>
      </c>
      <c r="Q1162" s="56">
        <v>43761098</v>
      </c>
      <c r="R1162" s="56" t="s">
        <v>654</v>
      </c>
      <c r="S1162" s="56" t="s">
        <v>465</v>
      </c>
      <c r="T1162" s="57" t="s">
        <v>274</v>
      </c>
      <c r="U1162" s="57">
        <v>6</v>
      </c>
      <c r="V1162" s="125">
        <v>120.12</v>
      </c>
      <c r="W1162" s="125" t="s">
        <v>1017</v>
      </c>
      <c r="X1162" s="65">
        <v>44789</v>
      </c>
      <c r="Y1162" s="65">
        <v>44791</v>
      </c>
      <c r="Z1162" s="69" t="s">
        <v>1080</v>
      </c>
      <c r="AA1162" s="322">
        <v>43450</v>
      </c>
      <c r="AB1162" s="56">
        <v>120</v>
      </c>
      <c r="AC1162" s="56">
        <v>86</v>
      </c>
      <c r="AD1162" s="65">
        <v>47542</v>
      </c>
      <c r="AE1162" s="117">
        <v>278.75</v>
      </c>
      <c r="AF1162" s="117"/>
      <c r="AG1162" s="56"/>
      <c r="AH1162" s="56"/>
      <c r="AI1162" s="56"/>
      <c r="AJ1162" s="56"/>
      <c r="AK1162" s="56"/>
      <c r="AL1162" s="58"/>
      <c r="AM1162" s="58"/>
      <c r="AN1162" s="58"/>
      <c r="AO1162" s="58"/>
      <c r="AP1162" s="58"/>
      <c r="AQ1162" s="58"/>
      <c r="AR1162" s="58"/>
      <c r="AS1162" s="58"/>
      <c r="AT1162" s="58"/>
      <c r="AU1162" s="58"/>
      <c r="AV1162" s="58"/>
      <c r="AW1162" s="56"/>
      <c r="AX1162" s="56"/>
      <c r="AY1162" s="56"/>
      <c r="AZ1162" s="56"/>
      <c r="BA1162" s="58"/>
      <c r="BB1162" s="58"/>
      <c r="BC1162" s="56"/>
      <c r="BD1162" s="56"/>
      <c r="BE1162" s="56"/>
      <c r="BF1162" s="56"/>
      <c r="BG1162" s="56"/>
      <c r="BH1162" s="56"/>
      <c r="BI1162" s="56"/>
      <c r="BJ1162" s="56"/>
      <c r="BK1162" s="56"/>
      <c r="BL1162" s="56"/>
      <c r="BM1162" s="56"/>
      <c r="BN1162" s="56"/>
      <c r="BO1162" s="56"/>
      <c r="BP1162" s="56"/>
      <c r="BQ1162" s="56"/>
      <c r="BR1162" s="56"/>
      <c r="BS1162" s="56"/>
      <c r="BT1162" s="56"/>
      <c r="BU1162" s="56"/>
      <c r="BV1162" s="56"/>
      <c r="BW1162" s="56"/>
      <c r="BX1162" s="56"/>
      <c r="BY1162" s="56"/>
      <c r="BZ1162" s="56"/>
      <c r="CA1162" s="56"/>
      <c r="CB1162" s="56"/>
      <c r="CC1162" s="56"/>
      <c r="CD1162" s="56"/>
      <c r="CE1162" s="56"/>
      <c r="CF1162" s="56"/>
      <c r="CG1162" s="56"/>
      <c r="CH1162" s="56"/>
      <c r="CI1162" s="56"/>
      <c r="CJ1162" s="56"/>
      <c r="CK1162" s="56"/>
      <c r="CL1162" s="56"/>
      <c r="CM1162" s="56"/>
      <c r="CN1162" s="56"/>
      <c r="CO1162" s="56"/>
      <c r="CP1162" s="56"/>
      <c r="CQ1162" s="56"/>
      <c r="CR1162" s="56"/>
      <c r="CS1162" s="58">
        <f>+AL1162+AT1162</f>
        <v>0</v>
      </c>
      <c r="CT1162" s="76">
        <f>+BA1162+BG1162+BM1162+BS1162+BY1162+CE1162+CK1162+CQ1162</f>
        <v>0</v>
      </c>
      <c r="CU1162" s="76">
        <f>+CS1162-CT1162</f>
        <v>0</v>
      </c>
      <c r="CV1162" s="81">
        <f>+AE1162-AL1162-AT1162</f>
        <v>278.75</v>
      </c>
      <c r="CW1162" s="56"/>
      <c r="CX1162" s="56"/>
      <c r="CY1162" s="56"/>
    </row>
    <row r="1163" spans="1:103" s="70" customFormat="1">
      <c r="A1163" s="56" t="s">
        <v>652</v>
      </c>
      <c r="B1163" s="13">
        <v>143</v>
      </c>
      <c r="C1163" s="15" t="s">
        <v>402</v>
      </c>
      <c r="D1163" s="15" t="s">
        <v>403</v>
      </c>
      <c r="E1163" s="13" t="s">
        <v>262</v>
      </c>
      <c r="F1163" s="13">
        <v>16</v>
      </c>
      <c r="G1163" s="13" t="s">
        <v>274</v>
      </c>
      <c r="H1163" s="13">
        <v>6</v>
      </c>
      <c r="I1163" s="55">
        <v>120.12</v>
      </c>
      <c r="J1163" s="55">
        <v>35900</v>
      </c>
      <c r="K1163" s="15">
        <v>0</v>
      </c>
      <c r="L1163" s="15" t="s">
        <v>41</v>
      </c>
      <c r="M1163" s="62" t="s">
        <v>14</v>
      </c>
      <c r="N1163" s="56" t="s">
        <v>154</v>
      </c>
      <c r="O1163" s="56" t="s">
        <v>653</v>
      </c>
      <c r="P1163" s="62" t="s">
        <v>14</v>
      </c>
      <c r="Q1163" s="56">
        <v>43761098</v>
      </c>
      <c r="R1163" s="56" t="s">
        <v>654</v>
      </c>
      <c r="S1163" s="56" t="s">
        <v>465</v>
      </c>
      <c r="T1163" s="57" t="s">
        <v>274</v>
      </c>
      <c r="U1163" s="57">
        <v>6</v>
      </c>
      <c r="V1163" s="125">
        <v>120.12</v>
      </c>
      <c r="W1163" s="125" t="s">
        <v>1017</v>
      </c>
      <c r="X1163" s="65">
        <v>44789</v>
      </c>
      <c r="Y1163" s="65">
        <v>44791</v>
      </c>
      <c r="Z1163" s="69" t="s">
        <v>1080</v>
      </c>
      <c r="AA1163" s="322">
        <v>43450</v>
      </c>
      <c r="AB1163" s="56">
        <v>120</v>
      </c>
      <c r="AC1163" s="56">
        <v>87</v>
      </c>
      <c r="AD1163" s="65">
        <v>47572</v>
      </c>
      <c r="AE1163" s="117">
        <v>278.75</v>
      </c>
      <c r="AF1163" s="117"/>
      <c r="AG1163" s="56"/>
      <c r="AH1163" s="56"/>
      <c r="AI1163" s="56"/>
      <c r="AJ1163" s="56"/>
      <c r="AK1163" s="56"/>
      <c r="AL1163" s="58"/>
      <c r="AM1163" s="58"/>
      <c r="AN1163" s="58"/>
      <c r="AO1163" s="58"/>
      <c r="AP1163" s="58"/>
      <c r="AQ1163" s="58"/>
      <c r="AR1163" s="58"/>
      <c r="AS1163" s="58"/>
      <c r="AT1163" s="58"/>
      <c r="AU1163" s="58"/>
      <c r="AV1163" s="58"/>
      <c r="AW1163" s="56"/>
      <c r="AX1163" s="56"/>
      <c r="AY1163" s="56"/>
      <c r="AZ1163" s="56"/>
      <c r="BA1163" s="58"/>
      <c r="BB1163" s="58"/>
      <c r="BC1163" s="56"/>
      <c r="BD1163" s="56"/>
      <c r="BE1163" s="56"/>
      <c r="BF1163" s="56"/>
      <c r="BG1163" s="56"/>
      <c r="BH1163" s="56"/>
      <c r="BI1163" s="56"/>
      <c r="BJ1163" s="56"/>
      <c r="BK1163" s="56"/>
      <c r="BL1163" s="56"/>
      <c r="BM1163" s="56"/>
      <c r="BN1163" s="56"/>
      <c r="BO1163" s="56"/>
      <c r="BP1163" s="56"/>
      <c r="BQ1163" s="56"/>
      <c r="BR1163" s="56"/>
      <c r="BS1163" s="56"/>
      <c r="BT1163" s="56"/>
      <c r="BU1163" s="56"/>
      <c r="BV1163" s="56"/>
      <c r="BW1163" s="56"/>
      <c r="BX1163" s="56"/>
      <c r="BY1163" s="56"/>
      <c r="BZ1163" s="56"/>
      <c r="CA1163" s="56"/>
      <c r="CB1163" s="56"/>
      <c r="CC1163" s="56"/>
      <c r="CD1163" s="56"/>
      <c r="CE1163" s="56"/>
      <c r="CF1163" s="56"/>
      <c r="CG1163" s="56"/>
      <c r="CH1163" s="56"/>
      <c r="CI1163" s="56"/>
      <c r="CJ1163" s="56"/>
      <c r="CK1163" s="56"/>
      <c r="CL1163" s="56"/>
      <c r="CM1163" s="56"/>
      <c r="CN1163" s="56"/>
      <c r="CO1163" s="56"/>
      <c r="CP1163" s="56"/>
      <c r="CQ1163" s="56"/>
      <c r="CR1163" s="56"/>
      <c r="CS1163" s="58">
        <f>+AL1163+AT1163</f>
        <v>0</v>
      </c>
      <c r="CT1163" s="76">
        <f>+BA1163+BG1163+BM1163+BS1163+BY1163+CE1163+CK1163+CQ1163</f>
        <v>0</v>
      </c>
      <c r="CU1163" s="76">
        <f>+CS1163-CT1163</f>
        <v>0</v>
      </c>
      <c r="CV1163" s="81">
        <f>+AE1163-AL1163-AT1163</f>
        <v>278.75</v>
      </c>
      <c r="CW1163" s="56"/>
      <c r="CX1163" s="56"/>
      <c r="CY1163" s="56"/>
    </row>
    <row r="1164" spans="1:103" s="70" customFormat="1">
      <c r="A1164" s="56" t="s">
        <v>652</v>
      </c>
      <c r="B1164" s="13">
        <v>143</v>
      </c>
      <c r="C1164" s="15" t="s">
        <v>402</v>
      </c>
      <c r="D1164" s="15" t="s">
        <v>403</v>
      </c>
      <c r="E1164" s="13" t="s">
        <v>262</v>
      </c>
      <c r="F1164" s="13">
        <v>16</v>
      </c>
      <c r="G1164" s="13" t="s">
        <v>274</v>
      </c>
      <c r="H1164" s="13">
        <v>6</v>
      </c>
      <c r="I1164" s="55">
        <v>120.12</v>
      </c>
      <c r="J1164" s="55">
        <v>35900</v>
      </c>
      <c r="K1164" s="15">
        <v>0</v>
      </c>
      <c r="L1164" s="15" t="s">
        <v>41</v>
      </c>
      <c r="M1164" s="62" t="s">
        <v>14</v>
      </c>
      <c r="N1164" s="56" t="s">
        <v>154</v>
      </c>
      <c r="O1164" s="56" t="s">
        <v>653</v>
      </c>
      <c r="P1164" s="62" t="s">
        <v>14</v>
      </c>
      <c r="Q1164" s="56">
        <v>43761098</v>
      </c>
      <c r="R1164" s="56" t="s">
        <v>654</v>
      </c>
      <c r="S1164" s="56" t="s">
        <v>465</v>
      </c>
      <c r="T1164" s="57" t="s">
        <v>274</v>
      </c>
      <c r="U1164" s="57">
        <v>6</v>
      </c>
      <c r="V1164" s="125">
        <v>120.12</v>
      </c>
      <c r="W1164" s="125" t="s">
        <v>1017</v>
      </c>
      <c r="X1164" s="65">
        <v>44789</v>
      </c>
      <c r="Y1164" s="65">
        <v>44791</v>
      </c>
      <c r="Z1164" s="69" t="s">
        <v>1080</v>
      </c>
      <c r="AA1164" s="322">
        <v>43450</v>
      </c>
      <c r="AB1164" s="56">
        <v>120</v>
      </c>
      <c r="AC1164" s="56">
        <v>88</v>
      </c>
      <c r="AD1164" s="65">
        <v>47603</v>
      </c>
      <c r="AE1164" s="117">
        <v>278.75</v>
      </c>
      <c r="AF1164" s="117"/>
      <c r="AG1164" s="56"/>
      <c r="AH1164" s="56"/>
      <c r="AI1164" s="56"/>
      <c r="AJ1164" s="56"/>
      <c r="AK1164" s="56"/>
      <c r="AL1164" s="58"/>
      <c r="AM1164" s="58"/>
      <c r="AN1164" s="58"/>
      <c r="AO1164" s="58"/>
      <c r="AP1164" s="58"/>
      <c r="AQ1164" s="58"/>
      <c r="AR1164" s="58"/>
      <c r="AS1164" s="58"/>
      <c r="AT1164" s="58"/>
      <c r="AU1164" s="58"/>
      <c r="AV1164" s="58"/>
      <c r="AW1164" s="56"/>
      <c r="AX1164" s="56"/>
      <c r="AY1164" s="56"/>
      <c r="AZ1164" s="56"/>
      <c r="BA1164" s="58"/>
      <c r="BB1164" s="58"/>
      <c r="BC1164" s="56"/>
      <c r="BD1164" s="56"/>
      <c r="BE1164" s="56"/>
      <c r="BF1164" s="56"/>
      <c r="BG1164" s="56"/>
      <c r="BH1164" s="56"/>
      <c r="BI1164" s="56"/>
      <c r="BJ1164" s="56"/>
      <c r="BK1164" s="56"/>
      <c r="BL1164" s="56"/>
      <c r="BM1164" s="56"/>
      <c r="BN1164" s="56"/>
      <c r="BO1164" s="56"/>
      <c r="BP1164" s="56"/>
      <c r="BQ1164" s="56"/>
      <c r="BR1164" s="56"/>
      <c r="BS1164" s="56"/>
      <c r="BT1164" s="56"/>
      <c r="BU1164" s="56"/>
      <c r="BV1164" s="56"/>
      <c r="BW1164" s="56"/>
      <c r="BX1164" s="56"/>
      <c r="BY1164" s="56"/>
      <c r="BZ1164" s="56"/>
      <c r="CA1164" s="56"/>
      <c r="CB1164" s="56"/>
      <c r="CC1164" s="56"/>
      <c r="CD1164" s="56"/>
      <c r="CE1164" s="56"/>
      <c r="CF1164" s="56"/>
      <c r="CG1164" s="56"/>
      <c r="CH1164" s="56"/>
      <c r="CI1164" s="56"/>
      <c r="CJ1164" s="56"/>
      <c r="CK1164" s="56"/>
      <c r="CL1164" s="56"/>
      <c r="CM1164" s="56"/>
      <c r="CN1164" s="56"/>
      <c r="CO1164" s="56"/>
      <c r="CP1164" s="56"/>
      <c r="CQ1164" s="56"/>
      <c r="CR1164" s="56"/>
      <c r="CS1164" s="58">
        <f>+AL1164+AT1164</f>
        <v>0</v>
      </c>
      <c r="CT1164" s="76">
        <f>+BA1164+BG1164+BM1164+BS1164+BY1164+CE1164+CK1164+CQ1164</f>
        <v>0</v>
      </c>
      <c r="CU1164" s="76">
        <f>+CS1164-CT1164</f>
        <v>0</v>
      </c>
      <c r="CV1164" s="81">
        <f>+AE1164-AL1164-AT1164</f>
        <v>278.75</v>
      </c>
      <c r="CW1164" s="56"/>
      <c r="CX1164" s="56"/>
      <c r="CY1164" s="56"/>
    </row>
    <row r="1165" spans="1:103" s="70" customFormat="1">
      <c r="A1165" s="56" t="s">
        <v>652</v>
      </c>
      <c r="B1165" s="13">
        <v>143</v>
      </c>
      <c r="C1165" s="15" t="s">
        <v>402</v>
      </c>
      <c r="D1165" s="15" t="s">
        <v>403</v>
      </c>
      <c r="E1165" s="13" t="s">
        <v>262</v>
      </c>
      <c r="F1165" s="13">
        <v>16</v>
      </c>
      <c r="G1165" s="13" t="s">
        <v>274</v>
      </c>
      <c r="H1165" s="13">
        <v>6</v>
      </c>
      <c r="I1165" s="55">
        <v>120.12</v>
      </c>
      <c r="J1165" s="55">
        <v>35900</v>
      </c>
      <c r="K1165" s="15">
        <v>0</v>
      </c>
      <c r="L1165" s="15" t="s">
        <v>41</v>
      </c>
      <c r="M1165" s="62" t="s">
        <v>14</v>
      </c>
      <c r="N1165" s="56" t="s">
        <v>154</v>
      </c>
      <c r="O1165" s="56" t="s">
        <v>653</v>
      </c>
      <c r="P1165" s="62" t="s">
        <v>14</v>
      </c>
      <c r="Q1165" s="56">
        <v>43761098</v>
      </c>
      <c r="R1165" s="56" t="s">
        <v>654</v>
      </c>
      <c r="S1165" s="56" t="s">
        <v>465</v>
      </c>
      <c r="T1165" s="57" t="s">
        <v>274</v>
      </c>
      <c r="U1165" s="57">
        <v>6</v>
      </c>
      <c r="V1165" s="125">
        <v>120.12</v>
      </c>
      <c r="W1165" s="125" t="s">
        <v>1017</v>
      </c>
      <c r="X1165" s="65">
        <v>44789</v>
      </c>
      <c r="Y1165" s="65">
        <v>44791</v>
      </c>
      <c r="Z1165" s="69" t="s">
        <v>1080</v>
      </c>
      <c r="AA1165" s="322">
        <v>43450</v>
      </c>
      <c r="AB1165" s="56">
        <v>120</v>
      </c>
      <c r="AC1165" s="56">
        <v>89</v>
      </c>
      <c r="AD1165" s="65">
        <v>47633</v>
      </c>
      <c r="AE1165" s="117">
        <v>278.75</v>
      </c>
      <c r="AF1165" s="117"/>
      <c r="AG1165" s="56"/>
      <c r="AH1165" s="56"/>
      <c r="AI1165" s="56"/>
      <c r="AJ1165" s="56"/>
      <c r="AK1165" s="56"/>
      <c r="AL1165" s="58"/>
      <c r="AM1165" s="58"/>
      <c r="AN1165" s="58"/>
      <c r="AO1165" s="58"/>
      <c r="AP1165" s="58"/>
      <c r="AQ1165" s="58"/>
      <c r="AR1165" s="58"/>
      <c r="AS1165" s="58"/>
      <c r="AT1165" s="58"/>
      <c r="AU1165" s="58"/>
      <c r="AV1165" s="58"/>
      <c r="AW1165" s="56"/>
      <c r="AX1165" s="56"/>
      <c r="AY1165" s="56"/>
      <c r="AZ1165" s="56"/>
      <c r="BA1165" s="58"/>
      <c r="BB1165" s="58"/>
      <c r="BC1165" s="56"/>
      <c r="BD1165" s="56"/>
      <c r="BE1165" s="56"/>
      <c r="BF1165" s="56"/>
      <c r="BG1165" s="56"/>
      <c r="BH1165" s="56"/>
      <c r="BI1165" s="56"/>
      <c r="BJ1165" s="56"/>
      <c r="BK1165" s="56"/>
      <c r="BL1165" s="56"/>
      <c r="BM1165" s="56"/>
      <c r="BN1165" s="56"/>
      <c r="BO1165" s="56"/>
      <c r="BP1165" s="56"/>
      <c r="BQ1165" s="56"/>
      <c r="BR1165" s="56"/>
      <c r="BS1165" s="56"/>
      <c r="BT1165" s="56"/>
      <c r="BU1165" s="56"/>
      <c r="BV1165" s="56"/>
      <c r="BW1165" s="56"/>
      <c r="BX1165" s="56"/>
      <c r="BY1165" s="56"/>
      <c r="BZ1165" s="56"/>
      <c r="CA1165" s="56"/>
      <c r="CB1165" s="56"/>
      <c r="CC1165" s="56"/>
      <c r="CD1165" s="56"/>
      <c r="CE1165" s="56"/>
      <c r="CF1165" s="56"/>
      <c r="CG1165" s="56"/>
      <c r="CH1165" s="56"/>
      <c r="CI1165" s="56"/>
      <c r="CJ1165" s="56"/>
      <c r="CK1165" s="56"/>
      <c r="CL1165" s="56"/>
      <c r="CM1165" s="56"/>
      <c r="CN1165" s="56"/>
      <c r="CO1165" s="56"/>
      <c r="CP1165" s="56"/>
      <c r="CQ1165" s="56"/>
      <c r="CR1165" s="56"/>
      <c r="CS1165" s="58">
        <f>+AL1165+AT1165</f>
        <v>0</v>
      </c>
      <c r="CT1165" s="76">
        <f>+BA1165+BG1165+BM1165+BS1165+BY1165+CE1165+CK1165+CQ1165</f>
        <v>0</v>
      </c>
      <c r="CU1165" s="76">
        <f>+CS1165-CT1165</f>
        <v>0</v>
      </c>
      <c r="CV1165" s="81">
        <f>+AE1165-AL1165-AT1165</f>
        <v>278.75</v>
      </c>
      <c r="CW1165" s="56"/>
      <c r="CX1165" s="56"/>
      <c r="CY1165" s="56"/>
    </row>
    <row r="1166" spans="1:103" s="70" customFormat="1">
      <c r="A1166" s="56" t="s">
        <v>652</v>
      </c>
      <c r="B1166" s="13">
        <v>143</v>
      </c>
      <c r="C1166" s="15" t="s">
        <v>402</v>
      </c>
      <c r="D1166" s="15" t="s">
        <v>403</v>
      </c>
      <c r="E1166" s="13" t="s">
        <v>262</v>
      </c>
      <c r="F1166" s="13">
        <v>16</v>
      </c>
      <c r="G1166" s="13" t="s">
        <v>274</v>
      </c>
      <c r="H1166" s="13">
        <v>6</v>
      </c>
      <c r="I1166" s="55">
        <v>120.12</v>
      </c>
      <c r="J1166" s="55">
        <v>35900</v>
      </c>
      <c r="K1166" s="15">
        <v>0</v>
      </c>
      <c r="L1166" s="15" t="s">
        <v>41</v>
      </c>
      <c r="M1166" s="62" t="s">
        <v>14</v>
      </c>
      <c r="N1166" s="56" t="s">
        <v>154</v>
      </c>
      <c r="O1166" s="56" t="s">
        <v>653</v>
      </c>
      <c r="P1166" s="62" t="s">
        <v>14</v>
      </c>
      <c r="Q1166" s="56">
        <v>43761098</v>
      </c>
      <c r="R1166" s="56" t="s">
        <v>654</v>
      </c>
      <c r="S1166" s="56" t="s">
        <v>465</v>
      </c>
      <c r="T1166" s="57" t="s">
        <v>274</v>
      </c>
      <c r="U1166" s="57">
        <v>6</v>
      </c>
      <c r="V1166" s="125">
        <v>120.12</v>
      </c>
      <c r="W1166" s="125" t="s">
        <v>1017</v>
      </c>
      <c r="X1166" s="65">
        <v>44789</v>
      </c>
      <c r="Y1166" s="65">
        <v>44791</v>
      </c>
      <c r="Z1166" s="69" t="s">
        <v>1080</v>
      </c>
      <c r="AA1166" s="322">
        <v>43450</v>
      </c>
      <c r="AB1166" s="56">
        <v>120</v>
      </c>
      <c r="AC1166" s="56">
        <v>90</v>
      </c>
      <c r="AD1166" s="65">
        <v>47664</v>
      </c>
      <c r="AE1166" s="117">
        <v>278.75</v>
      </c>
      <c r="AF1166" s="117"/>
      <c r="AG1166" s="56"/>
      <c r="AH1166" s="56"/>
      <c r="AI1166" s="56"/>
      <c r="AJ1166" s="56"/>
      <c r="AK1166" s="56"/>
      <c r="AL1166" s="58"/>
      <c r="AM1166" s="58"/>
      <c r="AN1166" s="58"/>
      <c r="AO1166" s="58"/>
      <c r="AP1166" s="58"/>
      <c r="AQ1166" s="58"/>
      <c r="AR1166" s="58"/>
      <c r="AS1166" s="58"/>
      <c r="AT1166" s="58"/>
      <c r="AU1166" s="58"/>
      <c r="AV1166" s="58"/>
      <c r="AW1166" s="56"/>
      <c r="AX1166" s="56"/>
      <c r="AY1166" s="56"/>
      <c r="AZ1166" s="56"/>
      <c r="BA1166" s="58"/>
      <c r="BB1166" s="58"/>
      <c r="BC1166" s="56"/>
      <c r="BD1166" s="56"/>
      <c r="BE1166" s="56"/>
      <c r="BF1166" s="56"/>
      <c r="BG1166" s="56"/>
      <c r="BH1166" s="56"/>
      <c r="BI1166" s="56"/>
      <c r="BJ1166" s="56"/>
      <c r="BK1166" s="56"/>
      <c r="BL1166" s="56"/>
      <c r="BM1166" s="56"/>
      <c r="BN1166" s="56"/>
      <c r="BO1166" s="56"/>
      <c r="BP1166" s="56"/>
      <c r="BQ1166" s="56"/>
      <c r="BR1166" s="56"/>
      <c r="BS1166" s="56"/>
      <c r="BT1166" s="56"/>
      <c r="BU1166" s="56"/>
      <c r="BV1166" s="56"/>
      <c r="BW1166" s="56"/>
      <c r="BX1166" s="56"/>
      <c r="BY1166" s="56"/>
      <c r="BZ1166" s="56"/>
      <c r="CA1166" s="56"/>
      <c r="CB1166" s="56"/>
      <c r="CC1166" s="56"/>
      <c r="CD1166" s="56"/>
      <c r="CE1166" s="56"/>
      <c r="CF1166" s="56"/>
      <c r="CG1166" s="56"/>
      <c r="CH1166" s="56"/>
      <c r="CI1166" s="56"/>
      <c r="CJ1166" s="56"/>
      <c r="CK1166" s="56"/>
      <c r="CL1166" s="56"/>
      <c r="CM1166" s="56"/>
      <c r="CN1166" s="56"/>
      <c r="CO1166" s="56"/>
      <c r="CP1166" s="56"/>
      <c r="CQ1166" s="56"/>
      <c r="CR1166" s="56"/>
      <c r="CS1166" s="58">
        <f>+AL1166+AT1166</f>
        <v>0</v>
      </c>
      <c r="CT1166" s="76">
        <f>+BA1166+BG1166+BM1166+BS1166+BY1166+CE1166+CK1166+CQ1166</f>
        <v>0</v>
      </c>
      <c r="CU1166" s="76">
        <f>+CS1166-CT1166</f>
        <v>0</v>
      </c>
      <c r="CV1166" s="81">
        <f>+AE1166-AL1166-AT1166</f>
        <v>278.75</v>
      </c>
      <c r="CW1166" s="56"/>
      <c r="CX1166" s="56"/>
      <c r="CY1166" s="56"/>
    </row>
    <row r="1167" spans="1:103" s="70" customFormat="1">
      <c r="A1167" s="56" t="s">
        <v>652</v>
      </c>
      <c r="B1167" s="13">
        <v>143</v>
      </c>
      <c r="C1167" s="15" t="s">
        <v>402</v>
      </c>
      <c r="D1167" s="15" t="s">
        <v>403</v>
      </c>
      <c r="E1167" s="13" t="s">
        <v>262</v>
      </c>
      <c r="F1167" s="13">
        <v>16</v>
      </c>
      <c r="G1167" s="13" t="s">
        <v>274</v>
      </c>
      <c r="H1167" s="13">
        <v>6</v>
      </c>
      <c r="I1167" s="55">
        <v>120.12</v>
      </c>
      <c r="J1167" s="55">
        <v>35900</v>
      </c>
      <c r="K1167" s="15">
        <v>0</v>
      </c>
      <c r="L1167" s="15" t="s">
        <v>41</v>
      </c>
      <c r="M1167" s="62" t="s">
        <v>14</v>
      </c>
      <c r="N1167" s="56" t="s">
        <v>154</v>
      </c>
      <c r="O1167" s="56" t="s">
        <v>653</v>
      </c>
      <c r="P1167" s="62" t="s">
        <v>14</v>
      </c>
      <c r="Q1167" s="56">
        <v>43761098</v>
      </c>
      <c r="R1167" s="56" t="s">
        <v>654</v>
      </c>
      <c r="S1167" s="56" t="s">
        <v>465</v>
      </c>
      <c r="T1167" s="57" t="s">
        <v>274</v>
      </c>
      <c r="U1167" s="57">
        <v>6</v>
      </c>
      <c r="V1167" s="125">
        <v>120.12</v>
      </c>
      <c r="W1167" s="125" t="s">
        <v>1017</v>
      </c>
      <c r="X1167" s="65">
        <v>44789</v>
      </c>
      <c r="Y1167" s="65">
        <v>44791</v>
      </c>
      <c r="Z1167" s="69" t="s">
        <v>1080</v>
      </c>
      <c r="AA1167" s="322">
        <v>43450</v>
      </c>
      <c r="AB1167" s="56">
        <v>120</v>
      </c>
      <c r="AC1167" s="56">
        <v>91</v>
      </c>
      <c r="AD1167" s="65">
        <v>47694</v>
      </c>
      <c r="AE1167" s="117">
        <v>278.75</v>
      </c>
      <c r="AF1167" s="117"/>
      <c r="AG1167" s="56"/>
      <c r="AH1167" s="56"/>
      <c r="AI1167" s="56"/>
      <c r="AJ1167" s="56"/>
      <c r="AK1167" s="56"/>
      <c r="AL1167" s="58"/>
      <c r="AM1167" s="58"/>
      <c r="AN1167" s="58"/>
      <c r="AO1167" s="58"/>
      <c r="AP1167" s="58"/>
      <c r="AQ1167" s="58"/>
      <c r="AR1167" s="58"/>
      <c r="AS1167" s="58"/>
      <c r="AT1167" s="58"/>
      <c r="AU1167" s="58"/>
      <c r="AV1167" s="58"/>
      <c r="AW1167" s="56"/>
      <c r="AX1167" s="56"/>
      <c r="AY1167" s="56"/>
      <c r="AZ1167" s="56"/>
      <c r="BA1167" s="58"/>
      <c r="BB1167" s="58"/>
      <c r="BC1167" s="56"/>
      <c r="BD1167" s="56"/>
      <c r="BE1167" s="56"/>
      <c r="BF1167" s="56"/>
      <c r="BG1167" s="56"/>
      <c r="BH1167" s="56"/>
      <c r="BI1167" s="56"/>
      <c r="BJ1167" s="56"/>
      <c r="BK1167" s="56"/>
      <c r="BL1167" s="56"/>
      <c r="BM1167" s="56"/>
      <c r="BN1167" s="56"/>
      <c r="BO1167" s="56"/>
      <c r="BP1167" s="56"/>
      <c r="BQ1167" s="56"/>
      <c r="BR1167" s="56"/>
      <c r="BS1167" s="56"/>
      <c r="BT1167" s="56"/>
      <c r="BU1167" s="56"/>
      <c r="BV1167" s="56"/>
      <c r="BW1167" s="56"/>
      <c r="BX1167" s="56"/>
      <c r="BY1167" s="56"/>
      <c r="BZ1167" s="56"/>
      <c r="CA1167" s="56"/>
      <c r="CB1167" s="56"/>
      <c r="CC1167" s="56"/>
      <c r="CD1167" s="56"/>
      <c r="CE1167" s="56"/>
      <c r="CF1167" s="56"/>
      <c r="CG1167" s="56"/>
      <c r="CH1167" s="56"/>
      <c r="CI1167" s="56"/>
      <c r="CJ1167" s="56"/>
      <c r="CK1167" s="56"/>
      <c r="CL1167" s="56"/>
      <c r="CM1167" s="56"/>
      <c r="CN1167" s="56"/>
      <c r="CO1167" s="56"/>
      <c r="CP1167" s="56"/>
      <c r="CQ1167" s="56"/>
      <c r="CR1167" s="56"/>
      <c r="CS1167" s="58">
        <f>+AL1167+AT1167</f>
        <v>0</v>
      </c>
      <c r="CT1167" s="76">
        <f>+BA1167+BG1167+BM1167+BS1167+BY1167+CE1167+CK1167+CQ1167</f>
        <v>0</v>
      </c>
      <c r="CU1167" s="76">
        <f>+CS1167-CT1167</f>
        <v>0</v>
      </c>
      <c r="CV1167" s="81">
        <f>+AE1167-AL1167-AT1167</f>
        <v>278.75</v>
      </c>
      <c r="CW1167" s="56"/>
      <c r="CX1167" s="56"/>
      <c r="CY1167" s="56"/>
    </row>
    <row r="1168" spans="1:103" s="70" customFormat="1">
      <c r="A1168" s="56" t="s">
        <v>652</v>
      </c>
      <c r="B1168" s="13">
        <v>143</v>
      </c>
      <c r="C1168" s="15" t="s">
        <v>402</v>
      </c>
      <c r="D1168" s="15" t="s">
        <v>403</v>
      </c>
      <c r="E1168" s="13" t="s">
        <v>262</v>
      </c>
      <c r="F1168" s="13">
        <v>16</v>
      </c>
      <c r="G1168" s="13" t="s">
        <v>274</v>
      </c>
      <c r="H1168" s="13">
        <v>6</v>
      </c>
      <c r="I1168" s="55">
        <v>120.12</v>
      </c>
      <c r="J1168" s="55">
        <v>35900</v>
      </c>
      <c r="K1168" s="15">
        <v>0</v>
      </c>
      <c r="L1168" s="15" t="s">
        <v>41</v>
      </c>
      <c r="M1168" s="62" t="s">
        <v>14</v>
      </c>
      <c r="N1168" s="56" t="s">
        <v>154</v>
      </c>
      <c r="O1168" s="56" t="s">
        <v>653</v>
      </c>
      <c r="P1168" s="62" t="s">
        <v>14</v>
      </c>
      <c r="Q1168" s="56">
        <v>43761098</v>
      </c>
      <c r="R1168" s="56" t="s">
        <v>654</v>
      </c>
      <c r="S1168" s="56" t="s">
        <v>465</v>
      </c>
      <c r="T1168" s="57" t="s">
        <v>274</v>
      </c>
      <c r="U1168" s="57">
        <v>6</v>
      </c>
      <c r="V1168" s="125">
        <v>120.12</v>
      </c>
      <c r="W1168" s="125" t="s">
        <v>1017</v>
      </c>
      <c r="X1168" s="65">
        <v>44789</v>
      </c>
      <c r="Y1168" s="65">
        <v>44791</v>
      </c>
      <c r="Z1168" s="69" t="s">
        <v>1080</v>
      </c>
      <c r="AA1168" s="322">
        <v>43450</v>
      </c>
      <c r="AB1168" s="56">
        <v>120</v>
      </c>
      <c r="AC1168" s="56">
        <v>92</v>
      </c>
      <c r="AD1168" s="65">
        <v>47725</v>
      </c>
      <c r="AE1168" s="117">
        <v>278.75</v>
      </c>
      <c r="AF1168" s="117"/>
      <c r="AG1168" s="56"/>
      <c r="AH1168" s="56"/>
      <c r="AI1168" s="56"/>
      <c r="AJ1168" s="56"/>
      <c r="AK1168" s="56"/>
      <c r="AL1168" s="58"/>
      <c r="AM1168" s="58"/>
      <c r="AN1168" s="58"/>
      <c r="AO1168" s="58"/>
      <c r="AP1168" s="58"/>
      <c r="AQ1168" s="58"/>
      <c r="AR1168" s="58"/>
      <c r="AS1168" s="58"/>
      <c r="AT1168" s="58"/>
      <c r="AU1168" s="58"/>
      <c r="AV1168" s="58"/>
      <c r="AW1168" s="56"/>
      <c r="AX1168" s="56"/>
      <c r="AY1168" s="56"/>
      <c r="AZ1168" s="56"/>
      <c r="BA1168" s="58"/>
      <c r="BB1168" s="58"/>
      <c r="BC1168" s="56"/>
      <c r="BD1168" s="56"/>
      <c r="BE1168" s="56"/>
      <c r="BF1168" s="56"/>
      <c r="BG1168" s="56"/>
      <c r="BH1168" s="56"/>
      <c r="BI1168" s="56"/>
      <c r="BJ1168" s="56"/>
      <c r="BK1168" s="56"/>
      <c r="BL1168" s="56"/>
      <c r="BM1168" s="56"/>
      <c r="BN1168" s="56"/>
      <c r="BO1168" s="56"/>
      <c r="BP1168" s="56"/>
      <c r="BQ1168" s="56"/>
      <c r="BR1168" s="56"/>
      <c r="BS1168" s="56"/>
      <c r="BT1168" s="56"/>
      <c r="BU1168" s="56"/>
      <c r="BV1168" s="56"/>
      <c r="BW1168" s="56"/>
      <c r="BX1168" s="56"/>
      <c r="BY1168" s="56"/>
      <c r="BZ1168" s="56"/>
      <c r="CA1168" s="56"/>
      <c r="CB1168" s="56"/>
      <c r="CC1168" s="56"/>
      <c r="CD1168" s="56"/>
      <c r="CE1168" s="56"/>
      <c r="CF1168" s="56"/>
      <c r="CG1168" s="56"/>
      <c r="CH1168" s="56"/>
      <c r="CI1168" s="56"/>
      <c r="CJ1168" s="56"/>
      <c r="CK1168" s="56"/>
      <c r="CL1168" s="56"/>
      <c r="CM1168" s="56"/>
      <c r="CN1168" s="56"/>
      <c r="CO1168" s="56"/>
      <c r="CP1168" s="56"/>
      <c r="CQ1168" s="56"/>
      <c r="CR1168" s="56"/>
      <c r="CS1168" s="58">
        <f>+AL1168+AT1168</f>
        <v>0</v>
      </c>
      <c r="CT1168" s="76">
        <f>+BA1168+BG1168+BM1168+BS1168+BY1168+CE1168+CK1168+CQ1168</f>
        <v>0</v>
      </c>
      <c r="CU1168" s="76">
        <f>+CS1168-CT1168</f>
        <v>0</v>
      </c>
      <c r="CV1168" s="81">
        <f>+AE1168-AL1168-AT1168</f>
        <v>278.75</v>
      </c>
      <c r="CW1168" s="56"/>
      <c r="CX1168" s="56"/>
      <c r="CY1168" s="56"/>
    </row>
    <row r="1169" spans="1:103" s="70" customFormat="1">
      <c r="A1169" s="56" t="s">
        <v>652</v>
      </c>
      <c r="B1169" s="13">
        <v>143</v>
      </c>
      <c r="C1169" s="15" t="s">
        <v>402</v>
      </c>
      <c r="D1169" s="15" t="s">
        <v>403</v>
      </c>
      <c r="E1169" s="13" t="s">
        <v>262</v>
      </c>
      <c r="F1169" s="13">
        <v>16</v>
      </c>
      <c r="G1169" s="13" t="s">
        <v>274</v>
      </c>
      <c r="H1169" s="13">
        <v>6</v>
      </c>
      <c r="I1169" s="55">
        <v>120.12</v>
      </c>
      <c r="J1169" s="55">
        <v>35900</v>
      </c>
      <c r="K1169" s="15">
        <v>0</v>
      </c>
      <c r="L1169" s="15" t="s">
        <v>41</v>
      </c>
      <c r="M1169" s="62" t="s">
        <v>14</v>
      </c>
      <c r="N1169" s="56" t="s">
        <v>154</v>
      </c>
      <c r="O1169" s="56" t="s">
        <v>653</v>
      </c>
      <c r="P1169" s="62" t="s">
        <v>14</v>
      </c>
      <c r="Q1169" s="56">
        <v>43761098</v>
      </c>
      <c r="R1169" s="56" t="s">
        <v>654</v>
      </c>
      <c r="S1169" s="56" t="s">
        <v>465</v>
      </c>
      <c r="T1169" s="57" t="s">
        <v>274</v>
      </c>
      <c r="U1169" s="57">
        <v>6</v>
      </c>
      <c r="V1169" s="125">
        <v>120.12</v>
      </c>
      <c r="W1169" s="125" t="s">
        <v>1017</v>
      </c>
      <c r="X1169" s="65">
        <v>44789</v>
      </c>
      <c r="Y1169" s="65">
        <v>44791</v>
      </c>
      <c r="Z1169" s="69" t="s">
        <v>1080</v>
      </c>
      <c r="AA1169" s="322">
        <v>43450</v>
      </c>
      <c r="AB1169" s="56">
        <v>120</v>
      </c>
      <c r="AC1169" s="56">
        <v>93</v>
      </c>
      <c r="AD1169" s="65">
        <v>47756</v>
      </c>
      <c r="AE1169" s="117">
        <v>278.75</v>
      </c>
      <c r="AF1169" s="117"/>
      <c r="AG1169" s="56"/>
      <c r="AH1169" s="56"/>
      <c r="AI1169" s="56"/>
      <c r="AJ1169" s="56"/>
      <c r="AK1169" s="56"/>
      <c r="AL1169" s="58"/>
      <c r="AM1169" s="58"/>
      <c r="AN1169" s="58"/>
      <c r="AO1169" s="58"/>
      <c r="AP1169" s="58"/>
      <c r="AQ1169" s="58"/>
      <c r="AR1169" s="58"/>
      <c r="AS1169" s="58"/>
      <c r="AT1169" s="58"/>
      <c r="AU1169" s="58"/>
      <c r="AV1169" s="58"/>
      <c r="AW1169" s="56"/>
      <c r="AX1169" s="56"/>
      <c r="AY1169" s="56"/>
      <c r="AZ1169" s="56"/>
      <c r="BA1169" s="58"/>
      <c r="BB1169" s="58"/>
      <c r="BC1169" s="56"/>
      <c r="BD1169" s="56"/>
      <c r="BE1169" s="56"/>
      <c r="BF1169" s="56"/>
      <c r="BG1169" s="56"/>
      <c r="BH1169" s="56"/>
      <c r="BI1169" s="56"/>
      <c r="BJ1169" s="56"/>
      <c r="BK1169" s="56"/>
      <c r="BL1169" s="56"/>
      <c r="BM1169" s="56"/>
      <c r="BN1169" s="56"/>
      <c r="BO1169" s="56"/>
      <c r="BP1169" s="56"/>
      <c r="BQ1169" s="56"/>
      <c r="BR1169" s="56"/>
      <c r="BS1169" s="56"/>
      <c r="BT1169" s="56"/>
      <c r="BU1169" s="56"/>
      <c r="BV1169" s="56"/>
      <c r="BW1169" s="56"/>
      <c r="BX1169" s="56"/>
      <c r="BY1169" s="56"/>
      <c r="BZ1169" s="56"/>
      <c r="CA1169" s="56"/>
      <c r="CB1169" s="56"/>
      <c r="CC1169" s="56"/>
      <c r="CD1169" s="56"/>
      <c r="CE1169" s="56"/>
      <c r="CF1169" s="56"/>
      <c r="CG1169" s="56"/>
      <c r="CH1169" s="56"/>
      <c r="CI1169" s="56"/>
      <c r="CJ1169" s="56"/>
      <c r="CK1169" s="56"/>
      <c r="CL1169" s="56"/>
      <c r="CM1169" s="56"/>
      <c r="CN1169" s="56"/>
      <c r="CO1169" s="56"/>
      <c r="CP1169" s="56"/>
      <c r="CQ1169" s="56"/>
      <c r="CR1169" s="56"/>
      <c r="CS1169" s="58">
        <f>+AL1169+AT1169</f>
        <v>0</v>
      </c>
      <c r="CT1169" s="76">
        <f>+BA1169+BG1169+BM1169+BS1169+BY1169+CE1169+CK1169+CQ1169</f>
        <v>0</v>
      </c>
      <c r="CU1169" s="76">
        <f>+CS1169-CT1169</f>
        <v>0</v>
      </c>
      <c r="CV1169" s="81">
        <f>+AE1169-AL1169-AT1169</f>
        <v>278.75</v>
      </c>
      <c r="CW1169" s="56"/>
      <c r="CX1169" s="56"/>
      <c r="CY1169" s="56"/>
    </row>
    <row r="1170" spans="1:103" s="70" customFormat="1">
      <c r="A1170" s="56" t="s">
        <v>652</v>
      </c>
      <c r="B1170" s="13">
        <v>143</v>
      </c>
      <c r="C1170" s="15" t="s">
        <v>402</v>
      </c>
      <c r="D1170" s="15" t="s">
        <v>403</v>
      </c>
      <c r="E1170" s="13" t="s">
        <v>262</v>
      </c>
      <c r="F1170" s="13">
        <v>16</v>
      </c>
      <c r="G1170" s="13" t="s">
        <v>274</v>
      </c>
      <c r="H1170" s="13">
        <v>6</v>
      </c>
      <c r="I1170" s="55">
        <v>120.12</v>
      </c>
      <c r="J1170" s="55">
        <v>35900</v>
      </c>
      <c r="K1170" s="15">
        <v>0</v>
      </c>
      <c r="L1170" s="15" t="s">
        <v>41</v>
      </c>
      <c r="M1170" s="62" t="s">
        <v>14</v>
      </c>
      <c r="N1170" s="56" t="s">
        <v>154</v>
      </c>
      <c r="O1170" s="56" t="s">
        <v>653</v>
      </c>
      <c r="P1170" s="62" t="s">
        <v>14</v>
      </c>
      <c r="Q1170" s="56">
        <v>43761098</v>
      </c>
      <c r="R1170" s="56" t="s">
        <v>654</v>
      </c>
      <c r="S1170" s="56" t="s">
        <v>465</v>
      </c>
      <c r="T1170" s="57" t="s">
        <v>274</v>
      </c>
      <c r="U1170" s="57">
        <v>6</v>
      </c>
      <c r="V1170" s="125">
        <v>120.12</v>
      </c>
      <c r="W1170" s="125" t="s">
        <v>1017</v>
      </c>
      <c r="X1170" s="65">
        <v>44789</v>
      </c>
      <c r="Y1170" s="65">
        <v>44791</v>
      </c>
      <c r="Z1170" s="69" t="s">
        <v>1080</v>
      </c>
      <c r="AA1170" s="322">
        <v>43450</v>
      </c>
      <c r="AB1170" s="56">
        <v>120</v>
      </c>
      <c r="AC1170" s="56">
        <v>94</v>
      </c>
      <c r="AD1170" s="65">
        <v>47786</v>
      </c>
      <c r="AE1170" s="117">
        <v>278.75</v>
      </c>
      <c r="AF1170" s="117"/>
      <c r="AG1170" s="56"/>
      <c r="AH1170" s="56"/>
      <c r="AI1170" s="56"/>
      <c r="AJ1170" s="56"/>
      <c r="AK1170" s="56"/>
      <c r="AL1170" s="58"/>
      <c r="AM1170" s="58"/>
      <c r="AN1170" s="58"/>
      <c r="AO1170" s="58"/>
      <c r="AP1170" s="58"/>
      <c r="AQ1170" s="58"/>
      <c r="AR1170" s="58"/>
      <c r="AS1170" s="58"/>
      <c r="AT1170" s="58"/>
      <c r="AU1170" s="58"/>
      <c r="AV1170" s="58"/>
      <c r="AW1170" s="56"/>
      <c r="AX1170" s="56"/>
      <c r="AY1170" s="56"/>
      <c r="AZ1170" s="56"/>
      <c r="BA1170" s="58"/>
      <c r="BB1170" s="58"/>
      <c r="BC1170" s="56"/>
      <c r="BD1170" s="56"/>
      <c r="BE1170" s="56"/>
      <c r="BF1170" s="56"/>
      <c r="BG1170" s="56"/>
      <c r="BH1170" s="56"/>
      <c r="BI1170" s="56"/>
      <c r="BJ1170" s="56"/>
      <c r="BK1170" s="56"/>
      <c r="BL1170" s="56"/>
      <c r="BM1170" s="56"/>
      <c r="BN1170" s="56"/>
      <c r="BO1170" s="56"/>
      <c r="BP1170" s="56"/>
      <c r="BQ1170" s="56"/>
      <c r="BR1170" s="56"/>
      <c r="BS1170" s="56"/>
      <c r="BT1170" s="56"/>
      <c r="BU1170" s="56"/>
      <c r="BV1170" s="56"/>
      <c r="BW1170" s="56"/>
      <c r="BX1170" s="56"/>
      <c r="BY1170" s="56"/>
      <c r="BZ1170" s="56"/>
      <c r="CA1170" s="56"/>
      <c r="CB1170" s="56"/>
      <c r="CC1170" s="56"/>
      <c r="CD1170" s="56"/>
      <c r="CE1170" s="56"/>
      <c r="CF1170" s="56"/>
      <c r="CG1170" s="56"/>
      <c r="CH1170" s="56"/>
      <c r="CI1170" s="56"/>
      <c r="CJ1170" s="56"/>
      <c r="CK1170" s="56"/>
      <c r="CL1170" s="56"/>
      <c r="CM1170" s="56"/>
      <c r="CN1170" s="56"/>
      <c r="CO1170" s="56"/>
      <c r="CP1170" s="56"/>
      <c r="CQ1170" s="56"/>
      <c r="CR1170" s="56"/>
      <c r="CS1170" s="58">
        <f>+AL1170+AT1170</f>
        <v>0</v>
      </c>
      <c r="CT1170" s="76">
        <f>+BA1170+BG1170+BM1170+BS1170+BY1170+CE1170+CK1170+CQ1170</f>
        <v>0</v>
      </c>
      <c r="CU1170" s="76">
        <f>+CS1170-CT1170</f>
        <v>0</v>
      </c>
      <c r="CV1170" s="81">
        <f>+AE1170-AL1170-AT1170</f>
        <v>278.75</v>
      </c>
      <c r="CW1170" s="56"/>
      <c r="CX1170" s="56"/>
      <c r="CY1170" s="56"/>
    </row>
    <row r="1171" spans="1:103" s="70" customFormat="1">
      <c r="A1171" s="56" t="s">
        <v>652</v>
      </c>
      <c r="B1171" s="13">
        <v>143</v>
      </c>
      <c r="C1171" s="15" t="s">
        <v>402</v>
      </c>
      <c r="D1171" s="15" t="s">
        <v>403</v>
      </c>
      <c r="E1171" s="13" t="s">
        <v>262</v>
      </c>
      <c r="F1171" s="13">
        <v>16</v>
      </c>
      <c r="G1171" s="13" t="s">
        <v>274</v>
      </c>
      <c r="H1171" s="13">
        <v>6</v>
      </c>
      <c r="I1171" s="55">
        <v>120.12</v>
      </c>
      <c r="J1171" s="55">
        <v>35900</v>
      </c>
      <c r="K1171" s="15">
        <v>0</v>
      </c>
      <c r="L1171" s="15" t="s">
        <v>41</v>
      </c>
      <c r="M1171" s="62" t="s">
        <v>14</v>
      </c>
      <c r="N1171" s="56" t="s">
        <v>154</v>
      </c>
      <c r="O1171" s="56" t="s">
        <v>653</v>
      </c>
      <c r="P1171" s="62" t="s">
        <v>14</v>
      </c>
      <c r="Q1171" s="56">
        <v>43761098</v>
      </c>
      <c r="R1171" s="56" t="s">
        <v>654</v>
      </c>
      <c r="S1171" s="56" t="s">
        <v>465</v>
      </c>
      <c r="T1171" s="57" t="s">
        <v>274</v>
      </c>
      <c r="U1171" s="57">
        <v>6</v>
      </c>
      <c r="V1171" s="125">
        <v>120.12</v>
      </c>
      <c r="W1171" s="125" t="s">
        <v>1017</v>
      </c>
      <c r="X1171" s="65">
        <v>44789</v>
      </c>
      <c r="Y1171" s="65">
        <v>44791</v>
      </c>
      <c r="Z1171" s="69" t="s">
        <v>1080</v>
      </c>
      <c r="AA1171" s="322">
        <v>43450</v>
      </c>
      <c r="AB1171" s="56">
        <v>120</v>
      </c>
      <c r="AC1171" s="56">
        <v>95</v>
      </c>
      <c r="AD1171" s="65">
        <v>47817</v>
      </c>
      <c r="AE1171" s="117">
        <v>278.75</v>
      </c>
      <c r="AF1171" s="117"/>
      <c r="AG1171" s="56"/>
      <c r="AH1171" s="56"/>
      <c r="AI1171" s="56"/>
      <c r="AJ1171" s="56"/>
      <c r="AK1171" s="56"/>
      <c r="AL1171" s="58"/>
      <c r="AM1171" s="58"/>
      <c r="AN1171" s="58"/>
      <c r="AO1171" s="58"/>
      <c r="AP1171" s="58"/>
      <c r="AQ1171" s="58"/>
      <c r="AR1171" s="58"/>
      <c r="AS1171" s="58"/>
      <c r="AT1171" s="58"/>
      <c r="AU1171" s="58"/>
      <c r="AV1171" s="58"/>
      <c r="AW1171" s="56"/>
      <c r="AX1171" s="56"/>
      <c r="AY1171" s="56"/>
      <c r="AZ1171" s="56"/>
      <c r="BA1171" s="58"/>
      <c r="BB1171" s="58"/>
      <c r="BC1171" s="56"/>
      <c r="BD1171" s="56"/>
      <c r="BE1171" s="56"/>
      <c r="BF1171" s="56"/>
      <c r="BG1171" s="56"/>
      <c r="BH1171" s="56"/>
      <c r="BI1171" s="56"/>
      <c r="BJ1171" s="56"/>
      <c r="BK1171" s="56"/>
      <c r="BL1171" s="56"/>
      <c r="BM1171" s="56"/>
      <c r="BN1171" s="56"/>
      <c r="BO1171" s="56"/>
      <c r="BP1171" s="56"/>
      <c r="BQ1171" s="56"/>
      <c r="BR1171" s="56"/>
      <c r="BS1171" s="56"/>
      <c r="BT1171" s="56"/>
      <c r="BU1171" s="56"/>
      <c r="BV1171" s="56"/>
      <c r="BW1171" s="56"/>
      <c r="BX1171" s="56"/>
      <c r="BY1171" s="56"/>
      <c r="BZ1171" s="56"/>
      <c r="CA1171" s="56"/>
      <c r="CB1171" s="56"/>
      <c r="CC1171" s="56"/>
      <c r="CD1171" s="56"/>
      <c r="CE1171" s="56"/>
      <c r="CF1171" s="56"/>
      <c r="CG1171" s="56"/>
      <c r="CH1171" s="56"/>
      <c r="CI1171" s="56"/>
      <c r="CJ1171" s="56"/>
      <c r="CK1171" s="56"/>
      <c r="CL1171" s="56"/>
      <c r="CM1171" s="56"/>
      <c r="CN1171" s="56"/>
      <c r="CO1171" s="56"/>
      <c r="CP1171" s="56"/>
      <c r="CQ1171" s="56"/>
      <c r="CR1171" s="56"/>
      <c r="CS1171" s="58">
        <f>+AL1171+AT1171</f>
        <v>0</v>
      </c>
      <c r="CT1171" s="76">
        <f>+BA1171+BG1171+BM1171+BS1171+BY1171+CE1171+CK1171+CQ1171</f>
        <v>0</v>
      </c>
      <c r="CU1171" s="76">
        <f>+CS1171-CT1171</f>
        <v>0</v>
      </c>
      <c r="CV1171" s="81">
        <f>+AE1171-AL1171-AT1171</f>
        <v>278.75</v>
      </c>
      <c r="CW1171" s="56"/>
      <c r="CX1171" s="56"/>
      <c r="CY1171" s="56"/>
    </row>
    <row r="1172" spans="1:103" s="70" customFormat="1">
      <c r="A1172" s="56" t="s">
        <v>652</v>
      </c>
      <c r="B1172" s="13">
        <v>143</v>
      </c>
      <c r="C1172" s="15" t="s">
        <v>402</v>
      </c>
      <c r="D1172" s="15" t="s">
        <v>403</v>
      </c>
      <c r="E1172" s="13" t="s">
        <v>262</v>
      </c>
      <c r="F1172" s="13">
        <v>16</v>
      </c>
      <c r="G1172" s="13" t="s">
        <v>274</v>
      </c>
      <c r="H1172" s="13">
        <v>6</v>
      </c>
      <c r="I1172" s="55">
        <v>120.12</v>
      </c>
      <c r="J1172" s="55">
        <v>35900</v>
      </c>
      <c r="K1172" s="15">
        <v>0</v>
      </c>
      <c r="L1172" s="15" t="s">
        <v>41</v>
      </c>
      <c r="M1172" s="62" t="s">
        <v>14</v>
      </c>
      <c r="N1172" s="56" t="s">
        <v>154</v>
      </c>
      <c r="O1172" s="56" t="s">
        <v>653</v>
      </c>
      <c r="P1172" s="62" t="s">
        <v>14</v>
      </c>
      <c r="Q1172" s="56">
        <v>43761098</v>
      </c>
      <c r="R1172" s="56" t="s">
        <v>654</v>
      </c>
      <c r="S1172" s="56" t="s">
        <v>465</v>
      </c>
      <c r="T1172" s="57" t="s">
        <v>274</v>
      </c>
      <c r="U1172" s="57">
        <v>6</v>
      </c>
      <c r="V1172" s="125">
        <v>120.12</v>
      </c>
      <c r="W1172" s="125" t="s">
        <v>1017</v>
      </c>
      <c r="X1172" s="65">
        <v>44789</v>
      </c>
      <c r="Y1172" s="65">
        <v>44791</v>
      </c>
      <c r="Z1172" s="69" t="s">
        <v>1080</v>
      </c>
      <c r="AA1172" s="322">
        <v>43450</v>
      </c>
      <c r="AB1172" s="56">
        <v>120</v>
      </c>
      <c r="AC1172" s="56">
        <v>96</v>
      </c>
      <c r="AD1172" s="65">
        <v>47847</v>
      </c>
      <c r="AE1172" s="117">
        <v>278.75</v>
      </c>
      <c r="AF1172" s="117"/>
      <c r="AG1172" s="56"/>
      <c r="AH1172" s="56"/>
      <c r="AI1172" s="56"/>
      <c r="AJ1172" s="56"/>
      <c r="AK1172" s="56"/>
      <c r="AL1172" s="58"/>
      <c r="AM1172" s="58"/>
      <c r="AN1172" s="58"/>
      <c r="AO1172" s="58"/>
      <c r="AP1172" s="58"/>
      <c r="AQ1172" s="58"/>
      <c r="AR1172" s="58"/>
      <c r="AS1172" s="58"/>
      <c r="AT1172" s="58"/>
      <c r="AU1172" s="58"/>
      <c r="AV1172" s="58"/>
      <c r="AW1172" s="56"/>
      <c r="AX1172" s="56"/>
      <c r="AY1172" s="56"/>
      <c r="AZ1172" s="56"/>
      <c r="BA1172" s="58"/>
      <c r="BB1172" s="58"/>
      <c r="BC1172" s="56"/>
      <c r="BD1172" s="56"/>
      <c r="BE1172" s="56"/>
      <c r="BF1172" s="56"/>
      <c r="BG1172" s="56"/>
      <c r="BH1172" s="56"/>
      <c r="BI1172" s="56"/>
      <c r="BJ1172" s="56"/>
      <c r="BK1172" s="56"/>
      <c r="BL1172" s="56"/>
      <c r="BM1172" s="56"/>
      <c r="BN1172" s="56"/>
      <c r="BO1172" s="56"/>
      <c r="BP1172" s="56"/>
      <c r="BQ1172" s="56"/>
      <c r="BR1172" s="56"/>
      <c r="BS1172" s="56"/>
      <c r="BT1172" s="56"/>
      <c r="BU1172" s="56"/>
      <c r="BV1172" s="56"/>
      <c r="BW1172" s="56"/>
      <c r="BX1172" s="56"/>
      <c r="BY1172" s="56"/>
      <c r="BZ1172" s="56"/>
      <c r="CA1172" s="56"/>
      <c r="CB1172" s="56"/>
      <c r="CC1172" s="56"/>
      <c r="CD1172" s="56"/>
      <c r="CE1172" s="56"/>
      <c r="CF1172" s="56"/>
      <c r="CG1172" s="56"/>
      <c r="CH1172" s="56"/>
      <c r="CI1172" s="56"/>
      <c r="CJ1172" s="56"/>
      <c r="CK1172" s="56"/>
      <c r="CL1172" s="56"/>
      <c r="CM1172" s="56"/>
      <c r="CN1172" s="56"/>
      <c r="CO1172" s="56"/>
      <c r="CP1172" s="56"/>
      <c r="CQ1172" s="56"/>
      <c r="CR1172" s="56"/>
      <c r="CS1172" s="58">
        <f>+AL1172+AT1172</f>
        <v>0</v>
      </c>
      <c r="CT1172" s="76">
        <f>+BA1172+BG1172+BM1172+BS1172+BY1172+CE1172+CK1172+CQ1172</f>
        <v>0</v>
      </c>
      <c r="CU1172" s="76">
        <f>+CS1172-CT1172</f>
        <v>0</v>
      </c>
      <c r="CV1172" s="81">
        <f>+AE1172-AL1172-AT1172</f>
        <v>278.75</v>
      </c>
      <c r="CW1172" s="56"/>
      <c r="CX1172" s="56"/>
      <c r="CY1172" s="56"/>
    </row>
    <row r="1173" spans="1:103" s="70" customFormat="1">
      <c r="A1173" s="56" t="s">
        <v>652</v>
      </c>
      <c r="B1173" s="13">
        <v>143</v>
      </c>
      <c r="C1173" s="15" t="s">
        <v>402</v>
      </c>
      <c r="D1173" s="15" t="s">
        <v>403</v>
      </c>
      <c r="E1173" s="13" t="s">
        <v>262</v>
      </c>
      <c r="F1173" s="13">
        <v>16</v>
      </c>
      <c r="G1173" s="13" t="s">
        <v>274</v>
      </c>
      <c r="H1173" s="13">
        <v>6</v>
      </c>
      <c r="I1173" s="55">
        <v>120.12</v>
      </c>
      <c r="J1173" s="55">
        <v>35900</v>
      </c>
      <c r="K1173" s="15">
        <v>0</v>
      </c>
      <c r="L1173" s="15" t="s">
        <v>41</v>
      </c>
      <c r="M1173" s="62" t="s">
        <v>14</v>
      </c>
      <c r="N1173" s="56" t="s">
        <v>154</v>
      </c>
      <c r="O1173" s="56" t="s">
        <v>653</v>
      </c>
      <c r="P1173" s="62" t="s">
        <v>14</v>
      </c>
      <c r="Q1173" s="56">
        <v>43761098</v>
      </c>
      <c r="R1173" s="56" t="s">
        <v>654</v>
      </c>
      <c r="S1173" s="56" t="s">
        <v>465</v>
      </c>
      <c r="T1173" s="57" t="s">
        <v>274</v>
      </c>
      <c r="U1173" s="57">
        <v>6</v>
      </c>
      <c r="V1173" s="125">
        <v>120.12</v>
      </c>
      <c r="W1173" s="125" t="s">
        <v>1017</v>
      </c>
      <c r="X1173" s="65">
        <v>44789</v>
      </c>
      <c r="Y1173" s="65">
        <v>44791</v>
      </c>
      <c r="Z1173" s="69" t="s">
        <v>1080</v>
      </c>
      <c r="AA1173" s="322">
        <v>43450</v>
      </c>
      <c r="AB1173" s="56">
        <v>120</v>
      </c>
      <c r="AC1173" s="56">
        <v>97</v>
      </c>
      <c r="AD1173" s="65">
        <v>47878</v>
      </c>
      <c r="AE1173" s="117">
        <v>278.75</v>
      </c>
      <c r="AF1173" s="117"/>
      <c r="AG1173" s="56"/>
      <c r="AH1173" s="56"/>
      <c r="AI1173" s="56"/>
      <c r="AJ1173" s="56"/>
      <c r="AK1173" s="56"/>
      <c r="AL1173" s="58"/>
      <c r="AM1173" s="58"/>
      <c r="AN1173" s="58"/>
      <c r="AO1173" s="58"/>
      <c r="AP1173" s="58"/>
      <c r="AQ1173" s="58"/>
      <c r="AR1173" s="58"/>
      <c r="AS1173" s="58"/>
      <c r="AT1173" s="58"/>
      <c r="AU1173" s="58"/>
      <c r="AV1173" s="58"/>
      <c r="AW1173" s="56"/>
      <c r="AX1173" s="56"/>
      <c r="AY1173" s="56"/>
      <c r="AZ1173" s="56"/>
      <c r="BA1173" s="58"/>
      <c r="BB1173" s="58"/>
      <c r="BC1173" s="56"/>
      <c r="BD1173" s="56"/>
      <c r="BE1173" s="56"/>
      <c r="BF1173" s="56"/>
      <c r="BG1173" s="56"/>
      <c r="BH1173" s="56"/>
      <c r="BI1173" s="56"/>
      <c r="BJ1173" s="56"/>
      <c r="BK1173" s="56"/>
      <c r="BL1173" s="56"/>
      <c r="BM1173" s="56"/>
      <c r="BN1173" s="56"/>
      <c r="BO1173" s="56"/>
      <c r="BP1173" s="56"/>
      <c r="BQ1173" s="56"/>
      <c r="BR1173" s="56"/>
      <c r="BS1173" s="56"/>
      <c r="BT1173" s="56"/>
      <c r="BU1173" s="56"/>
      <c r="BV1173" s="56"/>
      <c r="BW1173" s="56"/>
      <c r="BX1173" s="56"/>
      <c r="BY1173" s="56"/>
      <c r="BZ1173" s="56"/>
      <c r="CA1173" s="56"/>
      <c r="CB1173" s="56"/>
      <c r="CC1173" s="56"/>
      <c r="CD1173" s="56"/>
      <c r="CE1173" s="56"/>
      <c r="CF1173" s="56"/>
      <c r="CG1173" s="56"/>
      <c r="CH1173" s="56"/>
      <c r="CI1173" s="56"/>
      <c r="CJ1173" s="56"/>
      <c r="CK1173" s="56"/>
      <c r="CL1173" s="56"/>
      <c r="CM1173" s="56"/>
      <c r="CN1173" s="56"/>
      <c r="CO1173" s="56"/>
      <c r="CP1173" s="56"/>
      <c r="CQ1173" s="56"/>
      <c r="CR1173" s="56"/>
      <c r="CS1173" s="58">
        <f>+AL1173+AT1173</f>
        <v>0</v>
      </c>
      <c r="CT1173" s="76">
        <f>+BA1173+BG1173+BM1173+BS1173+BY1173+CE1173+CK1173+CQ1173</f>
        <v>0</v>
      </c>
      <c r="CU1173" s="76">
        <f>+CS1173-CT1173</f>
        <v>0</v>
      </c>
      <c r="CV1173" s="81">
        <f>+AE1173-AL1173-AT1173</f>
        <v>278.75</v>
      </c>
      <c r="CW1173" s="56"/>
      <c r="CX1173" s="56"/>
      <c r="CY1173" s="56"/>
    </row>
    <row r="1174" spans="1:103" s="70" customFormat="1">
      <c r="A1174" s="56" t="s">
        <v>652</v>
      </c>
      <c r="B1174" s="13">
        <v>143</v>
      </c>
      <c r="C1174" s="15" t="s">
        <v>402</v>
      </c>
      <c r="D1174" s="15" t="s">
        <v>403</v>
      </c>
      <c r="E1174" s="13" t="s">
        <v>262</v>
      </c>
      <c r="F1174" s="13">
        <v>16</v>
      </c>
      <c r="G1174" s="13" t="s">
        <v>274</v>
      </c>
      <c r="H1174" s="13">
        <v>6</v>
      </c>
      <c r="I1174" s="55">
        <v>120.12</v>
      </c>
      <c r="J1174" s="55">
        <v>35900</v>
      </c>
      <c r="K1174" s="15">
        <v>0</v>
      </c>
      <c r="L1174" s="15" t="s">
        <v>41</v>
      </c>
      <c r="M1174" s="62" t="s">
        <v>14</v>
      </c>
      <c r="N1174" s="56" t="s">
        <v>154</v>
      </c>
      <c r="O1174" s="56" t="s">
        <v>653</v>
      </c>
      <c r="P1174" s="62" t="s">
        <v>14</v>
      </c>
      <c r="Q1174" s="56">
        <v>43761098</v>
      </c>
      <c r="R1174" s="56" t="s">
        <v>654</v>
      </c>
      <c r="S1174" s="56" t="s">
        <v>465</v>
      </c>
      <c r="T1174" s="57" t="s">
        <v>274</v>
      </c>
      <c r="U1174" s="57">
        <v>6</v>
      </c>
      <c r="V1174" s="125">
        <v>120.12</v>
      </c>
      <c r="W1174" s="125" t="s">
        <v>1017</v>
      </c>
      <c r="X1174" s="65">
        <v>44789</v>
      </c>
      <c r="Y1174" s="65">
        <v>44791</v>
      </c>
      <c r="Z1174" s="69" t="s">
        <v>1080</v>
      </c>
      <c r="AA1174" s="322">
        <v>43450</v>
      </c>
      <c r="AB1174" s="56">
        <v>120</v>
      </c>
      <c r="AC1174" s="56">
        <v>98</v>
      </c>
      <c r="AD1174" s="65">
        <v>47907</v>
      </c>
      <c r="AE1174" s="117">
        <v>278.75</v>
      </c>
      <c r="AF1174" s="117"/>
      <c r="AG1174" s="56"/>
      <c r="AH1174" s="56"/>
      <c r="AI1174" s="56"/>
      <c r="AJ1174" s="56"/>
      <c r="AK1174" s="56"/>
      <c r="AL1174" s="58"/>
      <c r="AM1174" s="58"/>
      <c r="AN1174" s="58"/>
      <c r="AO1174" s="58"/>
      <c r="AP1174" s="58"/>
      <c r="AQ1174" s="58"/>
      <c r="AR1174" s="58"/>
      <c r="AS1174" s="58"/>
      <c r="AT1174" s="58"/>
      <c r="AU1174" s="58"/>
      <c r="AV1174" s="58"/>
      <c r="AW1174" s="56"/>
      <c r="AX1174" s="56"/>
      <c r="AY1174" s="56"/>
      <c r="AZ1174" s="56"/>
      <c r="BA1174" s="58"/>
      <c r="BB1174" s="58"/>
      <c r="BC1174" s="56"/>
      <c r="BD1174" s="56"/>
      <c r="BE1174" s="56"/>
      <c r="BF1174" s="56"/>
      <c r="BG1174" s="56"/>
      <c r="BH1174" s="56"/>
      <c r="BI1174" s="56"/>
      <c r="BJ1174" s="56"/>
      <c r="BK1174" s="56"/>
      <c r="BL1174" s="56"/>
      <c r="BM1174" s="56"/>
      <c r="BN1174" s="56"/>
      <c r="BO1174" s="56"/>
      <c r="BP1174" s="56"/>
      <c r="BQ1174" s="56"/>
      <c r="BR1174" s="56"/>
      <c r="BS1174" s="56"/>
      <c r="BT1174" s="56"/>
      <c r="BU1174" s="56"/>
      <c r="BV1174" s="56"/>
      <c r="BW1174" s="56"/>
      <c r="BX1174" s="56"/>
      <c r="BY1174" s="56"/>
      <c r="BZ1174" s="56"/>
      <c r="CA1174" s="56"/>
      <c r="CB1174" s="56"/>
      <c r="CC1174" s="56"/>
      <c r="CD1174" s="56"/>
      <c r="CE1174" s="56"/>
      <c r="CF1174" s="56"/>
      <c r="CG1174" s="56"/>
      <c r="CH1174" s="56"/>
      <c r="CI1174" s="56"/>
      <c r="CJ1174" s="56"/>
      <c r="CK1174" s="56"/>
      <c r="CL1174" s="56"/>
      <c r="CM1174" s="56"/>
      <c r="CN1174" s="56"/>
      <c r="CO1174" s="56"/>
      <c r="CP1174" s="56"/>
      <c r="CQ1174" s="56"/>
      <c r="CR1174" s="56"/>
      <c r="CS1174" s="58">
        <f>+AL1174+AT1174</f>
        <v>0</v>
      </c>
      <c r="CT1174" s="76">
        <f>+BA1174+BG1174+BM1174+BS1174+BY1174+CE1174+CK1174+CQ1174</f>
        <v>0</v>
      </c>
      <c r="CU1174" s="76">
        <f>+CS1174-CT1174</f>
        <v>0</v>
      </c>
      <c r="CV1174" s="81">
        <f>+AE1174-AL1174-AT1174</f>
        <v>278.75</v>
      </c>
      <c r="CW1174" s="56"/>
      <c r="CX1174" s="56"/>
      <c r="CY1174" s="56"/>
    </row>
    <row r="1175" spans="1:103" s="70" customFormat="1">
      <c r="A1175" s="56" t="s">
        <v>652</v>
      </c>
      <c r="B1175" s="13">
        <v>143</v>
      </c>
      <c r="C1175" s="15" t="s">
        <v>402</v>
      </c>
      <c r="D1175" s="15" t="s">
        <v>403</v>
      </c>
      <c r="E1175" s="13" t="s">
        <v>262</v>
      </c>
      <c r="F1175" s="13">
        <v>16</v>
      </c>
      <c r="G1175" s="13" t="s">
        <v>274</v>
      </c>
      <c r="H1175" s="13">
        <v>6</v>
      </c>
      <c r="I1175" s="55">
        <v>120.12</v>
      </c>
      <c r="J1175" s="55">
        <v>35900</v>
      </c>
      <c r="K1175" s="15">
        <v>0</v>
      </c>
      <c r="L1175" s="15" t="s">
        <v>41</v>
      </c>
      <c r="M1175" s="62" t="s">
        <v>14</v>
      </c>
      <c r="N1175" s="56">
        <v>18188938</v>
      </c>
      <c r="O1175" s="56" t="s">
        <v>653</v>
      </c>
      <c r="P1175" s="62" t="s">
        <v>14</v>
      </c>
      <c r="Q1175" s="56">
        <v>43761098</v>
      </c>
      <c r="R1175" s="56" t="s">
        <v>654</v>
      </c>
      <c r="S1175" s="56" t="s">
        <v>465</v>
      </c>
      <c r="T1175" s="57" t="s">
        <v>274</v>
      </c>
      <c r="U1175" s="57">
        <v>6</v>
      </c>
      <c r="V1175" s="125">
        <v>120.12</v>
      </c>
      <c r="W1175" s="125" t="s">
        <v>1017</v>
      </c>
      <c r="X1175" s="65">
        <v>44789</v>
      </c>
      <c r="Y1175" s="65">
        <v>44791</v>
      </c>
      <c r="Z1175" s="69" t="s">
        <v>1080</v>
      </c>
      <c r="AA1175" s="322">
        <v>43450</v>
      </c>
      <c r="AB1175" s="56">
        <v>120</v>
      </c>
      <c r="AC1175" s="56">
        <v>99</v>
      </c>
      <c r="AD1175" s="65">
        <v>47937</v>
      </c>
      <c r="AE1175" s="117">
        <v>278.75</v>
      </c>
      <c r="AF1175" s="117"/>
      <c r="AG1175" s="56"/>
      <c r="AH1175" s="56"/>
      <c r="AI1175" s="56"/>
      <c r="AJ1175" s="56"/>
      <c r="AK1175" s="56"/>
      <c r="AL1175" s="58"/>
      <c r="AM1175" s="58"/>
      <c r="AN1175" s="58"/>
      <c r="AO1175" s="58"/>
      <c r="AP1175" s="58"/>
      <c r="AQ1175" s="58"/>
      <c r="AR1175" s="58"/>
      <c r="AS1175" s="58"/>
      <c r="AT1175" s="58"/>
      <c r="AU1175" s="58"/>
      <c r="AV1175" s="58"/>
      <c r="AW1175" s="56"/>
      <c r="AX1175" s="56"/>
      <c r="AY1175" s="56"/>
      <c r="AZ1175" s="56"/>
      <c r="BA1175" s="58"/>
      <c r="BB1175" s="58"/>
      <c r="BC1175" s="56"/>
      <c r="BD1175" s="56"/>
      <c r="BE1175" s="56"/>
      <c r="BF1175" s="56"/>
      <c r="BG1175" s="56"/>
      <c r="BH1175" s="56"/>
      <c r="BI1175" s="56"/>
      <c r="BJ1175" s="56"/>
      <c r="BK1175" s="56"/>
      <c r="BL1175" s="56"/>
      <c r="BM1175" s="56"/>
      <c r="BN1175" s="56"/>
      <c r="BO1175" s="56"/>
      <c r="BP1175" s="56"/>
      <c r="BQ1175" s="56"/>
      <c r="BR1175" s="56"/>
      <c r="BS1175" s="56"/>
      <c r="BT1175" s="56"/>
      <c r="BU1175" s="56"/>
      <c r="BV1175" s="56"/>
      <c r="BW1175" s="56"/>
      <c r="BX1175" s="56"/>
      <c r="BY1175" s="56"/>
      <c r="BZ1175" s="56"/>
      <c r="CA1175" s="56"/>
      <c r="CB1175" s="56"/>
      <c r="CC1175" s="56"/>
      <c r="CD1175" s="56"/>
      <c r="CE1175" s="56"/>
      <c r="CF1175" s="56"/>
      <c r="CG1175" s="56"/>
      <c r="CH1175" s="56"/>
      <c r="CI1175" s="56"/>
      <c r="CJ1175" s="56"/>
      <c r="CK1175" s="56"/>
      <c r="CL1175" s="56"/>
      <c r="CM1175" s="56"/>
      <c r="CN1175" s="56"/>
      <c r="CO1175" s="56"/>
      <c r="CP1175" s="56"/>
      <c r="CQ1175" s="56"/>
      <c r="CR1175" s="56"/>
      <c r="CS1175" s="58">
        <f>+AL1175+AT1175</f>
        <v>0</v>
      </c>
      <c r="CT1175" s="76">
        <f>+BA1175+BG1175+BM1175+BS1175+BY1175+CE1175+CK1175+CQ1175</f>
        <v>0</v>
      </c>
      <c r="CU1175" s="76">
        <f>+CS1175-CT1175</f>
        <v>0</v>
      </c>
      <c r="CV1175" s="81">
        <f>+AE1175-AL1175-AT1175</f>
        <v>278.75</v>
      </c>
      <c r="CW1175" s="56"/>
      <c r="CX1175" s="56"/>
      <c r="CY1175" s="56"/>
    </row>
    <row r="1176" spans="1:103" s="70" customFormat="1">
      <c r="A1176" s="56" t="s">
        <v>652</v>
      </c>
      <c r="B1176" s="13">
        <v>143</v>
      </c>
      <c r="C1176" s="15" t="s">
        <v>402</v>
      </c>
      <c r="D1176" s="15" t="s">
        <v>403</v>
      </c>
      <c r="E1176" s="13" t="s">
        <v>262</v>
      </c>
      <c r="F1176" s="13">
        <v>16</v>
      </c>
      <c r="G1176" s="13" t="s">
        <v>274</v>
      </c>
      <c r="H1176" s="13">
        <v>6</v>
      </c>
      <c r="I1176" s="55">
        <v>120.12</v>
      </c>
      <c r="J1176" s="55">
        <v>35900</v>
      </c>
      <c r="K1176" s="15">
        <v>0</v>
      </c>
      <c r="L1176" s="15" t="s">
        <v>41</v>
      </c>
      <c r="M1176" s="62" t="s">
        <v>14</v>
      </c>
      <c r="N1176" s="56" t="s">
        <v>154</v>
      </c>
      <c r="O1176" s="56" t="s">
        <v>653</v>
      </c>
      <c r="P1176" s="62" t="s">
        <v>14</v>
      </c>
      <c r="Q1176" s="56">
        <v>43761098</v>
      </c>
      <c r="R1176" s="56" t="s">
        <v>654</v>
      </c>
      <c r="S1176" s="56" t="s">
        <v>465</v>
      </c>
      <c r="T1176" s="57" t="s">
        <v>274</v>
      </c>
      <c r="U1176" s="57">
        <v>6</v>
      </c>
      <c r="V1176" s="125">
        <v>120.12</v>
      </c>
      <c r="W1176" s="125" t="s">
        <v>1017</v>
      </c>
      <c r="X1176" s="65">
        <v>44789</v>
      </c>
      <c r="Y1176" s="65">
        <v>44791</v>
      </c>
      <c r="Z1176" s="69" t="s">
        <v>1080</v>
      </c>
      <c r="AA1176" s="322">
        <v>43450</v>
      </c>
      <c r="AB1176" s="56">
        <v>120</v>
      </c>
      <c r="AC1176" s="56">
        <v>100</v>
      </c>
      <c r="AD1176" s="65">
        <v>47968</v>
      </c>
      <c r="AE1176" s="117">
        <v>278.75</v>
      </c>
      <c r="AF1176" s="117"/>
      <c r="AG1176" s="56"/>
      <c r="AH1176" s="56"/>
      <c r="AI1176" s="56"/>
      <c r="AJ1176" s="56"/>
      <c r="AK1176" s="56"/>
      <c r="AL1176" s="58"/>
      <c r="AM1176" s="58"/>
      <c r="AN1176" s="58"/>
      <c r="AO1176" s="58"/>
      <c r="AP1176" s="58"/>
      <c r="AQ1176" s="58"/>
      <c r="AR1176" s="58"/>
      <c r="AS1176" s="58"/>
      <c r="AT1176" s="58"/>
      <c r="AU1176" s="58"/>
      <c r="AV1176" s="58"/>
      <c r="AW1176" s="56"/>
      <c r="AX1176" s="56"/>
      <c r="AY1176" s="56"/>
      <c r="AZ1176" s="56"/>
      <c r="BA1176" s="58"/>
      <c r="BB1176" s="58"/>
      <c r="BC1176" s="56"/>
      <c r="BD1176" s="56"/>
      <c r="BE1176" s="56"/>
      <c r="BF1176" s="56"/>
      <c r="BG1176" s="56"/>
      <c r="BH1176" s="56"/>
      <c r="BI1176" s="56"/>
      <c r="BJ1176" s="56"/>
      <c r="BK1176" s="56"/>
      <c r="BL1176" s="56"/>
      <c r="BM1176" s="56"/>
      <c r="BN1176" s="56"/>
      <c r="BO1176" s="56"/>
      <c r="BP1176" s="56"/>
      <c r="BQ1176" s="56"/>
      <c r="BR1176" s="56"/>
      <c r="BS1176" s="56"/>
      <c r="BT1176" s="56"/>
      <c r="BU1176" s="56"/>
      <c r="BV1176" s="56"/>
      <c r="BW1176" s="56"/>
      <c r="BX1176" s="56"/>
      <c r="BY1176" s="56"/>
      <c r="BZ1176" s="56"/>
      <c r="CA1176" s="56"/>
      <c r="CB1176" s="56"/>
      <c r="CC1176" s="56"/>
      <c r="CD1176" s="56"/>
      <c r="CE1176" s="56"/>
      <c r="CF1176" s="56"/>
      <c r="CG1176" s="56"/>
      <c r="CH1176" s="56"/>
      <c r="CI1176" s="56"/>
      <c r="CJ1176" s="56"/>
      <c r="CK1176" s="56"/>
      <c r="CL1176" s="56"/>
      <c r="CM1176" s="56"/>
      <c r="CN1176" s="56"/>
      <c r="CO1176" s="56"/>
      <c r="CP1176" s="56"/>
      <c r="CQ1176" s="56"/>
      <c r="CR1176" s="56"/>
      <c r="CS1176" s="58">
        <f>+AL1176+AT1176</f>
        <v>0</v>
      </c>
      <c r="CT1176" s="76">
        <f>+BA1176+BG1176+BM1176+BS1176+BY1176+CE1176+CK1176+CQ1176</f>
        <v>0</v>
      </c>
      <c r="CU1176" s="76">
        <f>+CS1176-CT1176</f>
        <v>0</v>
      </c>
      <c r="CV1176" s="81">
        <f>+AE1176-AL1176-AT1176</f>
        <v>278.75</v>
      </c>
      <c r="CW1176" s="56"/>
      <c r="CX1176" s="56"/>
      <c r="CY1176" s="56"/>
    </row>
    <row r="1177" spans="1:103" s="70" customFormat="1">
      <c r="A1177" s="56" t="s">
        <v>652</v>
      </c>
      <c r="B1177" s="13">
        <v>143</v>
      </c>
      <c r="C1177" s="15" t="s">
        <v>402</v>
      </c>
      <c r="D1177" s="15" t="s">
        <v>403</v>
      </c>
      <c r="E1177" s="13" t="s">
        <v>262</v>
      </c>
      <c r="F1177" s="13">
        <v>16</v>
      </c>
      <c r="G1177" s="13" t="s">
        <v>274</v>
      </c>
      <c r="H1177" s="13">
        <v>6</v>
      </c>
      <c r="I1177" s="55">
        <v>120.12</v>
      </c>
      <c r="J1177" s="55">
        <v>35900</v>
      </c>
      <c r="K1177" s="15">
        <v>0</v>
      </c>
      <c r="L1177" s="15" t="s">
        <v>41</v>
      </c>
      <c r="M1177" s="62" t="s">
        <v>14</v>
      </c>
      <c r="N1177" s="56" t="s">
        <v>154</v>
      </c>
      <c r="O1177" s="56" t="s">
        <v>653</v>
      </c>
      <c r="P1177" s="62" t="s">
        <v>14</v>
      </c>
      <c r="Q1177" s="56">
        <v>43761098</v>
      </c>
      <c r="R1177" s="56" t="s">
        <v>654</v>
      </c>
      <c r="S1177" s="56" t="s">
        <v>465</v>
      </c>
      <c r="T1177" s="57" t="s">
        <v>274</v>
      </c>
      <c r="U1177" s="57">
        <v>6</v>
      </c>
      <c r="V1177" s="125">
        <v>120.12</v>
      </c>
      <c r="W1177" s="125" t="s">
        <v>1017</v>
      </c>
      <c r="X1177" s="65">
        <v>44789</v>
      </c>
      <c r="Y1177" s="65">
        <v>44791</v>
      </c>
      <c r="Z1177" s="69" t="s">
        <v>1080</v>
      </c>
      <c r="AA1177" s="322">
        <v>43450</v>
      </c>
      <c r="AB1177" s="56">
        <v>120</v>
      </c>
      <c r="AC1177" s="56">
        <v>101</v>
      </c>
      <c r="AD1177" s="65">
        <v>47998</v>
      </c>
      <c r="AE1177" s="117">
        <v>278.75</v>
      </c>
      <c r="AF1177" s="117"/>
      <c r="AG1177" s="56"/>
      <c r="AH1177" s="56"/>
      <c r="AI1177" s="56"/>
      <c r="AJ1177" s="56"/>
      <c r="AK1177" s="56"/>
      <c r="AL1177" s="58"/>
      <c r="AM1177" s="58"/>
      <c r="AN1177" s="58"/>
      <c r="AO1177" s="58"/>
      <c r="AP1177" s="58"/>
      <c r="AQ1177" s="58"/>
      <c r="AR1177" s="58"/>
      <c r="AS1177" s="58"/>
      <c r="AT1177" s="58"/>
      <c r="AU1177" s="58"/>
      <c r="AV1177" s="58"/>
      <c r="AW1177" s="56"/>
      <c r="AX1177" s="56"/>
      <c r="AY1177" s="56"/>
      <c r="AZ1177" s="56"/>
      <c r="BA1177" s="58"/>
      <c r="BB1177" s="58"/>
      <c r="BC1177" s="56"/>
      <c r="BD1177" s="56"/>
      <c r="BE1177" s="56"/>
      <c r="BF1177" s="56"/>
      <c r="BG1177" s="56"/>
      <c r="BH1177" s="56"/>
      <c r="BI1177" s="56"/>
      <c r="BJ1177" s="56"/>
      <c r="BK1177" s="56"/>
      <c r="BL1177" s="56"/>
      <c r="BM1177" s="56"/>
      <c r="BN1177" s="56"/>
      <c r="BO1177" s="56"/>
      <c r="BP1177" s="56"/>
      <c r="BQ1177" s="56"/>
      <c r="BR1177" s="56"/>
      <c r="BS1177" s="56"/>
      <c r="BT1177" s="56"/>
      <c r="BU1177" s="56"/>
      <c r="BV1177" s="56"/>
      <c r="BW1177" s="56"/>
      <c r="BX1177" s="56"/>
      <c r="BY1177" s="56"/>
      <c r="BZ1177" s="56"/>
      <c r="CA1177" s="56"/>
      <c r="CB1177" s="56"/>
      <c r="CC1177" s="56"/>
      <c r="CD1177" s="56"/>
      <c r="CE1177" s="56"/>
      <c r="CF1177" s="56"/>
      <c r="CG1177" s="56"/>
      <c r="CH1177" s="56"/>
      <c r="CI1177" s="56"/>
      <c r="CJ1177" s="56"/>
      <c r="CK1177" s="56"/>
      <c r="CL1177" s="56"/>
      <c r="CM1177" s="56"/>
      <c r="CN1177" s="56"/>
      <c r="CO1177" s="56"/>
      <c r="CP1177" s="56"/>
      <c r="CQ1177" s="56"/>
      <c r="CR1177" s="56"/>
      <c r="CS1177" s="58">
        <f>+AL1177+AT1177</f>
        <v>0</v>
      </c>
      <c r="CT1177" s="76">
        <f>+BA1177+BG1177+BM1177+BS1177+BY1177+CE1177+CK1177+CQ1177</f>
        <v>0</v>
      </c>
      <c r="CU1177" s="76">
        <f>+CS1177-CT1177</f>
        <v>0</v>
      </c>
      <c r="CV1177" s="81">
        <f>+AE1177-AL1177-AT1177</f>
        <v>278.75</v>
      </c>
      <c r="CW1177" s="56"/>
      <c r="CX1177" s="56"/>
      <c r="CY1177" s="56"/>
    </row>
    <row r="1178" spans="1:103" s="70" customFormat="1">
      <c r="A1178" s="56" t="s">
        <v>652</v>
      </c>
      <c r="B1178" s="13">
        <v>143</v>
      </c>
      <c r="C1178" s="15" t="s">
        <v>402</v>
      </c>
      <c r="D1178" s="15" t="s">
        <v>403</v>
      </c>
      <c r="E1178" s="13" t="s">
        <v>262</v>
      </c>
      <c r="F1178" s="13">
        <v>16</v>
      </c>
      <c r="G1178" s="13" t="s">
        <v>274</v>
      </c>
      <c r="H1178" s="13">
        <v>6</v>
      </c>
      <c r="I1178" s="55">
        <v>120.12</v>
      </c>
      <c r="J1178" s="55">
        <v>35900</v>
      </c>
      <c r="K1178" s="15">
        <v>0</v>
      </c>
      <c r="L1178" s="15" t="s">
        <v>41</v>
      </c>
      <c r="M1178" s="62" t="s">
        <v>14</v>
      </c>
      <c r="N1178" s="56" t="s">
        <v>154</v>
      </c>
      <c r="O1178" s="56" t="s">
        <v>653</v>
      </c>
      <c r="P1178" s="62" t="s">
        <v>14</v>
      </c>
      <c r="Q1178" s="56">
        <v>43761098</v>
      </c>
      <c r="R1178" s="56" t="s">
        <v>654</v>
      </c>
      <c r="S1178" s="56" t="s">
        <v>465</v>
      </c>
      <c r="T1178" s="57" t="s">
        <v>274</v>
      </c>
      <c r="U1178" s="57">
        <v>6</v>
      </c>
      <c r="V1178" s="125">
        <v>120.12</v>
      </c>
      <c r="W1178" s="125" t="s">
        <v>1017</v>
      </c>
      <c r="X1178" s="65">
        <v>44789</v>
      </c>
      <c r="Y1178" s="65">
        <v>44791</v>
      </c>
      <c r="Z1178" s="69" t="s">
        <v>1080</v>
      </c>
      <c r="AA1178" s="322">
        <v>43450</v>
      </c>
      <c r="AB1178" s="56">
        <v>120</v>
      </c>
      <c r="AC1178" s="56">
        <v>102</v>
      </c>
      <c r="AD1178" s="65">
        <v>48029</v>
      </c>
      <c r="AE1178" s="117">
        <v>278.75</v>
      </c>
      <c r="AF1178" s="117"/>
      <c r="AG1178" s="56"/>
      <c r="AH1178" s="56"/>
      <c r="AI1178" s="56"/>
      <c r="AJ1178" s="56"/>
      <c r="AK1178" s="56"/>
      <c r="AL1178" s="58"/>
      <c r="AM1178" s="58"/>
      <c r="AN1178" s="58"/>
      <c r="AO1178" s="58"/>
      <c r="AP1178" s="58"/>
      <c r="AQ1178" s="58"/>
      <c r="AR1178" s="58"/>
      <c r="AS1178" s="58"/>
      <c r="AT1178" s="58"/>
      <c r="AU1178" s="58"/>
      <c r="AV1178" s="58"/>
      <c r="AW1178" s="56"/>
      <c r="AX1178" s="56"/>
      <c r="AY1178" s="56"/>
      <c r="AZ1178" s="56"/>
      <c r="BA1178" s="58"/>
      <c r="BB1178" s="58"/>
      <c r="BC1178" s="56"/>
      <c r="BD1178" s="56"/>
      <c r="BE1178" s="56"/>
      <c r="BF1178" s="56"/>
      <c r="BG1178" s="56"/>
      <c r="BH1178" s="56"/>
      <c r="BI1178" s="56"/>
      <c r="BJ1178" s="56"/>
      <c r="BK1178" s="56"/>
      <c r="BL1178" s="56"/>
      <c r="BM1178" s="56"/>
      <c r="BN1178" s="56"/>
      <c r="BO1178" s="56"/>
      <c r="BP1178" s="56"/>
      <c r="BQ1178" s="56"/>
      <c r="BR1178" s="56"/>
      <c r="BS1178" s="56"/>
      <c r="BT1178" s="56"/>
      <c r="BU1178" s="56"/>
      <c r="BV1178" s="56"/>
      <c r="BW1178" s="56"/>
      <c r="BX1178" s="56"/>
      <c r="BY1178" s="56"/>
      <c r="BZ1178" s="56"/>
      <c r="CA1178" s="56"/>
      <c r="CB1178" s="56"/>
      <c r="CC1178" s="56"/>
      <c r="CD1178" s="56"/>
      <c r="CE1178" s="56"/>
      <c r="CF1178" s="56"/>
      <c r="CG1178" s="56"/>
      <c r="CH1178" s="56"/>
      <c r="CI1178" s="56"/>
      <c r="CJ1178" s="56"/>
      <c r="CK1178" s="56"/>
      <c r="CL1178" s="56"/>
      <c r="CM1178" s="56"/>
      <c r="CN1178" s="56"/>
      <c r="CO1178" s="56"/>
      <c r="CP1178" s="56"/>
      <c r="CQ1178" s="56"/>
      <c r="CR1178" s="56"/>
      <c r="CS1178" s="58">
        <f>+AL1178+AT1178</f>
        <v>0</v>
      </c>
      <c r="CT1178" s="76">
        <f>+BA1178+BG1178+BM1178+BS1178+BY1178+CE1178+CK1178+CQ1178</f>
        <v>0</v>
      </c>
      <c r="CU1178" s="76">
        <f>+CS1178-CT1178</f>
        <v>0</v>
      </c>
      <c r="CV1178" s="81">
        <f>+AE1178-AL1178-AT1178</f>
        <v>278.75</v>
      </c>
      <c r="CW1178" s="56"/>
      <c r="CX1178" s="56"/>
      <c r="CY1178" s="56"/>
    </row>
    <row r="1179" spans="1:103" s="70" customFormat="1">
      <c r="A1179" s="56" t="s">
        <v>652</v>
      </c>
      <c r="B1179" s="13">
        <v>143</v>
      </c>
      <c r="C1179" s="15" t="s">
        <v>402</v>
      </c>
      <c r="D1179" s="15" t="s">
        <v>403</v>
      </c>
      <c r="E1179" s="13" t="s">
        <v>262</v>
      </c>
      <c r="F1179" s="13">
        <v>16</v>
      </c>
      <c r="G1179" s="13" t="s">
        <v>274</v>
      </c>
      <c r="H1179" s="13">
        <v>6</v>
      </c>
      <c r="I1179" s="55">
        <v>120.12</v>
      </c>
      <c r="J1179" s="55">
        <v>35900</v>
      </c>
      <c r="K1179" s="15">
        <v>0</v>
      </c>
      <c r="L1179" s="15" t="s">
        <v>41</v>
      </c>
      <c r="M1179" s="62" t="s">
        <v>14</v>
      </c>
      <c r="N1179" s="56" t="s">
        <v>154</v>
      </c>
      <c r="O1179" s="56" t="s">
        <v>653</v>
      </c>
      <c r="P1179" s="62" t="s">
        <v>14</v>
      </c>
      <c r="Q1179" s="56">
        <v>43761098</v>
      </c>
      <c r="R1179" s="56" t="s">
        <v>654</v>
      </c>
      <c r="S1179" s="56" t="s">
        <v>465</v>
      </c>
      <c r="T1179" s="57" t="s">
        <v>274</v>
      </c>
      <c r="U1179" s="57">
        <v>6</v>
      </c>
      <c r="V1179" s="125">
        <v>120.12</v>
      </c>
      <c r="W1179" s="125" t="s">
        <v>1017</v>
      </c>
      <c r="X1179" s="65">
        <v>44789</v>
      </c>
      <c r="Y1179" s="65">
        <v>44791</v>
      </c>
      <c r="Z1179" s="69" t="s">
        <v>1080</v>
      </c>
      <c r="AA1179" s="322">
        <v>43450</v>
      </c>
      <c r="AB1179" s="56">
        <v>120</v>
      </c>
      <c r="AC1179" s="56">
        <v>103</v>
      </c>
      <c r="AD1179" s="65">
        <v>48059</v>
      </c>
      <c r="AE1179" s="117">
        <v>278.75</v>
      </c>
      <c r="AF1179" s="117"/>
      <c r="AG1179" s="56"/>
      <c r="AH1179" s="56"/>
      <c r="AI1179" s="56"/>
      <c r="AJ1179" s="56"/>
      <c r="AK1179" s="56"/>
      <c r="AL1179" s="58"/>
      <c r="AM1179" s="58"/>
      <c r="AN1179" s="58"/>
      <c r="AO1179" s="58"/>
      <c r="AP1179" s="58"/>
      <c r="AQ1179" s="58"/>
      <c r="AR1179" s="58"/>
      <c r="AS1179" s="58"/>
      <c r="AT1179" s="58"/>
      <c r="AU1179" s="58"/>
      <c r="AV1179" s="58"/>
      <c r="AW1179" s="56"/>
      <c r="AX1179" s="56"/>
      <c r="AY1179" s="56"/>
      <c r="AZ1179" s="56"/>
      <c r="BA1179" s="58"/>
      <c r="BB1179" s="58"/>
      <c r="BC1179" s="56"/>
      <c r="BD1179" s="56"/>
      <c r="BE1179" s="56"/>
      <c r="BF1179" s="56"/>
      <c r="BG1179" s="56"/>
      <c r="BH1179" s="56"/>
      <c r="BI1179" s="56"/>
      <c r="BJ1179" s="56"/>
      <c r="BK1179" s="56"/>
      <c r="BL1179" s="56"/>
      <c r="BM1179" s="56"/>
      <c r="BN1179" s="56"/>
      <c r="BO1179" s="56"/>
      <c r="BP1179" s="56"/>
      <c r="BQ1179" s="56"/>
      <c r="BR1179" s="56"/>
      <c r="BS1179" s="56"/>
      <c r="BT1179" s="56"/>
      <c r="BU1179" s="56"/>
      <c r="BV1179" s="56"/>
      <c r="BW1179" s="56"/>
      <c r="BX1179" s="56"/>
      <c r="BY1179" s="56"/>
      <c r="BZ1179" s="56"/>
      <c r="CA1179" s="56"/>
      <c r="CB1179" s="56"/>
      <c r="CC1179" s="56"/>
      <c r="CD1179" s="56"/>
      <c r="CE1179" s="56"/>
      <c r="CF1179" s="56"/>
      <c r="CG1179" s="56"/>
      <c r="CH1179" s="56"/>
      <c r="CI1179" s="56"/>
      <c r="CJ1179" s="56"/>
      <c r="CK1179" s="56"/>
      <c r="CL1179" s="56"/>
      <c r="CM1179" s="56"/>
      <c r="CN1179" s="56"/>
      <c r="CO1179" s="56"/>
      <c r="CP1179" s="56"/>
      <c r="CQ1179" s="56"/>
      <c r="CR1179" s="56"/>
      <c r="CS1179" s="58">
        <f>+AL1179+AT1179</f>
        <v>0</v>
      </c>
      <c r="CT1179" s="76">
        <f>+BA1179+BG1179+BM1179+BS1179+BY1179+CE1179+CK1179+CQ1179</f>
        <v>0</v>
      </c>
      <c r="CU1179" s="76">
        <f>+CS1179-CT1179</f>
        <v>0</v>
      </c>
      <c r="CV1179" s="81">
        <f>+AE1179-AL1179-AT1179</f>
        <v>278.75</v>
      </c>
      <c r="CW1179" s="56"/>
      <c r="CX1179" s="56"/>
      <c r="CY1179" s="56"/>
    </row>
    <row r="1180" spans="1:103" s="70" customFormat="1">
      <c r="A1180" s="56" t="s">
        <v>652</v>
      </c>
      <c r="B1180" s="13">
        <v>143</v>
      </c>
      <c r="C1180" s="15" t="s">
        <v>402</v>
      </c>
      <c r="D1180" s="15" t="s">
        <v>403</v>
      </c>
      <c r="E1180" s="13" t="s">
        <v>262</v>
      </c>
      <c r="F1180" s="13">
        <v>16</v>
      </c>
      <c r="G1180" s="13" t="s">
        <v>274</v>
      </c>
      <c r="H1180" s="13">
        <v>6</v>
      </c>
      <c r="I1180" s="55">
        <v>120.12</v>
      </c>
      <c r="J1180" s="55">
        <v>35900</v>
      </c>
      <c r="K1180" s="15">
        <v>0</v>
      </c>
      <c r="L1180" s="15" t="s">
        <v>41</v>
      </c>
      <c r="M1180" s="62" t="s">
        <v>14</v>
      </c>
      <c r="N1180" s="56" t="s">
        <v>154</v>
      </c>
      <c r="O1180" s="56" t="s">
        <v>653</v>
      </c>
      <c r="P1180" s="62" t="s">
        <v>14</v>
      </c>
      <c r="Q1180" s="56">
        <v>43761098</v>
      </c>
      <c r="R1180" s="56" t="s">
        <v>654</v>
      </c>
      <c r="S1180" s="56" t="s">
        <v>465</v>
      </c>
      <c r="T1180" s="57" t="s">
        <v>274</v>
      </c>
      <c r="U1180" s="57">
        <v>6</v>
      </c>
      <c r="V1180" s="125">
        <v>120.12</v>
      </c>
      <c r="W1180" s="125" t="s">
        <v>1017</v>
      </c>
      <c r="X1180" s="65">
        <v>44789</v>
      </c>
      <c r="Y1180" s="65">
        <v>44791</v>
      </c>
      <c r="Z1180" s="69" t="s">
        <v>1080</v>
      </c>
      <c r="AA1180" s="322">
        <v>43450</v>
      </c>
      <c r="AB1180" s="56">
        <v>120</v>
      </c>
      <c r="AC1180" s="56">
        <v>104</v>
      </c>
      <c r="AD1180" s="65">
        <v>48090</v>
      </c>
      <c r="AE1180" s="117">
        <v>278.75</v>
      </c>
      <c r="AF1180" s="117"/>
      <c r="AG1180" s="56"/>
      <c r="AH1180" s="56"/>
      <c r="AI1180" s="56"/>
      <c r="AJ1180" s="56"/>
      <c r="AK1180" s="56"/>
      <c r="AL1180" s="58"/>
      <c r="AM1180" s="58"/>
      <c r="AN1180" s="58"/>
      <c r="AO1180" s="58"/>
      <c r="AP1180" s="58"/>
      <c r="AQ1180" s="58"/>
      <c r="AR1180" s="58"/>
      <c r="AS1180" s="58"/>
      <c r="AT1180" s="58"/>
      <c r="AU1180" s="58"/>
      <c r="AV1180" s="58"/>
      <c r="AW1180" s="56"/>
      <c r="AX1180" s="56"/>
      <c r="AY1180" s="56"/>
      <c r="AZ1180" s="56"/>
      <c r="BA1180" s="58"/>
      <c r="BB1180" s="58"/>
      <c r="BC1180" s="56"/>
      <c r="BD1180" s="56"/>
      <c r="BE1180" s="56"/>
      <c r="BF1180" s="56"/>
      <c r="BG1180" s="56"/>
      <c r="BH1180" s="56"/>
      <c r="BI1180" s="56"/>
      <c r="BJ1180" s="56"/>
      <c r="BK1180" s="56"/>
      <c r="BL1180" s="56"/>
      <c r="BM1180" s="56"/>
      <c r="BN1180" s="56"/>
      <c r="BO1180" s="56"/>
      <c r="BP1180" s="56"/>
      <c r="BQ1180" s="56"/>
      <c r="BR1180" s="56"/>
      <c r="BS1180" s="56"/>
      <c r="BT1180" s="56"/>
      <c r="BU1180" s="56"/>
      <c r="BV1180" s="56"/>
      <c r="BW1180" s="56"/>
      <c r="BX1180" s="56"/>
      <c r="BY1180" s="56"/>
      <c r="BZ1180" s="56"/>
      <c r="CA1180" s="56"/>
      <c r="CB1180" s="56"/>
      <c r="CC1180" s="56"/>
      <c r="CD1180" s="56"/>
      <c r="CE1180" s="56"/>
      <c r="CF1180" s="56"/>
      <c r="CG1180" s="56"/>
      <c r="CH1180" s="56"/>
      <c r="CI1180" s="56"/>
      <c r="CJ1180" s="56"/>
      <c r="CK1180" s="56"/>
      <c r="CL1180" s="56"/>
      <c r="CM1180" s="56"/>
      <c r="CN1180" s="56"/>
      <c r="CO1180" s="56"/>
      <c r="CP1180" s="56"/>
      <c r="CQ1180" s="56"/>
      <c r="CR1180" s="56"/>
      <c r="CS1180" s="58">
        <f>+AL1180+AT1180</f>
        <v>0</v>
      </c>
      <c r="CT1180" s="76">
        <f>+BA1180+BG1180+BM1180+BS1180+BY1180+CE1180+CK1180+CQ1180</f>
        <v>0</v>
      </c>
      <c r="CU1180" s="76">
        <f>+CS1180-CT1180</f>
        <v>0</v>
      </c>
      <c r="CV1180" s="81">
        <f>+AE1180-AL1180-AT1180</f>
        <v>278.75</v>
      </c>
      <c r="CW1180" s="56"/>
      <c r="CX1180" s="56"/>
      <c r="CY1180" s="56"/>
    </row>
    <row r="1181" spans="1:103" s="70" customFormat="1">
      <c r="A1181" s="56" t="s">
        <v>652</v>
      </c>
      <c r="B1181" s="13">
        <v>143</v>
      </c>
      <c r="C1181" s="15" t="s">
        <v>402</v>
      </c>
      <c r="D1181" s="15" t="s">
        <v>403</v>
      </c>
      <c r="E1181" s="13" t="s">
        <v>262</v>
      </c>
      <c r="F1181" s="13">
        <v>16</v>
      </c>
      <c r="G1181" s="13" t="s">
        <v>274</v>
      </c>
      <c r="H1181" s="13">
        <v>6</v>
      </c>
      <c r="I1181" s="55">
        <v>120.12</v>
      </c>
      <c r="J1181" s="55">
        <v>35900</v>
      </c>
      <c r="K1181" s="15">
        <v>0</v>
      </c>
      <c r="L1181" s="15" t="s">
        <v>41</v>
      </c>
      <c r="M1181" s="62" t="s">
        <v>14</v>
      </c>
      <c r="N1181" s="56" t="s">
        <v>154</v>
      </c>
      <c r="O1181" s="56" t="s">
        <v>653</v>
      </c>
      <c r="P1181" s="62" t="s">
        <v>14</v>
      </c>
      <c r="Q1181" s="56">
        <v>43761098</v>
      </c>
      <c r="R1181" s="56" t="s">
        <v>654</v>
      </c>
      <c r="S1181" s="56" t="s">
        <v>465</v>
      </c>
      <c r="T1181" s="57" t="s">
        <v>274</v>
      </c>
      <c r="U1181" s="57">
        <v>6</v>
      </c>
      <c r="V1181" s="125">
        <v>120.12</v>
      </c>
      <c r="W1181" s="125" t="s">
        <v>1017</v>
      </c>
      <c r="X1181" s="65">
        <v>44789</v>
      </c>
      <c r="Y1181" s="65">
        <v>44791</v>
      </c>
      <c r="Z1181" s="69" t="s">
        <v>1080</v>
      </c>
      <c r="AA1181" s="322">
        <v>43450</v>
      </c>
      <c r="AB1181" s="56">
        <v>120</v>
      </c>
      <c r="AC1181" s="56">
        <v>105</v>
      </c>
      <c r="AD1181" s="65">
        <v>48121</v>
      </c>
      <c r="AE1181" s="117">
        <v>278.75</v>
      </c>
      <c r="AF1181" s="117"/>
      <c r="AG1181" s="56"/>
      <c r="AH1181" s="56"/>
      <c r="AI1181" s="56"/>
      <c r="AJ1181" s="56"/>
      <c r="AK1181" s="56"/>
      <c r="AL1181" s="58"/>
      <c r="AM1181" s="58"/>
      <c r="AN1181" s="58"/>
      <c r="AO1181" s="58"/>
      <c r="AP1181" s="58"/>
      <c r="AQ1181" s="58"/>
      <c r="AR1181" s="58"/>
      <c r="AS1181" s="58"/>
      <c r="AT1181" s="58"/>
      <c r="AU1181" s="58"/>
      <c r="AV1181" s="58"/>
      <c r="AW1181" s="56"/>
      <c r="AX1181" s="56"/>
      <c r="AY1181" s="56"/>
      <c r="AZ1181" s="56"/>
      <c r="BA1181" s="58"/>
      <c r="BB1181" s="58"/>
      <c r="BC1181" s="56"/>
      <c r="BD1181" s="56"/>
      <c r="BE1181" s="56"/>
      <c r="BF1181" s="56"/>
      <c r="BG1181" s="56"/>
      <c r="BH1181" s="56"/>
      <c r="BI1181" s="56"/>
      <c r="BJ1181" s="56"/>
      <c r="BK1181" s="56"/>
      <c r="BL1181" s="56"/>
      <c r="BM1181" s="56"/>
      <c r="BN1181" s="56"/>
      <c r="BO1181" s="56"/>
      <c r="BP1181" s="56"/>
      <c r="BQ1181" s="56"/>
      <c r="BR1181" s="56"/>
      <c r="BS1181" s="56"/>
      <c r="BT1181" s="56"/>
      <c r="BU1181" s="56"/>
      <c r="BV1181" s="56"/>
      <c r="BW1181" s="56"/>
      <c r="BX1181" s="56"/>
      <c r="BY1181" s="56"/>
      <c r="BZ1181" s="56"/>
      <c r="CA1181" s="56"/>
      <c r="CB1181" s="56"/>
      <c r="CC1181" s="56"/>
      <c r="CD1181" s="56"/>
      <c r="CE1181" s="56"/>
      <c r="CF1181" s="56"/>
      <c r="CG1181" s="56"/>
      <c r="CH1181" s="56"/>
      <c r="CI1181" s="56"/>
      <c r="CJ1181" s="56"/>
      <c r="CK1181" s="56"/>
      <c r="CL1181" s="56"/>
      <c r="CM1181" s="56"/>
      <c r="CN1181" s="56"/>
      <c r="CO1181" s="56"/>
      <c r="CP1181" s="56"/>
      <c r="CQ1181" s="56"/>
      <c r="CR1181" s="56"/>
      <c r="CS1181" s="58">
        <f>+AL1181+AT1181</f>
        <v>0</v>
      </c>
      <c r="CT1181" s="76">
        <f>+BA1181+BG1181+BM1181+BS1181+BY1181+CE1181+CK1181+CQ1181</f>
        <v>0</v>
      </c>
      <c r="CU1181" s="76">
        <f>+CS1181-CT1181</f>
        <v>0</v>
      </c>
      <c r="CV1181" s="81">
        <f>+AE1181-AL1181-AT1181</f>
        <v>278.75</v>
      </c>
      <c r="CW1181" s="56"/>
      <c r="CX1181" s="56"/>
      <c r="CY1181" s="56"/>
    </row>
    <row r="1182" spans="1:103" s="70" customFormat="1">
      <c r="A1182" s="56" t="s">
        <v>652</v>
      </c>
      <c r="B1182" s="13">
        <v>143</v>
      </c>
      <c r="C1182" s="15" t="s">
        <v>402</v>
      </c>
      <c r="D1182" s="15" t="s">
        <v>403</v>
      </c>
      <c r="E1182" s="13" t="s">
        <v>262</v>
      </c>
      <c r="F1182" s="13">
        <v>16</v>
      </c>
      <c r="G1182" s="13" t="s">
        <v>274</v>
      </c>
      <c r="H1182" s="13">
        <v>6</v>
      </c>
      <c r="I1182" s="55">
        <v>120.12</v>
      </c>
      <c r="J1182" s="55">
        <v>35900</v>
      </c>
      <c r="K1182" s="15">
        <v>0</v>
      </c>
      <c r="L1182" s="15" t="s">
        <v>41</v>
      </c>
      <c r="M1182" s="62" t="s">
        <v>14</v>
      </c>
      <c r="N1182" s="56" t="s">
        <v>154</v>
      </c>
      <c r="O1182" s="56" t="s">
        <v>653</v>
      </c>
      <c r="P1182" s="62" t="s">
        <v>14</v>
      </c>
      <c r="Q1182" s="56">
        <v>43761098</v>
      </c>
      <c r="R1182" s="56" t="s">
        <v>654</v>
      </c>
      <c r="S1182" s="56" t="s">
        <v>465</v>
      </c>
      <c r="T1182" s="57" t="s">
        <v>274</v>
      </c>
      <c r="U1182" s="57">
        <v>6</v>
      </c>
      <c r="V1182" s="125">
        <v>120.12</v>
      </c>
      <c r="W1182" s="125" t="s">
        <v>1017</v>
      </c>
      <c r="X1182" s="65">
        <v>44789</v>
      </c>
      <c r="Y1182" s="65">
        <v>44791</v>
      </c>
      <c r="Z1182" s="69" t="s">
        <v>1080</v>
      </c>
      <c r="AA1182" s="322">
        <v>43450</v>
      </c>
      <c r="AB1182" s="56">
        <v>120</v>
      </c>
      <c r="AC1182" s="56">
        <v>106</v>
      </c>
      <c r="AD1182" s="65">
        <v>48151</v>
      </c>
      <c r="AE1182" s="117">
        <v>278.75</v>
      </c>
      <c r="AF1182" s="117"/>
      <c r="AG1182" s="56"/>
      <c r="AH1182" s="56"/>
      <c r="AI1182" s="56"/>
      <c r="AJ1182" s="56"/>
      <c r="AK1182" s="56"/>
      <c r="AL1182" s="58"/>
      <c r="AM1182" s="58"/>
      <c r="AN1182" s="58"/>
      <c r="AO1182" s="58"/>
      <c r="AP1182" s="58"/>
      <c r="AQ1182" s="58"/>
      <c r="AR1182" s="58"/>
      <c r="AS1182" s="58"/>
      <c r="AT1182" s="58"/>
      <c r="AU1182" s="58"/>
      <c r="AV1182" s="58"/>
      <c r="AW1182" s="56"/>
      <c r="AX1182" s="56"/>
      <c r="AY1182" s="56"/>
      <c r="AZ1182" s="56"/>
      <c r="BA1182" s="58"/>
      <c r="BB1182" s="58"/>
      <c r="BC1182" s="56"/>
      <c r="BD1182" s="56"/>
      <c r="BE1182" s="56"/>
      <c r="BF1182" s="56"/>
      <c r="BG1182" s="56"/>
      <c r="BH1182" s="56"/>
      <c r="BI1182" s="56"/>
      <c r="BJ1182" s="56"/>
      <c r="BK1182" s="56"/>
      <c r="BL1182" s="56"/>
      <c r="BM1182" s="56"/>
      <c r="BN1182" s="56"/>
      <c r="BO1182" s="56"/>
      <c r="BP1182" s="56"/>
      <c r="BQ1182" s="56"/>
      <c r="BR1182" s="56"/>
      <c r="BS1182" s="56"/>
      <c r="BT1182" s="56"/>
      <c r="BU1182" s="56"/>
      <c r="BV1182" s="56"/>
      <c r="BW1182" s="56"/>
      <c r="BX1182" s="56"/>
      <c r="BY1182" s="56"/>
      <c r="BZ1182" s="56"/>
      <c r="CA1182" s="56"/>
      <c r="CB1182" s="56"/>
      <c r="CC1182" s="56"/>
      <c r="CD1182" s="56"/>
      <c r="CE1182" s="56"/>
      <c r="CF1182" s="56"/>
      <c r="CG1182" s="56"/>
      <c r="CH1182" s="56"/>
      <c r="CI1182" s="56"/>
      <c r="CJ1182" s="56"/>
      <c r="CK1182" s="56"/>
      <c r="CL1182" s="56"/>
      <c r="CM1182" s="56"/>
      <c r="CN1182" s="56"/>
      <c r="CO1182" s="56"/>
      <c r="CP1182" s="56"/>
      <c r="CQ1182" s="56"/>
      <c r="CR1182" s="56"/>
      <c r="CS1182" s="58">
        <f>+AL1182+AT1182</f>
        <v>0</v>
      </c>
      <c r="CT1182" s="76">
        <f>+BA1182+BG1182+BM1182+BS1182+BY1182+CE1182+CK1182+CQ1182</f>
        <v>0</v>
      </c>
      <c r="CU1182" s="76">
        <f>+CS1182-CT1182</f>
        <v>0</v>
      </c>
      <c r="CV1182" s="81">
        <f>+AE1182-AL1182-AT1182</f>
        <v>278.75</v>
      </c>
      <c r="CW1182" s="56"/>
      <c r="CX1182" s="56"/>
      <c r="CY1182" s="56"/>
    </row>
    <row r="1183" spans="1:103" s="70" customFormat="1">
      <c r="A1183" s="56" t="s">
        <v>652</v>
      </c>
      <c r="B1183" s="13">
        <v>143</v>
      </c>
      <c r="C1183" s="15" t="s">
        <v>402</v>
      </c>
      <c r="D1183" s="15" t="s">
        <v>403</v>
      </c>
      <c r="E1183" s="13" t="s">
        <v>262</v>
      </c>
      <c r="F1183" s="13">
        <v>16</v>
      </c>
      <c r="G1183" s="13" t="s">
        <v>274</v>
      </c>
      <c r="H1183" s="13">
        <v>6</v>
      </c>
      <c r="I1183" s="55">
        <v>120.12</v>
      </c>
      <c r="J1183" s="55">
        <v>35900</v>
      </c>
      <c r="K1183" s="15">
        <v>0</v>
      </c>
      <c r="L1183" s="15" t="s">
        <v>41</v>
      </c>
      <c r="M1183" s="62" t="s">
        <v>14</v>
      </c>
      <c r="N1183" s="56" t="s">
        <v>154</v>
      </c>
      <c r="O1183" s="56" t="s">
        <v>653</v>
      </c>
      <c r="P1183" s="62" t="s">
        <v>14</v>
      </c>
      <c r="Q1183" s="56">
        <v>43761098</v>
      </c>
      <c r="R1183" s="56" t="s">
        <v>654</v>
      </c>
      <c r="S1183" s="56" t="s">
        <v>465</v>
      </c>
      <c r="T1183" s="57" t="s">
        <v>274</v>
      </c>
      <c r="U1183" s="57">
        <v>6</v>
      </c>
      <c r="V1183" s="125">
        <v>120.12</v>
      </c>
      <c r="W1183" s="125" t="s">
        <v>1017</v>
      </c>
      <c r="X1183" s="65">
        <v>44789</v>
      </c>
      <c r="Y1183" s="65">
        <v>44791</v>
      </c>
      <c r="Z1183" s="69" t="s">
        <v>1080</v>
      </c>
      <c r="AA1183" s="322">
        <v>43450</v>
      </c>
      <c r="AB1183" s="56">
        <v>120</v>
      </c>
      <c r="AC1183" s="56">
        <v>107</v>
      </c>
      <c r="AD1183" s="65">
        <v>48182</v>
      </c>
      <c r="AE1183" s="117">
        <v>278.75</v>
      </c>
      <c r="AF1183" s="117"/>
      <c r="AG1183" s="56"/>
      <c r="AH1183" s="56"/>
      <c r="AI1183" s="56"/>
      <c r="AJ1183" s="56"/>
      <c r="AK1183" s="56"/>
      <c r="AL1183" s="58"/>
      <c r="AM1183" s="58"/>
      <c r="AN1183" s="58"/>
      <c r="AO1183" s="58"/>
      <c r="AP1183" s="58"/>
      <c r="AQ1183" s="58"/>
      <c r="AR1183" s="58"/>
      <c r="AS1183" s="58"/>
      <c r="AT1183" s="58"/>
      <c r="AU1183" s="58"/>
      <c r="AV1183" s="58"/>
      <c r="AW1183" s="56"/>
      <c r="AX1183" s="56"/>
      <c r="AY1183" s="56"/>
      <c r="AZ1183" s="56"/>
      <c r="BA1183" s="58"/>
      <c r="BB1183" s="58"/>
      <c r="BC1183" s="56"/>
      <c r="BD1183" s="56"/>
      <c r="BE1183" s="56"/>
      <c r="BF1183" s="56"/>
      <c r="BG1183" s="56"/>
      <c r="BH1183" s="56"/>
      <c r="BI1183" s="56"/>
      <c r="BJ1183" s="56"/>
      <c r="BK1183" s="56"/>
      <c r="BL1183" s="56"/>
      <c r="BM1183" s="56"/>
      <c r="BN1183" s="56"/>
      <c r="BO1183" s="56"/>
      <c r="BP1183" s="56"/>
      <c r="BQ1183" s="56"/>
      <c r="BR1183" s="56"/>
      <c r="BS1183" s="56"/>
      <c r="BT1183" s="56"/>
      <c r="BU1183" s="56"/>
      <c r="BV1183" s="56"/>
      <c r="BW1183" s="56"/>
      <c r="BX1183" s="56"/>
      <c r="BY1183" s="56"/>
      <c r="BZ1183" s="56"/>
      <c r="CA1183" s="56"/>
      <c r="CB1183" s="56"/>
      <c r="CC1183" s="56"/>
      <c r="CD1183" s="56"/>
      <c r="CE1183" s="56"/>
      <c r="CF1183" s="56"/>
      <c r="CG1183" s="56"/>
      <c r="CH1183" s="56"/>
      <c r="CI1183" s="56"/>
      <c r="CJ1183" s="56"/>
      <c r="CK1183" s="56"/>
      <c r="CL1183" s="56"/>
      <c r="CM1183" s="56"/>
      <c r="CN1183" s="56"/>
      <c r="CO1183" s="56"/>
      <c r="CP1183" s="56"/>
      <c r="CQ1183" s="56"/>
      <c r="CR1183" s="56"/>
      <c r="CS1183" s="58">
        <f>+AL1183+AT1183</f>
        <v>0</v>
      </c>
      <c r="CT1183" s="76">
        <f>+BA1183+BG1183+BM1183+BS1183+BY1183+CE1183+CK1183+CQ1183</f>
        <v>0</v>
      </c>
      <c r="CU1183" s="76">
        <f>+CS1183-CT1183</f>
        <v>0</v>
      </c>
      <c r="CV1183" s="81">
        <f>+AE1183-AL1183-AT1183</f>
        <v>278.75</v>
      </c>
      <c r="CW1183" s="56"/>
      <c r="CX1183" s="56"/>
      <c r="CY1183" s="56"/>
    </row>
    <row r="1184" spans="1:103" s="70" customFormat="1">
      <c r="A1184" s="56" t="s">
        <v>652</v>
      </c>
      <c r="B1184" s="13">
        <v>143</v>
      </c>
      <c r="C1184" s="15" t="s">
        <v>402</v>
      </c>
      <c r="D1184" s="15" t="s">
        <v>403</v>
      </c>
      <c r="E1184" s="13" t="s">
        <v>262</v>
      </c>
      <c r="F1184" s="13">
        <v>16</v>
      </c>
      <c r="G1184" s="13" t="s">
        <v>274</v>
      </c>
      <c r="H1184" s="13">
        <v>6</v>
      </c>
      <c r="I1184" s="55">
        <v>120.12</v>
      </c>
      <c r="J1184" s="55">
        <v>35900</v>
      </c>
      <c r="K1184" s="15">
        <v>0</v>
      </c>
      <c r="L1184" s="15" t="s">
        <v>41</v>
      </c>
      <c r="M1184" s="62" t="s">
        <v>14</v>
      </c>
      <c r="N1184" s="56" t="s">
        <v>154</v>
      </c>
      <c r="O1184" s="56" t="s">
        <v>653</v>
      </c>
      <c r="P1184" s="62" t="s">
        <v>14</v>
      </c>
      <c r="Q1184" s="56">
        <v>43761098</v>
      </c>
      <c r="R1184" s="56" t="s">
        <v>654</v>
      </c>
      <c r="S1184" s="56" t="s">
        <v>465</v>
      </c>
      <c r="T1184" s="57" t="s">
        <v>274</v>
      </c>
      <c r="U1184" s="57">
        <v>6</v>
      </c>
      <c r="V1184" s="125">
        <v>120.12</v>
      </c>
      <c r="W1184" s="125" t="s">
        <v>1017</v>
      </c>
      <c r="X1184" s="65">
        <v>44789</v>
      </c>
      <c r="Y1184" s="65">
        <v>44791</v>
      </c>
      <c r="Z1184" s="69" t="s">
        <v>1080</v>
      </c>
      <c r="AA1184" s="322">
        <v>43450</v>
      </c>
      <c r="AB1184" s="56">
        <v>120</v>
      </c>
      <c r="AC1184" s="56">
        <v>108</v>
      </c>
      <c r="AD1184" s="65">
        <v>48212</v>
      </c>
      <c r="AE1184" s="117">
        <v>278.75</v>
      </c>
      <c r="AF1184" s="117"/>
      <c r="AG1184" s="56"/>
      <c r="AH1184" s="56"/>
      <c r="AI1184" s="56"/>
      <c r="AJ1184" s="56"/>
      <c r="AK1184" s="56"/>
      <c r="AL1184" s="58"/>
      <c r="AM1184" s="58"/>
      <c r="AN1184" s="58"/>
      <c r="AO1184" s="58"/>
      <c r="AP1184" s="58"/>
      <c r="AQ1184" s="58"/>
      <c r="AR1184" s="58"/>
      <c r="AS1184" s="58"/>
      <c r="AT1184" s="58"/>
      <c r="AU1184" s="58"/>
      <c r="AV1184" s="58"/>
      <c r="AW1184" s="56"/>
      <c r="AX1184" s="56"/>
      <c r="AY1184" s="56"/>
      <c r="AZ1184" s="56"/>
      <c r="BA1184" s="58"/>
      <c r="BB1184" s="58"/>
      <c r="BC1184" s="56"/>
      <c r="BD1184" s="56"/>
      <c r="BE1184" s="56"/>
      <c r="BF1184" s="56"/>
      <c r="BG1184" s="56"/>
      <c r="BH1184" s="56"/>
      <c r="BI1184" s="56"/>
      <c r="BJ1184" s="56"/>
      <c r="BK1184" s="56"/>
      <c r="BL1184" s="56"/>
      <c r="BM1184" s="56"/>
      <c r="BN1184" s="56"/>
      <c r="BO1184" s="56"/>
      <c r="BP1184" s="56"/>
      <c r="BQ1184" s="56"/>
      <c r="BR1184" s="56"/>
      <c r="BS1184" s="56"/>
      <c r="BT1184" s="56"/>
      <c r="BU1184" s="56"/>
      <c r="BV1184" s="56"/>
      <c r="BW1184" s="56"/>
      <c r="BX1184" s="56"/>
      <c r="BY1184" s="56"/>
      <c r="BZ1184" s="56"/>
      <c r="CA1184" s="56"/>
      <c r="CB1184" s="56"/>
      <c r="CC1184" s="56"/>
      <c r="CD1184" s="56"/>
      <c r="CE1184" s="56"/>
      <c r="CF1184" s="56"/>
      <c r="CG1184" s="56"/>
      <c r="CH1184" s="56"/>
      <c r="CI1184" s="56"/>
      <c r="CJ1184" s="56"/>
      <c r="CK1184" s="56"/>
      <c r="CL1184" s="56"/>
      <c r="CM1184" s="56"/>
      <c r="CN1184" s="56"/>
      <c r="CO1184" s="56"/>
      <c r="CP1184" s="56"/>
      <c r="CQ1184" s="56"/>
      <c r="CR1184" s="56"/>
      <c r="CS1184" s="58">
        <f>+AL1184+AT1184</f>
        <v>0</v>
      </c>
      <c r="CT1184" s="76">
        <f>+BA1184+BG1184+BM1184+BS1184+BY1184+CE1184+CK1184+CQ1184</f>
        <v>0</v>
      </c>
      <c r="CU1184" s="76">
        <f>+CS1184-CT1184</f>
        <v>0</v>
      </c>
      <c r="CV1184" s="81">
        <f>+AE1184-AL1184-AT1184</f>
        <v>278.75</v>
      </c>
      <c r="CW1184" s="56"/>
      <c r="CX1184" s="56"/>
      <c r="CY1184" s="56"/>
    </row>
    <row r="1185" spans="1:103" s="70" customFormat="1">
      <c r="A1185" s="56" t="s">
        <v>652</v>
      </c>
      <c r="B1185" s="13">
        <v>143</v>
      </c>
      <c r="C1185" s="15" t="s">
        <v>402</v>
      </c>
      <c r="D1185" s="15" t="s">
        <v>403</v>
      </c>
      <c r="E1185" s="13" t="s">
        <v>262</v>
      </c>
      <c r="F1185" s="13">
        <v>16</v>
      </c>
      <c r="G1185" s="13" t="s">
        <v>274</v>
      </c>
      <c r="H1185" s="13">
        <v>6</v>
      </c>
      <c r="I1185" s="55">
        <v>120.12</v>
      </c>
      <c r="J1185" s="55">
        <v>35900</v>
      </c>
      <c r="K1185" s="15">
        <v>0</v>
      </c>
      <c r="L1185" s="15" t="s">
        <v>41</v>
      </c>
      <c r="M1185" s="62" t="s">
        <v>14</v>
      </c>
      <c r="N1185" s="56" t="s">
        <v>154</v>
      </c>
      <c r="O1185" s="56" t="s">
        <v>653</v>
      </c>
      <c r="P1185" s="62" t="s">
        <v>14</v>
      </c>
      <c r="Q1185" s="56">
        <v>43761098</v>
      </c>
      <c r="R1185" s="56" t="s">
        <v>654</v>
      </c>
      <c r="S1185" s="56" t="s">
        <v>465</v>
      </c>
      <c r="T1185" s="57" t="s">
        <v>274</v>
      </c>
      <c r="U1185" s="57">
        <v>6</v>
      </c>
      <c r="V1185" s="125">
        <v>120.12</v>
      </c>
      <c r="W1185" s="125" t="s">
        <v>1017</v>
      </c>
      <c r="X1185" s="65">
        <v>44789</v>
      </c>
      <c r="Y1185" s="65">
        <v>44791</v>
      </c>
      <c r="Z1185" s="69" t="s">
        <v>1080</v>
      </c>
      <c r="AA1185" s="322">
        <v>43450</v>
      </c>
      <c r="AB1185" s="56">
        <v>120</v>
      </c>
      <c r="AC1185" s="56">
        <v>109</v>
      </c>
      <c r="AD1185" s="65">
        <v>48243</v>
      </c>
      <c r="AE1185" s="117">
        <v>278.75</v>
      </c>
      <c r="AF1185" s="117"/>
      <c r="AG1185" s="56"/>
      <c r="AH1185" s="56"/>
      <c r="AI1185" s="56"/>
      <c r="AJ1185" s="56"/>
      <c r="AK1185" s="56"/>
      <c r="AL1185" s="58"/>
      <c r="AM1185" s="58"/>
      <c r="AN1185" s="58"/>
      <c r="AO1185" s="58"/>
      <c r="AP1185" s="58"/>
      <c r="AQ1185" s="58"/>
      <c r="AR1185" s="58"/>
      <c r="AS1185" s="58"/>
      <c r="AT1185" s="58"/>
      <c r="AU1185" s="58"/>
      <c r="AV1185" s="58"/>
      <c r="AW1185" s="56"/>
      <c r="AX1185" s="56"/>
      <c r="AY1185" s="56"/>
      <c r="AZ1185" s="56"/>
      <c r="BA1185" s="58"/>
      <c r="BB1185" s="58"/>
      <c r="BC1185" s="56"/>
      <c r="BD1185" s="56"/>
      <c r="BE1185" s="56"/>
      <c r="BF1185" s="56"/>
      <c r="BG1185" s="56"/>
      <c r="BH1185" s="56"/>
      <c r="BI1185" s="56"/>
      <c r="BJ1185" s="56"/>
      <c r="BK1185" s="56"/>
      <c r="BL1185" s="56"/>
      <c r="BM1185" s="56"/>
      <c r="BN1185" s="56"/>
      <c r="BO1185" s="56"/>
      <c r="BP1185" s="56"/>
      <c r="BQ1185" s="56"/>
      <c r="BR1185" s="56"/>
      <c r="BS1185" s="56"/>
      <c r="BT1185" s="56"/>
      <c r="BU1185" s="56"/>
      <c r="BV1185" s="56"/>
      <c r="BW1185" s="56"/>
      <c r="BX1185" s="56"/>
      <c r="BY1185" s="56"/>
      <c r="BZ1185" s="56"/>
      <c r="CA1185" s="56"/>
      <c r="CB1185" s="56"/>
      <c r="CC1185" s="56"/>
      <c r="CD1185" s="56"/>
      <c r="CE1185" s="56"/>
      <c r="CF1185" s="56"/>
      <c r="CG1185" s="56"/>
      <c r="CH1185" s="56"/>
      <c r="CI1185" s="56"/>
      <c r="CJ1185" s="56"/>
      <c r="CK1185" s="56"/>
      <c r="CL1185" s="56"/>
      <c r="CM1185" s="56"/>
      <c r="CN1185" s="56"/>
      <c r="CO1185" s="56"/>
      <c r="CP1185" s="56"/>
      <c r="CQ1185" s="56"/>
      <c r="CR1185" s="56"/>
      <c r="CS1185" s="58">
        <f>+AL1185+AT1185</f>
        <v>0</v>
      </c>
      <c r="CT1185" s="76">
        <f>+BA1185+BG1185+BM1185+BS1185+BY1185+CE1185+CK1185+CQ1185</f>
        <v>0</v>
      </c>
      <c r="CU1185" s="76">
        <f>+CS1185-CT1185</f>
        <v>0</v>
      </c>
      <c r="CV1185" s="81">
        <f>+AE1185-AL1185-AT1185</f>
        <v>278.75</v>
      </c>
      <c r="CW1185" s="56"/>
      <c r="CX1185" s="56"/>
      <c r="CY1185" s="56"/>
    </row>
    <row r="1186" spans="1:103" s="70" customFormat="1">
      <c r="A1186" s="56" t="s">
        <v>652</v>
      </c>
      <c r="B1186" s="13">
        <v>143</v>
      </c>
      <c r="C1186" s="15" t="s">
        <v>402</v>
      </c>
      <c r="D1186" s="15" t="s">
        <v>403</v>
      </c>
      <c r="E1186" s="13" t="s">
        <v>262</v>
      </c>
      <c r="F1186" s="13">
        <v>16</v>
      </c>
      <c r="G1186" s="13" t="s">
        <v>274</v>
      </c>
      <c r="H1186" s="13">
        <v>6</v>
      </c>
      <c r="I1186" s="55">
        <v>120.12</v>
      </c>
      <c r="J1186" s="55">
        <v>35900</v>
      </c>
      <c r="K1186" s="15">
        <v>0</v>
      </c>
      <c r="L1186" s="15" t="s">
        <v>41</v>
      </c>
      <c r="M1186" s="62" t="s">
        <v>14</v>
      </c>
      <c r="N1186" s="56" t="s">
        <v>154</v>
      </c>
      <c r="O1186" s="56" t="s">
        <v>653</v>
      </c>
      <c r="P1186" s="62" t="s">
        <v>14</v>
      </c>
      <c r="Q1186" s="56">
        <v>43761098</v>
      </c>
      <c r="R1186" s="56" t="s">
        <v>654</v>
      </c>
      <c r="S1186" s="56" t="s">
        <v>465</v>
      </c>
      <c r="T1186" s="57" t="s">
        <v>274</v>
      </c>
      <c r="U1186" s="57">
        <v>6</v>
      </c>
      <c r="V1186" s="125">
        <v>120.12</v>
      </c>
      <c r="W1186" s="125" t="s">
        <v>1017</v>
      </c>
      <c r="X1186" s="65">
        <v>44789</v>
      </c>
      <c r="Y1186" s="65">
        <v>44791</v>
      </c>
      <c r="Z1186" s="69" t="s">
        <v>1080</v>
      </c>
      <c r="AA1186" s="322">
        <v>43450</v>
      </c>
      <c r="AB1186" s="56">
        <v>120</v>
      </c>
      <c r="AC1186" s="56">
        <v>110</v>
      </c>
      <c r="AD1186" s="65">
        <v>48273</v>
      </c>
      <c r="AE1186" s="117">
        <v>278.75</v>
      </c>
      <c r="AF1186" s="117"/>
      <c r="AG1186" s="56"/>
      <c r="AH1186" s="56"/>
      <c r="AI1186" s="56"/>
      <c r="AJ1186" s="56"/>
      <c r="AK1186" s="56"/>
      <c r="AL1186" s="58"/>
      <c r="AM1186" s="58"/>
      <c r="AN1186" s="58"/>
      <c r="AO1186" s="58"/>
      <c r="AP1186" s="58"/>
      <c r="AQ1186" s="58"/>
      <c r="AR1186" s="58"/>
      <c r="AS1186" s="58"/>
      <c r="AT1186" s="58"/>
      <c r="AU1186" s="58"/>
      <c r="AV1186" s="58"/>
      <c r="AW1186" s="56"/>
      <c r="AX1186" s="56"/>
      <c r="AY1186" s="56"/>
      <c r="AZ1186" s="56"/>
      <c r="BA1186" s="58"/>
      <c r="BB1186" s="58"/>
      <c r="BC1186" s="56"/>
      <c r="BD1186" s="56"/>
      <c r="BE1186" s="56"/>
      <c r="BF1186" s="56"/>
      <c r="BG1186" s="56"/>
      <c r="BH1186" s="56"/>
      <c r="BI1186" s="56"/>
      <c r="BJ1186" s="56"/>
      <c r="BK1186" s="56"/>
      <c r="BL1186" s="56"/>
      <c r="BM1186" s="56"/>
      <c r="BN1186" s="56"/>
      <c r="BO1186" s="56"/>
      <c r="BP1186" s="56"/>
      <c r="BQ1186" s="56"/>
      <c r="BR1186" s="56"/>
      <c r="BS1186" s="56"/>
      <c r="BT1186" s="56"/>
      <c r="BU1186" s="56"/>
      <c r="BV1186" s="56"/>
      <c r="BW1186" s="56"/>
      <c r="BX1186" s="56"/>
      <c r="BY1186" s="56"/>
      <c r="BZ1186" s="56"/>
      <c r="CA1186" s="56"/>
      <c r="CB1186" s="56"/>
      <c r="CC1186" s="56"/>
      <c r="CD1186" s="56"/>
      <c r="CE1186" s="56"/>
      <c r="CF1186" s="56"/>
      <c r="CG1186" s="56"/>
      <c r="CH1186" s="56"/>
      <c r="CI1186" s="56"/>
      <c r="CJ1186" s="56"/>
      <c r="CK1186" s="56"/>
      <c r="CL1186" s="56"/>
      <c r="CM1186" s="56"/>
      <c r="CN1186" s="56"/>
      <c r="CO1186" s="56"/>
      <c r="CP1186" s="56"/>
      <c r="CQ1186" s="56"/>
      <c r="CR1186" s="56"/>
      <c r="CS1186" s="58">
        <f>+AL1186+AT1186</f>
        <v>0</v>
      </c>
      <c r="CT1186" s="76">
        <f>+BA1186+BG1186+BM1186+BS1186+BY1186+CE1186+CK1186+CQ1186</f>
        <v>0</v>
      </c>
      <c r="CU1186" s="76">
        <f>+CS1186-CT1186</f>
        <v>0</v>
      </c>
      <c r="CV1186" s="81">
        <f>+AE1186-AL1186-AT1186</f>
        <v>278.75</v>
      </c>
      <c r="CW1186" s="56"/>
      <c r="CX1186" s="56"/>
      <c r="CY1186" s="56"/>
    </row>
    <row r="1187" spans="1:103" s="70" customFormat="1">
      <c r="A1187" s="56" t="s">
        <v>652</v>
      </c>
      <c r="B1187" s="13">
        <v>143</v>
      </c>
      <c r="C1187" s="15" t="s">
        <v>402</v>
      </c>
      <c r="D1187" s="15" t="s">
        <v>403</v>
      </c>
      <c r="E1187" s="13" t="s">
        <v>262</v>
      </c>
      <c r="F1187" s="13">
        <v>16</v>
      </c>
      <c r="G1187" s="13" t="s">
        <v>274</v>
      </c>
      <c r="H1187" s="13">
        <v>6</v>
      </c>
      <c r="I1187" s="55">
        <v>120.12</v>
      </c>
      <c r="J1187" s="55">
        <v>35900</v>
      </c>
      <c r="K1187" s="15">
        <v>0</v>
      </c>
      <c r="L1187" s="15" t="s">
        <v>41</v>
      </c>
      <c r="M1187" s="62" t="s">
        <v>14</v>
      </c>
      <c r="N1187" s="56" t="s">
        <v>154</v>
      </c>
      <c r="O1187" s="56" t="s">
        <v>653</v>
      </c>
      <c r="P1187" s="62" t="s">
        <v>14</v>
      </c>
      <c r="Q1187" s="56">
        <v>43761098</v>
      </c>
      <c r="R1187" s="56" t="s">
        <v>654</v>
      </c>
      <c r="S1187" s="56" t="s">
        <v>465</v>
      </c>
      <c r="T1187" s="57" t="s">
        <v>274</v>
      </c>
      <c r="U1187" s="57">
        <v>6</v>
      </c>
      <c r="V1187" s="125">
        <v>120.12</v>
      </c>
      <c r="W1187" s="125" t="s">
        <v>1017</v>
      </c>
      <c r="X1187" s="65">
        <v>44789</v>
      </c>
      <c r="Y1187" s="65">
        <v>44791</v>
      </c>
      <c r="Z1187" s="69" t="s">
        <v>1080</v>
      </c>
      <c r="AA1187" s="322">
        <v>43450</v>
      </c>
      <c r="AB1187" s="56">
        <v>120</v>
      </c>
      <c r="AC1187" s="56">
        <v>111</v>
      </c>
      <c r="AD1187" s="65">
        <v>48303</v>
      </c>
      <c r="AE1187" s="117">
        <v>278.75</v>
      </c>
      <c r="AF1187" s="117"/>
      <c r="AG1187" s="56"/>
      <c r="AH1187" s="56"/>
      <c r="AI1187" s="56"/>
      <c r="AJ1187" s="56"/>
      <c r="AK1187" s="56"/>
      <c r="AL1187" s="58"/>
      <c r="AM1187" s="58"/>
      <c r="AN1187" s="58"/>
      <c r="AO1187" s="58"/>
      <c r="AP1187" s="58"/>
      <c r="AQ1187" s="58"/>
      <c r="AR1187" s="58"/>
      <c r="AS1187" s="58"/>
      <c r="AT1187" s="58"/>
      <c r="AU1187" s="58"/>
      <c r="AV1187" s="58"/>
      <c r="AW1187" s="56"/>
      <c r="AX1187" s="56"/>
      <c r="AY1187" s="56"/>
      <c r="AZ1187" s="56"/>
      <c r="BA1187" s="58"/>
      <c r="BB1187" s="58"/>
      <c r="BC1187" s="56"/>
      <c r="BD1187" s="56"/>
      <c r="BE1187" s="56"/>
      <c r="BF1187" s="56"/>
      <c r="BG1187" s="56"/>
      <c r="BH1187" s="56"/>
      <c r="BI1187" s="56"/>
      <c r="BJ1187" s="56"/>
      <c r="BK1187" s="56"/>
      <c r="BL1187" s="56"/>
      <c r="BM1187" s="56"/>
      <c r="BN1187" s="56"/>
      <c r="BO1187" s="56"/>
      <c r="BP1187" s="56"/>
      <c r="BQ1187" s="56"/>
      <c r="BR1187" s="56"/>
      <c r="BS1187" s="56"/>
      <c r="BT1187" s="56"/>
      <c r="BU1187" s="56"/>
      <c r="BV1187" s="56"/>
      <c r="BW1187" s="56"/>
      <c r="BX1187" s="56"/>
      <c r="BY1187" s="56"/>
      <c r="BZ1187" s="56"/>
      <c r="CA1187" s="56"/>
      <c r="CB1187" s="56"/>
      <c r="CC1187" s="56"/>
      <c r="CD1187" s="56"/>
      <c r="CE1187" s="56"/>
      <c r="CF1187" s="56"/>
      <c r="CG1187" s="56"/>
      <c r="CH1187" s="56"/>
      <c r="CI1187" s="56"/>
      <c r="CJ1187" s="56"/>
      <c r="CK1187" s="56"/>
      <c r="CL1187" s="56"/>
      <c r="CM1187" s="56"/>
      <c r="CN1187" s="56"/>
      <c r="CO1187" s="56"/>
      <c r="CP1187" s="56"/>
      <c r="CQ1187" s="56"/>
      <c r="CR1187" s="56"/>
      <c r="CS1187" s="58">
        <f>+AL1187+AT1187</f>
        <v>0</v>
      </c>
      <c r="CT1187" s="76">
        <f>+BA1187+BG1187+BM1187+BS1187+BY1187+CE1187+CK1187+CQ1187</f>
        <v>0</v>
      </c>
      <c r="CU1187" s="76">
        <f>+CS1187-CT1187</f>
        <v>0</v>
      </c>
      <c r="CV1187" s="81">
        <f>+AE1187-AL1187-AT1187</f>
        <v>278.75</v>
      </c>
      <c r="CW1187" s="56"/>
      <c r="CX1187" s="56"/>
      <c r="CY1187" s="56"/>
    </row>
    <row r="1188" spans="1:103" s="70" customFormat="1">
      <c r="A1188" s="56" t="s">
        <v>652</v>
      </c>
      <c r="B1188" s="13">
        <v>143</v>
      </c>
      <c r="C1188" s="15" t="s">
        <v>402</v>
      </c>
      <c r="D1188" s="15" t="s">
        <v>403</v>
      </c>
      <c r="E1188" s="13" t="s">
        <v>262</v>
      </c>
      <c r="F1188" s="13">
        <v>16</v>
      </c>
      <c r="G1188" s="13" t="s">
        <v>274</v>
      </c>
      <c r="H1188" s="13">
        <v>6</v>
      </c>
      <c r="I1188" s="55">
        <v>120.12</v>
      </c>
      <c r="J1188" s="55">
        <v>35900</v>
      </c>
      <c r="K1188" s="15">
        <v>0</v>
      </c>
      <c r="L1188" s="15" t="s">
        <v>41</v>
      </c>
      <c r="M1188" s="62" t="s">
        <v>14</v>
      </c>
      <c r="N1188" s="56" t="s">
        <v>154</v>
      </c>
      <c r="O1188" s="56" t="s">
        <v>653</v>
      </c>
      <c r="P1188" s="62" t="s">
        <v>14</v>
      </c>
      <c r="Q1188" s="56">
        <v>43761098</v>
      </c>
      <c r="R1188" s="56" t="s">
        <v>654</v>
      </c>
      <c r="S1188" s="56" t="s">
        <v>465</v>
      </c>
      <c r="T1188" s="57" t="s">
        <v>274</v>
      </c>
      <c r="U1188" s="57">
        <v>6</v>
      </c>
      <c r="V1188" s="125">
        <v>120.12</v>
      </c>
      <c r="W1188" s="125" t="s">
        <v>1017</v>
      </c>
      <c r="X1188" s="65">
        <v>44789</v>
      </c>
      <c r="Y1188" s="65">
        <v>44791</v>
      </c>
      <c r="Z1188" s="69" t="s">
        <v>1080</v>
      </c>
      <c r="AA1188" s="322">
        <v>43450</v>
      </c>
      <c r="AB1188" s="56">
        <v>120</v>
      </c>
      <c r="AC1188" s="56">
        <v>112</v>
      </c>
      <c r="AD1188" s="65">
        <v>48334</v>
      </c>
      <c r="AE1188" s="117">
        <v>278.75</v>
      </c>
      <c r="AF1188" s="117"/>
      <c r="AG1188" s="56"/>
      <c r="AH1188" s="56"/>
      <c r="AI1188" s="56"/>
      <c r="AJ1188" s="56"/>
      <c r="AK1188" s="56"/>
      <c r="AL1188" s="58"/>
      <c r="AM1188" s="58"/>
      <c r="AN1188" s="58"/>
      <c r="AO1188" s="58"/>
      <c r="AP1188" s="58"/>
      <c r="AQ1188" s="58"/>
      <c r="AR1188" s="58"/>
      <c r="AS1188" s="58"/>
      <c r="AT1188" s="58"/>
      <c r="AU1188" s="58"/>
      <c r="AV1188" s="58"/>
      <c r="AW1188" s="56"/>
      <c r="AX1188" s="56"/>
      <c r="AY1188" s="56"/>
      <c r="AZ1188" s="56"/>
      <c r="BA1188" s="58"/>
      <c r="BB1188" s="58"/>
      <c r="BC1188" s="56"/>
      <c r="BD1188" s="56"/>
      <c r="BE1188" s="56"/>
      <c r="BF1188" s="56"/>
      <c r="BG1188" s="56"/>
      <c r="BH1188" s="56"/>
      <c r="BI1188" s="56"/>
      <c r="BJ1188" s="56"/>
      <c r="BK1188" s="56"/>
      <c r="BL1188" s="56"/>
      <c r="BM1188" s="56"/>
      <c r="BN1188" s="56"/>
      <c r="BO1188" s="56"/>
      <c r="BP1188" s="56"/>
      <c r="BQ1188" s="56"/>
      <c r="BR1188" s="56"/>
      <c r="BS1188" s="56"/>
      <c r="BT1188" s="56"/>
      <c r="BU1188" s="56"/>
      <c r="BV1188" s="56"/>
      <c r="BW1188" s="56"/>
      <c r="BX1188" s="56"/>
      <c r="BY1188" s="56"/>
      <c r="BZ1188" s="56"/>
      <c r="CA1188" s="56"/>
      <c r="CB1188" s="56"/>
      <c r="CC1188" s="56"/>
      <c r="CD1188" s="56"/>
      <c r="CE1188" s="56"/>
      <c r="CF1188" s="56"/>
      <c r="CG1188" s="56"/>
      <c r="CH1188" s="56"/>
      <c r="CI1188" s="56"/>
      <c r="CJ1188" s="56"/>
      <c r="CK1188" s="56"/>
      <c r="CL1188" s="56"/>
      <c r="CM1188" s="56"/>
      <c r="CN1188" s="56"/>
      <c r="CO1188" s="56"/>
      <c r="CP1188" s="56"/>
      <c r="CQ1188" s="56"/>
      <c r="CR1188" s="56"/>
      <c r="CS1188" s="58">
        <f>+AL1188+AT1188</f>
        <v>0</v>
      </c>
      <c r="CT1188" s="76">
        <f>+BA1188+BG1188+BM1188+BS1188+BY1188+CE1188+CK1188+CQ1188</f>
        <v>0</v>
      </c>
      <c r="CU1188" s="76">
        <f>+CS1188-CT1188</f>
        <v>0</v>
      </c>
      <c r="CV1188" s="81">
        <f>+AE1188-AL1188-AT1188</f>
        <v>278.75</v>
      </c>
      <c r="CW1188" s="56"/>
      <c r="CX1188" s="56"/>
      <c r="CY1188" s="56"/>
    </row>
    <row r="1189" spans="1:103" s="70" customFormat="1">
      <c r="A1189" s="56" t="s">
        <v>652</v>
      </c>
      <c r="B1189" s="13">
        <v>143</v>
      </c>
      <c r="C1189" s="15" t="s">
        <v>402</v>
      </c>
      <c r="D1189" s="15" t="s">
        <v>403</v>
      </c>
      <c r="E1189" s="13" t="s">
        <v>262</v>
      </c>
      <c r="F1189" s="13">
        <v>16</v>
      </c>
      <c r="G1189" s="13" t="s">
        <v>274</v>
      </c>
      <c r="H1189" s="13">
        <v>6</v>
      </c>
      <c r="I1189" s="55">
        <v>120.12</v>
      </c>
      <c r="J1189" s="55">
        <v>35900</v>
      </c>
      <c r="K1189" s="15">
        <v>0</v>
      </c>
      <c r="L1189" s="15" t="s">
        <v>41</v>
      </c>
      <c r="M1189" s="62" t="s">
        <v>14</v>
      </c>
      <c r="N1189" s="56" t="s">
        <v>154</v>
      </c>
      <c r="O1189" s="56" t="s">
        <v>653</v>
      </c>
      <c r="P1189" s="62" t="s">
        <v>14</v>
      </c>
      <c r="Q1189" s="56">
        <v>43761098</v>
      </c>
      <c r="R1189" s="56" t="s">
        <v>654</v>
      </c>
      <c r="S1189" s="56" t="s">
        <v>465</v>
      </c>
      <c r="T1189" s="57" t="s">
        <v>274</v>
      </c>
      <c r="U1189" s="57">
        <v>6</v>
      </c>
      <c r="V1189" s="125">
        <v>120.12</v>
      </c>
      <c r="W1189" s="125" t="s">
        <v>1017</v>
      </c>
      <c r="X1189" s="65">
        <v>44789</v>
      </c>
      <c r="Y1189" s="65">
        <v>44791</v>
      </c>
      <c r="Z1189" s="69" t="s">
        <v>1080</v>
      </c>
      <c r="AA1189" s="322">
        <v>43450</v>
      </c>
      <c r="AB1189" s="56">
        <v>120</v>
      </c>
      <c r="AC1189" s="56">
        <v>113</v>
      </c>
      <c r="AD1189" s="65">
        <v>48364</v>
      </c>
      <c r="AE1189" s="117">
        <v>278.75</v>
      </c>
      <c r="AF1189" s="117"/>
      <c r="AG1189" s="56"/>
      <c r="AH1189" s="56"/>
      <c r="AI1189" s="56"/>
      <c r="AJ1189" s="56"/>
      <c r="AK1189" s="56"/>
      <c r="AL1189" s="58"/>
      <c r="AM1189" s="58"/>
      <c r="AN1189" s="58"/>
      <c r="AO1189" s="58"/>
      <c r="AP1189" s="58"/>
      <c r="AQ1189" s="58"/>
      <c r="AR1189" s="58"/>
      <c r="AS1189" s="58"/>
      <c r="AT1189" s="58"/>
      <c r="AU1189" s="58"/>
      <c r="AV1189" s="58"/>
      <c r="AW1189" s="56"/>
      <c r="AX1189" s="56"/>
      <c r="AY1189" s="56"/>
      <c r="AZ1189" s="56"/>
      <c r="BA1189" s="58"/>
      <c r="BB1189" s="58"/>
      <c r="BC1189" s="56"/>
      <c r="BD1189" s="56"/>
      <c r="BE1189" s="56"/>
      <c r="BF1189" s="56"/>
      <c r="BG1189" s="56"/>
      <c r="BH1189" s="56"/>
      <c r="BI1189" s="56"/>
      <c r="BJ1189" s="56"/>
      <c r="BK1189" s="56"/>
      <c r="BL1189" s="56"/>
      <c r="BM1189" s="56"/>
      <c r="BN1189" s="56"/>
      <c r="BO1189" s="56"/>
      <c r="BP1189" s="56"/>
      <c r="BQ1189" s="56"/>
      <c r="BR1189" s="56"/>
      <c r="BS1189" s="56"/>
      <c r="BT1189" s="56"/>
      <c r="BU1189" s="56"/>
      <c r="BV1189" s="56"/>
      <c r="BW1189" s="56"/>
      <c r="BX1189" s="56"/>
      <c r="BY1189" s="56"/>
      <c r="BZ1189" s="56"/>
      <c r="CA1189" s="56"/>
      <c r="CB1189" s="56"/>
      <c r="CC1189" s="56"/>
      <c r="CD1189" s="56"/>
      <c r="CE1189" s="56"/>
      <c r="CF1189" s="56"/>
      <c r="CG1189" s="56"/>
      <c r="CH1189" s="56"/>
      <c r="CI1189" s="56"/>
      <c r="CJ1189" s="56"/>
      <c r="CK1189" s="56"/>
      <c r="CL1189" s="56"/>
      <c r="CM1189" s="56"/>
      <c r="CN1189" s="56"/>
      <c r="CO1189" s="56"/>
      <c r="CP1189" s="56"/>
      <c r="CQ1189" s="56"/>
      <c r="CR1189" s="56"/>
      <c r="CS1189" s="58">
        <f>+AL1189+AT1189</f>
        <v>0</v>
      </c>
      <c r="CT1189" s="76">
        <f>+BA1189+BG1189+BM1189+BS1189+BY1189+CE1189+CK1189+CQ1189</f>
        <v>0</v>
      </c>
      <c r="CU1189" s="76">
        <f>+CS1189-CT1189</f>
        <v>0</v>
      </c>
      <c r="CV1189" s="81">
        <f>+AE1189-AL1189-AT1189</f>
        <v>278.75</v>
      </c>
      <c r="CW1189" s="56"/>
      <c r="CX1189" s="56"/>
      <c r="CY1189" s="56"/>
    </row>
    <row r="1190" spans="1:103" s="70" customFormat="1">
      <c r="A1190" s="56" t="s">
        <v>652</v>
      </c>
      <c r="B1190" s="13">
        <v>143</v>
      </c>
      <c r="C1190" s="15" t="s">
        <v>402</v>
      </c>
      <c r="D1190" s="15" t="s">
        <v>403</v>
      </c>
      <c r="E1190" s="13" t="s">
        <v>262</v>
      </c>
      <c r="F1190" s="13">
        <v>16</v>
      </c>
      <c r="G1190" s="13" t="s">
        <v>274</v>
      </c>
      <c r="H1190" s="13">
        <v>6</v>
      </c>
      <c r="I1190" s="55">
        <v>120.12</v>
      </c>
      <c r="J1190" s="55">
        <v>35900</v>
      </c>
      <c r="K1190" s="15">
        <v>0</v>
      </c>
      <c r="L1190" s="15" t="s">
        <v>41</v>
      </c>
      <c r="M1190" s="62" t="s">
        <v>14</v>
      </c>
      <c r="N1190" s="56" t="s">
        <v>154</v>
      </c>
      <c r="O1190" s="56" t="s">
        <v>653</v>
      </c>
      <c r="P1190" s="62" t="s">
        <v>14</v>
      </c>
      <c r="Q1190" s="56">
        <v>43761098</v>
      </c>
      <c r="R1190" s="56" t="s">
        <v>654</v>
      </c>
      <c r="S1190" s="56" t="s">
        <v>465</v>
      </c>
      <c r="T1190" s="57" t="s">
        <v>274</v>
      </c>
      <c r="U1190" s="57">
        <v>6</v>
      </c>
      <c r="V1190" s="125">
        <v>120.12</v>
      </c>
      <c r="W1190" s="125" t="s">
        <v>1017</v>
      </c>
      <c r="X1190" s="65">
        <v>44789</v>
      </c>
      <c r="Y1190" s="65">
        <v>44791</v>
      </c>
      <c r="Z1190" s="69" t="s">
        <v>1080</v>
      </c>
      <c r="AA1190" s="322">
        <v>43450</v>
      </c>
      <c r="AB1190" s="56">
        <v>120</v>
      </c>
      <c r="AC1190" s="56">
        <v>114</v>
      </c>
      <c r="AD1190" s="65">
        <v>48395</v>
      </c>
      <c r="AE1190" s="117">
        <v>278.75</v>
      </c>
      <c r="AF1190" s="117"/>
      <c r="AG1190" s="56"/>
      <c r="AH1190" s="56"/>
      <c r="AI1190" s="56"/>
      <c r="AJ1190" s="56"/>
      <c r="AK1190" s="56"/>
      <c r="AL1190" s="58"/>
      <c r="AM1190" s="58"/>
      <c r="AN1190" s="58"/>
      <c r="AO1190" s="58"/>
      <c r="AP1190" s="58"/>
      <c r="AQ1190" s="58"/>
      <c r="AR1190" s="58"/>
      <c r="AS1190" s="58"/>
      <c r="AT1190" s="58"/>
      <c r="AU1190" s="58"/>
      <c r="AV1190" s="58"/>
      <c r="AW1190" s="56"/>
      <c r="AX1190" s="56"/>
      <c r="AY1190" s="56"/>
      <c r="AZ1190" s="56"/>
      <c r="BA1190" s="58"/>
      <c r="BB1190" s="58"/>
      <c r="BC1190" s="56"/>
      <c r="BD1190" s="56"/>
      <c r="BE1190" s="56"/>
      <c r="BF1190" s="56"/>
      <c r="BG1190" s="56"/>
      <c r="BH1190" s="56"/>
      <c r="BI1190" s="56"/>
      <c r="BJ1190" s="56"/>
      <c r="BK1190" s="56"/>
      <c r="BL1190" s="56"/>
      <c r="BM1190" s="56"/>
      <c r="BN1190" s="56"/>
      <c r="BO1190" s="56"/>
      <c r="BP1190" s="56"/>
      <c r="BQ1190" s="56"/>
      <c r="BR1190" s="56"/>
      <c r="BS1190" s="56"/>
      <c r="BT1190" s="56"/>
      <c r="BU1190" s="56"/>
      <c r="BV1190" s="56"/>
      <c r="BW1190" s="56"/>
      <c r="BX1190" s="56"/>
      <c r="BY1190" s="56"/>
      <c r="BZ1190" s="56"/>
      <c r="CA1190" s="56"/>
      <c r="CB1190" s="56"/>
      <c r="CC1190" s="56"/>
      <c r="CD1190" s="56"/>
      <c r="CE1190" s="56"/>
      <c r="CF1190" s="56"/>
      <c r="CG1190" s="56"/>
      <c r="CH1190" s="56"/>
      <c r="CI1190" s="56"/>
      <c r="CJ1190" s="56"/>
      <c r="CK1190" s="56"/>
      <c r="CL1190" s="56"/>
      <c r="CM1190" s="56"/>
      <c r="CN1190" s="56"/>
      <c r="CO1190" s="56"/>
      <c r="CP1190" s="56"/>
      <c r="CQ1190" s="56"/>
      <c r="CR1190" s="56"/>
      <c r="CS1190" s="58">
        <f>+AL1190+AT1190</f>
        <v>0</v>
      </c>
      <c r="CT1190" s="76">
        <f>+BA1190+BG1190+BM1190+BS1190+BY1190+CE1190+CK1190+CQ1190</f>
        <v>0</v>
      </c>
      <c r="CU1190" s="76">
        <f>+CS1190-CT1190</f>
        <v>0</v>
      </c>
      <c r="CV1190" s="81">
        <f>+AE1190-AL1190-AT1190</f>
        <v>278.75</v>
      </c>
      <c r="CW1190" s="56"/>
      <c r="CX1190" s="56"/>
      <c r="CY1190" s="56"/>
    </row>
    <row r="1191" spans="1:103" s="70" customFormat="1">
      <c r="A1191" s="56" t="s">
        <v>652</v>
      </c>
      <c r="B1191" s="13">
        <v>143</v>
      </c>
      <c r="C1191" s="15" t="s">
        <v>402</v>
      </c>
      <c r="D1191" s="15" t="s">
        <v>403</v>
      </c>
      <c r="E1191" s="13" t="s">
        <v>262</v>
      </c>
      <c r="F1191" s="13">
        <v>16</v>
      </c>
      <c r="G1191" s="13" t="s">
        <v>274</v>
      </c>
      <c r="H1191" s="13">
        <v>6</v>
      </c>
      <c r="I1191" s="55">
        <v>120.12</v>
      </c>
      <c r="J1191" s="55">
        <v>35900</v>
      </c>
      <c r="K1191" s="15">
        <v>0</v>
      </c>
      <c r="L1191" s="15" t="s">
        <v>41</v>
      </c>
      <c r="M1191" s="62" t="s">
        <v>14</v>
      </c>
      <c r="N1191" s="56" t="s">
        <v>154</v>
      </c>
      <c r="O1191" s="56" t="s">
        <v>653</v>
      </c>
      <c r="P1191" s="62" t="s">
        <v>14</v>
      </c>
      <c r="Q1191" s="56">
        <v>43761098</v>
      </c>
      <c r="R1191" s="56" t="s">
        <v>654</v>
      </c>
      <c r="S1191" s="56" t="s">
        <v>465</v>
      </c>
      <c r="T1191" s="57" t="s">
        <v>274</v>
      </c>
      <c r="U1191" s="57">
        <v>6</v>
      </c>
      <c r="V1191" s="125">
        <v>120.12</v>
      </c>
      <c r="W1191" s="125" t="s">
        <v>1017</v>
      </c>
      <c r="X1191" s="65">
        <v>44789</v>
      </c>
      <c r="Y1191" s="65">
        <v>44791</v>
      </c>
      <c r="Z1191" s="69" t="s">
        <v>1080</v>
      </c>
      <c r="AA1191" s="322">
        <v>43450</v>
      </c>
      <c r="AB1191" s="56">
        <v>120</v>
      </c>
      <c r="AC1191" s="56">
        <v>115</v>
      </c>
      <c r="AD1191" s="65">
        <v>48425</v>
      </c>
      <c r="AE1191" s="117">
        <v>278.75</v>
      </c>
      <c r="AF1191" s="117"/>
      <c r="AG1191" s="56"/>
      <c r="AH1191" s="56"/>
      <c r="AI1191" s="56"/>
      <c r="AJ1191" s="56"/>
      <c r="AK1191" s="56"/>
      <c r="AL1191" s="58"/>
      <c r="AM1191" s="58"/>
      <c r="AN1191" s="58"/>
      <c r="AO1191" s="58"/>
      <c r="AP1191" s="58"/>
      <c r="AQ1191" s="58"/>
      <c r="AR1191" s="58"/>
      <c r="AS1191" s="58"/>
      <c r="AT1191" s="58"/>
      <c r="AU1191" s="58"/>
      <c r="AV1191" s="58"/>
      <c r="AW1191" s="56"/>
      <c r="AX1191" s="56"/>
      <c r="AY1191" s="56"/>
      <c r="AZ1191" s="56"/>
      <c r="BA1191" s="58"/>
      <c r="BB1191" s="58"/>
      <c r="BC1191" s="56"/>
      <c r="BD1191" s="56"/>
      <c r="BE1191" s="56"/>
      <c r="BF1191" s="56"/>
      <c r="BG1191" s="56"/>
      <c r="BH1191" s="56"/>
      <c r="BI1191" s="56"/>
      <c r="BJ1191" s="56"/>
      <c r="BK1191" s="56"/>
      <c r="BL1191" s="56"/>
      <c r="BM1191" s="56"/>
      <c r="BN1191" s="56"/>
      <c r="BO1191" s="56"/>
      <c r="BP1191" s="56"/>
      <c r="BQ1191" s="56"/>
      <c r="BR1191" s="56"/>
      <c r="BS1191" s="56"/>
      <c r="BT1191" s="56"/>
      <c r="BU1191" s="56"/>
      <c r="BV1191" s="56"/>
      <c r="BW1191" s="56"/>
      <c r="BX1191" s="56"/>
      <c r="BY1191" s="56"/>
      <c r="BZ1191" s="56"/>
      <c r="CA1191" s="56"/>
      <c r="CB1191" s="56"/>
      <c r="CC1191" s="56"/>
      <c r="CD1191" s="56"/>
      <c r="CE1191" s="56"/>
      <c r="CF1191" s="56"/>
      <c r="CG1191" s="56"/>
      <c r="CH1191" s="56"/>
      <c r="CI1191" s="56"/>
      <c r="CJ1191" s="56"/>
      <c r="CK1191" s="56"/>
      <c r="CL1191" s="56"/>
      <c r="CM1191" s="56"/>
      <c r="CN1191" s="56"/>
      <c r="CO1191" s="56"/>
      <c r="CP1191" s="56"/>
      <c r="CQ1191" s="56"/>
      <c r="CR1191" s="56"/>
      <c r="CS1191" s="58">
        <f>+AL1191+AT1191</f>
        <v>0</v>
      </c>
      <c r="CT1191" s="76">
        <f>+BA1191+BG1191+BM1191+BS1191+BY1191+CE1191+CK1191+CQ1191</f>
        <v>0</v>
      </c>
      <c r="CU1191" s="76">
        <f>+CS1191-CT1191</f>
        <v>0</v>
      </c>
      <c r="CV1191" s="81">
        <f>+AE1191-AL1191-AT1191</f>
        <v>278.75</v>
      </c>
      <c r="CW1191" s="56"/>
      <c r="CX1191" s="56"/>
      <c r="CY1191" s="56"/>
    </row>
    <row r="1192" spans="1:103" s="70" customFormat="1">
      <c r="A1192" s="56" t="s">
        <v>652</v>
      </c>
      <c r="B1192" s="13">
        <v>143</v>
      </c>
      <c r="C1192" s="15" t="s">
        <v>402</v>
      </c>
      <c r="D1192" s="15" t="s">
        <v>403</v>
      </c>
      <c r="E1192" s="13" t="s">
        <v>262</v>
      </c>
      <c r="F1192" s="13">
        <v>16</v>
      </c>
      <c r="G1192" s="13" t="s">
        <v>274</v>
      </c>
      <c r="H1192" s="13">
        <v>6</v>
      </c>
      <c r="I1192" s="55">
        <v>120.12</v>
      </c>
      <c r="J1192" s="55">
        <v>35900</v>
      </c>
      <c r="K1192" s="15">
        <v>0</v>
      </c>
      <c r="L1192" s="15" t="s">
        <v>41</v>
      </c>
      <c r="M1192" s="62" t="s">
        <v>14</v>
      </c>
      <c r="N1192" s="56" t="s">
        <v>154</v>
      </c>
      <c r="O1192" s="56" t="s">
        <v>653</v>
      </c>
      <c r="P1192" s="62" t="s">
        <v>14</v>
      </c>
      <c r="Q1192" s="56">
        <v>43761098</v>
      </c>
      <c r="R1192" s="56" t="s">
        <v>654</v>
      </c>
      <c r="S1192" s="56" t="s">
        <v>465</v>
      </c>
      <c r="T1192" s="57" t="s">
        <v>274</v>
      </c>
      <c r="U1192" s="57">
        <v>6</v>
      </c>
      <c r="V1192" s="125">
        <v>120.12</v>
      </c>
      <c r="W1192" s="125" t="s">
        <v>1017</v>
      </c>
      <c r="X1192" s="65">
        <v>44789</v>
      </c>
      <c r="Y1192" s="65">
        <v>44791</v>
      </c>
      <c r="Z1192" s="69" t="s">
        <v>1080</v>
      </c>
      <c r="AA1192" s="322">
        <v>43450</v>
      </c>
      <c r="AB1192" s="56">
        <v>120</v>
      </c>
      <c r="AC1192" s="56">
        <v>116</v>
      </c>
      <c r="AD1192" s="65">
        <v>48456</v>
      </c>
      <c r="AE1192" s="117">
        <v>278.75</v>
      </c>
      <c r="AF1192" s="117"/>
      <c r="AG1192" s="56"/>
      <c r="AH1192" s="56"/>
      <c r="AI1192" s="56"/>
      <c r="AJ1192" s="56"/>
      <c r="AK1192" s="56"/>
      <c r="AL1192" s="58"/>
      <c r="AM1192" s="58"/>
      <c r="AN1192" s="58"/>
      <c r="AO1192" s="58"/>
      <c r="AP1192" s="58"/>
      <c r="AQ1192" s="58"/>
      <c r="AR1192" s="58"/>
      <c r="AS1192" s="58"/>
      <c r="AT1192" s="58"/>
      <c r="AU1192" s="58"/>
      <c r="AV1192" s="58"/>
      <c r="AW1192" s="56"/>
      <c r="AX1192" s="56"/>
      <c r="AY1192" s="56"/>
      <c r="AZ1192" s="56"/>
      <c r="BA1192" s="58"/>
      <c r="BB1192" s="58"/>
      <c r="BC1192" s="56"/>
      <c r="BD1192" s="56"/>
      <c r="BE1192" s="56"/>
      <c r="BF1192" s="56"/>
      <c r="BG1192" s="56"/>
      <c r="BH1192" s="56"/>
      <c r="BI1192" s="56"/>
      <c r="BJ1192" s="56"/>
      <c r="BK1192" s="56"/>
      <c r="BL1192" s="56"/>
      <c r="BM1192" s="56"/>
      <c r="BN1192" s="56"/>
      <c r="BO1192" s="56"/>
      <c r="BP1192" s="56"/>
      <c r="BQ1192" s="56"/>
      <c r="BR1192" s="56"/>
      <c r="BS1192" s="56"/>
      <c r="BT1192" s="56"/>
      <c r="BU1192" s="56"/>
      <c r="BV1192" s="56"/>
      <c r="BW1192" s="56"/>
      <c r="BX1192" s="56"/>
      <c r="BY1192" s="56"/>
      <c r="BZ1192" s="56"/>
      <c r="CA1192" s="56"/>
      <c r="CB1192" s="56"/>
      <c r="CC1192" s="56"/>
      <c r="CD1192" s="56"/>
      <c r="CE1192" s="56"/>
      <c r="CF1192" s="56"/>
      <c r="CG1192" s="56"/>
      <c r="CH1192" s="56"/>
      <c r="CI1192" s="56"/>
      <c r="CJ1192" s="56"/>
      <c r="CK1192" s="56"/>
      <c r="CL1192" s="56"/>
      <c r="CM1192" s="56"/>
      <c r="CN1192" s="56"/>
      <c r="CO1192" s="56"/>
      <c r="CP1192" s="56"/>
      <c r="CQ1192" s="56"/>
      <c r="CR1192" s="56"/>
      <c r="CS1192" s="58">
        <f>+AL1192+AT1192</f>
        <v>0</v>
      </c>
      <c r="CT1192" s="76">
        <f>+BA1192+BG1192+BM1192+BS1192+BY1192+CE1192+CK1192+CQ1192</f>
        <v>0</v>
      </c>
      <c r="CU1192" s="76">
        <f>+CS1192-CT1192</f>
        <v>0</v>
      </c>
      <c r="CV1192" s="81">
        <f>+AE1192-AL1192-AT1192</f>
        <v>278.75</v>
      </c>
      <c r="CW1192" s="56"/>
      <c r="CX1192" s="56"/>
      <c r="CY1192" s="56"/>
    </row>
    <row r="1193" spans="1:103" s="70" customFormat="1">
      <c r="A1193" s="56" t="s">
        <v>652</v>
      </c>
      <c r="B1193" s="13">
        <v>143</v>
      </c>
      <c r="C1193" s="15" t="s">
        <v>402</v>
      </c>
      <c r="D1193" s="15" t="s">
        <v>403</v>
      </c>
      <c r="E1193" s="13" t="s">
        <v>262</v>
      </c>
      <c r="F1193" s="13">
        <v>16</v>
      </c>
      <c r="G1193" s="13" t="s">
        <v>274</v>
      </c>
      <c r="H1193" s="13">
        <v>6</v>
      </c>
      <c r="I1193" s="55">
        <v>120.12</v>
      </c>
      <c r="J1193" s="55">
        <v>35900</v>
      </c>
      <c r="K1193" s="15">
        <v>0</v>
      </c>
      <c r="L1193" s="15" t="s">
        <v>41</v>
      </c>
      <c r="M1193" s="62" t="s">
        <v>14</v>
      </c>
      <c r="N1193" s="56" t="s">
        <v>154</v>
      </c>
      <c r="O1193" s="56" t="s">
        <v>653</v>
      </c>
      <c r="P1193" s="62" t="s">
        <v>14</v>
      </c>
      <c r="Q1193" s="56">
        <v>43761098</v>
      </c>
      <c r="R1193" s="56" t="s">
        <v>654</v>
      </c>
      <c r="S1193" s="56" t="s">
        <v>465</v>
      </c>
      <c r="T1193" s="57" t="s">
        <v>274</v>
      </c>
      <c r="U1193" s="57">
        <v>6</v>
      </c>
      <c r="V1193" s="125">
        <v>120.12</v>
      </c>
      <c r="W1193" s="125" t="s">
        <v>1017</v>
      </c>
      <c r="X1193" s="65">
        <v>44789</v>
      </c>
      <c r="Y1193" s="65">
        <v>44791</v>
      </c>
      <c r="Z1193" s="69" t="s">
        <v>1080</v>
      </c>
      <c r="AA1193" s="322">
        <v>43450</v>
      </c>
      <c r="AB1193" s="56">
        <v>120</v>
      </c>
      <c r="AC1193" s="56">
        <v>117</v>
      </c>
      <c r="AD1193" s="65">
        <v>48487</v>
      </c>
      <c r="AE1193" s="117">
        <v>278.75</v>
      </c>
      <c r="AF1193" s="117"/>
      <c r="AG1193" s="56"/>
      <c r="AH1193" s="56"/>
      <c r="AI1193" s="56"/>
      <c r="AJ1193" s="56"/>
      <c r="AK1193" s="56"/>
      <c r="AL1193" s="58"/>
      <c r="AM1193" s="58"/>
      <c r="AN1193" s="58"/>
      <c r="AO1193" s="58"/>
      <c r="AP1193" s="58"/>
      <c r="AQ1193" s="58"/>
      <c r="AR1193" s="58"/>
      <c r="AS1193" s="58"/>
      <c r="AT1193" s="58"/>
      <c r="AU1193" s="58"/>
      <c r="AV1193" s="58"/>
      <c r="AW1193" s="56"/>
      <c r="AX1193" s="56"/>
      <c r="AY1193" s="56"/>
      <c r="AZ1193" s="56"/>
      <c r="BA1193" s="58"/>
      <c r="BB1193" s="58"/>
      <c r="BC1193" s="56"/>
      <c r="BD1193" s="56"/>
      <c r="BE1193" s="56"/>
      <c r="BF1193" s="56"/>
      <c r="BG1193" s="56"/>
      <c r="BH1193" s="56"/>
      <c r="BI1193" s="56"/>
      <c r="BJ1193" s="56"/>
      <c r="BK1193" s="56"/>
      <c r="BL1193" s="56"/>
      <c r="BM1193" s="56"/>
      <c r="BN1193" s="56"/>
      <c r="BO1193" s="56"/>
      <c r="BP1193" s="56"/>
      <c r="BQ1193" s="56"/>
      <c r="BR1193" s="56"/>
      <c r="BS1193" s="56"/>
      <c r="BT1193" s="56"/>
      <c r="BU1193" s="56"/>
      <c r="BV1193" s="56"/>
      <c r="BW1193" s="56"/>
      <c r="BX1193" s="56"/>
      <c r="BY1193" s="56"/>
      <c r="BZ1193" s="56"/>
      <c r="CA1193" s="56"/>
      <c r="CB1193" s="56"/>
      <c r="CC1193" s="56"/>
      <c r="CD1193" s="56"/>
      <c r="CE1193" s="56"/>
      <c r="CF1193" s="56"/>
      <c r="CG1193" s="56"/>
      <c r="CH1193" s="56"/>
      <c r="CI1193" s="56"/>
      <c r="CJ1193" s="56"/>
      <c r="CK1193" s="56"/>
      <c r="CL1193" s="56"/>
      <c r="CM1193" s="56"/>
      <c r="CN1193" s="56"/>
      <c r="CO1193" s="56"/>
      <c r="CP1193" s="56"/>
      <c r="CQ1193" s="56"/>
      <c r="CR1193" s="56"/>
      <c r="CS1193" s="58">
        <f>+AL1193+AT1193</f>
        <v>0</v>
      </c>
      <c r="CT1193" s="76">
        <f>+BA1193+BG1193+BM1193+BS1193+BY1193+CE1193+CK1193+CQ1193</f>
        <v>0</v>
      </c>
      <c r="CU1193" s="76">
        <f>+CS1193-CT1193</f>
        <v>0</v>
      </c>
      <c r="CV1193" s="81">
        <f>+AE1193-AL1193-AT1193</f>
        <v>278.75</v>
      </c>
      <c r="CW1193" s="56"/>
      <c r="CX1193" s="56"/>
      <c r="CY1193" s="56"/>
    </row>
    <row r="1194" spans="1:103" s="70" customFormat="1">
      <c r="A1194" s="56" t="s">
        <v>652</v>
      </c>
      <c r="B1194" s="13">
        <v>143</v>
      </c>
      <c r="C1194" s="15" t="s">
        <v>402</v>
      </c>
      <c r="D1194" s="15" t="s">
        <v>403</v>
      </c>
      <c r="E1194" s="13" t="s">
        <v>262</v>
      </c>
      <c r="F1194" s="13">
        <v>16</v>
      </c>
      <c r="G1194" s="13" t="s">
        <v>274</v>
      </c>
      <c r="H1194" s="13">
        <v>6</v>
      </c>
      <c r="I1194" s="55">
        <v>120.12</v>
      </c>
      <c r="J1194" s="55">
        <v>35900</v>
      </c>
      <c r="K1194" s="15">
        <v>0</v>
      </c>
      <c r="L1194" s="15" t="s">
        <v>41</v>
      </c>
      <c r="M1194" s="62" t="s">
        <v>14</v>
      </c>
      <c r="N1194" s="56" t="s">
        <v>154</v>
      </c>
      <c r="O1194" s="56" t="s">
        <v>653</v>
      </c>
      <c r="P1194" s="62" t="s">
        <v>14</v>
      </c>
      <c r="Q1194" s="56">
        <v>43761098</v>
      </c>
      <c r="R1194" s="56" t="s">
        <v>654</v>
      </c>
      <c r="S1194" s="56" t="s">
        <v>465</v>
      </c>
      <c r="T1194" s="57" t="s">
        <v>274</v>
      </c>
      <c r="U1194" s="57">
        <v>6</v>
      </c>
      <c r="V1194" s="125">
        <v>120.12</v>
      </c>
      <c r="W1194" s="125" t="s">
        <v>1017</v>
      </c>
      <c r="X1194" s="65">
        <v>44789</v>
      </c>
      <c r="Y1194" s="65">
        <v>44791</v>
      </c>
      <c r="Z1194" s="69" t="s">
        <v>1080</v>
      </c>
      <c r="AA1194" s="322">
        <v>43450</v>
      </c>
      <c r="AB1194" s="56">
        <v>120</v>
      </c>
      <c r="AC1194" s="56">
        <v>118</v>
      </c>
      <c r="AD1194" s="65">
        <v>48517</v>
      </c>
      <c r="AE1194" s="117">
        <v>278.75</v>
      </c>
      <c r="AF1194" s="117"/>
      <c r="AG1194" s="56"/>
      <c r="AH1194" s="56"/>
      <c r="AI1194" s="56"/>
      <c r="AJ1194" s="56"/>
      <c r="AK1194" s="56"/>
      <c r="AL1194" s="58"/>
      <c r="AM1194" s="58"/>
      <c r="AN1194" s="58"/>
      <c r="AO1194" s="58"/>
      <c r="AP1194" s="58"/>
      <c r="AQ1194" s="58"/>
      <c r="AR1194" s="58"/>
      <c r="AS1194" s="58"/>
      <c r="AT1194" s="58"/>
      <c r="AU1194" s="58"/>
      <c r="AV1194" s="58"/>
      <c r="AW1194" s="56"/>
      <c r="AX1194" s="56"/>
      <c r="AY1194" s="56"/>
      <c r="AZ1194" s="56"/>
      <c r="BA1194" s="58"/>
      <c r="BB1194" s="58"/>
      <c r="BC1194" s="56"/>
      <c r="BD1194" s="56"/>
      <c r="BE1194" s="56"/>
      <c r="BF1194" s="56"/>
      <c r="BG1194" s="56"/>
      <c r="BH1194" s="56"/>
      <c r="BI1194" s="56"/>
      <c r="BJ1194" s="56"/>
      <c r="BK1194" s="56"/>
      <c r="BL1194" s="56"/>
      <c r="BM1194" s="56"/>
      <c r="BN1194" s="56"/>
      <c r="BO1194" s="56"/>
      <c r="BP1194" s="56"/>
      <c r="BQ1194" s="56"/>
      <c r="BR1194" s="56"/>
      <c r="BS1194" s="56"/>
      <c r="BT1194" s="56"/>
      <c r="BU1194" s="56"/>
      <c r="BV1194" s="56"/>
      <c r="BW1194" s="56"/>
      <c r="BX1194" s="56"/>
      <c r="BY1194" s="56"/>
      <c r="BZ1194" s="56"/>
      <c r="CA1194" s="56"/>
      <c r="CB1194" s="56"/>
      <c r="CC1194" s="56"/>
      <c r="CD1194" s="56"/>
      <c r="CE1194" s="56"/>
      <c r="CF1194" s="56"/>
      <c r="CG1194" s="56"/>
      <c r="CH1194" s="56"/>
      <c r="CI1194" s="56"/>
      <c r="CJ1194" s="56"/>
      <c r="CK1194" s="56"/>
      <c r="CL1194" s="56"/>
      <c r="CM1194" s="56"/>
      <c r="CN1194" s="56"/>
      <c r="CO1194" s="56"/>
      <c r="CP1194" s="56"/>
      <c r="CQ1194" s="56"/>
      <c r="CR1194" s="56"/>
      <c r="CS1194" s="58">
        <f>+AL1194+AT1194</f>
        <v>0</v>
      </c>
      <c r="CT1194" s="76">
        <f>+BA1194+BG1194+BM1194+BS1194+BY1194+CE1194+CK1194+CQ1194</f>
        <v>0</v>
      </c>
      <c r="CU1194" s="76">
        <f>+CS1194-CT1194</f>
        <v>0</v>
      </c>
      <c r="CV1194" s="81">
        <f>+AE1194-AL1194-AT1194</f>
        <v>278.75</v>
      </c>
      <c r="CW1194" s="56"/>
      <c r="CX1194" s="56"/>
      <c r="CY1194" s="56"/>
    </row>
    <row r="1195" spans="1:103" s="70" customFormat="1">
      <c r="A1195" s="56" t="s">
        <v>652</v>
      </c>
      <c r="B1195" s="13">
        <v>143</v>
      </c>
      <c r="C1195" s="15" t="s">
        <v>402</v>
      </c>
      <c r="D1195" s="15" t="s">
        <v>403</v>
      </c>
      <c r="E1195" s="13" t="s">
        <v>262</v>
      </c>
      <c r="F1195" s="13">
        <v>16</v>
      </c>
      <c r="G1195" s="13" t="s">
        <v>274</v>
      </c>
      <c r="H1195" s="13">
        <v>6</v>
      </c>
      <c r="I1195" s="55">
        <v>120.12</v>
      </c>
      <c r="J1195" s="55">
        <v>35900</v>
      </c>
      <c r="K1195" s="15">
        <v>0</v>
      </c>
      <c r="L1195" s="15" t="s">
        <v>41</v>
      </c>
      <c r="M1195" s="62" t="s">
        <v>14</v>
      </c>
      <c r="N1195" s="56" t="s">
        <v>154</v>
      </c>
      <c r="O1195" s="56" t="s">
        <v>653</v>
      </c>
      <c r="P1195" s="62" t="s">
        <v>14</v>
      </c>
      <c r="Q1195" s="56">
        <v>43761098</v>
      </c>
      <c r="R1195" s="56" t="s">
        <v>654</v>
      </c>
      <c r="S1195" s="56" t="s">
        <v>465</v>
      </c>
      <c r="T1195" s="57" t="s">
        <v>274</v>
      </c>
      <c r="U1195" s="57">
        <v>6</v>
      </c>
      <c r="V1195" s="125">
        <v>120.12</v>
      </c>
      <c r="W1195" s="125" t="s">
        <v>1017</v>
      </c>
      <c r="X1195" s="65">
        <v>44789</v>
      </c>
      <c r="Y1195" s="65">
        <v>44791</v>
      </c>
      <c r="Z1195" s="69" t="s">
        <v>1080</v>
      </c>
      <c r="AA1195" s="322">
        <v>43450</v>
      </c>
      <c r="AB1195" s="56">
        <v>120</v>
      </c>
      <c r="AC1195" s="56">
        <v>119</v>
      </c>
      <c r="AD1195" s="65">
        <v>48548</v>
      </c>
      <c r="AE1195" s="117">
        <v>278.75</v>
      </c>
      <c r="AF1195" s="117"/>
      <c r="AG1195" s="56"/>
      <c r="AH1195" s="56"/>
      <c r="AI1195" s="56"/>
      <c r="AJ1195" s="56"/>
      <c r="AK1195" s="56"/>
      <c r="AL1195" s="58"/>
      <c r="AM1195" s="58"/>
      <c r="AN1195" s="58"/>
      <c r="AO1195" s="58"/>
      <c r="AP1195" s="58"/>
      <c r="AQ1195" s="58"/>
      <c r="AR1195" s="58"/>
      <c r="AS1195" s="58"/>
      <c r="AT1195" s="58"/>
      <c r="AU1195" s="58"/>
      <c r="AV1195" s="58"/>
      <c r="AW1195" s="56"/>
      <c r="AX1195" s="56"/>
      <c r="AY1195" s="56"/>
      <c r="AZ1195" s="56"/>
      <c r="BA1195" s="58"/>
      <c r="BB1195" s="58"/>
      <c r="BC1195" s="56"/>
      <c r="BD1195" s="56"/>
      <c r="BE1195" s="56"/>
      <c r="BF1195" s="56"/>
      <c r="BG1195" s="56"/>
      <c r="BH1195" s="56"/>
      <c r="BI1195" s="56"/>
      <c r="BJ1195" s="56"/>
      <c r="BK1195" s="56"/>
      <c r="BL1195" s="56"/>
      <c r="BM1195" s="56"/>
      <c r="BN1195" s="56"/>
      <c r="BO1195" s="56"/>
      <c r="BP1195" s="56"/>
      <c r="BQ1195" s="56"/>
      <c r="BR1195" s="56"/>
      <c r="BS1195" s="56"/>
      <c r="BT1195" s="56"/>
      <c r="BU1195" s="56"/>
      <c r="BV1195" s="56"/>
      <c r="BW1195" s="56"/>
      <c r="BX1195" s="56"/>
      <c r="BY1195" s="56"/>
      <c r="BZ1195" s="56"/>
      <c r="CA1195" s="56"/>
      <c r="CB1195" s="56"/>
      <c r="CC1195" s="56"/>
      <c r="CD1195" s="56"/>
      <c r="CE1195" s="56"/>
      <c r="CF1195" s="56"/>
      <c r="CG1195" s="56"/>
      <c r="CH1195" s="56"/>
      <c r="CI1195" s="56"/>
      <c r="CJ1195" s="56"/>
      <c r="CK1195" s="56"/>
      <c r="CL1195" s="56"/>
      <c r="CM1195" s="56"/>
      <c r="CN1195" s="56"/>
      <c r="CO1195" s="56"/>
      <c r="CP1195" s="56"/>
      <c r="CQ1195" s="56"/>
      <c r="CR1195" s="56"/>
      <c r="CS1195" s="58">
        <f>+AL1195+AT1195</f>
        <v>0</v>
      </c>
      <c r="CT1195" s="76">
        <f>+BA1195+BG1195+BM1195+BS1195+BY1195+CE1195+CK1195+CQ1195</f>
        <v>0</v>
      </c>
      <c r="CU1195" s="76">
        <f>+CS1195-CT1195</f>
        <v>0</v>
      </c>
      <c r="CV1195" s="81">
        <f>+AE1195-AL1195-AT1195</f>
        <v>278.75</v>
      </c>
      <c r="CW1195" s="56"/>
      <c r="CX1195" s="56"/>
      <c r="CY1195" s="56"/>
    </row>
    <row r="1196" spans="1:103" s="70" customFormat="1">
      <c r="A1196" s="56" t="s">
        <v>652</v>
      </c>
      <c r="B1196" s="13">
        <v>143</v>
      </c>
      <c r="C1196" s="15" t="s">
        <v>402</v>
      </c>
      <c r="D1196" s="15" t="s">
        <v>403</v>
      </c>
      <c r="E1196" s="13" t="s">
        <v>262</v>
      </c>
      <c r="F1196" s="13">
        <v>16</v>
      </c>
      <c r="G1196" s="13" t="s">
        <v>274</v>
      </c>
      <c r="H1196" s="13">
        <v>6</v>
      </c>
      <c r="I1196" s="55">
        <v>120.12</v>
      </c>
      <c r="J1196" s="55">
        <v>35900</v>
      </c>
      <c r="K1196" s="15">
        <v>0</v>
      </c>
      <c r="L1196" s="15" t="s">
        <v>41</v>
      </c>
      <c r="M1196" s="62" t="s">
        <v>14</v>
      </c>
      <c r="N1196" s="56" t="s">
        <v>154</v>
      </c>
      <c r="O1196" s="56" t="s">
        <v>653</v>
      </c>
      <c r="P1196" s="62" t="s">
        <v>14</v>
      </c>
      <c r="Q1196" s="56">
        <v>43761098</v>
      </c>
      <c r="R1196" s="56" t="s">
        <v>654</v>
      </c>
      <c r="S1196" s="56" t="s">
        <v>465</v>
      </c>
      <c r="T1196" s="57" t="s">
        <v>274</v>
      </c>
      <c r="U1196" s="57">
        <v>6</v>
      </c>
      <c r="V1196" s="125">
        <v>120.12</v>
      </c>
      <c r="W1196" s="125" t="s">
        <v>1017</v>
      </c>
      <c r="X1196" s="65">
        <v>44789</v>
      </c>
      <c r="Y1196" s="65">
        <v>44791</v>
      </c>
      <c r="Z1196" s="69" t="s">
        <v>1080</v>
      </c>
      <c r="AA1196" s="322">
        <v>43450</v>
      </c>
      <c r="AB1196" s="56">
        <v>120</v>
      </c>
      <c r="AC1196" s="56">
        <v>120</v>
      </c>
      <c r="AD1196" s="65">
        <v>48578</v>
      </c>
      <c r="AE1196" s="117">
        <v>278.75</v>
      </c>
      <c r="AF1196" s="117"/>
      <c r="AG1196" s="56"/>
      <c r="AH1196" s="56"/>
      <c r="AI1196" s="56"/>
      <c r="AJ1196" s="56"/>
      <c r="AK1196" s="56"/>
      <c r="AL1196" s="58"/>
      <c r="AM1196" s="58"/>
      <c r="AN1196" s="58"/>
      <c r="AO1196" s="58"/>
      <c r="AP1196" s="58"/>
      <c r="AQ1196" s="58"/>
      <c r="AR1196" s="58"/>
      <c r="AS1196" s="58"/>
      <c r="AT1196" s="58"/>
      <c r="AU1196" s="58"/>
      <c r="AV1196" s="58"/>
      <c r="AW1196" s="56"/>
      <c r="AX1196" s="56"/>
      <c r="AY1196" s="56"/>
      <c r="AZ1196" s="56"/>
      <c r="BA1196" s="58"/>
      <c r="BB1196" s="58"/>
      <c r="BC1196" s="56"/>
      <c r="BD1196" s="56"/>
      <c r="BE1196" s="56"/>
      <c r="BF1196" s="56"/>
      <c r="BG1196" s="56"/>
      <c r="BH1196" s="56"/>
      <c r="BI1196" s="56"/>
      <c r="BJ1196" s="56"/>
      <c r="BK1196" s="56"/>
      <c r="BL1196" s="56"/>
      <c r="BM1196" s="56"/>
      <c r="BN1196" s="56"/>
      <c r="BO1196" s="56"/>
      <c r="BP1196" s="56"/>
      <c r="BQ1196" s="56"/>
      <c r="BR1196" s="56"/>
      <c r="BS1196" s="56"/>
      <c r="BT1196" s="56"/>
      <c r="BU1196" s="56"/>
      <c r="BV1196" s="56"/>
      <c r="BW1196" s="56"/>
      <c r="BX1196" s="56"/>
      <c r="BY1196" s="56"/>
      <c r="BZ1196" s="56"/>
      <c r="CA1196" s="56"/>
      <c r="CB1196" s="56"/>
      <c r="CC1196" s="56"/>
      <c r="CD1196" s="56"/>
      <c r="CE1196" s="56"/>
      <c r="CF1196" s="56"/>
      <c r="CG1196" s="56"/>
      <c r="CH1196" s="56"/>
      <c r="CI1196" s="56"/>
      <c r="CJ1196" s="56"/>
      <c r="CK1196" s="56"/>
      <c r="CL1196" s="56"/>
      <c r="CM1196" s="56"/>
      <c r="CN1196" s="56"/>
      <c r="CO1196" s="56"/>
      <c r="CP1196" s="56"/>
      <c r="CQ1196" s="56"/>
      <c r="CR1196" s="56"/>
      <c r="CS1196" s="58">
        <f>+AL1196+AT1196</f>
        <v>0</v>
      </c>
      <c r="CT1196" s="76">
        <f>+BA1196+BG1196+BM1196+BS1196+BY1196+CE1196+CK1196+CQ1196</f>
        <v>0</v>
      </c>
      <c r="CU1196" s="76">
        <f>+CS1196-CT1196</f>
        <v>0</v>
      </c>
      <c r="CV1196" s="81">
        <f>+AE1196-AL1196-AT1196</f>
        <v>278.75</v>
      </c>
      <c r="CW1196" s="56"/>
      <c r="CX1196" s="56"/>
      <c r="CY1196" s="56"/>
    </row>
    <row r="1197" spans="1:103" s="70" customFormat="1">
      <c r="A1197" s="56" t="s">
        <v>658</v>
      </c>
      <c r="B1197" s="13">
        <v>12</v>
      </c>
      <c r="C1197" s="15" t="s">
        <v>402</v>
      </c>
      <c r="D1197" s="15" t="s">
        <v>403</v>
      </c>
      <c r="E1197" s="13" t="s">
        <v>254</v>
      </c>
      <c r="F1197" s="13">
        <v>9</v>
      </c>
      <c r="G1197" s="13" t="s">
        <v>254</v>
      </c>
      <c r="H1197" s="13">
        <v>6</v>
      </c>
      <c r="I1197" s="55">
        <v>205.56</v>
      </c>
      <c r="J1197" s="55">
        <v>37900</v>
      </c>
      <c r="K1197" s="15">
        <v>0</v>
      </c>
      <c r="L1197" s="15" t="s">
        <v>41</v>
      </c>
      <c r="M1197" s="62" t="s">
        <v>14</v>
      </c>
      <c r="N1197" s="57">
        <v>40811527</v>
      </c>
      <c r="O1197" s="56" t="s">
        <v>2515</v>
      </c>
      <c r="P1197" s="62"/>
      <c r="Q1197" s="56"/>
      <c r="R1197" s="56"/>
      <c r="S1197" s="56" t="s">
        <v>465</v>
      </c>
      <c r="T1197" s="57" t="s">
        <v>254</v>
      </c>
      <c r="U1197" s="57">
        <v>6</v>
      </c>
      <c r="V1197" s="125">
        <v>209.85</v>
      </c>
      <c r="W1197" s="125" t="s">
        <v>1017</v>
      </c>
      <c r="X1197" s="65">
        <v>44986</v>
      </c>
      <c r="Y1197" s="65">
        <v>45364</v>
      </c>
      <c r="Z1197" s="69" t="s">
        <v>1080</v>
      </c>
      <c r="AA1197" s="325">
        <v>51000</v>
      </c>
      <c r="AB1197" s="56">
        <v>18</v>
      </c>
      <c r="AC1197" s="56">
        <v>0</v>
      </c>
      <c r="AD1197" s="65">
        <v>44986</v>
      </c>
      <c r="AE1197" s="117">
        <v>1583.11</v>
      </c>
      <c r="AF1197" s="117"/>
      <c r="AG1197" s="56" t="s">
        <v>441</v>
      </c>
      <c r="AH1197" s="65">
        <v>44986</v>
      </c>
      <c r="AI1197" s="65"/>
      <c r="AJ1197" s="65"/>
      <c r="AK1197" s="56" t="s">
        <v>659</v>
      </c>
      <c r="AL1197" s="58"/>
      <c r="AM1197" s="290">
        <v>6000</v>
      </c>
      <c r="AN1197" s="58" t="s">
        <v>2522</v>
      </c>
      <c r="AO1197" s="58"/>
      <c r="AP1197" s="58"/>
      <c r="AQ1197" s="58"/>
      <c r="AR1197" s="58"/>
      <c r="AS1197" s="58"/>
      <c r="AT1197" s="58"/>
      <c r="AU1197" s="58"/>
      <c r="AV1197" s="58"/>
      <c r="AW1197" s="65">
        <v>44986</v>
      </c>
      <c r="AX1197" s="56" t="s">
        <v>2533</v>
      </c>
      <c r="AY1197" s="58">
        <v>6000</v>
      </c>
      <c r="AZ1197" s="56"/>
      <c r="BA1197" s="58"/>
      <c r="BB1197" s="58"/>
      <c r="BC1197" s="56"/>
      <c r="BD1197" s="56"/>
      <c r="BE1197" s="56"/>
      <c r="BF1197" s="56"/>
      <c r="BG1197" s="56"/>
      <c r="BH1197" s="56"/>
      <c r="BI1197" s="56"/>
      <c r="BJ1197" s="56"/>
      <c r="BK1197" s="56"/>
      <c r="BL1197" s="56"/>
      <c r="BM1197" s="56"/>
      <c r="BN1197" s="56"/>
      <c r="BO1197" s="56"/>
      <c r="BP1197" s="56"/>
      <c r="BQ1197" s="56"/>
      <c r="BR1197" s="56"/>
      <c r="BS1197" s="56"/>
      <c r="BT1197" s="56"/>
      <c r="BU1197" s="56"/>
      <c r="BV1197" s="56"/>
      <c r="BW1197" s="56"/>
      <c r="BX1197" s="56"/>
      <c r="BY1197" s="56"/>
      <c r="BZ1197" s="56"/>
      <c r="CA1197" s="56"/>
      <c r="CB1197" s="56"/>
      <c r="CC1197" s="56"/>
      <c r="CD1197" s="56"/>
      <c r="CE1197" s="56"/>
      <c r="CF1197" s="56"/>
      <c r="CG1197" s="56"/>
      <c r="CH1197" s="56"/>
      <c r="CI1197" s="56"/>
      <c r="CJ1197" s="56"/>
      <c r="CK1197" s="56"/>
      <c r="CL1197" s="56"/>
      <c r="CM1197" s="56"/>
      <c r="CN1197" s="56"/>
      <c r="CO1197" s="56"/>
      <c r="CP1197" s="56"/>
      <c r="CQ1197" s="56"/>
      <c r="CR1197" s="56"/>
      <c r="CS1197" s="58">
        <f>+AL1197+AT1197</f>
        <v>0</v>
      </c>
      <c r="CT1197" s="76">
        <f>+BA1197+BG1197+BM1197+BS1197+BY1197+CE1197+CK1197+CQ1197</f>
        <v>0</v>
      </c>
      <c r="CU1197" s="76">
        <f>+CS1197-CT1197</f>
        <v>0</v>
      </c>
      <c r="CV1197" s="81">
        <f>+AE1197-AL1197-AT1197</f>
        <v>1583.11</v>
      </c>
      <c r="CW1197" s="56"/>
      <c r="CX1197" s="56"/>
      <c r="CY1197" s="56"/>
    </row>
    <row r="1198" spans="1:103" s="70" customFormat="1">
      <c r="A1198" s="56" t="s">
        <v>658</v>
      </c>
      <c r="B1198" s="13">
        <v>12</v>
      </c>
      <c r="C1198" s="15" t="s">
        <v>402</v>
      </c>
      <c r="D1198" s="15" t="s">
        <v>403</v>
      </c>
      <c r="E1198" s="13" t="s">
        <v>254</v>
      </c>
      <c r="F1198" s="13">
        <v>9</v>
      </c>
      <c r="G1198" s="13" t="s">
        <v>254</v>
      </c>
      <c r="H1198" s="13">
        <v>6</v>
      </c>
      <c r="I1198" s="55">
        <v>205.56</v>
      </c>
      <c r="J1198" s="55">
        <v>37900</v>
      </c>
      <c r="K1198" s="15">
        <v>0</v>
      </c>
      <c r="L1198" s="15" t="s">
        <v>41</v>
      </c>
      <c r="M1198" s="62" t="s">
        <v>14</v>
      </c>
      <c r="N1198" s="57">
        <v>40811527</v>
      </c>
      <c r="O1198" s="56" t="s">
        <v>2515</v>
      </c>
      <c r="P1198" s="62"/>
      <c r="Q1198" s="56"/>
      <c r="R1198" s="56"/>
      <c r="S1198" s="56" t="s">
        <v>465</v>
      </c>
      <c r="T1198" s="57" t="s">
        <v>254</v>
      </c>
      <c r="U1198" s="57">
        <v>6</v>
      </c>
      <c r="V1198" s="125">
        <v>209.85</v>
      </c>
      <c r="W1198" s="125" t="s">
        <v>1017</v>
      </c>
      <c r="X1198" s="65">
        <v>44986</v>
      </c>
      <c r="Y1198" s="65">
        <v>45364</v>
      </c>
      <c r="Z1198" s="69" t="s">
        <v>1080</v>
      </c>
      <c r="AA1198" s="325">
        <v>51000</v>
      </c>
      <c r="AB1198" s="56">
        <v>18</v>
      </c>
      <c r="AC1198" s="56">
        <v>0</v>
      </c>
      <c r="AD1198" s="65">
        <v>44987</v>
      </c>
      <c r="AE1198" s="117">
        <v>23416.89</v>
      </c>
      <c r="AF1198" s="117"/>
      <c r="AG1198" s="56" t="s">
        <v>441</v>
      </c>
      <c r="AH1198" s="65">
        <v>44987</v>
      </c>
      <c r="AI1198" s="65"/>
      <c r="AJ1198" s="65"/>
      <c r="AK1198" s="56" t="s">
        <v>2516</v>
      </c>
      <c r="AL1198" s="58"/>
      <c r="AM1198" s="290">
        <v>88750</v>
      </c>
      <c r="AN1198" s="58" t="s">
        <v>2523</v>
      </c>
      <c r="AO1198" s="58"/>
      <c r="AP1198" s="126"/>
      <c r="AQ1198" s="126"/>
      <c r="AR1198" s="126"/>
      <c r="AS1198" s="56"/>
      <c r="AT1198" s="58"/>
      <c r="AU1198" s="58"/>
      <c r="AV1198" s="58"/>
      <c r="AW1198" s="65">
        <v>44987</v>
      </c>
      <c r="AX1198" s="56" t="s">
        <v>2534</v>
      </c>
      <c r="AY1198" s="58">
        <v>88750</v>
      </c>
      <c r="AZ1198" s="56"/>
      <c r="BA1198" s="58"/>
      <c r="BB1198" s="58"/>
      <c r="BC1198" s="56"/>
      <c r="BD1198" s="56"/>
      <c r="BE1198" s="56"/>
      <c r="BF1198" s="56"/>
      <c r="BG1198" s="56"/>
      <c r="BH1198" s="56"/>
      <c r="BI1198" s="56"/>
      <c r="BJ1198" s="56"/>
      <c r="BK1198" s="56"/>
      <c r="BL1198" s="56"/>
      <c r="BM1198" s="56"/>
      <c r="BN1198" s="56"/>
      <c r="BO1198" s="56"/>
      <c r="BP1198" s="56"/>
      <c r="BQ1198" s="56"/>
      <c r="BR1198" s="56"/>
      <c r="BS1198" s="56"/>
      <c r="BT1198" s="56"/>
      <c r="BU1198" s="56"/>
      <c r="BV1198" s="56"/>
      <c r="BW1198" s="56"/>
      <c r="BX1198" s="56"/>
      <c r="BY1198" s="56"/>
      <c r="BZ1198" s="56"/>
      <c r="CA1198" s="56"/>
      <c r="CB1198" s="56"/>
      <c r="CC1198" s="56"/>
      <c r="CD1198" s="56"/>
      <c r="CE1198" s="56"/>
      <c r="CF1198" s="56"/>
      <c r="CG1198" s="56"/>
      <c r="CH1198" s="56"/>
      <c r="CI1198" s="56"/>
      <c r="CJ1198" s="56"/>
      <c r="CK1198" s="56"/>
      <c r="CL1198" s="56"/>
      <c r="CM1198" s="56"/>
      <c r="CN1198" s="56"/>
      <c r="CO1198" s="56"/>
      <c r="CP1198" s="56"/>
      <c r="CQ1198" s="56"/>
      <c r="CR1198" s="56"/>
      <c r="CS1198" s="58">
        <f>+AL1198+AT1198</f>
        <v>0</v>
      </c>
      <c r="CT1198" s="76">
        <f>+BA1198+BG1198+BM1198+BS1198+BY1198+CE1198+CK1198+CQ1198</f>
        <v>0</v>
      </c>
      <c r="CU1198" s="76">
        <f>+CS1198-CT1198</f>
        <v>0</v>
      </c>
      <c r="CV1198" s="81">
        <f>+AE1198-AL1198-AT1198</f>
        <v>23416.89</v>
      </c>
      <c r="CW1198" s="56"/>
      <c r="CX1198" s="56"/>
      <c r="CY1198" s="56"/>
    </row>
    <row r="1199" spans="1:103" s="70" customFormat="1">
      <c r="A1199" s="56" t="s">
        <v>658</v>
      </c>
      <c r="B1199" s="13">
        <v>12</v>
      </c>
      <c r="C1199" s="15" t="s">
        <v>402</v>
      </c>
      <c r="D1199" s="15" t="s">
        <v>403</v>
      </c>
      <c r="E1199" s="13" t="s">
        <v>254</v>
      </c>
      <c r="F1199" s="13">
        <v>9</v>
      </c>
      <c r="G1199" s="13" t="s">
        <v>254</v>
      </c>
      <c r="H1199" s="13">
        <v>6</v>
      </c>
      <c r="I1199" s="55">
        <v>205.56</v>
      </c>
      <c r="J1199" s="55">
        <v>37900</v>
      </c>
      <c r="K1199" s="15">
        <v>0</v>
      </c>
      <c r="L1199" s="15" t="s">
        <v>41</v>
      </c>
      <c r="M1199" s="62" t="s">
        <v>14</v>
      </c>
      <c r="N1199" s="57">
        <v>40811527</v>
      </c>
      <c r="O1199" s="56" t="s">
        <v>2515</v>
      </c>
      <c r="P1199" s="62"/>
      <c r="Q1199" s="56"/>
      <c r="R1199" s="56"/>
      <c r="S1199" s="56" t="s">
        <v>465</v>
      </c>
      <c r="T1199" s="57" t="s">
        <v>254</v>
      </c>
      <c r="U1199" s="57">
        <v>6</v>
      </c>
      <c r="V1199" s="125">
        <v>209.85</v>
      </c>
      <c r="W1199" s="125" t="s">
        <v>1017</v>
      </c>
      <c r="X1199" s="65">
        <v>44986</v>
      </c>
      <c r="Y1199" s="65">
        <v>45364</v>
      </c>
      <c r="Z1199" s="69" t="s">
        <v>1080</v>
      </c>
      <c r="AA1199" s="325">
        <v>51000</v>
      </c>
      <c r="AB1199" s="56">
        <v>18</v>
      </c>
      <c r="AC1199" s="56">
        <v>1</v>
      </c>
      <c r="AD1199" s="65">
        <v>45082</v>
      </c>
      <c r="AE1199" s="117">
        <v>1600</v>
      </c>
      <c r="AF1199" s="117"/>
      <c r="AG1199" s="56" t="s">
        <v>441</v>
      </c>
      <c r="AH1199" s="65">
        <v>45083</v>
      </c>
      <c r="AI1199" s="65"/>
      <c r="AJ1199" s="65"/>
      <c r="AK1199" s="56" t="s">
        <v>2517</v>
      </c>
      <c r="AL1199" s="58">
        <v>1600</v>
      </c>
      <c r="AM1199" s="58"/>
      <c r="AN1199" s="58" t="s">
        <v>2525</v>
      </c>
      <c r="AO1199" s="58"/>
      <c r="AP1199" s="126"/>
      <c r="AQ1199" s="126"/>
      <c r="AR1199" s="126"/>
      <c r="AS1199" s="56"/>
      <c r="AT1199" s="58"/>
      <c r="AU1199" s="58"/>
      <c r="AV1199" s="58"/>
      <c r="AW1199" s="65">
        <v>45083</v>
      </c>
      <c r="AX1199" s="56">
        <v>1596</v>
      </c>
      <c r="AY1199" s="56"/>
      <c r="AZ1199" s="56"/>
      <c r="BA1199" s="58">
        <v>1600</v>
      </c>
      <c r="BB1199" s="58"/>
      <c r="BC1199" s="56"/>
      <c r="BD1199" s="56"/>
      <c r="BE1199" s="56"/>
      <c r="BF1199" s="56"/>
      <c r="BG1199" s="56"/>
      <c r="BH1199" s="56"/>
      <c r="BI1199" s="56"/>
      <c r="BJ1199" s="56"/>
      <c r="BK1199" s="56"/>
      <c r="BL1199" s="56"/>
      <c r="BM1199" s="56"/>
      <c r="BN1199" s="56"/>
      <c r="BO1199" s="56"/>
      <c r="BP1199" s="56"/>
      <c r="BQ1199" s="56"/>
      <c r="BR1199" s="56"/>
      <c r="BS1199" s="56"/>
      <c r="BT1199" s="56"/>
      <c r="BU1199" s="56"/>
      <c r="BV1199" s="56"/>
      <c r="BW1199" s="56"/>
      <c r="BX1199" s="56"/>
      <c r="BY1199" s="56"/>
      <c r="BZ1199" s="56"/>
      <c r="CA1199" s="56"/>
      <c r="CB1199" s="56"/>
      <c r="CC1199" s="56"/>
      <c r="CD1199" s="56"/>
      <c r="CE1199" s="56"/>
      <c r="CF1199" s="56"/>
      <c r="CG1199" s="56"/>
      <c r="CH1199" s="56"/>
      <c r="CI1199" s="56"/>
      <c r="CJ1199" s="56"/>
      <c r="CK1199" s="56"/>
      <c r="CL1199" s="56"/>
      <c r="CM1199" s="56"/>
      <c r="CN1199" s="56"/>
      <c r="CO1199" s="56"/>
      <c r="CP1199" s="56"/>
      <c r="CQ1199" s="56"/>
      <c r="CR1199" s="56"/>
      <c r="CS1199" s="58">
        <f>+AL1199+AT1199</f>
        <v>1600</v>
      </c>
      <c r="CT1199" s="76">
        <f>+BA1199+BG1199+BM1199+BS1199+BY1199+CE1199+CK1199+CQ1199</f>
        <v>1600</v>
      </c>
      <c r="CU1199" s="76">
        <f>+CS1199-CT1199</f>
        <v>0</v>
      </c>
      <c r="CV1199" s="81">
        <f>+AE1199-AL1199-AT1199</f>
        <v>0</v>
      </c>
      <c r="CW1199" s="56"/>
      <c r="CX1199" s="56"/>
      <c r="CY1199" s="56"/>
    </row>
    <row r="1200" spans="1:103" s="70" customFormat="1">
      <c r="A1200" s="56" t="s">
        <v>658</v>
      </c>
      <c r="B1200" s="13">
        <v>12</v>
      </c>
      <c r="C1200" s="15" t="s">
        <v>402</v>
      </c>
      <c r="D1200" s="15" t="s">
        <v>403</v>
      </c>
      <c r="E1200" s="13" t="s">
        <v>254</v>
      </c>
      <c r="F1200" s="13">
        <v>9</v>
      </c>
      <c r="G1200" s="13" t="s">
        <v>254</v>
      </c>
      <c r="H1200" s="13">
        <v>6</v>
      </c>
      <c r="I1200" s="55">
        <v>205.56</v>
      </c>
      <c r="J1200" s="55">
        <v>37900</v>
      </c>
      <c r="K1200" s="15">
        <v>0</v>
      </c>
      <c r="L1200" s="15" t="s">
        <v>41</v>
      </c>
      <c r="M1200" s="62" t="s">
        <v>14</v>
      </c>
      <c r="N1200" s="57">
        <v>40811527</v>
      </c>
      <c r="O1200" s="56" t="s">
        <v>2515</v>
      </c>
      <c r="P1200" s="62"/>
      <c r="Q1200" s="56"/>
      <c r="R1200" s="56"/>
      <c r="S1200" s="56" t="s">
        <v>465</v>
      </c>
      <c r="T1200" s="57" t="s">
        <v>254</v>
      </c>
      <c r="U1200" s="57">
        <v>6</v>
      </c>
      <c r="V1200" s="125">
        <v>209.85</v>
      </c>
      <c r="W1200" s="125" t="s">
        <v>1017</v>
      </c>
      <c r="X1200" s="65">
        <v>44986</v>
      </c>
      <c r="Y1200" s="65">
        <v>45364</v>
      </c>
      <c r="Z1200" s="69" t="s">
        <v>1080</v>
      </c>
      <c r="AA1200" s="325">
        <v>51000</v>
      </c>
      <c r="AB1200" s="56">
        <v>18</v>
      </c>
      <c r="AC1200" s="56">
        <v>2</v>
      </c>
      <c r="AD1200" s="65">
        <v>45112</v>
      </c>
      <c r="AE1200" s="117">
        <v>1600</v>
      </c>
      <c r="AF1200" s="117"/>
      <c r="AG1200" s="56" t="s">
        <v>441</v>
      </c>
      <c r="AH1200" s="65">
        <v>45114</v>
      </c>
      <c r="AI1200" s="65"/>
      <c r="AJ1200" s="65"/>
      <c r="AK1200" s="56" t="s">
        <v>2518</v>
      </c>
      <c r="AL1200" s="58">
        <v>1600</v>
      </c>
      <c r="AM1200" s="58"/>
      <c r="AN1200" s="58" t="s">
        <v>2526</v>
      </c>
      <c r="AO1200" s="58"/>
      <c r="AP1200" s="126"/>
      <c r="AQ1200" s="126"/>
      <c r="AR1200" s="126"/>
      <c r="AS1200" s="56"/>
      <c r="AT1200" s="58"/>
      <c r="AU1200" s="58"/>
      <c r="AV1200" s="58"/>
      <c r="AW1200" s="65">
        <v>45113</v>
      </c>
      <c r="AX1200" s="56">
        <v>1678</v>
      </c>
      <c r="AY1200" s="56"/>
      <c r="AZ1200" s="56"/>
      <c r="BA1200" s="58">
        <v>1600</v>
      </c>
      <c r="BB1200" s="58"/>
      <c r="BC1200" s="56"/>
      <c r="BD1200" s="56"/>
      <c r="BE1200" s="56"/>
      <c r="BF1200" s="56"/>
      <c r="BG1200" s="56"/>
      <c r="BH1200" s="56"/>
      <c r="BI1200" s="56"/>
      <c r="BJ1200" s="56"/>
      <c r="BK1200" s="56"/>
      <c r="BL1200" s="56"/>
      <c r="BM1200" s="56"/>
      <c r="BN1200" s="56"/>
      <c r="BO1200" s="56"/>
      <c r="BP1200" s="56"/>
      <c r="BQ1200" s="56"/>
      <c r="BR1200" s="56"/>
      <c r="BS1200" s="56"/>
      <c r="BT1200" s="56"/>
      <c r="BU1200" s="56"/>
      <c r="BV1200" s="56"/>
      <c r="BW1200" s="56"/>
      <c r="BX1200" s="56"/>
      <c r="BY1200" s="56"/>
      <c r="BZ1200" s="56"/>
      <c r="CA1200" s="56"/>
      <c r="CB1200" s="56"/>
      <c r="CC1200" s="56"/>
      <c r="CD1200" s="56"/>
      <c r="CE1200" s="56"/>
      <c r="CF1200" s="56"/>
      <c r="CG1200" s="56"/>
      <c r="CH1200" s="56"/>
      <c r="CI1200" s="56"/>
      <c r="CJ1200" s="56"/>
      <c r="CK1200" s="56"/>
      <c r="CL1200" s="56"/>
      <c r="CM1200" s="56"/>
      <c r="CN1200" s="56"/>
      <c r="CO1200" s="56"/>
      <c r="CP1200" s="56"/>
      <c r="CQ1200" s="56"/>
      <c r="CR1200" s="56"/>
      <c r="CS1200" s="58">
        <f>+AL1200+AT1200</f>
        <v>1600</v>
      </c>
      <c r="CT1200" s="76">
        <f>+BA1200+BG1200+BM1200+BS1200+BY1200+CE1200+CK1200+CQ1200</f>
        <v>1600</v>
      </c>
      <c r="CU1200" s="76">
        <f>+CS1200-CT1200</f>
        <v>0</v>
      </c>
      <c r="CV1200" s="81">
        <f>+AE1200-AL1200-AT1200</f>
        <v>0</v>
      </c>
      <c r="CW1200" s="56"/>
      <c r="CX1200" s="56"/>
      <c r="CY1200" s="56"/>
    </row>
    <row r="1201" spans="1:103" s="70" customFormat="1" ht="12.75">
      <c r="A1201" s="56" t="s">
        <v>658</v>
      </c>
      <c r="B1201" s="13">
        <v>12</v>
      </c>
      <c r="C1201" s="15" t="s">
        <v>402</v>
      </c>
      <c r="D1201" s="15" t="s">
        <v>403</v>
      </c>
      <c r="E1201" s="13" t="s">
        <v>254</v>
      </c>
      <c r="F1201" s="13">
        <v>9</v>
      </c>
      <c r="G1201" s="13" t="s">
        <v>254</v>
      </c>
      <c r="H1201" s="13">
        <v>6</v>
      </c>
      <c r="I1201" s="55">
        <v>205.56</v>
      </c>
      <c r="J1201" s="55">
        <v>37900</v>
      </c>
      <c r="K1201" s="15">
        <v>0</v>
      </c>
      <c r="L1201" s="15" t="s">
        <v>41</v>
      </c>
      <c r="M1201" s="62" t="s">
        <v>14</v>
      </c>
      <c r="N1201" s="57">
        <v>40811527</v>
      </c>
      <c r="O1201" s="56" t="s">
        <v>2515</v>
      </c>
      <c r="P1201" s="62"/>
      <c r="Q1201" s="56"/>
      <c r="R1201" s="56"/>
      <c r="S1201" s="56" t="s">
        <v>465</v>
      </c>
      <c r="T1201" s="57" t="s">
        <v>254</v>
      </c>
      <c r="U1201" s="57">
        <v>6</v>
      </c>
      <c r="V1201" s="125">
        <v>209.85</v>
      </c>
      <c r="W1201" s="125" t="s">
        <v>1017</v>
      </c>
      <c r="X1201" s="65">
        <v>44986</v>
      </c>
      <c r="Y1201" s="65">
        <v>45364</v>
      </c>
      <c r="Z1201" s="69" t="s">
        <v>1080</v>
      </c>
      <c r="AA1201" s="325">
        <v>51000</v>
      </c>
      <c r="AB1201" s="56">
        <v>18</v>
      </c>
      <c r="AC1201" s="56">
        <v>3</v>
      </c>
      <c r="AD1201" s="65">
        <v>45204</v>
      </c>
      <c r="AE1201" s="117">
        <v>1600</v>
      </c>
      <c r="AF1201" s="117"/>
      <c r="AG1201" s="56" t="s">
        <v>441</v>
      </c>
      <c r="AH1201" s="65">
        <v>45208</v>
      </c>
      <c r="AI1201" s="65"/>
      <c r="AJ1201" s="65"/>
      <c r="AK1201" s="56" t="s">
        <v>2519</v>
      </c>
      <c r="AL1201" s="58">
        <v>1600</v>
      </c>
      <c r="AM1201" s="58"/>
      <c r="AN1201" s="58" t="s">
        <v>2527</v>
      </c>
      <c r="AO1201" s="58"/>
      <c r="AP1201" s="126"/>
      <c r="AQ1201" s="126"/>
      <c r="AR1201" s="126"/>
      <c r="AS1201" s="56"/>
      <c r="AT1201" s="58"/>
      <c r="AU1201" s="58"/>
      <c r="AV1201" s="58"/>
      <c r="AW1201" s="163">
        <v>45208</v>
      </c>
      <c r="AX1201" s="165">
        <v>1967</v>
      </c>
      <c r="AY1201" s="56"/>
      <c r="AZ1201" s="56"/>
      <c r="BA1201" s="58">
        <v>1600</v>
      </c>
      <c r="BB1201" s="58"/>
      <c r="BC1201" s="56"/>
      <c r="BD1201" s="56"/>
      <c r="BE1201" s="56"/>
      <c r="BF1201" s="56"/>
      <c r="BG1201" s="56"/>
      <c r="BH1201" s="56"/>
      <c r="BI1201" s="56"/>
      <c r="BJ1201" s="56"/>
      <c r="BK1201" s="56"/>
      <c r="BL1201" s="56"/>
      <c r="BM1201" s="56"/>
      <c r="BN1201" s="56"/>
      <c r="BO1201" s="56"/>
      <c r="BP1201" s="56"/>
      <c r="BQ1201" s="56"/>
      <c r="BR1201" s="56"/>
      <c r="BS1201" s="56"/>
      <c r="BT1201" s="56"/>
      <c r="BU1201" s="56"/>
      <c r="BV1201" s="56"/>
      <c r="BW1201" s="56"/>
      <c r="BX1201" s="56"/>
      <c r="BY1201" s="56"/>
      <c r="BZ1201" s="56"/>
      <c r="CA1201" s="56"/>
      <c r="CB1201" s="56"/>
      <c r="CC1201" s="56"/>
      <c r="CD1201" s="56"/>
      <c r="CE1201" s="56"/>
      <c r="CF1201" s="56"/>
      <c r="CG1201" s="56"/>
      <c r="CH1201" s="56"/>
      <c r="CI1201" s="56"/>
      <c r="CJ1201" s="56"/>
      <c r="CK1201" s="56"/>
      <c r="CL1201" s="56"/>
      <c r="CM1201" s="56"/>
      <c r="CN1201" s="56"/>
      <c r="CO1201" s="56"/>
      <c r="CP1201" s="56"/>
      <c r="CQ1201" s="56"/>
      <c r="CR1201" s="56"/>
      <c r="CS1201" s="58">
        <f>+AL1201+AT1201</f>
        <v>1600</v>
      </c>
      <c r="CT1201" s="76">
        <f>+BA1201+BG1201+BM1201+BS1201+BY1201+CE1201+CK1201+CQ1201</f>
        <v>1600</v>
      </c>
      <c r="CU1201" s="76">
        <f>+CS1201-CT1201</f>
        <v>0</v>
      </c>
      <c r="CV1201" s="81">
        <f>+AE1201-AL1201-AT1201</f>
        <v>0</v>
      </c>
      <c r="CW1201" s="56"/>
      <c r="CX1201" s="56"/>
      <c r="CY1201" s="56"/>
    </row>
    <row r="1202" spans="1:103" s="70" customFormat="1">
      <c r="A1202" s="56" t="s">
        <v>658</v>
      </c>
      <c r="B1202" s="13">
        <v>12</v>
      </c>
      <c r="C1202" s="15" t="s">
        <v>402</v>
      </c>
      <c r="D1202" s="15" t="s">
        <v>403</v>
      </c>
      <c r="E1202" s="13" t="s">
        <v>254</v>
      </c>
      <c r="F1202" s="13">
        <v>9</v>
      </c>
      <c r="G1202" s="13" t="s">
        <v>254</v>
      </c>
      <c r="H1202" s="13">
        <v>6</v>
      </c>
      <c r="I1202" s="55">
        <v>205.56</v>
      </c>
      <c r="J1202" s="55">
        <v>37900</v>
      </c>
      <c r="K1202" s="15">
        <v>0</v>
      </c>
      <c r="L1202" s="15" t="s">
        <v>41</v>
      </c>
      <c r="M1202" s="62" t="s">
        <v>14</v>
      </c>
      <c r="N1202" s="57">
        <v>40811527</v>
      </c>
      <c r="O1202" s="56" t="s">
        <v>2515</v>
      </c>
      <c r="P1202" s="62"/>
      <c r="Q1202" s="56"/>
      <c r="R1202" s="56"/>
      <c r="S1202" s="56" t="s">
        <v>465</v>
      </c>
      <c r="T1202" s="57" t="s">
        <v>254</v>
      </c>
      <c r="U1202" s="57">
        <v>6</v>
      </c>
      <c r="V1202" s="125">
        <v>209.85</v>
      </c>
      <c r="W1202" s="125" t="s">
        <v>1017</v>
      </c>
      <c r="X1202" s="65">
        <v>44986</v>
      </c>
      <c r="Y1202" s="65">
        <v>45364</v>
      </c>
      <c r="Z1202" s="69" t="s">
        <v>1080</v>
      </c>
      <c r="AA1202" s="325">
        <v>51000</v>
      </c>
      <c r="AB1202" s="56">
        <v>18</v>
      </c>
      <c r="AC1202" s="56">
        <v>4</v>
      </c>
      <c r="AD1202" s="65">
        <v>45235</v>
      </c>
      <c r="AE1202" s="117">
        <v>1600</v>
      </c>
      <c r="AF1202" s="117"/>
      <c r="AG1202" s="56" t="s">
        <v>441</v>
      </c>
      <c r="AH1202" s="65">
        <v>45247</v>
      </c>
      <c r="AI1202" s="65"/>
      <c r="AJ1202" s="65"/>
      <c r="AK1202" s="56" t="s">
        <v>2520</v>
      </c>
      <c r="AL1202" s="58">
        <v>1600</v>
      </c>
      <c r="AM1202" s="58"/>
      <c r="AN1202" s="58" t="s">
        <v>2528</v>
      </c>
      <c r="AO1202" s="58"/>
      <c r="AP1202" s="126"/>
      <c r="AQ1202" s="126"/>
      <c r="AR1202" s="126"/>
      <c r="AS1202" s="56"/>
      <c r="AT1202" s="58"/>
      <c r="AU1202" s="58"/>
      <c r="AV1202" s="58"/>
      <c r="AW1202" s="65">
        <v>45247</v>
      </c>
      <c r="AX1202" s="56">
        <v>2061</v>
      </c>
      <c r="AY1202" s="56"/>
      <c r="AZ1202" s="56"/>
      <c r="BA1202" s="58">
        <v>1600</v>
      </c>
      <c r="BB1202" s="58"/>
      <c r="BC1202" s="56"/>
      <c r="BD1202" s="56"/>
      <c r="BE1202" s="56"/>
      <c r="BF1202" s="56"/>
      <c r="BG1202" s="56"/>
      <c r="BH1202" s="56"/>
      <c r="BI1202" s="56"/>
      <c r="BJ1202" s="56"/>
      <c r="BK1202" s="56"/>
      <c r="BL1202" s="56"/>
      <c r="BM1202" s="56"/>
      <c r="BN1202" s="56"/>
      <c r="BO1202" s="56"/>
      <c r="BP1202" s="56"/>
      <c r="BQ1202" s="56"/>
      <c r="BR1202" s="56"/>
      <c r="BS1202" s="56"/>
      <c r="BT1202" s="56"/>
      <c r="BU1202" s="56"/>
      <c r="BV1202" s="56"/>
      <c r="BW1202" s="56"/>
      <c r="BX1202" s="56"/>
      <c r="BY1202" s="56"/>
      <c r="BZ1202" s="56"/>
      <c r="CA1202" s="56"/>
      <c r="CB1202" s="56"/>
      <c r="CC1202" s="56"/>
      <c r="CD1202" s="56"/>
      <c r="CE1202" s="56"/>
      <c r="CF1202" s="56"/>
      <c r="CG1202" s="56"/>
      <c r="CH1202" s="56"/>
      <c r="CI1202" s="56"/>
      <c r="CJ1202" s="56"/>
      <c r="CK1202" s="56"/>
      <c r="CL1202" s="56"/>
      <c r="CM1202" s="56"/>
      <c r="CN1202" s="56"/>
      <c r="CO1202" s="56"/>
      <c r="CP1202" s="56"/>
      <c r="CQ1202" s="56"/>
      <c r="CR1202" s="56"/>
      <c r="CS1202" s="58">
        <f>+AL1202+AT1202</f>
        <v>1600</v>
      </c>
      <c r="CT1202" s="76">
        <f>+BA1202+BG1202+BM1202+BS1202+BY1202+CE1202+CK1202+CQ1202</f>
        <v>1600</v>
      </c>
      <c r="CU1202" s="76">
        <f>+CS1202-CT1202</f>
        <v>0</v>
      </c>
      <c r="CV1202" s="81">
        <f>+AE1202-AL1202-AT1202</f>
        <v>0</v>
      </c>
      <c r="CW1202" s="56"/>
      <c r="CX1202" s="56"/>
      <c r="CY1202" s="56"/>
    </row>
    <row r="1203" spans="1:103" s="70" customFormat="1">
      <c r="A1203" s="56" t="s">
        <v>658</v>
      </c>
      <c r="B1203" s="13">
        <v>12</v>
      </c>
      <c r="C1203" s="15" t="s">
        <v>402</v>
      </c>
      <c r="D1203" s="15" t="s">
        <v>403</v>
      </c>
      <c r="E1203" s="13" t="s">
        <v>254</v>
      </c>
      <c r="F1203" s="13">
        <v>9</v>
      </c>
      <c r="G1203" s="13" t="s">
        <v>254</v>
      </c>
      <c r="H1203" s="13">
        <v>6</v>
      </c>
      <c r="I1203" s="55">
        <v>205.56</v>
      </c>
      <c r="J1203" s="55">
        <v>37900</v>
      </c>
      <c r="K1203" s="15">
        <v>0</v>
      </c>
      <c r="L1203" s="15" t="s">
        <v>41</v>
      </c>
      <c r="M1203" s="62" t="s">
        <v>14</v>
      </c>
      <c r="N1203" s="57">
        <v>40811527</v>
      </c>
      <c r="O1203" s="56" t="s">
        <v>2515</v>
      </c>
      <c r="P1203" s="62"/>
      <c r="Q1203" s="56"/>
      <c r="R1203" s="56"/>
      <c r="S1203" s="56" t="s">
        <v>465</v>
      </c>
      <c r="T1203" s="57" t="s">
        <v>254</v>
      </c>
      <c r="U1203" s="57">
        <v>6</v>
      </c>
      <c r="V1203" s="125">
        <v>209.85</v>
      </c>
      <c r="W1203" s="125" t="s">
        <v>1017</v>
      </c>
      <c r="X1203" s="65">
        <v>44986</v>
      </c>
      <c r="Y1203" s="65">
        <v>45364</v>
      </c>
      <c r="Z1203" s="69" t="s">
        <v>1080</v>
      </c>
      <c r="AA1203" s="325">
        <v>51000</v>
      </c>
      <c r="AB1203" s="56">
        <v>18</v>
      </c>
      <c r="AC1203" s="56">
        <v>5</v>
      </c>
      <c r="AD1203" s="65">
        <v>45265</v>
      </c>
      <c r="AE1203" s="117">
        <v>1600</v>
      </c>
      <c r="AF1203" s="117"/>
      <c r="AG1203" s="56" t="s">
        <v>441</v>
      </c>
      <c r="AH1203" s="65">
        <v>45267</v>
      </c>
      <c r="AI1203" s="65"/>
      <c r="AJ1203" s="65"/>
      <c r="AK1203" s="56" t="s">
        <v>2521</v>
      </c>
      <c r="AL1203" s="58">
        <v>1600</v>
      </c>
      <c r="AM1203" s="58"/>
      <c r="AN1203" s="58" t="s">
        <v>2529</v>
      </c>
      <c r="AO1203" s="58"/>
      <c r="AP1203" s="126"/>
      <c r="AQ1203" s="126"/>
      <c r="AR1203" s="126"/>
      <c r="AS1203" s="56"/>
      <c r="AT1203" s="58"/>
      <c r="AU1203" s="58"/>
      <c r="AV1203" s="58"/>
      <c r="AW1203" s="65">
        <v>45267</v>
      </c>
      <c r="AX1203" s="56">
        <v>2110</v>
      </c>
      <c r="AY1203" s="56"/>
      <c r="AZ1203" s="56"/>
      <c r="BA1203" s="58">
        <v>1600</v>
      </c>
      <c r="BB1203" s="58"/>
      <c r="BC1203" s="56"/>
      <c r="BD1203" s="56"/>
      <c r="BE1203" s="56"/>
      <c r="BF1203" s="56"/>
      <c r="BG1203" s="56"/>
      <c r="BH1203" s="56"/>
      <c r="BI1203" s="56"/>
      <c r="BJ1203" s="56"/>
      <c r="BK1203" s="56"/>
      <c r="BL1203" s="56"/>
      <c r="BM1203" s="56"/>
      <c r="BN1203" s="56"/>
      <c r="BO1203" s="56"/>
      <c r="BP1203" s="56"/>
      <c r="BQ1203" s="56"/>
      <c r="BR1203" s="56"/>
      <c r="BS1203" s="56"/>
      <c r="BT1203" s="56"/>
      <c r="BU1203" s="56"/>
      <c r="BV1203" s="56"/>
      <c r="BW1203" s="56"/>
      <c r="BX1203" s="56"/>
      <c r="BY1203" s="56"/>
      <c r="BZ1203" s="56"/>
      <c r="CA1203" s="56"/>
      <c r="CB1203" s="56"/>
      <c r="CC1203" s="56"/>
      <c r="CD1203" s="56"/>
      <c r="CE1203" s="56"/>
      <c r="CF1203" s="56"/>
      <c r="CG1203" s="56"/>
      <c r="CH1203" s="56"/>
      <c r="CI1203" s="56"/>
      <c r="CJ1203" s="56"/>
      <c r="CK1203" s="56"/>
      <c r="CL1203" s="56"/>
      <c r="CM1203" s="56"/>
      <c r="CN1203" s="56"/>
      <c r="CO1203" s="56"/>
      <c r="CP1203" s="56"/>
      <c r="CQ1203" s="56"/>
      <c r="CR1203" s="56"/>
      <c r="CS1203" s="58">
        <f>+AL1203+AT1203</f>
        <v>1600</v>
      </c>
      <c r="CT1203" s="76">
        <f>+BA1203+BG1203+BM1203+BS1203+BY1203+CE1203+CK1203+CQ1203</f>
        <v>1600</v>
      </c>
      <c r="CU1203" s="76">
        <f>+CS1203-CT1203</f>
        <v>0</v>
      </c>
      <c r="CV1203" s="81">
        <f>+AE1203-AL1203-AT1203</f>
        <v>0</v>
      </c>
      <c r="CW1203" s="56"/>
      <c r="CX1203" s="56"/>
      <c r="CY1203" s="56"/>
    </row>
    <row r="1204" spans="1:103" s="70" customFormat="1">
      <c r="A1204" s="56" t="s">
        <v>658</v>
      </c>
      <c r="B1204" s="13">
        <v>12</v>
      </c>
      <c r="C1204" s="15" t="s">
        <v>402</v>
      </c>
      <c r="D1204" s="15" t="s">
        <v>403</v>
      </c>
      <c r="E1204" s="13" t="s">
        <v>254</v>
      </c>
      <c r="F1204" s="13">
        <v>9</v>
      </c>
      <c r="G1204" s="13" t="s">
        <v>254</v>
      </c>
      <c r="H1204" s="13">
        <v>6</v>
      </c>
      <c r="I1204" s="55">
        <v>205.56</v>
      </c>
      <c r="J1204" s="55">
        <v>37900</v>
      </c>
      <c r="K1204" s="15">
        <v>0</v>
      </c>
      <c r="L1204" s="15" t="s">
        <v>41</v>
      </c>
      <c r="M1204" s="62" t="s">
        <v>14</v>
      </c>
      <c r="N1204" s="57">
        <v>40811527</v>
      </c>
      <c r="O1204" s="56" t="s">
        <v>2515</v>
      </c>
      <c r="P1204" s="62"/>
      <c r="Q1204" s="56"/>
      <c r="R1204" s="56"/>
      <c r="S1204" s="56" t="s">
        <v>465</v>
      </c>
      <c r="T1204" s="57" t="s">
        <v>254</v>
      </c>
      <c r="U1204" s="57">
        <v>6</v>
      </c>
      <c r="V1204" s="125">
        <v>209.85</v>
      </c>
      <c r="W1204" s="125" t="s">
        <v>1017</v>
      </c>
      <c r="X1204" s="65">
        <v>44986</v>
      </c>
      <c r="Y1204" s="65">
        <v>45364</v>
      </c>
      <c r="Z1204" s="69" t="s">
        <v>1080</v>
      </c>
      <c r="AA1204" s="325">
        <v>51000</v>
      </c>
      <c r="AB1204" s="56">
        <v>18</v>
      </c>
      <c r="AC1204" s="190" t="s">
        <v>2532</v>
      </c>
      <c r="AD1204" s="65">
        <v>45296</v>
      </c>
      <c r="AE1204" s="117">
        <f>+(1600*5)+(1625*8)</f>
        <v>21000</v>
      </c>
      <c r="AF1204" s="117"/>
      <c r="AG1204" s="56" t="s">
        <v>441</v>
      </c>
      <c r="AH1204" s="65">
        <v>45348</v>
      </c>
      <c r="AI1204" s="65"/>
      <c r="AJ1204" s="65"/>
      <c r="AK1204" s="56" t="s">
        <v>2530</v>
      </c>
      <c r="AL1204" s="58">
        <v>21000</v>
      </c>
      <c r="AM1204" s="58"/>
      <c r="AN1204" s="58" t="s">
        <v>2531</v>
      </c>
      <c r="AO1204" s="58" t="s">
        <v>1207</v>
      </c>
      <c r="AP1204" s="126">
        <v>45348</v>
      </c>
      <c r="AQ1204" s="126"/>
      <c r="AR1204" s="126"/>
      <c r="AS1204" s="56" t="s">
        <v>2535</v>
      </c>
      <c r="AT1204" s="58">
        <v>-3000</v>
      </c>
      <c r="AU1204" s="58"/>
      <c r="AV1204" s="58"/>
      <c r="AW1204" s="65">
        <v>45345</v>
      </c>
      <c r="AX1204" s="56">
        <v>33291</v>
      </c>
      <c r="AY1204" s="184">
        <v>30000</v>
      </c>
      <c r="AZ1204" s="56">
        <v>3.78</v>
      </c>
      <c r="BA1204" s="58">
        <f>+AY1204/AZ1204</f>
        <v>7936.5079365079373</v>
      </c>
      <c r="BB1204" s="58"/>
      <c r="BC1204" s="65">
        <v>45346</v>
      </c>
      <c r="BD1204" s="56">
        <v>33337</v>
      </c>
      <c r="BE1204" s="184">
        <v>30000</v>
      </c>
      <c r="BF1204" s="56">
        <v>3.78</v>
      </c>
      <c r="BG1204" s="58">
        <f>+BE1204/BF1204</f>
        <v>7936.5079365079373</v>
      </c>
      <c r="BH1204" s="58"/>
      <c r="BI1204" s="65">
        <v>45347</v>
      </c>
      <c r="BJ1204" s="56">
        <v>33370</v>
      </c>
      <c r="BK1204" s="184">
        <v>8000</v>
      </c>
      <c r="BL1204" s="56">
        <v>3.78</v>
      </c>
      <c r="BM1204" s="58">
        <f>+BK1204/BL1204</f>
        <v>2116.4021164021165</v>
      </c>
      <c r="BN1204" s="58"/>
      <c r="BO1204" s="56"/>
      <c r="BP1204" s="56"/>
      <c r="BQ1204" s="56"/>
      <c r="BR1204" s="56"/>
      <c r="BS1204" s="56"/>
      <c r="BT1204" s="56"/>
      <c r="BU1204" s="56"/>
      <c r="BV1204" s="56"/>
      <c r="BW1204" s="56"/>
      <c r="BX1204" s="56"/>
      <c r="BY1204" s="56"/>
      <c r="BZ1204" s="56"/>
      <c r="CA1204" s="56"/>
      <c r="CB1204" s="56"/>
      <c r="CC1204" s="56"/>
      <c r="CD1204" s="56"/>
      <c r="CE1204" s="56"/>
      <c r="CF1204" s="56"/>
      <c r="CG1204" s="56"/>
      <c r="CH1204" s="56"/>
      <c r="CI1204" s="56"/>
      <c r="CJ1204" s="56"/>
      <c r="CK1204" s="56"/>
      <c r="CL1204" s="56"/>
      <c r="CM1204" s="56"/>
      <c r="CN1204" s="56"/>
      <c r="CO1204" s="56"/>
      <c r="CP1204" s="56"/>
      <c r="CQ1204" s="56"/>
      <c r="CR1204" s="56"/>
      <c r="CS1204" s="58">
        <f>+AL1204+AT1204</f>
        <v>18000</v>
      </c>
      <c r="CT1204" s="76">
        <f>+BA1204+BG1204+BM1204+BS1204+BY1204+CE1204+CK1204+CQ1204</f>
        <v>17989.417989417991</v>
      </c>
      <c r="CU1204" s="76">
        <f>+CS1204-CT1204</f>
        <v>10.582010582009389</v>
      </c>
      <c r="CV1204" s="81">
        <f>+AE1204-AL1204-AT1204</f>
        <v>3000</v>
      </c>
      <c r="CW1204" s="56"/>
      <c r="CX1204" s="56"/>
      <c r="CY1204" s="70" t="s">
        <v>3819</v>
      </c>
    </row>
    <row r="1205" spans="1:103" s="70" customFormat="1">
      <c r="A1205" s="56" t="s">
        <v>658</v>
      </c>
      <c r="B1205" s="13">
        <v>12</v>
      </c>
      <c r="C1205" s="15" t="s">
        <v>402</v>
      </c>
      <c r="D1205" s="15" t="s">
        <v>403</v>
      </c>
      <c r="E1205" s="13" t="s">
        <v>254</v>
      </c>
      <c r="F1205" s="13">
        <v>9</v>
      </c>
      <c r="G1205" s="13" t="s">
        <v>254</v>
      </c>
      <c r="H1205" s="13">
        <v>6</v>
      </c>
      <c r="I1205" s="55">
        <v>205.56</v>
      </c>
      <c r="J1205" s="55">
        <v>37900</v>
      </c>
      <c r="K1205" s="15">
        <v>0</v>
      </c>
      <c r="L1205" s="15" t="s">
        <v>41</v>
      </c>
      <c r="M1205" s="62" t="s">
        <v>14</v>
      </c>
      <c r="N1205" s="57">
        <v>40811527</v>
      </c>
      <c r="O1205" s="56" t="s">
        <v>2515</v>
      </c>
      <c r="P1205" s="62"/>
      <c r="Q1205" s="56"/>
      <c r="R1205" s="56"/>
      <c r="S1205" s="56" t="s">
        <v>661</v>
      </c>
      <c r="T1205" s="57"/>
      <c r="U1205" s="57"/>
      <c r="V1205" s="57"/>
      <c r="W1205" s="125" t="s">
        <v>1017</v>
      </c>
      <c r="X1205" s="65">
        <v>44986</v>
      </c>
      <c r="Y1205" s="65">
        <v>44986</v>
      </c>
      <c r="Z1205" s="69" t="s">
        <v>1080</v>
      </c>
      <c r="AA1205" s="322">
        <v>5000</v>
      </c>
      <c r="AB1205" s="56">
        <v>1</v>
      </c>
      <c r="AC1205" s="56">
        <v>1</v>
      </c>
      <c r="AD1205" s="65">
        <v>44986</v>
      </c>
      <c r="AE1205" s="117">
        <v>5000</v>
      </c>
      <c r="AF1205" s="117"/>
      <c r="AG1205" s="56" t="s">
        <v>441</v>
      </c>
      <c r="AH1205" s="65">
        <v>44987</v>
      </c>
      <c r="AI1205" s="65"/>
      <c r="AJ1205" s="65"/>
      <c r="AK1205" s="56" t="s">
        <v>660</v>
      </c>
      <c r="AL1205" s="58"/>
      <c r="AM1205" s="290">
        <v>18950</v>
      </c>
      <c r="AN1205" s="58" t="s">
        <v>2524</v>
      </c>
      <c r="AO1205" s="58"/>
      <c r="AP1205" s="58"/>
      <c r="AQ1205" s="58"/>
      <c r="AR1205" s="58"/>
      <c r="AS1205" s="58"/>
      <c r="AT1205" s="58"/>
      <c r="AU1205" s="58"/>
      <c r="AV1205" s="58"/>
      <c r="AW1205" s="65">
        <v>44987</v>
      </c>
      <c r="AX1205" s="56" t="s">
        <v>2534</v>
      </c>
      <c r="AY1205" s="58">
        <v>18950</v>
      </c>
      <c r="AZ1205" s="56"/>
      <c r="BA1205" s="58"/>
      <c r="BB1205" s="58"/>
      <c r="BC1205" s="56"/>
      <c r="BD1205" s="56"/>
      <c r="BE1205" s="56"/>
      <c r="BF1205" s="56"/>
      <c r="BG1205" s="56"/>
      <c r="BH1205" s="56"/>
      <c r="BI1205" s="56"/>
      <c r="BJ1205" s="56"/>
      <c r="BK1205" s="56"/>
      <c r="BL1205" s="56"/>
      <c r="BM1205" s="56"/>
      <c r="BN1205" s="56"/>
      <c r="BO1205" s="56"/>
      <c r="BP1205" s="56"/>
      <c r="BQ1205" s="56"/>
      <c r="BR1205" s="56"/>
      <c r="BS1205" s="56"/>
      <c r="BT1205" s="56"/>
      <c r="BU1205" s="56"/>
      <c r="BV1205" s="56"/>
      <c r="BW1205" s="56"/>
      <c r="BX1205" s="56"/>
      <c r="BY1205" s="56"/>
      <c r="BZ1205" s="56"/>
      <c r="CA1205" s="56"/>
      <c r="CB1205" s="56"/>
      <c r="CC1205" s="56"/>
      <c r="CD1205" s="56"/>
      <c r="CE1205" s="56"/>
      <c r="CF1205" s="56"/>
      <c r="CG1205" s="56"/>
      <c r="CH1205" s="56"/>
      <c r="CI1205" s="56"/>
      <c r="CJ1205" s="56"/>
      <c r="CK1205" s="56"/>
      <c r="CL1205" s="56"/>
      <c r="CM1205" s="56"/>
      <c r="CN1205" s="56"/>
      <c r="CO1205" s="56"/>
      <c r="CP1205" s="56"/>
      <c r="CQ1205" s="56"/>
      <c r="CR1205" s="56"/>
      <c r="CS1205" s="58">
        <f>+AL1205+AT1205</f>
        <v>0</v>
      </c>
      <c r="CT1205" s="76">
        <f>+BA1205+BG1205+BM1205+BS1205+BY1205+CE1205+CK1205+CQ1205</f>
        <v>0</v>
      </c>
      <c r="CU1205" s="76">
        <f>+CS1205-CT1205</f>
        <v>0</v>
      </c>
      <c r="CV1205" s="81">
        <f>+AE1205-AL1205-AT1205</f>
        <v>5000</v>
      </c>
      <c r="CW1205" s="56"/>
      <c r="CX1205" s="56"/>
      <c r="CY1205" s="56"/>
    </row>
    <row r="1206" spans="1:103" s="70" customFormat="1">
      <c r="A1206" s="56" t="s">
        <v>662</v>
      </c>
      <c r="B1206" s="13">
        <v>109</v>
      </c>
      <c r="C1206" s="15" t="s">
        <v>402</v>
      </c>
      <c r="D1206" s="15" t="s">
        <v>403</v>
      </c>
      <c r="E1206" s="13"/>
      <c r="F1206" s="13"/>
      <c r="G1206" s="13" t="s">
        <v>269</v>
      </c>
      <c r="H1206" s="13">
        <v>7</v>
      </c>
      <c r="I1206" s="55">
        <v>130.13999999999999</v>
      </c>
      <c r="J1206" s="55">
        <v>72300</v>
      </c>
      <c r="K1206" s="15">
        <v>0</v>
      </c>
      <c r="L1206" s="15" t="s">
        <v>404</v>
      </c>
      <c r="M1206" s="62" t="s">
        <v>14</v>
      </c>
      <c r="N1206" s="56" t="s">
        <v>156</v>
      </c>
      <c r="O1206" s="56" t="s">
        <v>195</v>
      </c>
      <c r="P1206" s="56"/>
      <c r="Q1206" s="86"/>
      <c r="R1206" s="56"/>
      <c r="S1206" s="56" t="s">
        <v>465</v>
      </c>
      <c r="T1206" s="57" t="s">
        <v>269</v>
      </c>
      <c r="U1206" s="57">
        <v>7</v>
      </c>
      <c r="V1206" s="125">
        <v>130.13</v>
      </c>
      <c r="W1206" s="125" t="s">
        <v>1017</v>
      </c>
      <c r="X1206" s="65">
        <v>45057</v>
      </c>
      <c r="Y1206" s="65">
        <v>45057</v>
      </c>
      <c r="Z1206" s="69" t="s">
        <v>1080</v>
      </c>
      <c r="AA1206" s="322">
        <v>40000</v>
      </c>
      <c r="AB1206" s="56">
        <v>24</v>
      </c>
      <c r="AC1206" s="56">
        <v>0</v>
      </c>
      <c r="AD1206" s="65">
        <v>45057</v>
      </c>
      <c r="AE1206" s="117">
        <v>5000</v>
      </c>
      <c r="AF1206" s="117"/>
      <c r="AG1206" s="56" t="s">
        <v>441</v>
      </c>
      <c r="AH1206" s="65">
        <v>45057</v>
      </c>
      <c r="AI1206" s="65"/>
      <c r="AJ1206" s="65"/>
      <c r="AK1206" s="56" t="s">
        <v>2429</v>
      </c>
      <c r="AL1206" s="58">
        <v>5000</v>
      </c>
      <c r="AM1206" s="58"/>
      <c r="AN1206" s="58" t="s">
        <v>2437</v>
      </c>
      <c r="AO1206" s="58"/>
      <c r="AP1206" s="58"/>
      <c r="AQ1206" s="58"/>
      <c r="AR1206" s="58"/>
      <c r="AS1206" s="58"/>
      <c r="AT1206" s="58"/>
      <c r="AU1206" s="58"/>
      <c r="AV1206" s="58"/>
      <c r="AW1206" s="65">
        <v>45058</v>
      </c>
      <c r="AX1206" s="56">
        <v>1504</v>
      </c>
      <c r="AY1206" s="56"/>
      <c r="AZ1206" s="56"/>
      <c r="BA1206" s="58">
        <v>5000</v>
      </c>
      <c r="BB1206" s="58"/>
      <c r="BC1206" s="56"/>
      <c r="BD1206" s="56"/>
      <c r="BE1206" s="56"/>
      <c r="BF1206" s="56"/>
      <c r="BG1206" s="56"/>
      <c r="BH1206" s="56"/>
      <c r="BI1206" s="56"/>
      <c r="BJ1206" s="56"/>
      <c r="BK1206" s="56"/>
      <c r="BL1206" s="56"/>
      <c r="BM1206" s="56"/>
      <c r="BN1206" s="56"/>
      <c r="BO1206" s="56"/>
      <c r="BP1206" s="56"/>
      <c r="BQ1206" s="56"/>
      <c r="BR1206" s="56"/>
      <c r="BS1206" s="56"/>
      <c r="BT1206" s="56"/>
      <c r="BU1206" s="56"/>
      <c r="BV1206" s="56"/>
      <c r="BW1206" s="56"/>
      <c r="BX1206" s="56"/>
      <c r="BY1206" s="56"/>
      <c r="BZ1206" s="56"/>
      <c r="CA1206" s="56"/>
      <c r="CB1206" s="56"/>
      <c r="CC1206" s="56"/>
      <c r="CD1206" s="56"/>
      <c r="CE1206" s="56"/>
      <c r="CF1206" s="56"/>
      <c r="CG1206" s="56"/>
      <c r="CH1206" s="56"/>
      <c r="CI1206" s="56"/>
      <c r="CJ1206" s="56"/>
      <c r="CK1206" s="56"/>
      <c r="CL1206" s="56"/>
      <c r="CM1206" s="56"/>
      <c r="CN1206" s="56"/>
      <c r="CO1206" s="56"/>
      <c r="CP1206" s="56"/>
      <c r="CQ1206" s="56"/>
      <c r="CR1206" s="56"/>
      <c r="CS1206" s="58">
        <f>+AL1206+AT1206</f>
        <v>5000</v>
      </c>
      <c r="CT1206" s="76">
        <f>+BA1206+BG1206+BM1206+BS1206+BY1206+CE1206+CK1206+CQ1206</f>
        <v>5000</v>
      </c>
      <c r="CU1206" s="76">
        <f>+CS1206-CT1206</f>
        <v>0</v>
      </c>
      <c r="CV1206" s="81">
        <f>+AE1206-AL1206-AT1206</f>
        <v>0</v>
      </c>
      <c r="CW1206" s="56"/>
      <c r="CX1206" s="56"/>
      <c r="CY1206" s="56"/>
    </row>
    <row r="1207" spans="1:103" s="70" customFormat="1">
      <c r="A1207" s="56" t="s">
        <v>662</v>
      </c>
      <c r="B1207" s="13">
        <v>109</v>
      </c>
      <c r="C1207" s="15" t="s">
        <v>402</v>
      </c>
      <c r="D1207" s="15" t="s">
        <v>403</v>
      </c>
      <c r="E1207" s="13"/>
      <c r="F1207" s="13"/>
      <c r="G1207" s="13" t="s">
        <v>269</v>
      </c>
      <c r="H1207" s="13">
        <v>7</v>
      </c>
      <c r="I1207" s="55">
        <v>130.13999999999999</v>
      </c>
      <c r="J1207" s="55">
        <v>72300</v>
      </c>
      <c r="K1207" s="15">
        <v>0</v>
      </c>
      <c r="L1207" s="15" t="s">
        <v>404</v>
      </c>
      <c r="M1207" s="62" t="s">
        <v>14</v>
      </c>
      <c r="N1207" s="56" t="s">
        <v>156</v>
      </c>
      <c r="O1207" s="56" t="s">
        <v>195</v>
      </c>
      <c r="P1207" s="56"/>
      <c r="Q1207" s="86"/>
      <c r="R1207" s="56"/>
      <c r="S1207" s="56" t="s">
        <v>465</v>
      </c>
      <c r="T1207" s="57" t="s">
        <v>269</v>
      </c>
      <c r="U1207" s="57">
        <v>7</v>
      </c>
      <c r="V1207" s="125">
        <v>130.13</v>
      </c>
      <c r="W1207" s="125" t="s">
        <v>1017</v>
      </c>
      <c r="X1207" s="65">
        <v>45057</v>
      </c>
      <c r="Y1207" s="65">
        <v>45057</v>
      </c>
      <c r="Z1207" s="69" t="s">
        <v>1080</v>
      </c>
      <c r="AA1207" s="322">
        <v>40000</v>
      </c>
      <c r="AB1207" s="56">
        <v>24</v>
      </c>
      <c r="AC1207" s="56">
        <v>0</v>
      </c>
      <c r="AD1207" s="65">
        <v>45058</v>
      </c>
      <c r="AE1207" s="117">
        <v>5000</v>
      </c>
      <c r="AF1207" s="117"/>
      <c r="AG1207" s="56" t="s">
        <v>441</v>
      </c>
      <c r="AH1207" s="65">
        <v>45058</v>
      </c>
      <c r="AI1207" s="65"/>
      <c r="AJ1207" s="65"/>
      <c r="AK1207" s="56" t="s">
        <v>2430</v>
      </c>
      <c r="AL1207" s="58">
        <v>5000</v>
      </c>
      <c r="AM1207" s="58"/>
      <c r="AN1207" s="58" t="s">
        <v>2438</v>
      </c>
      <c r="AO1207" s="58"/>
      <c r="AP1207" s="58"/>
      <c r="AQ1207" s="58"/>
      <c r="AR1207" s="58"/>
      <c r="AS1207" s="58"/>
      <c r="AT1207" s="58"/>
      <c r="AU1207" s="58"/>
      <c r="AV1207" s="58"/>
      <c r="AW1207" s="65">
        <v>45057</v>
      </c>
      <c r="AX1207" s="56">
        <v>1502</v>
      </c>
      <c r="AY1207" s="56"/>
      <c r="AZ1207" s="56"/>
      <c r="BA1207" s="58">
        <v>5000</v>
      </c>
      <c r="BB1207" s="58"/>
      <c r="BC1207" s="56"/>
      <c r="BD1207" s="56"/>
      <c r="BE1207" s="56"/>
      <c r="BF1207" s="56"/>
      <c r="BG1207" s="56"/>
      <c r="BH1207" s="56"/>
      <c r="BI1207" s="56"/>
      <c r="BJ1207" s="56"/>
      <c r="BK1207" s="56"/>
      <c r="BL1207" s="56"/>
      <c r="BM1207" s="56"/>
      <c r="BN1207" s="56"/>
      <c r="BO1207" s="56"/>
      <c r="BP1207" s="56"/>
      <c r="BQ1207" s="56"/>
      <c r="BR1207" s="56"/>
      <c r="BS1207" s="56"/>
      <c r="BT1207" s="56"/>
      <c r="BU1207" s="56"/>
      <c r="BV1207" s="56"/>
      <c r="BW1207" s="56"/>
      <c r="BX1207" s="56"/>
      <c r="BY1207" s="56"/>
      <c r="BZ1207" s="56"/>
      <c r="CA1207" s="56"/>
      <c r="CB1207" s="56"/>
      <c r="CC1207" s="56"/>
      <c r="CD1207" s="56"/>
      <c r="CE1207" s="56"/>
      <c r="CF1207" s="56"/>
      <c r="CG1207" s="56"/>
      <c r="CH1207" s="56"/>
      <c r="CI1207" s="56"/>
      <c r="CJ1207" s="56"/>
      <c r="CK1207" s="56"/>
      <c r="CL1207" s="56"/>
      <c r="CM1207" s="56"/>
      <c r="CN1207" s="56"/>
      <c r="CO1207" s="56"/>
      <c r="CP1207" s="56"/>
      <c r="CQ1207" s="56"/>
      <c r="CR1207" s="56"/>
      <c r="CS1207" s="58">
        <f>+AL1207+AT1207</f>
        <v>5000</v>
      </c>
      <c r="CT1207" s="76">
        <f>+BA1207+BG1207+BM1207+BS1207+BY1207+CE1207+CK1207+CQ1207</f>
        <v>5000</v>
      </c>
      <c r="CU1207" s="76">
        <f>+CS1207-CT1207</f>
        <v>0</v>
      </c>
      <c r="CV1207" s="81">
        <f>+AE1207-AL1207-AT1207</f>
        <v>0</v>
      </c>
      <c r="CW1207" s="56"/>
      <c r="CX1207" s="56"/>
      <c r="CY1207" s="56"/>
    </row>
    <row r="1208" spans="1:103" s="70" customFormat="1">
      <c r="A1208" s="56" t="s">
        <v>662</v>
      </c>
      <c r="B1208" s="13">
        <v>109</v>
      </c>
      <c r="C1208" s="15" t="s">
        <v>402</v>
      </c>
      <c r="D1208" s="15" t="s">
        <v>403</v>
      </c>
      <c r="E1208" s="13"/>
      <c r="F1208" s="13"/>
      <c r="G1208" s="13" t="s">
        <v>269</v>
      </c>
      <c r="H1208" s="13">
        <v>7</v>
      </c>
      <c r="I1208" s="55">
        <v>130.13999999999999</v>
      </c>
      <c r="J1208" s="55">
        <v>72300</v>
      </c>
      <c r="K1208" s="15">
        <v>0</v>
      </c>
      <c r="L1208" s="15" t="s">
        <v>404</v>
      </c>
      <c r="M1208" s="62" t="s">
        <v>14</v>
      </c>
      <c r="N1208" s="56" t="s">
        <v>156</v>
      </c>
      <c r="O1208" s="56" t="s">
        <v>195</v>
      </c>
      <c r="P1208" s="56"/>
      <c r="Q1208" s="86"/>
      <c r="R1208" s="56"/>
      <c r="S1208" s="56" t="s">
        <v>465</v>
      </c>
      <c r="T1208" s="57" t="s">
        <v>269</v>
      </c>
      <c r="U1208" s="57">
        <v>7</v>
      </c>
      <c r="V1208" s="125">
        <v>130.13</v>
      </c>
      <c r="W1208" s="125" t="s">
        <v>1017</v>
      </c>
      <c r="X1208" s="65">
        <v>45057</v>
      </c>
      <c r="Y1208" s="65">
        <v>45057</v>
      </c>
      <c r="Z1208" s="69" t="s">
        <v>1080</v>
      </c>
      <c r="AA1208" s="322">
        <v>40000</v>
      </c>
      <c r="AB1208" s="56">
        <v>24</v>
      </c>
      <c r="AC1208" s="56">
        <v>1</v>
      </c>
      <c r="AD1208" s="65">
        <v>45122</v>
      </c>
      <c r="AE1208" s="117">
        <v>1250</v>
      </c>
      <c r="AF1208" s="117"/>
      <c r="AG1208" s="56" t="s">
        <v>441</v>
      </c>
      <c r="AH1208" s="65">
        <v>45126</v>
      </c>
      <c r="AI1208" s="65"/>
      <c r="AJ1208" s="65"/>
      <c r="AK1208" s="56" t="s">
        <v>2431</v>
      </c>
      <c r="AL1208" s="58">
        <v>1250</v>
      </c>
      <c r="AM1208" s="58"/>
      <c r="AN1208" s="58" t="s">
        <v>2439</v>
      </c>
      <c r="AO1208" s="58"/>
      <c r="AP1208" s="58"/>
      <c r="AQ1208" s="58"/>
      <c r="AR1208" s="58"/>
      <c r="AS1208" s="58"/>
      <c r="AT1208" s="58"/>
      <c r="AU1208" s="58"/>
      <c r="AV1208" s="58"/>
      <c r="AW1208" s="65">
        <v>45122</v>
      </c>
      <c r="AX1208" s="56">
        <v>1708</v>
      </c>
      <c r="AY1208" s="56"/>
      <c r="AZ1208" s="56"/>
      <c r="BA1208" s="58">
        <v>1250</v>
      </c>
      <c r="BB1208" s="58"/>
      <c r="BC1208" s="56"/>
      <c r="BD1208" s="56"/>
      <c r="BE1208" s="56"/>
      <c r="BF1208" s="56"/>
      <c r="BG1208" s="56"/>
      <c r="BH1208" s="56"/>
      <c r="BI1208" s="56"/>
      <c r="BJ1208" s="56"/>
      <c r="BK1208" s="56"/>
      <c r="BL1208" s="56"/>
      <c r="BM1208" s="56"/>
      <c r="BN1208" s="56"/>
      <c r="BO1208" s="56"/>
      <c r="BP1208" s="56"/>
      <c r="BQ1208" s="56"/>
      <c r="BR1208" s="56"/>
      <c r="BS1208" s="56"/>
      <c r="BT1208" s="56"/>
      <c r="BU1208" s="56"/>
      <c r="BV1208" s="56"/>
      <c r="BW1208" s="56"/>
      <c r="BX1208" s="56"/>
      <c r="BY1208" s="56"/>
      <c r="BZ1208" s="56"/>
      <c r="CA1208" s="56"/>
      <c r="CB1208" s="56"/>
      <c r="CC1208" s="56"/>
      <c r="CD1208" s="56"/>
      <c r="CE1208" s="56"/>
      <c r="CF1208" s="56"/>
      <c r="CG1208" s="56"/>
      <c r="CH1208" s="56"/>
      <c r="CI1208" s="56"/>
      <c r="CJ1208" s="56"/>
      <c r="CK1208" s="56"/>
      <c r="CL1208" s="56"/>
      <c r="CM1208" s="56"/>
      <c r="CN1208" s="56"/>
      <c r="CO1208" s="56"/>
      <c r="CP1208" s="56"/>
      <c r="CQ1208" s="56"/>
      <c r="CR1208" s="56"/>
      <c r="CS1208" s="58">
        <f>+AL1208+AT1208</f>
        <v>1250</v>
      </c>
      <c r="CT1208" s="76">
        <f>+BA1208+BG1208+BM1208+BS1208+BY1208+CE1208+CK1208+CQ1208</f>
        <v>1250</v>
      </c>
      <c r="CU1208" s="76">
        <f>+CS1208-CT1208</f>
        <v>0</v>
      </c>
      <c r="CV1208" s="81">
        <f>+AE1208-AL1208-AT1208</f>
        <v>0</v>
      </c>
      <c r="CW1208" s="56"/>
      <c r="CX1208" s="56"/>
      <c r="CY1208" s="56"/>
    </row>
    <row r="1209" spans="1:103" s="70" customFormat="1">
      <c r="A1209" s="56" t="s">
        <v>662</v>
      </c>
      <c r="B1209" s="13">
        <v>109</v>
      </c>
      <c r="C1209" s="15" t="s">
        <v>402</v>
      </c>
      <c r="D1209" s="15" t="s">
        <v>403</v>
      </c>
      <c r="E1209" s="13"/>
      <c r="F1209" s="13"/>
      <c r="G1209" s="13" t="s">
        <v>269</v>
      </c>
      <c r="H1209" s="13">
        <v>7</v>
      </c>
      <c r="I1209" s="55">
        <v>130.13999999999999</v>
      </c>
      <c r="J1209" s="55">
        <v>72300</v>
      </c>
      <c r="K1209" s="15">
        <v>0</v>
      </c>
      <c r="L1209" s="15" t="s">
        <v>404</v>
      </c>
      <c r="M1209" s="62" t="s">
        <v>14</v>
      </c>
      <c r="N1209" s="56" t="s">
        <v>156</v>
      </c>
      <c r="O1209" s="56" t="s">
        <v>195</v>
      </c>
      <c r="P1209" s="56"/>
      <c r="Q1209" s="86"/>
      <c r="R1209" s="56"/>
      <c r="S1209" s="56" t="s">
        <v>465</v>
      </c>
      <c r="T1209" s="57" t="s">
        <v>269</v>
      </c>
      <c r="U1209" s="57">
        <v>7</v>
      </c>
      <c r="V1209" s="125">
        <v>130.13</v>
      </c>
      <c r="W1209" s="125" t="s">
        <v>1017</v>
      </c>
      <c r="X1209" s="65">
        <v>45057</v>
      </c>
      <c r="Y1209" s="65">
        <v>45057</v>
      </c>
      <c r="Z1209" s="69" t="s">
        <v>1080</v>
      </c>
      <c r="AA1209" s="322">
        <v>40000</v>
      </c>
      <c r="AB1209" s="56">
        <v>24</v>
      </c>
      <c r="AC1209" s="56">
        <v>2</v>
      </c>
      <c r="AD1209" s="65">
        <v>45153</v>
      </c>
      <c r="AE1209" s="117">
        <v>1250</v>
      </c>
      <c r="AF1209" s="117"/>
      <c r="AG1209" s="56" t="s">
        <v>441</v>
      </c>
      <c r="AH1209" s="65">
        <v>45154</v>
      </c>
      <c r="AI1209" s="65"/>
      <c r="AJ1209" s="65"/>
      <c r="AK1209" s="56" t="s">
        <v>2432</v>
      </c>
      <c r="AL1209" s="58">
        <v>1250</v>
      </c>
      <c r="AM1209" s="58"/>
      <c r="AN1209" s="58" t="s">
        <v>2440</v>
      </c>
      <c r="AO1209" s="58"/>
      <c r="AP1209" s="58"/>
      <c r="AQ1209" s="58"/>
      <c r="AR1209" s="58"/>
      <c r="AS1209" s="58"/>
      <c r="AT1209" s="58"/>
      <c r="AU1209" s="58"/>
      <c r="AV1209" s="58"/>
      <c r="AW1209" s="65">
        <v>45153</v>
      </c>
      <c r="AX1209" s="56">
        <v>1814</v>
      </c>
      <c r="AY1209" s="56"/>
      <c r="AZ1209" s="56"/>
      <c r="BA1209" s="58">
        <v>1250</v>
      </c>
      <c r="BB1209" s="58"/>
      <c r="BC1209" s="56"/>
      <c r="BD1209" s="56"/>
      <c r="BE1209" s="56"/>
      <c r="BF1209" s="56"/>
      <c r="BG1209" s="56"/>
      <c r="BH1209" s="56"/>
      <c r="BI1209" s="56"/>
      <c r="BJ1209" s="56"/>
      <c r="BK1209" s="56"/>
      <c r="BL1209" s="56"/>
      <c r="BM1209" s="56"/>
      <c r="BN1209" s="56"/>
      <c r="BO1209" s="56"/>
      <c r="BP1209" s="56"/>
      <c r="BQ1209" s="56"/>
      <c r="BR1209" s="56"/>
      <c r="BS1209" s="56"/>
      <c r="BT1209" s="56"/>
      <c r="BU1209" s="56"/>
      <c r="BV1209" s="56"/>
      <c r="BW1209" s="56"/>
      <c r="BX1209" s="56"/>
      <c r="BY1209" s="56"/>
      <c r="BZ1209" s="56"/>
      <c r="CA1209" s="56"/>
      <c r="CB1209" s="56"/>
      <c r="CC1209" s="56"/>
      <c r="CD1209" s="56"/>
      <c r="CE1209" s="56"/>
      <c r="CF1209" s="56"/>
      <c r="CG1209" s="56"/>
      <c r="CH1209" s="56"/>
      <c r="CI1209" s="56"/>
      <c r="CJ1209" s="56"/>
      <c r="CK1209" s="56"/>
      <c r="CL1209" s="56"/>
      <c r="CM1209" s="56"/>
      <c r="CN1209" s="56"/>
      <c r="CO1209" s="56"/>
      <c r="CP1209" s="56"/>
      <c r="CQ1209" s="56"/>
      <c r="CR1209" s="56"/>
      <c r="CS1209" s="58">
        <f>+AL1209+AT1209</f>
        <v>1250</v>
      </c>
      <c r="CT1209" s="76">
        <f>+BA1209+BG1209+BM1209+BS1209+BY1209+CE1209+CK1209+CQ1209</f>
        <v>1250</v>
      </c>
      <c r="CU1209" s="76">
        <f>+CS1209-CT1209</f>
        <v>0</v>
      </c>
      <c r="CV1209" s="81">
        <f>+AE1209-AL1209-AT1209</f>
        <v>0</v>
      </c>
      <c r="CW1209" s="56"/>
      <c r="CX1209" s="56"/>
      <c r="CY1209" s="56"/>
    </row>
    <row r="1210" spans="1:103" s="70" customFormat="1">
      <c r="A1210" s="56" t="s">
        <v>662</v>
      </c>
      <c r="B1210" s="13">
        <v>109</v>
      </c>
      <c r="C1210" s="15" t="s">
        <v>402</v>
      </c>
      <c r="D1210" s="15" t="s">
        <v>403</v>
      </c>
      <c r="E1210" s="13"/>
      <c r="F1210" s="13"/>
      <c r="G1210" s="13" t="s">
        <v>269</v>
      </c>
      <c r="H1210" s="13">
        <v>7</v>
      </c>
      <c r="I1210" s="55">
        <v>130.13999999999999</v>
      </c>
      <c r="J1210" s="55">
        <v>72300</v>
      </c>
      <c r="K1210" s="15">
        <v>0</v>
      </c>
      <c r="L1210" s="15" t="s">
        <v>404</v>
      </c>
      <c r="M1210" s="62" t="s">
        <v>14</v>
      </c>
      <c r="N1210" s="56" t="s">
        <v>156</v>
      </c>
      <c r="O1210" s="56" t="s">
        <v>195</v>
      </c>
      <c r="P1210" s="56"/>
      <c r="Q1210" s="86"/>
      <c r="R1210" s="56"/>
      <c r="S1210" s="56" t="s">
        <v>465</v>
      </c>
      <c r="T1210" s="57" t="s">
        <v>269</v>
      </c>
      <c r="U1210" s="57">
        <v>7</v>
      </c>
      <c r="V1210" s="125">
        <v>130.13</v>
      </c>
      <c r="W1210" s="125" t="s">
        <v>1017</v>
      </c>
      <c r="X1210" s="65">
        <v>45057</v>
      </c>
      <c r="Y1210" s="65">
        <v>45057</v>
      </c>
      <c r="Z1210" s="69" t="s">
        <v>1080</v>
      </c>
      <c r="AA1210" s="322">
        <v>40000</v>
      </c>
      <c r="AB1210" s="56">
        <v>24</v>
      </c>
      <c r="AC1210" s="56">
        <v>3</v>
      </c>
      <c r="AD1210" s="65">
        <v>45184</v>
      </c>
      <c r="AE1210" s="117">
        <v>1250</v>
      </c>
      <c r="AF1210" s="117"/>
      <c r="AG1210" s="56" t="s">
        <v>441</v>
      </c>
      <c r="AH1210" s="65">
        <v>45185</v>
      </c>
      <c r="AI1210" s="65"/>
      <c r="AJ1210" s="65"/>
      <c r="AK1210" s="56" t="s">
        <v>2433</v>
      </c>
      <c r="AL1210" s="58">
        <v>1250</v>
      </c>
      <c r="AM1210" s="58"/>
      <c r="AN1210" s="58" t="s">
        <v>2441</v>
      </c>
      <c r="AO1210" s="58"/>
      <c r="AP1210" s="58"/>
      <c r="AQ1210" s="58"/>
      <c r="AR1210" s="58"/>
      <c r="AS1210" s="58"/>
      <c r="AT1210" s="58"/>
      <c r="AU1210" s="58"/>
      <c r="AV1210" s="58"/>
      <c r="AW1210" s="65">
        <v>45184</v>
      </c>
      <c r="AX1210" s="56">
        <v>1900</v>
      </c>
      <c r="AY1210" s="56"/>
      <c r="AZ1210" s="56"/>
      <c r="BA1210" s="58">
        <v>1250</v>
      </c>
      <c r="BB1210" s="58"/>
      <c r="BC1210" s="56"/>
      <c r="BD1210" s="56"/>
      <c r="BE1210" s="56"/>
      <c r="BF1210" s="56"/>
      <c r="BG1210" s="56"/>
      <c r="BH1210" s="56"/>
      <c r="BI1210" s="56"/>
      <c r="BJ1210" s="56"/>
      <c r="BK1210" s="56"/>
      <c r="BL1210" s="56"/>
      <c r="BM1210" s="56"/>
      <c r="BN1210" s="56"/>
      <c r="BO1210" s="56"/>
      <c r="BP1210" s="56"/>
      <c r="BQ1210" s="56"/>
      <c r="BR1210" s="56"/>
      <c r="BS1210" s="56"/>
      <c r="BT1210" s="56"/>
      <c r="BU1210" s="56"/>
      <c r="BV1210" s="56"/>
      <c r="BW1210" s="56"/>
      <c r="BX1210" s="56"/>
      <c r="BY1210" s="56"/>
      <c r="BZ1210" s="56"/>
      <c r="CA1210" s="56"/>
      <c r="CB1210" s="56"/>
      <c r="CC1210" s="56"/>
      <c r="CD1210" s="56"/>
      <c r="CE1210" s="56"/>
      <c r="CF1210" s="56"/>
      <c r="CG1210" s="56"/>
      <c r="CH1210" s="56"/>
      <c r="CI1210" s="56"/>
      <c r="CJ1210" s="56"/>
      <c r="CK1210" s="56"/>
      <c r="CL1210" s="56"/>
      <c r="CM1210" s="56"/>
      <c r="CN1210" s="56"/>
      <c r="CO1210" s="56"/>
      <c r="CP1210" s="56"/>
      <c r="CQ1210" s="56"/>
      <c r="CR1210" s="56"/>
      <c r="CS1210" s="58">
        <f>+AL1210+AT1210</f>
        <v>1250</v>
      </c>
      <c r="CT1210" s="76">
        <f>+BA1210+BG1210+BM1210+BS1210+BY1210+CE1210+CK1210+CQ1210</f>
        <v>1250</v>
      </c>
      <c r="CU1210" s="76">
        <f>+CS1210-CT1210</f>
        <v>0</v>
      </c>
      <c r="CV1210" s="81">
        <f>+AE1210-AL1210-AT1210</f>
        <v>0</v>
      </c>
      <c r="CW1210" s="56"/>
      <c r="CX1210" s="56"/>
      <c r="CY1210" s="56"/>
    </row>
    <row r="1211" spans="1:103" s="70" customFormat="1">
      <c r="A1211" s="56" t="s">
        <v>662</v>
      </c>
      <c r="B1211" s="13">
        <v>109</v>
      </c>
      <c r="C1211" s="15" t="s">
        <v>402</v>
      </c>
      <c r="D1211" s="15" t="s">
        <v>403</v>
      </c>
      <c r="E1211" s="13"/>
      <c r="F1211" s="13"/>
      <c r="G1211" s="13" t="s">
        <v>269</v>
      </c>
      <c r="H1211" s="13">
        <v>7</v>
      </c>
      <c r="I1211" s="55">
        <v>130.13999999999999</v>
      </c>
      <c r="J1211" s="55">
        <v>72300</v>
      </c>
      <c r="K1211" s="15">
        <v>0</v>
      </c>
      <c r="L1211" s="15" t="s">
        <v>404</v>
      </c>
      <c r="M1211" s="62" t="s">
        <v>14</v>
      </c>
      <c r="N1211" s="56" t="s">
        <v>156</v>
      </c>
      <c r="O1211" s="56" t="s">
        <v>195</v>
      </c>
      <c r="P1211" s="56"/>
      <c r="Q1211" s="86"/>
      <c r="R1211" s="56"/>
      <c r="S1211" s="56" t="s">
        <v>465</v>
      </c>
      <c r="T1211" s="57" t="s">
        <v>269</v>
      </c>
      <c r="U1211" s="57">
        <v>7</v>
      </c>
      <c r="V1211" s="125">
        <v>130.13</v>
      </c>
      <c r="W1211" s="125" t="s">
        <v>1017</v>
      </c>
      <c r="X1211" s="65">
        <v>45057</v>
      </c>
      <c r="Y1211" s="65">
        <v>45057</v>
      </c>
      <c r="Z1211" s="69" t="s">
        <v>1080</v>
      </c>
      <c r="AA1211" s="322">
        <v>40000</v>
      </c>
      <c r="AB1211" s="56">
        <v>24</v>
      </c>
      <c r="AC1211" s="56">
        <v>4</v>
      </c>
      <c r="AD1211" s="65">
        <v>45214</v>
      </c>
      <c r="AE1211" s="117">
        <v>1250</v>
      </c>
      <c r="AF1211" s="117"/>
      <c r="AG1211" s="56" t="s">
        <v>441</v>
      </c>
      <c r="AH1211" s="65">
        <v>45215</v>
      </c>
      <c r="AI1211" s="65"/>
      <c r="AJ1211" s="65"/>
      <c r="AK1211" s="56" t="s">
        <v>2434</v>
      </c>
      <c r="AL1211" s="58">
        <v>1250</v>
      </c>
      <c r="AM1211" s="58"/>
      <c r="AN1211" s="58" t="s">
        <v>2442</v>
      </c>
      <c r="AO1211" s="58"/>
      <c r="AP1211" s="58"/>
      <c r="AQ1211" s="58"/>
      <c r="AR1211" s="58"/>
      <c r="AS1211" s="58"/>
      <c r="AT1211" s="58"/>
      <c r="AU1211" s="58"/>
      <c r="AV1211" s="58"/>
      <c r="AW1211" s="65">
        <v>45214</v>
      </c>
      <c r="AX1211" s="56">
        <v>1974</v>
      </c>
      <c r="AY1211" s="56"/>
      <c r="AZ1211" s="56"/>
      <c r="BA1211" s="58">
        <v>1250</v>
      </c>
      <c r="BB1211" s="58"/>
      <c r="BC1211" s="56"/>
      <c r="BD1211" s="56"/>
      <c r="BE1211" s="56"/>
      <c r="BF1211" s="56"/>
      <c r="BG1211" s="56"/>
      <c r="BH1211" s="56"/>
      <c r="BI1211" s="56"/>
      <c r="BJ1211" s="56"/>
      <c r="BK1211" s="56"/>
      <c r="BL1211" s="56"/>
      <c r="BM1211" s="56"/>
      <c r="BN1211" s="56"/>
      <c r="BO1211" s="56"/>
      <c r="BP1211" s="56"/>
      <c r="BQ1211" s="56"/>
      <c r="BR1211" s="56"/>
      <c r="BS1211" s="56"/>
      <c r="BT1211" s="56"/>
      <c r="BU1211" s="56"/>
      <c r="BV1211" s="56"/>
      <c r="BW1211" s="56"/>
      <c r="BX1211" s="56"/>
      <c r="BY1211" s="56"/>
      <c r="BZ1211" s="56"/>
      <c r="CA1211" s="56"/>
      <c r="CB1211" s="56"/>
      <c r="CC1211" s="56"/>
      <c r="CD1211" s="56"/>
      <c r="CE1211" s="56"/>
      <c r="CF1211" s="56"/>
      <c r="CG1211" s="56"/>
      <c r="CH1211" s="56"/>
      <c r="CI1211" s="56"/>
      <c r="CJ1211" s="56"/>
      <c r="CK1211" s="56"/>
      <c r="CL1211" s="56"/>
      <c r="CM1211" s="56"/>
      <c r="CN1211" s="56"/>
      <c r="CO1211" s="56"/>
      <c r="CP1211" s="56"/>
      <c r="CQ1211" s="56"/>
      <c r="CR1211" s="56"/>
      <c r="CS1211" s="58">
        <f>+AL1211+AT1211</f>
        <v>1250</v>
      </c>
      <c r="CT1211" s="76">
        <f>+BA1211+BG1211+BM1211+BS1211+BY1211+CE1211+CK1211+CQ1211</f>
        <v>1250</v>
      </c>
      <c r="CU1211" s="76">
        <f>+CS1211-CT1211</f>
        <v>0</v>
      </c>
      <c r="CV1211" s="81">
        <f>+AE1211-AL1211-AT1211</f>
        <v>0</v>
      </c>
      <c r="CW1211" s="56"/>
      <c r="CX1211" s="56"/>
      <c r="CY1211" s="56"/>
    </row>
    <row r="1212" spans="1:103" s="70" customFormat="1">
      <c r="A1212" s="56" t="s">
        <v>662</v>
      </c>
      <c r="B1212" s="13">
        <v>109</v>
      </c>
      <c r="C1212" s="15" t="s">
        <v>402</v>
      </c>
      <c r="D1212" s="15" t="s">
        <v>403</v>
      </c>
      <c r="E1212" s="13"/>
      <c r="F1212" s="13"/>
      <c r="G1212" s="13" t="s">
        <v>269</v>
      </c>
      <c r="H1212" s="13">
        <v>7</v>
      </c>
      <c r="I1212" s="55">
        <v>130.13999999999999</v>
      </c>
      <c r="J1212" s="55">
        <v>72300</v>
      </c>
      <c r="K1212" s="15">
        <v>0</v>
      </c>
      <c r="L1212" s="15" t="s">
        <v>404</v>
      </c>
      <c r="M1212" s="62" t="s">
        <v>14</v>
      </c>
      <c r="N1212" s="56" t="s">
        <v>156</v>
      </c>
      <c r="O1212" s="56" t="s">
        <v>195</v>
      </c>
      <c r="P1212" s="56"/>
      <c r="Q1212" s="86"/>
      <c r="R1212" s="56"/>
      <c r="S1212" s="56" t="s">
        <v>465</v>
      </c>
      <c r="T1212" s="57" t="s">
        <v>269</v>
      </c>
      <c r="U1212" s="57">
        <v>7</v>
      </c>
      <c r="V1212" s="125">
        <v>130.13</v>
      </c>
      <c r="W1212" s="125" t="s">
        <v>1017</v>
      </c>
      <c r="X1212" s="65">
        <v>45057</v>
      </c>
      <c r="Y1212" s="65">
        <v>45057</v>
      </c>
      <c r="Z1212" s="69" t="s">
        <v>1080</v>
      </c>
      <c r="AA1212" s="322">
        <v>40000</v>
      </c>
      <c r="AB1212" s="56">
        <v>24</v>
      </c>
      <c r="AC1212" s="56">
        <v>5</v>
      </c>
      <c r="AD1212" s="65">
        <v>45245</v>
      </c>
      <c r="AE1212" s="117">
        <v>1250</v>
      </c>
      <c r="AF1212" s="117"/>
      <c r="AG1212" s="56" t="s">
        <v>441</v>
      </c>
      <c r="AH1212" s="65">
        <v>45252</v>
      </c>
      <c r="AI1212" s="65"/>
      <c r="AJ1212" s="65"/>
      <c r="AK1212" s="56" t="s">
        <v>2435</v>
      </c>
      <c r="AL1212" s="58">
        <v>1250</v>
      </c>
      <c r="AM1212" s="58"/>
      <c r="AN1212" s="58" t="s">
        <v>2443</v>
      </c>
      <c r="AO1212" s="58"/>
      <c r="AP1212" s="58"/>
      <c r="AQ1212" s="58"/>
      <c r="AR1212" s="58"/>
      <c r="AS1212" s="58"/>
      <c r="AT1212" s="58"/>
      <c r="AU1212" s="58"/>
      <c r="AV1212" s="58"/>
      <c r="AW1212" s="65">
        <v>45246</v>
      </c>
      <c r="AX1212" s="56">
        <v>2056</v>
      </c>
      <c r="AY1212" s="56"/>
      <c r="AZ1212" s="56"/>
      <c r="BA1212" s="58">
        <v>1250</v>
      </c>
      <c r="BB1212" s="58"/>
      <c r="BC1212" s="56"/>
      <c r="BD1212" s="56"/>
      <c r="BE1212" s="56"/>
      <c r="BF1212" s="56"/>
      <c r="BG1212" s="56"/>
      <c r="BH1212" s="56"/>
      <c r="BI1212" s="56"/>
      <c r="BJ1212" s="56"/>
      <c r="BK1212" s="56"/>
      <c r="BL1212" s="56"/>
      <c r="BM1212" s="56"/>
      <c r="BN1212" s="56"/>
      <c r="BO1212" s="56"/>
      <c r="BP1212" s="56"/>
      <c r="BQ1212" s="56"/>
      <c r="BR1212" s="56"/>
      <c r="BS1212" s="56"/>
      <c r="BT1212" s="56"/>
      <c r="BU1212" s="56"/>
      <c r="BV1212" s="56"/>
      <c r="BW1212" s="56"/>
      <c r="BX1212" s="56"/>
      <c r="BY1212" s="56"/>
      <c r="BZ1212" s="56"/>
      <c r="CA1212" s="56"/>
      <c r="CB1212" s="56"/>
      <c r="CC1212" s="56"/>
      <c r="CD1212" s="56"/>
      <c r="CE1212" s="56"/>
      <c r="CF1212" s="56"/>
      <c r="CG1212" s="56"/>
      <c r="CH1212" s="56"/>
      <c r="CI1212" s="56"/>
      <c r="CJ1212" s="56"/>
      <c r="CK1212" s="56"/>
      <c r="CL1212" s="56"/>
      <c r="CM1212" s="56"/>
      <c r="CN1212" s="56"/>
      <c r="CO1212" s="56"/>
      <c r="CP1212" s="56"/>
      <c r="CQ1212" s="56"/>
      <c r="CR1212" s="56"/>
      <c r="CS1212" s="58">
        <f>+AL1212+AT1212</f>
        <v>1250</v>
      </c>
      <c r="CT1212" s="76">
        <f>+BA1212+BG1212+BM1212+BS1212+BY1212+CE1212+CK1212+CQ1212</f>
        <v>1250</v>
      </c>
      <c r="CU1212" s="76">
        <f>+CS1212-CT1212</f>
        <v>0</v>
      </c>
      <c r="CV1212" s="81">
        <f>+AE1212-AL1212-AT1212</f>
        <v>0</v>
      </c>
      <c r="CW1212" s="56"/>
      <c r="CX1212" s="56"/>
      <c r="CY1212" s="56"/>
    </row>
    <row r="1213" spans="1:103" s="70" customFormat="1">
      <c r="A1213" s="56" t="s">
        <v>662</v>
      </c>
      <c r="B1213" s="13">
        <v>109</v>
      </c>
      <c r="C1213" s="15" t="s">
        <v>402</v>
      </c>
      <c r="D1213" s="15" t="s">
        <v>403</v>
      </c>
      <c r="E1213" s="13"/>
      <c r="F1213" s="13"/>
      <c r="G1213" s="13" t="s">
        <v>269</v>
      </c>
      <c r="H1213" s="13">
        <v>7</v>
      </c>
      <c r="I1213" s="55">
        <v>130.13999999999999</v>
      </c>
      <c r="J1213" s="55">
        <v>72300</v>
      </c>
      <c r="K1213" s="15">
        <v>0</v>
      </c>
      <c r="L1213" s="15" t="s">
        <v>404</v>
      </c>
      <c r="M1213" s="62" t="s">
        <v>14</v>
      </c>
      <c r="N1213" s="56">
        <v>40397060</v>
      </c>
      <c r="O1213" s="56" t="s">
        <v>195</v>
      </c>
      <c r="P1213" s="56"/>
      <c r="Q1213" s="86"/>
      <c r="R1213" s="56"/>
      <c r="S1213" s="56" t="s">
        <v>465</v>
      </c>
      <c r="T1213" s="57" t="s">
        <v>269</v>
      </c>
      <c r="U1213" s="57">
        <v>7</v>
      </c>
      <c r="V1213" s="125">
        <v>130.13</v>
      </c>
      <c r="W1213" s="125" t="s">
        <v>1017</v>
      </c>
      <c r="X1213" s="65">
        <v>45057</v>
      </c>
      <c r="Y1213" s="65">
        <v>45057</v>
      </c>
      <c r="Z1213" s="69" t="s">
        <v>1080</v>
      </c>
      <c r="AA1213" s="322">
        <v>40000</v>
      </c>
      <c r="AB1213" s="56">
        <v>24</v>
      </c>
      <c r="AC1213" s="56">
        <v>6</v>
      </c>
      <c r="AD1213" s="65">
        <v>45275</v>
      </c>
      <c r="AE1213" s="117">
        <v>1250</v>
      </c>
      <c r="AF1213" s="117"/>
      <c r="AG1213" s="56" t="s">
        <v>441</v>
      </c>
      <c r="AH1213" s="65">
        <v>45279</v>
      </c>
      <c r="AI1213" s="65"/>
      <c r="AJ1213" s="65"/>
      <c r="AK1213" s="56" t="s">
        <v>2436</v>
      </c>
      <c r="AL1213" s="58">
        <v>1250</v>
      </c>
      <c r="AM1213" s="58"/>
      <c r="AN1213" s="58" t="s">
        <v>2444</v>
      </c>
      <c r="AO1213" s="58"/>
      <c r="AP1213" s="58"/>
      <c r="AQ1213" s="58"/>
      <c r="AR1213" s="58"/>
      <c r="AS1213" s="58"/>
      <c r="AT1213" s="58"/>
      <c r="AU1213" s="58"/>
      <c r="AV1213" s="58"/>
      <c r="AW1213" s="65">
        <v>45275</v>
      </c>
      <c r="AX1213" s="56">
        <v>2123</v>
      </c>
      <c r="AY1213" s="56"/>
      <c r="AZ1213" s="56"/>
      <c r="BA1213" s="58">
        <v>1250</v>
      </c>
      <c r="BB1213" s="58"/>
      <c r="BC1213" s="56"/>
      <c r="BD1213" s="56"/>
      <c r="BE1213" s="56"/>
      <c r="BF1213" s="56"/>
      <c r="BG1213" s="56"/>
      <c r="BH1213" s="56"/>
      <c r="BI1213" s="56"/>
      <c r="BJ1213" s="56"/>
      <c r="BK1213" s="56"/>
      <c r="BL1213" s="56"/>
      <c r="BM1213" s="56"/>
      <c r="BN1213" s="56"/>
      <c r="BO1213" s="56"/>
      <c r="BP1213" s="56"/>
      <c r="BQ1213" s="56"/>
      <c r="BR1213" s="56"/>
      <c r="BS1213" s="56"/>
      <c r="BT1213" s="56"/>
      <c r="BU1213" s="56"/>
      <c r="BV1213" s="56"/>
      <c r="BW1213" s="56"/>
      <c r="BX1213" s="56"/>
      <c r="BY1213" s="56"/>
      <c r="BZ1213" s="56"/>
      <c r="CA1213" s="56"/>
      <c r="CB1213" s="56"/>
      <c r="CC1213" s="56"/>
      <c r="CD1213" s="56"/>
      <c r="CE1213" s="56"/>
      <c r="CF1213" s="56"/>
      <c r="CG1213" s="56"/>
      <c r="CH1213" s="56"/>
      <c r="CI1213" s="56"/>
      <c r="CJ1213" s="56"/>
      <c r="CK1213" s="56"/>
      <c r="CL1213" s="56"/>
      <c r="CM1213" s="56"/>
      <c r="CN1213" s="56"/>
      <c r="CO1213" s="56"/>
      <c r="CP1213" s="56"/>
      <c r="CQ1213" s="56"/>
      <c r="CR1213" s="56"/>
      <c r="CS1213" s="58">
        <f>+AL1213+AT1213</f>
        <v>1250</v>
      </c>
      <c r="CT1213" s="76">
        <f>+BA1213+BG1213+BM1213+BS1213+BY1213+CE1213+CK1213+CQ1213</f>
        <v>1250</v>
      </c>
      <c r="CU1213" s="76">
        <f>+CS1213-CT1213</f>
        <v>0</v>
      </c>
      <c r="CV1213" s="81">
        <f>+AE1213-AL1213-AT1213</f>
        <v>0</v>
      </c>
      <c r="CW1213" s="56"/>
      <c r="CX1213" s="56"/>
      <c r="CY1213" s="56"/>
    </row>
    <row r="1214" spans="1:103" s="70" customFormat="1">
      <c r="A1214" s="56" t="s">
        <v>662</v>
      </c>
      <c r="B1214" s="13">
        <v>109</v>
      </c>
      <c r="C1214" s="15" t="s">
        <v>402</v>
      </c>
      <c r="D1214" s="15" t="s">
        <v>403</v>
      </c>
      <c r="E1214" s="13"/>
      <c r="F1214" s="13"/>
      <c r="G1214" s="13" t="s">
        <v>269</v>
      </c>
      <c r="H1214" s="13">
        <v>7</v>
      </c>
      <c r="I1214" s="55">
        <v>130.13999999999999</v>
      </c>
      <c r="J1214" s="55">
        <v>72300</v>
      </c>
      <c r="K1214" s="15">
        <v>0</v>
      </c>
      <c r="L1214" s="15" t="s">
        <v>404</v>
      </c>
      <c r="M1214" s="62" t="s">
        <v>14</v>
      </c>
      <c r="N1214" s="56" t="s">
        <v>156</v>
      </c>
      <c r="O1214" s="56" t="s">
        <v>195</v>
      </c>
      <c r="P1214" s="56"/>
      <c r="Q1214" s="86"/>
      <c r="R1214" s="56"/>
      <c r="S1214" s="56" t="s">
        <v>465</v>
      </c>
      <c r="T1214" s="57" t="s">
        <v>269</v>
      </c>
      <c r="U1214" s="57">
        <v>7</v>
      </c>
      <c r="V1214" s="125">
        <v>130.13</v>
      </c>
      <c r="W1214" s="125" t="s">
        <v>1017</v>
      </c>
      <c r="X1214" s="65">
        <v>45057</v>
      </c>
      <c r="Y1214" s="65">
        <v>45057</v>
      </c>
      <c r="Z1214" s="69" t="s">
        <v>1080</v>
      </c>
      <c r="AA1214" s="322">
        <v>40000</v>
      </c>
      <c r="AB1214" s="56">
        <v>24</v>
      </c>
      <c r="AC1214" s="56">
        <v>7</v>
      </c>
      <c r="AD1214" s="65">
        <v>45306</v>
      </c>
      <c r="AE1214" s="117">
        <v>1250</v>
      </c>
      <c r="AF1214" s="117"/>
      <c r="AG1214" s="56" t="s">
        <v>441</v>
      </c>
      <c r="AH1214" s="65">
        <v>45306</v>
      </c>
      <c r="AI1214" s="65"/>
      <c r="AJ1214" s="65"/>
      <c r="AK1214" s="56" t="s">
        <v>2445</v>
      </c>
      <c r="AL1214" s="58">
        <v>1250</v>
      </c>
      <c r="AM1214" s="58"/>
      <c r="AN1214" s="58" t="s">
        <v>2457</v>
      </c>
      <c r="AO1214" s="58"/>
      <c r="AP1214" s="58"/>
      <c r="AQ1214" s="58"/>
      <c r="AR1214" s="58"/>
      <c r="AS1214" s="58"/>
      <c r="AT1214" s="58"/>
      <c r="AU1214" s="58"/>
      <c r="AV1214" s="58"/>
      <c r="AW1214" s="65">
        <v>45306</v>
      </c>
      <c r="AX1214" s="56">
        <v>2215</v>
      </c>
      <c r="AY1214" s="56"/>
      <c r="AZ1214" s="56"/>
      <c r="BA1214" s="58">
        <v>1250</v>
      </c>
      <c r="BB1214" s="58"/>
      <c r="BC1214" s="56"/>
      <c r="BD1214" s="56"/>
      <c r="BE1214" s="56"/>
      <c r="BF1214" s="56"/>
      <c r="BG1214" s="56"/>
      <c r="BH1214" s="56"/>
      <c r="BI1214" s="56"/>
      <c r="BJ1214" s="56"/>
      <c r="BK1214" s="56"/>
      <c r="BL1214" s="56"/>
      <c r="BM1214" s="56"/>
      <c r="BN1214" s="56"/>
      <c r="BO1214" s="56"/>
      <c r="BP1214" s="56"/>
      <c r="BQ1214" s="56"/>
      <c r="BR1214" s="56"/>
      <c r="BS1214" s="56"/>
      <c r="BT1214" s="56"/>
      <c r="BU1214" s="56"/>
      <c r="BV1214" s="56"/>
      <c r="BW1214" s="56"/>
      <c r="BX1214" s="56"/>
      <c r="BY1214" s="56"/>
      <c r="BZ1214" s="56"/>
      <c r="CA1214" s="56"/>
      <c r="CB1214" s="56"/>
      <c r="CC1214" s="56"/>
      <c r="CD1214" s="56"/>
      <c r="CE1214" s="56"/>
      <c r="CF1214" s="56"/>
      <c r="CG1214" s="56"/>
      <c r="CH1214" s="56"/>
      <c r="CI1214" s="56"/>
      <c r="CJ1214" s="56"/>
      <c r="CK1214" s="56"/>
      <c r="CL1214" s="56"/>
      <c r="CM1214" s="56"/>
      <c r="CN1214" s="56"/>
      <c r="CO1214" s="56"/>
      <c r="CP1214" s="56"/>
      <c r="CQ1214" s="56"/>
      <c r="CR1214" s="56"/>
      <c r="CS1214" s="58">
        <f>+AL1214+AT1214</f>
        <v>1250</v>
      </c>
      <c r="CT1214" s="76">
        <f>+BA1214+BG1214+BM1214+BS1214+BY1214+CE1214+CK1214+CQ1214</f>
        <v>1250</v>
      </c>
      <c r="CU1214" s="76">
        <f>+CS1214-CT1214</f>
        <v>0</v>
      </c>
      <c r="CV1214" s="81">
        <f>+AE1214-AL1214-AT1214</f>
        <v>0</v>
      </c>
      <c r="CW1214" s="56"/>
      <c r="CX1214" s="56"/>
      <c r="CY1214" s="56"/>
    </row>
    <row r="1215" spans="1:103" s="70" customFormat="1">
      <c r="A1215" s="56" t="s">
        <v>662</v>
      </c>
      <c r="B1215" s="13">
        <v>109</v>
      </c>
      <c r="C1215" s="15" t="s">
        <v>402</v>
      </c>
      <c r="D1215" s="15" t="s">
        <v>403</v>
      </c>
      <c r="E1215" s="13"/>
      <c r="F1215" s="13"/>
      <c r="G1215" s="13" t="s">
        <v>269</v>
      </c>
      <c r="H1215" s="13">
        <v>7</v>
      </c>
      <c r="I1215" s="55">
        <v>130.13999999999999</v>
      </c>
      <c r="J1215" s="55">
        <v>72300</v>
      </c>
      <c r="K1215" s="15">
        <v>0</v>
      </c>
      <c r="L1215" s="15" t="s">
        <v>404</v>
      </c>
      <c r="M1215" s="62" t="s">
        <v>14</v>
      </c>
      <c r="N1215" s="56" t="s">
        <v>156</v>
      </c>
      <c r="O1215" s="56" t="s">
        <v>195</v>
      </c>
      <c r="P1215" s="56"/>
      <c r="Q1215" s="86"/>
      <c r="R1215" s="56"/>
      <c r="S1215" s="56" t="s">
        <v>465</v>
      </c>
      <c r="T1215" s="57" t="s">
        <v>269</v>
      </c>
      <c r="U1215" s="57">
        <v>7</v>
      </c>
      <c r="V1215" s="125">
        <v>130.13</v>
      </c>
      <c r="W1215" s="125" t="s">
        <v>1017</v>
      </c>
      <c r="X1215" s="65">
        <v>45057</v>
      </c>
      <c r="Y1215" s="65">
        <v>45057</v>
      </c>
      <c r="Z1215" s="69" t="s">
        <v>1080</v>
      </c>
      <c r="AA1215" s="322">
        <v>40000</v>
      </c>
      <c r="AB1215" s="56">
        <v>24</v>
      </c>
      <c r="AC1215" s="56">
        <v>8</v>
      </c>
      <c r="AD1215" s="65">
        <v>45337</v>
      </c>
      <c r="AE1215" s="117">
        <v>1250</v>
      </c>
      <c r="AF1215" s="117"/>
      <c r="AG1215" s="56" t="s">
        <v>441</v>
      </c>
      <c r="AH1215" s="65">
        <v>45338</v>
      </c>
      <c r="AI1215" s="65"/>
      <c r="AJ1215" s="65"/>
      <c r="AK1215" s="56" t="s">
        <v>2446</v>
      </c>
      <c r="AL1215" s="58">
        <v>1250</v>
      </c>
      <c r="AM1215" s="58"/>
      <c r="AN1215" s="58" t="s">
        <v>2458</v>
      </c>
      <c r="AO1215" s="58"/>
      <c r="AP1215" s="58"/>
      <c r="AQ1215" s="58"/>
      <c r="AR1215" s="58"/>
      <c r="AS1215" s="58"/>
      <c r="AT1215" s="58"/>
      <c r="AU1215" s="58"/>
      <c r="AV1215" s="58"/>
      <c r="AW1215" s="65">
        <v>45337</v>
      </c>
      <c r="AX1215" s="56">
        <v>2312</v>
      </c>
      <c r="AY1215" s="56"/>
      <c r="AZ1215" s="56"/>
      <c r="BA1215" s="58">
        <v>1250</v>
      </c>
      <c r="BB1215" s="58"/>
      <c r="BC1215" s="56"/>
      <c r="BD1215" s="56"/>
      <c r="BE1215" s="56"/>
      <c r="BF1215" s="56"/>
      <c r="BG1215" s="56"/>
      <c r="BH1215" s="56"/>
      <c r="BI1215" s="56"/>
      <c r="BJ1215" s="56"/>
      <c r="BK1215" s="56"/>
      <c r="BL1215" s="56"/>
      <c r="BM1215" s="56"/>
      <c r="BN1215" s="56"/>
      <c r="BO1215" s="56"/>
      <c r="BP1215" s="56"/>
      <c r="BQ1215" s="56"/>
      <c r="BR1215" s="56"/>
      <c r="BS1215" s="56"/>
      <c r="BT1215" s="56"/>
      <c r="BU1215" s="56"/>
      <c r="BV1215" s="56"/>
      <c r="BW1215" s="56"/>
      <c r="BX1215" s="56"/>
      <c r="BY1215" s="56"/>
      <c r="BZ1215" s="56"/>
      <c r="CA1215" s="56"/>
      <c r="CB1215" s="56"/>
      <c r="CC1215" s="56"/>
      <c r="CD1215" s="56"/>
      <c r="CE1215" s="56"/>
      <c r="CF1215" s="56"/>
      <c r="CG1215" s="56"/>
      <c r="CH1215" s="56"/>
      <c r="CI1215" s="56"/>
      <c r="CJ1215" s="56"/>
      <c r="CK1215" s="56"/>
      <c r="CL1215" s="56"/>
      <c r="CM1215" s="56"/>
      <c r="CN1215" s="56"/>
      <c r="CO1215" s="56"/>
      <c r="CP1215" s="56"/>
      <c r="CQ1215" s="56"/>
      <c r="CR1215" s="56"/>
      <c r="CS1215" s="58">
        <f>+AL1215+AT1215</f>
        <v>1250</v>
      </c>
      <c r="CT1215" s="76">
        <f>+BA1215+BG1215+BM1215+BS1215+BY1215+CE1215+CK1215+CQ1215</f>
        <v>1250</v>
      </c>
      <c r="CU1215" s="76">
        <f>+CS1215-CT1215</f>
        <v>0</v>
      </c>
      <c r="CV1215" s="81">
        <f>+AE1215-AL1215-AT1215</f>
        <v>0</v>
      </c>
      <c r="CW1215" s="56"/>
      <c r="CX1215" s="56"/>
      <c r="CY1215" s="56"/>
    </row>
    <row r="1216" spans="1:103" s="70" customFormat="1">
      <c r="A1216" s="56" t="s">
        <v>662</v>
      </c>
      <c r="B1216" s="13">
        <v>109</v>
      </c>
      <c r="C1216" s="15" t="s">
        <v>402</v>
      </c>
      <c r="D1216" s="15" t="s">
        <v>403</v>
      </c>
      <c r="E1216" s="13"/>
      <c r="F1216" s="13"/>
      <c r="G1216" s="13" t="s">
        <v>269</v>
      </c>
      <c r="H1216" s="13">
        <v>7</v>
      </c>
      <c r="I1216" s="55">
        <v>130.13999999999999</v>
      </c>
      <c r="J1216" s="55">
        <v>72300</v>
      </c>
      <c r="K1216" s="15">
        <v>0</v>
      </c>
      <c r="L1216" s="15" t="s">
        <v>404</v>
      </c>
      <c r="M1216" s="62" t="s">
        <v>14</v>
      </c>
      <c r="N1216" s="56" t="s">
        <v>156</v>
      </c>
      <c r="O1216" s="56" t="s">
        <v>195</v>
      </c>
      <c r="P1216" s="56"/>
      <c r="Q1216" s="86"/>
      <c r="R1216" s="56"/>
      <c r="S1216" s="56" t="s">
        <v>465</v>
      </c>
      <c r="T1216" s="57" t="s">
        <v>269</v>
      </c>
      <c r="U1216" s="57">
        <v>7</v>
      </c>
      <c r="V1216" s="125">
        <v>130.13</v>
      </c>
      <c r="W1216" s="125" t="s">
        <v>1017</v>
      </c>
      <c r="X1216" s="65">
        <v>45057</v>
      </c>
      <c r="Y1216" s="65">
        <v>45057</v>
      </c>
      <c r="Z1216" s="69" t="s">
        <v>1080</v>
      </c>
      <c r="AA1216" s="322">
        <v>40000</v>
      </c>
      <c r="AB1216" s="56">
        <v>24</v>
      </c>
      <c r="AC1216" s="56">
        <v>9</v>
      </c>
      <c r="AD1216" s="65">
        <v>45366</v>
      </c>
      <c r="AE1216" s="117">
        <v>1250</v>
      </c>
      <c r="AF1216" s="117"/>
      <c r="AG1216" s="56" t="s">
        <v>441</v>
      </c>
      <c r="AH1216" s="65">
        <v>45369</v>
      </c>
      <c r="AI1216" s="65"/>
      <c r="AJ1216" s="65"/>
      <c r="AK1216" s="56" t="s">
        <v>2447</v>
      </c>
      <c r="AL1216" s="58">
        <v>1250</v>
      </c>
      <c r="AM1216" s="58"/>
      <c r="AN1216" s="58" t="s">
        <v>2459</v>
      </c>
      <c r="AO1216" s="58"/>
      <c r="AP1216" s="58"/>
      <c r="AQ1216" s="58"/>
      <c r="AR1216" s="58"/>
      <c r="AS1216" s="58"/>
      <c r="AT1216" s="58"/>
      <c r="AU1216" s="58"/>
      <c r="AV1216" s="58"/>
      <c r="AW1216" s="65">
        <v>45366</v>
      </c>
      <c r="AX1216" s="56">
        <v>2427</v>
      </c>
      <c r="AY1216" s="56"/>
      <c r="AZ1216" s="56"/>
      <c r="BA1216" s="58">
        <v>1250</v>
      </c>
      <c r="BB1216" s="58"/>
      <c r="BC1216" s="56"/>
      <c r="BD1216" s="56"/>
      <c r="BE1216" s="56"/>
      <c r="BF1216" s="56"/>
      <c r="BG1216" s="56"/>
      <c r="BH1216" s="56"/>
      <c r="BI1216" s="56"/>
      <c r="BJ1216" s="56"/>
      <c r="BK1216" s="56"/>
      <c r="BL1216" s="56"/>
      <c r="BM1216" s="56"/>
      <c r="BN1216" s="56"/>
      <c r="BO1216" s="56"/>
      <c r="BP1216" s="56"/>
      <c r="BQ1216" s="56"/>
      <c r="BR1216" s="56"/>
      <c r="BS1216" s="56"/>
      <c r="BT1216" s="56"/>
      <c r="BU1216" s="56"/>
      <c r="BV1216" s="56"/>
      <c r="BW1216" s="56"/>
      <c r="BX1216" s="56"/>
      <c r="BY1216" s="56"/>
      <c r="BZ1216" s="56"/>
      <c r="CA1216" s="56"/>
      <c r="CB1216" s="56"/>
      <c r="CC1216" s="56"/>
      <c r="CD1216" s="56"/>
      <c r="CE1216" s="56"/>
      <c r="CF1216" s="56"/>
      <c r="CG1216" s="56"/>
      <c r="CH1216" s="56"/>
      <c r="CI1216" s="56"/>
      <c r="CJ1216" s="56"/>
      <c r="CK1216" s="56"/>
      <c r="CL1216" s="56"/>
      <c r="CM1216" s="56"/>
      <c r="CN1216" s="56"/>
      <c r="CO1216" s="56"/>
      <c r="CP1216" s="56"/>
      <c r="CQ1216" s="56"/>
      <c r="CR1216" s="56"/>
      <c r="CS1216" s="58">
        <f>+AL1216+AT1216</f>
        <v>1250</v>
      </c>
      <c r="CT1216" s="76">
        <f>+BA1216+BG1216+BM1216+BS1216+BY1216+CE1216+CK1216+CQ1216</f>
        <v>1250</v>
      </c>
      <c r="CU1216" s="76">
        <f>+CS1216-CT1216</f>
        <v>0</v>
      </c>
      <c r="CV1216" s="81">
        <f>+AE1216-AL1216-AT1216</f>
        <v>0</v>
      </c>
      <c r="CW1216" s="56"/>
      <c r="CX1216" s="56"/>
      <c r="CY1216" s="56"/>
    </row>
    <row r="1217" spans="1:103" s="70" customFormat="1">
      <c r="A1217" s="56" t="s">
        <v>662</v>
      </c>
      <c r="B1217" s="13">
        <v>109</v>
      </c>
      <c r="C1217" s="15" t="s">
        <v>402</v>
      </c>
      <c r="D1217" s="15" t="s">
        <v>403</v>
      </c>
      <c r="E1217" s="13"/>
      <c r="F1217" s="13"/>
      <c r="G1217" s="13" t="s">
        <v>269</v>
      </c>
      <c r="H1217" s="13">
        <v>7</v>
      </c>
      <c r="I1217" s="55">
        <v>130.13999999999999</v>
      </c>
      <c r="J1217" s="55">
        <v>72300</v>
      </c>
      <c r="K1217" s="15">
        <v>0</v>
      </c>
      <c r="L1217" s="15" t="s">
        <v>404</v>
      </c>
      <c r="M1217" s="62" t="s">
        <v>14</v>
      </c>
      <c r="N1217" s="56" t="s">
        <v>156</v>
      </c>
      <c r="O1217" s="56" t="s">
        <v>195</v>
      </c>
      <c r="P1217" s="56"/>
      <c r="Q1217" s="86"/>
      <c r="R1217" s="56"/>
      <c r="S1217" s="56" t="s">
        <v>465</v>
      </c>
      <c r="T1217" s="57" t="s">
        <v>269</v>
      </c>
      <c r="U1217" s="57">
        <v>7</v>
      </c>
      <c r="V1217" s="125">
        <v>130.13</v>
      </c>
      <c r="W1217" s="125" t="s">
        <v>1017</v>
      </c>
      <c r="X1217" s="65">
        <v>45057</v>
      </c>
      <c r="Y1217" s="65">
        <v>45057</v>
      </c>
      <c r="Z1217" s="69" t="s">
        <v>1080</v>
      </c>
      <c r="AA1217" s="322">
        <v>40000</v>
      </c>
      <c r="AB1217" s="56">
        <v>24</v>
      </c>
      <c r="AC1217" s="56">
        <v>10</v>
      </c>
      <c r="AD1217" s="65">
        <v>45397</v>
      </c>
      <c r="AE1217" s="117">
        <v>1250</v>
      </c>
      <c r="AF1217" s="117"/>
      <c r="AG1217" s="56" t="s">
        <v>441</v>
      </c>
      <c r="AH1217" s="65">
        <v>45397</v>
      </c>
      <c r="AI1217" s="65"/>
      <c r="AJ1217" s="65"/>
      <c r="AK1217" s="56" t="s">
        <v>2448</v>
      </c>
      <c r="AL1217" s="58">
        <v>1250</v>
      </c>
      <c r="AM1217" s="58"/>
      <c r="AN1217" s="58" t="s">
        <v>2460</v>
      </c>
      <c r="AO1217" s="58"/>
      <c r="AP1217" s="58"/>
      <c r="AQ1217" s="58"/>
      <c r="AR1217" s="58"/>
      <c r="AS1217" s="58"/>
      <c r="AT1217" s="58"/>
      <c r="AU1217" s="58"/>
      <c r="AV1217" s="58"/>
      <c r="AW1217" s="65">
        <v>45397</v>
      </c>
      <c r="AX1217" s="56">
        <v>2533</v>
      </c>
      <c r="AY1217" s="56"/>
      <c r="AZ1217" s="56"/>
      <c r="BA1217" s="58">
        <v>1250</v>
      </c>
      <c r="BB1217" s="58"/>
      <c r="BC1217" s="56"/>
      <c r="BD1217" s="56"/>
      <c r="BE1217" s="56"/>
      <c r="BF1217" s="56"/>
      <c r="BG1217" s="56"/>
      <c r="BH1217" s="56"/>
      <c r="BI1217" s="56"/>
      <c r="BJ1217" s="56"/>
      <c r="BK1217" s="56"/>
      <c r="BL1217" s="56"/>
      <c r="BM1217" s="56"/>
      <c r="BN1217" s="56"/>
      <c r="BO1217" s="56"/>
      <c r="BP1217" s="56"/>
      <c r="BQ1217" s="56"/>
      <c r="BR1217" s="56"/>
      <c r="BS1217" s="56"/>
      <c r="BT1217" s="56"/>
      <c r="BU1217" s="56"/>
      <c r="BV1217" s="56"/>
      <c r="BW1217" s="56"/>
      <c r="BX1217" s="56"/>
      <c r="BY1217" s="56"/>
      <c r="BZ1217" s="56"/>
      <c r="CA1217" s="56"/>
      <c r="CB1217" s="56"/>
      <c r="CC1217" s="56"/>
      <c r="CD1217" s="56"/>
      <c r="CE1217" s="56"/>
      <c r="CF1217" s="56"/>
      <c r="CG1217" s="56"/>
      <c r="CH1217" s="56"/>
      <c r="CI1217" s="56"/>
      <c r="CJ1217" s="56"/>
      <c r="CK1217" s="56"/>
      <c r="CL1217" s="56"/>
      <c r="CM1217" s="56"/>
      <c r="CN1217" s="56"/>
      <c r="CO1217" s="56"/>
      <c r="CP1217" s="56"/>
      <c r="CQ1217" s="56"/>
      <c r="CR1217" s="56"/>
      <c r="CS1217" s="58">
        <f>+AL1217+AT1217</f>
        <v>1250</v>
      </c>
      <c r="CT1217" s="76">
        <f>+BA1217+BG1217+BM1217+BS1217+BY1217+CE1217+CK1217+CQ1217</f>
        <v>1250</v>
      </c>
      <c r="CU1217" s="76">
        <f>+CS1217-CT1217</f>
        <v>0</v>
      </c>
      <c r="CV1217" s="81">
        <f>+AE1217-AL1217-AT1217</f>
        <v>0</v>
      </c>
      <c r="CW1217" s="56"/>
      <c r="CX1217" s="56"/>
      <c r="CY1217" s="56"/>
    </row>
    <row r="1218" spans="1:103" s="70" customFormat="1">
      <c r="A1218" s="56" t="s">
        <v>662</v>
      </c>
      <c r="B1218" s="13">
        <v>109</v>
      </c>
      <c r="C1218" s="15" t="s">
        <v>402</v>
      </c>
      <c r="D1218" s="15" t="s">
        <v>403</v>
      </c>
      <c r="E1218" s="13"/>
      <c r="F1218" s="13"/>
      <c r="G1218" s="13" t="s">
        <v>269</v>
      </c>
      <c r="H1218" s="13">
        <v>7</v>
      </c>
      <c r="I1218" s="55">
        <v>130.13999999999999</v>
      </c>
      <c r="J1218" s="55">
        <v>72300</v>
      </c>
      <c r="K1218" s="15">
        <v>0</v>
      </c>
      <c r="L1218" s="15" t="s">
        <v>404</v>
      </c>
      <c r="M1218" s="62" t="s">
        <v>14</v>
      </c>
      <c r="N1218" s="56" t="s">
        <v>156</v>
      </c>
      <c r="O1218" s="56" t="s">
        <v>195</v>
      </c>
      <c r="P1218" s="56"/>
      <c r="Q1218" s="86"/>
      <c r="R1218" s="56"/>
      <c r="S1218" s="56" t="s">
        <v>465</v>
      </c>
      <c r="T1218" s="57" t="s">
        <v>269</v>
      </c>
      <c r="U1218" s="57">
        <v>7</v>
      </c>
      <c r="V1218" s="125">
        <v>130.13</v>
      </c>
      <c r="W1218" s="125" t="s">
        <v>1017</v>
      </c>
      <c r="X1218" s="65">
        <v>45057</v>
      </c>
      <c r="Y1218" s="65">
        <v>45057</v>
      </c>
      <c r="Z1218" s="69" t="s">
        <v>1080</v>
      </c>
      <c r="AA1218" s="322">
        <v>40000</v>
      </c>
      <c r="AB1218" s="56">
        <v>24</v>
      </c>
      <c r="AC1218" s="56">
        <v>11</v>
      </c>
      <c r="AD1218" s="65">
        <v>45427</v>
      </c>
      <c r="AE1218" s="117">
        <v>1250</v>
      </c>
      <c r="AF1218" s="117"/>
      <c r="AG1218" s="56" t="s">
        <v>441</v>
      </c>
      <c r="AH1218" s="65">
        <v>45429</v>
      </c>
      <c r="AI1218" s="65"/>
      <c r="AJ1218" s="65"/>
      <c r="AK1218" s="56" t="s">
        <v>2449</v>
      </c>
      <c r="AL1218" s="58">
        <v>1250</v>
      </c>
      <c r="AM1218" s="58"/>
      <c r="AN1218" s="58" t="s">
        <v>2461</v>
      </c>
      <c r="AO1218" s="58"/>
      <c r="AP1218" s="58"/>
      <c r="AQ1218" s="58"/>
      <c r="AR1218" s="58"/>
      <c r="AS1218" s="58"/>
      <c r="AT1218" s="58"/>
      <c r="AU1218" s="58"/>
      <c r="AV1218" s="58"/>
      <c r="AW1218" s="65">
        <v>45428</v>
      </c>
      <c r="AX1218" s="56">
        <v>2662</v>
      </c>
      <c r="AY1218" s="56"/>
      <c r="AZ1218" s="56"/>
      <c r="BA1218" s="58">
        <v>1250</v>
      </c>
      <c r="BB1218" s="58"/>
      <c r="BC1218" s="56"/>
      <c r="BD1218" s="56"/>
      <c r="BE1218" s="56"/>
      <c r="BF1218" s="56"/>
      <c r="BG1218" s="56"/>
      <c r="BH1218" s="56"/>
      <c r="BI1218" s="56"/>
      <c r="BJ1218" s="56"/>
      <c r="BK1218" s="56"/>
      <c r="BL1218" s="56"/>
      <c r="BM1218" s="56"/>
      <c r="BN1218" s="56"/>
      <c r="BO1218" s="56"/>
      <c r="BP1218" s="56"/>
      <c r="BQ1218" s="56"/>
      <c r="BR1218" s="56"/>
      <c r="BS1218" s="56"/>
      <c r="BT1218" s="56"/>
      <c r="BU1218" s="56"/>
      <c r="BV1218" s="56"/>
      <c r="BW1218" s="56"/>
      <c r="BX1218" s="56"/>
      <c r="BY1218" s="56"/>
      <c r="BZ1218" s="56"/>
      <c r="CA1218" s="56"/>
      <c r="CB1218" s="56"/>
      <c r="CC1218" s="56"/>
      <c r="CD1218" s="56"/>
      <c r="CE1218" s="56"/>
      <c r="CF1218" s="56"/>
      <c r="CG1218" s="56"/>
      <c r="CH1218" s="56"/>
      <c r="CI1218" s="56"/>
      <c r="CJ1218" s="56"/>
      <c r="CK1218" s="56"/>
      <c r="CL1218" s="56"/>
      <c r="CM1218" s="56"/>
      <c r="CN1218" s="56"/>
      <c r="CO1218" s="56"/>
      <c r="CP1218" s="56"/>
      <c r="CQ1218" s="56"/>
      <c r="CR1218" s="56"/>
      <c r="CS1218" s="58">
        <f>+AL1218+AT1218</f>
        <v>1250</v>
      </c>
      <c r="CT1218" s="76">
        <f>+BA1218+BG1218+BM1218+BS1218+BY1218+CE1218+CK1218+CQ1218</f>
        <v>1250</v>
      </c>
      <c r="CU1218" s="76">
        <f>+CS1218-CT1218</f>
        <v>0</v>
      </c>
      <c r="CV1218" s="81">
        <f>+AE1218-AL1218-AT1218</f>
        <v>0</v>
      </c>
      <c r="CW1218" s="56"/>
      <c r="CX1218" s="56"/>
      <c r="CY1218" s="56"/>
    </row>
    <row r="1219" spans="1:103" s="70" customFormat="1">
      <c r="A1219" s="56" t="s">
        <v>662</v>
      </c>
      <c r="B1219" s="13">
        <v>109</v>
      </c>
      <c r="C1219" s="15" t="s">
        <v>402</v>
      </c>
      <c r="D1219" s="15" t="s">
        <v>403</v>
      </c>
      <c r="E1219" s="13"/>
      <c r="F1219" s="13"/>
      <c r="G1219" s="13" t="s">
        <v>269</v>
      </c>
      <c r="H1219" s="13">
        <v>7</v>
      </c>
      <c r="I1219" s="55">
        <v>130.13999999999999</v>
      </c>
      <c r="J1219" s="55">
        <v>72300</v>
      </c>
      <c r="K1219" s="15">
        <v>0</v>
      </c>
      <c r="L1219" s="15" t="s">
        <v>404</v>
      </c>
      <c r="M1219" s="62" t="s">
        <v>14</v>
      </c>
      <c r="N1219" s="56" t="s">
        <v>156</v>
      </c>
      <c r="O1219" s="56" t="s">
        <v>195</v>
      </c>
      <c r="P1219" s="56"/>
      <c r="Q1219" s="86"/>
      <c r="R1219" s="56"/>
      <c r="S1219" s="56" t="s">
        <v>465</v>
      </c>
      <c r="T1219" s="57" t="s">
        <v>269</v>
      </c>
      <c r="U1219" s="57">
        <v>7</v>
      </c>
      <c r="V1219" s="125">
        <v>130.13</v>
      </c>
      <c r="W1219" s="125" t="s">
        <v>1017</v>
      </c>
      <c r="X1219" s="65">
        <v>45057</v>
      </c>
      <c r="Y1219" s="65">
        <v>45057</v>
      </c>
      <c r="Z1219" s="69" t="s">
        <v>1080</v>
      </c>
      <c r="AA1219" s="322">
        <v>40000</v>
      </c>
      <c r="AB1219" s="56">
        <v>24</v>
      </c>
      <c r="AC1219" s="56">
        <v>12</v>
      </c>
      <c r="AD1219" s="65">
        <v>45458</v>
      </c>
      <c r="AE1219" s="117">
        <v>1250</v>
      </c>
      <c r="AF1219" s="117"/>
      <c r="AG1219" s="56" t="s">
        <v>441</v>
      </c>
      <c r="AH1219" s="65">
        <v>45460</v>
      </c>
      <c r="AI1219" s="65"/>
      <c r="AJ1219" s="65"/>
      <c r="AK1219" s="56" t="s">
        <v>2450</v>
      </c>
      <c r="AL1219" s="58">
        <v>1250</v>
      </c>
      <c r="AM1219" s="58"/>
      <c r="AN1219" s="58" t="s">
        <v>2462</v>
      </c>
      <c r="AO1219" s="58"/>
      <c r="AP1219" s="58"/>
      <c r="AQ1219" s="58"/>
      <c r="AR1219" s="58"/>
      <c r="AS1219" s="58"/>
      <c r="AT1219" s="58"/>
      <c r="AU1219" s="58"/>
      <c r="AV1219" s="58"/>
      <c r="AW1219" s="65">
        <v>45459</v>
      </c>
      <c r="AX1219" s="56">
        <v>2796</v>
      </c>
      <c r="AY1219" s="56"/>
      <c r="AZ1219" s="56"/>
      <c r="BA1219" s="58">
        <v>1250</v>
      </c>
      <c r="BB1219" s="58"/>
      <c r="BC1219" s="56"/>
      <c r="BD1219" s="56"/>
      <c r="BE1219" s="56"/>
      <c r="BF1219" s="56"/>
      <c r="BG1219" s="56"/>
      <c r="BH1219" s="56"/>
      <c r="BI1219" s="56"/>
      <c r="BJ1219" s="56"/>
      <c r="BK1219" s="56"/>
      <c r="BL1219" s="56"/>
      <c r="BM1219" s="56"/>
      <c r="BN1219" s="56"/>
      <c r="BO1219" s="56"/>
      <c r="BP1219" s="56"/>
      <c r="BQ1219" s="56"/>
      <c r="BR1219" s="56"/>
      <c r="BS1219" s="56"/>
      <c r="BT1219" s="56"/>
      <c r="BU1219" s="56"/>
      <c r="BV1219" s="56"/>
      <c r="BW1219" s="56"/>
      <c r="BX1219" s="56"/>
      <c r="BY1219" s="56"/>
      <c r="BZ1219" s="56"/>
      <c r="CA1219" s="56"/>
      <c r="CB1219" s="56"/>
      <c r="CC1219" s="56"/>
      <c r="CD1219" s="56"/>
      <c r="CE1219" s="56"/>
      <c r="CF1219" s="56"/>
      <c r="CG1219" s="56"/>
      <c r="CH1219" s="56"/>
      <c r="CI1219" s="56"/>
      <c r="CJ1219" s="56"/>
      <c r="CK1219" s="56"/>
      <c r="CL1219" s="56"/>
      <c r="CM1219" s="56"/>
      <c r="CN1219" s="56"/>
      <c r="CO1219" s="56"/>
      <c r="CP1219" s="56"/>
      <c r="CQ1219" s="56"/>
      <c r="CR1219" s="56"/>
      <c r="CS1219" s="58">
        <f>+AL1219+AT1219</f>
        <v>1250</v>
      </c>
      <c r="CT1219" s="76">
        <f>+BA1219+BG1219+BM1219+BS1219+BY1219+CE1219+CK1219+CQ1219</f>
        <v>1250</v>
      </c>
      <c r="CU1219" s="76">
        <f>+CS1219-CT1219</f>
        <v>0</v>
      </c>
      <c r="CV1219" s="81">
        <f>+AE1219-AL1219-AT1219</f>
        <v>0</v>
      </c>
      <c r="CW1219" s="56"/>
      <c r="CX1219" s="56"/>
      <c r="CY1219" s="56"/>
    </row>
    <row r="1220" spans="1:103" s="70" customFormat="1">
      <c r="A1220" s="56" t="s">
        <v>662</v>
      </c>
      <c r="B1220" s="13">
        <v>109</v>
      </c>
      <c r="C1220" s="15" t="s">
        <v>402</v>
      </c>
      <c r="D1220" s="15" t="s">
        <v>403</v>
      </c>
      <c r="E1220" s="13"/>
      <c r="F1220" s="13"/>
      <c r="G1220" s="13" t="s">
        <v>269</v>
      </c>
      <c r="H1220" s="13">
        <v>7</v>
      </c>
      <c r="I1220" s="55">
        <v>130.13999999999999</v>
      </c>
      <c r="J1220" s="55">
        <v>72300</v>
      </c>
      <c r="K1220" s="15">
        <v>0</v>
      </c>
      <c r="L1220" s="15" t="s">
        <v>404</v>
      </c>
      <c r="M1220" s="62" t="s">
        <v>14</v>
      </c>
      <c r="N1220" s="56" t="s">
        <v>156</v>
      </c>
      <c r="O1220" s="56" t="s">
        <v>195</v>
      </c>
      <c r="P1220" s="56"/>
      <c r="Q1220" s="86"/>
      <c r="R1220" s="56"/>
      <c r="S1220" s="56" t="s">
        <v>465</v>
      </c>
      <c r="T1220" s="57" t="s">
        <v>269</v>
      </c>
      <c r="U1220" s="57">
        <v>7</v>
      </c>
      <c r="V1220" s="125">
        <v>130.13</v>
      </c>
      <c r="W1220" s="125" t="s">
        <v>1017</v>
      </c>
      <c r="X1220" s="65">
        <v>45057</v>
      </c>
      <c r="Y1220" s="65">
        <v>45057</v>
      </c>
      <c r="Z1220" s="69" t="s">
        <v>1080</v>
      </c>
      <c r="AA1220" s="322">
        <v>40000</v>
      </c>
      <c r="AB1220" s="56">
        <v>24</v>
      </c>
      <c r="AC1220" s="56">
        <v>13</v>
      </c>
      <c r="AD1220" s="65">
        <v>45488</v>
      </c>
      <c r="AE1220" s="117">
        <v>1250</v>
      </c>
      <c r="AF1220" s="117"/>
      <c r="AG1220" s="56" t="s">
        <v>441</v>
      </c>
      <c r="AH1220" s="65">
        <v>45489</v>
      </c>
      <c r="AI1220" s="65"/>
      <c r="AJ1220" s="65"/>
      <c r="AK1220" s="56" t="s">
        <v>2451</v>
      </c>
      <c r="AL1220" s="58">
        <v>1250</v>
      </c>
      <c r="AM1220" s="58"/>
      <c r="AN1220" s="58" t="s">
        <v>2463</v>
      </c>
      <c r="AO1220" s="58"/>
      <c r="AP1220" s="58"/>
      <c r="AQ1220" s="58"/>
      <c r="AR1220" s="58"/>
      <c r="AS1220" s="58"/>
      <c r="AT1220" s="58"/>
      <c r="AU1220" s="58"/>
      <c r="AV1220" s="58"/>
      <c r="AW1220" s="65">
        <v>45488</v>
      </c>
      <c r="AX1220" s="56">
        <v>2912</v>
      </c>
      <c r="AY1220" s="56"/>
      <c r="AZ1220" s="56"/>
      <c r="BA1220" s="58">
        <v>1250</v>
      </c>
      <c r="BB1220" s="58"/>
      <c r="BC1220" s="56"/>
      <c r="BD1220" s="56"/>
      <c r="BE1220" s="56"/>
      <c r="BF1220" s="56"/>
      <c r="BG1220" s="56"/>
      <c r="BH1220" s="56"/>
      <c r="BI1220" s="56"/>
      <c r="BJ1220" s="56"/>
      <c r="BK1220" s="56"/>
      <c r="BL1220" s="56"/>
      <c r="BM1220" s="56"/>
      <c r="BN1220" s="56"/>
      <c r="BO1220" s="56"/>
      <c r="BP1220" s="56"/>
      <c r="BQ1220" s="56"/>
      <c r="BR1220" s="56"/>
      <c r="BS1220" s="56"/>
      <c r="BT1220" s="56"/>
      <c r="BU1220" s="56"/>
      <c r="BV1220" s="56"/>
      <c r="BW1220" s="56"/>
      <c r="BX1220" s="56"/>
      <c r="BY1220" s="56"/>
      <c r="BZ1220" s="56"/>
      <c r="CA1220" s="56"/>
      <c r="CB1220" s="56"/>
      <c r="CC1220" s="56"/>
      <c r="CD1220" s="56"/>
      <c r="CE1220" s="56"/>
      <c r="CF1220" s="56"/>
      <c r="CG1220" s="56"/>
      <c r="CH1220" s="56"/>
      <c r="CI1220" s="56"/>
      <c r="CJ1220" s="56"/>
      <c r="CK1220" s="56"/>
      <c r="CL1220" s="56"/>
      <c r="CM1220" s="56"/>
      <c r="CN1220" s="56"/>
      <c r="CO1220" s="56"/>
      <c r="CP1220" s="56"/>
      <c r="CQ1220" s="56"/>
      <c r="CR1220" s="56"/>
      <c r="CS1220" s="58">
        <f>+AL1220+AT1220</f>
        <v>1250</v>
      </c>
      <c r="CT1220" s="76">
        <f>+BA1220+BG1220+BM1220+BS1220+BY1220+CE1220+CK1220+CQ1220</f>
        <v>1250</v>
      </c>
      <c r="CU1220" s="76">
        <f>+CS1220-CT1220</f>
        <v>0</v>
      </c>
      <c r="CV1220" s="81">
        <f>+AE1220-AL1220-AT1220</f>
        <v>0</v>
      </c>
      <c r="CW1220" s="56"/>
      <c r="CX1220" s="56"/>
      <c r="CY1220" s="56"/>
    </row>
    <row r="1221" spans="1:103" s="70" customFormat="1">
      <c r="A1221" s="56" t="s">
        <v>662</v>
      </c>
      <c r="B1221" s="13">
        <v>109</v>
      </c>
      <c r="C1221" s="15" t="s">
        <v>402</v>
      </c>
      <c r="D1221" s="15" t="s">
        <v>403</v>
      </c>
      <c r="E1221" s="13"/>
      <c r="F1221" s="13"/>
      <c r="G1221" s="13" t="s">
        <v>269</v>
      </c>
      <c r="H1221" s="13">
        <v>7</v>
      </c>
      <c r="I1221" s="55">
        <v>130.13999999999999</v>
      </c>
      <c r="J1221" s="55">
        <v>72300</v>
      </c>
      <c r="K1221" s="15">
        <v>0</v>
      </c>
      <c r="L1221" s="15" t="s">
        <v>404</v>
      </c>
      <c r="M1221" s="62" t="s">
        <v>14</v>
      </c>
      <c r="N1221" s="56" t="s">
        <v>156</v>
      </c>
      <c r="O1221" s="56" t="s">
        <v>195</v>
      </c>
      <c r="P1221" s="56"/>
      <c r="Q1221" s="86"/>
      <c r="R1221" s="56"/>
      <c r="S1221" s="56" t="s">
        <v>465</v>
      </c>
      <c r="T1221" s="57" t="s">
        <v>269</v>
      </c>
      <c r="U1221" s="57">
        <v>7</v>
      </c>
      <c r="V1221" s="125">
        <v>130.13</v>
      </c>
      <c r="W1221" s="125" t="s">
        <v>1017</v>
      </c>
      <c r="X1221" s="65">
        <v>45057</v>
      </c>
      <c r="Y1221" s="65">
        <v>45057</v>
      </c>
      <c r="Z1221" s="69" t="s">
        <v>1080</v>
      </c>
      <c r="AA1221" s="322">
        <v>40000</v>
      </c>
      <c r="AB1221" s="56">
        <v>24</v>
      </c>
      <c r="AC1221" s="56">
        <v>14</v>
      </c>
      <c r="AD1221" s="65">
        <v>45519</v>
      </c>
      <c r="AE1221" s="117">
        <v>1250</v>
      </c>
      <c r="AF1221" s="117"/>
      <c r="AG1221" s="56" t="s">
        <v>441</v>
      </c>
      <c r="AH1221" s="65">
        <v>45519</v>
      </c>
      <c r="AI1221" s="65"/>
      <c r="AJ1221" s="65"/>
      <c r="AK1221" s="56" t="s">
        <v>2452</v>
      </c>
      <c r="AL1221" s="58">
        <v>1250</v>
      </c>
      <c r="AM1221" s="58"/>
      <c r="AN1221" s="58" t="s">
        <v>2464</v>
      </c>
      <c r="AO1221" s="58"/>
      <c r="AP1221" s="58"/>
      <c r="AQ1221" s="58"/>
      <c r="AR1221" s="58"/>
      <c r="AS1221" s="58"/>
      <c r="AT1221" s="58"/>
      <c r="AU1221" s="58"/>
      <c r="AV1221" s="58"/>
      <c r="AW1221" s="65">
        <v>45519</v>
      </c>
      <c r="AX1221" s="56">
        <v>3050</v>
      </c>
      <c r="AY1221" s="56"/>
      <c r="AZ1221" s="56"/>
      <c r="BA1221" s="58">
        <v>1250</v>
      </c>
      <c r="BB1221" s="58"/>
      <c r="BC1221" s="56"/>
      <c r="BD1221" s="56"/>
      <c r="BE1221" s="56"/>
      <c r="BF1221" s="56"/>
      <c r="BG1221" s="56"/>
      <c r="BH1221" s="56"/>
      <c r="BI1221" s="56"/>
      <c r="BJ1221" s="56"/>
      <c r="BK1221" s="56"/>
      <c r="BL1221" s="56"/>
      <c r="BM1221" s="56"/>
      <c r="BN1221" s="56"/>
      <c r="BO1221" s="56"/>
      <c r="BP1221" s="56"/>
      <c r="BQ1221" s="56"/>
      <c r="BR1221" s="56"/>
      <c r="BS1221" s="56"/>
      <c r="BT1221" s="56"/>
      <c r="BU1221" s="56"/>
      <c r="BV1221" s="56"/>
      <c r="BW1221" s="56"/>
      <c r="BX1221" s="56"/>
      <c r="BY1221" s="56"/>
      <c r="BZ1221" s="56"/>
      <c r="CA1221" s="56"/>
      <c r="CB1221" s="56"/>
      <c r="CC1221" s="56"/>
      <c r="CD1221" s="56"/>
      <c r="CE1221" s="56"/>
      <c r="CF1221" s="56"/>
      <c r="CG1221" s="56"/>
      <c r="CH1221" s="56"/>
      <c r="CI1221" s="56"/>
      <c r="CJ1221" s="56"/>
      <c r="CK1221" s="56"/>
      <c r="CL1221" s="56"/>
      <c r="CM1221" s="56"/>
      <c r="CN1221" s="56"/>
      <c r="CO1221" s="56"/>
      <c r="CP1221" s="56"/>
      <c r="CQ1221" s="56"/>
      <c r="CR1221" s="56"/>
      <c r="CS1221" s="58">
        <f>+AL1221+AT1221</f>
        <v>1250</v>
      </c>
      <c r="CT1221" s="76">
        <f>+BA1221+BG1221+BM1221+BS1221+BY1221+CE1221+CK1221+CQ1221</f>
        <v>1250</v>
      </c>
      <c r="CU1221" s="76">
        <f>+CS1221-CT1221</f>
        <v>0</v>
      </c>
      <c r="CV1221" s="81">
        <f>+AE1221-AL1221-AT1221</f>
        <v>0</v>
      </c>
      <c r="CW1221" s="56"/>
      <c r="CX1221" s="56"/>
      <c r="CY1221" s="56"/>
    </row>
    <row r="1222" spans="1:103" s="70" customFormat="1">
      <c r="A1222" s="56" t="s">
        <v>662</v>
      </c>
      <c r="B1222" s="13">
        <v>109</v>
      </c>
      <c r="C1222" s="15" t="s">
        <v>402</v>
      </c>
      <c r="D1222" s="15" t="s">
        <v>403</v>
      </c>
      <c r="E1222" s="13"/>
      <c r="F1222" s="13"/>
      <c r="G1222" s="13" t="s">
        <v>269</v>
      </c>
      <c r="H1222" s="13">
        <v>7</v>
      </c>
      <c r="I1222" s="55">
        <v>130.13999999999999</v>
      </c>
      <c r="J1222" s="55">
        <v>72300</v>
      </c>
      <c r="K1222" s="15">
        <v>0</v>
      </c>
      <c r="L1222" s="15" t="s">
        <v>404</v>
      </c>
      <c r="M1222" s="62" t="s">
        <v>14</v>
      </c>
      <c r="N1222" s="56" t="s">
        <v>156</v>
      </c>
      <c r="O1222" s="56" t="s">
        <v>195</v>
      </c>
      <c r="P1222" s="56"/>
      <c r="Q1222" s="86"/>
      <c r="R1222" s="56"/>
      <c r="S1222" s="56" t="s">
        <v>465</v>
      </c>
      <c r="T1222" s="57" t="s">
        <v>269</v>
      </c>
      <c r="U1222" s="57">
        <v>7</v>
      </c>
      <c r="V1222" s="125">
        <v>130.13</v>
      </c>
      <c r="W1222" s="125" t="s">
        <v>1017</v>
      </c>
      <c r="X1222" s="65">
        <v>45057</v>
      </c>
      <c r="Y1222" s="65">
        <v>45057</v>
      </c>
      <c r="Z1222" s="69" t="s">
        <v>1080</v>
      </c>
      <c r="AA1222" s="322">
        <v>40000</v>
      </c>
      <c r="AB1222" s="56">
        <v>24</v>
      </c>
      <c r="AC1222" s="56">
        <v>15</v>
      </c>
      <c r="AD1222" s="65">
        <v>45550</v>
      </c>
      <c r="AE1222" s="117">
        <v>1250</v>
      </c>
      <c r="AF1222" s="117"/>
      <c r="AG1222" s="56" t="s">
        <v>441</v>
      </c>
      <c r="AH1222" s="65">
        <v>45552</v>
      </c>
      <c r="AI1222" s="65"/>
      <c r="AJ1222" s="65"/>
      <c r="AK1222" s="56" t="s">
        <v>2453</v>
      </c>
      <c r="AL1222" s="58">
        <v>1250</v>
      </c>
      <c r="AM1222" s="58"/>
      <c r="AN1222" s="58" t="s">
        <v>2465</v>
      </c>
      <c r="AO1222" s="58"/>
      <c r="AP1222" s="58"/>
      <c r="AQ1222" s="58"/>
      <c r="AR1222" s="58"/>
      <c r="AS1222" s="58"/>
      <c r="AT1222" s="58"/>
      <c r="AU1222" s="58"/>
      <c r="AV1222" s="58"/>
      <c r="AW1222" s="65">
        <v>45551</v>
      </c>
      <c r="AX1222" s="56">
        <v>3168</v>
      </c>
      <c r="AY1222" s="56"/>
      <c r="AZ1222" s="56"/>
      <c r="BA1222" s="58">
        <v>1250</v>
      </c>
      <c r="BB1222" s="58"/>
      <c r="BC1222" s="56"/>
      <c r="BD1222" s="56"/>
      <c r="BE1222" s="56"/>
      <c r="BF1222" s="56"/>
      <c r="BG1222" s="56"/>
      <c r="BH1222" s="56"/>
      <c r="BI1222" s="56"/>
      <c r="BJ1222" s="56"/>
      <c r="BK1222" s="56"/>
      <c r="BL1222" s="56"/>
      <c r="BM1222" s="56"/>
      <c r="BN1222" s="56"/>
      <c r="BO1222" s="56"/>
      <c r="BP1222" s="56"/>
      <c r="BQ1222" s="56"/>
      <c r="BR1222" s="56"/>
      <c r="BS1222" s="56"/>
      <c r="BT1222" s="56"/>
      <c r="BU1222" s="56"/>
      <c r="BV1222" s="56"/>
      <c r="BW1222" s="56"/>
      <c r="BX1222" s="56"/>
      <c r="BY1222" s="56"/>
      <c r="BZ1222" s="56"/>
      <c r="CA1222" s="56"/>
      <c r="CB1222" s="56"/>
      <c r="CC1222" s="56"/>
      <c r="CD1222" s="56"/>
      <c r="CE1222" s="56"/>
      <c r="CF1222" s="56"/>
      <c r="CG1222" s="56"/>
      <c r="CH1222" s="56"/>
      <c r="CI1222" s="56"/>
      <c r="CJ1222" s="56"/>
      <c r="CK1222" s="56"/>
      <c r="CL1222" s="56"/>
      <c r="CM1222" s="56"/>
      <c r="CN1222" s="56"/>
      <c r="CO1222" s="56"/>
      <c r="CP1222" s="56"/>
      <c r="CQ1222" s="56"/>
      <c r="CR1222" s="56"/>
      <c r="CS1222" s="58">
        <f>+AL1222+AT1222</f>
        <v>1250</v>
      </c>
      <c r="CT1222" s="76">
        <f>+BA1222+BG1222+BM1222+BS1222+BY1222+CE1222+CK1222+CQ1222</f>
        <v>1250</v>
      </c>
      <c r="CU1222" s="76">
        <f>+CS1222-CT1222</f>
        <v>0</v>
      </c>
      <c r="CV1222" s="81">
        <f>+AE1222-AL1222-AT1222</f>
        <v>0</v>
      </c>
      <c r="CW1222" s="56"/>
      <c r="CX1222" s="56"/>
      <c r="CY1222" s="56"/>
    </row>
    <row r="1223" spans="1:103" s="70" customFormat="1">
      <c r="A1223" s="56" t="s">
        <v>662</v>
      </c>
      <c r="B1223" s="13">
        <v>109</v>
      </c>
      <c r="C1223" s="15" t="s">
        <v>402</v>
      </c>
      <c r="D1223" s="15" t="s">
        <v>403</v>
      </c>
      <c r="E1223" s="13"/>
      <c r="F1223" s="13"/>
      <c r="G1223" s="13" t="s">
        <v>269</v>
      </c>
      <c r="H1223" s="13">
        <v>7</v>
      </c>
      <c r="I1223" s="55">
        <v>130.13999999999999</v>
      </c>
      <c r="J1223" s="55">
        <v>72300</v>
      </c>
      <c r="K1223" s="15">
        <v>0</v>
      </c>
      <c r="L1223" s="15" t="s">
        <v>404</v>
      </c>
      <c r="M1223" s="62" t="s">
        <v>14</v>
      </c>
      <c r="N1223" s="56" t="s">
        <v>156</v>
      </c>
      <c r="O1223" s="56" t="s">
        <v>195</v>
      </c>
      <c r="P1223" s="56"/>
      <c r="Q1223" s="86"/>
      <c r="R1223" s="56"/>
      <c r="S1223" s="56" t="s">
        <v>465</v>
      </c>
      <c r="T1223" s="57" t="s">
        <v>269</v>
      </c>
      <c r="U1223" s="57">
        <v>7</v>
      </c>
      <c r="V1223" s="125">
        <v>130.13</v>
      </c>
      <c r="W1223" s="125" t="s">
        <v>1017</v>
      </c>
      <c r="X1223" s="65">
        <v>45057</v>
      </c>
      <c r="Y1223" s="65">
        <v>45057</v>
      </c>
      <c r="Z1223" s="69" t="s">
        <v>1080</v>
      </c>
      <c r="AA1223" s="322">
        <v>40000</v>
      </c>
      <c r="AB1223" s="56">
        <v>24</v>
      </c>
      <c r="AC1223" s="56">
        <v>16</v>
      </c>
      <c r="AD1223" s="65">
        <v>45580</v>
      </c>
      <c r="AE1223" s="117">
        <v>1250</v>
      </c>
      <c r="AF1223" s="117"/>
      <c r="AG1223" s="56" t="s">
        <v>441</v>
      </c>
      <c r="AH1223" s="65">
        <v>45580</v>
      </c>
      <c r="AI1223" s="65"/>
      <c r="AJ1223" s="65"/>
      <c r="AK1223" s="56" t="s">
        <v>2454</v>
      </c>
      <c r="AL1223" s="58">
        <v>1250</v>
      </c>
      <c r="AM1223" s="58"/>
      <c r="AN1223" s="58" t="s">
        <v>2466</v>
      </c>
      <c r="AO1223" s="58"/>
      <c r="AP1223" s="58"/>
      <c r="AQ1223" s="58"/>
      <c r="AR1223" s="58"/>
      <c r="AS1223" s="58"/>
      <c r="AT1223" s="58"/>
      <c r="AU1223" s="58"/>
      <c r="AV1223" s="58"/>
      <c r="AW1223" s="65">
        <v>45580</v>
      </c>
      <c r="AX1223" s="56">
        <v>3287</v>
      </c>
      <c r="AY1223" s="56"/>
      <c r="AZ1223" s="56"/>
      <c r="BA1223" s="58">
        <v>1250</v>
      </c>
      <c r="BB1223" s="58"/>
      <c r="BC1223" s="56"/>
      <c r="BD1223" s="56"/>
      <c r="BE1223" s="56"/>
      <c r="BF1223" s="56"/>
      <c r="BG1223" s="56"/>
      <c r="BH1223" s="56"/>
      <c r="BI1223" s="56"/>
      <c r="BJ1223" s="56"/>
      <c r="BK1223" s="56"/>
      <c r="BL1223" s="56"/>
      <c r="BM1223" s="56"/>
      <c r="BN1223" s="56"/>
      <c r="BO1223" s="56"/>
      <c r="BP1223" s="56"/>
      <c r="BQ1223" s="56"/>
      <c r="BR1223" s="56"/>
      <c r="BS1223" s="56"/>
      <c r="BT1223" s="56"/>
      <c r="BU1223" s="56"/>
      <c r="BV1223" s="56"/>
      <c r="BW1223" s="56"/>
      <c r="BX1223" s="56"/>
      <c r="BY1223" s="56"/>
      <c r="BZ1223" s="56"/>
      <c r="CA1223" s="56"/>
      <c r="CB1223" s="56"/>
      <c r="CC1223" s="56"/>
      <c r="CD1223" s="56"/>
      <c r="CE1223" s="56"/>
      <c r="CF1223" s="56"/>
      <c r="CG1223" s="56"/>
      <c r="CH1223" s="56"/>
      <c r="CI1223" s="56"/>
      <c r="CJ1223" s="56"/>
      <c r="CK1223" s="56"/>
      <c r="CL1223" s="56"/>
      <c r="CM1223" s="56"/>
      <c r="CN1223" s="56"/>
      <c r="CO1223" s="56"/>
      <c r="CP1223" s="56"/>
      <c r="CQ1223" s="56"/>
      <c r="CR1223" s="56"/>
      <c r="CS1223" s="58">
        <f>+AL1223+AT1223</f>
        <v>1250</v>
      </c>
      <c r="CT1223" s="76">
        <f>+BA1223+BG1223+BM1223+BS1223+BY1223+CE1223+CK1223+CQ1223</f>
        <v>1250</v>
      </c>
      <c r="CU1223" s="76">
        <f>+CS1223-CT1223</f>
        <v>0</v>
      </c>
      <c r="CV1223" s="81">
        <f>+AE1223-AL1223-AT1223</f>
        <v>0</v>
      </c>
      <c r="CW1223" s="56"/>
      <c r="CX1223" s="56"/>
      <c r="CY1223" s="56"/>
    </row>
    <row r="1224" spans="1:103" s="70" customFormat="1">
      <c r="A1224" s="56" t="s">
        <v>662</v>
      </c>
      <c r="B1224" s="13">
        <v>109</v>
      </c>
      <c r="C1224" s="15" t="s">
        <v>402</v>
      </c>
      <c r="D1224" s="15" t="s">
        <v>403</v>
      </c>
      <c r="E1224" s="13"/>
      <c r="F1224" s="13"/>
      <c r="G1224" s="13" t="s">
        <v>269</v>
      </c>
      <c r="H1224" s="13">
        <v>7</v>
      </c>
      <c r="I1224" s="55">
        <v>130.13999999999999</v>
      </c>
      <c r="J1224" s="55">
        <v>72300</v>
      </c>
      <c r="K1224" s="15">
        <v>0</v>
      </c>
      <c r="L1224" s="15" t="s">
        <v>404</v>
      </c>
      <c r="M1224" s="62" t="s">
        <v>14</v>
      </c>
      <c r="N1224" s="56" t="s">
        <v>156</v>
      </c>
      <c r="O1224" s="56" t="s">
        <v>195</v>
      </c>
      <c r="P1224" s="56"/>
      <c r="Q1224" s="86"/>
      <c r="R1224" s="56"/>
      <c r="S1224" s="56" t="s">
        <v>465</v>
      </c>
      <c r="T1224" s="57" t="s">
        <v>269</v>
      </c>
      <c r="U1224" s="57">
        <v>7</v>
      </c>
      <c r="V1224" s="125">
        <v>130.13</v>
      </c>
      <c r="W1224" s="125" t="s">
        <v>1017</v>
      </c>
      <c r="X1224" s="65">
        <v>45057</v>
      </c>
      <c r="Y1224" s="65">
        <v>45057</v>
      </c>
      <c r="Z1224" s="69" t="s">
        <v>1080</v>
      </c>
      <c r="AA1224" s="322">
        <v>40000</v>
      </c>
      <c r="AB1224" s="56">
        <v>24</v>
      </c>
      <c r="AC1224" s="56">
        <v>17</v>
      </c>
      <c r="AD1224" s="65">
        <v>45611</v>
      </c>
      <c r="AE1224" s="117">
        <v>1250</v>
      </c>
      <c r="AF1224" s="117"/>
      <c r="AG1224" s="56" t="s">
        <v>441</v>
      </c>
      <c r="AH1224" s="65">
        <v>45617</v>
      </c>
      <c r="AI1224" s="65"/>
      <c r="AJ1224" s="65"/>
      <c r="AK1224" s="56" t="s">
        <v>2455</v>
      </c>
      <c r="AL1224" s="58">
        <v>1250</v>
      </c>
      <c r="AM1224" s="58"/>
      <c r="AN1224" s="58" t="s">
        <v>2467</v>
      </c>
      <c r="AO1224" s="58"/>
      <c r="AP1224" s="58"/>
      <c r="AQ1224" s="58"/>
      <c r="AR1224" s="58"/>
      <c r="AS1224" s="58"/>
      <c r="AT1224" s="58"/>
      <c r="AU1224" s="58"/>
      <c r="AV1224" s="58"/>
      <c r="AW1224" s="65">
        <v>45612</v>
      </c>
      <c r="AX1224" s="56">
        <v>3410</v>
      </c>
      <c r="AY1224" s="56"/>
      <c r="AZ1224" s="56"/>
      <c r="BA1224" s="58">
        <v>1250</v>
      </c>
      <c r="BB1224" s="58"/>
      <c r="BC1224" s="56"/>
      <c r="BD1224" s="56"/>
      <c r="BE1224" s="56"/>
      <c r="BF1224" s="56"/>
      <c r="BG1224" s="56"/>
      <c r="BH1224" s="56"/>
      <c r="BI1224" s="56"/>
      <c r="BJ1224" s="56"/>
      <c r="BK1224" s="56"/>
      <c r="BL1224" s="56"/>
      <c r="BM1224" s="56"/>
      <c r="BN1224" s="56"/>
      <c r="BO1224" s="56"/>
      <c r="BP1224" s="56"/>
      <c r="BQ1224" s="56"/>
      <c r="BR1224" s="56"/>
      <c r="BS1224" s="56"/>
      <c r="BT1224" s="56"/>
      <c r="BU1224" s="56"/>
      <c r="BV1224" s="56"/>
      <c r="BW1224" s="56"/>
      <c r="BX1224" s="56"/>
      <c r="BY1224" s="56"/>
      <c r="BZ1224" s="56"/>
      <c r="CA1224" s="56"/>
      <c r="CB1224" s="56"/>
      <c r="CC1224" s="56"/>
      <c r="CD1224" s="56"/>
      <c r="CE1224" s="56"/>
      <c r="CF1224" s="56"/>
      <c r="CG1224" s="56"/>
      <c r="CH1224" s="56"/>
      <c r="CI1224" s="56"/>
      <c r="CJ1224" s="56"/>
      <c r="CK1224" s="56"/>
      <c r="CL1224" s="56"/>
      <c r="CM1224" s="56"/>
      <c r="CN1224" s="56"/>
      <c r="CO1224" s="56"/>
      <c r="CP1224" s="56"/>
      <c r="CQ1224" s="56"/>
      <c r="CR1224" s="56"/>
      <c r="CS1224" s="58">
        <f>+AL1224+AT1224</f>
        <v>1250</v>
      </c>
      <c r="CT1224" s="76">
        <f>+BA1224+BG1224+BM1224+BS1224+BY1224+CE1224+CK1224+CQ1224</f>
        <v>1250</v>
      </c>
      <c r="CU1224" s="76">
        <f>+CS1224-CT1224</f>
        <v>0</v>
      </c>
      <c r="CV1224" s="81">
        <f>+AE1224-AL1224-AT1224</f>
        <v>0</v>
      </c>
      <c r="CW1224" s="56"/>
      <c r="CX1224" s="56"/>
      <c r="CY1224" s="56"/>
    </row>
    <row r="1225" spans="1:103" s="70" customFormat="1">
      <c r="A1225" s="56" t="s">
        <v>662</v>
      </c>
      <c r="B1225" s="13">
        <v>109</v>
      </c>
      <c r="C1225" s="15" t="s">
        <v>402</v>
      </c>
      <c r="D1225" s="15" t="s">
        <v>403</v>
      </c>
      <c r="E1225" s="13"/>
      <c r="F1225" s="13"/>
      <c r="G1225" s="13" t="s">
        <v>269</v>
      </c>
      <c r="H1225" s="13">
        <v>7</v>
      </c>
      <c r="I1225" s="55">
        <v>130.13999999999999</v>
      </c>
      <c r="J1225" s="55">
        <v>72300</v>
      </c>
      <c r="K1225" s="15">
        <v>0</v>
      </c>
      <c r="L1225" s="15" t="s">
        <v>404</v>
      </c>
      <c r="M1225" s="62" t="s">
        <v>14</v>
      </c>
      <c r="N1225" s="56" t="s">
        <v>156</v>
      </c>
      <c r="O1225" s="56" t="s">
        <v>195</v>
      </c>
      <c r="P1225" s="56"/>
      <c r="Q1225" s="86"/>
      <c r="R1225" s="56"/>
      <c r="S1225" s="56" t="s">
        <v>465</v>
      </c>
      <c r="T1225" s="57" t="s">
        <v>269</v>
      </c>
      <c r="U1225" s="57">
        <v>7</v>
      </c>
      <c r="V1225" s="125">
        <v>130.13</v>
      </c>
      <c r="W1225" s="125" t="s">
        <v>1017</v>
      </c>
      <c r="X1225" s="65">
        <v>45057</v>
      </c>
      <c r="Y1225" s="65">
        <v>45057</v>
      </c>
      <c r="Z1225" s="69" t="s">
        <v>1080</v>
      </c>
      <c r="AA1225" s="322">
        <v>40000</v>
      </c>
      <c r="AB1225" s="56">
        <v>24</v>
      </c>
      <c r="AC1225" s="56">
        <v>18</v>
      </c>
      <c r="AD1225" s="65">
        <v>45641</v>
      </c>
      <c r="AE1225" s="117">
        <v>1250</v>
      </c>
      <c r="AF1225" s="117"/>
      <c r="AG1225" s="56" t="s">
        <v>441</v>
      </c>
      <c r="AH1225" s="65">
        <v>45642</v>
      </c>
      <c r="AI1225" s="65"/>
      <c r="AJ1225" s="65"/>
      <c r="AK1225" s="56" t="s">
        <v>2456</v>
      </c>
      <c r="AL1225" s="58">
        <v>1250</v>
      </c>
      <c r="AM1225" s="58"/>
      <c r="AN1225" s="58" t="s">
        <v>2468</v>
      </c>
      <c r="AO1225" s="58"/>
      <c r="AP1225" s="58"/>
      <c r="AQ1225" s="58"/>
      <c r="AR1225" s="58"/>
      <c r="AS1225" s="58"/>
      <c r="AT1225" s="58"/>
      <c r="AU1225" s="58"/>
      <c r="AV1225" s="58"/>
      <c r="AW1225" s="65">
        <v>45642</v>
      </c>
      <c r="AX1225" s="56">
        <v>3511</v>
      </c>
      <c r="AY1225" s="56"/>
      <c r="AZ1225" s="56"/>
      <c r="BA1225" s="58">
        <v>1250</v>
      </c>
      <c r="BB1225" s="58"/>
      <c r="BC1225" s="56"/>
      <c r="BD1225" s="56"/>
      <c r="BE1225" s="56"/>
      <c r="BF1225" s="56"/>
      <c r="BG1225" s="56"/>
      <c r="BH1225" s="56"/>
      <c r="BI1225" s="56"/>
      <c r="BJ1225" s="56"/>
      <c r="BK1225" s="56"/>
      <c r="BL1225" s="56"/>
      <c r="BM1225" s="56"/>
      <c r="BN1225" s="56"/>
      <c r="BO1225" s="56"/>
      <c r="BP1225" s="56"/>
      <c r="BQ1225" s="56"/>
      <c r="BR1225" s="56"/>
      <c r="BS1225" s="56"/>
      <c r="BT1225" s="56"/>
      <c r="BU1225" s="56"/>
      <c r="BV1225" s="56"/>
      <c r="BW1225" s="56"/>
      <c r="BX1225" s="56"/>
      <c r="BY1225" s="56"/>
      <c r="BZ1225" s="56"/>
      <c r="CA1225" s="56"/>
      <c r="CB1225" s="56"/>
      <c r="CC1225" s="56"/>
      <c r="CD1225" s="56"/>
      <c r="CE1225" s="56"/>
      <c r="CF1225" s="56"/>
      <c r="CG1225" s="56"/>
      <c r="CH1225" s="56"/>
      <c r="CI1225" s="56"/>
      <c r="CJ1225" s="56"/>
      <c r="CK1225" s="56"/>
      <c r="CL1225" s="56"/>
      <c r="CM1225" s="56"/>
      <c r="CN1225" s="56"/>
      <c r="CO1225" s="56"/>
      <c r="CP1225" s="56"/>
      <c r="CQ1225" s="56"/>
      <c r="CR1225" s="56"/>
      <c r="CS1225" s="58">
        <f>+AL1225+AT1225</f>
        <v>1250</v>
      </c>
      <c r="CT1225" s="76">
        <f>+BA1225+BG1225+BM1225+BS1225+BY1225+CE1225+CK1225+CQ1225</f>
        <v>1250</v>
      </c>
      <c r="CU1225" s="76">
        <f>+CS1225-CT1225</f>
        <v>0</v>
      </c>
      <c r="CV1225" s="81">
        <f>+AE1225-AL1225-AT1225</f>
        <v>0</v>
      </c>
      <c r="CW1225" s="56"/>
      <c r="CX1225" s="56"/>
      <c r="CY1225" s="56"/>
    </row>
    <row r="1226" spans="1:103" s="70" customFormat="1">
      <c r="A1226" s="56" t="s">
        <v>662</v>
      </c>
      <c r="B1226" s="13">
        <v>109</v>
      </c>
      <c r="C1226" s="15" t="s">
        <v>402</v>
      </c>
      <c r="D1226" s="15" t="s">
        <v>403</v>
      </c>
      <c r="E1226" s="13"/>
      <c r="F1226" s="13"/>
      <c r="G1226" s="13" t="s">
        <v>269</v>
      </c>
      <c r="H1226" s="13">
        <v>7</v>
      </c>
      <c r="I1226" s="55">
        <v>130.13999999999999</v>
      </c>
      <c r="J1226" s="55">
        <v>72300</v>
      </c>
      <c r="K1226" s="15">
        <v>0</v>
      </c>
      <c r="L1226" s="15" t="s">
        <v>404</v>
      </c>
      <c r="M1226" s="62" t="s">
        <v>14</v>
      </c>
      <c r="N1226" s="56" t="s">
        <v>156</v>
      </c>
      <c r="O1226" s="56" t="s">
        <v>195</v>
      </c>
      <c r="P1226" s="56"/>
      <c r="Q1226" s="86"/>
      <c r="R1226" s="56"/>
      <c r="S1226" s="56" t="s">
        <v>465</v>
      </c>
      <c r="T1226" s="57" t="s">
        <v>269</v>
      </c>
      <c r="U1226" s="57">
        <v>7</v>
      </c>
      <c r="V1226" s="125">
        <v>130.13</v>
      </c>
      <c r="W1226" s="125" t="s">
        <v>1017</v>
      </c>
      <c r="X1226" s="65">
        <v>45057</v>
      </c>
      <c r="Y1226" s="65">
        <v>45057</v>
      </c>
      <c r="Z1226" s="69" t="s">
        <v>1080</v>
      </c>
      <c r="AA1226" s="322">
        <v>40000</v>
      </c>
      <c r="AB1226" s="56">
        <v>24</v>
      </c>
      <c r="AC1226" s="56">
        <v>19</v>
      </c>
      <c r="AD1226" s="65">
        <v>45672</v>
      </c>
      <c r="AE1226" s="117">
        <v>1250</v>
      </c>
      <c r="AF1226" s="117"/>
      <c r="AG1226" s="56" t="s">
        <v>441</v>
      </c>
      <c r="AH1226" s="65">
        <v>45673</v>
      </c>
      <c r="AI1226" s="65"/>
      <c r="AJ1226" s="65"/>
      <c r="AK1226" s="56" t="s">
        <v>2469</v>
      </c>
      <c r="AL1226" s="58">
        <v>1250</v>
      </c>
      <c r="AM1226" s="58"/>
      <c r="AN1226" s="58" t="s">
        <v>2475</v>
      </c>
      <c r="AO1226" s="58"/>
      <c r="AP1226" s="58"/>
      <c r="AQ1226" s="58"/>
      <c r="AR1226" s="58"/>
      <c r="AS1226" s="58"/>
      <c r="AT1226" s="58"/>
      <c r="AU1226" s="58"/>
      <c r="AV1226" s="58"/>
      <c r="AW1226" s="65">
        <v>45672</v>
      </c>
      <c r="AX1226" s="56">
        <v>3611</v>
      </c>
      <c r="AY1226" s="56"/>
      <c r="AZ1226" s="56"/>
      <c r="BA1226" s="58">
        <v>1250</v>
      </c>
      <c r="BB1226" s="58"/>
      <c r="BC1226" s="56"/>
      <c r="BD1226" s="56"/>
      <c r="BE1226" s="56"/>
      <c r="BF1226" s="56"/>
      <c r="BG1226" s="56"/>
      <c r="BH1226" s="56"/>
      <c r="BI1226" s="56"/>
      <c r="BJ1226" s="56"/>
      <c r="BK1226" s="56"/>
      <c r="BL1226" s="56"/>
      <c r="BM1226" s="56"/>
      <c r="BN1226" s="56"/>
      <c r="BO1226" s="56"/>
      <c r="BP1226" s="56"/>
      <c r="BQ1226" s="56"/>
      <c r="BR1226" s="56"/>
      <c r="BS1226" s="56"/>
      <c r="BT1226" s="56"/>
      <c r="BU1226" s="56"/>
      <c r="BV1226" s="56"/>
      <c r="BW1226" s="56"/>
      <c r="BX1226" s="56"/>
      <c r="BY1226" s="56"/>
      <c r="BZ1226" s="56"/>
      <c r="CA1226" s="56"/>
      <c r="CB1226" s="56"/>
      <c r="CC1226" s="56"/>
      <c r="CD1226" s="56"/>
      <c r="CE1226" s="56"/>
      <c r="CF1226" s="56"/>
      <c r="CG1226" s="56"/>
      <c r="CH1226" s="56"/>
      <c r="CI1226" s="56"/>
      <c r="CJ1226" s="56"/>
      <c r="CK1226" s="56"/>
      <c r="CL1226" s="56"/>
      <c r="CM1226" s="56"/>
      <c r="CN1226" s="56"/>
      <c r="CO1226" s="56"/>
      <c r="CP1226" s="56"/>
      <c r="CQ1226" s="56"/>
      <c r="CR1226" s="56"/>
      <c r="CS1226" s="58">
        <f>+AL1226+AT1226</f>
        <v>1250</v>
      </c>
      <c r="CT1226" s="76">
        <f>+BA1226+BG1226+BM1226+BS1226+BY1226+CE1226+CK1226+CQ1226</f>
        <v>1250</v>
      </c>
      <c r="CU1226" s="76">
        <f>+CS1226-CT1226</f>
        <v>0</v>
      </c>
      <c r="CV1226" s="81">
        <f>+AE1226-AL1226-AT1226</f>
        <v>0</v>
      </c>
      <c r="CW1226" s="56"/>
      <c r="CX1226" s="56"/>
      <c r="CY1226" s="56"/>
    </row>
    <row r="1227" spans="1:103" s="70" customFormat="1">
      <c r="A1227" s="56" t="s">
        <v>662</v>
      </c>
      <c r="B1227" s="13">
        <v>109</v>
      </c>
      <c r="C1227" s="15" t="s">
        <v>402</v>
      </c>
      <c r="D1227" s="15" t="s">
        <v>403</v>
      </c>
      <c r="E1227" s="13"/>
      <c r="F1227" s="13"/>
      <c r="G1227" s="13" t="s">
        <v>269</v>
      </c>
      <c r="H1227" s="13">
        <v>7</v>
      </c>
      <c r="I1227" s="55">
        <v>130.13999999999999</v>
      </c>
      <c r="J1227" s="55">
        <v>72300</v>
      </c>
      <c r="K1227" s="15">
        <v>0</v>
      </c>
      <c r="L1227" s="15" t="s">
        <v>404</v>
      </c>
      <c r="M1227" s="62" t="s">
        <v>14</v>
      </c>
      <c r="N1227" s="56" t="s">
        <v>156</v>
      </c>
      <c r="O1227" s="56" t="s">
        <v>195</v>
      </c>
      <c r="P1227" s="56"/>
      <c r="Q1227" s="86"/>
      <c r="R1227" s="56"/>
      <c r="S1227" s="56" t="s">
        <v>465</v>
      </c>
      <c r="T1227" s="57" t="s">
        <v>269</v>
      </c>
      <c r="U1227" s="57">
        <v>7</v>
      </c>
      <c r="V1227" s="125">
        <v>130.13</v>
      </c>
      <c r="W1227" s="125" t="s">
        <v>1017</v>
      </c>
      <c r="X1227" s="65">
        <v>45057</v>
      </c>
      <c r="Y1227" s="65">
        <v>45057</v>
      </c>
      <c r="Z1227" s="69" t="s">
        <v>1080</v>
      </c>
      <c r="AA1227" s="322">
        <v>40000</v>
      </c>
      <c r="AB1227" s="56">
        <v>24</v>
      </c>
      <c r="AC1227" s="56">
        <v>20</v>
      </c>
      <c r="AD1227" s="65">
        <v>45703</v>
      </c>
      <c r="AE1227" s="117">
        <v>1250</v>
      </c>
      <c r="AF1227" s="117"/>
      <c r="AG1227" s="56" t="s">
        <v>441</v>
      </c>
      <c r="AH1227" s="65">
        <v>45705</v>
      </c>
      <c r="AI1227" s="65"/>
      <c r="AJ1227" s="65"/>
      <c r="AK1227" s="56" t="s">
        <v>2470</v>
      </c>
      <c r="AL1227" s="58">
        <v>1250</v>
      </c>
      <c r="AM1227" s="58"/>
      <c r="AN1227" s="58" t="s">
        <v>2476</v>
      </c>
      <c r="AO1227" s="58"/>
      <c r="AP1227" s="58"/>
      <c r="AQ1227" s="58"/>
      <c r="AR1227" s="58"/>
      <c r="AS1227" s="58"/>
      <c r="AT1227" s="58"/>
      <c r="AU1227" s="58"/>
      <c r="AV1227" s="58"/>
      <c r="AW1227" s="65">
        <v>45703</v>
      </c>
      <c r="AX1227" s="56">
        <v>3757</v>
      </c>
      <c r="AY1227" s="56"/>
      <c r="AZ1227" s="56"/>
      <c r="BA1227" s="58">
        <v>1250</v>
      </c>
      <c r="BB1227" s="58"/>
      <c r="BC1227" s="56"/>
      <c r="BD1227" s="56"/>
      <c r="BE1227" s="56"/>
      <c r="BF1227" s="56"/>
      <c r="BG1227" s="56"/>
      <c r="BH1227" s="56"/>
      <c r="BI1227" s="56"/>
      <c r="BJ1227" s="56"/>
      <c r="BK1227" s="56"/>
      <c r="BL1227" s="56"/>
      <c r="BM1227" s="56"/>
      <c r="BN1227" s="56"/>
      <c r="BO1227" s="56"/>
      <c r="BP1227" s="56"/>
      <c r="BQ1227" s="56"/>
      <c r="BR1227" s="56"/>
      <c r="BS1227" s="56"/>
      <c r="BT1227" s="56"/>
      <c r="BU1227" s="56"/>
      <c r="BV1227" s="56"/>
      <c r="BW1227" s="56"/>
      <c r="BX1227" s="56"/>
      <c r="BY1227" s="56"/>
      <c r="BZ1227" s="56"/>
      <c r="CA1227" s="56"/>
      <c r="CB1227" s="56"/>
      <c r="CC1227" s="56"/>
      <c r="CD1227" s="56"/>
      <c r="CE1227" s="56"/>
      <c r="CF1227" s="56"/>
      <c r="CG1227" s="56"/>
      <c r="CH1227" s="56"/>
      <c r="CI1227" s="56"/>
      <c r="CJ1227" s="56"/>
      <c r="CK1227" s="56"/>
      <c r="CL1227" s="56"/>
      <c r="CM1227" s="56"/>
      <c r="CN1227" s="56"/>
      <c r="CO1227" s="56"/>
      <c r="CP1227" s="56"/>
      <c r="CQ1227" s="56"/>
      <c r="CR1227" s="56"/>
      <c r="CS1227" s="58">
        <f>+AL1227+AT1227</f>
        <v>1250</v>
      </c>
      <c r="CT1227" s="76">
        <f>+BA1227+BG1227+BM1227+BS1227+BY1227+CE1227+CK1227+CQ1227</f>
        <v>1250</v>
      </c>
      <c r="CU1227" s="76">
        <f>+CS1227-CT1227</f>
        <v>0</v>
      </c>
      <c r="CV1227" s="81">
        <f>+AE1227-AL1227-AT1227</f>
        <v>0</v>
      </c>
      <c r="CW1227" s="56"/>
      <c r="CX1227" s="56"/>
      <c r="CY1227" s="56"/>
    </row>
    <row r="1228" spans="1:103" s="70" customFormat="1">
      <c r="A1228" s="56" t="s">
        <v>662</v>
      </c>
      <c r="B1228" s="13">
        <v>109</v>
      </c>
      <c r="C1228" s="15" t="s">
        <v>402</v>
      </c>
      <c r="D1228" s="15" t="s">
        <v>403</v>
      </c>
      <c r="E1228" s="13"/>
      <c r="F1228" s="13"/>
      <c r="G1228" s="13" t="s">
        <v>269</v>
      </c>
      <c r="H1228" s="13">
        <v>7</v>
      </c>
      <c r="I1228" s="55">
        <v>130.13999999999999</v>
      </c>
      <c r="J1228" s="55">
        <v>72300</v>
      </c>
      <c r="K1228" s="15">
        <v>0</v>
      </c>
      <c r="L1228" s="15" t="s">
        <v>404</v>
      </c>
      <c r="M1228" s="62" t="s">
        <v>14</v>
      </c>
      <c r="N1228" s="56" t="s">
        <v>156</v>
      </c>
      <c r="O1228" s="56" t="s">
        <v>195</v>
      </c>
      <c r="P1228" s="56"/>
      <c r="Q1228" s="86"/>
      <c r="R1228" s="56"/>
      <c r="S1228" s="56" t="s">
        <v>465</v>
      </c>
      <c r="T1228" s="57" t="s">
        <v>269</v>
      </c>
      <c r="U1228" s="57">
        <v>7</v>
      </c>
      <c r="V1228" s="125">
        <v>130.13</v>
      </c>
      <c r="W1228" s="125" t="s">
        <v>1017</v>
      </c>
      <c r="X1228" s="65">
        <v>45057</v>
      </c>
      <c r="Y1228" s="65">
        <v>45057</v>
      </c>
      <c r="Z1228" s="69" t="s">
        <v>1080</v>
      </c>
      <c r="AA1228" s="322">
        <v>40000</v>
      </c>
      <c r="AB1228" s="56">
        <v>24</v>
      </c>
      <c r="AC1228" s="56">
        <v>21</v>
      </c>
      <c r="AD1228" s="65">
        <v>45731</v>
      </c>
      <c r="AE1228" s="117">
        <v>1250</v>
      </c>
      <c r="AF1228" s="117"/>
      <c r="AG1228" s="56" t="s">
        <v>441</v>
      </c>
      <c r="AH1228" s="65">
        <v>45733</v>
      </c>
      <c r="AI1228" s="65"/>
      <c r="AJ1228" s="65"/>
      <c r="AK1228" s="56" t="s">
        <v>2471</v>
      </c>
      <c r="AL1228" s="58">
        <v>1250</v>
      </c>
      <c r="AM1228" s="58"/>
      <c r="AN1228" s="58" t="s">
        <v>2477</v>
      </c>
      <c r="AO1228" s="58"/>
      <c r="AP1228" s="58"/>
      <c r="AQ1228" s="58"/>
      <c r="AR1228" s="58"/>
      <c r="AS1228" s="58"/>
      <c r="AT1228" s="58"/>
      <c r="AU1228" s="58"/>
      <c r="AV1228" s="58"/>
      <c r="AW1228" s="65">
        <v>45732</v>
      </c>
      <c r="AX1228" s="56">
        <v>3888</v>
      </c>
      <c r="AY1228" s="56"/>
      <c r="AZ1228" s="56"/>
      <c r="BA1228" s="58">
        <v>1250</v>
      </c>
      <c r="BB1228" s="58"/>
      <c r="BC1228" s="56"/>
      <c r="BD1228" s="56"/>
      <c r="BE1228" s="56"/>
      <c r="BF1228" s="56"/>
      <c r="BG1228" s="56"/>
      <c r="BH1228" s="56"/>
      <c r="BI1228" s="56"/>
      <c r="BJ1228" s="56"/>
      <c r="BK1228" s="56"/>
      <c r="BL1228" s="56"/>
      <c r="BM1228" s="56"/>
      <c r="BN1228" s="56"/>
      <c r="BO1228" s="56"/>
      <c r="BP1228" s="56"/>
      <c r="BQ1228" s="56"/>
      <c r="BR1228" s="56"/>
      <c r="BS1228" s="56"/>
      <c r="BT1228" s="56"/>
      <c r="BU1228" s="56"/>
      <c r="BV1228" s="56"/>
      <c r="BW1228" s="56"/>
      <c r="BX1228" s="56"/>
      <c r="BY1228" s="56"/>
      <c r="BZ1228" s="56"/>
      <c r="CA1228" s="56"/>
      <c r="CB1228" s="56"/>
      <c r="CC1228" s="56"/>
      <c r="CD1228" s="56"/>
      <c r="CE1228" s="56"/>
      <c r="CF1228" s="56"/>
      <c r="CG1228" s="56"/>
      <c r="CH1228" s="56"/>
      <c r="CI1228" s="56"/>
      <c r="CJ1228" s="56"/>
      <c r="CK1228" s="56"/>
      <c r="CL1228" s="56"/>
      <c r="CM1228" s="56"/>
      <c r="CN1228" s="56"/>
      <c r="CO1228" s="56"/>
      <c r="CP1228" s="56"/>
      <c r="CQ1228" s="56"/>
      <c r="CR1228" s="56"/>
      <c r="CS1228" s="58">
        <f>+AL1228+AT1228</f>
        <v>1250</v>
      </c>
      <c r="CT1228" s="76">
        <f>+BA1228+BG1228+BM1228+BS1228+BY1228+CE1228+CK1228+CQ1228</f>
        <v>1250</v>
      </c>
      <c r="CU1228" s="76">
        <f>+CS1228-CT1228</f>
        <v>0</v>
      </c>
      <c r="CV1228" s="81">
        <f>+AE1228-AL1228-AT1228</f>
        <v>0</v>
      </c>
      <c r="CW1228" s="56"/>
      <c r="CX1228" s="56"/>
      <c r="CY1228" s="56"/>
    </row>
    <row r="1229" spans="1:103" s="70" customFormat="1">
      <c r="A1229" s="56" t="s">
        <v>662</v>
      </c>
      <c r="B1229" s="13">
        <v>109</v>
      </c>
      <c r="C1229" s="15" t="s">
        <v>402</v>
      </c>
      <c r="D1229" s="15" t="s">
        <v>403</v>
      </c>
      <c r="E1229" s="13"/>
      <c r="F1229" s="13"/>
      <c r="G1229" s="13" t="s">
        <v>269</v>
      </c>
      <c r="H1229" s="13">
        <v>7</v>
      </c>
      <c r="I1229" s="55">
        <v>130.13999999999999</v>
      </c>
      <c r="J1229" s="55">
        <v>72300</v>
      </c>
      <c r="K1229" s="15">
        <v>0</v>
      </c>
      <c r="L1229" s="15" t="s">
        <v>404</v>
      </c>
      <c r="M1229" s="62" t="s">
        <v>14</v>
      </c>
      <c r="N1229" s="56" t="s">
        <v>156</v>
      </c>
      <c r="O1229" s="56" t="s">
        <v>195</v>
      </c>
      <c r="P1229" s="56"/>
      <c r="Q1229" s="86"/>
      <c r="R1229" s="56"/>
      <c r="S1229" s="56" t="s">
        <v>465</v>
      </c>
      <c r="T1229" s="57" t="s">
        <v>269</v>
      </c>
      <c r="U1229" s="57">
        <v>7</v>
      </c>
      <c r="V1229" s="125">
        <v>130.13</v>
      </c>
      <c r="W1229" s="125" t="s">
        <v>1017</v>
      </c>
      <c r="X1229" s="65">
        <v>45057</v>
      </c>
      <c r="Y1229" s="65">
        <v>45057</v>
      </c>
      <c r="Z1229" s="69" t="s">
        <v>1080</v>
      </c>
      <c r="AA1229" s="322">
        <v>40000</v>
      </c>
      <c r="AB1229" s="56">
        <v>24</v>
      </c>
      <c r="AC1229" s="56">
        <v>22</v>
      </c>
      <c r="AD1229" s="65">
        <v>45762</v>
      </c>
      <c r="AE1229" s="117">
        <v>1250</v>
      </c>
      <c r="AF1229" s="117"/>
      <c r="AG1229" s="56" t="s">
        <v>441</v>
      </c>
      <c r="AH1229" s="65">
        <v>45762</v>
      </c>
      <c r="AI1229" s="65"/>
      <c r="AJ1229" s="65"/>
      <c r="AK1229" s="56" t="s">
        <v>2472</v>
      </c>
      <c r="AL1229" s="58">
        <v>1250</v>
      </c>
      <c r="AM1229" s="58"/>
      <c r="AN1229" s="58" t="s">
        <v>2478</v>
      </c>
      <c r="AO1229" s="58"/>
      <c r="AP1229" s="58"/>
      <c r="AQ1229" s="58"/>
      <c r="AR1229" s="58"/>
      <c r="AS1229" s="58"/>
      <c r="AT1229" s="58"/>
      <c r="AU1229" s="58"/>
      <c r="AV1229" s="58"/>
      <c r="AW1229" s="65">
        <v>45762</v>
      </c>
      <c r="AX1229" s="56">
        <v>4016</v>
      </c>
      <c r="AY1229" s="56"/>
      <c r="AZ1229" s="56"/>
      <c r="BA1229" s="58">
        <v>1250</v>
      </c>
      <c r="BB1229" s="58"/>
      <c r="BC1229" s="56"/>
      <c r="BD1229" s="56"/>
      <c r="BE1229" s="56"/>
      <c r="BF1229" s="56"/>
      <c r="BG1229" s="56"/>
      <c r="BH1229" s="56"/>
      <c r="BI1229" s="56"/>
      <c r="BJ1229" s="56"/>
      <c r="BK1229" s="56"/>
      <c r="BL1229" s="56"/>
      <c r="BM1229" s="56"/>
      <c r="BN1229" s="56"/>
      <c r="BO1229" s="56"/>
      <c r="BP1229" s="56"/>
      <c r="BQ1229" s="56"/>
      <c r="BR1229" s="56"/>
      <c r="BS1229" s="56"/>
      <c r="BT1229" s="56"/>
      <c r="BU1229" s="56"/>
      <c r="BV1229" s="56"/>
      <c r="BW1229" s="56"/>
      <c r="BX1229" s="56"/>
      <c r="BY1229" s="56"/>
      <c r="BZ1229" s="56"/>
      <c r="CA1229" s="56"/>
      <c r="CB1229" s="56"/>
      <c r="CC1229" s="56"/>
      <c r="CD1229" s="56"/>
      <c r="CE1229" s="56"/>
      <c r="CF1229" s="56"/>
      <c r="CG1229" s="56"/>
      <c r="CH1229" s="56"/>
      <c r="CI1229" s="56"/>
      <c r="CJ1229" s="56"/>
      <c r="CK1229" s="56"/>
      <c r="CL1229" s="56"/>
      <c r="CM1229" s="56"/>
      <c r="CN1229" s="56"/>
      <c r="CO1229" s="56"/>
      <c r="CP1229" s="56"/>
      <c r="CQ1229" s="56"/>
      <c r="CR1229" s="56"/>
      <c r="CS1229" s="58">
        <f>+AL1229+AT1229</f>
        <v>1250</v>
      </c>
      <c r="CT1229" s="76">
        <f>+BA1229+BG1229+BM1229+BS1229+BY1229+CE1229+CK1229+CQ1229</f>
        <v>1250</v>
      </c>
      <c r="CU1229" s="76">
        <f>+CS1229-CT1229</f>
        <v>0</v>
      </c>
      <c r="CV1229" s="81">
        <f>+AE1229-AL1229-AT1229</f>
        <v>0</v>
      </c>
      <c r="CW1229" s="56"/>
      <c r="CX1229" s="56"/>
      <c r="CY1229" s="56"/>
    </row>
    <row r="1230" spans="1:103" s="70" customFormat="1">
      <c r="A1230" s="56" t="s">
        <v>662</v>
      </c>
      <c r="B1230" s="13">
        <v>109</v>
      </c>
      <c r="C1230" s="15" t="s">
        <v>402</v>
      </c>
      <c r="D1230" s="15" t="s">
        <v>403</v>
      </c>
      <c r="E1230" s="13"/>
      <c r="F1230" s="13"/>
      <c r="G1230" s="13" t="s">
        <v>269</v>
      </c>
      <c r="H1230" s="13">
        <v>7</v>
      </c>
      <c r="I1230" s="55">
        <v>130.13999999999999</v>
      </c>
      <c r="J1230" s="55">
        <v>72300</v>
      </c>
      <c r="K1230" s="15">
        <v>0</v>
      </c>
      <c r="L1230" s="15" t="s">
        <v>404</v>
      </c>
      <c r="M1230" s="62" t="s">
        <v>14</v>
      </c>
      <c r="N1230" s="56" t="s">
        <v>156</v>
      </c>
      <c r="O1230" s="56" t="s">
        <v>195</v>
      </c>
      <c r="P1230" s="56"/>
      <c r="Q1230" s="86"/>
      <c r="R1230" s="56"/>
      <c r="S1230" s="56" t="s">
        <v>465</v>
      </c>
      <c r="T1230" s="57" t="s">
        <v>269</v>
      </c>
      <c r="U1230" s="57">
        <v>7</v>
      </c>
      <c r="V1230" s="125">
        <v>130.13</v>
      </c>
      <c r="W1230" s="125" t="s">
        <v>1017</v>
      </c>
      <c r="X1230" s="65">
        <v>45057</v>
      </c>
      <c r="Y1230" s="65">
        <v>45057</v>
      </c>
      <c r="Z1230" s="69" t="s">
        <v>1080</v>
      </c>
      <c r="AA1230" s="322">
        <v>40000</v>
      </c>
      <c r="AB1230" s="56">
        <v>24</v>
      </c>
      <c r="AC1230" s="56">
        <v>23</v>
      </c>
      <c r="AD1230" s="65">
        <v>45792</v>
      </c>
      <c r="AE1230" s="117">
        <v>1250</v>
      </c>
      <c r="AF1230" s="117"/>
      <c r="AG1230" s="56" t="s">
        <v>441</v>
      </c>
      <c r="AH1230" s="65">
        <v>45793</v>
      </c>
      <c r="AI1230" s="65"/>
      <c r="AJ1230" s="65"/>
      <c r="AK1230" s="56" t="s">
        <v>2473</v>
      </c>
      <c r="AL1230" s="58">
        <v>1250</v>
      </c>
      <c r="AM1230" s="58"/>
      <c r="AN1230" s="58" t="s">
        <v>2479</v>
      </c>
      <c r="AO1230" s="58"/>
      <c r="AP1230" s="58"/>
      <c r="AQ1230" s="58"/>
      <c r="AR1230" s="58"/>
      <c r="AS1230" s="58"/>
      <c r="AT1230" s="58"/>
      <c r="AU1230" s="58"/>
      <c r="AV1230" s="58"/>
      <c r="AW1230" s="65">
        <v>45792</v>
      </c>
      <c r="AX1230" s="56">
        <v>4175</v>
      </c>
      <c r="AY1230" s="56"/>
      <c r="AZ1230" s="56"/>
      <c r="BA1230" s="58">
        <v>1250</v>
      </c>
      <c r="BB1230" s="58"/>
      <c r="BC1230" s="56"/>
      <c r="BD1230" s="56"/>
      <c r="BE1230" s="56"/>
      <c r="BF1230" s="56"/>
      <c r="BG1230" s="56"/>
      <c r="BH1230" s="56"/>
      <c r="BI1230" s="56"/>
      <c r="BJ1230" s="56"/>
      <c r="BK1230" s="56"/>
      <c r="BL1230" s="56"/>
      <c r="BM1230" s="56"/>
      <c r="BN1230" s="56"/>
      <c r="BO1230" s="56"/>
      <c r="BP1230" s="56"/>
      <c r="BQ1230" s="56"/>
      <c r="BR1230" s="56"/>
      <c r="BS1230" s="56"/>
      <c r="BT1230" s="56"/>
      <c r="BU1230" s="56"/>
      <c r="BV1230" s="56"/>
      <c r="BW1230" s="56"/>
      <c r="BX1230" s="56"/>
      <c r="BY1230" s="56"/>
      <c r="BZ1230" s="56"/>
      <c r="CA1230" s="56"/>
      <c r="CB1230" s="56"/>
      <c r="CC1230" s="56"/>
      <c r="CD1230" s="56"/>
      <c r="CE1230" s="56"/>
      <c r="CF1230" s="56"/>
      <c r="CG1230" s="56"/>
      <c r="CH1230" s="56"/>
      <c r="CI1230" s="56"/>
      <c r="CJ1230" s="56"/>
      <c r="CK1230" s="56"/>
      <c r="CL1230" s="56"/>
      <c r="CM1230" s="56"/>
      <c r="CN1230" s="56"/>
      <c r="CO1230" s="56"/>
      <c r="CP1230" s="56"/>
      <c r="CQ1230" s="56"/>
      <c r="CR1230" s="56"/>
      <c r="CS1230" s="58">
        <f>+AL1230+AT1230</f>
        <v>1250</v>
      </c>
      <c r="CT1230" s="76">
        <f>+BA1230+BG1230+BM1230+BS1230+BY1230+CE1230+CK1230+CQ1230</f>
        <v>1250</v>
      </c>
      <c r="CU1230" s="76">
        <f>+CS1230-CT1230</f>
        <v>0</v>
      </c>
      <c r="CV1230" s="81">
        <f>+AE1230-AL1230-AT1230</f>
        <v>0</v>
      </c>
      <c r="CW1230" s="56"/>
      <c r="CX1230" s="56"/>
      <c r="CY1230" s="56"/>
    </row>
    <row r="1231" spans="1:103" s="70" customFormat="1">
      <c r="A1231" s="56" t="s">
        <v>662</v>
      </c>
      <c r="B1231" s="13">
        <v>109</v>
      </c>
      <c r="C1231" s="15" t="s">
        <v>402</v>
      </c>
      <c r="D1231" s="15" t="s">
        <v>403</v>
      </c>
      <c r="E1231" s="13"/>
      <c r="F1231" s="13"/>
      <c r="G1231" s="13" t="s">
        <v>269</v>
      </c>
      <c r="H1231" s="13">
        <v>7</v>
      </c>
      <c r="I1231" s="55">
        <v>130.13999999999999</v>
      </c>
      <c r="J1231" s="55">
        <v>72300</v>
      </c>
      <c r="K1231" s="15">
        <v>0</v>
      </c>
      <c r="L1231" s="15" t="s">
        <v>404</v>
      </c>
      <c r="M1231" s="62" t="s">
        <v>14</v>
      </c>
      <c r="N1231" s="56" t="s">
        <v>156</v>
      </c>
      <c r="O1231" s="56" t="s">
        <v>195</v>
      </c>
      <c r="P1231" s="56"/>
      <c r="Q1231" s="86"/>
      <c r="R1231" s="56"/>
      <c r="S1231" s="56" t="s">
        <v>465</v>
      </c>
      <c r="T1231" s="57" t="s">
        <v>269</v>
      </c>
      <c r="U1231" s="57">
        <v>7</v>
      </c>
      <c r="V1231" s="125">
        <v>130.13</v>
      </c>
      <c r="W1231" s="125" t="s">
        <v>1017</v>
      </c>
      <c r="X1231" s="65">
        <v>45057</v>
      </c>
      <c r="Y1231" s="65">
        <v>45057</v>
      </c>
      <c r="Z1231" s="69" t="s">
        <v>1080</v>
      </c>
      <c r="AA1231" s="322">
        <v>40000</v>
      </c>
      <c r="AB1231" s="56">
        <v>24</v>
      </c>
      <c r="AC1231" s="56">
        <v>24</v>
      </c>
      <c r="AD1231" s="65">
        <v>45823</v>
      </c>
      <c r="AE1231" s="117">
        <v>1250</v>
      </c>
      <c r="AF1231" s="117"/>
      <c r="AG1231" s="56" t="s">
        <v>441</v>
      </c>
      <c r="AH1231" s="65">
        <v>45825</v>
      </c>
      <c r="AI1231" s="65"/>
      <c r="AJ1231" s="65"/>
      <c r="AK1231" s="56" t="s">
        <v>2474</v>
      </c>
      <c r="AL1231" s="58">
        <v>1250</v>
      </c>
      <c r="AM1231" s="58"/>
      <c r="AN1231" s="58" t="s">
        <v>2480</v>
      </c>
      <c r="AO1231" s="58"/>
      <c r="AP1231" s="58"/>
      <c r="AQ1231" s="58"/>
      <c r="AR1231" s="58"/>
      <c r="AS1231" s="58"/>
      <c r="AT1231" s="58"/>
      <c r="AU1231" s="58"/>
      <c r="AV1231" s="58"/>
      <c r="AW1231" s="65">
        <v>45824</v>
      </c>
      <c r="AX1231" s="56">
        <v>4307</v>
      </c>
      <c r="AY1231" s="56"/>
      <c r="AZ1231" s="56"/>
      <c r="BA1231" s="58">
        <v>1250</v>
      </c>
      <c r="BB1231" s="58"/>
      <c r="BC1231" s="56"/>
      <c r="BD1231" s="56"/>
      <c r="BE1231" s="56"/>
      <c r="BF1231" s="56"/>
      <c r="BG1231" s="56"/>
      <c r="BH1231" s="56"/>
      <c r="BI1231" s="56"/>
      <c r="BJ1231" s="56"/>
      <c r="BK1231" s="56"/>
      <c r="BL1231" s="56"/>
      <c r="BM1231" s="56"/>
      <c r="BN1231" s="56"/>
      <c r="BO1231" s="56"/>
      <c r="BP1231" s="56"/>
      <c r="BQ1231" s="56"/>
      <c r="BR1231" s="56"/>
      <c r="BS1231" s="56"/>
      <c r="BT1231" s="56"/>
      <c r="BU1231" s="56"/>
      <c r="BV1231" s="56"/>
      <c r="BW1231" s="56"/>
      <c r="BX1231" s="56"/>
      <c r="BY1231" s="56"/>
      <c r="BZ1231" s="56"/>
      <c r="CA1231" s="56"/>
      <c r="CB1231" s="56"/>
      <c r="CC1231" s="56"/>
      <c r="CD1231" s="56"/>
      <c r="CE1231" s="56"/>
      <c r="CF1231" s="56"/>
      <c r="CG1231" s="56"/>
      <c r="CH1231" s="56"/>
      <c r="CI1231" s="56"/>
      <c r="CJ1231" s="56"/>
      <c r="CK1231" s="56"/>
      <c r="CL1231" s="56"/>
      <c r="CM1231" s="56"/>
      <c r="CN1231" s="56"/>
      <c r="CO1231" s="56"/>
      <c r="CP1231" s="56"/>
      <c r="CQ1231" s="56"/>
      <c r="CR1231" s="56"/>
      <c r="CS1231" s="58">
        <f>+AL1231+AT1231</f>
        <v>1250</v>
      </c>
      <c r="CT1231" s="76">
        <f>+BA1231+BG1231+BM1231+BS1231+BY1231+CE1231+CK1231+CQ1231</f>
        <v>1250</v>
      </c>
      <c r="CU1231" s="76">
        <f>+CS1231-CT1231</f>
        <v>0</v>
      </c>
      <c r="CV1231" s="81">
        <f>+AE1231-AL1231-AT1231</f>
        <v>0</v>
      </c>
      <c r="CW1231" s="56"/>
      <c r="CX1231" s="56"/>
      <c r="CY1231" s="56"/>
    </row>
    <row r="1232" spans="1:103" s="70" customFormat="1">
      <c r="A1232" s="56" t="s">
        <v>663</v>
      </c>
      <c r="B1232" s="13">
        <v>67</v>
      </c>
      <c r="C1232" s="15" t="s">
        <v>402</v>
      </c>
      <c r="D1232" s="15" t="s">
        <v>403</v>
      </c>
      <c r="E1232" s="13" t="s">
        <v>256</v>
      </c>
      <c r="F1232" s="13">
        <v>11</v>
      </c>
      <c r="G1232" s="13" t="s">
        <v>263</v>
      </c>
      <c r="H1232" s="13">
        <v>1</v>
      </c>
      <c r="I1232" s="55">
        <v>120.73</v>
      </c>
      <c r="J1232" s="55">
        <v>38900</v>
      </c>
      <c r="K1232" s="15">
        <v>0</v>
      </c>
      <c r="L1232" s="15" t="s">
        <v>41</v>
      </c>
      <c r="M1232" s="62" t="s">
        <v>14</v>
      </c>
      <c r="N1232" s="56" t="s">
        <v>157</v>
      </c>
      <c r="O1232" s="56" t="s">
        <v>3840</v>
      </c>
      <c r="P1232" s="86" t="s">
        <v>14</v>
      </c>
      <c r="Q1232" s="56">
        <v>7490745</v>
      </c>
      <c r="R1232" s="56" t="s">
        <v>664</v>
      </c>
      <c r="S1232" s="56" t="s">
        <v>465</v>
      </c>
      <c r="T1232" s="57" t="s">
        <v>263</v>
      </c>
      <c r="U1232" s="57">
        <v>1</v>
      </c>
      <c r="V1232" s="125">
        <v>120.73</v>
      </c>
      <c r="W1232" s="125" t="s">
        <v>1017</v>
      </c>
      <c r="X1232" s="65">
        <v>44640</v>
      </c>
      <c r="Y1232" s="65">
        <v>44952</v>
      </c>
      <c r="Z1232" s="69" t="s">
        <v>1080</v>
      </c>
      <c r="AA1232" s="322">
        <v>54216</v>
      </c>
      <c r="AB1232" s="56">
        <v>0</v>
      </c>
      <c r="AC1232" s="56">
        <v>60</v>
      </c>
      <c r="AD1232" s="65">
        <v>44641</v>
      </c>
      <c r="AE1232" s="117">
        <v>100</v>
      </c>
      <c r="AF1232" s="117"/>
      <c r="AG1232" s="56" t="s">
        <v>441</v>
      </c>
      <c r="AH1232" s="65">
        <v>44641</v>
      </c>
      <c r="AI1232" s="65"/>
      <c r="AJ1232" s="65"/>
      <c r="AK1232" s="56" t="s">
        <v>3829</v>
      </c>
      <c r="AL1232" s="58">
        <v>100</v>
      </c>
      <c r="AM1232" s="58"/>
      <c r="AN1232" s="58" t="s">
        <v>3830</v>
      </c>
      <c r="AO1232" s="58"/>
      <c r="AP1232" s="58"/>
      <c r="AQ1232" s="58"/>
      <c r="AR1232" s="58"/>
      <c r="AS1232" s="58"/>
      <c r="AT1232" s="58"/>
      <c r="AU1232" s="58"/>
      <c r="AV1232" s="58"/>
      <c r="AW1232" s="65">
        <v>44641</v>
      </c>
      <c r="AX1232" s="56" t="s">
        <v>561</v>
      </c>
      <c r="AY1232" s="56"/>
      <c r="AZ1232" s="56"/>
      <c r="BA1232" s="58">
        <v>100</v>
      </c>
      <c r="BB1232" s="58"/>
      <c r="BC1232" s="56"/>
      <c r="BD1232" s="56"/>
      <c r="BE1232" s="56"/>
      <c r="BF1232" s="56"/>
      <c r="BG1232" s="56"/>
      <c r="BH1232" s="56"/>
      <c r="BI1232" s="56"/>
      <c r="BJ1232" s="56"/>
      <c r="BK1232" s="56"/>
      <c r="BL1232" s="56"/>
      <c r="BM1232" s="56"/>
      <c r="BN1232" s="56"/>
      <c r="BO1232" s="56"/>
      <c r="BP1232" s="56"/>
      <c r="BQ1232" s="56"/>
      <c r="BR1232" s="56"/>
      <c r="BS1232" s="56"/>
      <c r="BT1232" s="56"/>
      <c r="BU1232" s="56"/>
      <c r="BV1232" s="56"/>
      <c r="BW1232" s="56"/>
      <c r="BX1232" s="56"/>
      <c r="BY1232" s="56"/>
      <c r="BZ1232" s="56"/>
      <c r="CA1232" s="56"/>
      <c r="CB1232" s="56"/>
      <c r="CC1232" s="56"/>
      <c r="CD1232" s="56"/>
      <c r="CE1232" s="56"/>
      <c r="CF1232" s="56"/>
      <c r="CG1232" s="56"/>
      <c r="CH1232" s="56"/>
      <c r="CI1232" s="56"/>
      <c r="CJ1232" s="56"/>
      <c r="CK1232" s="56"/>
      <c r="CL1232" s="56"/>
      <c r="CM1232" s="56"/>
      <c r="CN1232" s="56"/>
      <c r="CO1232" s="56"/>
      <c r="CP1232" s="56"/>
      <c r="CQ1232" s="56"/>
      <c r="CR1232" s="56"/>
      <c r="CS1232" s="58">
        <f>+AL1232+AT1232</f>
        <v>100</v>
      </c>
      <c r="CT1232" s="76">
        <f>+BA1232+BG1232+BM1232+BS1232+BY1232+CE1232+CK1232+CQ1232</f>
        <v>100</v>
      </c>
      <c r="CU1232" s="76">
        <f>+CS1232-CT1232</f>
        <v>0</v>
      </c>
      <c r="CV1232" s="81">
        <f>+AE1232-AL1232-AT1232</f>
        <v>0</v>
      </c>
      <c r="CW1232" s="56"/>
      <c r="CX1232" s="56"/>
      <c r="CY1232" s="70" t="s">
        <v>3819</v>
      </c>
    </row>
    <row r="1233" spans="1:103" s="70" customFormat="1">
      <c r="A1233" s="56" t="s">
        <v>663</v>
      </c>
      <c r="B1233" s="13">
        <v>67</v>
      </c>
      <c r="C1233" s="15" t="s">
        <v>402</v>
      </c>
      <c r="D1233" s="15" t="s">
        <v>403</v>
      </c>
      <c r="E1233" s="13" t="s">
        <v>256</v>
      </c>
      <c r="F1233" s="13">
        <v>11</v>
      </c>
      <c r="G1233" s="13" t="s">
        <v>263</v>
      </c>
      <c r="H1233" s="13">
        <v>1</v>
      </c>
      <c r="I1233" s="55">
        <v>120.73</v>
      </c>
      <c r="J1233" s="55">
        <v>38900</v>
      </c>
      <c r="K1233" s="15">
        <v>0</v>
      </c>
      <c r="L1233" s="15" t="s">
        <v>41</v>
      </c>
      <c r="M1233" s="62" t="s">
        <v>14</v>
      </c>
      <c r="N1233" s="56" t="s">
        <v>157</v>
      </c>
      <c r="O1233" s="56" t="s">
        <v>3840</v>
      </c>
      <c r="P1233" s="86" t="s">
        <v>14</v>
      </c>
      <c r="Q1233" s="56">
        <v>7490745</v>
      </c>
      <c r="R1233" s="56" t="s">
        <v>664</v>
      </c>
      <c r="S1233" s="56" t="s">
        <v>465</v>
      </c>
      <c r="T1233" s="57" t="s">
        <v>263</v>
      </c>
      <c r="U1233" s="57">
        <v>1</v>
      </c>
      <c r="V1233" s="125">
        <v>120.73</v>
      </c>
      <c r="W1233" s="125" t="s">
        <v>1017</v>
      </c>
      <c r="X1233" s="65">
        <v>44640</v>
      </c>
      <c r="Y1233" s="65">
        <v>44952</v>
      </c>
      <c r="Z1233" s="69" t="s">
        <v>1080</v>
      </c>
      <c r="AA1233" s="322">
        <v>54216</v>
      </c>
      <c r="AB1233" s="56">
        <v>0</v>
      </c>
      <c r="AC1233" s="56">
        <v>60</v>
      </c>
      <c r="AD1233" s="65">
        <v>44641</v>
      </c>
      <c r="AE1233" s="117">
        <v>5900</v>
      </c>
      <c r="AF1233" s="117"/>
      <c r="AG1233" s="56" t="s">
        <v>441</v>
      </c>
      <c r="AH1233" s="65">
        <v>44641</v>
      </c>
      <c r="AI1233" s="65"/>
      <c r="AJ1233" s="65"/>
      <c r="AK1233" s="56" t="s">
        <v>665</v>
      </c>
      <c r="AL1233" s="58">
        <v>5900</v>
      </c>
      <c r="AM1233" s="58"/>
      <c r="AN1233" s="58" t="s">
        <v>2422</v>
      </c>
      <c r="AO1233" s="58"/>
      <c r="AP1233" s="58"/>
      <c r="AQ1233" s="58"/>
      <c r="AR1233" s="58"/>
      <c r="AS1233" s="58"/>
      <c r="AT1233" s="58"/>
      <c r="AU1233" s="58"/>
      <c r="AV1233" s="58"/>
      <c r="AW1233" s="103">
        <v>44641</v>
      </c>
      <c r="AX1233" s="97">
        <v>539</v>
      </c>
      <c r="AY1233" s="97"/>
      <c r="AZ1233" s="97"/>
      <c r="BA1233" s="101">
        <v>5900</v>
      </c>
      <c r="BB1233" s="58"/>
      <c r="BC1233" s="56"/>
      <c r="BD1233" s="56"/>
      <c r="BE1233" s="56"/>
      <c r="BF1233" s="56"/>
      <c r="BG1233" s="56"/>
      <c r="BH1233" s="56"/>
      <c r="BI1233" s="56"/>
      <c r="BJ1233" s="56"/>
      <c r="BK1233" s="56"/>
      <c r="BL1233" s="56"/>
      <c r="BM1233" s="56"/>
      <c r="BN1233" s="56"/>
      <c r="BO1233" s="56"/>
      <c r="BP1233" s="56"/>
      <c r="BQ1233" s="56"/>
      <c r="BR1233" s="56"/>
      <c r="BS1233" s="56"/>
      <c r="BT1233" s="56"/>
      <c r="BU1233" s="56"/>
      <c r="BV1233" s="56"/>
      <c r="BW1233" s="56"/>
      <c r="BX1233" s="56"/>
      <c r="BY1233" s="56"/>
      <c r="BZ1233" s="56"/>
      <c r="CA1233" s="56"/>
      <c r="CB1233" s="56"/>
      <c r="CC1233" s="56"/>
      <c r="CD1233" s="56"/>
      <c r="CE1233" s="56"/>
      <c r="CF1233" s="56"/>
      <c r="CG1233" s="56"/>
      <c r="CH1233" s="56"/>
      <c r="CI1233" s="56"/>
      <c r="CJ1233" s="56"/>
      <c r="CK1233" s="56"/>
      <c r="CL1233" s="56"/>
      <c r="CM1233" s="56"/>
      <c r="CN1233" s="56"/>
      <c r="CO1233" s="56"/>
      <c r="CP1233" s="56"/>
      <c r="CQ1233" s="56"/>
      <c r="CR1233" s="56"/>
      <c r="CS1233" s="58">
        <f>+AL1233+AT1233</f>
        <v>5900</v>
      </c>
      <c r="CT1233" s="76">
        <f>+BA1233+BG1233+BM1233+BS1233+BY1233+CE1233+CK1233+CQ1233</f>
        <v>5900</v>
      </c>
      <c r="CU1233" s="76">
        <f>+CS1233-CT1233</f>
        <v>0</v>
      </c>
      <c r="CV1233" s="81">
        <f>+AE1233-AL1233-AT1233</f>
        <v>0</v>
      </c>
      <c r="CW1233" s="56"/>
      <c r="CX1233" s="56"/>
      <c r="CY1233" s="56"/>
    </row>
    <row r="1234" spans="1:103" s="70" customFormat="1">
      <c r="A1234" s="56" t="s">
        <v>663</v>
      </c>
      <c r="B1234" s="13">
        <v>67</v>
      </c>
      <c r="C1234" s="15" t="s">
        <v>402</v>
      </c>
      <c r="D1234" s="15" t="s">
        <v>403</v>
      </c>
      <c r="E1234" s="13" t="s">
        <v>256</v>
      </c>
      <c r="F1234" s="13">
        <v>11</v>
      </c>
      <c r="G1234" s="13" t="s">
        <v>263</v>
      </c>
      <c r="H1234" s="13">
        <v>1</v>
      </c>
      <c r="I1234" s="55">
        <v>120.73</v>
      </c>
      <c r="J1234" s="55">
        <v>38900</v>
      </c>
      <c r="K1234" s="15">
        <v>0</v>
      </c>
      <c r="L1234" s="15" t="s">
        <v>41</v>
      </c>
      <c r="M1234" s="62" t="s">
        <v>14</v>
      </c>
      <c r="N1234" s="56" t="s">
        <v>157</v>
      </c>
      <c r="O1234" s="56" t="s">
        <v>3840</v>
      </c>
      <c r="P1234" s="86" t="s">
        <v>14</v>
      </c>
      <c r="Q1234" s="56">
        <v>7490745</v>
      </c>
      <c r="R1234" s="56" t="s">
        <v>664</v>
      </c>
      <c r="S1234" s="56" t="s">
        <v>465</v>
      </c>
      <c r="T1234" s="57" t="s">
        <v>263</v>
      </c>
      <c r="U1234" s="57">
        <v>1</v>
      </c>
      <c r="V1234" s="125">
        <v>120.73</v>
      </c>
      <c r="W1234" s="125" t="s">
        <v>1017</v>
      </c>
      <c r="X1234" s="65">
        <v>44640</v>
      </c>
      <c r="Y1234" s="65">
        <v>44952</v>
      </c>
      <c r="Z1234" s="69" t="s">
        <v>1080</v>
      </c>
      <c r="AA1234" s="322">
        <v>54216</v>
      </c>
      <c r="AB1234" s="56">
        <v>1</v>
      </c>
      <c r="AC1234" s="56">
        <v>60</v>
      </c>
      <c r="AD1234" s="65">
        <v>44686</v>
      </c>
      <c r="AE1234" s="117">
        <v>735</v>
      </c>
      <c r="AF1234" s="117"/>
      <c r="AG1234" s="56" t="s">
        <v>441</v>
      </c>
      <c r="AH1234" s="65">
        <v>44686</v>
      </c>
      <c r="AI1234" s="65"/>
      <c r="AJ1234" s="65"/>
      <c r="AK1234" s="56" t="s">
        <v>2426</v>
      </c>
      <c r="AL1234" s="58">
        <v>735</v>
      </c>
      <c r="AM1234" s="58"/>
      <c r="AN1234" s="58" t="s">
        <v>2423</v>
      </c>
      <c r="AO1234" s="58"/>
      <c r="AP1234" s="58"/>
      <c r="AQ1234" s="58"/>
      <c r="AR1234" s="58"/>
      <c r="AS1234" s="58"/>
      <c r="AT1234" s="58"/>
      <c r="AU1234" s="58"/>
      <c r="AV1234" s="58"/>
      <c r="AW1234" s="65">
        <v>44685</v>
      </c>
      <c r="AX1234" s="56">
        <v>611</v>
      </c>
      <c r="AY1234" s="56"/>
      <c r="AZ1234" s="56"/>
      <c r="BA1234" s="58">
        <v>735</v>
      </c>
      <c r="BB1234" s="58" t="s">
        <v>2014</v>
      </c>
      <c r="BC1234" s="56"/>
      <c r="BD1234" s="56"/>
      <c r="BE1234" s="56"/>
      <c r="BF1234" s="56"/>
      <c r="BG1234" s="56"/>
      <c r="BH1234" s="56"/>
      <c r="BI1234" s="56"/>
      <c r="BJ1234" s="56"/>
      <c r="BK1234" s="56"/>
      <c r="BL1234" s="56"/>
      <c r="BM1234" s="56"/>
      <c r="BN1234" s="56"/>
      <c r="BO1234" s="56"/>
      <c r="BP1234" s="56"/>
      <c r="BQ1234" s="56"/>
      <c r="BR1234" s="56"/>
      <c r="BS1234" s="56"/>
      <c r="BT1234" s="56"/>
      <c r="BU1234" s="56"/>
      <c r="BV1234" s="56"/>
      <c r="BW1234" s="56"/>
      <c r="BX1234" s="56"/>
      <c r="BY1234" s="56"/>
      <c r="BZ1234" s="56"/>
      <c r="CA1234" s="56"/>
      <c r="CB1234" s="56"/>
      <c r="CC1234" s="56"/>
      <c r="CD1234" s="56"/>
      <c r="CE1234" s="56"/>
      <c r="CF1234" s="56"/>
      <c r="CG1234" s="56"/>
      <c r="CH1234" s="56"/>
      <c r="CI1234" s="56"/>
      <c r="CJ1234" s="56"/>
      <c r="CK1234" s="56"/>
      <c r="CL1234" s="56"/>
      <c r="CM1234" s="56"/>
      <c r="CN1234" s="56"/>
      <c r="CO1234" s="56"/>
      <c r="CP1234" s="56"/>
      <c r="CQ1234" s="56"/>
      <c r="CR1234" s="56"/>
      <c r="CS1234" s="58">
        <f>+AL1234+AT1234</f>
        <v>735</v>
      </c>
      <c r="CT1234" s="76">
        <f>+BA1234+BG1234+BM1234+BS1234+BY1234+CE1234+CK1234+CQ1234</f>
        <v>735</v>
      </c>
      <c r="CU1234" s="76">
        <f>+CS1234-CT1234</f>
        <v>0</v>
      </c>
      <c r="CV1234" s="81">
        <f>+AE1234-AL1234-AT1234</f>
        <v>0</v>
      </c>
      <c r="CW1234" s="56"/>
      <c r="CX1234" s="56"/>
      <c r="CY1234" s="56"/>
    </row>
    <row r="1235" spans="1:103" s="70" customFormat="1">
      <c r="A1235" s="56" t="s">
        <v>663</v>
      </c>
      <c r="B1235" s="13">
        <v>67</v>
      </c>
      <c r="C1235" s="15" t="s">
        <v>402</v>
      </c>
      <c r="D1235" s="15" t="s">
        <v>403</v>
      </c>
      <c r="E1235" s="13" t="s">
        <v>256</v>
      </c>
      <c r="F1235" s="13">
        <v>11</v>
      </c>
      <c r="G1235" s="13" t="s">
        <v>263</v>
      </c>
      <c r="H1235" s="13">
        <v>1</v>
      </c>
      <c r="I1235" s="55">
        <v>120.73</v>
      </c>
      <c r="J1235" s="55">
        <v>38900</v>
      </c>
      <c r="K1235" s="15">
        <v>0</v>
      </c>
      <c r="L1235" s="15" t="s">
        <v>41</v>
      </c>
      <c r="M1235" s="62" t="s">
        <v>14</v>
      </c>
      <c r="N1235" s="56" t="s">
        <v>157</v>
      </c>
      <c r="O1235" s="56" t="s">
        <v>3840</v>
      </c>
      <c r="P1235" s="86" t="s">
        <v>14</v>
      </c>
      <c r="Q1235" s="56">
        <v>7490745</v>
      </c>
      <c r="R1235" s="56" t="s">
        <v>664</v>
      </c>
      <c r="S1235" s="56" t="s">
        <v>465</v>
      </c>
      <c r="T1235" s="57" t="s">
        <v>263</v>
      </c>
      <c r="U1235" s="57">
        <v>1</v>
      </c>
      <c r="V1235" s="125">
        <v>120.73</v>
      </c>
      <c r="W1235" s="125" t="s">
        <v>1017</v>
      </c>
      <c r="X1235" s="65">
        <v>44640</v>
      </c>
      <c r="Y1235" s="65">
        <v>44952</v>
      </c>
      <c r="Z1235" s="69" t="s">
        <v>1080</v>
      </c>
      <c r="AA1235" s="322">
        <v>54216</v>
      </c>
      <c r="AB1235" s="56">
        <v>2</v>
      </c>
      <c r="AC1235" s="56">
        <v>60</v>
      </c>
      <c r="AD1235" s="65">
        <v>44717</v>
      </c>
      <c r="AE1235" s="117">
        <v>735</v>
      </c>
      <c r="AF1235" s="117"/>
      <c r="AG1235" s="56" t="s">
        <v>441</v>
      </c>
      <c r="AH1235" s="65">
        <v>44721</v>
      </c>
      <c r="AI1235" s="65"/>
      <c r="AJ1235" s="65"/>
      <c r="AK1235" s="56" t="s">
        <v>666</v>
      </c>
      <c r="AL1235" s="58">
        <v>735</v>
      </c>
      <c r="AM1235" s="58"/>
      <c r="AN1235" s="58" t="s">
        <v>2424</v>
      </c>
      <c r="AO1235" s="58"/>
      <c r="AP1235" s="58"/>
      <c r="AQ1235" s="58"/>
      <c r="AR1235" s="58"/>
      <c r="AS1235" s="58"/>
      <c r="AT1235" s="58"/>
      <c r="AU1235" s="58"/>
      <c r="AV1235" s="58"/>
      <c r="AW1235" s="65">
        <v>44719</v>
      </c>
      <c r="AX1235" s="56">
        <v>696</v>
      </c>
      <c r="AY1235" s="56"/>
      <c r="AZ1235" s="56"/>
      <c r="BA1235" s="58">
        <v>735</v>
      </c>
      <c r="BB1235" s="58" t="s">
        <v>2014</v>
      </c>
      <c r="BC1235" s="56"/>
      <c r="BD1235" s="56"/>
      <c r="BE1235" s="56"/>
      <c r="BF1235" s="56"/>
      <c r="BG1235" s="56"/>
      <c r="BH1235" s="56"/>
      <c r="BI1235" s="56"/>
      <c r="BJ1235" s="56"/>
      <c r="BK1235" s="56"/>
      <c r="BL1235" s="56"/>
      <c r="BM1235" s="56"/>
      <c r="BN1235" s="56"/>
      <c r="BO1235" s="56"/>
      <c r="BP1235" s="56"/>
      <c r="BQ1235" s="56"/>
      <c r="BR1235" s="56"/>
      <c r="BS1235" s="56"/>
      <c r="BT1235" s="56"/>
      <c r="BU1235" s="56"/>
      <c r="BV1235" s="56"/>
      <c r="BW1235" s="56"/>
      <c r="BX1235" s="56"/>
      <c r="BY1235" s="56"/>
      <c r="BZ1235" s="56"/>
      <c r="CA1235" s="56"/>
      <c r="CB1235" s="56"/>
      <c r="CC1235" s="56"/>
      <c r="CD1235" s="56"/>
      <c r="CE1235" s="56"/>
      <c r="CF1235" s="56"/>
      <c r="CG1235" s="56"/>
      <c r="CH1235" s="56"/>
      <c r="CI1235" s="56"/>
      <c r="CJ1235" s="56"/>
      <c r="CK1235" s="56"/>
      <c r="CL1235" s="56"/>
      <c r="CM1235" s="56"/>
      <c r="CN1235" s="56"/>
      <c r="CO1235" s="56"/>
      <c r="CP1235" s="56"/>
      <c r="CQ1235" s="56"/>
      <c r="CR1235" s="56"/>
      <c r="CS1235" s="58">
        <f>+AL1235+AT1235</f>
        <v>735</v>
      </c>
      <c r="CT1235" s="76">
        <f>+BA1235+BG1235+BM1235+BS1235+BY1235+CE1235+CK1235+CQ1235</f>
        <v>735</v>
      </c>
      <c r="CU1235" s="76">
        <f>+CS1235-CT1235</f>
        <v>0</v>
      </c>
      <c r="CV1235" s="81">
        <f>+AE1235-AL1235-AT1235</f>
        <v>0</v>
      </c>
      <c r="CW1235" s="56"/>
      <c r="CX1235" s="56"/>
      <c r="CY1235" s="56"/>
    </row>
    <row r="1236" spans="1:103" s="70" customFormat="1">
      <c r="A1236" s="56" t="s">
        <v>663</v>
      </c>
      <c r="B1236" s="13">
        <v>67</v>
      </c>
      <c r="C1236" s="15" t="s">
        <v>402</v>
      </c>
      <c r="D1236" s="15" t="s">
        <v>403</v>
      </c>
      <c r="E1236" s="13" t="s">
        <v>256</v>
      </c>
      <c r="F1236" s="13">
        <v>11</v>
      </c>
      <c r="G1236" s="13" t="s">
        <v>263</v>
      </c>
      <c r="H1236" s="13">
        <v>1</v>
      </c>
      <c r="I1236" s="55">
        <v>120.73</v>
      </c>
      <c r="J1236" s="55">
        <v>38900</v>
      </c>
      <c r="K1236" s="15">
        <v>0</v>
      </c>
      <c r="L1236" s="15" t="s">
        <v>41</v>
      </c>
      <c r="M1236" s="62" t="s">
        <v>14</v>
      </c>
      <c r="N1236" s="56" t="s">
        <v>157</v>
      </c>
      <c r="O1236" s="56" t="s">
        <v>3840</v>
      </c>
      <c r="P1236" s="86" t="s">
        <v>14</v>
      </c>
      <c r="Q1236" s="56">
        <v>7490745</v>
      </c>
      <c r="R1236" s="56" t="s">
        <v>664</v>
      </c>
      <c r="S1236" s="56" t="s">
        <v>465</v>
      </c>
      <c r="T1236" s="57" t="s">
        <v>263</v>
      </c>
      <c r="U1236" s="57">
        <v>1</v>
      </c>
      <c r="V1236" s="125">
        <v>120.73</v>
      </c>
      <c r="W1236" s="125" t="s">
        <v>1017</v>
      </c>
      <c r="X1236" s="65">
        <v>44640</v>
      </c>
      <c r="Y1236" s="65">
        <v>44952</v>
      </c>
      <c r="Z1236" s="69" t="s">
        <v>1080</v>
      </c>
      <c r="AA1236" s="322">
        <v>54216</v>
      </c>
      <c r="AB1236" s="56">
        <v>3</v>
      </c>
      <c r="AC1236" s="56">
        <v>60</v>
      </c>
      <c r="AD1236" s="65">
        <v>44747</v>
      </c>
      <c r="AE1236" s="117">
        <v>735</v>
      </c>
      <c r="AF1236" s="117"/>
      <c r="AG1236" s="56" t="s">
        <v>441</v>
      </c>
      <c r="AH1236" s="65">
        <v>44749</v>
      </c>
      <c r="AI1236" s="65"/>
      <c r="AJ1236" s="65"/>
      <c r="AK1236" s="56" t="s">
        <v>667</v>
      </c>
      <c r="AL1236" s="58">
        <v>735</v>
      </c>
      <c r="AM1236" s="58"/>
      <c r="AN1236" s="58" t="s">
        <v>2425</v>
      </c>
      <c r="AO1236" s="58"/>
      <c r="AP1236" s="58"/>
      <c r="AQ1236" s="58"/>
      <c r="AR1236" s="58"/>
      <c r="AS1236" s="58"/>
      <c r="AT1236" s="58"/>
      <c r="AU1236" s="58"/>
      <c r="AV1236" s="58"/>
      <c r="AW1236" s="65">
        <v>44748</v>
      </c>
      <c r="AX1236" s="56">
        <v>774</v>
      </c>
      <c r="AY1236" s="56"/>
      <c r="AZ1236" s="56"/>
      <c r="BA1236" s="58">
        <v>735</v>
      </c>
      <c r="BB1236" s="58" t="s">
        <v>2014</v>
      </c>
      <c r="BC1236" s="56"/>
      <c r="BD1236" s="56"/>
      <c r="BE1236" s="56"/>
      <c r="BF1236" s="56"/>
      <c r="BG1236" s="56"/>
      <c r="BH1236" s="56"/>
      <c r="BI1236" s="56"/>
      <c r="BJ1236" s="56"/>
      <c r="BK1236" s="56"/>
      <c r="BL1236" s="56"/>
      <c r="BM1236" s="56"/>
      <c r="BN1236" s="56"/>
      <c r="BO1236" s="56"/>
      <c r="BP1236" s="56"/>
      <c r="BQ1236" s="56"/>
      <c r="BR1236" s="56"/>
      <c r="BS1236" s="56"/>
      <c r="BT1236" s="56"/>
      <c r="BU1236" s="56"/>
      <c r="BV1236" s="56"/>
      <c r="BW1236" s="56"/>
      <c r="BX1236" s="56"/>
      <c r="BY1236" s="56"/>
      <c r="BZ1236" s="56"/>
      <c r="CA1236" s="56"/>
      <c r="CB1236" s="56"/>
      <c r="CC1236" s="56"/>
      <c r="CD1236" s="56"/>
      <c r="CE1236" s="56"/>
      <c r="CF1236" s="56"/>
      <c r="CG1236" s="56"/>
      <c r="CH1236" s="56"/>
      <c r="CI1236" s="56"/>
      <c r="CJ1236" s="56"/>
      <c r="CK1236" s="56"/>
      <c r="CL1236" s="56"/>
      <c r="CM1236" s="56"/>
      <c r="CN1236" s="56"/>
      <c r="CO1236" s="56"/>
      <c r="CP1236" s="56"/>
      <c r="CQ1236" s="56"/>
      <c r="CR1236" s="56"/>
      <c r="CS1236" s="58">
        <f>+AL1236+AT1236</f>
        <v>735</v>
      </c>
      <c r="CT1236" s="76">
        <f>+BA1236+BG1236+BM1236+BS1236+BY1236+CE1236+CK1236+CQ1236</f>
        <v>735</v>
      </c>
      <c r="CU1236" s="76">
        <f>+CS1236-CT1236</f>
        <v>0</v>
      </c>
      <c r="CV1236" s="81">
        <f>+AE1236-AL1236-AT1236</f>
        <v>0</v>
      </c>
      <c r="CW1236" s="56"/>
      <c r="CX1236" s="56"/>
      <c r="CY1236" s="56"/>
    </row>
    <row r="1237" spans="1:103" s="70" customFormat="1">
      <c r="A1237" s="56" t="s">
        <v>663</v>
      </c>
      <c r="B1237" s="13">
        <v>67</v>
      </c>
      <c r="C1237" s="15" t="s">
        <v>402</v>
      </c>
      <c r="D1237" s="15" t="s">
        <v>403</v>
      </c>
      <c r="E1237" s="13" t="s">
        <v>256</v>
      </c>
      <c r="F1237" s="13">
        <v>11</v>
      </c>
      <c r="G1237" s="13" t="s">
        <v>263</v>
      </c>
      <c r="H1237" s="13">
        <v>1</v>
      </c>
      <c r="I1237" s="55">
        <v>120.73</v>
      </c>
      <c r="J1237" s="55">
        <v>38900</v>
      </c>
      <c r="K1237" s="15">
        <v>0</v>
      </c>
      <c r="L1237" s="15" t="s">
        <v>41</v>
      </c>
      <c r="M1237" s="62" t="s">
        <v>14</v>
      </c>
      <c r="N1237" s="56" t="s">
        <v>157</v>
      </c>
      <c r="O1237" s="56" t="s">
        <v>3840</v>
      </c>
      <c r="P1237" s="86" t="s">
        <v>14</v>
      </c>
      <c r="Q1237" s="56">
        <v>7490745</v>
      </c>
      <c r="R1237" s="56" t="s">
        <v>664</v>
      </c>
      <c r="S1237" s="56" t="s">
        <v>465</v>
      </c>
      <c r="T1237" s="57" t="s">
        <v>263</v>
      </c>
      <c r="U1237" s="57">
        <v>1</v>
      </c>
      <c r="V1237" s="125">
        <v>120.73</v>
      </c>
      <c r="W1237" s="125" t="s">
        <v>1017</v>
      </c>
      <c r="X1237" s="65">
        <v>44640</v>
      </c>
      <c r="Y1237" s="65">
        <v>44952</v>
      </c>
      <c r="Z1237" s="69" t="s">
        <v>1080</v>
      </c>
      <c r="AA1237" s="322">
        <v>54216</v>
      </c>
      <c r="AB1237" s="56">
        <v>4</v>
      </c>
      <c r="AC1237" s="56">
        <v>60</v>
      </c>
      <c r="AD1237" s="65">
        <v>44953</v>
      </c>
      <c r="AE1237" s="117">
        <v>735</v>
      </c>
      <c r="AF1237" s="117"/>
      <c r="AG1237" s="56" t="s">
        <v>441</v>
      </c>
      <c r="AH1237" s="65">
        <v>44953</v>
      </c>
      <c r="AI1237" s="65"/>
      <c r="AJ1237" s="65"/>
      <c r="AK1237" s="56" t="s">
        <v>2427</v>
      </c>
      <c r="AL1237" s="58">
        <v>735</v>
      </c>
      <c r="AM1237" s="58"/>
      <c r="AN1237" s="58" t="s">
        <v>2428</v>
      </c>
      <c r="AO1237" s="58"/>
      <c r="AP1237" s="58"/>
      <c r="AQ1237" s="58"/>
      <c r="AR1237" s="58"/>
      <c r="AS1237" s="58"/>
      <c r="AT1237" s="58"/>
      <c r="AU1237" s="58"/>
      <c r="AV1237" s="58"/>
      <c r="AW1237" s="103">
        <v>44953</v>
      </c>
      <c r="AX1237" s="97">
        <v>1171</v>
      </c>
      <c r="AY1237" s="97"/>
      <c r="AZ1237" s="97"/>
      <c r="BA1237" s="101">
        <v>735</v>
      </c>
      <c r="BB1237" s="58"/>
      <c r="BC1237" s="56"/>
      <c r="BD1237" s="56"/>
      <c r="BE1237" s="56"/>
      <c r="BF1237" s="56"/>
      <c r="BG1237" s="56"/>
      <c r="BH1237" s="56"/>
      <c r="BI1237" s="56"/>
      <c r="BJ1237" s="56"/>
      <c r="BK1237" s="56"/>
      <c r="BL1237" s="56"/>
      <c r="BM1237" s="56"/>
      <c r="BN1237" s="56"/>
      <c r="BO1237" s="56"/>
      <c r="BP1237" s="56"/>
      <c r="BQ1237" s="56"/>
      <c r="BR1237" s="56"/>
      <c r="BS1237" s="56"/>
      <c r="BT1237" s="56"/>
      <c r="BU1237" s="56"/>
      <c r="BV1237" s="56"/>
      <c r="BW1237" s="56"/>
      <c r="BX1237" s="56"/>
      <c r="BY1237" s="56"/>
      <c r="BZ1237" s="56"/>
      <c r="CA1237" s="56"/>
      <c r="CB1237" s="56"/>
      <c r="CC1237" s="56"/>
      <c r="CD1237" s="56"/>
      <c r="CE1237" s="56"/>
      <c r="CF1237" s="56"/>
      <c r="CG1237" s="56"/>
      <c r="CH1237" s="56"/>
      <c r="CI1237" s="56"/>
      <c r="CJ1237" s="56"/>
      <c r="CK1237" s="56"/>
      <c r="CL1237" s="56"/>
      <c r="CM1237" s="56"/>
      <c r="CN1237" s="56"/>
      <c r="CO1237" s="56"/>
      <c r="CP1237" s="56"/>
      <c r="CQ1237" s="56"/>
      <c r="CR1237" s="56"/>
      <c r="CS1237" s="58">
        <f>+AL1237+AT1237</f>
        <v>735</v>
      </c>
      <c r="CT1237" s="76">
        <f>+BA1237+BG1237+BM1237+BS1237+BY1237+CE1237+CK1237+CQ1237</f>
        <v>735</v>
      </c>
      <c r="CU1237" s="76">
        <f>+CS1237-CT1237</f>
        <v>0</v>
      </c>
      <c r="CV1237" s="81">
        <f>+AE1237-AL1237-AT1237</f>
        <v>0</v>
      </c>
      <c r="CW1237" s="56"/>
      <c r="CX1237" s="56"/>
      <c r="CY1237" s="56"/>
    </row>
    <row r="1238" spans="1:103" s="70" customFormat="1">
      <c r="A1238" s="56" t="s">
        <v>663</v>
      </c>
      <c r="B1238" s="13">
        <v>67</v>
      </c>
      <c r="C1238" s="15" t="s">
        <v>402</v>
      </c>
      <c r="D1238" s="15" t="s">
        <v>403</v>
      </c>
      <c r="E1238" s="13" t="s">
        <v>256</v>
      </c>
      <c r="F1238" s="13">
        <v>11</v>
      </c>
      <c r="G1238" s="13" t="s">
        <v>263</v>
      </c>
      <c r="H1238" s="13">
        <v>1</v>
      </c>
      <c r="I1238" s="55">
        <v>120.73</v>
      </c>
      <c r="J1238" s="55">
        <v>38900</v>
      </c>
      <c r="K1238" s="15">
        <v>0</v>
      </c>
      <c r="L1238" s="15" t="s">
        <v>41</v>
      </c>
      <c r="M1238" s="62" t="s">
        <v>14</v>
      </c>
      <c r="N1238" s="56" t="s">
        <v>157</v>
      </c>
      <c r="O1238" s="56" t="s">
        <v>3840</v>
      </c>
      <c r="P1238" s="86" t="s">
        <v>14</v>
      </c>
      <c r="Q1238" s="56">
        <v>7490745</v>
      </c>
      <c r="R1238" s="56" t="s">
        <v>664</v>
      </c>
      <c r="S1238" s="56" t="s">
        <v>465</v>
      </c>
      <c r="T1238" s="57" t="s">
        <v>263</v>
      </c>
      <c r="U1238" s="57">
        <v>1</v>
      </c>
      <c r="V1238" s="125">
        <v>120.73</v>
      </c>
      <c r="W1238" s="125" t="s">
        <v>1017</v>
      </c>
      <c r="X1238" s="65">
        <v>44640</v>
      </c>
      <c r="Y1238" s="65">
        <v>44952</v>
      </c>
      <c r="Z1238" s="69" t="s">
        <v>1080</v>
      </c>
      <c r="AA1238" s="322">
        <v>54216</v>
      </c>
      <c r="AB1238" s="56">
        <v>5</v>
      </c>
      <c r="AC1238" s="56">
        <v>60</v>
      </c>
      <c r="AD1238" s="65">
        <v>45122</v>
      </c>
      <c r="AE1238" s="117">
        <v>808.5</v>
      </c>
      <c r="AF1238" s="117"/>
      <c r="AG1238" s="56"/>
      <c r="AH1238" s="56"/>
      <c r="AI1238" s="56"/>
      <c r="AJ1238" s="56"/>
      <c r="AK1238" s="56"/>
      <c r="AL1238" s="58"/>
      <c r="AM1238" s="58"/>
      <c r="AN1238" s="58"/>
      <c r="AO1238" s="58"/>
      <c r="AP1238" s="58"/>
      <c r="AQ1238" s="58"/>
      <c r="AR1238" s="58"/>
      <c r="AS1238" s="58"/>
      <c r="AT1238" s="58"/>
      <c r="AU1238" s="58"/>
      <c r="AV1238" s="58"/>
      <c r="AW1238" s="56"/>
      <c r="AX1238" s="56"/>
      <c r="AY1238" s="56"/>
      <c r="AZ1238" s="56"/>
      <c r="BA1238" s="58"/>
      <c r="BB1238" s="58"/>
      <c r="BC1238" s="56"/>
      <c r="BD1238" s="56"/>
      <c r="BE1238" s="56"/>
      <c r="BF1238" s="56"/>
      <c r="BG1238" s="56"/>
      <c r="BH1238" s="56"/>
      <c r="BI1238" s="56"/>
      <c r="BJ1238" s="56"/>
      <c r="BK1238" s="56"/>
      <c r="BL1238" s="56"/>
      <c r="BM1238" s="56"/>
      <c r="BN1238" s="56"/>
      <c r="BO1238" s="56"/>
      <c r="BP1238" s="56"/>
      <c r="BQ1238" s="56"/>
      <c r="BR1238" s="56"/>
      <c r="BS1238" s="56"/>
      <c r="BT1238" s="56"/>
      <c r="BU1238" s="56"/>
      <c r="BV1238" s="56"/>
      <c r="BW1238" s="56"/>
      <c r="BX1238" s="56"/>
      <c r="BY1238" s="56"/>
      <c r="BZ1238" s="56"/>
      <c r="CA1238" s="56"/>
      <c r="CB1238" s="56"/>
      <c r="CC1238" s="56"/>
      <c r="CD1238" s="56"/>
      <c r="CE1238" s="56"/>
      <c r="CF1238" s="56"/>
      <c r="CG1238" s="56"/>
      <c r="CH1238" s="56"/>
      <c r="CI1238" s="56"/>
      <c r="CJ1238" s="56"/>
      <c r="CK1238" s="56"/>
      <c r="CL1238" s="56"/>
      <c r="CM1238" s="56"/>
      <c r="CN1238" s="56"/>
      <c r="CO1238" s="56"/>
      <c r="CP1238" s="56"/>
      <c r="CQ1238" s="56"/>
      <c r="CR1238" s="56"/>
      <c r="CS1238" s="58">
        <f>+AL1238+AT1238</f>
        <v>0</v>
      </c>
      <c r="CT1238" s="76">
        <f>+BA1238+BG1238+BM1238+BS1238+BY1238+CE1238+CK1238+CQ1238</f>
        <v>0</v>
      </c>
      <c r="CU1238" s="76">
        <f>+CS1238-CT1238</f>
        <v>0</v>
      </c>
      <c r="CV1238" s="81">
        <f>+AE1238-AL1238-AT1238</f>
        <v>808.5</v>
      </c>
      <c r="CW1238" s="56"/>
      <c r="CX1238" s="56"/>
      <c r="CY1238" s="56"/>
    </row>
    <row r="1239" spans="1:103" s="70" customFormat="1">
      <c r="A1239" s="56" t="s">
        <v>663</v>
      </c>
      <c r="B1239" s="13">
        <v>67</v>
      </c>
      <c r="C1239" s="15" t="s">
        <v>402</v>
      </c>
      <c r="D1239" s="15" t="s">
        <v>403</v>
      </c>
      <c r="E1239" s="13" t="s">
        <v>256</v>
      </c>
      <c r="F1239" s="13">
        <v>11</v>
      </c>
      <c r="G1239" s="13" t="s">
        <v>263</v>
      </c>
      <c r="H1239" s="13">
        <v>1</v>
      </c>
      <c r="I1239" s="55">
        <v>120.73</v>
      </c>
      <c r="J1239" s="55">
        <v>38900</v>
      </c>
      <c r="K1239" s="15">
        <v>0</v>
      </c>
      <c r="L1239" s="15" t="s">
        <v>41</v>
      </c>
      <c r="M1239" s="62" t="s">
        <v>14</v>
      </c>
      <c r="N1239" s="56" t="s">
        <v>157</v>
      </c>
      <c r="O1239" s="56" t="s">
        <v>3840</v>
      </c>
      <c r="P1239" s="86" t="s">
        <v>14</v>
      </c>
      <c r="Q1239" s="56">
        <v>7490745</v>
      </c>
      <c r="R1239" s="56" t="s">
        <v>664</v>
      </c>
      <c r="S1239" s="56" t="s">
        <v>465</v>
      </c>
      <c r="T1239" s="57" t="s">
        <v>263</v>
      </c>
      <c r="U1239" s="57">
        <v>1</v>
      </c>
      <c r="V1239" s="125">
        <v>120.73</v>
      </c>
      <c r="W1239" s="125" t="s">
        <v>1017</v>
      </c>
      <c r="X1239" s="65">
        <v>44640</v>
      </c>
      <c r="Y1239" s="65">
        <v>44952</v>
      </c>
      <c r="Z1239" s="69" t="s">
        <v>1080</v>
      </c>
      <c r="AA1239" s="322">
        <v>54216</v>
      </c>
      <c r="AB1239" s="56">
        <v>6</v>
      </c>
      <c r="AC1239" s="56">
        <v>60</v>
      </c>
      <c r="AD1239" s="65">
        <v>45153</v>
      </c>
      <c r="AE1239" s="117">
        <v>808.5</v>
      </c>
      <c r="AF1239" s="117"/>
      <c r="AG1239" s="56"/>
      <c r="AH1239" s="56"/>
      <c r="AI1239" s="56"/>
      <c r="AJ1239" s="56"/>
      <c r="AK1239" s="56"/>
      <c r="AL1239" s="58"/>
      <c r="AM1239" s="58"/>
      <c r="AN1239" s="58"/>
      <c r="AO1239" s="58"/>
      <c r="AP1239" s="58"/>
      <c r="AQ1239" s="58"/>
      <c r="AR1239" s="58"/>
      <c r="AS1239" s="58"/>
      <c r="AT1239" s="58"/>
      <c r="AU1239" s="58"/>
      <c r="AV1239" s="58"/>
      <c r="AW1239" s="56"/>
      <c r="AX1239" s="56"/>
      <c r="AY1239" s="56"/>
      <c r="AZ1239" s="56"/>
      <c r="BA1239" s="58"/>
      <c r="BB1239" s="58"/>
      <c r="BC1239" s="56"/>
      <c r="BD1239" s="56"/>
      <c r="BE1239" s="56"/>
      <c r="BF1239" s="56"/>
      <c r="BG1239" s="56"/>
      <c r="BH1239" s="56"/>
      <c r="BI1239" s="56"/>
      <c r="BJ1239" s="56"/>
      <c r="BK1239" s="56"/>
      <c r="BL1239" s="56"/>
      <c r="BM1239" s="56"/>
      <c r="BN1239" s="56"/>
      <c r="BO1239" s="56"/>
      <c r="BP1239" s="56"/>
      <c r="BQ1239" s="56"/>
      <c r="BR1239" s="56"/>
      <c r="BS1239" s="56"/>
      <c r="BT1239" s="56"/>
      <c r="BU1239" s="56"/>
      <c r="BV1239" s="56"/>
      <c r="BW1239" s="56"/>
      <c r="BX1239" s="56"/>
      <c r="BY1239" s="56"/>
      <c r="BZ1239" s="56"/>
      <c r="CA1239" s="56"/>
      <c r="CB1239" s="56"/>
      <c r="CC1239" s="56"/>
      <c r="CD1239" s="56"/>
      <c r="CE1239" s="56"/>
      <c r="CF1239" s="56"/>
      <c r="CG1239" s="56"/>
      <c r="CH1239" s="56"/>
      <c r="CI1239" s="56"/>
      <c r="CJ1239" s="56"/>
      <c r="CK1239" s="56"/>
      <c r="CL1239" s="56"/>
      <c r="CM1239" s="56"/>
      <c r="CN1239" s="56"/>
      <c r="CO1239" s="56"/>
      <c r="CP1239" s="56"/>
      <c r="CQ1239" s="56"/>
      <c r="CR1239" s="56"/>
      <c r="CS1239" s="58">
        <f>+AL1239+AT1239</f>
        <v>0</v>
      </c>
      <c r="CT1239" s="76">
        <f>+BA1239+BG1239+BM1239+BS1239+BY1239+CE1239+CK1239+CQ1239</f>
        <v>0</v>
      </c>
      <c r="CU1239" s="76">
        <f>+CS1239-CT1239</f>
        <v>0</v>
      </c>
      <c r="CV1239" s="81">
        <f>+AE1239-AL1239-AT1239</f>
        <v>808.5</v>
      </c>
      <c r="CW1239" s="56"/>
      <c r="CX1239" s="56"/>
      <c r="CY1239" s="56"/>
    </row>
    <row r="1240" spans="1:103" s="70" customFormat="1">
      <c r="A1240" s="56" t="s">
        <v>663</v>
      </c>
      <c r="B1240" s="13">
        <v>67</v>
      </c>
      <c r="C1240" s="15" t="s">
        <v>402</v>
      </c>
      <c r="D1240" s="15" t="s">
        <v>403</v>
      </c>
      <c r="E1240" s="13" t="s">
        <v>256</v>
      </c>
      <c r="F1240" s="13">
        <v>11</v>
      </c>
      <c r="G1240" s="13" t="s">
        <v>263</v>
      </c>
      <c r="H1240" s="13">
        <v>1</v>
      </c>
      <c r="I1240" s="55">
        <v>120.73</v>
      </c>
      <c r="J1240" s="55">
        <v>38900</v>
      </c>
      <c r="K1240" s="15">
        <v>0</v>
      </c>
      <c r="L1240" s="15" t="s">
        <v>41</v>
      </c>
      <c r="M1240" s="62" t="s">
        <v>14</v>
      </c>
      <c r="N1240" s="56" t="s">
        <v>157</v>
      </c>
      <c r="O1240" s="56" t="s">
        <v>3840</v>
      </c>
      <c r="P1240" s="86" t="s">
        <v>14</v>
      </c>
      <c r="Q1240" s="56">
        <v>7490745</v>
      </c>
      <c r="R1240" s="56" t="s">
        <v>664</v>
      </c>
      <c r="S1240" s="56" t="s">
        <v>465</v>
      </c>
      <c r="T1240" s="57" t="s">
        <v>263</v>
      </c>
      <c r="U1240" s="57">
        <v>1</v>
      </c>
      <c r="V1240" s="125">
        <v>120.73</v>
      </c>
      <c r="W1240" s="125" t="s">
        <v>1017</v>
      </c>
      <c r="X1240" s="65">
        <v>44640</v>
      </c>
      <c r="Y1240" s="65">
        <v>44952</v>
      </c>
      <c r="Z1240" s="69" t="s">
        <v>1080</v>
      </c>
      <c r="AA1240" s="322">
        <v>54216</v>
      </c>
      <c r="AB1240" s="56">
        <v>7</v>
      </c>
      <c r="AC1240" s="56">
        <v>60</v>
      </c>
      <c r="AD1240" s="65">
        <v>45184</v>
      </c>
      <c r="AE1240" s="117">
        <v>808.5</v>
      </c>
      <c r="AF1240" s="117"/>
      <c r="AG1240" s="56"/>
      <c r="AH1240" s="56"/>
      <c r="AI1240" s="56"/>
      <c r="AJ1240" s="56"/>
      <c r="AK1240" s="56"/>
      <c r="AL1240" s="58"/>
      <c r="AM1240" s="58"/>
      <c r="AN1240" s="58"/>
      <c r="AO1240" s="58"/>
      <c r="AP1240" s="58"/>
      <c r="AQ1240" s="58"/>
      <c r="AR1240" s="58"/>
      <c r="AS1240" s="58"/>
      <c r="AT1240" s="58"/>
      <c r="AU1240" s="58"/>
      <c r="AV1240" s="58"/>
      <c r="AW1240" s="56"/>
      <c r="AX1240" s="56"/>
      <c r="AY1240" s="56"/>
      <c r="AZ1240" s="56"/>
      <c r="BA1240" s="58"/>
      <c r="BB1240" s="58"/>
      <c r="BC1240" s="56"/>
      <c r="BD1240" s="56"/>
      <c r="BE1240" s="56"/>
      <c r="BF1240" s="56"/>
      <c r="BG1240" s="56"/>
      <c r="BH1240" s="56"/>
      <c r="BI1240" s="56"/>
      <c r="BJ1240" s="56"/>
      <c r="BK1240" s="56"/>
      <c r="BL1240" s="56"/>
      <c r="BM1240" s="56"/>
      <c r="BN1240" s="56"/>
      <c r="BO1240" s="56"/>
      <c r="BP1240" s="56"/>
      <c r="BQ1240" s="56"/>
      <c r="BR1240" s="56"/>
      <c r="BS1240" s="56"/>
      <c r="BT1240" s="56"/>
      <c r="BU1240" s="56"/>
      <c r="BV1240" s="56"/>
      <c r="BW1240" s="56"/>
      <c r="BX1240" s="56"/>
      <c r="BY1240" s="56"/>
      <c r="BZ1240" s="56"/>
      <c r="CA1240" s="56"/>
      <c r="CB1240" s="56"/>
      <c r="CC1240" s="56"/>
      <c r="CD1240" s="56"/>
      <c r="CE1240" s="56"/>
      <c r="CF1240" s="56"/>
      <c r="CG1240" s="56"/>
      <c r="CH1240" s="56"/>
      <c r="CI1240" s="56"/>
      <c r="CJ1240" s="56"/>
      <c r="CK1240" s="56"/>
      <c r="CL1240" s="56"/>
      <c r="CM1240" s="56"/>
      <c r="CN1240" s="56"/>
      <c r="CO1240" s="56"/>
      <c r="CP1240" s="56"/>
      <c r="CQ1240" s="56"/>
      <c r="CR1240" s="56"/>
      <c r="CS1240" s="58">
        <f>+AL1240+AT1240</f>
        <v>0</v>
      </c>
      <c r="CT1240" s="76">
        <f>+BA1240+BG1240+BM1240+BS1240+BY1240+CE1240+CK1240+CQ1240</f>
        <v>0</v>
      </c>
      <c r="CU1240" s="76">
        <f>+CS1240-CT1240</f>
        <v>0</v>
      </c>
      <c r="CV1240" s="81">
        <f>+AE1240-AL1240-AT1240</f>
        <v>808.5</v>
      </c>
      <c r="CW1240" s="56"/>
      <c r="CX1240" s="56"/>
      <c r="CY1240" s="56"/>
    </row>
    <row r="1241" spans="1:103" s="70" customFormat="1">
      <c r="A1241" s="56" t="s">
        <v>663</v>
      </c>
      <c r="B1241" s="13">
        <v>67</v>
      </c>
      <c r="C1241" s="15" t="s">
        <v>402</v>
      </c>
      <c r="D1241" s="15" t="s">
        <v>403</v>
      </c>
      <c r="E1241" s="13" t="s">
        <v>256</v>
      </c>
      <c r="F1241" s="13">
        <v>11</v>
      </c>
      <c r="G1241" s="13" t="s">
        <v>263</v>
      </c>
      <c r="H1241" s="13">
        <v>1</v>
      </c>
      <c r="I1241" s="55">
        <v>120.73</v>
      </c>
      <c r="J1241" s="55">
        <v>38900</v>
      </c>
      <c r="K1241" s="15">
        <v>0</v>
      </c>
      <c r="L1241" s="15" t="s">
        <v>41</v>
      </c>
      <c r="M1241" s="62" t="s">
        <v>14</v>
      </c>
      <c r="N1241" s="56" t="s">
        <v>157</v>
      </c>
      <c r="O1241" s="56" t="s">
        <v>3840</v>
      </c>
      <c r="P1241" s="86" t="s">
        <v>14</v>
      </c>
      <c r="Q1241" s="56">
        <v>7490745</v>
      </c>
      <c r="R1241" s="56" t="s">
        <v>664</v>
      </c>
      <c r="S1241" s="56" t="s">
        <v>465</v>
      </c>
      <c r="T1241" s="57" t="s">
        <v>263</v>
      </c>
      <c r="U1241" s="57">
        <v>1</v>
      </c>
      <c r="V1241" s="125">
        <v>120.73</v>
      </c>
      <c r="W1241" s="125" t="s">
        <v>1017</v>
      </c>
      <c r="X1241" s="65">
        <v>44640</v>
      </c>
      <c r="Y1241" s="65">
        <v>44952</v>
      </c>
      <c r="Z1241" s="69" t="s">
        <v>1080</v>
      </c>
      <c r="AA1241" s="322">
        <v>54216</v>
      </c>
      <c r="AB1241" s="56">
        <v>8</v>
      </c>
      <c r="AC1241" s="56">
        <v>60</v>
      </c>
      <c r="AD1241" s="65">
        <v>45214</v>
      </c>
      <c r="AE1241" s="117">
        <v>808.5</v>
      </c>
      <c r="AF1241" s="117"/>
      <c r="AG1241" s="56"/>
      <c r="AH1241" s="56"/>
      <c r="AI1241" s="56"/>
      <c r="AJ1241" s="56"/>
      <c r="AK1241" s="56"/>
      <c r="AL1241" s="58"/>
      <c r="AM1241" s="58"/>
      <c r="AN1241" s="58"/>
      <c r="AO1241" s="58"/>
      <c r="AP1241" s="58"/>
      <c r="AQ1241" s="58"/>
      <c r="AR1241" s="58"/>
      <c r="AS1241" s="58"/>
      <c r="AT1241" s="58"/>
      <c r="AU1241" s="58"/>
      <c r="AV1241" s="58"/>
      <c r="AW1241" s="56"/>
      <c r="AX1241" s="56"/>
      <c r="AY1241" s="56"/>
      <c r="AZ1241" s="56"/>
      <c r="BA1241" s="58"/>
      <c r="BB1241" s="58"/>
      <c r="BC1241" s="56"/>
      <c r="BD1241" s="56"/>
      <c r="BE1241" s="56"/>
      <c r="BF1241" s="56"/>
      <c r="BG1241" s="56"/>
      <c r="BH1241" s="56"/>
      <c r="BI1241" s="56"/>
      <c r="BJ1241" s="56"/>
      <c r="BK1241" s="56"/>
      <c r="BL1241" s="56"/>
      <c r="BM1241" s="56"/>
      <c r="BN1241" s="56"/>
      <c r="BO1241" s="56"/>
      <c r="BP1241" s="56"/>
      <c r="BQ1241" s="56"/>
      <c r="BR1241" s="56"/>
      <c r="BS1241" s="56"/>
      <c r="BT1241" s="56"/>
      <c r="BU1241" s="56"/>
      <c r="BV1241" s="56"/>
      <c r="BW1241" s="56"/>
      <c r="BX1241" s="56"/>
      <c r="BY1241" s="56"/>
      <c r="BZ1241" s="56"/>
      <c r="CA1241" s="56"/>
      <c r="CB1241" s="56"/>
      <c r="CC1241" s="56"/>
      <c r="CD1241" s="56"/>
      <c r="CE1241" s="56"/>
      <c r="CF1241" s="56"/>
      <c r="CG1241" s="56"/>
      <c r="CH1241" s="56"/>
      <c r="CI1241" s="56"/>
      <c r="CJ1241" s="56"/>
      <c r="CK1241" s="56"/>
      <c r="CL1241" s="56"/>
      <c r="CM1241" s="56"/>
      <c r="CN1241" s="56"/>
      <c r="CO1241" s="56"/>
      <c r="CP1241" s="56"/>
      <c r="CQ1241" s="56"/>
      <c r="CR1241" s="56"/>
      <c r="CS1241" s="58">
        <f>+AL1241+AT1241</f>
        <v>0</v>
      </c>
      <c r="CT1241" s="76">
        <f>+BA1241+BG1241+BM1241+BS1241+BY1241+CE1241+CK1241+CQ1241</f>
        <v>0</v>
      </c>
      <c r="CU1241" s="76">
        <f>+CS1241-CT1241</f>
        <v>0</v>
      </c>
      <c r="CV1241" s="81">
        <f>+AE1241-AL1241-AT1241</f>
        <v>808.5</v>
      </c>
      <c r="CW1241" s="56"/>
      <c r="CX1241" s="56"/>
      <c r="CY1241" s="56"/>
    </row>
    <row r="1242" spans="1:103" s="70" customFormat="1">
      <c r="A1242" s="56" t="s">
        <v>663</v>
      </c>
      <c r="B1242" s="13">
        <v>67</v>
      </c>
      <c r="C1242" s="15" t="s">
        <v>402</v>
      </c>
      <c r="D1242" s="15" t="s">
        <v>403</v>
      </c>
      <c r="E1242" s="13" t="s">
        <v>256</v>
      </c>
      <c r="F1242" s="13">
        <v>11</v>
      </c>
      <c r="G1242" s="13" t="s">
        <v>263</v>
      </c>
      <c r="H1242" s="13">
        <v>1</v>
      </c>
      <c r="I1242" s="55">
        <v>120.73</v>
      </c>
      <c r="J1242" s="55">
        <v>38900</v>
      </c>
      <c r="K1242" s="15">
        <v>0</v>
      </c>
      <c r="L1242" s="15" t="s">
        <v>41</v>
      </c>
      <c r="M1242" s="62" t="s">
        <v>14</v>
      </c>
      <c r="N1242" s="56" t="s">
        <v>157</v>
      </c>
      <c r="O1242" s="56" t="s">
        <v>3840</v>
      </c>
      <c r="P1242" s="86" t="s">
        <v>14</v>
      </c>
      <c r="Q1242" s="56">
        <v>7490745</v>
      </c>
      <c r="R1242" s="56" t="s">
        <v>664</v>
      </c>
      <c r="S1242" s="56" t="s">
        <v>465</v>
      </c>
      <c r="T1242" s="57" t="s">
        <v>263</v>
      </c>
      <c r="U1242" s="57">
        <v>1</v>
      </c>
      <c r="V1242" s="125">
        <v>120.73</v>
      </c>
      <c r="W1242" s="125" t="s">
        <v>1017</v>
      </c>
      <c r="X1242" s="65">
        <v>44640</v>
      </c>
      <c r="Y1242" s="65">
        <v>44952</v>
      </c>
      <c r="Z1242" s="69" t="s">
        <v>1080</v>
      </c>
      <c r="AA1242" s="322">
        <v>54216</v>
      </c>
      <c r="AB1242" s="56">
        <v>9</v>
      </c>
      <c r="AC1242" s="56">
        <v>60</v>
      </c>
      <c r="AD1242" s="65">
        <v>45245</v>
      </c>
      <c r="AE1242" s="117">
        <v>808.5</v>
      </c>
      <c r="AF1242" s="117"/>
      <c r="AG1242" s="56"/>
      <c r="AH1242" s="56"/>
      <c r="AI1242" s="56"/>
      <c r="AJ1242" s="56"/>
      <c r="AK1242" s="56"/>
      <c r="AL1242" s="58"/>
      <c r="AM1242" s="58"/>
      <c r="AN1242" s="58"/>
      <c r="AO1242" s="58"/>
      <c r="AP1242" s="58"/>
      <c r="AQ1242" s="58"/>
      <c r="AR1242" s="58"/>
      <c r="AS1242" s="58"/>
      <c r="AT1242" s="58"/>
      <c r="AU1242" s="58"/>
      <c r="AV1242" s="58"/>
      <c r="AW1242" s="56"/>
      <c r="AX1242" s="56"/>
      <c r="AY1242" s="56"/>
      <c r="AZ1242" s="56"/>
      <c r="BA1242" s="58"/>
      <c r="BB1242" s="58"/>
      <c r="BC1242" s="56"/>
      <c r="BD1242" s="56"/>
      <c r="BE1242" s="56"/>
      <c r="BF1242" s="56"/>
      <c r="BG1242" s="56"/>
      <c r="BH1242" s="56"/>
      <c r="BI1242" s="56"/>
      <c r="BJ1242" s="56"/>
      <c r="BK1242" s="56"/>
      <c r="BL1242" s="56"/>
      <c r="BM1242" s="56"/>
      <c r="BN1242" s="56"/>
      <c r="BO1242" s="56"/>
      <c r="BP1242" s="56"/>
      <c r="BQ1242" s="56"/>
      <c r="BR1242" s="56"/>
      <c r="BS1242" s="56"/>
      <c r="BT1242" s="56"/>
      <c r="BU1242" s="56"/>
      <c r="BV1242" s="56"/>
      <c r="BW1242" s="56"/>
      <c r="BX1242" s="56"/>
      <c r="BY1242" s="56"/>
      <c r="BZ1242" s="56"/>
      <c r="CA1242" s="56"/>
      <c r="CB1242" s="56"/>
      <c r="CC1242" s="56"/>
      <c r="CD1242" s="56"/>
      <c r="CE1242" s="56"/>
      <c r="CF1242" s="56"/>
      <c r="CG1242" s="56"/>
      <c r="CH1242" s="56"/>
      <c r="CI1242" s="56"/>
      <c r="CJ1242" s="56"/>
      <c r="CK1242" s="56"/>
      <c r="CL1242" s="56"/>
      <c r="CM1242" s="56"/>
      <c r="CN1242" s="56"/>
      <c r="CO1242" s="56"/>
      <c r="CP1242" s="56"/>
      <c r="CQ1242" s="56"/>
      <c r="CR1242" s="56"/>
      <c r="CS1242" s="58">
        <f>+AL1242+AT1242</f>
        <v>0</v>
      </c>
      <c r="CT1242" s="76">
        <f>+BA1242+BG1242+BM1242+BS1242+BY1242+CE1242+CK1242+CQ1242</f>
        <v>0</v>
      </c>
      <c r="CU1242" s="76">
        <f>+CS1242-CT1242</f>
        <v>0</v>
      </c>
      <c r="CV1242" s="81">
        <f>+AE1242-AL1242-AT1242</f>
        <v>808.5</v>
      </c>
      <c r="CW1242" s="56"/>
      <c r="CX1242" s="56"/>
      <c r="CY1242" s="56"/>
    </row>
    <row r="1243" spans="1:103" s="70" customFormat="1">
      <c r="A1243" s="56" t="s">
        <v>663</v>
      </c>
      <c r="B1243" s="13">
        <v>67</v>
      </c>
      <c r="C1243" s="15" t="s">
        <v>402</v>
      </c>
      <c r="D1243" s="15" t="s">
        <v>403</v>
      </c>
      <c r="E1243" s="13" t="s">
        <v>256</v>
      </c>
      <c r="F1243" s="13">
        <v>11</v>
      </c>
      <c r="G1243" s="13" t="s">
        <v>263</v>
      </c>
      <c r="H1243" s="13">
        <v>1</v>
      </c>
      <c r="I1243" s="55">
        <v>120.73</v>
      </c>
      <c r="J1243" s="55">
        <v>38900</v>
      </c>
      <c r="K1243" s="15">
        <v>0</v>
      </c>
      <c r="L1243" s="15" t="s">
        <v>41</v>
      </c>
      <c r="M1243" s="62" t="s">
        <v>14</v>
      </c>
      <c r="N1243" s="56">
        <v>9799602</v>
      </c>
      <c r="O1243" s="56" t="s">
        <v>3840</v>
      </c>
      <c r="P1243" s="86" t="s">
        <v>14</v>
      </c>
      <c r="Q1243" s="56">
        <v>7490745</v>
      </c>
      <c r="R1243" s="56" t="s">
        <v>664</v>
      </c>
      <c r="S1243" s="56" t="s">
        <v>465</v>
      </c>
      <c r="T1243" s="57" t="s">
        <v>263</v>
      </c>
      <c r="U1243" s="57">
        <v>1</v>
      </c>
      <c r="V1243" s="125">
        <v>120.73</v>
      </c>
      <c r="W1243" s="125" t="s">
        <v>1017</v>
      </c>
      <c r="X1243" s="65">
        <v>44640</v>
      </c>
      <c r="Y1243" s="65">
        <v>44952</v>
      </c>
      <c r="Z1243" s="69" t="s">
        <v>1080</v>
      </c>
      <c r="AA1243" s="322">
        <v>54216</v>
      </c>
      <c r="AB1243" s="56">
        <v>10</v>
      </c>
      <c r="AC1243" s="56">
        <v>60</v>
      </c>
      <c r="AD1243" s="65">
        <v>45275</v>
      </c>
      <c r="AE1243" s="117">
        <v>808.5</v>
      </c>
      <c r="AF1243" s="117"/>
      <c r="AG1243" s="56"/>
      <c r="AH1243" s="56"/>
      <c r="AI1243" s="56"/>
      <c r="AJ1243" s="56"/>
      <c r="AK1243" s="56"/>
      <c r="AL1243" s="58"/>
      <c r="AM1243" s="58"/>
      <c r="AN1243" s="58"/>
      <c r="AO1243" s="58"/>
      <c r="AP1243" s="58"/>
      <c r="AQ1243" s="58"/>
      <c r="AR1243" s="58"/>
      <c r="AS1243" s="58"/>
      <c r="AT1243" s="58"/>
      <c r="AU1243" s="58"/>
      <c r="AV1243" s="58"/>
      <c r="AW1243" s="56"/>
      <c r="AX1243" s="56"/>
      <c r="AY1243" s="56"/>
      <c r="AZ1243" s="56"/>
      <c r="BA1243" s="58"/>
      <c r="BB1243" s="58"/>
      <c r="BC1243" s="56"/>
      <c r="BD1243" s="56"/>
      <c r="BE1243" s="56"/>
      <c r="BF1243" s="56"/>
      <c r="BG1243" s="56"/>
      <c r="BH1243" s="56"/>
      <c r="BI1243" s="56"/>
      <c r="BJ1243" s="56"/>
      <c r="BK1243" s="56"/>
      <c r="BL1243" s="56"/>
      <c r="BM1243" s="56"/>
      <c r="BN1243" s="56"/>
      <c r="BO1243" s="56"/>
      <c r="BP1243" s="56"/>
      <c r="BQ1243" s="56"/>
      <c r="BR1243" s="56"/>
      <c r="BS1243" s="56"/>
      <c r="BT1243" s="56"/>
      <c r="BU1243" s="56"/>
      <c r="BV1243" s="56"/>
      <c r="BW1243" s="56"/>
      <c r="BX1243" s="56"/>
      <c r="BY1243" s="56"/>
      <c r="BZ1243" s="56"/>
      <c r="CA1243" s="56"/>
      <c r="CB1243" s="56"/>
      <c r="CC1243" s="56"/>
      <c r="CD1243" s="56"/>
      <c r="CE1243" s="56"/>
      <c r="CF1243" s="56"/>
      <c r="CG1243" s="56"/>
      <c r="CH1243" s="56"/>
      <c r="CI1243" s="56"/>
      <c r="CJ1243" s="56"/>
      <c r="CK1243" s="56"/>
      <c r="CL1243" s="56"/>
      <c r="CM1243" s="56"/>
      <c r="CN1243" s="56"/>
      <c r="CO1243" s="56"/>
      <c r="CP1243" s="56"/>
      <c r="CQ1243" s="56"/>
      <c r="CR1243" s="56"/>
      <c r="CS1243" s="58">
        <f>+AL1243+AT1243</f>
        <v>0</v>
      </c>
      <c r="CT1243" s="76">
        <f>+BA1243+BG1243+BM1243+BS1243+BY1243+CE1243+CK1243+CQ1243</f>
        <v>0</v>
      </c>
      <c r="CU1243" s="76">
        <f>+CS1243-CT1243</f>
        <v>0</v>
      </c>
      <c r="CV1243" s="81">
        <f>+AE1243-AL1243-AT1243</f>
        <v>808.5</v>
      </c>
      <c r="CW1243" s="56"/>
      <c r="CX1243" s="56"/>
      <c r="CY1243" s="56"/>
    </row>
    <row r="1244" spans="1:103" s="70" customFormat="1">
      <c r="A1244" s="56" t="s">
        <v>663</v>
      </c>
      <c r="B1244" s="13">
        <v>67</v>
      </c>
      <c r="C1244" s="15" t="s">
        <v>402</v>
      </c>
      <c r="D1244" s="15" t="s">
        <v>403</v>
      </c>
      <c r="E1244" s="13" t="s">
        <v>256</v>
      </c>
      <c r="F1244" s="13">
        <v>11</v>
      </c>
      <c r="G1244" s="13" t="s">
        <v>263</v>
      </c>
      <c r="H1244" s="13">
        <v>1</v>
      </c>
      <c r="I1244" s="55">
        <v>120.73</v>
      </c>
      <c r="J1244" s="55">
        <v>38900</v>
      </c>
      <c r="K1244" s="15">
        <v>0</v>
      </c>
      <c r="L1244" s="15" t="s">
        <v>41</v>
      </c>
      <c r="M1244" s="62" t="s">
        <v>14</v>
      </c>
      <c r="N1244" s="56" t="s">
        <v>157</v>
      </c>
      <c r="O1244" s="56" t="s">
        <v>3840</v>
      </c>
      <c r="P1244" s="86" t="s">
        <v>14</v>
      </c>
      <c r="Q1244" s="56">
        <v>7490745</v>
      </c>
      <c r="R1244" s="56" t="s">
        <v>664</v>
      </c>
      <c r="S1244" s="56" t="s">
        <v>465</v>
      </c>
      <c r="T1244" s="57" t="s">
        <v>263</v>
      </c>
      <c r="U1244" s="57">
        <v>1</v>
      </c>
      <c r="V1244" s="125">
        <v>120.73</v>
      </c>
      <c r="W1244" s="125" t="s">
        <v>1017</v>
      </c>
      <c r="X1244" s="65">
        <v>44640</v>
      </c>
      <c r="Y1244" s="65">
        <v>44952</v>
      </c>
      <c r="Z1244" s="69" t="s">
        <v>1080</v>
      </c>
      <c r="AA1244" s="322">
        <v>54216</v>
      </c>
      <c r="AB1244" s="56">
        <v>11</v>
      </c>
      <c r="AC1244" s="56">
        <v>60</v>
      </c>
      <c r="AD1244" s="65">
        <v>45306</v>
      </c>
      <c r="AE1244" s="117">
        <v>808.5</v>
      </c>
      <c r="AF1244" s="117"/>
      <c r="AG1244" s="56"/>
      <c r="AH1244" s="56"/>
      <c r="AI1244" s="56"/>
      <c r="AJ1244" s="56"/>
      <c r="AK1244" s="56"/>
      <c r="AL1244" s="58"/>
      <c r="AM1244" s="58"/>
      <c r="AN1244" s="58"/>
      <c r="AO1244" s="58"/>
      <c r="AP1244" s="58"/>
      <c r="AQ1244" s="58"/>
      <c r="AR1244" s="58"/>
      <c r="AS1244" s="58"/>
      <c r="AT1244" s="58"/>
      <c r="AU1244" s="58"/>
      <c r="AV1244" s="58"/>
      <c r="AW1244" s="56"/>
      <c r="AX1244" s="56"/>
      <c r="AY1244" s="56"/>
      <c r="AZ1244" s="56"/>
      <c r="BA1244" s="58"/>
      <c r="BB1244" s="58"/>
      <c r="BC1244" s="56"/>
      <c r="BD1244" s="56"/>
      <c r="BE1244" s="56"/>
      <c r="BF1244" s="56"/>
      <c r="BG1244" s="56"/>
      <c r="BH1244" s="56"/>
      <c r="BI1244" s="56"/>
      <c r="BJ1244" s="56"/>
      <c r="BK1244" s="56"/>
      <c r="BL1244" s="56"/>
      <c r="BM1244" s="56"/>
      <c r="BN1244" s="56"/>
      <c r="BO1244" s="56"/>
      <c r="BP1244" s="56"/>
      <c r="BQ1244" s="56"/>
      <c r="BR1244" s="56"/>
      <c r="BS1244" s="56"/>
      <c r="BT1244" s="56"/>
      <c r="BU1244" s="56"/>
      <c r="BV1244" s="56"/>
      <c r="BW1244" s="56"/>
      <c r="BX1244" s="56"/>
      <c r="BY1244" s="56"/>
      <c r="BZ1244" s="56"/>
      <c r="CA1244" s="56"/>
      <c r="CB1244" s="56"/>
      <c r="CC1244" s="56"/>
      <c r="CD1244" s="56"/>
      <c r="CE1244" s="56"/>
      <c r="CF1244" s="56"/>
      <c r="CG1244" s="56"/>
      <c r="CH1244" s="56"/>
      <c r="CI1244" s="56"/>
      <c r="CJ1244" s="56"/>
      <c r="CK1244" s="56"/>
      <c r="CL1244" s="56"/>
      <c r="CM1244" s="56"/>
      <c r="CN1244" s="56"/>
      <c r="CO1244" s="56"/>
      <c r="CP1244" s="56"/>
      <c r="CQ1244" s="56"/>
      <c r="CR1244" s="56"/>
      <c r="CS1244" s="58">
        <f>+AL1244+AT1244</f>
        <v>0</v>
      </c>
      <c r="CT1244" s="76">
        <f>+BA1244+BG1244+BM1244+BS1244+BY1244+CE1244+CK1244+CQ1244</f>
        <v>0</v>
      </c>
      <c r="CU1244" s="76">
        <f>+CS1244-CT1244</f>
        <v>0</v>
      </c>
      <c r="CV1244" s="81">
        <f>+AE1244-AL1244-AT1244</f>
        <v>808.5</v>
      </c>
      <c r="CW1244" s="56"/>
      <c r="CX1244" s="56"/>
      <c r="CY1244" s="56"/>
    </row>
    <row r="1245" spans="1:103" s="70" customFormat="1">
      <c r="A1245" s="56" t="s">
        <v>663</v>
      </c>
      <c r="B1245" s="13">
        <v>67</v>
      </c>
      <c r="C1245" s="15" t="s">
        <v>402</v>
      </c>
      <c r="D1245" s="15" t="s">
        <v>403</v>
      </c>
      <c r="E1245" s="13" t="s">
        <v>256</v>
      </c>
      <c r="F1245" s="13">
        <v>11</v>
      </c>
      <c r="G1245" s="13" t="s">
        <v>263</v>
      </c>
      <c r="H1245" s="13">
        <v>1</v>
      </c>
      <c r="I1245" s="55">
        <v>120.73</v>
      </c>
      <c r="J1245" s="55">
        <v>38900</v>
      </c>
      <c r="K1245" s="15">
        <v>0</v>
      </c>
      <c r="L1245" s="15" t="s">
        <v>41</v>
      </c>
      <c r="M1245" s="62" t="s">
        <v>14</v>
      </c>
      <c r="N1245" s="56" t="s">
        <v>157</v>
      </c>
      <c r="O1245" s="56" t="s">
        <v>3840</v>
      </c>
      <c r="P1245" s="86" t="s">
        <v>14</v>
      </c>
      <c r="Q1245" s="56">
        <v>7490745</v>
      </c>
      <c r="R1245" s="56" t="s">
        <v>664</v>
      </c>
      <c r="S1245" s="56" t="s">
        <v>465</v>
      </c>
      <c r="T1245" s="57" t="s">
        <v>263</v>
      </c>
      <c r="U1245" s="57">
        <v>1</v>
      </c>
      <c r="V1245" s="125">
        <v>120.73</v>
      </c>
      <c r="W1245" s="125" t="s">
        <v>1017</v>
      </c>
      <c r="X1245" s="65">
        <v>44640</v>
      </c>
      <c r="Y1245" s="65">
        <v>44952</v>
      </c>
      <c r="Z1245" s="69" t="s">
        <v>1080</v>
      </c>
      <c r="AA1245" s="322">
        <v>54216</v>
      </c>
      <c r="AB1245" s="56">
        <v>12</v>
      </c>
      <c r="AC1245" s="56">
        <v>60</v>
      </c>
      <c r="AD1245" s="65">
        <v>45337</v>
      </c>
      <c r="AE1245" s="117">
        <v>808.5</v>
      </c>
      <c r="AF1245" s="117"/>
      <c r="AG1245" s="56"/>
      <c r="AH1245" s="56"/>
      <c r="AI1245" s="56"/>
      <c r="AJ1245" s="56"/>
      <c r="AK1245" s="56"/>
      <c r="AL1245" s="58"/>
      <c r="AM1245" s="58"/>
      <c r="AN1245" s="58"/>
      <c r="AO1245" s="58"/>
      <c r="AP1245" s="58"/>
      <c r="AQ1245" s="58"/>
      <c r="AR1245" s="58"/>
      <c r="AS1245" s="58"/>
      <c r="AT1245" s="58"/>
      <c r="AU1245" s="58"/>
      <c r="AV1245" s="58"/>
      <c r="AW1245" s="56"/>
      <c r="AX1245" s="56"/>
      <c r="AY1245" s="56"/>
      <c r="AZ1245" s="56"/>
      <c r="BA1245" s="58"/>
      <c r="BB1245" s="58"/>
      <c r="BC1245" s="56"/>
      <c r="BD1245" s="56"/>
      <c r="BE1245" s="56"/>
      <c r="BF1245" s="56"/>
      <c r="BG1245" s="56"/>
      <c r="BH1245" s="56"/>
      <c r="BI1245" s="56"/>
      <c r="BJ1245" s="56"/>
      <c r="BK1245" s="56"/>
      <c r="BL1245" s="56"/>
      <c r="BM1245" s="56"/>
      <c r="BN1245" s="56"/>
      <c r="BO1245" s="56"/>
      <c r="BP1245" s="56"/>
      <c r="BQ1245" s="56"/>
      <c r="BR1245" s="56"/>
      <c r="BS1245" s="56"/>
      <c r="BT1245" s="56"/>
      <c r="BU1245" s="56"/>
      <c r="BV1245" s="56"/>
      <c r="BW1245" s="56"/>
      <c r="BX1245" s="56"/>
      <c r="BY1245" s="56"/>
      <c r="BZ1245" s="56"/>
      <c r="CA1245" s="56"/>
      <c r="CB1245" s="56"/>
      <c r="CC1245" s="56"/>
      <c r="CD1245" s="56"/>
      <c r="CE1245" s="56"/>
      <c r="CF1245" s="56"/>
      <c r="CG1245" s="56"/>
      <c r="CH1245" s="56"/>
      <c r="CI1245" s="56"/>
      <c r="CJ1245" s="56"/>
      <c r="CK1245" s="56"/>
      <c r="CL1245" s="56"/>
      <c r="CM1245" s="56"/>
      <c r="CN1245" s="56"/>
      <c r="CO1245" s="56"/>
      <c r="CP1245" s="56"/>
      <c r="CQ1245" s="56"/>
      <c r="CR1245" s="56"/>
      <c r="CS1245" s="58">
        <f>+AL1245+AT1245</f>
        <v>0</v>
      </c>
      <c r="CT1245" s="76">
        <f>+BA1245+BG1245+BM1245+BS1245+BY1245+CE1245+CK1245+CQ1245</f>
        <v>0</v>
      </c>
      <c r="CU1245" s="76">
        <f>+CS1245-CT1245</f>
        <v>0</v>
      </c>
      <c r="CV1245" s="81">
        <f>+AE1245-AL1245-AT1245</f>
        <v>808.5</v>
      </c>
      <c r="CW1245" s="56"/>
      <c r="CX1245" s="56"/>
      <c r="CY1245" s="56"/>
    </row>
    <row r="1246" spans="1:103" s="70" customFormat="1">
      <c r="A1246" s="56" t="s">
        <v>663</v>
      </c>
      <c r="B1246" s="13">
        <v>67</v>
      </c>
      <c r="C1246" s="15" t="s">
        <v>402</v>
      </c>
      <c r="D1246" s="15" t="s">
        <v>403</v>
      </c>
      <c r="E1246" s="13" t="s">
        <v>256</v>
      </c>
      <c r="F1246" s="13">
        <v>11</v>
      </c>
      <c r="G1246" s="13" t="s">
        <v>263</v>
      </c>
      <c r="H1246" s="13">
        <v>1</v>
      </c>
      <c r="I1246" s="55">
        <v>120.73</v>
      </c>
      <c r="J1246" s="55">
        <v>38900</v>
      </c>
      <c r="K1246" s="15">
        <v>0</v>
      </c>
      <c r="L1246" s="15" t="s">
        <v>41</v>
      </c>
      <c r="M1246" s="62" t="s">
        <v>14</v>
      </c>
      <c r="N1246" s="56" t="s">
        <v>157</v>
      </c>
      <c r="O1246" s="56" t="s">
        <v>3840</v>
      </c>
      <c r="P1246" s="86" t="s">
        <v>14</v>
      </c>
      <c r="Q1246" s="56">
        <v>7490745</v>
      </c>
      <c r="R1246" s="56" t="s">
        <v>664</v>
      </c>
      <c r="S1246" s="56" t="s">
        <v>465</v>
      </c>
      <c r="T1246" s="57" t="s">
        <v>263</v>
      </c>
      <c r="U1246" s="57">
        <v>1</v>
      </c>
      <c r="V1246" s="125">
        <v>120.73</v>
      </c>
      <c r="W1246" s="125" t="s">
        <v>1017</v>
      </c>
      <c r="X1246" s="65">
        <v>44640</v>
      </c>
      <c r="Y1246" s="65">
        <v>44952</v>
      </c>
      <c r="Z1246" s="69" t="s">
        <v>1080</v>
      </c>
      <c r="AA1246" s="322">
        <v>54216</v>
      </c>
      <c r="AB1246" s="56">
        <v>13</v>
      </c>
      <c r="AC1246" s="56">
        <v>60</v>
      </c>
      <c r="AD1246" s="65">
        <v>45366</v>
      </c>
      <c r="AE1246" s="117">
        <v>808.5</v>
      </c>
      <c r="AF1246" s="117"/>
      <c r="AG1246" s="56"/>
      <c r="AH1246" s="56"/>
      <c r="AI1246" s="56"/>
      <c r="AJ1246" s="56"/>
      <c r="AK1246" s="56"/>
      <c r="AL1246" s="58"/>
      <c r="AM1246" s="58"/>
      <c r="AN1246" s="58"/>
      <c r="AO1246" s="58"/>
      <c r="AP1246" s="58"/>
      <c r="AQ1246" s="58"/>
      <c r="AR1246" s="58"/>
      <c r="AS1246" s="58"/>
      <c r="AT1246" s="58"/>
      <c r="AU1246" s="58"/>
      <c r="AV1246" s="58"/>
      <c r="AW1246" s="56"/>
      <c r="AX1246" s="56"/>
      <c r="AY1246" s="56"/>
      <c r="AZ1246" s="56"/>
      <c r="BA1246" s="58"/>
      <c r="BB1246" s="58"/>
      <c r="BC1246" s="56"/>
      <c r="BD1246" s="56"/>
      <c r="BE1246" s="56"/>
      <c r="BF1246" s="56"/>
      <c r="BG1246" s="56"/>
      <c r="BH1246" s="56"/>
      <c r="BI1246" s="56"/>
      <c r="BJ1246" s="56"/>
      <c r="BK1246" s="56"/>
      <c r="BL1246" s="56"/>
      <c r="BM1246" s="56"/>
      <c r="BN1246" s="56"/>
      <c r="BO1246" s="56"/>
      <c r="BP1246" s="56"/>
      <c r="BQ1246" s="56"/>
      <c r="BR1246" s="56"/>
      <c r="BS1246" s="56"/>
      <c r="BT1246" s="56"/>
      <c r="BU1246" s="56"/>
      <c r="BV1246" s="56"/>
      <c r="BW1246" s="56"/>
      <c r="BX1246" s="56"/>
      <c r="BY1246" s="56"/>
      <c r="BZ1246" s="56"/>
      <c r="CA1246" s="56"/>
      <c r="CB1246" s="56"/>
      <c r="CC1246" s="56"/>
      <c r="CD1246" s="56"/>
      <c r="CE1246" s="56"/>
      <c r="CF1246" s="56"/>
      <c r="CG1246" s="56"/>
      <c r="CH1246" s="56"/>
      <c r="CI1246" s="56"/>
      <c r="CJ1246" s="56"/>
      <c r="CK1246" s="56"/>
      <c r="CL1246" s="56"/>
      <c r="CM1246" s="56"/>
      <c r="CN1246" s="56"/>
      <c r="CO1246" s="56"/>
      <c r="CP1246" s="56"/>
      <c r="CQ1246" s="56"/>
      <c r="CR1246" s="56"/>
      <c r="CS1246" s="58">
        <f>+AL1246+AT1246</f>
        <v>0</v>
      </c>
      <c r="CT1246" s="76">
        <f>+BA1246+BG1246+BM1246+BS1246+BY1246+CE1246+CK1246+CQ1246</f>
        <v>0</v>
      </c>
      <c r="CU1246" s="76">
        <f>+CS1246-CT1246</f>
        <v>0</v>
      </c>
      <c r="CV1246" s="81">
        <f>+AE1246-AL1246-AT1246</f>
        <v>808.5</v>
      </c>
      <c r="CW1246" s="56"/>
      <c r="CX1246" s="56"/>
      <c r="CY1246" s="56"/>
    </row>
    <row r="1247" spans="1:103" s="70" customFormat="1">
      <c r="A1247" s="56" t="s">
        <v>663</v>
      </c>
      <c r="B1247" s="13">
        <v>67</v>
      </c>
      <c r="C1247" s="15" t="s">
        <v>402</v>
      </c>
      <c r="D1247" s="15" t="s">
        <v>403</v>
      </c>
      <c r="E1247" s="13" t="s">
        <v>256</v>
      </c>
      <c r="F1247" s="13">
        <v>11</v>
      </c>
      <c r="G1247" s="13" t="s">
        <v>263</v>
      </c>
      <c r="H1247" s="13">
        <v>1</v>
      </c>
      <c r="I1247" s="55">
        <v>120.73</v>
      </c>
      <c r="J1247" s="55">
        <v>38900</v>
      </c>
      <c r="K1247" s="15">
        <v>0</v>
      </c>
      <c r="L1247" s="15" t="s">
        <v>41</v>
      </c>
      <c r="M1247" s="62" t="s">
        <v>14</v>
      </c>
      <c r="N1247" s="56" t="s">
        <v>157</v>
      </c>
      <c r="O1247" s="56" t="s">
        <v>3840</v>
      </c>
      <c r="P1247" s="86" t="s">
        <v>14</v>
      </c>
      <c r="Q1247" s="56">
        <v>7490745</v>
      </c>
      <c r="R1247" s="56" t="s">
        <v>664</v>
      </c>
      <c r="S1247" s="56" t="s">
        <v>465</v>
      </c>
      <c r="T1247" s="57" t="s">
        <v>263</v>
      </c>
      <c r="U1247" s="57">
        <v>1</v>
      </c>
      <c r="V1247" s="125">
        <v>120.73</v>
      </c>
      <c r="W1247" s="125" t="s">
        <v>1017</v>
      </c>
      <c r="X1247" s="65">
        <v>44640</v>
      </c>
      <c r="Y1247" s="65">
        <v>44952</v>
      </c>
      <c r="Z1247" s="69" t="s">
        <v>1080</v>
      </c>
      <c r="AA1247" s="322">
        <v>54216</v>
      </c>
      <c r="AB1247" s="56">
        <v>14</v>
      </c>
      <c r="AC1247" s="56">
        <v>60</v>
      </c>
      <c r="AD1247" s="65">
        <v>45397</v>
      </c>
      <c r="AE1247" s="117">
        <v>808.5</v>
      </c>
      <c r="AF1247" s="117"/>
      <c r="AG1247" s="56"/>
      <c r="AH1247" s="56"/>
      <c r="AI1247" s="56"/>
      <c r="AJ1247" s="56"/>
      <c r="AK1247" s="56"/>
      <c r="AL1247" s="58"/>
      <c r="AM1247" s="58"/>
      <c r="AN1247" s="58"/>
      <c r="AO1247" s="58"/>
      <c r="AP1247" s="58"/>
      <c r="AQ1247" s="58"/>
      <c r="AR1247" s="58"/>
      <c r="AS1247" s="58"/>
      <c r="AT1247" s="58"/>
      <c r="AU1247" s="58"/>
      <c r="AV1247" s="58"/>
      <c r="AW1247" s="56"/>
      <c r="AX1247" s="56"/>
      <c r="AY1247" s="56"/>
      <c r="AZ1247" s="56"/>
      <c r="BA1247" s="58"/>
      <c r="BB1247" s="58"/>
      <c r="BC1247" s="56"/>
      <c r="BD1247" s="56"/>
      <c r="BE1247" s="56"/>
      <c r="BF1247" s="56"/>
      <c r="BG1247" s="56"/>
      <c r="BH1247" s="56"/>
      <c r="BI1247" s="56"/>
      <c r="BJ1247" s="56"/>
      <c r="BK1247" s="56"/>
      <c r="BL1247" s="56"/>
      <c r="BM1247" s="56"/>
      <c r="BN1247" s="56"/>
      <c r="BO1247" s="56"/>
      <c r="BP1247" s="56"/>
      <c r="BQ1247" s="56"/>
      <c r="BR1247" s="56"/>
      <c r="BS1247" s="56"/>
      <c r="BT1247" s="56"/>
      <c r="BU1247" s="56"/>
      <c r="BV1247" s="56"/>
      <c r="BW1247" s="56"/>
      <c r="BX1247" s="56"/>
      <c r="BY1247" s="56"/>
      <c r="BZ1247" s="56"/>
      <c r="CA1247" s="56"/>
      <c r="CB1247" s="56"/>
      <c r="CC1247" s="56"/>
      <c r="CD1247" s="56"/>
      <c r="CE1247" s="56"/>
      <c r="CF1247" s="56"/>
      <c r="CG1247" s="56"/>
      <c r="CH1247" s="56"/>
      <c r="CI1247" s="56"/>
      <c r="CJ1247" s="56"/>
      <c r="CK1247" s="56"/>
      <c r="CL1247" s="56"/>
      <c r="CM1247" s="56"/>
      <c r="CN1247" s="56"/>
      <c r="CO1247" s="56"/>
      <c r="CP1247" s="56"/>
      <c r="CQ1247" s="56"/>
      <c r="CR1247" s="56"/>
      <c r="CS1247" s="58">
        <f>+AL1247+AT1247</f>
        <v>0</v>
      </c>
      <c r="CT1247" s="76">
        <f>+BA1247+BG1247+BM1247+BS1247+BY1247+CE1247+CK1247+CQ1247</f>
        <v>0</v>
      </c>
      <c r="CU1247" s="76">
        <f>+CS1247-CT1247</f>
        <v>0</v>
      </c>
      <c r="CV1247" s="81">
        <f>+AE1247-AL1247-AT1247</f>
        <v>808.5</v>
      </c>
      <c r="CW1247" s="56"/>
      <c r="CX1247" s="56"/>
      <c r="CY1247" s="56"/>
    </row>
    <row r="1248" spans="1:103" s="70" customFormat="1">
      <c r="A1248" s="56" t="s">
        <v>663</v>
      </c>
      <c r="B1248" s="13">
        <v>67</v>
      </c>
      <c r="C1248" s="15" t="s">
        <v>402</v>
      </c>
      <c r="D1248" s="15" t="s">
        <v>403</v>
      </c>
      <c r="E1248" s="13" t="s">
        <v>256</v>
      </c>
      <c r="F1248" s="13">
        <v>11</v>
      </c>
      <c r="G1248" s="13" t="s">
        <v>263</v>
      </c>
      <c r="H1248" s="13">
        <v>1</v>
      </c>
      <c r="I1248" s="55">
        <v>120.73</v>
      </c>
      <c r="J1248" s="55">
        <v>38900</v>
      </c>
      <c r="K1248" s="15">
        <v>0</v>
      </c>
      <c r="L1248" s="15" t="s">
        <v>41</v>
      </c>
      <c r="M1248" s="62" t="s">
        <v>14</v>
      </c>
      <c r="N1248" s="56" t="s">
        <v>157</v>
      </c>
      <c r="O1248" s="56" t="s">
        <v>3840</v>
      </c>
      <c r="P1248" s="86" t="s">
        <v>14</v>
      </c>
      <c r="Q1248" s="56">
        <v>7490745</v>
      </c>
      <c r="R1248" s="56" t="s">
        <v>664</v>
      </c>
      <c r="S1248" s="56" t="s">
        <v>465</v>
      </c>
      <c r="T1248" s="57" t="s">
        <v>263</v>
      </c>
      <c r="U1248" s="57">
        <v>1</v>
      </c>
      <c r="V1248" s="125">
        <v>120.73</v>
      </c>
      <c r="W1248" s="125" t="s">
        <v>1017</v>
      </c>
      <c r="X1248" s="65">
        <v>44640</v>
      </c>
      <c r="Y1248" s="65">
        <v>44952</v>
      </c>
      <c r="Z1248" s="69" t="s">
        <v>1080</v>
      </c>
      <c r="AA1248" s="322">
        <v>54216</v>
      </c>
      <c r="AB1248" s="56">
        <v>15</v>
      </c>
      <c r="AC1248" s="56">
        <v>60</v>
      </c>
      <c r="AD1248" s="65">
        <v>45427</v>
      </c>
      <c r="AE1248" s="117">
        <v>808.5</v>
      </c>
      <c r="AF1248" s="117"/>
      <c r="AG1248" s="56"/>
      <c r="AH1248" s="56"/>
      <c r="AI1248" s="56"/>
      <c r="AJ1248" s="56"/>
      <c r="AK1248" s="56"/>
      <c r="AL1248" s="58"/>
      <c r="AM1248" s="58"/>
      <c r="AN1248" s="58"/>
      <c r="AO1248" s="58"/>
      <c r="AP1248" s="58"/>
      <c r="AQ1248" s="58"/>
      <c r="AR1248" s="58"/>
      <c r="AS1248" s="58"/>
      <c r="AT1248" s="58"/>
      <c r="AU1248" s="58"/>
      <c r="AV1248" s="58"/>
      <c r="AW1248" s="56"/>
      <c r="AX1248" s="56"/>
      <c r="AY1248" s="56"/>
      <c r="AZ1248" s="56"/>
      <c r="BA1248" s="58"/>
      <c r="BB1248" s="58"/>
      <c r="BC1248" s="56"/>
      <c r="BD1248" s="56"/>
      <c r="BE1248" s="56"/>
      <c r="BF1248" s="56"/>
      <c r="BG1248" s="56"/>
      <c r="BH1248" s="56"/>
      <c r="BI1248" s="56"/>
      <c r="BJ1248" s="56"/>
      <c r="BK1248" s="56"/>
      <c r="BL1248" s="56"/>
      <c r="BM1248" s="56"/>
      <c r="BN1248" s="56"/>
      <c r="BO1248" s="56"/>
      <c r="BP1248" s="56"/>
      <c r="BQ1248" s="56"/>
      <c r="BR1248" s="56"/>
      <c r="BS1248" s="56"/>
      <c r="BT1248" s="56"/>
      <c r="BU1248" s="56"/>
      <c r="BV1248" s="56"/>
      <c r="BW1248" s="56"/>
      <c r="BX1248" s="56"/>
      <c r="BY1248" s="56"/>
      <c r="BZ1248" s="56"/>
      <c r="CA1248" s="56"/>
      <c r="CB1248" s="56"/>
      <c r="CC1248" s="56"/>
      <c r="CD1248" s="56"/>
      <c r="CE1248" s="56"/>
      <c r="CF1248" s="56"/>
      <c r="CG1248" s="56"/>
      <c r="CH1248" s="56"/>
      <c r="CI1248" s="56"/>
      <c r="CJ1248" s="56"/>
      <c r="CK1248" s="56"/>
      <c r="CL1248" s="56"/>
      <c r="CM1248" s="56"/>
      <c r="CN1248" s="56"/>
      <c r="CO1248" s="56"/>
      <c r="CP1248" s="56"/>
      <c r="CQ1248" s="56"/>
      <c r="CR1248" s="56"/>
      <c r="CS1248" s="58">
        <f>+AL1248+AT1248</f>
        <v>0</v>
      </c>
      <c r="CT1248" s="76">
        <f>+BA1248+BG1248+BM1248+BS1248+BY1248+CE1248+CK1248+CQ1248</f>
        <v>0</v>
      </c>
      <c r="CU1248" s="76">
        <f>+CS1248-CT1248</f>
        <v>0</v>
      </c>
      <c r="CV1248" s="81">
        <f>+AE1248-AL1248-AT1248</f>
        <v>808.5</v>
      </c>
      <c r="CW1248" s="56"/>
      <c r="CX1248" s="56"/>
      <c r="CY1248" s="56"/>
    </row>
    <row r="1249" spans="1:103" s="70" customFormat="1">
      <c r="A1249" s="56" t="s">
        <v>663</v>
      </c>
      <c r="B1249" s="13">
        <v>67</v>
      </c>
      <c r="C1249" s="15" t="s">
        <v>402</v>
      </c>
      <c r="D1249" s="15" t="s">
        <v>403</v>
      </c>
      <c r="E1249" s="13" t="s">
        <v>256</v>
      </c>
      <c r="F1249" s="13">
        <v>11</v>
      </c>
      <c r="G1249" s="13" t="s">
        <v>263</v>
      </c>
      <c r="H1249" s="13">
        <v>1</v>
      </c>
      <c r="I1249" s="55">
        <v>120.73</v>
      </c>
      <c r="J1249" s="55">
        <v>38900</v>
      </c>
      <c r="K1249" s="15">
        <v>0</v>
      </c>
      <c r="L1249" s="15" t="s">
        <v>41</v>
      </c>
      <c r="M1249" s="62" t="s">
        <v>14</v>
      </c>
      <c r="N1249" s="56" t="s">
        <v>157</v>
      </c>
      <c r="O1249" s="56" t="s">
        <v>3840</v>
      </c>
      <c r="P1249" s="86" t="s">
        <v>14</v>
      </c>
      <c r="Q1249" s="56">
        <v>7490745</v>
      </c>
      <c r="R1249" s="56" t="s">
        <v>664</v>
      </c>
      <c r="S1249" s="56" t="s">
        <v>465</v>
      </c>
      <c r="T1249" s="57" t="s">
        <v>263</v>
      </c>
      <c r="U1249" s="57">
        <v>1</v>
      </c>
      <c r="V1249" s="125">
        <v>120.73</v>
      </c>
      <c r="W1249" s="125" t="s">
        <v>1017</v>
      </c>
      <c r="X1249" s="65">
        <v>44640</v>
      </c>
      <c r="Y1249" s="65">
        <v>44952</v>
      </c>
      <c r="Z1249" s="69" t="s">
        <v>1080</v>
      </c>
      <c r="AA1249" s="322">
        <v>54216</v>
      </c>
      <c r="AB1249" s="56">
        <v>16</v>
      </c>
      <c r="AC1249" s="56">
        <v>60</v>
      </c>
      <c r="AD1249" s="65">
        <v>45458</v>
      </c>
      <c r="AE1249" s="117">
        <v>808.5</v>
      </c>
      <c r="AF1249" s="117"/>
      <c r="AG1249" s="56"/>
      <c r="AH1249" s="56"/>
      <c r="AI1249" s="56"/>
      <c r="AJ1249" s="56"/>
      <c r="AK1249" s="56"/>
      <c r="AL1249" s="58"/>
      <c r="AM1249" s="58"/>
      <c r="AN1249" s="58"/>
      <c r="AO1249" s="58"/>
      <c r="AP1249" s="58"/>
      <c r="AQ1249" s="58"/>
      <c r="AR1249" s="58"/>
      <c r="AS1249" s="58"/>
      <c r="AT1249" s="58"/>
      <c r="AU1249" s="58"/>
      <c r="AV1249" s="58"/>
      <c r="AW1249" s="56"/>
      <c r="AX1249" s="56"/>
      <c r="AY1249" s="56"/>
      <c r="AZ1249" s="56"/>
      <c r="BA1249" s="58"/>
      <c r="BB1249" s="58"/>
      <c r="BC1249" s="56"/>
      <c r="BD1249" s="56"/>
      <c r="BE1249" s="56"/>
      <c r="BF1249" s="56"/>
      <c r="BG1249" s="56"/>
      <c r="BH1249" s="56"/>
      <c r="BI1249" s="56"/>
      <c r="BJ1249" s="56"/>
      <c r="BK1249" s="56"/>
      <c r="BL1249" s="56"/>
      <c r="BM1249" s="56"/>
      <c r="BN1249" s="56"/>
      <c r="BO1249" s="56"/>
      <c r="BP1249" s="56"/>
      <c r="BQ1249" s="56"/>
      <c r="BR1249" s="56"/>
      <c r="BS1249" s="56"/>
      <c r="BT1249" s="56"/>
      <c r="BU1249" s="56"/>
      <c r="BV1249" s="56"/>
      <c r="BW1249" s="56"/>
      <c r="BX1249" s="56"/>
      <c r="BY1249" s="56"/>
      <c r="BZ1249" s="56"/>
      <c r="CA1249" s="56"/>
      <c r="CB1249" s="56"/>
      <c r="CC1249" s="56"/>
      <c r="CD1249" s="56"/>
      <c r="CE1249" s="56"/>
      <c r="CF1249" s="56"/>
      <c r="CG1249" s="56"/>
      <c r="CH1249" s="56"/>
      <c r="CI1249" s="56"/>
      <c r="CJ1249" s="56"/>
      <c r="CK1249" s="56"/>
      <c r="CL1249" s="56"/>
      <c r="CM1249" s="56"/>
      <c r="CN1249" s="56"/>
      <c r="CO1249" s="56"/>
      <c r="CP1249" s="56"/>
      <c r="CQ1249" s="56"/>
      <c r="CR1249" s="56"/>
      <c r="CS1249" s="58">
        <f>+AL1249+AT1249</f>
        <v>0</v>
      </c>
      <c r="CT1249" s="76">
        <f>+BA1249+BG1249+BM1249+BS1249+BY1249+CE1249+CK1249+CQ1249</f>
        <v>0</v>
      </c>
      <c r="CU1249" s="76">
        <f>+CS1249-CT1249</f>
        <v>0</v>
      </c>
      <c r="CV1249" s="81">
        <f>+AE1249-AL1249-AT1249</f>
        <v>808.5</v>
      </c>
      <c r="CW1249" s="56"/>
      <c r="CX1249" s="56"/>
      <c r="CY1249" s="56"/>
    </row>
    <row r="1250" spans="1:103" s="70" customFormat="1">
      <c r="A1250" s="56" t="s">
        <v>663</v>
      </c>
      <c r="B1250" s="13">
        <v>67</v>
      </c>
      <c r="C1250" s="15" t="s">
        <v>402</v>
      </c>
      <c r="D1250" s="15" t="s">
        <v>403</v>
      </c>
      <c r="E1250" s="13" t="s">
        <v>256</v>
      </c>
      <c r="F1250" s="13">
        <v>11</v>
      </c>
      <c r="G1250" s="13" t="s">
        <v>263</v>
      </c>
      <c r="H1250" s="13">
        <v>1</v>
      </c>
      <c r="I1250" s="55">
        <v>120.73</v>
      </c>
      <c r="J1250" s="55">
        <v>38900</v>
      </c>
      <c r="K1250" s="15">
        <v>0</v>
      </c>
      <c r="L1250" s="15" t="s">
        <v>41</v>
      </c>
      <c r="M1250" s="62" t="s">
        <v>14</v>
      </c>
      <c r="N1250" s="56" t="s">
        <v>157</v>
      </c>
      <c r="O1250" s="56" t="s">
        <v>3840</v>
      </c>
      <c r="P1250" s="86" t="s">
        <v>14</v>
      </c>
      <c r="Q1250" s="56">
        <v>7490745</v>
      </c>
      <c r="R1250" s="56" t="s">
        <v>664</v>
      </c>
      <c r="S1250" s="56" t="s">
        <v>465</v>
      </c>
      <c r="T1250" s="57" t="s">
        <v>263</v>
      </c>
      <c r="U1250" s="57">
        <v>1</v>
      </c>
      <c r="V1250" s="125">
        <v>120.73</v>
      </c>
      <c r="W1250" s="125" t="s">
        <v>1017</v>
      </c>
      <c r="X1250" s="65">
        <v>44640</v>
      </c>
      <c r="Y1250" s="65">
        <v>44952</v>
      </c>
      <c r="Z1250" s="69" t="s">
        <v>1080</v>
      </c>
      <c r="AA1250" s="322">
        <v>54216</v>
      </c>
      <c r="AB1250" s="56">
        <v>17</v>
      </c>
      <c r="AC1250" s="56">
        <v>60</v>
      </c>
      <c r="AD1250" s="65">
        <v>45488</v>
      </c>
      <c r="AE1250" s="117">
        <v>808.5</v>
      </c>
      <c r="AF1250" s="117"/>
      <c r="AG1250" s="56"/>
      <c r="AH1250" s="56"/>
      <c r="AI1250" s="56"/>
      <c r="AJ1250" s="56"/>
      <c r="AK1250" s="56"/>
      <c r="AL1250" s="58"/>
      <c r="AM1250" s="58"/>
      <c r="AN1250" s="58"/>
      <c r="AO1250" s="58"/>
      <c r="AP1250" s="58"/>
      <c r="AQ1250" s="58"/>
      <c r="AR1250" s="58"/>
      <c r="AS1250" s="58"/>
      <c r="AT1250" s="58"/>
      <c r="AU1250" s="58"/>
      <c r="AV1250" s="58"/>
      <c r="AW1250" s="56"/>
      <c r="AX1250" s="56"/>
      <c r="AY1250" s="56"/>
      <c r="AZ1250" s="56"/>
      <c r="BA1250" s="58"/>
      <c r="BB1250" s="58"/>
      <c r="BC1250" s="56"/>
      <c r="BD1250" s="56"/>
      <c r="BE1250" s="56"/>
      <c r="BF1250" s="56"/>
      <c r="BG1250" s="56"/>
      <c r="BH1250" s="56"/>
      <c r="BI1250" s="56"/>
      <c r="BJ1250" s="56"/>
      <c r="BK1250" s="56"/>
      <c r="BL1250" s="56"/>
      <c r="BM1250" s="56"/>
      <c r="BN1250" s="56"/>
      <c r="BO1250" s="56"/>
      <c r="BP1250" s="56"/>
      <c r="BQ1250" s="56"/>
      <c r="BR1250" s="56"/>
      <c r="BS1250" s="56"/>
      <c r="BT1250" s="56"/>
      <c r="BU1250" s="56"/>
      <c r="BV1250" s="56"/>
      <c r="BW1250" s="56"/>
      <c r="BX1250" s="56"/>
      <c r="BY1250" s="56"/>
      <c r="BZ1250" s="56"/>
      <c r="CA1250" s="56"/>
      <c r="CB1250" s="56"/>
      <c r="CC1250" s="56"/>
      <c r="CD1250" s="56"/>
      <c r="CE1250" s="56"/>
      <c r="CF1250" s="56"/>
      <c r="CG1250" s="56"/>
      <c r="CH1250" s="56"/>
      <c r="CI1250" s="56"/>
      <c r="CJ1250" s="56"/>
      <c r="CK1250" s="56"/>
      <c r="CL1250" s="56"/>
      <c r="CM1250" s="56"/>
      <c r="CN1250" s="56"/>
      <c r="CO1250" s="56"/>
      <c r="CP1250" s="56"/>
      <c r="CQ1250" s="56"/>
      <c r="CR1250" s="56"/>
      <c r="CS1250" s="58">
        <f>+AL1250+AT1250</f>
        <v>0</v>
      </c>
      <c r="CT1250" s="76">
        <f>+BA1250+BG1250+BM1250+BS1250+BY1250+CE1250+CK1250+CQ1250</f>
        <v>0</v>
      </c>
      <c r="CU1250" s="76">
        <f>+CS1250-CT1250</f>
        <v>0</v>
      </c>
      <c r="CV1250" s="81">
        <f>+AE1250-AL1250-AT1250</f>
        <v>808.5</v>
      </c>
      <c r="CW1250" s="56"/>
      <c r="CX1250" s="56"/>
      <c r="CY1250" s="56"/>
    </row>
    <row r="1251" spans="1:103" s="70" customFormat="1">
      <c r="A1251" s="56" t="s">
        <v>663</v>
      </c>
      <c r="B1251" s="13">
        <v>67</v>
      </c>
      <c r="C1251" s="15" t="s">
        <v>402</v>
      </c>
      <c r="D1251" s="15" t="s">
        <v>403</v>
      </c>
      <c r="E1251" s="13" t="s">
        <v>256</v>
      </c>
      <c r="F1251" s="13">
        <v>11</v>
      </c>
      <c r="G1251" s="13" t="s">
        <v>263</v>
      </c>
      <c r="H1251" s="13">
        <v>1</v>
      </c>
      <c r="I1251" s="55">
        <v>120.73</v>
      </c>
      <c r="J1251" s="55">
        <v>38900</v>
      </c>
      <c r="K1251" s="15">
        <v>0</v>
      </c>
      <c r="L1251" s="15" t="s">
        <v>41</v>
      </c>
      <c r="M1251" s="62" t="s">
        <v>14</v>
      </c>
      <c r="N1251" s="56" t="s">
        <v>157</v>
      </c>
      <c r="O1251" s="56" t="s">
        <v>3840</v>
      </c>
      <c r="P1251" s="86" t="s">
        <v>14</v>
      </c>
      <c r="Q1251" s="56">
        <v>7490745</v>
      </c>
      <c r="R1251" s="56" t="s">
        <v>664</v>
      </c>
      <c r="S1251" s="56" t="s">
        <v>465</v>
      </c>
      <c r="T1251" s="57" t="s">
        <v>263</v>
      </c>
      <c r="U1251" s="57">
        <v>1</v>
      </c>
      <c r="V1251" s="125">
        <v>120.73</v>
      </c>
      <c r="W1251" s="125" t="s">
        <v>1017</v>
      </c>
      <c r="X1251" s="65">
        <v>44640</v>
      </c>
      <c r="Y1251" s="65">
        <v>44952</v>
      </c>
      <c r="Z1251" s="69" t="s">
        <v>1080</v>
      </c>
      <c r="AA1251" s="322">
        <v>54216</v>
      </c>
      <c r="AB1251" s="56">
        <v>18</v>
      </c>
      <c r="AC1251" s="56">
        <v>60</v>
      </c>
      <c r="AD1251" s="65">
        <v>45519</v>
      </c>
      <c r="AE1251" s="117">
        <v>808.5</v>
      </c>
      <c r="AF1251" s="117"/>
      <c r="AG1251" s="56"/>
      <c r="AH1251" s="56"/>
      <c r="AI1251" s="56"/>
      <c r="AJ1251" s="56"/>
      <c r="AK1251" s="56"/>
      <c r="AL1251" s="58"/>
      <c r="AM1251" s="58"/>
      <c r="AN1251" s="58"/>
      <c r="AO1251" s="58"/>
      <c r="AP1251" s="58"/>
      <c r="AQ1251" s="58"/>
      <c r="AR1251" s="58"/>
      <c r="AS1251" s="58"/>
      <c r="AT1251" s="58"/>
      <c r="AU1251" s="58"/>
      <c r="AV1251" s="58"/>
      <c r="AW1251" s="56"/>
      <c r="AX1251" s="56"/>
      <c r="AY1251" s="56"/>
      <c r="AZ1251" s="56"/>
      <c r="BA1251" s="58"/>
      <c r="BB1251" s="58"/>
      <c r="BC1251" s="56"/>
      <c r="BD1251" s="56"/>
      <c r="BE1251" s="56"/>
      <c r="BF1251" s="56"/>
      <c r="BG1251" s="56"/>
      <c r="BH1251" s="56"/>
      <c r="BI1251" s="56"/>
      <c r="BJ1251" s="56"/>
      <c r="BK1251" s="56"/>
      <c r="BL1251" s="56"/>
      <c r="BM1251" s="56"/>
      <c r="BN1251" s="56"/>
      <c r="BO1251" s="56"/>
      <c r="BP1251" s="56"/>
      <c r="BQ1251" s="56"/>
      <c r="BR1251" s="56"/>
      <c r="BS1251" s="56"/>
      <c r="BT1251" s="56"/>
      <c r="BU1251" s="56"/>
      <c r="BV1251" s="56"/>
      <c r="BW1251" s="56"/>
      <c r="BX1251" s="56"/>
      <c r="BY1251" s="56"/>
      <c r="BZ1251" s="56"/>
      <c r="CA1251" s="56"/>
      <c r="CB1251" s="56"/>
      <c r="CC1251" s="56"/>
      <c r="CD1251" s="56"/>
      <c r="CE1251" s="56"/>
      <c r="CF1251" s="56"/>
      <c r="CG1251" s="56"/>
      <c r="CH1251" s="56"/>
      <c r="CI1251" s="56"/>
      <c r="CJ1251" s="56"/>
      <c r="CK1251" s="56"/>
      <c r="CL1251" s="56"/>
      <c r="CM1251" s="56"/>
      <c r="CN1251" s="56"/>
      <c r="CO1251" s="56"/>
      <c r="CP1251" s="56"/>
      <c r="CQ1251" s="56"/>
      <c r="CR1251" s="56"/>
      <c r="CS1251" s="58">
        <f>+AL1251+AT1251</f>
        <v>0</v>
      </c>
      <c r="CT1251" s="76">
        <f>+BA1251+BG1251+BM1251+BS1251+BY1251+CE1251+CK1251+CQ1251</f>
        <v>0</v>
      </c>
      <c r="CU1251" s="76">
        <f>+CS1251-CT1251</f>
        <v>0</v>
      </c>
      <c r="CV1251" s="81">
        <f>+AE1251-AL1251-AT1251</f>
        <v>808.5</v>
      </c>
      <c r="CW1251" s="56"/>
      <c r="CX1251" s="56"/>
      <c r="CY1251" s="56"/>
    </row>
    <row r="1252" spans="1:103" s="70" customFormat="1">
      <c r="A1252" s="56" t="s">
        <v>663</v>
      </c>
      <c r="B1252" s="13">
        <v>67</v>
      </c>
      <c r="C1252" s="15" t="s">
        <v>402</v>
      </c>
      <c r="D1252" s="15" t="s">
        <v>403</v>
      </c>
      <c r="E1252" s="13" t="s">
        <v>256</v>
      </c>
      <c r="F1252" s="13">
        <v>11</v>
      </c>
      <c r="G1252" s="13" t="s">
        <v>263</v>
      </c>
      <c r="H1252" s="13">
        <v>1</v>
      </c>
      <c r="I1252" s="55">
        <v>120.73</v>
      </c>
      <c r="J1252" s="55">
        <v>38900</v>
      </c>
      <c r="K1252" s="15">
        <v>0</v>
      </c>
      <c r="L1252" s="15" t="s">
        <v>41</v>
      </c>
      <c r="M1252" s="62" t="s">
        <v>14</v>
      </c>
      <c r="N1252" s="56" t="s">
        <v>157</v>
      </c>
      <c r="O1252" s="56" t="s">
        <v>3840</v>
      </c>
      <c r="P1252" s="86" t="s">
        <v>14</v>
      </c>
      <c r="Q1252" s="56">
        <v>7490745</v>
      </c>
      <c r="R1252" s="56" t="s">
        <v>664</v>
      </c>
      <c r="S1252" s="56" t="s">
        <v>465</v>
      </c>
      <c r="T1252" s="57" t="s">
        <v>263</v>
      </c>
      <c r="U1252" s="57">
        <v>1</v>
      </c>
      <c r="V1252" s="125">
        <v>120.73</v>
      </c>
      <c r="W1252" s="125" t="s">
        <v>1017</v>
      </c>
      <c r="X1252" s="65">
        <v>44640</v>
      </c>
      <c r="Y1252" s="65">
        <v>44952</v>
      </c>
      <c r="Z1252" s="69" t="s">
        <v>1080</v>
      </c>
      <c r="AA1252" s="322">
        <v>54216</v>
      </c>
      <c r="AB1252" s="56">
        <v>19</v>
      </c>
      <c r="AC1252" s="56">
        <v>60</v>
      </c>
      <c r="AD1252" s="65">
        <v>45550</v>
      </c>
      <c r="AE1252" s="117">
        <v>808.5</v>
      </c>
      <c r="AF1252" s="117"/>
      <c r="AG1252" s="56"/>
      <c r="AH1252" s="56"/>
      <c r="AI1252" s="56"/>
      <c r="AJ1252" s="56"/>
      <c r="AK1252" s="56"/>
      <c r="AL1252" s="58"/>
      <c r="AM1252" s="58"/>
      <c r="AN1252" s="58"/>
      <c r="AO1252" s="58"/>
      <c r="AP1252" s="58"/>
      <c r="AQ1252" s="58"/>
      <c r="AR1252" s="58"/>
      <c r="AS1252" s="58"/>
      <c r="AT1252" s="58"/>
      <c r="AU1252" s="58"/>
      <c r="AV1252" s="58"/>
      <c r="AW1252" s="56"/>
      <c r="AX1252" s="56"/>
      <c r="AY1252" s="56"/>
      <c r="AZ1252" s="56"/>
      <c r="BA1252" s="58"/>
      <c r="BB1252" s="58"/>
      <c r="BC1252" s="56"/>
      <c r="BD1252" s="56"/>
      <c r="BE1252" s="56"/>
      <c r="BF1252" s="56"/>
      <c r="BG1252" s="56"/>
      <c r="BH1252" s="56"/>
      <c r="BI1252" s="56"/>
      <c r="BJ1252" s="56"/>
      <c r="BK1252" s="56"/>
      <c r="BL1252" s="56"/>
      <c r="BM1252" s="56"/>
      <c r="BN1252" s="56"/>
      <c r="BO1252" s="56"/>
      <c r="BP1252" s="56"/>
      <c r="BQ1252" s="56"/>
      <c r="BR1252" s="56"/>
      <c r="BS1252" s="56"/>
      <c r="BT1252" s="56"/>
      <c r="BU1252" s="56"/>
      <c r="BV1252" s="56"/>
      <c r="BW1252" s="56"/>
      <c r="BX1252" s="56"/>
      <c r="BY1252" s="56"/>
      <c r="BZ1252" s="56"/>
      <c r="CA1252" s="56"/>
      <c r="CB1252" s="56"/>
      <c r="CC1252" s="56"/>
      <c r="CD1252" s="56"/>
      <c r="CE1252" s="56"/>
      <c r="CF1252" s="56"/>
      <c r="CG1252" s="56"/>
      <c r="CH1252" s="56"/>
      <c r="CI1252" s="56"/>
      <c r="CJ1252" s="56"/>
      <c r="CK1252" s="56"/>
      <c r="CL1252" s="56"/>
      <c r="CM1252" s="56"/>
      <c r="CN1252" s="56"/>
      <c r="CO1252" s="56"/>
      <c r="CP1252" s="56"/>
      <c r="CQ1252" s="56"/>
      <c r="CR1252" s="56"/>
      <c r="CS1252" s="58">
        <f>+AL1252+AT1252</f>
        <v>0</v>
      </c>
      <c r="CT1252" s="76">
        <f>+BA1252+BG1252+BM1252+BS1252+BY1252+CE1252+CK1252+CQ1252</f>
        <v>0</v>
      </c>
      <c r="CU1252" s="76">
        <f>+CS1252-CT1252</f>
        <v>0</v>
      </c>
      <c r="CV1252" s="81">
        <f>+AE1252-AL1252-AT1252</f>
        <v>808.5</v>
      </c>
      <c r="CW1252" s="56"/>
      <c r="CX1252" s="56"/>
      <c r="CY1252" s="56"/>
    </row>
    <row r="1253" spans="1:103" s="70" customFormat="1">
      <c r="A1253" s="56" t="s">
        <v>663</v>
      </c>
      <c r="B1253" s="13">
        <v>67</v>
      </c>
      <c r="C1253" s="15" t="s">
        <v>402</v>
      </c>
      <c r="D1253" s="15" t="s">
        <v>403</v>
      </c>
      <c r="E1253" s="13" t="s">
        <v>256</v>
      </c>
      <c r="F1253" s="13">
        <v>11</v>
      </c>
      <c r="G1253" s="13" t="s">
        <v>263</v>
      </c>
      <c r="H1253" s="13">
        <v>1</v>
      </c>
      <c r="I1253" s="55">
        <v>120.73</v>
      </c>
      <c r="J1253" s="55">
        <v>38900</v>
      </c>
      <c r="K1253" s="15">
        <v>0</v>
      </c>
      <c r="L1253" s="15" t="s">
        <v>41</v>
      </c>
      <c r="M1253" s="62" t="s">
        <v>14</v>
      </c>
      <c r="N1253" s="56" t="s">
        <v>157</v>
      </c>
      <c r="O1253" s="56" t="s">
        <v>3840</v>
      </c>
      <c r="P1253" s="86" t="s">
        <v>14</v>
      </c>
      <c r="Q1253" s="56">
        <v>7490745</v>
      </c>
      <c r="R1253" s="56" t="s">
        <v>664</v>
      </c>
      <c r="S1253" s="56" t="s">
        <v>465</v>
      </c>
      <c r="T1253" s="57" t="s">
        <v>263</v>
      </c>
      <c r="U1253" s="57">
        <v>1</v>
      </c>
      <c r="V1253" s="125">
        <v>120.73</v>
      </c>
      <c r="W1253" s="125" t="s">
        <v>1017</v>
      </c>
      <c r="X1253" s="65">
        <v>44640</v>
      </c>
      <c r="Y1253" s="65">
        <v>44952</v>
      </c>
      <c r="Z1253" s="69" t="s">
        <v>1080</v>
      </c>
      <c r="AA1253" s="322">
        <v>54216</v>
      </c>
      <c r="AB1253" s="56">
        <v>20</v>
      </c>
      <c r="AC1253" s="56">
        <v>60</v>
      </c>
      <c r="AD1253" s="65">
        <v>45580</v>
      </c>
      <c r="AE1253" s="117">
        <v>808.5</v>
      </c>
      <c r="AF1253" s="117"/>
      <c r="AG1253" s="56"/>
      <c r="AH1253" s="56"/>
      <c r="AI1253" s="56"/>
      <c r="AJ1253" s="56"/>
      <c r="AK1253" s="56"/>
      <c r="AL1253" s="58"/>
      <c r="AM1253" s="58"/>
      <c r="AN1253" s="58"/>
      <c r="AO1253" s="58"/>
      <c r="AP1253" s="58"/>
      <c r="AQ1253" s="58"/>
      <c r="AR1253" s="58"/>
      <c r="AS1253" s="58"/>
      <c r="AT1253" s="58"/>
      <c r="AU1253" s="58"/>
      <c r="AV1253" s="58"/>
      <c r="AW1253" s="56"/>
      <c r="AX1253" s="56"/>
      <c r="AY1253" s="56"/>
      <c r="AZ1253" s="56"/>
      <c r="BA1253" s="58"/>
      <c r="BB1253" s="58"/>
      <c r="BC1253" s="56"/>
      <c r="BD1253" s="56"/>
      <c r="BE1253" s="56"/>
      <c r="BF1253" s="56"/>
      <c r="BG1253" s="56"/>
      <c r="BH1253" s="56"/>
      <c r="BI1253" s="56"/>
      <c r="BJ1253" s="56"/>
      <c r="BK1253" s="56"/>
      <c r="BL1253" s="56"/>
      <c r="BM1253" s="56"/>
      <c r="BN1253" s="56"/>
      <c r="BO1253" s="56"/>
      <c r="BP1253" s="56"/>
      <c r="BQ1253" s="56"/>
      <c r="BR1253" s="56"/>
      <c r="BS1253" s="56"/>
      <c r="BT1253" s="56"/>
      <c r="BU1253" s="56"/>
      <c r="BV1253" s="56"/>
      <c r="BW1253" s="56"/>
      <c r="BX1253" s="56"/>
      <c r="BY1253" s="56"/>
      <c r="BZ1253" s="56"/>
      <c r="CA1253" s="56"/>
      <c r="CB1253" s="56"/>
      <c r="CC1253" s="56"/>
      <c r="CD1253" s="56"/>
      <c r="CE1253" s="56"/>
      <c r="CF1253" s="56"/>
      <c r="CG1253" s="56"/>
      <c r="CH1253" s="56"/>
      <c r="CI1253" s="56"/>
      <c r="CJ1253" s="56"/>
      <c r="CK1253" s="56"/>
      <c r="CL1253" s="56"/>
      <c r="CM1253" s="56"/>
      <c r="CN1253" s="56"/>
      <c r="CO1253" s="56"/>
      <c r="CP1253" s="56"/>
      <c r="CQ1253" s="56"/>
      <c r="CR1253" s="56"/>
      <c r="CS1253" s="58">
        <f>+AL1253+AT1253</f>
        <v>0</v>
      </c>
      <c r="CT1253" s="76">
        <f>+BA1253+BG1253+BM1253+BS1253+BY1253+CE1253+CK1253+CQ1253</f>
        <v>0</v>
      </c>
      <c r="CU1253" s="76">
        <f>+CS1253-CT1253</f>
        <v>0</v>
      </c>
      <c r="CV1253" s="81">
        <f>+AE1253-AL1253-AT1253</f>
        <v>808.5</v>
      </c>
      <c r="CW1253" s="56"/>
      <c r="CX1253" s="56"/>
      <c r="CY1253" s="56"/>
    </row>
    <row r="1254" spans="1:103" s="70" customFormat="1">
      <c r="A1254" s="56" t="s">
        <v>663</v>
      </c>
      <c r="B1254" s="13">
        <v>67</v>
      </c>
      <c r="C1254" s="15" t="s">
        <v>402</v>
      </c>
      <c r="D1254" s="15" t="s">
        <v>403</v>
      </c>
      <c r="E1254" s="13" t="s">
        <v>256</v>
      </c>
      <c r="F1254" s="13">
        <v>11</v>
      </c>
      <c r="G1254" s="13" t="s">
        <v>263</v>
      </c>
      <c r="H1254" s="13">
        <v>1</v>
      </c>
      <c r="I1254" s="55">
        <v>120.73</v>
      </c>
      <c r="J1254" s="55">
        <v>38900</v>
      </c>
      <c r="K1254" s="15">
        <v>0</v>
      </c>
      <c r="L1254" s="15" t="s">
        <v>41</v>
      </c>
      <c r="M1254" s="62" t="s">
        <v>14</v>
      </c>
      <c r="N1254" s="56" t="s">
        <v>157</v>
      </c>
      <c r="O1254" s="56" t="s">
        <v>3840</v>
      </c>
      <c r="P1254" s="86" t="s">
        <v>14</v>
      </c>
      <c r="Q1254" s="56">
        <v>7490745</v>
      </c>
      <c r="R1254" s="56" t="s">
        <v>664</v>
      </c>
      <c r="S1254" s="56" t="s">
        <v>465</v>
      </c>
      <c r="T1254" s="57" t="s">
        <v>263</v>
      </c>
      <c r="U1254" s="57">
        <v>1</v>
      </c>
      <c r="V1254" s="125">
        <v>120.73</v>
      </c>
      <c r="W1254" s="125" t="s">
        <v>1017</v>
      </c>
      <c r="X1254" s="65">
        <v>44640</v>
      </c>
      <c r="Y1254" s="65">
        <v>44952</v>
      </c>
      <c r="Z1254" s="69" t="s">
        <v>1080</v>
      </c>
      <c r="AA1254" s="322">
        <v>54216</v>
      </c>
      <c r="AB1254" s="56">
        <v>21</v>
      </c>
      <c r="AC1254" s="56">
        <v>60</v>
      </c>
      <c r="AD1254" s="65">
        <v>45611</v>
      </c>
      <c r="AE1254" s="117">
        <v>808.5</v>
      </c>
      <c r="AF1254" s="117"/>
      <c r="AG1254" s="56"/>
      <c r="AH1254" s="56"/>
      <c r="AI1254" s="56"/>
      <c r="AJ1254" s="56"/>
      <c r="AK1254" s="56"/>
      <c r="AL1254" s="58"/>
      <c r="AM1254" s="58"/>
      <c r="AN1254" s="58"/>
      <c r="AO1254" s="58"/>
      <c r="AP1254" s="58"/>
      <c r="AQ1254" s="58"/>
      <c r="AR1254" s="58"/>
      <c r="AS1254" s="58"/>
      <c r="AT1254" s="58"/>
      <c r="AU1254" s="58"/>
      <c r="AV1254" s="58"/>
      <c r="AW1254" s="56"/>
      <c r="AX1254" s="56"/>
      <c r="AY1254" s="56"/>
      <c r="AZ1254" s="56"/>
      <c r="BA1254" s="58"/>
      <c r="BB1254" s="58"/>
      <c r="BC1254" s="56"/>
      <c r="BD1254" s="56"/>
      <c r="BE1254" s="56"/>
      <c r="BF1254" s="56"/>
      <c r="BG1254" s="56"/>
      <c r="BH1254" s="56"/>
      <c r="BI1254" s="56"/>
      <c r="BJ1254" s="56"/>
      <c r="BK1254" s="56"/>
      <c r="BL1254" s="56"/>
      <c r="BM1254" s="56"/>
      <c r="BN1254" s="56"/>
      <c r="BO1254" s="56"/>
      <c r="BP1254" s="56"/>
      <c r="BQ1254" s="56"/>
      <c r="BR1254" s="56"/>
      <c r="BS1254" s="56"/>
      <c r="BT1254" s="56"/>
      <c r="BU1254" s="56"/>
      <c r="BV1254" s="56"/>
      <c r="BW1254" s="56"/>
      <c r="BX1254" s="56"/>
      <c r="BY1254" s="56"/>
      <c r="BZ1254" s="56"/>
      <c r="CA1254" s="56"/>
      <c r="CB1254" s="56"/>
      <c r="CC1254" s="56"/>
      <c r="CD1254" s="56"/>
      <c r="CE1254" s="56"/>
      <c r="CF1254" s="56"/>
      <c r="CG1254" s="56"/>
      <c r="CH1254" s="56"/>
      <c r="CI1254" s="56"/>
      <c r="CJ1254" s="56"/>
      <c r="CK1254" s="56"/>
      <c r="CL1254" s="56"/>
      <c r="CM1254" s="56"/>
      <c r="CN1254" s="56"/>
      <c r="CO1254" s="56"/>
      <c r="CP1254" s="56"/>
      <c r="CQ1254" s="56"/>
      <c r="CR1254" s="56"/>
      <c r="CS1254" s="58">
        <f>+AL1254+AT1254</f>
        <v>0</v>
      </c>
      <c r="CT1254" s="76">
        <f>+BA1254+BG1254+BM1254+BS1254+BY1254+CE1254+CK1254+CQ1254</f>
        <v>0</v>
      </c>
      <c r="CU1254" s="76">
        <f>+CS1254-CT1254</f>
        <v>0</v>
      </c>
      <c r="CV1254" s="81">
        <f>+AE1254-AL1254-AT1254</f>
        <v>808.5</v>
      </c>
      <c r="CW1254" s="56"/>
      <c r="CX1254" s="56"/>
      <c r="CY1254" s="56"/>
    </row>
    <row r="1255" spans="1:103" s="70" customFormat="1">
      <c r="A1255" s="56" t="s">
        <v>663</v>
      </c>
      <c r="B1255" s="13">
        <v>67</v>
      </c>
      <c r="C1255" s="15" t="s">
        <v>402</v>
      </c>
      <c r="D1255" s="15" t="s">
        <v>403</v>
      </c>
      <c r="E1255" s="13" t="s">
        <v>256</v>
      </c>
      <c r="F1255" s="13">
        <v>11</v>
      </c>
      <c r="G1255" s="13" t="s">
        <v>263</v>
      </c>
      <c r="H1255" s="13">
        <v>1</v>
      </c>
      <c r="I1255" s="55">
        <v>120.73</v>
      </c>
      <c r="J1255" s="55">
        <v>38900</v>
      </c>
      <c r="K1255" s="15">
        <v>0</v>
      </c>
      <c r="L1255" s="15" t="s">
        <v>41</v>
      </c>
      <c r="M1255" s="62" t="s">
        <v>14</v>
      </c>
      <c r="N1255" s="56" t="s">
        <v>157</v>
      </c>
      <c r="O1255" s="56" t="s">
        <v>3840</v>
      </c>
      <c r="P1255" s="86" t="s">
        <v>14</v>
      </c>
      <c r="Q1255" s="56">
        <v>7490745</v>
      </c>
      <c r="R1255" s="56" t="s">
        <v>664</v>
      </c>
      <c r="S1255" s="56" t="s">
        <v>465</v>
      </c>
      <c r="T1255" s="57" t="s">
        <v>263</v>
      </c>
      <c r="U1255" s="57">
        <v>1</v>
      </c>
      <c r="V1255" s="125">
        <v>120.73</v>
      </c>
      <c r="W1255" s="125" t="s">
        <v>1017</v>
      </c>
      <c r="X1255" s="65">
        <v>44640</v>
      </c>
      <c r="Y1255" s="65">
        <v>44952</v>
      </c>
      <c r="Z1255" s="69" t="s">
        <v>1080</v>
      </c>
      <c r="AA1255" s="322">
        <v>54216</v>
      </c>
      <c r="AB1255" s="56">
        <v>22</v>
      </c>
      <c r="AC1255" s="56">
        <v>60</v>
      </c>
      <c r="AD1255" s="65">
        <v>45641</v>
      </c>
      <c r="AE1255" s="117">
        <v>808.5</v>
      </c>
      <c r="AF1255" s="117"/>
      <c r="AG1255" s="56"/>
      <c r="AH1255" s="56"/>
      <c r="AI1255" s="56"/>
      <c r="AJ1255" s="56"/>
      <c r="AK1255" s="56"/>
      <c r="AL1255" s="58"/>
      <c r="AM1255" s="58"/>
      <c r="AN1255" s="58"/>
      <c r="AO1255" s="58"/>
      <c r="AP1255" s="58"/>
      <c r="AQ1255" s="58"/>
      <c r="AR1255" s="58"/>
      <c r="AS1255" s="58"/>
      <c r="AT1255" s="58"/>
      <c r="AU1255" s="58"/>
      <c r="AV1255" s="58"/>
      <c r="AW1255" s="56"/>
      <c r="AX1255" s="56"/>
      <c r="AY1255" s="56"/>
      <c r="AZ1255" s="56"/>
      <c r="BA1255" s="58"/>
      <c r="BB1255" s="58"/>
      <c r="BC1255" s="56"/>
      <c r="BD1255" s="56"/>
      <c r="BE1255" s="56"/>
      <c r="BF1255" s="56"/>
      <c r="BG1255" s="56"/>
      <c r="BH1255" s="56"/>
      <c r="BI1255" s="56"/>
      <c r="BJ1255" s="56"/>
      <c r="BK1255" s="56"/>
      <c r="BL1255" s="56"/>
      <c r="BM1255" s="56"/>
      <c r="BN1255" s="56"/>
      <c r="BO1255" s="56"/>
      <c r="BP1255" s="56"/>
      <c r="BQ1255" s="56"/>
      <c r="BR1255" s="56"/>
      <c r="BS1255" s="56"/>
      <c r="BT1255" s="56"/>
      <c r="BU1255" s="56"/>
      <c r="BV1255" s="56"/>
      <c r="BW1255" s="56"/>
      <c r="BX1255" s="56"/>
      <c r="BY1255" s="56"/>
      <c r="BZ1255" s="56"/>
      <c r="CA1255" s="56"/>
      <c r="CB1255" s="56"/>
      <c r="CC1255" s="56"/>
      <c r="CD1255" s="56"/>
      <c r="CE1255" s="56"/>
      <c r="CF1255" s="56"/>
      <c r="CG1255" s="56"/>
      <c r="CH1255" s="56"/>
      <c r="CI1255" s="56"/>
      <c r="CJ1255" s="56"/>
      <c r="CK1255" s="56"/>
      <c r="CL1255" s="56"/>
      <c r="CM1255" s="56"/>
      <c r="CN1255" s="56"/>
      <c r="CO1255" s="56"/>
      <c r="CP1255" s="56"/>
      <c r="CQ1255" s="56"/>
      <c r="CR1255" s="56"/>
      <c r="CS1255" s="58">
        <f>+AL1255+AT1255</f>
        <v>0</v>
      </c>
      <c r="CT1255" s="76">
        <f>+BA1255+BG1255+BM1255+BS1255+BY1255+CE1255+CK1255+CQ1255</f>
        <v>0</v>
      </c>
      <c r="CU1255" s="76">
        <f>+CS1255-CT1255</f>
        <v>0</v>
      </c>
      <c r="CV1255" s="81">
        <f>+AE1255-AL1255-AT1255</f>
        <v>808.5</v>
      </c>
      <c r="CW1255" s="56"/>
      <c r="CX1255" s="56"/>
      <c r="CY1255" s="56"/>
    </row>
    <row r="1256" spans="1:103" s="70" customFormat="1">
      <c r="A1256" s="56" t="s">
        <v>663</v>
      </c>
      <c r="B1256" s="13">
        <v>67</v>
      </c>
      <c r="C1256" s="15" t="s">
        <v>402</v>
      </c>
      <c r="D1256" s="15" t="s">
        <v>403</v>
      </c>
      <c r="E1256" s="13" t="s">
        <v>256</v>
      </c>
      <c r="F1256" s="13">
        <v>11</v>
      </c>
      <c r="G1256" s="13" t="s">
        <v>263</v>
      </c>
      <c r="H1256" s="13">
        <v>1</v>
      </c>
      <c r="I1256" s="55">
        <v>120.73</v>
      </c>
      <c r="J1256" s="55">
        <v>38900</v>
      </c>
      <c r="K1256" s="15">
        <v>0</v>
      </c>
      <c r="L1256" s="15" t="s">
        <v>41</v>
      </c>
      <c r="M1256" s="62" t="s">
        <v>14</v>
      </c>
      <c r="N1256" s="56" t="s">
        <v>157</v>
      </c>
      <c r="O1256" s="56" t="s">
        <v>3840</v>
      </c>
      <c r="P1256" s="86" t="s">
        <v>14</v>
      </c>
      <c r="Q1256" s="56">
        <v>7490745</v>
      </c>
      <c r="R1256" s="56" t="s">
        <v>664</v>
      </c>
      <c r="S1256" s="56" t="s">
        <v>465</v>
      </c>
      <c r="T1256" s="57" t="s">
        <v>263</v>
      </c>
      <c r="U1256" s="57">
        <v>1</v>
      </c>
      <c r="V1256" s="125">
        <v>120.73</v>
      </c>
      <c r="W1256" s="125" t="s">
        <v>1017</v>
      </c>
      <c r="X1256" s="65">
        <v>44640</v>
      </c>
      <c r="Y1256" s="65">
        <v>44952</v>
      </c>
      <c r="Z1256" s="69" t="s">
        <v>1080</v>
      </c>
      <c r="AA1256" s="322">
        <v>54216</v>
      </c>
      <c r="AB1256" s="56">
        <v>23</v>
      </c>
      <c r="AC1256" s="56">
        <v>60</v>
      </c>
      <c r="AD1256" s="65">
        <v>45672</v>
      </c>
      <c r="AE1256" s="117">
        <v>808.5</v>
      </c>
      <c r="AF1256" s="117"/>
      <c r="AG1256" s="56"/>
      <c r="AH1256" s="56"/>
      <c r="AI1256" s="56"/>
      <c r="AJ1256" s="56"/>
      <c r="AK1256" s="56"/>
      <c r="AL1256" s="58"/>
      <c r="AM1256" s="58"/>
      <c r="AN1256" s="58"/>
      <c r="AO1256" s="58"/>
      <c r="AP1256" s="58"/>
      <c r="AQ1256" s="58"/>
      <c r="AR1256" s="58"/>
      <c r="AS1256" s="58"/>
      <c r="AT1256" s="58"/>
      <c r="AU1256" s="58"/>
      <c r="AV1256" s="58"/>
      <c r="AW1256" s="56"/>
      <c r="AX1256" s="56"/>
      <c r="AY1256" s="56"/>
      <c r="AZ1256" s="56"/>
      <c r="BA1256" s="58"/>
      <c r="BB1256" s="58"/>
      <c r="BC1256" s="56"/>
      <c r="BD1256" s="56"/>
      <c r="BE1256" s="56"/>
      <c r="BF1256" s="56"/>
      <c r="BG1256" s="56"/>
      <c r="BH1256" s="56"/>
      <c r="BI1256" s="56"/>
      <c r="BJ1256" s="56"/>
      <c r="BK1256" s="56"/>
      <c r="BL1256" s="56"/>
      <c r="BM1256" s="56"/>
      <c r="BN1256" s="56"/>
      <c r="BO1256" s="56"/>
      <c r="BP1256" s="56"/>
      <c r="BQ1256" s="56"/>
      <c r="BR1256" s="56"/>
      <c r="BS1256" s="56"/>
      <c r="BT1256" s="56"/>
      <c r="BU1256" s="56"/>
      <c r="BV1256" s="56"/>
      <c r="BW1256" s="56"/>
      <c r="BX1256" s="56"/>
      <c r="BY1256" s="56"/>
      <c r="BZ1256" s="56"/>
      <c r="CA1256" s="56"/>
      <c r="CB1256" s="56"/>
      <c r="CC1256" s="56"/>
      <c r="CD1256" s="56"/>
      <c r="CE1256" s="56"/>
      <c r="CF1256" s="56"/>
      <c r="CG1256" s="56"/>
      <c r="CH1256" s="56"/>
      <c r="CI1256" s="56"/>
      <c r="CJ1256" s="56"/>
      <c r="CK1256" s="56"/>
      <c r="CL1256" s="56"/>
      <c r="CM1256" s="56"/>
      <c r="CN1256" s="56"/>
      <c r="CO1256" s="56"/>
      <c r="CP1256" s="56"/>
      <c r="CQ1256" s="56"/>
      <c r="CR1256" s="56"/>
      <c r="CS1256" s="58">
        <f>+AL1256+AT1256</f>
        <v>0</v>
      </c>
      <c r="CT1256" s="76">
        <f>+BA1256+BG1256+BM1256+BS1256+BY1256+CE1256+CK1256+CQ1256</f>
        <v>0</v>
      </c>
      <c r="CU1256" s="76">
        <f>+CS1256-CT1256</f>
        <v>0</v>
      </c>
      <c r="CV1256" s="81">
        <f>+AE1256-AL1256-AT1256</f>
        <v>808.5</v>
      </c>
      <c r="CW1256" s="56"/>
      <c r="CX1256" s="56"/>
      <c r="CY1256" s="56"/>
    </row>
    <row r="1257" spans="1:103" s="70" customFormat="1">
      <c r="A1257" s="56" t="s">
        <v>663</v>
      </c>
      <c r="B1257" s="13">
        <v>67</v>
      </c>
      <c r="C1257" s="15" t="s">
        <v>402</v>
      </c>
      <c r="D1257" s="15" t="s">
        <v>403</v>
      </c>
      <c r="E1257" s="13" t="s">
        <v>256</v>
      </c>
      <c r="F1257" s="13">
        <v>11</v>
      </c>
      <c r="G1257" s="13" t="s">
        <v>263</v>
      </c>
      <c r="H1257" s="13">
        <v>1</v>
      </c>
      <c r="I1257" s="55">
        <v>120.73</v>
      </c>
      <c r="J1257" s="55">
        <v>38900</v>
      </c>
      <c r="K1257" s="15">
        <v>0</v>
      </c>
      <c r="L1257" s="15" t="s">
        <v>41</v>
      </c>
      <c r="M1257" s="62" t="s">
        <v>14</v>
      </c>
      <c r="N1257" s="56" t="s">
        <v>157</v>
      </c>
      <c r="O1257" s="56" t="s">
        <v>3840</v>
      </c>
      <c r="P1257" s="86" t="s">
        <v>14</v>
      </c>
      <c r="Q1257" s="56">
        <v>7490745</v>
      </c>
      <c r="R1257" s="56" t="s">
        <v>664</v>
      </c>
      <c r="S1257" s="56" t="s">
        <v>465</v>
      </c>
      <c r="T1257" s="57" t="s">
        <v>263</v>
      </c>
      <c r="U1257" s="57">
        <v>1</v>
      </c>
      <c r="V1257" s="125">
        <v>120.73</v>
      </c>
      <c r="W1257" s="125" t="s">
        <v>1017</v>
      </c>
      <c r="X1257" s="65">
        <v>44640</v>
      </c>
      <c r="Y1257" s="65">
        <v>44952</v>
      </c>
      <c r="Z1257" s="69" t="s">
        <v>1080</v>
      </c>
      <c r="AA1257" s="322">
        <v>54216</v>
      </c>
      <c r="AB1257" s="56">
        <v>24</v>
      </c>
      <c r="AC1257" s="56">
        <v>60</v>
      </c>
      <c r="AD1257" s="65">
        <v>45703</v>
      </c>
      <c r="AE1257" s="117">
        <v>808.5</v>
      </c>
      <c r="AF1257" s="117"/>
      <c r="AG1257" s="56"/>
      <c r="AH1257" s="56"/>
      <c r="AI1257" s="56"/>
      <c r="AJ1257" s="56"/>
      <c r="AK1257" s="56"/>
      <c r="AL1257" s="58"/>
      <c r="AM1257" s="58"/>
      <c r="AN1257" s="58"/>
      <c r="AO1257" s="58"/>
      <c r="AP1257" s="58"/>
      <c r="AQ1257" s="58"/>
      <c r="AR1257" s="58"/>
      <c r="AS1257" s="58"/>
      <c r="AT1257" s="58"/>
      <c r="AU1257" s="58"/>
      <c r="AV1257" s="58"/>
      <c r="AW1257" s="56"/>
      <c r="AX1257" s="56"/>
      <c r="AY1257" s="56"/>
      <c r="AZ1257" s="56"/>
      <c r="BA1257" s="58"/>
      <c r="BB1257" s="58"/>
      <c r="BC1257" s="56"/>
      <c r="BD1257" s="56"/>
      <c r="BE1257" s="56"/>
      <c r="BF1257" s="56"/>
      <c r="BG1257" s="56"/>
      <c r="BH1257" s="56"/>
      <c r="BI1257" s="56"/>
      <c r="BJ1257" s="56"/>
      <c r="BK1257" s="56"/>
      <c r="BL1257" s="56"/>
      <c r="BM1257" s="56"/>
      <c r="BN1257" s="56"/>
      <c r="BO1257" s="56"/>
      <c r="BP1257" s="56"/>
      <c r="BQ1257" s="56"/>
      <c r="BR1257" s="56"/>
      <c r="BS1257" s="56"/>
      <c r="BT1257" s="56"/>
      <c r="BU1257" s="56"/>
      <c r="BV1257" s="56"/>
      <c r="BW1257" s="56"/>
      <c r="BX1257" s="56"/>
      <c r="BY1257" s="56"/>
      <c r="BZ1257" s="56"/>
      <c r="CA1257" s="56"/>
      <c r="CB1257" s="56"/>
      <c r="CC1257" s="56"/>
      <c r="CD1257" s="56"/>
      <c r="CE1257" s="56"/>
      <c r="CF1257" s="56"/>
      <c r="CG1257" s="56"/>
      <c r="CH1257" s="56"/>
      <c r="CI1257" s="56"/>
      <c r="CJ1257" s="56"/>
      <c r="CK1257" s="56"/>
      <c r="CL1257" s="56"/>
      <c r="CM1257" s="56"/>
      <c r="CN1257" s="56"/>
      <c r="CO1257" s="56"/>
      <c r="CP1257" s="56"/>
      <c r="CQ1257" s="56"/>
      <c r="CR1257" s="56"/>
      <c r="CS1257" s="58">
        <f>+AL1257+AT1257</f>
        <v>0</v>
      </c>
      <c r="CT1257" s="76">
        <f>+BA1257+BG1257+BM1257+BS1257+BY1257+CE1257+CK1257+CQ1257</f>
        <v>0</v>
      </c>
      <c r="CU1257" s="76">
        <f>+CS1257-CT1257</f>
        <v>0</v>
      </c>
      <c r="CV1257" s="81">
        <f>+AE1257-AL1257-AT1257</f>
        <v>808.5</v>
      </c>
      <c r="CW1257" s="56"/>
      <c r="CX1257" s="56"/>
      <c r="CY1257" s="56"/>
    </row>
    <row r="1258" spans="1:103" s="70" customFormat="1">
      <c r="A1258" s="56" t="s">
        <v>663</v>
      </c>
      <c r="B1258" s="13">
        <v>67</v>
      </c>
      <c r="C1258" s="15" t="s">
        <v>402</v>
      </c>
      <c r="D1258" s="15" t="s">
        <v>403</v>
      </c>
      <c r="E1258" s="13" t="s">
        <v>256</v>
      </c>
      <c r="F1258" s="13">
        <v>11</v>
      </c>
      <c r="G1258" s="13" t="s">
        <v>263</v>
      </c>
      <c r="H1258" s="13">
        <v>1</v>
      </c>
      <c r="I1258" s="55">
        <v>120.73</v>
      </c>
      <c r="J1258" s="55">
        <v>38900</v>
      </c>
      <c r="K1258" s="15">
        <v>0</v>
      </c>
      <c r="L1258" s="15" t="s">
        <v>41</v>
      </c>
      <c r="M1258" s="62" t="s">
        <v>14</v>
      </c>
      <c r="N1258" s="56" t="s">
        <v>157</v>
      </c>
      <c r="O1258" s="56" t="s">
        <v>3840</v>
      </c>
      <c r="P1258" s="86" t="s">
        <v>14</v>
      </c>
      <c r="Q1258" s="56">
        <v>7490745</v>
      </c>
      <c r="R1258" s="56" t="s">
        <v>664</v>
      </c>
      <c r="S1258" s="56" t="s">
        <v>465</v>
      </c>
      <c r="T1258" s="57" t="s">
        <v>263</v>
      </c>
      <c r="U1258" s="57">
        <v>1</v>
      </c>
      <c r="V1258" s="125">
        <v>120.73</v>
      </c>
      <c r="W1258" s="125" t="s">
        <v>1017</v>
      </c>
      <c r="X1258" s="65">
        <v>44640</v>
      </c>
      <c r="Y1258" s="65">
        <v>44952</v>
      </c>
      <c r="Z1258" s="69" t="s">
        <v>1080</v>
      </c>
      <c r="AA1258" s="322">
        <v>54216</v>
      </c>
      <c r="AB1258" s="56">
        <v>25</v>
      </c>
      <c r="AC1258" s="56">
        <v>60</v>
      </c>
      <c r="AD1258" s="65">
        <v>45731</v>
      </c>
      <c r="AE1258" s="117">
        <v>808.5</v>
      </c>
      <c r="AF1258" s="117"/>
      <c r="AG1258" s="56"/>
      <c r="AH1258" s="56"/>
      <c r="AI1258" s="56"/>
      <c r="AJ1258" s="56"/>
      <c r="AK1258" s="56"/>
      <c r="AL1258" s="58"/>
      <c r="AM1258" s="58"/>
      <c r="AN1258" s="58"/>
      <c r="AO1258" s="58"/>
      <c r="AP1258" s="58"/>
      <c r="AQ1258" s="58"/>
      <c r="AR1258" s="58"/>
      <c r="AS1258" s="58"/>
      <c r="AT1258" s="58"/>
      <c r="AU1258" s="58"/>
      <c r="AV1258" s="58"/>
      <c r="AW1258" s="56"/>
      <c r="AX1258" s="56"/>
      <c r="AY1258" s="56"/>
      <c r="AZ1258" s="56"/>
      <c r="BA1258" s="58"/>
      <c r="BB1258" s="58"/>
      <c r="BC1258" s="56"/>
      <c r="BD1258" s="56"/>
      <c r="BE1258" s="56"/>
      <c r="BF1258" s="56"/>
      <c r="BG1258" s="56"/>
      <c r="BH1258" s="56"/>
      <c r="BI1258" s="56"/>
      <c r="BJ1258" s="56"/>
      <c r="BK1258" s="56"/>
      <c r="BL1258" s="56"/>
      <c r="BM1258" s="56"/>
      <c r="BN1258" s="56"/>
      <c r="BO1258" s="56"/>
      <c r="BP1258" s="56"/>
      <c r="BQ1258" s="56"/>
      <c r="BR1258" s="56"/>
      <c r="BS1258" s="56"/>
      <c r="BT1258" s="56"/>
      <c r="BU1258" s="56"/>
      <c r="BV1258" s="56"/>
      <c r="BW1258" s="56"/>
      <c r="BX1258" s="56"/>
      <c r="BY1258" s="56"/>
      <c r="BZ1258" s="56"/>
      <c r="CA1258" s="56"/>
      <c r="CB1258" s="56"/>
      <c r="CC1258" s="56"/>
      <c r="CD1258" s="56"/>
      <c r="CE1258" s="56"/>
      <c r="CF1258" s="56"/>
      <c r="CG1258" s="56"/>
      <c r="CH1258" s="56"/>
      <c r="CI1258" s="56"/>
      <c r="CJ1258" s="56"/>
      <c r="CK1258" s="56"/>
      <c r="CL1258" s="56"/>
      <c r="CM1258" s="56"/>
      <c r="CN1258" s="56"/>
      <c r="CO1258" s="56"/>
      <c r="CP1258" s="56"/>
      <c r="CQ1258" s="56"/>
      <c r="CR1258" s="56"/>
      <c r="CS1258" s="58">
        <f>+AL1258+AT1258</f>
        <v>0</v>
      </c>
      <c r="CT1258" s="76">
        <f>+BA1258+BG1258+BM1258+BS1258+BY1258+CE1258+CK1258+CQ1258</f>
        <v>0</v>
      </c>
      <c r="CU1258" s="76">
        <f>+CS1258-CT1258</f>
        <v>0</v>
      </c>
      <c r="CV1258" s="81">
        <f>+AE1258-AL1258-AT1258</f>
        <v>808.5</v>
      </c>
      <c r="CW1258" s="56"/>
      <c r="CX1258" s="56"/>
      <c r="CY1258" s="56"/>
    </row>
    <row r="1259" spans="1:103" s="70" customFormat="1">
      <c r="A1259" s="56" t="s">
        <v>663</v>
      </c>
      <c r="B1259" s="13">
        <v>67</v>
      </c>
      <c r="C1259" s="15" t="s">
        <v>402</v>
      </c>
      <c r="D1259" s="15" t="s">
        <v>403</v>
      </c>
      <c r="E1259" s="13" t="s">
        <v>256</v>
      </c>
      <c r="F1259" s="13">
        <v>11</v>
      </c>
      <c r="G1259" s="13" t="s">
        <v>263</v>
      </c>
      <c r="H1259" s="13">
        <v>1</v>
      </c>
      <c r="I1259" s="55">
        <v>120.73</v>
      </c>
      <c r="J1259" s="55">
        <v>38900</v>
      </c>
      <c r="K1259" s="15">
        <v>0</v>
      </c>
      <c r="L1259" s="15" t="s">
        <v>41</v>
      </c>
      <c r="M1259" s="62" t="s">
        <v>14</v>
      </c>
      <c r="N1259" s="56" t="s">
        <v>157</v>
      </c>
      <c r="O1259" s="56" t="s">
        <v>3840</v>
      </c>
      <c r="P1259" s="86" t="s">
        <v>14</v>
      </c>
      <c r="Q1259" s="56">
        <v>7490745</v>
      </c>
      <c r="R1259" s="56" t="s">
        <v>664</v>
      </c>
      <c r="S1259" s="56" t="s">
        <v>465</v>
      </c>
      <c r="T1259" s="57" t="s">
        <v>263</v>
      </c>
      <c r="U1259" s="57">
        <v>1</v>
      </c>
      <c r="V1259" s="125">
        <v>120.73</v>
      </c>
      <c r="W1259" s="125" t="s">
        <v>1017</v>
      </c>
      <c r="X1259" s="65">
        <v>44640</v>
      </c>
      <c r="Y1259" s="65">
        <v>44952</v>
      </c>
      <c r="Z1259" s="69" t="s">
        <v>1080</v>
      </c>
      <c r="AA1259" s="322">
        <v>54216</v>
      </c>
      <c r="AB1259" s="56">
        <v>26</v>
      </c>
      <c r="AC1259" s="56">
        <v>60</v>
      </c>
      <c r="AD1259" s="65">
        <v>45762</v>
      </c>
      <c r="AE1259" s="117">
        <v>808.5</v>
      </c>
      <c r="AF1259" s="117"/>
      <c r="AG1259" s="56"/>
      <c r="AH1259" s="56"/>
      <c r="AI1259" s="56"/>
      <c r="AJ1259" s="56"/>
      <c r="AK1259" s="56"/>
      <c r="AL1259" s="58"/>
      <c r="AM1259" s="58"/>
      <c r="AN1259" s="58"/>
      <c r="AO1259" s="58"/>
      <c r="AP1259" s="58"/>
      <c r="AQ1259" s="58"/>
      <c r="AR1259" s="58"/>
      <c r="AS1259" s="58"/>
      <c r="AT1259" s="58"/>
      <c r="AU1259" s="58"/>
      <c r="AV1259" s="58"/>
      <c r="AW1259" s="56"/>
      <c r="AX1259" s="56"/>
      <c r="AY1259" s="56"/>
      <c r="AZ1259" s="56"/>
      <c r="BA1259" s="58"/>
      <c r="BB1259" s="58"/>
      <c r="BC1259" s="56"/>
      <c r="BD1259" s="56"/>
      <c r="BE1259" s="56"/>
      <c r="BF1259" s="56"/>
      <c r="BG1259" s="56"/>
      <c r="BH1259" s="56"/>
      <c r="BI1259" s="56"/>
      <c r="BJ1259" s="56"/>
      <c r="BK1259" s="56"/>
      <c r="BL1259" s="56"/>
      <c r="BM1259" s="56"/>
      <c r="BN1259" s="56"/>
      <c r="BO1259" s="56"/>
      <c r="BP1259" s="56"/>
      <c r="BQ1259" s="56"/>
      <c r="BR1259" s="56"/>
      <c r="BS1259" s="56"/>
      <c r="BT1259" s="56"/>
      <c r="BU1259" s="56"/>
      <c r="BV1259" s="56"/>
      <c r="BW1259" s="56"/>
      <c r="BX1259" s="56"/>
      <c r="BY1259" s="56"/>
      <c r="BZ1259" s="56"/>
      <c r="CA1259" s="56"/>
      <c r="CB1259" s="56"/>
      <c r="CC1259" s="56"/>
      <c r="CD1259" s="56"/>
      <c r="CE1259" s="56"/>
      <c r="CF1259" s="56"/>
      <c r="CG1259" s="56"/>
      <c r="CH1259" s="56"/>
      <c r="CI1259" s="56"/>
      <c r="CJ1259" s="56"/>
      <c r="CK1259" s="56"/>
      <c r="CL1259" s="56"/>
      <c r="CM1259" s="56"/>
      <c r="CN1259" s="56"/>
      <c r="CO1259" s="56"/>
      <c r="CP1259" s="56"/>
      <c r="CQ1259" s="56"/>
      <c r="CR1259" s="56"/>
      <c r="CS1259" s="58">
        <f>+AL1259+AT1259</f>
        <v>0</v>
      </c>
      <c r="CT1259" s="76">
        <f>+BA1259+BG1259+BM1259+BS1259+BY1259+CE1259+CK1259+CQ1259</f>
        <v>0</v>
      </c>
      <c r="CU1259" s="76">
        <f>+CS1259-CT1259</f>
        <v>0</v>
      </c>
      <c r="CV1259" s="81">
        <f>+AE1259-AL1259-AT1259</f>
        <v>808.5</v>
      </c>
      <c r="CW1259" s="56"/>
      <c r="CX1259" s="56"/>
      <c r="CY1259" s="56"/>
    </row>
    <row r="1260" spans="1:103" s="70" customFormat="1">
      <c r="A1260" s="56" t="s">
        <v>663</v>
      </c>
      <c r="B1260" s="13">
        <v>67</v>
      </c>
      <c r="C1260" s="15" t="s">
        <v>402</v>
      </c>
      <c r="D1260" s="15" t="s">
        <v>403</v>
      </c>
      <c r="E1260" s="13" t="s">
        <v>256</v>
      </c>
      <c r="F1260" s="13">
        <v>11</v>
      </c>
      <c r="G1260" s="13" t="s">
        <v>263</v>
      </c>
      <c r="H1260" s="13">
        <v>1</v>
      </c>
      <c r="I1260" s="55">
        <v>120.73</v>
      </c>
      <c r="J1260" s="55">
        <v>38900</v>
      </c>
      <c r="K1260" s="15">
        <v>0</v>
      </c>
      <c r="L1260" s="15" t="s">
        <v>41</v>
      </c>
      <c r="M1260" s="62" t="s">
        <v>14</v>
      </c>
      <c r="N1260" s="56" t="s">
        <v>157</v>
      </c>
      <c r="O1260" s="56" t="s">
        <v>3840</v>
      </c>
      <c r="P1260" s="86" t="s">
        <v>14</v>
      </c>
      <c r="Q1260" s="56">
        <v>7490745</v>
      </c>
      <c r="R1260" s="56" t="s">
        <v>664</v>
      </c>
      <c r="S1260" s="56" t="s">
        <v>465</v>
      </c>
      <c r="T1260" s="57" t="s">
        <v>263</v>
      </c>
      <c r="U1260" s="57">
        <v>1</v>
      </c>
      <c r="V1260" s="125">
        <v>120.73</v>
      </c>
      <c r="W1260" s="125" t="s">
        <v>1017</v>
      </c>
      <c r="X1260" s="65">
        <v>44640</v>
      </c>
      <c r="Y1260" s="65">
        <v>44952</v>
      </c>
      <c r="Z1260" s="69" t="s">
        <v>1080</v>
      </c>
      <c r="AA1260" s="322">
        <v>54216</v>
      </c>
      <c r="AB1260" s="56">
        <v>27</v>
      </c>
      <c r="AC1260" s="56">
        <v>60</v>
      </c>
      <c r="AD1260" s="65">
        <v>45792</v>
      </c>
      <c r="AE1260" s="117">
        <v>808.5</v>
      </c>
      <c r="AF1260" s="117"/>
      <c r="AG1260" s="56"/>
      <c r="AH1260" s="56"/>
      <c r="AI1260" s="56"/>
      <c r="AJ1260" s="56"/>
      <c r="AK1260" s="56"/>
      <c r="AL1260" s="58"/>
      <c r="AM1260" s="58"/>
      <c r="AN1260" s="58"/>
      <c r="AO1260" s="58"/>
      <c r="AP1260" s="58"/>
      <c r="AQ1260" s="58"/>
      <c r="AR1260" s="58"/>
      <c r="AS1260" s="58"/>
      <c r="AT1260" s="58"/>
      <c r="AU1260" s="58"/>
      <c r="AV1260" s="58"/>
      <c r="AW1260" s="56"/>
      <c r="AX1260" s="56"/>
      <c r="AY1260" s="56"/>
      <c r="AZ1260" s="56"/>
      <c r="BA1260" s="58"/>
      <c r="BB1260" s="58"/>
      <c r="BC1260" s="56"/>
      <c r="BD1260" s="56"/>
      <c r="BE1260" s="56"/>
      <c r="BF1260" s="56"/>
      <c r="BG1260" s="56"/>
      <c r="BH1260" s="56"/>
      <c r="BI1260" s="56"/>
      <c r="BJ1260" s="56"/>
      <c r="BK1260" s="56"/>
      <c r="BL1260" s="56"/>
      <c r="BM1260" s="56"/>
      <c r="BN1260" s="56"/>
      <c r="BO1260" s="56"/>
      <c r="BP1260" s="56"/>
      <c r="BQ1260" s="56"/>
      <c r="BR1260" s="56"/>
      <c r="BS1260" s="56"/>
      <c r="BT1260" s="56"/>
      <c r="BU1260" s="56"/>
      <c r="BV1260" s="56"/>
      <c r="BW1260" s="56"/>
      <c r="BX1260" s="56"/>
      <c r="BY1260" s="56"/>
      <c r="BZ1260" s="56"/>
      <c r="CA1260" s="56"/>
      <c r="CB1260" s="56"/>
      <c r="CC1260" s="56"/>
      <c r="CD1260" s="56"/>
      <c r="CE1260" s="56"/>
      <c r="CF1260" s="56"/>
      <c r="CG1260" s="56"/>
      <c r="CH1260" s="56"/>
      <c r="CI1260" s="56"/>
      <c r="CJ1260" s="56"/>
      <c r="CK1260" s="56"/>
      <c r="CL1260" s="56"/>
      <c r="CM1260" s="56"/>
      <c r="CN1260" s="56"/>
      <c r="CO1260" s="56"/>
      <c r="CP1260" s="56"/>
      <c r="CQ1260" s="56"/>
      <c r="CR1260" s="56"/>
      <c r="CS1260" s="58">
        <f>+AL1260+AT1260</f>
        <v>0</v>
      </c>
      <c r="CT1260" s="76">
        <f>+BA1260+BG1260+BM1260+BS1260+BY1260+CE1260+CK1260+CQ1260</f>
        <v>0</v>
      </c>
      <c r="CU1260" s="76">
        <f>+CS1260-CT1260</f>
        <v>0</v>
      </c>
      <c r="CV1260" s="81">
        <f>+AE1260-AL1260-AT1260</f>
        <v>808.5</v>
      </c>
      <c r="CW1260" s="56"/>
      <c r="CX1260" s="56"/>
      <c r="CY1260" s="56"/>
    </row>
    <row r="1261" spans="1:103" s="70" customFormat="1">
      <c r="A1261" s="56" t="s">
        <v>663</v>
      </c>
      <c r="B1261" s="13">
        <v>67</v>
      </c>
      <c r="C1261" s="15" t="s">
        <v>402</v>
      </c>
      <c r="D1261" s="15" t="s">
        <v>403</v>
      </c>
      <c r="E1261" s="13" t="s">
        <v>256</v>
      </c>
      <c r="F1261" s="13">
        <v>11</v>
      </c>
      <c r="G1261" s="13" t="s">
        <v>263</v>
      </c>
      <c r="H1261" s="13">
        <v>1</v>
      </c>
      <c r="I1261" s="55">
        <v>120.73</v>
      </c>
      <c r="J1261" s="55">
        <v>38900</v>
      </c>
      <c r="K1261" s="15">
        <v>0</v>
      </c>
      <c r="L1261" s="15" t="s">
        <v>41</v>
      </c>
      <c r="M1261" s="62" t="s">
        <v>14</v>
      </c>
      <c r="N1261" s="56" t="s">
        <v>157</v>
      </c>
      <c r="O1261" s="56" t="s">
        <v>3840</v>
      </c>
      <c r="P1261" s="86" t="s">
        <v>14</v>
      </c>
      <c r="Q1261" s="56">
        <v>7490745</v>
      </c>
      <c r="R1261" s="56" t="s">
        <v>664</v>
      </c>
      <c r="S1261" s="56" t="s">
        <v>465</v>
      </c>
      <c r="T1261" s="57" t="s">
        <v>263</v>
      </c>
      <c r="U1261" s="57">
        <v>1</v>
      </c>
      <c r="V1261" s="125">
        <v>120.73</v>
      </c>
      <c r="W1261" s="125" t="s">
        <v>1017</v>
      </c>
      <c r="X1261" s="65">
        <v>44640</v>
      </c>
      <c r="Y1261" s="65">
        <v>44952</v>
      </c>
      <c r="Z1261" s="69" t="s">
        <v>1080</v>
      </c>
      <c r="AA1261" s="322">
        <v>54216</v>
      </c>
      <c r="AB1261" s="56">
        <v>28</v>
      </c>
      <c r="AC1261" s="56">
        <v>60</v>
      </c>
      <c r="AD1261" s="65">
        <v>45823</v>
      </c>
      <c r="AE1261" s="117">
        <v>808.5</v>
      </c>
      <c r="AF1261" s="117"/>
      <c r="AG1261" s="56"/>
      <c r="AH1261" s="56"/>
      <c r="AI1261" s="56"/>
      <c r="AJ1261" s="56"/>
      <c r="AK1261" s="56"/>
      <c r="AL1261" s="58"/>
      <c r="AM1261" s="58"/>
      <c r="AN1261" s="58"/>
      <c r="AO1261" s="58"/>
      <c r="AP1261" s="58"/>
      <c r="AQ1261" s="58"/>
      <c r="AR1261" s="58"/>
      <c r="AS1261" s="58"/>
      <c r="AT1261" s="58"/>
      <c r="AU1261" s="58"/>
      <c r="AV1261" s="58"/>
      <c r="AW1261" s="56"/>
      <c r="AX1261" s="56"/>
      <c r="AY1261" s="56"/>
      <c r="AZ1261" s="56"/>
      <c r="BA1261" s="58"/>
      <c r="BB1261" s="58"/>
      <c r="BC1261" s="56"/>
      <c r="BD1261" s="56"/>
      <c r="BE1261" s="56"/>
      <c r="BF1261" s="56"/>
      <c r="BG1261" s="56"/>
      <c r="BH1261" s="56"/>
      <c r="BI1261" s="56"/>
      <c r="BJ1261" s="56"/>
      <c r="BK1261" s="56"/>
      <c r="BL1261" s="56"/>
      <c r="BM1261" s="56"/>
      <c r="BN1261" s="56"/>
      <c r="BO1261" s="56"/>
      <c r="BP1261" s="56"/>
      <c r="BQ1261" s="56"/>
      <c r="BR1261" s="56"/>
      <c r="BS1261" s="56"/>
      <c r="BT1261" s="56"/>
      <c r="BU1261" s="56"/>
      <c r="BV1261" s="56"/>
      <c r="BW1261" s="56"/>
      <c r="BX1261" s="56"/>
      <c r="BY1261" s="56"/>
      <c r="BZ1261" s="56"/>
      <c r="CA1261" s="56"/>
      <c r="CB1261" s="56"/>
      <c r="CC1261" s="56"/>
      <c r="CD1261" s="56"/>
      <c r="CE1261" s="56"/>
      <c r="CF1261" s="56"/>
      <c r="CG1261" s="56"/>
      <c r="CH1261" s="56"/>
      <c r="CI1261" s="56"/>
      <c r="CJ1261" s="56"/>
      <c r="CK1261" s="56"/>
      <c r="CL1261" s="56"/>
      <c r="CM1261" s="56"/>
      <c r="CN1261" s="56"/>
      <c r="CO1261" s="56"/>
      <c r="CP1261" s="56"/>
      <c r="CQ1261" s="56"/>
      <c r="CR1261" s="56"/>
      <c r="CS1261" s="58">
        <f>+AL1261+AT1261</f>
        <v>0</v>
      </c>
      <c r="CT1261" s="76">
        <f>+BA1261+BG1261+BM1261+BS1261+BY1261+CE1261+CK1261+CQ1261</f>
        <v>0</v>
      </c>
      <c r="CU1261" s="76">
        <f>+CS1261-CT1261</f>
        <v>0</v>
      </c>
      <c r="CV1261" s="81">
        <f>+AE1261-AL1261-AT1261</f>
        <v>808.5</v>
      </c>
      <c r="CW1261" s="56"/>
      <c r="CX1261" s="56"/>
      <c r="CY1261" s="56"/>
    </row>
    <row r="1262" spans="1:103" s="70" customFormat="1">
      <c r="A1262" s="56" t="s">
        <v>663</v>
      </c>
      <c r="B1262" s="13">
        <v>67</v>
      </c>
      <c r="C1262" s="15" t="s">
        <v>402</v>
      </c>
      <c r="D1262" s="15" t="s">
        <v>403</v>
      </c>
      <c r="E1262" s="13" t="s">
        <v>256</v>
      </c>
      <c r="F1262" s="13">
        <v>11</v>
      </c>
      <c r="G1262" s="13" t="s">
        <v>263</v>
      </c>
      <c r="H1262" s="13">
        <v>1</v>
      </c>
      <c r="I1262" s="55">
        <v>120.73</v>
      </c>
      <c r="J1262" s="55">
        <v>38900</v>
      </c>
      <c r="K1262" s="15">
        <v>0</v>
      </c>
      <c r="L1262" s="15" t="s">
        <v>41</v>
      </c>
      <c r="M1262" s="62" t="s">
        <v>14</v>
      </c>
      <c r="N1262" s="56" t="s">
        <v>157</v>
      </c>
      <c r="O1262" s="56" t="s">
        <v>3840</v>
      </c>
      <c r="P1262" s="86" t="s">
        <v>14</v>
      </c>
      <c r="Q1262" s="56">
        <v>7490745</v>
      </c>
      <c r="R1262" s="56" t="s">
        <v>664</v>
      </c>
      <c r="S1262" s="56" t="s">
        <v>465</v>
      </c>
      <c r="T1262" s="57" t="s">
        <v>263</v>
      </c>
      <c r="U1262" s="57">
        <v>1</v>
      </c>
      <c r="V1262" s="125">
        <v>120.73</v>
      </c>
      <c r="W1262" s="125" t="s">
        <v>1017</v>
      </c>
      <c r="X1262" s="65">
        <v>44640</v>
      </c>
      <c r="Y1262" s="65">
        <v>44952</v>
      </c>
      <c r="Z1262" s="69" t="s">
        <v>1080</v>
      </c>
      <c r="AA1262" s="322">
        <v>54216</v>
      </c>
      <c r="AB1262" s="56">
        <v>29</v>
      </c>
      <c r="AC1262" s="56">
        <v>60</v>
      </c>
      <c r="AD1262" s="65">
        <v>45853</v>
      </c>
      <c r="AE1262" s="117">
        <v>808.5</v>
      </c>
      <c r="AF1262" s="117"/>
      <c r="AG1262" s="56"/>
      <c r="AH1262" s="56"/>
      <c r="AI1262" s="56"/>
      <c r="AJ1262" s="56"/>
      <c r="AK1262" s="56"/>
      <c r="AL1262" s="58"/>
      <c r="AM1262" s="58"/>
      <c r="AN1262" s="58"/>
      <c r="AO1262" s="58"/>
      <c r="AP1262" s="58"/>
      <c r="AQ1262" s="58"/>
      <c r="AR1262" s="58"/>
      <c r="AS1262" s="58"/>
      <c r="AT1262" s="58"/>
      <c r="AU1262" s="58"/>
      <c r="AV1262" s="58"/>
      <c r="AW1262" s="56"/>
      <c r="AX1262" s="56"/>
      <c r="AY1262" s="56"/>
      <c r="AZ1262" s="56"/>
      <c r="BA1262" s="58"/>
      <c r="BB1262" s="58"/>
      <c r="BC1262" s="56"/>
      <c r="BD1262" s="56"/>
      <c r="BE1262" s="56"/>
      <c r="BF1262" s="56"/>
      <c r="BG1262" s="56"/>
      <c r="BH1262" s="56"/>
      <c r="BI1262" s="56"/>
      <c r="BJ1262" s="56"/>
      <c r="BK1262" s="56"/>
      <c r="BL1262" s="56"/>
      <c r="BM1262" s="56"/>
      <c r="BN1262" s="56"/>
      <c r="BO1262" s="56"/>
      <c r="BP1262" s="56"/>
      <c r="BQ1262" s="56"/>
      <c r="BR1262" s="56"/>
      <c r="BS1262" s="56"/>
      <c r="BT1262" s="56"/>
      <c r="BU1262" s="56"/>
      <c r="BV1262" s="56"/>
      <c r="BW1262" s="56"/>
      <c r="BX1262" s="56"/>
      <c r="BY1262" s="56"/>
      <c r="BZ1262" s="56"/>
      <c r="CA1262" s="56"/>
      <c r="CB1262" s="56"/>
      <c r="CC1262" s="56"/>
      <c r="CD1262" s="56"/>
      <c r="CE1262" s="56"/>
      <c r="CF1262" s="56"/>
      <c r="CG1262" s="56"/>
      <c r="CH1262" s="56"/>
      <c r="CI1262" s="56"/>
      <c r="CJ1262" s="56"/>
      <c r="CK1262" s="56"/>
      <c r="CL1262" s="56"/>
      <c r="CM1262" s="56"/>
      <c r="CN1262" s="56"/>
      <c r="CO1262" s="56"/>
      <c r="CP1262" s="56"/>
      <c r="CQ1262" s="56"/>
      <c r="CR1262" s="56"/>
      <c r="CS1262" s="58">
        <f>+AL1262+AT1262</f>
        <v>0</v>
      </c>
      <c r="CT1262" s="76">
        <f>+BA1262+BG1262+BM1262+BS1262+BY1262+CE1262+CK1262+CQ1262</f>
        <v>0</v>
      </c>
      <c r="CU1262" s="76">
        <f>+CS1262-CT1262</f>
        <v>0</v>
      </c>
      <c r="CV1262" s="81">
        <f>+AE1262-AL1262-AT1262</f>
        <v>808.5</v>
      </c>
      <c r="CW1262" s="56"/>
      <c r="CX1262" s="56"/>
      <c r="CY1262" s="56"/>
    </row>
    <row r="1263" spans="1:103" s="70" customFormat="1">
      <c r="A1263" s="56" t="s">
        <v>663</v>
      </c>
      <c r="B1263" s="13">
        <v>67</v>
      </c>
      <c r="C1263" s="15" t="s">
        <v>402</v>
      </c>
      <c r="D1263" s="15" t="s">
        <v>403</v>
      </c>
      <c r="E1263" s="13" t="s">
        <v>256</v>
      </c>
      <c r="F1263" s="13">
        <v>11</v>
      </c>
      <c r="G1263" s="13" t="s">
        <v>263</v>
      </c>
      <c r="H1263" s="13">
        <v>1</v>
      </c>
      <c r="I1263" s="55">
        <v>120.73</v>
      </c>
      <c r="J1263" s="55">
        <v>38900</v>
      </c>
      <c r="K1263" s="15">
        <v>0</v>
      </c>
      <c r="L1263" s="15" t="s">
        <v>41</v>
      </c>
      <c r="M1263" s="62" t="s">
        <v>14</v>
      </c>
      <c r="N1263" s="56" t="s">
        <v>157</v>
      </c>
      <c r="O1263" s="56" t="s">
        <v>3840</v>
      </c>
      <c r="P1263" s="86" t="s">
        <v>14</v>
      </c>
      <c r="Q1263" s="56">
        <v>7490745</v>
      </c>
      <c r="R1263" s="56" t="s">
        <v>664</v>
      </c>
      <c r="S1263" s="56" t="s">
        <v>465</v>
      </c>
      <c r="T1263" s="57" t="s">
        <v>263</v>
      </c>
      <c r="U1263" s="57">
        <v>1</v>
      </c>
      <c r="V1263" s="125">
        <v>120.73</v>
      </c>
      <c r="W1263" s="125" t="s">
        <v>1017</v>
      </c>
      <c r="X1263" s="65">
        <v>44640</v>
      </c>
      <c r="Y1263" s="65">
        <v>44952</v>
      </c>
      <c r="Z1263" s="69" t="s">
        <v>1080</v>
      </c>
      <c r="AA1263" s="322">
        <v>54216</v>
      </c>
      <c r="AB1263" s="56">
        <v>30</v>
      </c>
      <c r="AC1263" s="56">
        <v>60</v>
      </c>
      <c r="AD1263" s="65">
        <v>45884</v>
      </c>
      <c r="AE1263" s="117">
        <v>808.5</v>
      </c>
      <c r="AF1263" s="117"/>
      <c r="AG1263" s="56"/>
      <c r="AH1263" s="56"/>
      <c r="AI1263" s="56"/>
      <c r="AJ1263" s="56"/>
      <c r="AK1263" s="56"/>
      <c r="AL1263" s="58"/>
      <c r="AM1263" s="58"/>
      <c r="AN1263" s="58"/>
      <c r="AO1263" s="58"/>
      <c r="AP1263" s="58"/>
      <c r="AQ1263" s="58"/>
      <c r="AR1263" s="58"/>
      <c r="AS1263" s="58"/>
      <c r="AT1263" s="58"/>
      <c r="AU1263" s="58"/>
      <c r="AV1263" s="58"/>
      <c r="AW1263" s="56"/>
      <c r="AX1263" s="56"/>
      <c r="AY1263" s="56"/>
      <c r="AZ1263" s="56"/>
      <c r="BA1263" s="58"/>
      <c r="BB1263" s="58"/>
      <c r="BC1263" s="56"/>
      <c r="BD1263" s="56"/>
      <c r="BE1263" s="56"/>
      <c r="BF1263" s="56"/>
      <c r="BG1263" s="56"/>
      <c r="BH1263" s="56"/>
      <c r="BI1263" s="56"/>
      <c r="BJ1263" s="56"/>
      <c r="BK1263" s="56"/>
      <c r="BL1263" s="56"/>
      <c r="BM1263" s="56"/>
      <c r="BN1263" s="56"/>
      <c r="BO1263" s="56"/>
      <c r="BP1263" s="56"/>
      <c r="BQ1263" s="56"/>
      <c r="BR1263" s="56"/>
      <c r="BS1263" s="56"/>
      <c r="BT1263" s="56"/>
      <c r="BU1263" s="56"/>
      <c r="BV1263" s="56"/>
      <c r="BW1263" s="56"/>
      <c r="BX1263" s="56"/>
      <c r="BY1263" s="56"/>
      <c r="BZ1263" s="56"/>
      <c r="CA1263" s="56"/>
      <c r="CB1263" s="56"/>
      <c r="CC1263" s="56"/>
      <c r="CD1263" s="56"/>
      <c r="CE1263" s="56"/>
      <c r="CF1263" s="56"/>
      <c r="CG1263" s="56"/>
      <c r="CH1263" s="56"/>
      <c r="CI1263" s="56"/>
      <c r="CJ1263" s="56"/>
      <c r="CK1263" s="56"/>
      <c r="CL1263" s="56"/>
      <c r="CM1263" s="56"/>
      <c r="CN1263" s="56"/>
      <c r="CO1263" s="56"/>
      <c r="CP1263" s="56"/>
      <c r="CQ1263" s="56"/>
      <c r="CR1263" s="56"/>
      <c r="CS1263" s="58">
        <f>+AL1263+AT1263</f>
        <v>0</v>
      </c>
      <c r="CT1263" s="76">
        <f>+BA1263+BG1263+BM1263+BS1263+BY1263+CE1263+CK1263+CQ1263</f>
        <v>0</v>
      </c>
      <c r="CU1263" s="76">
        <f>+CS1263-CT1263</f>
        <v>0</v>
      </c>
      <c r="CV1263" s="81">
        <f>+AE1263-AL1263-AT1263</f>
        <v>808.5</v>
      </c>
      <c r="CW1263" s="56"/>
      <c r="CX1263" s="56"/>
      <c r="CY1263" s="56"/>
    </row>
    <row r="1264" spans="1:103" s="70" customFormat="1">
      <c r="A1264" s="56" t="s">
        <v>663</v>
      </c>
      <c r="B1264" s="13">
        <v>67</v>
      </c>
      <c r="C1264" s="15" t="s">
        <v>402</v>
      </c>
      <c r="D1264" s="15" t="s">
        <v>403</v>
      </c>
      <c r="E1264" s="13" t="s">
        <v>256</v>
      </c>
      <c r="F1264" s="13">
        <v>11</v>
      </c>
      <c r="G1264" s="13" t="s">
        <v>263</v>
      </c>
      <c r="H1264" s="13">
        <v>1</v>
      </c>
      <c r="I1264" s="55">
        <v>120.73</v>
      </c>
      <c r="J1264" s="55">
        <v>38900</v>
      </c>
      <c r="K1264" s="15">
        <v>0</v>
      </c>
      <c r="L1264" s="15" t="s">
        <v>41</v>
      </c>
      <c r="M1264" s="62" t="s">
        <v>14</v>
      </c>
      <c r="N1264" s="56" t="s">
        <v>157</v>
      </c>
      <c r="O1264" s="56" t="s">
        <v>3840</v>
      </c>
      <c r="P1264" s="86" t="s">
        <v>14</v>
      </c>
      <c r="Q1264" s="56">
        <v>7490745</v>
      </c>
      <c r="R1264" s="56" t="s">
        <v>664</v>
      </c>
      <c r="S1264" s="56" t="s">
        <v>465</v>
      </c>
      <c r="T1264" s="57" t="s">
        <v>263</v>
      </c>
      <c r="U1264" s="57">
        <v>1</v>
      </c>
      <c r="V1264" s="125">
        <v>120.73</v>
      </c>
      <c r="W1264" s="125" t="s">
        <v>1017</v>
      </c>
      <c r="X1264" s="65">
        <v>44640</v>
      </c>
      <c r="Y1264" s="65">
        <v>44952</v>
      </c>
      <c r="Z1264" s="69" t="s">
        <v>1080</v>
      </c>
      <c r="AA1264" s="322">
        <v>54216</v>
      </c>
      <c r="AB1264" s="56">
        <v>31</v>
      </c>
      <c r="AC1264" s="56">
        <v>60</v>
      </c>
      <c r="AD1264" s="65">
        <v>45915</v>
      </c>
      <c r="AE1264" s="117">
        <v>808.5</v>
      </c>
      <c r="AF1264" s="117"/>
      <c r="AG1264" s="56"/>
      <c r="AH1264" s="56"/>
      <c r="AI1264" s="56"/>
      <c r="AJ1264" s="56"/>
      <c r="AK1264" s="56"/>
      <c r="AL1264" s="58"/>
      <c r="AM1264" s="58"/>
      <c r="AN1264" s="58"/>
      <c r="AO1264" s="58"/>
      <c r="AP1264" s="58"/>
      <c r="AQ1264" s="58"/>
      <c r="AR1264" s="58"/>
      <c r="AS1264" s="58"/>
      <c r="AT1264" s="58"/>
      <c r="AU1264" s="58"/>
      <c r="AV1264" s="58"/>
      <c r="AW1264" s="56"/>
      <c r="AX1264" s="56"/>
      <c r="AY1264" s="56"/>
      <c r="AZ1264" s="56"/>
      <c r="BA1264" s="58"/>
      <c r="BB1264" s="58"/>
      <c r="BC1264" s="56"/>
      <c r="BD1264" s="56"/>
      <c r="BE1264" s="56"/>
      <c r="BF1264" s="56"/>
      <c r="BG1264" s="56"/>
      <c r="BH1264" s="56"/>
      <c r="BI1264" s="56"/>
      <c r="BJ1264" s="56"/>
      <c r="BK1264" s="56"/>
      <c r="BL1264" s="56"/>
      <c r="BM1264" s="56"/>
      <c r="BN1264" s="56"/>
      <c r="BO1264" s="56"/>
      <c r="BP1264" s="56"/>
      <c r="BQ1264" s="56"/>
      <c r="BR1264" s="56"/>
      <c r="BS1264" s="56"/>
      <c r="BT1264" s="56"/>
      <c r="BU1264" s="56"/>
      <c r="BV1264" s="56"/>
      <c r="BW1264" s="56"/>
      <c r="BX1264" s="56"/>
      <c r="BY1264" s="56"/>
      <c r="BZ1264" s="56"/>
      <c r="CA1264" s="56"/>
      <c r="CB1264" s="56"/>
      <c r="CC1264" s="56"/>
      <c r="CD1264" s="56"/>
      <c r="CE1264" s="56"/>
      <c r="CF1264" s="56"/>
      <c r="CG1264" s="56"/>
      <c r="CH1264" s="56"/>
      <c r="CI1264" s="56"/>
      <c r="CJ1264" s="56"/>
      <c r="CK1264" s="56"/>
      <c r="CL1264" s="56"/>
      <c r="CM1264" s="56"/>
      <c r="CN1264" s="56"/>
      <c r="CO1264" s="56"/>
      <c r="CP1264" s="56"/>
      <c r="CQ1264" s="56"/>
      <c r="CR1264" s="56"/>
      <c r="CS1264" s="58">
        <f>+AL1264+AT1264</f>
        <v>0</v>
      </c>
      <c r="CT1264" s="76">
        <f>+BA1264+BG1264+BM1264+BS1264+BY1264+CE1264+CK1264+CQ1264</f>
        <v>0</v>
      </c>
      <c r="CU1264" s="76">
        <f>+CS1264-CT1264</f>
        <v>0</v>
      </c>
      <c r="CV1264" s="81">
        <f>+AE1264-AL1264-AT1264</f>
        <v>808.5</v>
      </c>
      <c r="CW1264" s="56"/>
      <c r="CX1264" s="56"/>
      <c r="CY1264" s="56"/>
    </row>
    <row r="1265" spans="1:103" s="70" customFormat="1">
      <c r="A1265" s="56" t="s">
        <v>663</v>
      </c>
      <c r="B1265" s="13">
        <v>67</v>
      </c>
      <c r="C1265" s="15" t="s">
        <v>402</v>
      </c>
      <c r="D1265" s="15" t="s">
        <v>403</v>
      </c>
      <c r="E1265" s="13" t="s">
        <v>256</v>
      </c>
      <c r="F1265" s="13">
        <v>11</v>
      </c>
      <c r="G1265" s="13" t="s">
        <v>263</v>
      </c>
      <c r="H1265" s="13">
        <v>1</v>
      </c>
      <c r="I1265" s="55">
        <v>120.73</v>
      </c>
      <c r="J1265" s="55">
        <v>38900</v>
      </c>
      <c r="K1265" s="15">
        <v>0</v>
      </c>
      <c r="L1265" s="15" t="s">
        <v>41</v>
      </c>
      <c r="M1265" s="62" t="s">
        <v>14</v>
      </c>
      <c r="N1265" s="56" t="s">
        <v>157</v>
      </c>
      <c r="O1265" s="56" t="s">
        <v>3840</v>
      </c>
      <c r="P1265" s="86" t="s">
        <v>14</v>
      </c>
      <c r="Q1265" s="56">
        <v>7490745</v>
      </c>
      <c r="R1265" s="56" t="s">
        <v>664</v>
      </c>
      <c r="S1265" s="56" t="s">
        <v>465</v>
      </c>
      <c r="T1265" s="57" t="s">
        <v>263</v>
      </c>
      <c r="U1265" s="57">
        <v>1</v>
      </c>
      <c r="V1265" s="125">
        <v>120.73</v>
      </c>
      <c r="W1265" s="125" t="s">
        <v>1017</v>
      </c>
      <c r="X1265" s="65">
        <v>44640</v>
      </c>
      <c r="Y1265" s="65">
        <v>44952</v>
      </c>
      <c r="Z1265" s="69" t="s">
        <v>1080</v>
      </c>
      <c r="AA1265" s="322">
        <v>54216</v>
      </c>
      <c r="AB1265" s="56">
        <v>32</v>
      </c>
      <c r="AC1265" s="56">
        <v>60</v>
      </c>
      <c r="AD1265" s="65">
        <v>45945</v>
      </c>
      <c r="AE1265" s="117">
        <v>808.5</v>
      </c>
      <c r="AF1265" s="117"/>
      <c r="AG1265" s="56"/>
      <c r="AH1265" s="56"/>
      <c r="AI1265" s="56"/>
      <c r="AJ1265" s="56"/>
      <c r="AK1265" s="56"/>
      <c r="AL1265" s="58"/>
      <c r="AM1265" s="58"/>
      <c r="AN1265" s="58"/>
      <c r="AO1265" s="58"/>
      <c r="AP1265" s="58"/>
      <c r="AQ1265" s="58"/>
      <c r="AR1265" s="58"/>
      <c r="AS1265" s="58"/>
      <c r="AT1265" s="58"/>
      <c r="AU1265" s="58"/>
      <c r="AV1265" s="58"/>
      <c r="AW1265" s="56"/>
      <c r="AX1265" s="56"/>
      <c r="AY1265" s="56"/>
      <c r="AZ1265" s="56"/>
      <c r="BA1265" s="58"/>
      <c r="BB1265" s="58"/>
      <c r="BC1265" s="56"/>
      <c r="BD1265" s="56"/>
      <c r="BE1265" s="56"/>
      <c r="BF1265" s="56"/>
      <c r="BG1265" s="56"/>
      <c r="BH1265" s="56"/>
      <c r="BI1265" s="56"/>
      <c r="BJ1265" s="56"/>
      <c r="BK1265" s="56"/>
      <c r="BL1265" s="56"/>
      <c r="BM1265" s="56"/>
      <c r="BN1265" s="56"/>
      <c r="BO1265" s="56"/>
      <c r="BP1265" s="56"/>
      <c r="BQ1265" s="56"/>
      <c r="BR1265" s="56"/>
      <c r="BS1265" s="56"/>
      <c r="BT1265" s="56"/>
      <c r="BU1265" s="56"/>
      <c r="BV1265" s="56"/>
      <c r="BW1265" s="56"/>
      <c r="BX1265" s="56"/>
      <c r="BY1265" s="56"/>
      <c r="BZ1265" s="56"/>
      <c r="CA1265" s="56"/>
      <c r="CB1265" s="56"/>
      <c r="CC1265" s="56"/>
      <c r="CD1265" s="56"/>
      <c r="CE1265" s="56"/>
      <c r="CF1265" s="56"/>
      <c r="CG1265" s="56"/>
      <c r="CH1265" s="56"/>
      <c r="CI1265" s="56"/>
      <c r="CJ1265" s="56"/>
      <c r="CK1265" s="56"/>
      <c r="CL1265" s="56"/>
      <c r="CM1265" s="56"/>
      <c r="CN1265" s="56"/>
      <c r="CO1265" s="56"/>
      <c r="CP1265" s="56"/>
      <c r="CQ1265" s="56"/>
      <c r="CR1265" s="56"/>
      <c r="CS1265" s="58">
        <f>+AL1265+AT1265</f>
        <v>0</v>
      </c>
      <c r="CT1265" s="76">
        <f>+BA1265+BG1265+BM1265+BS1265+BY1265+CE1265+CK1265+CQ1265</f>
        <v>0</v>
      </c>
      <c r="CU1265" s="76">
        <f>+CS1265-CT1265</f>
        <v>0</v>
      </c>
      <c r="CV1265" s="81">
        <f>+AE1265-AL1265-AT1265</f>
        <v>808.5</v>
      </c>
      <c r="CW1265" s="56"/>
      <c r="CX1265" s="56"/>
      <c r="CY1265" s="56"/>
    </row>
    <row r="1266" spans="1:103" s="70" customFormat="1">
      <c r="A1266" s="56" t="s">
        <v>663</v>
      </c>
      <c r="B1266" s="13">
        <v>67</v>
      </c>
      <c r="C1266" s="15" t="s">
        <v>402</v>
      </c>
      <c r="D1266" s="15" t="s">
        <v>403</v>
      </c>
      <c r="E1266" s="13" t="s">
        <v>256</v>
      </c>
      <c r="F1266" s="13">
        <v>11</v>
      </c>
      <c r="G1266" s="13" t="s">
        <v>263</v>
      </c>
      <c r="H1266" s="13">
        <v>1</v>
      </c>
      <c r="I1266" s="55">
        <v>120.73</v>
      </c>
      <c r="J1266" s="55">
        <v>38900</v>
      </c>
      <c r="K1266" s="15">
        <v>0</v>
      </c>
      <c r="L1266" s="15" t="s">
        <v>41</v>
      </c>
      <c r="M1266" s="62" t="s">
        <v>14</v>
      </c>
      <c r="N1266" s="56" t="s">
        <v>157</v>
      </c>
      <c r="O1266" s="56" t="s">
        <v>3840</v>
      </c>
      <c r="P1266" s="86" t="s">
        <v>14</v>
      </c>
      <c r="Q1266" s="56">
        <v>7490745</v>
      </c>
      <c r="R1266" s="56" t="s">
        <v>664</v>
      </c>
      <c r="S1266" s="56" t="s">
        <v>465</v>
      </c>
      <c r="T1266" s="57" t="s">
        <v>263</v>
      </c>
      <c r="U1266" s="57">
        <v>1</v>
      </c>
      <c r="V1266" s="125">
        <v>120.73</v>
      </c>
      <c r="W1266" s="125" t="s">
        <v>1017</v>
      </c>
      <c r="X1266" s="65">
        <v>44640</v>
      </c>
      <c r="Y1266" s="65">
        <v>44952</v>
      </c>
      <c r="Z1266" s="69" t="s">
        <v>1080</v>
      </c>
      <c r="AA1266" s="322">
        <v>54216</v>
      </c>
      <c r="AB1266" s="56">
        <v>33</v>
      </c>
      <c r="AC1266" s="56">
        <v>60</v>
      </c>
      <c r="AD1266" s="65">
        <v>45976</v>
      </c>
      <c r="AE1266" s="117">
        <v>808.5</v>
      </c>
      <c r="AF1266" s="117"/>
      <c r="AG1266" s="56"/>
      <c r="AH1266" s="56"/>
      <c r="AI1266" s="56"/>
      <c r="AJ1266" s="56"/>
      <c r="AK1266" s="56"/>
      <c r="AL1266" s="58"/>
      <c r="AM1266" s="58"/>
      <c r="AN1266" s="58"/>
      <c r="AO1266" s="58"/>
      <c r="AP1266" s="58"/>
      <c r="AQ1266" s="58"/>
      <c r="AR1266" s="58"/>
      <c r="AS1266" s="58"/>
      <c r="AT1266" s="58"/>
      <c r="AU1266" s="58"/>
      <c r="AV1266" s="58"/>
      <c r="AW1266" s="56"/>
      <c r="AX1266" s="56"/>
      <c r="AY1266" s="56"/>
      <c r="AZ1266" s="56"/>
      <c r="BA1266" s="58"/>
      <c r="BB1266" s="58"/>
      <c r="BC1266" s="56"/>
      <c r="BD1266" s="56"/>
      <c r="BE1266" s="56"/>
      <c r="BF1266" s="56"/>
      <c r="BG1266" s="56"/>
      <c r="BH1266" s="56"/>
      <c r="BI1266" s="56"/>
      <c r="BJ1266" s="56"/>
      <c r="BK1266" s="56"/>
      <c r="BL1266" s="56"/>
      <c r="BM1266" s="56"/>
      <c r="BN1266" s="56"/>
      <c r="BO1266" s="56"/>
      <c r="BP1266" s="56"/>
      <c r="BQ1266" s="56"/>
      <c r="BR1266" s="56"/>
      <c r="BS1266" s="56"/>
      <c r="BT1266" s="56"/>
      <c r="BU1266" s="56"/>
      <c r="BV1266" s="56"/>
      <c r="BW1266" s="56"/>
      <c r="BX1266" s="56"/>
      <c r="BY1266" s="56"/>
      <c r="BZ1266" s="56"/>
      <c r="CA1266" s="56"/>
      <c r="CB1266" s="56"/>
      <c r="CC1266" s="56"/>
      <c r="CD1266" s="56"/>
      <c r="CE1266" s="56"/>
      <c r="CF1266" s="56"/>
      <c r="CG1266" s="56"/>
      <c r="CH1266" s="56"/>
      <c r="CI1266" s="56"/>
      <c r="CJ1266" s="56"/>
      <c r="CK1266" s="56"/>
      <c r="CL1266" s="56"/>
      <c r="CM1266" s="56"/>
      <c r="CN1266" s="56"/>
      <c r="CO1266" s="56"/>
      <c r="CP1266" s="56"/>
      <c r="CQ1266" s="56"/>
      <c r="CR1266" s="56"/>
      <c r="CS1266" s="58">
        <f>+AL1266+AT1266</f>
        <v>0</v>
      </c>
      <c r="CT1266" s="76">
        <f>+BA1266+BG1266+BM1266+BS1266+BY1266+CE1266+CK1266+CQ1266</f>
        <v>0</v>
      </c>
      <c r="CU1266" s="76">
        <f>+CS1266-CT1266</f>
        <v>0</v>
      </c>
      <c r="CV1266" s="81">
        <f>+AE1266-AL1266-AT1266</f>
        <v>808.5</v>
      </c>
      <c r="CW1266" s="56"/>
      <c r="CX1266" s="56"/>
      <c r="CY1266" s="56"/>
    </row>
    <row r="1267" spans="1:103" s="70" customFormat="1">
      <c r="A1267" s="56" t="s">
        <v>663</v>
      </c>
      <c r="B1267" s="13">
        <v>67</v>
      </c>
      <c r="C1267" s="15" t="s">
        <v>402</v>
      </c>
      <c r="D1267" s="15" t="s">
        <v>403</v>
      </c>
      <c r="E1267" s="13" t="s">
        <v>256</v>
      </c>
      <c r="F1267" s="13">
        <v>11</v>
      </c>
      <c r="G1267" s="13" t="s">
        <v>263</v>
      </c>
      <c r="H1267" s="13">
        <v>1</v>
      </c>
      <c r="I1267" s="55">
        <v>120.73</v>
      </c>
      <c r="J1267" s="55">
        <v>38900</v>
      </c>
      <c r="K1267" s="15">
        <v>0</v>
      </c>
      <c r="L1267" s="15" t="s">
        <v>41</v>
      </c>
      <c r="M1267" s="62" t="s">
        <v>14</v>
      </c>
      <c r="N1267" s="56" t="s">
        <v>157</v>
      </c>
      <c r="O1267" s="56" t="s">
        <v>3840</v>
      </c>
      <c r="P1267" s="86" t="s">
        <v>14</v>
      </c>
      <c r="Q1267" s="56">
        <v>7490745</v>
      </c>
      <c r="R1267" s="56" t="s">
        <v>664</v>
      </c>
      <c r="S1267" s="56" t="s">
        <v>465</v>
      </c>
      <c r="T1267" s="57" t="s">
        <v>263</v>
      </c>
      <c r="U1267" s="57">
        <v>1</v>
      </c>
      <c r="V1267" s="125">
        <v>120.73</v>
      </c>
      <c r="W1267" s="125" t="s">
        <v>1017</v>
      </c>
      <c r="X1267" s="65">
        <v>44640</v>
      </c>
      <c r="Y1267" s="65">
        <v>44952</v>
      </c>
      <c r="Z1267" s="69" t="s">
        <v>1080</v>
      </c>
      <c r="AA1267" s="322">
        <v>54216</v>
      </c>
      <c r="AB1267" s="56">
        <v>34</v>
      </c>
      <c r="AC1267" s="56">
        <v>60</v>
      </c>
      <c r="AD1267" s="65">
        <v>46006</v>
      </c>
      <c r="AE1267" s="117">
        <v>808.5</v>
      </c>
      <c r="AF1267" s="117"/>
      <c r="AG1267" s="56"/>
      <c r="AH1267" s="56"/>
      <c r="AI1267" s="56"/>
      <c r="AJ1267" s="56"/>
      <c r="AK1267" s="56"/>
      <c r="AL1267" s="58"/>
      <c r="AM1267" s="58"/>
      <c r="AN1267" s="58"/>
      <c r="AO1267" s="58"/>
      <c r="AP1267" s="58"/>
      <c r="AQ1267" s="58"/>
      <c r="AR1267" s="58"/>
      <c r="AS1267" s="58"/>
      <c r="AT1267" s="58"/>
      <c r="AU1267" s="58"/>
      <c r="AV1267" s="58"/>
      <c r="AW1267" s="56"/>
      <c r="AX1267" s="56"/>
      <c r="AY1267" s="56"/>
      <c r="AZ1267" s="56"/>
      <c r="BA1267" s="58"/>
      <c r="BB1267" s="58"/>
      <c r="BC1267" s="56"/>
      <c r="BD1267" s="56"/>
      <c r="BE1267" s="56"/>
      <c r="BF1267" s="56"/>
      <c r="BG1267" s="56"/>
      <c r="BH1267" s="56"/>
      <c r="BI1267" s="56"/>
      <c r="BJ1267" s="56"/>
      <c r="BK1267" s="56"/>
      <c r="BL1267" s="56"/>
      <c r="BM1267" s="56"/>
      <c r="BN1267" s="56"/>
      <c r="BO1267" s="56"/>
      <c r="BP1267" s="56"/>
      <c r="BQ1267" s="56"/>
      <c r="BR1267" s="56"/>
      <c r="BS1267" s="56"/>
      <c r="BT1267" s="56"/>
      <c r="BU1267" s="56"/>
      <c r="BV1267" s="56"/>
      <c r="BW1267" s="56"/>
      <c r="BX1267" s="56"/>
      <c r="BY1267" s="56"/>
      <c r="BZ1267" s="56"/>
      <c r="CA1267" s="56"/>
      <c r="CB1267" s="56"/>
      <c r="CC1267" s="56"/>
      <c r="CD1267" s="56"/>
      <c r="CE1267" s="56"/>
      <c r="CF1267" s="56"/>
      <c r="CG1267" s="56"/>
      <c r="CH1267" s="56"/>
      <c r="CI1267" s="56"/>
      <c r="CJ1267" s="56"/>
      <c r="CK1267" s="56"/>
      <c r="CL1267" s="56"/>
      <c r="CM1267" s="56"/>
      <c r="CN1267" s="56"/>
      <c r="CO1267" s="56"/>
      <c r="CP1267" s="56"/>
      <c r="CQ1267" s="56"/>
      <c r="CR1267" s="56"/>
      <c r="CS1267" s="58">
        <f>+AL1267+AT1267</f>
        <v>0</v>
      </c>
      <c r="CT1267" s="76">
        <f>+BA1267+BG1267+BM1267+BS1267+BY1267+CE1267+CK1267+CQ1267</f>
        <v>0</v>
      </c>
      <c r="CU1267" s="76">
        <f>+CS1267-CT1267</f>
        <v>0</v>
      </c>
      <c r="CV1267" s="81">
        <f>+AE1267-AL1267-AT1267</f>
        <v>808.5</v>
      </c>
      <c r="CW1267" s="56"/>
      <c r="CX1267" s="56"/>
      <c r="CY1267" s="56"/>
    </row>
    <row r="1268" spans="1:103" s="70" customFormat="1">
      <c r="A1268" s="56" t="s">
        <v>663</v>
      </c>
      <c r="B1268" s="13">
        <v>67</v>
      </c>
      <c r="C1268" s="15" t="s">
        <v>402</v>
      </c>
      <c r="D1268" s="15" t="s">
        <v>403</v>
      </c>
      <c r="E1268" s="13" t="s">
        <v>256</v>
      </c>
      <c r="F1268" s="13">
        <v>11</v>
      </c>
      <c r="G1268" s="13" t="s">
        <v>263</v>
      </c>
      <c r="H1268" s="13">
        <v>1</v>
      </c>
      <c r="I1268" s="55">
        <v>120.73</v>
      </c>
      <c r="J1268" s="55">
        <v>38900</v>
      </c>
      <c r="K1268" s="15">
        <v>0</v>
      </c>
      <c r="L1268" s="15" t="s">
        <v>41</v>
      </c>
      <c r="M1268" s="62" t="s">
        <v>14</v>
      </c>
      <c r="N1268" s="56" t="s">
        <v>157</v>
      </c>
      <c r="O1268" s="56" t="s">
        <v>3840</v>
      </c>
      <c r="P1268" s="86" t="s">
        <v>14</v>
      </c>
      <c r="Q1268" s="56">
        <v>7490745</v>
      </c>
      <c r="R1268" s="56" t="s">
        <v>664</v>
      </c>
      <c r="S1268" s="56" t="s">
        <v>465</v>
      </c>
      <c r="T1268" s="57" t="s">
        <v>263</v>
      </c>
      <c r="U1268" s="57">
        <v>1</v>
      </c>
      <c r="V1268" s="125">
        <v>120.73</v>
      </c>
      <c r="W1268" s="125" t="s">
        <v>1017</v>
      </c>
      <c r="X1268" s="65">
        <v>44640</v>
      </c>
      <c r="Y1268" s="65">
        <v>44952</v>
      </c>
      <c r="Z1268" s="69" t="s">
        <v>1080</v>
      </c>
      <c r="AA1268" s="322">
        <v>54216</v>
      </c>
      <c r="AB1268" s="56">
        <v>35</v>
      </c>
      <c r="AC1268" s="56">
        <v>60</v>
      </c>
      <c r="AD1268" s="65">
        <v>46037</v>
      </c>
      <c r="AE1268" s="117">
        <v>808.5</v>
      </c>
      <c r="AF1268" s="117"/>
      <c r="AG1268" s="56"/>
      <c r="AH1268" s="56"/>
      <c r="AI1268" s="56"/>
      <c r="AJ1268" s="56"/>
      <c r="AK1268" s="56"/>
      <c r="AL1268" s="58"/>
      <c r="AM1268" s="58"/>
      <c r="AN1268" s="58"/>
      <c r="AO1268" s="58"/>
      <c r="AP1268" s="58"/>
      <c r="AQ1268" s="58"/>
      <c r="AR1268" s="58"/>
      <c r="AS1268" s="58"/>
      <c r="AT1268" s="58"/>
      <c r="AU1268" s="58"/>
      <c r="AV1268" s="58"/>
      <c r="AW1268" s="56"/>
      <c r="AX1268" s="56"/>
      <c r="AY1268" s="56"/>
      <c r="AZ1268" s="56"/>
      <c r="BA1268" s="58"/>
      <c r="BB1268" s="58"/>
      <c r="BC1268" s="56"/>
      <c r="BD1268" s="56"/>
      <c r="BE1268" s="56"/>
      <c r="BF1268" s="56"/>
      <c r="BG1268" s="56"/>
      <c r="BH1268" s="56"/>
      <c r="BI1268" s="56"/>
      <c r="BJ1268" s="56"/>
      <c r="BK1268" s="56"/>
      <c r="BL1268" s="56"/>
      <c r="BM1268" s="56"/>
      <c r="BN1268" s="56"/>
      <c r="BO1268" s="56"/>
      <c r="BP1268" s="56"/>
      <c r="BQ1268" s="56"/>
      <c r="BR1268" s="56"/>
      <c r="BS1268" s="56"/>
      <c r="BT1268" s="56"/>
      <c r="BU1268" s="56"/>
      <c r="BV1268" s="56"/>
      <c r="BW1268" s="56"/>
      <c r="BX1268" s="56"/>
      <c r="BY1268" s="56"/>
      <c r="BZ1268" s="56"/>
      <c r="CA1268" s="56"/>
      <c r="CB1268" s="56"/>
      <c r="CC1268" s="56"/>
      <c r="CD1268" s="56"/>
      <c r="CE1268" s="56"/>
      <c r="CF1268" s="56"/>
      <c r="CG1268" s="56"/>
      <c r="CH1268" s="56"/>
      <c r="CI1268" s="56"/>
      <c r="CJ1268" s="56"/>
      <c r="CK1268" s="56"/>
      <c r="CL1268" s="56"/>
      <c r="CM1268" s="56"/>
      <c r="CN1268" s="56"/>
      <c r="CO1268" s="56"/>
      <c r="CP1268" s="56"/>
      <c r="CQ1268" s="56"/>
      <c r="CR1268" s="56"/>
      <c r="CS1268" s="58">
        <f>+AL1268+AT1268</f>
        <v>0</v>
      </c>
      <c r="CT1268" s="76">
        <f>+BA1268+BG1268+BM1268+BS1268+BY1268+CE1268+CK1268+CQ1268</f>
        <v>0</v>
      </c>
      <c r="CU1268" s="76">
        <f>+CS1268-CT1268</f>
        <v>0</v>
      </c>
      <c r="CV1268" s="81">
        <f>+AE1268-AL1268-AT1268</f>
        <v>808.5</v>
      </c>
      <c r="CW1268" s="56"/>
      <c r="CX1268" s="56"/>
      <c r="CY1268" s="56"/>
    </row>
    <row r="1269" spans="1:103" s="70" customFormat="1">
      <c r="A1269" s="56" t="s">
        <v>663</v>
      </c>
      <c r="B1269" s="13">
        <v>67</v>
      </c>
      <c r="C1269" s="15" t="s">
        <v>402</v>
      </c>
      <c r="D1269" s="15" t="s">
        <v>403</v>
      </c>
      <c r="E1269" s="13" t="s">
        <v>256</v>
      </c>
      <c r="F1269" s="13">
        <v>11</v>
      </c>
      <c r="G1269" s="13" t="s">
        <v>263</v>
      </c>
      <c r="H1269" s="13">
        <v>1</v>
      </c>
      <c r="I1269" s="55">
        <v>120.73</v>
      </c>
      <c r="J1269" s="55">
        <v>38900</v>
      </c>
      <c r="K1269" s="15">
        <v>0</v>
      </c>
      <c r="L1269" s="15" t="s">
        <v>41</v>
      </c>
      <c r="M1269" s="62" t="s">
        <v>14</v>
      </c>
      <c r="N1269" s="56" t="s">
        <v>157</v>
      </c>
      <c r="O1269" s="56" t="s">
        <v>3840</v>
      </c>
      <c r="P1269" s="86" t="s">
        <v>14</v>
      </c>
      <c r="Q1269" s="56">
        <v>7490745</v>
      </c>
      <c r="R1269" s="56" t="s">
        <v>664</v>
      </c>
      <c r="S1269" s="56" t="s">
        <v>465</v>
      </c>
      <c r="T1269" s="57" t="s">
        <v>263</v>
      </c>
      <c r="U1269" s="57">
        <v>1</v>
      </c>
      <c r="V1269" s="125">
        <v>120.73</v>
      </c>
      <c r="W1269" s="125" t="s">
        <v>1017</v>
      </c>
      <c r="X1269" s="65">
        <v>44640</v>
      </c>
      <c r="Y1269" s="65">
        <v>44952</v>
      </c>
      <c r="Z1269" s="69" t="s">
        <v>1080</v>
      </c>
      <c r="AA1269" s="322">
        <v>54216</v>
      </c>
      <c r="AB1269" s="56">
        <v>36</v>
      </c>
      <c r="AC1269" s="56">
        <v>60</v>
      </c>
      <c r="AD1269" s="65">
        <v>46068</v>
      </c>
      <c r="AE1269" s="117">
        <v>808.5</v>
      </c>
      <c r="AF1269" s="117"/>
      <c r="AG1269" s="56"/>
      <c r="AH1269" s="56"/>
      <c r="AI1269" s="56"/>
      <c r="AJ1269" s="56"/>
      <c r="AK1269" s="56"/>
      <c r="AL1269" s="58"/>
      <c r="AM1269" s="58"/>
      <c r="AN1269" s="58"/>
      <c r="AO1269" s="58"/>
      <c r="AP1269" s="58"/>
      <c r="AQ1269" s="58"/>
      <c r="AR1269" s="58"/>
      <c r="AS1269" s="58"/>
      <c r="AT1269" s="58"/>
      <c r="AU1269" s="58"/>
      <c r="AV1269" s="58"/>
      <c r="AW1269" s="56"/>
      <c r="AX1269" s="56"/>
      <c r="AY1269" s="56"/>
      <c r="AZ1269" s="56"/>
      <c r="BA1269" s="58"/>
      <c r="BB1269" s="58"/>
      <c r="BC1269" s="56"/>
      <c r="BD1269" s="56"/>
      <c r="BE1269" s="56"/>
      <c r="BF1269" s="56"/>
      <c r="BG1269" s="56"/>
      <c r="BH1269" s="56"/>
      <c r="BI1269" s="56"/>
      <c r="BJ1269" s="56"/>
      <c r="BK1269" s="56"/>
      <c r="BL1269" s="56"/>
      <c r="BM1269" s="56"/>
      <c r="BN1269" s="56"/>
      <c r="BO1269" s="56"/>
      <c r="BP1269" s="56"/>
      <c r="BQ1269" s="56"/>
      <c r="BR1269" s="56"/>
      <c r="BS1269" s="56"/>
      <c r="BT1269" s="56"/>
      <c r="BU1269" s="56"/>
      <c r="BV1269" s="56"/>
      <c r="BW1269" s="56"/>
      <c r="BX1269" s="56"/>
      <c r="BY1269" s="56"/>
      <c r="BZ1269" s="56"/>
      <c r="CA1269" s="56"/>
      <c r="CB1269" s="56"/>
      <c r="CC1269" s="56"/>
      <c r="CD1269" s="56"/>
      <c r="CE1269" s="56"/>
      <c r="CF1269" s="56"/>
      <c r="CG1269" s="56"/>
      <c r="CH1269" s="56"/>
      <c r="CI1269" s="56"/>
      <c r="CJ1269" s="56"/>
      <c r="CK1269" s="56"/>
      <c r="CL1269" s="56"/>
      <c r="CM1269" s="56"/>
      <c r="CN1269" s="56"/>
      <c r="CO1269" s="56"/>
      <c r="CP1269" s="56"/>
      <c r="CQ1269" s="56"/>
      <c r="CR1269" s="56"/>
      <c r="CS1269" s="58">
        <f>+AL1269+AT1269</f>
        <v>0</v>
      </c>
      <c r="CT1269" s="76">
        <f>+BA1269+BG1269+BM1269+BS1269+BY1269+CE1269+CK1269+CQ1269</f>
        <v>0</v>
      </c>
      <c r="CU1269" s="76">
        <f>+CS1269-CT1269</f>
        <v>0</v>
      </c>
      <c r="CV1269" s="81">
        <f>+AE1269-AL1269-AT1269</f>
        <v>808.5</v>
      </c>
      <c r="CW1269" s="56"/>
      <c r="CX1269" s="56"/>
      <c r="CY1269" s="56"/>
    </row>
    <row r="1270" spans="1:103" s="70" customFormat="1">
      <c r="A1270" s="56" t="s">
        <v>663</v>
      </c>
      <c r="B1270" s="13">
        <v>67</v>
      </c>
      <c r="C1270" s="15" t="s">
        <v>402</v>
      </c>
      <c r="D1270" s="15" t="s">
        <v>403</v>
      </c>
      <c r="E1270" s="13" t="s">
        <v>256</v>
      </c>
      <c r="F1270" s="13">
        <v>11</v>
      </c>
      <c r="G1270" s="13" t="s">
        <v>263</v>
      </c>
      <c r="H1270" s="13">
        <v>1</v>
      </c>
      <c r="I1270" s="55">
        <v>120.73</v>
      </c>
      <c r="J1270" s="55">
        <v>38900</v>
      </c>
      <c r="K1270" s="15">
        <v>0</v>
      </c>
      <c r="L1270" s="15" t="s">
        <v>41</v>
      </c>
      <c r="M1270" s="62" t="s">
        <v>14</v>
      </c>
      <c r="N1270" s="56" t="s">
        <v>157</v>
      </c>
      <c r="O1270" s="56" t="s">
        <v>3840</v>
      </c>
      <c r="P1270" s="86" t="s">
        <v>14</v>
      </c>
      <c r="Q1270" s="56">
        <v>7490745</v>
      </c>
      <c r="R1270" s="56" t="s">
        <v>664</v>
      </c>
      <c r="S1270" s="56" t="s">
        <v>465</v>
      </c>
      <c r="T1270" s="57" t="s">
        <v>263</v>
      </c>
      <c r="U1270" s="57">
        <v>1</v>
      </c>
      <c r="V1270" s="125">
        <v>120.73</v>
      </c>
      <c r="W1270" s="125" t="s">
        <v>1017</v>
      </c>
      <c r="X1270" s="65">
        <v>44640</v>
      </c>
      <c r="Y1270" s="65">
        <v>44952</v>
      </c>
      <c r="Z1270" s="69" t="s">
        <v>1080</v>
      </c>
      <c r="AA1270" s="322">
        <v>54216</v>
      </c>
      <c r="AB1270" s="56">
        <v>37</v>
      </c>
      <c r="AC1270" s="56">
        <v>60</v>
      </c>
      <c r="AD1270" s="65">
        <v>46096</v>
      </c>
      <c r="AE1270" s="117">
        <v>808.5</v>
      </c>
      <c r="AF1270" s="117"/>
      <c r="AG1270" s="56"/>
      <c r="AH1270" s="56"/>
      <c r="AI1270" s="56"/>
      <c r="AJ1270" s="56"/>
      <c r="AK1270" s="56"/>
      <c r="AL1270" s="58"/>
      <c r="AM1270" s="58"/>
      <c r="AN1270" s="58"/>
      <c r="AO1270" s="58"/>
      <c r="AP1270" s="58"/>
      <c r="AQ1270" s="58"/>
      <c r="AR1270" s="58"/>
      <c r="AS1270" s="58"/>
      <c r="AT1270" s="58"/>
      <c r="AU1270" s="58"/>
      <c r="AV1270" s="58"/>
      <c r="AW1270" s="56"/>
      <c r="AX1270" s="56"/>
      <c r="AY1270" s="56"/>
      <c r="AZ1270" s="56"/>
      <c r="BA1270" s="58"/>
      <c r="BB1270" s="58"/>
      <c r="BC1270" s="56"/>
      <c r="BD1270" s="56"/>
      <c r="BE1270" s="56"/>
      <c r="BF1270" s="56"/>
      <c r="BG1270" s="56"/>
      <c r="BH1270" s="56"/>
      <c r="BI1270" s="56"/>
      <c r="BJ1270" s="56"/>
      <c r="BK1270" s="56"/>
      <c r="BL1270" s="56"/>
      <c r="BM1270" s="56"/>
      <c r="BN1270" s="56"/>
      <c r="BO1270" s="56"/>
      <c r="BP1270" s="56"/>
      <c r="BQ1270" s="56"/>
      <c r="BR1270" s="56"/>
      <c r="BS1270" s="56"/>
      <c r="BT1270" s="56"/>
      <c r="BU1270" s="56"/>
      <c r="BV1270" s="56"/>
      <c r="BW1270" s="56"/>
      <c r="BX1270" s="56"/>
      <c r="BY1270" s="56"/>
      <c r="BZ1270" s="56"/>
      <c r="CA1270" s="56"/>
      <c r="CB1270" s="56"/>
      <c r="CC1270" s="56"/>
      <c r="CD1270" s="56"/>
      <c r="CE1270" s="56"/>
      <c r="CF1270" s="56"/>
      <c r="CG1270" s="56"/>
      <c r="CH1270" s="56"/>
      <c r="CI1270" s="56"/>
      <c r="CJ1270" s="56"/>
      <c r="CK1270" s="56"/>
      <c r="CL1270" s="56"/>
      <c r="CM1270" s="56"/>
      <c r="CN1270" s="56"/>
      <c r="CO1270" s="56"/>
      <c r="CP1270" s="56"/>
      <c r="CQ1270" s="56"/>
      <c r="CR1270" s="56"/>
      <c r="CS1270" s="58">
        <f>+AL1270+AT1270</f>
        <v>0</v>
      </c>
      <c r="CT1270" s="76">
        <f>+BA1270+BG1270+BM1270+BS1270+BY1270+CE1270+CK1270+CQ1270</f>
        <v>0</v>
      </c>
      <c r="CU1270" s="76">
        <f>+CS1270-CT1270</f>
        <v>0</v>
      </c>
      <c r="CV1270" s="81">
        <f>+AE1270-AL1270-AT1270</f>
        <v>808.5</v>
      </c>
      <c r="CW1270" s="56"/>
      <c r="CX1270" s="56"/>
      <c r="CY1270" s="56"/>
    </row>
    <row r="1271" spans="1:103" s="70" customFormat="1">
      <c r="A1271" s="56" t="s">
        <v>663</v>
      </c>
      <c r="B1271" s="13">
        <v>67</v>
      </c>
      <c r="C1271" s="15" t="s">
        <v>402</v>
      </c>
      <c r="D1271" s="15" t="s">
        <v>403</v>
      </c>
      <c r="E1271" s="13" t="s">
        <v>256</v>
      </c>
      <c r="F1271" s="13">
        <v>11</v>
      </c>
      <c r="G1271" s="13" t="s">
        <v>263</v>
      </c>
      <c r="H1271" s="13">
        <v>1</v>
      </c>
      <c r="I1271" s="55">
        <v>120.73</v>
      </c>
      <c r="J1271" s="55">
        <v>38900</v>
      </c>
      <c r="K1271" s="15">
        <v>0</v>
      </c>
      <c r="L1271" s="15" t="s">
        <v>41</v>
      </c>
      <c r="M1271" s="62" t="s">
        <v>14</v>
      </c>
      <c r="N1271" s="56" t="s">
        <v>157</v>
      </c>
      <c r="O1271" s="56" t="s">
        <v>3840</v>
      </c>
      <c r="P1271" s="86" t="s">
        <v>14</v>
      </c>
      <c r="Q1271" s="56">
        <v>7490745</v>
      </c>
      <c r="R1271" s="56" t="s">
        <v>664</v>
      </c>
      <c r="S1271" s="56" t="s">
        <v>465</v>
      </c>
      <c r="T1271" s="57" t="s">
        <v>263</v>
      </c>
      <c r="U1271" s="57">
        <v>1</v>
      </c>
      <c r="V1271" s="125">
        <v>120.73</v>
      </c>
      <c r="W1271" s="125" t="s">
        <v>1017</v>
      </c>
      <c r="X1271" s="65">
        <v>44640</v>
      </c>
      <c r="Y1271" s="65">
        <v>44952</v>
      </c>
      <c r="Z1271" s="69" t="s">
        <v>1080</v>
      </c>
      <c r="AA1271" s="322">
        <v>54216</v>
      </c>
      <c r="AB1271" s="56">
        <v>38</v>
      </c>
      <c r="AC1271" s="56">
        <v>60</v>
      </c>
      <c r="AD1271" s="65">
        <v>46127</v>
      </c>
      <c r="AE1271" s="117">
        <v>808.5</v>
      </c>
      <c r="AF1271" s="117"/>
      <c r="AG1271" s="56"/>
      <c r="AH1271" s="56"/>
      <c r="AI1271" s="56"/>
      <c r="AJ1271" s="56"/>
      <c r="AK1271" s="56"/>
      <c r="AL1271" s="58"/>
      <c r="AM1271" s="58"/>
      <c r="AN1271" s="58"/>
      <c r="AO1271" s="58"/>
      <c r="AP1271" s="58"/>
      <c r="AQ1271" s="58"/>
      <c r="AR1271" s="58"/>
      <c r="AS1271" s="58"/>
      <c r="AT1271" s="58"/>
      <c r="AU1271" s="58"/>
      <c r="AV1271" s="58"/>
      <c r="AW1271" s="56"/>
      <c r="AX1271" s="56"/>
      <c r="AY1271" s="56"/>
      <c r="AZ1271" s="56"/>
      <c r="BA1271" s="58"/>
      <c r="BB1271" s="58"/>
      <c r="BC1271" s="56"/>
      <c r="BD1271" s="56"/>
      <c r="BE1271" s="56"/>
      <c r="BF1271" s="56"/>
      <c r="BG1271" s="56"/>
      <c r="BH1271" s="56"/>
      <c r="BI1271" s="56"/>
      <c r="BJ1271" s="56"/>
      <c r="BK1271" s="56"/>
      <c r="BL1271" s="56"/>
      <c r="BM1271" s="56"/>
      <c r="BN1271" s="56"/>
      <c r="BO1271" s="56"/>
      <c r="BP1271" s="56"/>
      <c r="BQ1271" s="56"/>
      <c r="BR1271" s="56"/>
      <c r="BS1271" s="56"/>
      <c r="BT1271" s="56"/>
      <c r="BU1271" s="56"/>
      <c r="BV1271" s="56"/>
      <c r="BW1271" s="56"/>
      <c r="BX1271" s="56"/>
      <c r="BY1271" s="56"/>
      <c r="BZ1271" s="56"/>
      <c r="CA1271" s="56"/>
      <c r="CB1271" s="56"/>
      <c r="CC1271" s="56"/>
      <c r="CD1271" s="56"/>
      <c r="CE1271" s="56"/>
      <c r="CF1271" s="56"/>
      <c r="CG1271" s="56"/>
      <c r="CH1271" s="56"/>
      <c r="CI1271" s="56"/>
      <c r="CJ1271" s="56"/>
      <c r="CK1271" s="56"/>
      <c r="CL1271" s="56"/>
      <c r="CM1271" s="56"/>
      <c r="CN1271" s="56"/>
      <c r="CO1271" s="56"/>
      <c r="CP1271" s="56"/>
      <c r="CQ1271" s="56"/>
      <c r="CR1271" s="56"/>
      <c r="CS1271" s="58">
        <f>+AL1271+AT1271</f>
        <v>0</v>
      </c>
      <c r="CT1271" s="76">
        <f>+BA1271+BG1271+BM1271+BS1271+BY1271+CE1271+CK1271+CQ1271</f>
        <v>0</v>
      </c>
      <c r="CU1271" s="76">
        <f>+CS1271-CT1271</f>
        <v>0</v>
      </c>
      <c r="CV1271" s="81">
        <f>+AE1271-AL1271-AT1271</f>
        <v>808.5</v>
      </c>
      <c r="CW1271" s="56"/>
      <c r="CX1271" s="56"/>
      <c r="CY1271" s="56"/>
    </row>
    <row r="1272" spans="1:103" s="70" customFormat="1">
      <c r="A1272" s="56" t="s">
        <v>663</v>
      </c>
      <c r="B1272" s="13">
        <v>67</v>
      </c>
      <c r="C1272" s="15" t="s">
        <v>402</v>
      </c>
      <c r="D1272" s="15" t="s">
        <v>403</v>
      </c>
      <c r="E1272" s="13" t="s">
        <v>256</v>
      </c>
      <c r="F1272" s="13">
        <v>11</v>
      </c>
      <c r="G1272" s="13" t="s">
        <v>263</v>
      </c>
      <c r="H1272" s="13">
        <v>1</v>
      </c>
      <c r="I1272" s="55">
        <v>120.73</v>
      </c>
      <c r="J1272" s="55">
        <v>38900</v>
      </c>
      <c r="K1272" s="15">
        <v>0</v>
      </c>
      <c r="L1272" s="15" t="s">
        <v>41</v>
      </c>
      <c r="M1272" s="62" t="s">
        <v>14</v>
      </c>
      <c r="N1272" s="56" t="s">
        <v>157</v>
      </c>
      <c r="O1272" s="56" t="s">
        <v>3840</v>
      </c>
      <c r="P1272" s="86" t="s">
        <v>14</v>
      </c>
      <c r="Q1272" s="56">
        <v>7490745</v>
      </c>
      <c r="R1272" s="56" t="s">
        <v>664</v>
      </c>
      <c r="S1272" s="56" t="s">
        <v>465</v>
      </c>
      <c r="T1272" s="57" t="s">
        <v>263</v>
      </c>
      <c r="U1272" s="57">
        <v>1</v>
      </c>
      <c r="V1272" s="125">
        <v>120.73</v>
      </c>
      <c r="W1272" s="125" t="s">
        <v>1017</v>
      </c>
      <c r="X1272" s="65">
        <v>44640</v>
      </c>
      <c r="Y1272" s="65">
        <v>44952</v>
      </c>
      <c r="Z1272" s="69" t="s">
        <v>1080</v>
      </c>
      <c r="AA1272" s="322">
        <v>54216</v>
      </c>
      <c r="AB1272" s="56">
        <v>39</v>
      </c>
      <c r="AC1272" s="56">
        <v>60</v>
      </c>
      <c r="AD1272" s="65">
        <v>46157</v>
      </c>
      <c r="AE1272" s="117">
        <v>808.5</v>
      </c>
      <c r="AF1272" s="117"/>
      <c r="AG1272" s="56"/>
      <c r="AH1272" s="56"/>
      <c r="AI1272" s="56"/>
      <c r="AJ1272" s="56"/>
      <c r="AK1272" s="56"/>
      <c r="AL1272" s="58"/>
      <c r="AM1272" s="58"/>
      <c r="AN1272" s="58"/>
      <c r="AO1272" s="58"/>
      <c r="AP1272" s="58"/>
      <c r="AQ1272" s="58"/>
      <c r="AR1272" s="58"/>
      <c r="AS1272" s="58"/>
      <c r="AT1272" s="58"/>
      <c r="AU1272" s="58"/>
      <c r="AV1272" s="58"/>
      <c r="AW1272" s="56"/>
      <c r="AX1272" s="56"/>
      <c r="AY1272" s="56"/>
      <c r="AZ1272" s="56"/>
      <c r="BA1272" s="58"/>
      <c r="BB1272" s="58"/>
      <c r="BC1272" s="56"/>
      <c r="BD1272" s="56"/>
      <c r="BE1272" s="56"/>
      <c r="BF1272" s="56"/>
      <c r="BG1272" s="56"/>
      <c r="BH1272" s="56"/>
      <c r="BI1272" s="56"/>
      <c r="BJ1272" s="56"/>
      <c r="BK1272" s="56"/>
      <c r="BL1272" s="56"/>
      <c r="BM1272" s="56"/>
      <c r="BN1272" s="56"/>
      <c r="BO1272" s="56"/>
      <c r="BP1272" s="56"/>
      <c r="BQ1272" s="56"/>
      <c r="BR1272" s="56"/>
      <c r="BS1272" s="56"/>
      <c r="BT1272" s="56"/>
      <c r="BU1272" s="56"/>
      <c r="BV1272" s="56"/>
      <c r="BW1272" s="56"/>
      <c r="BX1272" s="56"/>
      <c r="BY1272" s="56"/>
      <c r="BZ1272" s="56"/>
      <c r="CA1272" s="56"/>
      <c r="CB1272" s="56"/>
      <c r="CC1272" s="56"/>
      <c r="CD1272" s="56"/>
      <c r="CE1272" s="56"/>
      <c r="CF1272" s="56"/>
      <c r="CG1272" s="56"/>
      <c r="CH1272" s="56"/>
      <c r="CI1272" s="56"/>
      <c r="CJ1272" s="56"/>
      <c r="CK1272" s="56"/>
      <c r="CL1272" s="56"/>
      <c r="CM1272" s="56"/>
      <c r="CN1272" s="56"/>
      <c r="CO1272" s="56"/>
      <c r="CP1272" s="56"/>
      <c r="CQ1272" s="56"/>
      <c r="CR1272" s="56"/>
      <c r="CS1272" s="58">
        <f>+AL1272+AT1272</f>
        <v>0</v>
      </c>
      <c r="CT1272" s="76">
        <f>+BA1272+BG1272+BM1272+BS1272+BY1272+CE1272+CK1272+CQ1272</f>
        <v>0</v>
      </c>
      <c r="CU1272" s="76">
        <f>+CS1272-CT1272</f>
        <v>0</v>
      </c>
      <c r="CV1272" s="81">
        <f>+AE1272-AL1272-AT1272</f>
        <v>808.5</v>
      </c>
      <c r="CW1272" s="56"/>
      <c r="CX1272" s="56"/>
      <c r="CY1272" s="56"/>
    </row>
    <row r="1273" spans="1:103" s="70" customFormat="1">
      <c r="A1273" s="56" t="s">
        <v>663</v>
      </c>
      <c r="B1273" s="13">
        <v>67</v>
      </c>
      <c r="C1273" s="15" t="s">
        <v>402</v>
      </c>
      <c r="D1273" s="15" t="s">
        <v>403</v>
      </c>
      <c r="E1273" s="13" t="s">
        <v>256</v>
      </c>
      <c r="F1273" s="13">
        <v>11</v>
      </c>
      <c r="G1273" s="13" t="s">
        <v>263</v>
      </c>
      <c r="H1273" s="13">
        <v>1</v>
      </c>
      <c r="I1273" s="55">
        <v>120.73</v>
      </c>
      <c r="J1273" s="55">
        <v>38900</v>
      </c>
      <c r="K1273" s="15">
        <v>0</v>
      </c>
      <c r="L1273" s="15" t="s">
        <v>41</v>
      </c>
      <c r="M1273" s="62" t="s">
        <v>14</v>
      </c>
      <c r="N1273" s="56" t="s">
        <v>157</v>
      </c>
      <c r="O1273" s="56" t="s">
        <v>3840</v>
      </c>
      <c r="P1273" s="86" t="s">
        <v>14</v>
      </c>
      <c r="Q1273" s="56">
        <v>7490745</v>
      </c>
      <c r="R1273" s="56" t="s">
        <v>664</v>
      </c>
      <c r="S1273" s="56" t="s">
        <v>465</v>
      </c>
      <c r="T1273" s="57" t="s">
        <v>263</v>
      </c>
      <c r="U1273" s="57">
        <v>1</v>
      </c>
      <c r="V1273" s="125">
        <v>120.73</v>
      </c>
      <c r="W1273" s="125" t="s">
        <v>1017</v>
      </c>
      <c r="X1273" s="65">
        <v>44640</v>
      </c>
      <c r="Y1273" s="65">
        <v>44952</v>
      </c>
      <c r="Z1273" s="69" t="s">
        <v>1080</v>
      </c>
      <c r="AA1273" s="322">
        <v>54216</v>
      </c>
      <c r="AB1273" s="56">
        <v>40</v>
      </c>
      <c r="AC1273" s="56">
        <v>60</v>
      </c>
      <c r="AD1273" s="65">
        <v>46188</v>
      </c>
      <c r="AE1273" s="117">
        <v>808.5</v>
      </c>
      <c r="AF1273" s="117"/>
      <c r="AG1273" s="56"/>
      <c r="AH1273" s="56"/>
      <c r="AI1273" s="56"/>
      <c r="AJ1273" s="56"/>
      <c r="AK1273" s="56"/>
      <c r="AL1273" s="58"/>
      <c r="AM1273" s="58"/>
      <c r="AN1273" s="58"/>
      <c r="AO1273" s="58"/>
      <c r="AP1273" s="58"/>
      <c r="AQ1273" s="58"/>
      <c r="AR1273" s="58"/>
      <c r="AS1273" s="58"/>
      <c r="AT1273" s="58"/>
      <c r="AU1273" s="58"/>
      <c r="AV1273" s="58"/>
      <c r="AW1273" s="56"/>
      <c r="AX1273" s="56"/>
      <c r="AY1273" s="56"/>
      <c r="AZ1273" s="56"/>
      <c r="BA1273" s="58"/>
      <c r="BB1273" s="58"/>
      <c r="BC1273" s="56"/>
      <c r="BD1273" s="56"/>
      <c r="BE1273" s="56"/>
      <c r="BF1273" s="56"/>
      <c r="BG1273" s="56"/>
      <c r="BH1273" s="56"/>
      <c r="BI1273" s="56"/>
      <c r="BJ1273" s="56"/>
      <c r="BK1273" s="56"/>
      <c r="BL1273" s="56"/>
      <c r="BM1273" s="56"/>
      <c r="BN1273" s="56"/>
      <c r="BO1273" s="56"/>
      <c r="BP1273" s="56"/>
      <c r="BQ1273" s="56"/>
      <c r="BR1273" s="56"/>
      <c r="BS1273" s="56"/>
      <c r="BT1273" s="56"/>
      <c r="BU1273" s="56"/>
      <c r="BV1273" s="56"/>
      <c r="BW1273" s="56"/>
      <c r="BX1273" s="56"/>
      <c r="BY1273" s="56"/>
      <c r="BZ1273" s="56"/>
      <c r="CA1273" s="56"/>
      <c r="CB1273" s="56"/>
      <c r="CC1273" s="56"/>
      <c r="CD1273" s="56"/>
      <c r="CE1273" s="56"/>
      <c r="CF1273" s="56"/>
      <c r="CG1273" s="56"/>
      <c r="CH1273" s="56"/>
      <c r="CI1273" s="56"/>
      <c r="CJ1273" s="56"/>
      <c r="CK1273" s="56"/>
      <c r="CL1273" s="56"/>
      <c r="CM1273" s="56"/>
      <c r="CN1273" s="56"/>
      <c r="CO1273" s="56"/>
      <c r="CP1273" s="56"/>
      <c r="CQ1273" s="56"/>
      <c r="CR1273" s="56"/>
      <c r="CS1273" s="58">
        <f>+AL1273+AT1273</f>
        <v>0</v>
      </c>
      <c r="CT1273" s="76">
        <f>+BA1273+BG1273+BM1273+BS1273+BY1273+CE1273+CK1273+CQ1273</f>
        <v>0</v>
      </c>
      <c r="CU1273" s="76">
        <f>+CS1273-CT1273</f>
        <v>0</v>
      </c>
      <c r="CV1273" s="81">
        <f>+AE1273-AL1273-AT1273</f>
        <v>808.5</v>
      </c>
      <c r="CW1273" s="56"/>
      <c r="CX1273" s="56"/>
      <c r="CY1273" s="56"/>
    </row>
    <row r="1274" spans="1:103">
      <c r="A1274" s="56" t="s">
        <v>663</v>
      </c>
      <c r="B1274" s="13">
        <v>67</v>
      </c>
      <c r="C1274" s="15" t="s">
        <v>402</v>
      </c>
      <c r="D1274" s="15" t="s">
        <v>403</v>
      </c>
      <c r="E1274" s="13" t="s">
        <v>256</v>
      </c>
      <c r="F1274" s="13">
        <v>11</v>
      </c>
      <c r="G1274" s="13" t="s">
        <v>263</v>
      </c>
      <c r="H1274" s="13">
        <v>1</v>
      </c>
      <c r="I1274" s="55">
        <v>120.73</v>
      </c>
      <c r="J1274" s="55">
        <v>38900</v>
      </c>
      <c r="K1274" s="15">
        <v>0</v>
      </c>
      <c r="L1274" s="15" t="s">
        <v>41</v>
      </c>
      <c r="M1274" s="62" t="s">
        <v>14</v>
      </c>
      <c r="N1274" s="56" t="s">
        <v>157</v>
      </c>
      <c r="O1274" s="56" t="s">
        <v>3840</v>
      </c>
      <c r="P1274" s="86" t="s">
        <v>14</v>
      </c>
      <c r="Q1274" s="56">
        <v>7490745</v>
      </c>
      <c r="R1274" s="56" t="s">
        <v>664</v>
      </c>
      <c r="S1274" s="56" t="s">
        <v>465</v>
      </c>
      <c r="T1274" s="57" t="s">
        <v>263</v>
      </c>
      <c r="U1274" s="57">
        <v>1</v>
      </c>
      <c r="V1274" s="125">
        <v>120.73</v>
      </c>
      <c r="W1274" s="125" t="s">
        <v>1017</v>
      </c>
      <c r="X1274" s="65">
        <v>44640</v>
      </c>
      <c r="Y1274" s="65">
        <v>44952</v>
      </c>
      <c r="Z1274" s="69" t="s">
        <v>1080</v>
      </c>
      <c r="AA1274" s="322">
        <v>54216</v>
      </c>
      <c r="AB1274" s="56">
        <v>41</v>
      </c>
      <c r="AC1274" s="56">
        <v>60</v>
      </c>
      <c r="AD1274" s="65">
        <v>46218</v>
      </c>
      <c r="AE1274" s="117">
        <v>808.5</v>
      </c>
      <c r="AF1274" s="117"/>
      <c r="AP1274" s="58"/>
      <c r="AQ1274" s="58"/>
      <c r="AR1274" s="58"/>
      <c r="AW1274" s="56"/>
      <c r="BD1274" s="56"/>
      <c r="CS1274" s="58">
        <f>+AL1274+AT1274</f>
        <v>0</v>
      </c>
      <c r="CT1274" s="76">
        <f>+BA1274+BG1274+BM1274+BS1274+BY1274+CE1274+CK1274+CQ1274</f>
        <v>0</v>
      </c>
      <c r="CU1274" s="76">
        <f>+CS1274-CT1274</f>
        <v>0</v>
      </c>
      <c r="CV1274" s="81">
        <f>+AE1274-AL1274-AT1274</f>
        <v>808.5</v>
      </c>
    </row>
    <row r="1275" spans="1:103">
      <c r="A1275" s="56" t="s">
        <v>663</v>
      </c>
      <c r="B1275" s="13">
        <v>67</v>
      </c>
      <c r="C1275" s="15" t="s">
        <v>402</v>
      </c>
      <c r="D1275" s="15" t="s">
        <v>403</v>
      </c>
      <c r="E1275" s="13" t="s">
        <v>256</v>
      </c>
      <c r="F1275" s="13">
        <v>11</v>
      </c>
      <c r="G1275" s="13" t="s">
        <v>263</v>
      </c>
      <c r="H1275" s="13">
        <v>1</v>
      </c>
      <c r="I1275" s="55">
        <v>120.73</v>
      </c>
      <c r="J1275" s="55">
        <v>38900</v>
      </c>
      <c r="K1275" s="15">
        <v>0</v>
      </c>
      <c r="L1275" s="15" t="s">
        <v>41</v>
      </c>
      <c r="M1275" s="62" t="s">
        <v>14</v>
      </c>
      <c r="N1275" s="56" t="s">
        <v>157</v>
      </c>
      <c r="O1275" s="56" t="s">
        <v>3840</v>
      </c>
      <c r="P1275" s="86" t="s">
        <v>14</v>
      </c>
      <c r="Q1275" s="56">
        <v>7490745</v>
      </c>
      <c r="R1275" s="56" t="s">
        <v>664</v>
      </c>
      <c r="S1275" s="56" t="s">
        <v>465</v>
      </c>
      <c r="T1275" s="57" t="s">
        <v>263</v>
      </c>
      <c r="U1275" s="57">
        <v>1</v>
      </c>
      <c r="V1275" s="125">
        <v>120.73</v>
      </c>
      <c r="W1275" s="125" t="s">
        <v>1017</v>
      </c>
      <c r="X1275" s="65">
        <v>44640</v>
      </c>
      <c r="Y1275" s="65">
        <v>44952</v>
      </c>
      <c r="Z1275" s="69" t="s">
        <v>1080</v>
      </c>
      <c r="AA1275" s="322">
        <v>54216</v>
      </c>
      <c r="AB1275" s="56">
        <v>42</v>
      </c>
      <c r="AC1275" s="56">
        <v>60</v>
      </c>
      <c r="AD1275" s="65">
        <v>46249</v>
      </c>
      <c r="AE1275" s="117">
        <v>808.5</v>
      </c>
      <c r="AF1275" s="117"/>
      <c r="AP1275" s="58"/>
      <c r="AQ1275" s="58"/>
      <c r="AR1275" s="58"/>
      <c r="AW1275" s="56"/>
      <c r="BD1275" s="56"/>
      <c r="CS1275" s="58">
        <f>+AL1275+AT1275</f>
        <v>0</v>
      </c>
      <c r="CT1275" s="76">
        <f>+BA1275+BG1275+BM1275+BS1275+BY1275+CE1275+CK1275+CQ1275</f>
        <v>0</v>
      </c>
      <c r="CU1275" s="76">
        <f>+CS1275-CT1275</f>
        <v>0</v>
      </c>
      <c r="CV1275" s="81">
        <f>+AE1275-AL1275-AT1275</f>
        <v>808.5</v>
      </c>
    </row>
    <row r="1276" spans="1:103">
      <c r="A1276" s="56" t="s">
        <v>663</v>
      </c>
      <c r="B1276" s="13">
        <v>67</v>
      </c>
      <c r="C1276" s="15" t="s">
        <v>402</v>
      </c>
      <c r="D1276" s="15" t="s">
        <v>403</v>
      </c>
      <c r="E1276" s="13" t="s">
        <v>256</v>
      </c>
      <c r="F1276" s="13">
        <v>11</v>
      </c>
      <c r="G1276" s="13" t="s">
        <v>263</v>
      </c>
      <c r="H1276" s="13">
        <v>1</v>
      </c>
      <c r="I1276" s="55">
        <v>120.73</v>
      </c>
      <c r="J1276" s="55">
        <v>38900</v>
      </c>
      <c r="K1276" s="15">
        <v>0</v>
      </c>
      <c r="L1276" s="15" t="s">
        <v>41</v>
      </c>
      <c r="M1276" s="62" t="s">
        <v>14</v>
      </c>
      <c r="N1276" s="56" t="s">
        <v>157</v>
      </c>
      <c r="O1276" s="56" t="s">
        <v>3840</v>
      </c>
      <c r="P1276" s="86" t="s">
        <v>14</v>
      </c>
      <c r="Q1276" s="56">
        <v>7490745</v>
      </c>
      <c r="R1276" s="56" t="s">
        <v>664</v>
      </c>
      <c r="S1276" s="56" t="s">
        <v>465</v>
      </c>
      <c r="T1276" s="57" t="s">
        <v>263</v>
      </c>
      <c r="U1276" s="57">
        <v>1</v>
      </c>
      <c r="V1276" s="125">
        <v>120.73</v>
      </c>
      <c r="W1276" s="125" t="s">
        <v>1017</v>
      </c>
      <c r="X1276" s="65">
        <v>44640</v>
      </c>
      <c r="Y1276" s="65">
        <v>44952</v>
      </c>
      <c r="Z1276" s="69" t="s">
        <v>1080</v>
      </c>
      <c r="AA1276" s="322">
        <v>54216</v>
      </c>
      <c r="AB1276" s="56">
        <v>43</v>
      </c>
      <c r="AC1276" s="56">
        <v>60</v>
      </c>
      <c r="AD1276" s="65">
        <v>46280</v>
      </c>
      <c r="AE1276" s="117">
        <v>808.5</v>
      </c>
      <c r="AF1276" s="117"/>
      <c r="AP1276" s="58"/>
      <c r="AQ1276" s="58"/>
      <c r="AR1276" s="58"/>
      <c r="AW1276" s="56"/>
      <c r="BD1276" s="56"/>
      <c r="CS1276" s="58">
        <f>+AL1276+AT1276</f>
        <v>0</v>
      </c>
      <c r="CT1276" s="76">
        <f>+BA1276+BG1276+BM1276+BS1276+BY1276+CE1276+CK1276+CQ1276</f>
        <v>0</v>
      </c>
      <c r="CU1276" s="76">
        <f>+CS1276-CT1276</f>
        <v>0</v>
      </c>
      <c r="CV1276" s="81">
        <f>+AE1276-AL1276-AT1276</f>
        <v>808.5</v>
      </c>
    </row>
    <row r="1277" spans="1:103">
      <c r="A1277" s="56" t="s">
        <v>663</v>
      </c>
      <c r="B1277" s="13">
        <v>67</v>
      </c>
      <c r="C1277" s="15" t="s">
        <v>402</v>
      </c>
      <c r="D1277" s="15" t="s">
        <v>403</v>
      </c>
      <c r="E1277" s="13" t="s">
        <v>256</v>
      </c>
      <c r="F1277" s="13">
        <v>11</v>
      </c>
      <c r="G1277" s="13" t="s">
        <v>263</v>
      </c>
      <c r="H1277" s="13">
        <v>1</v>
      </c>
      <c r="I1277" s="55">
        <v>120.73</v>
      </c>
      <c r="J1277" s="55">
        <v>38900</v>
      </c>
      <c r="K1277" s="15">
        <v>0</v>
      </c>
      <c r="L1277" s="15" t="s">
        <v>41</v>
      </c>
      <c r="M1277" s="62" t="s">
        <v>14</v>
      </c>
      <c r="N1277" s="56" t="s">
        <v>157</v>
      </c>
      <c r="O1277" s="56" t="s">
        <v>3840</v>
      </c>
      <c r="P1277" s="86" t="s">
        <v>14</v>
      </c>
      <c r="Q1277" s="56">
        <v>7490745</v>
      </c>
      <c r="R1277" s="56" t="s">
        <v>664</v>
      </c>
      <c r="S1277" s="56" t="s">
        <v>465</v>
      </c>
      <c r="T1277" s="57" t="s">
        <v>263</v>
      </c>
      <c r="U1277" s="57">
        <v>1</v>
      </c>
      <c r="V1277" s="125">
        <v>120.73</v>
      </c>
      <c r="W1277" s="125" t="s">
        <v>1017</v>
      </c>
      <c r="X1277" s="65">
        <v>44640</v>
      </c>
      <c r="Y1277" s="65">
        <v>44952</v>
      </c>
      <c r="Z1277" s="69" t="s">
        <v>1080</v>
      </c>
      <c r="AA1277" s="322">
        <v>54216</v>
      </c>
      <c r="AB1277" s="56">
        <v>44</v>
      </c>
      <c r="AC1277" s="56">
        <v>60</v>
      </c>
      <c r="AD1277" s="65">
        <v>46310</v>
      </c>
      <c r="AE1277" s="117">
        <v>808.5</v>
      </c>
      <c r="AF1277" s="117"/>
      <c r="AP1277" s="58"/>
      <c r="AQ1277" s="58"/>
      <c r="AR1277" s="58"/>
      <c r="AW1277" s="56"/>
      <c r="BD1277" s="56"/>
      <c r="CS1277" s="58">
        <f>+AL1277+AT1277</f>
        <v>0</v>
      </c>
      <c r="CT1277" s="76">
        <f>+BA1277+BG1277+BM1277+BS1277+BY1277+CE1277+CK1277+CQ1277</f>
        <v>0</v>
      </c>
      <c r="CU1277" s="76">
        <f>+CS1277-CT1277</f>
        <v>0</v>
      </c>
      <c r="CV1277" s="81">
        <f>+AE1277-AL1277-AT1277</f>
        <v>808.5</v>
      </c>
    </row>
    <row r="1278" spans="1:103">
      <c r="A1278" s="56" t="s">
        <v>663</v>
      </c>
      <c r="B1278" s="13">
        <v>67</v>
      </c>
      <c r="C1278" s="15" t="s">
        <v>402</v>
      </c>
      <c r="D1278" s="15" t="s">
        <v>403</v>
      </c>
      <c r="E1278" s="13" t="s">
        <v>256</v>
      </c>
      <c r="F1278" s="13">
        <v>11</v>
      </c>
      <c r="G1278" s="13" t="s">
        <v>263</v>
      </c>
      <c r="H1278" s="13">
        <v>1</v>
      </c>
      <c r="I1278" s="55">
        <v>120.73</v>
      </c>
      <c r="J1278" s="55">
        <v>38900</v>
      </c>
      <c r="K1278" s="15">
        <v>0</v>
      </c>
      <c r="L1278" s="15" t="s">
        <v>41</v>
      </c>
      <c r="M1278" s="62" t="s">
        <v>14</v>
      </c>
      <c r="N1278" s="56" t="s">
        <v>157</v>
      </c>
      <c r="O1278" s="56" t="s">
        <v>3840</v>
      </c>
      <c r="P1278" s="86" t="s">
        <v>14</v>
      </c>
      <c r="Q1278" s="56">
        <v>7490745</v>
      </c>
      <c r="R1278" s="56" t="s">
        <v>664</v>
      </c>
      <c r="S1278" s="56" t="s">
        <v>465</v>
      </c>
      <c r="T1278" s="57" t="s">
        <v>263</v>
      </c>
      <c r="U1278" s="57">
        <v>1</v>
      </c>
      <c r="V1278" s="125">
        <v>120.73</v>
      </c>
      <c r="W1278" s="125" t="s">
        <v>1017</v>
      </c>
      <c r="X1278" s="65">
        <v>44640</v>
      </c>
      <c r="Y1278" s="65">
        <v>44952</v>
      </c>
      <c r="Z1278" s="69" t="s">
        <v>1080</v>
      </c>
      <c r="AA1278" s="322">
        <v>54216</v>
      </c>
      <c r="AB1278" s="56">
        <v>45</v>
      </c>
      <c r="AC1278" s="56">
        <v>60</v>
      </c>
      <c r="AD1278" s="65">
        <v>46341</v>
      </c>
      <c r="AE1278" s="117">
        <v>808.5</v>
      </c>
      <c r="AF1278" s="117"/>
      <c r="AP1278" s="58"/>
      <c r="AQ1278" s="58"/>
      <c r="AR1278" s="58"/>
      <c r="AW1278" s="56"/>
      <c r="BD1278" s="56"/>
      <c r="CS1278" s="58">
        <f>+AL1278+AT1278</f>
        <v>0</v>
      </c>
      <c r="CT1278" s="76">
        <f>+BA1278+BG1278+BM1278+BS1278+BY1278+CE1278+CK1278+CQ1278</f>
        <v>0</v>
      </c>
      <c r="CU1278" s="76">
        <f>+CS1278-CT1278</f>
        <v>0</v>
      </c>
      <c r="CV1278" s="81">
        <f>+AE1278-AL1278-AT1278</f>
        <v>808.5</v>
      </c>
    </row>
    <row r="1279" spans="1:103">
      <c r="A1279" s="56" t="s">
        <v>663</v>
      </c>
      <c r="B1279" s="13">
        <v>67</v>
      </c>
      <c r="C1279" s="15" t="s">
        <v>402</v>
      </c>
      <c r="D1279" s="15" t="s">
        <v>403</v>
      </c>
      <c r="E1279" s="13" t="s">
        <v>256</v>
      </c>
      <c r="F1279" s="13">
        <v>11</v>
      </c>
      <c r="G1279" s="13" t="s">
        <v>263</v>
      </c>
      <c r="H1279" s="13">
        <v>1</v>
      </c>
      <c r="I1279" s="55">
        <v>120.73</v>
      </c>
      <c r="J1279" s="55">
        <v>38900</v>
      </c>
      <c r="K1279" s="15">
        <v>0</v>
      </c>
      <c r="L1279" s="15" t="s">
        <v>41</v>
      </c>
      <c r="M1279" s="62" t="s">
        <v>14</v>
      </c>
      <c r="N1279" s="56" t="s">
        <v>157</v>
      </c>
      <c r="O1279" s="56" t="s">
        <v>3840</v>
      </c>
      <c r="P1279" s="86" t="s">
        <v>14</v>
      </c>
      <c r="Q1279" s="56">
        <v>7490745</v>
      </c>
      <c r="R1279" s="56" t="s">
        <v>664</v>
      </c>
      <c r="S1279" s="56" t="s">
        <v>465</v>
      </c>
      <c r="T1279" s="57" t="s">
        <v>263</v>
      </c>
      <c r="U1279" s="57">
        <v>1</v>
      </c>
      <c r="V1279" s="125">
        <v>120.73</v>
      </c>
      <c r="W1279" s="125" t="s">
        <v>1017</v>
      </c>
      <c r="X1279" s="65">
        <v>44640</v>
      </c>
      <c r="Y1279" s="65">
        <v>44952</v>
      </c>
      <c r="Z1279" s="69" t="s">
        <v>1080</v>
      </c>
      <c r="AA1279" s="322">
        <v>54216</v>
      </c>
      <c r="AB1279" s="56">
        <v>46</v>
      </c>
      <c r="AC1279" s="56">
        <v>60</v>
      </c>
      <c r="AD1279" s="65">
        <v>46371</v>
      </c>
      <c r="AE1279" s="117">
        <v>808.5</v>
      </c>
      <c r="AF1279" s="117"/>
      <c r="AP1279" s="58"/>
      <c r="AQ1279" s="58"/>
      <c r="AR1279" s="58"/>
      <c r="AW1279" s="56"/>
      <c r="BD1279" s="56"/>
      <c r="CS1279" s="58">
        <f>+AL1279+AT1279</f>
        <v>0</v>
      </c>
      <c r="CT1279" s="76">
        <f>+BA1279+BG1279+BM1279+BS1279+BY1279+CE1279+CK1279+CQ1279</f>
        <v>0</v>
      </c>
      <c r="CU1279" s="76">
        <f>+CS1279-CT1279</f>
        <v>0</v>
      </c>
      <c r="CV1279" s="81">
        <f>+AE1279-AL1279-AT1279</f>
        <v>808.5</v>
      </c>
    </row>
    <row r="1280" spans="1:103">
      <c r="A1280" s="56" t="s">
        <v>663</v>
      </c>
      <c r="B1280" s="13">
        <v>67</v>
      </c>
      <c r="C1280" s="15" t="s">
        <v>402</v>
      </c>
      <c r="D1280" s="15" t="s">
        <v>403</v>
      </c>
      <c r="E1280" s="13" t="s">
        <v>256</v>
      </c>
      <c r="F1280" s="13">
        <v>11</v>
      </c>
      <c r="G1280" s="13" t="s">
        <v>263</v>
      </c>
      <c r="H1280" s="13">
        <v>1</v>
      </c>
      <c r="I1280" s="55">
        <v>120.73</v>
      </c>
      <c r="J1280" s="55">
        <v>38900</v>
      </c>
      <c r="K1280" s="15">
        <v>0</v>
      </c>
      <c r="L1280" s="15" t="s">
        <v>41</v>
      </c>
      <c r="M1280" s="62" t="s">
        <v>14</v>
      </c>
      <c r="N1280" s="56" t="s">
        <v>157</v>
      </c>
      <c r="O1280" s="56" t="s">
        <v>3840</v>
      </c>
      <c r="P1280" s="86" t="s">
        <v>14</v>
      </c>
      <c r="Q1280" s="56">
        <v>7490745</v>
      </c>
      <c r="R1280" s="56" t="s">
        <v>664</v>
      </c>
      <c r="S1280" s="56" t="s">
        <v>465</v>
      </c>
      <c r="T1280" s="57" t="s">
        <v>263</v>
      </c>
      <c r="U1280" s="57">
        <v>1</v>
      </c>
      <c r="V1280" s="125">
        <v>120.73</v>
      </c>
      <c r="W1280" s="125" t="s">
        <v>1017</v>
      </c>
      <c r="X1280" s="65">
        <v>44640</v>
      </c>
      <c r="Y1280" s="65">
        <v>44952</v>
      </c>
      <c r="Z1280" s="69" t="s">
        <v>1080</v>
      </c>
      <c r="AA1280" s="322">
        <v>54216</v>
      </c>
      <c r="AB1280" s="56">
        <v>47</v>
      </c>
      <c r="AC1280" s="56">
        <v>60</v>
      </c>
      <c r="AD1280" s="65">
        <v>46402</v>
      </c>
      <c r="AE1280" s="117">
        <v>808.5</v>
      </c>
      <c r="AF1280" s="117"/>
      <c r="AP1280" s="58"/>
      <c r="AQ1280" s="58"/>
      <c r="AR1280" s="58"/>
      <c r="AW1280" s="56"/>
      <c r="BD1280" s="56"/>
      <c r="CS1280" s="58">
        <f>+AL1280+AT1280</f>
        <v>0</v>
      </c>
      <c r="CT1280" s="76">
        <f>+BA1280+BG1280+BM1280+BS1280+BY1280+CE1280+CK1280+CQ1280</f>
        <v>0</v>
      </c>
      <c r="CU1280" s="76">
        <f>+CS1280-CT1280</f>
        <v>0</v>
      </c>
      <c r="CV1280" s="81">
        <f>+AE1280-AL1280-AT1280</f>
        <v>808.5</v>
      </c>
    </row>
    <row r="1281" spans="1:103">
      <c r="A1281" s="56" t="s">
        <v>663</v>
      </c>
      <c r="B1281" s="13">
        <v>67</v>
      </c>
      <c r="C1281" s="15" t="s">
        <v>402</v>
      </c>
      <c r="D1281" s="15" t="s">
        <v>403</v>
      </c>
      <c r="E1281" s="13" t="s">
        <v>256</v>
      </c>
      <c r="F1281" s="13">
        <v>11</v>
      </c>
      <c r="G1281" s="13" t="s">
        <v>263</v>
      </c>
      <c r="H1281" s="13">
        <v>1</v>
      </c>
      <c r="I1281" s="55">
        <v>120.73</v>
      </c>
      <c r="J1281" s="55">
        <v>38900</v>
      </c>
      <c r="K1281" s="15">
        <v>0</v>
      </c>
      <c r="L1281" s="15" t="s">
        <v>41</v>
      </c>
      <c r="M1281" s="62" t="s">
        <v>14</v>
      </c>
      <c r="N1281" s="56" t="s">
        <v>157</v>
      </c>
      <c r="O1281" s="56" t="s">
        <v>3840</v>
      </c>
      <c r="P1281" s="86" t="s">
        <v>14</v>
      </c>
      <c r="Q1281" s="56">
        <v>7490745</v>
      </c>
      <c r="R1281" s="56" t="s">
        <v>664</v>
      </c>
      <c r="S1281" s="56" t="s">
        <v>465</v>
      </c>
      <c r="T1281" s="57" t="s">
        <v>263</v>
      </c>
      <c r="U1281" s="57">
        <v>1</v>
      </c>
      <c r="V1281" s="125">
        <v>120.73</v>
      </c>
      <c r="W1281" s="125" t="s">
        <v>1017</v>
      </c>
      <c r="X1281" s="65">
        <v>44640</v>
      </c>
      <c r="Y1281" s="65">
        <v>44952</v>
      </c>
      <c r="Z1281" s="69" t="s">
        <v>1080</v>
      </c>
      <c r="AA1281" s="322">
        <v>54216</v>
      </c>
      <c r="AB1281" s="56">
        <v>48</v>
      </c>
      <c r="AC1281" s="56">
        <v>60</v>
      </c>
      <c r="AD1281" s="65">
        <v>46433</v>
      </c>
      <c r="AE1281" s="117">
        <v>808.5</v>
      </c>
      <c r="AF1281" s="117"/>
      <c r="AP1281" s="58"/>
      <c r="AQ1281" s="58"/>
      <c r="AR1281" s="58"/>
      <c r="AW1281" s="56"/>
      <c r="BD1281" s="56"/>
      <c r="CS1281" s="58">
        <f>+AL1281+AT1281</f>
        <v>0</v>
      </c>
      <c r="CT1281" s="76">
        <f>+BA1281+BG1281+BM1281+BS1281+BY1281+CE1281+CK1281+CQ1281</f>
        <v>0</v>
      </c>
      <c r="CU1281" s="76">
        <f>+CS1281-CT1281</f>
        <v>0</v>
      </c>
      <c r="CV1281" s="81">
        <f>+AE1281-AL1281-AT1281</f>
        <v>808.5</v>
      </c>
    </row>
    <row r="1282" spans="1:103">
      <c r="A1282" s="56" t="s">
        <v>663</v>
      </c>
      <c r="B1282" s="13">
        <v>67</v>
      </c>
      <c r="C1282" s="15" t="s">
        <v>402</v>
      </c>
      <c r="D1282" s="15" t="s">
        <v>403</v>
      </c>
      <c r="E1282" s="13" t="s">
        <v>256</v>
      </c>
      <c r="F1282" s="13">
        <v>11</v>
      </c>
      <c r="G1282" s="13" t="s">
        <v>263</v>
      </c>
      <c r="H1282" s="13">
        <v>1</v>
      </c>
      <c r="I1282" s="55">
        <v>120.73</v>
      </c>
      <c r="J1282" s="55">
        <v>38900</v>
      </c>
      <c r="K1282" s="15">
        <v>0</v>
      </c>
      <c r="L1282" s="15" t="s">
        <v>41</v>
      </c>
      <c r="M1282" s="62" t="s">
        <v>14</v>
      </c>
      <c r="N1282" s="56" t="s">
        <v>157</v>
      </c>
      <c r="O1282" s="56" t="s">
        <v>3840</v>
      </c>
      <c r="P1282" s="86" t="s">
        <v>14</v>
      </c>
      <c r="Q1282" s="56">
        <v>7490745</v>
      </c>
      <c r="R1282" s="56" t="s">
        <v>664</v>
      </c>
      <c r="S1282" s="56" t="s">
        <v>465</v>
      </c>
      <c r="T1282" s="57" t="s">
        <v>263</v>
      </c>
      <c r="U1282" s="57">
        <v>1</v>
      </c>
      <c r="V1282" s="125">
        <v>120.73</v>
      </c>
      <c r="W1282" s="125" t="s">
        <v>1017</v>
      </c>
      <c r="X1282" s="65">
        <v>44640</v>
      </c>
      <c r="Y1282" s="65">
        <v>44952</v>
      </c>
      <c r="Z1282" s="69" t="s">
        <v>1080</v>
      </c>
      <c r="AA1282" s="322">
        <v>54216</v>
      </c>
      <c r="AB1282" s="56">
        <v>49</v>
      </c>
      <c r="AC1282" s="56">
        <v>60</v>
      </c>
      <c r="AD1282" s="65">
        <v>46461</v>
      </c>
      <c r="AE1282" s="117">
        <v>808.5</v>
      </c>
      <c r="AF1282" s="117"/>
      <c r="AP1282" s="58"/>
      <c r="AQ1282" s="58"/>
      <c r="AR1282" s="58"/>
      <c r="AW1282" s="56"/>
      <c r="BD1282" s="56"/>
      <c r="CS1282" s="58">
        <f>+AL1282+AT1282</f>
        <v>0</v>
      </c>
      <c r="CT1282" s="76">
        <f>+BA1282+BG1282+BM1282+BS1282+BY1282+CE1282+CK1282+CQ1282</f>
        <v>0</v>
      </c>
      <c r="CU1282" s="76">
        <f>+CS1282-CT1282</f>
        <v>0</v>
      </c>
      <c r="CV1282" s="81">
        <f>+AE1282-AL1282-AT1282</f>
        <v>808.5</v>
      </c>
    </row>
    <row r="1283" spans="1:103">
      <c r="A1283" s="56" t="s">
        <v>663</v>
      </c>
      <c r="B1283" s="13">
        <v>67</v>
      </c>
      <c r="C1283" s="15" t="s">
        <v>402</v>
      </c>
      <c r="D1283" s="15" t="s">
        <v>403</v>
      </c>
      <c r="E1283" s="13" t="s">
        <v>256</v>
      </c>
      <c r="F1283" s="13">
        <v>11</v>
      </c>
      <c r="G1283" s="13" t="s">
        <v>263</v>
      </c>
      <c r="H1283" s="13">
        <v>1</v>
      </c>
      <c r="I1283" s="55">
        <v>120.73</v>
      </c>
      <c r="J1283" s="55">
        <v>38900</v>
      </c>
      <c r="K1283" s="15">
        <v>0</v>
      </c>
      <c r="L1283" s="15" t="s">
        <v>41</v>
      </c>
      <c r="M1283" s="62" t="s">
        <v>14</v>
      </c>
      <c r="N1283" s="56" t="s">
        <v>157</v>
      </c>
      <c r="O1283" s="56" t="s">
        <v>3840</v>
      </c>
      <c r="P1283" s="86" t="s">
        <v>14</v>
      </c>
      <c r="Q1283" s="56">
        <v>7490745</v>
      </c>
      <c r="R1283" s="56" t="s">
        <v>664</v>
      </c>
      <c r="S1283" s="56" t="s">
        <v>465</v>
      </c>
      <c r="T1283" s="57" t="s">
        <v>263</v>
      </c>
      <c r="U1283" s="57">
        <v>1</v>
      </c>
      <c r="V1283" s="125">
        <v>120.73</v>
      </c>
      <c r="W1283" s="125" t="s">
        <v>1017</v>
      </c>
      <c r="X1283" s="65">
        <v>44640</v>
      </c>
      <c r="Y1283" s="65">
        <v>44952</v>
      </c>
      <c r="Z1283" s="69" t="s">
        <v>1080</v>
      </c>
      <c r="AA1283" s="322">
        <v>54216</v>
      </c>
      <c r="AB1283" s="56">
        <v>50</v>
      </c>
      <c r="AC1283" s="56">
        <v>60</v>
      </c>
      <c r="AD1283" s="65">
        <v>46492</v>
      </c>
      <c r="AE1283" s="117">
        <v>808.5</v>
      </c>
      <c r="AF1283" s="117"/>
      <c r="AP1283" s="58"/>
      <c r="AQ1283" s="58"/>
      <c r="AR1283" s="58"/>
      <c r="AW1283" s="56"/>
      <c r="BD1283" s="56"/>
      <c r="CS1283" s="58">
        <f>+AL1283+AT1283</f>
        <v>0</v>
      </c>
      <c r="CT1283" s="76">
        <f>+BA1283+BG1283+BM1283+BS1283+BY1283+CE1283+CK1283+CQ1283</f>
        <v>0</v>
      </c>
      <c r="CU1283" s="76">
        <f>+CS1283-CT1283</f>
        <v>0</v>
      </c>
      <c r="CV1283" s="81">
        <f>+AE1283-AL1283-AT1283</f>
        <v>808.5</v>
      </c>
    </row>
    <row r="1284" spans="1:103">
      <c r="A1284" s="56" t="s">
        <v>663</v>
      </c>
      <c r="B1284" s="13">
        <v>67</v>
      </c>
      <c r="C1284" s="15" t="s">
        <v>402</v>
      </c>
      <c r="D1284" s="15" t="s">
        <v>403</v>
      </c>
      <c r="E1284" s="13" t="s">
        <v>256</v>
      </c>
      <c r="F1284" s="13">
        <v>11</v>
      </c>
      <c r="G1284" s="13" t="s">
        <v>263</v>
      </c>
      <c r="H1284" s="13">
        <v>1</v>
      </c>
      <c r="I1284" s="55">
        <v>120.73</v>
      </c>
      <c r="J1284" s="55">
        <v>38900</v>
      </c>
      <c r="K1284" s="15">
        <v>0</v>
      </c>
      <c r="L1284" s="15" t="s">
        <v>41</v>
      </c>
      <c r="M1284" s="62" t="s">
        <v>14</v>
      </c>
      <c r="N1284" s="56" t="s">
        <v>157</v>
      </c>
      <c r="O1284" s="56" t="s">
        <v>3840</v>
      </c>
      <c r="P1284" s="86" t="s">
        <v>14</v>
      </c>
      <c r="Q1284" s="56">
        <v>7490745</v>
      </c>
      <c r="R1284" s="56" t="s">
        <v>664</v>
      </c>
      <c r="S1284" s="56" t="s">
        <v>465</v>
      </c>
      <c r="T1284" s="57" t="s">
        <v>263</v>
      </c>
      <c r="U1284" s="57">
        <v>1</v>
      </c>
      <c r="V1284" s="125">
        <v>120.73</v>
      </c>
      <c r="W1284" s="125" t="s">
        <v>1017</v>
      </c>
      <c r="X1284" s="65">
        <v>44640</v>
      </c>
      <c r="Y1284" s="65">
        <v>44952</v>
      </c>
      <c r="Z1284" s="69" t="s">
        <v>1080</v>
      </c>
      <c r="AA1284" s="322">
        <v>54216</v>
      </c>
      <c r="AB1284" s="56">
        <v>51</v>
      </c>
      <c r="AC1284" s="56">
        <v>60</v>
      </c>
      <c r="AD1284" s="65">
        <v>46522</v>
      </c>
      <c r="AE1284" s="117">
        <v>808.5</v>
      </c>
      <c r="AF1284" s="117"/>
      <c r="AP1284" s="58"/>
      <c r="AQ1284" s="58"/>
      <c r="AR1284" s="58"/>
      <c r="AW1284" s="56"/>
      <c r="BD1284" s="56"/>
      <c r="CS1284" s="58">
        <f>+AL1284+AT1284</f>
        <v>0</v>
      </c>
      <c r="CT1284" s="76">
        <f>+BA1284+BG1284+BM1284+BS1284+BY1284+CE1284+CK1284+CQ1284</f>
        <v>0</v>
      </c>
      <c r="CU1284" s="76">
        <f>+CS1284-CT1284</f>
        <v>0</v>
      </c>
      <c r="CV1284" s="81">
        <f>+AE1284-AL1284-AT1284</f>
        <v>808.5</v>
      </c>
    </row>
    <row r="1285" spans="1:103">
      <c r="A1285" s="56" t="s">
        <v>663</v>
      </c>
      <c r="B1285" s="13">
        <v>67</v>
      </c>
      <c r="C1285" s="15" t="s">
        <v>402</v>
      </c>
      <c r="D1285" s="15" t="s">
        <v>403</v>
      </c>
      <c r="E1285" s="13" t="s">
        <v>256</v>
      </c>
      <c r="F1285" s="13">
        <v>11</v>
      </c>
      <c r="G1285" s="13" t="s">
        <v>263</v>
      </c>
      <c r="H1285" s="13">
        <v>1</v>
      </c>
      <c r="I1285" s="55">
        <v>120.73</v>
      </c>
      <c r="J1285" s="55">
        <v>38900</v>
      </c>
      <c r="K1285" s="15">
        <v>0</v>
      </c>
      <c r="L1285" s="15" t="s">
        <v>41</v>
      </c>
      <c r="M1285" s="62" t="s">
        <v>14</v>
      </c>
      <c r="N1285" s="56" t="s">
        <v>157</v>
      </c>
      <c r="O1285" s="56" t="s">
        <v>3840</v>
      </c>
      <c r="P1285" s="86" t="s">
        <v>14</v>
      </c>
      <c r="Q1285" s="56">
        <v>7490745</v>
      </c>
      <c r="R1285" s="56" t="s">
        <v>664</v>
      </c>
      <c r="S1285" s="56" t="s">
        <v>465</v>
      </c>
      <c r="T1285" s="57" t="s">
        <v>263</v>
      </c>
      <c r="U1285" s="57">
        <v>1</v>
      </c>
      <c r="V1285" s="125">
        <v>120.73</v>
      </c>
      <c r="W1285" s="125" t="s">
        <v>1017</v>
      </c>
      <c r="X1285" s="65">
        <v>44640</v>
      </c>
      <c r="Y1285" s="65">
        <v>44952</v>
      </c>
      <c r="Z1285" s="69" t="s">
        <v>1080</v>
      </c>
      <c r="AA1285" s="322">
        <v>54216</v>
      </c>
      <c r="AB1285" s="56">
        <v>52</v>
      </c>
      <c r="AC1285" s="56">
        <v>60</v>
      </c>
      <c r="AD1285" s="65">
        <v>46553</v>
      </c>
      <c r="AE1285" s="117">
        <v>808.5</v>
      </c>
      <c r="AF1285" s="117"/>
      <c r="AP1285" s="58"/>
      <c r="AQ1285" s="58"/>
      <c r="AR1285" s="58"/>
      <c r="AW1285" s="56"/>
      <c r="BD1285" s="56"/>
      <c r="CS1285" s="58">
        <f>+AL1285+AT1285</f>
        <v>0</v>
      </c>
      <c r="CT1285" s="76">
        <f>+BA1285+BG1285+BM1285+BS1285+BY1285+CE1285+CK1285+CQ1285</f>
        <v>0</v>
      </c>
      <c r="CU1285" s="76">
        <f>+CS1285-CT1285</f>
        <v>0</v>
      </c>
      <c r="CV1285" s="81">
        <f>+AE1285-AL1285-AT1285</f>
        <v>808.5</v>
      </c>
    </row>
    <row r="1286" spans="1:103">
      <c r="A1286" s="56" t="s">
        <v>663</v>
      </c>
      <c r="B1286" s="13">
        <v>67</v>
      </c>
      <c r="C1286" s="15" t="s">
        <v>402</v>
      </c>
      <c r="D1286" s="15" t="s">
        <v>403</v>
      </c>
      <c r="E1286" s="13" t="s">
        <v>256</v>
      </c>
      <c r="F1286" s="13">
        <v>11</v>
      </c>
      <c r="G1286" s="13" t="s">
        <v>263</v>
      </c>
      <c r="H1286" s="13">
        <v>1</v>
      </c>
      <c r="I1286" s="55">
        <v>120.73</v>
      </c>
      <c r="J1286" s="55">
        <v>38900</v>
      </c>
      <c r="K1286" s="15">
        <v>0</v>
      </c>
      <c r="L1286" s="15" t="s">
        <v>41</v>
      </c>
      <c r="M1286" s="62" t="s">
        <v>14</v>
      </c>
      <c r="N1286" s="56" t="s">
        <v>157</v>
      </c>
      <c r="O1286" s="56" t="s">
        <v>3840</v>
      </c>
      <c r="P1286" s="86" t="s">
        <v>14</v>
      </c>
      <c r="Q1286" s="56">
        <v>7490745</v>
      </c>
      <c r="R1286" s="56" t="s">
        <v>664</v>
      </c>
      <c r="S1286" s="56" t="s">
        <v>465</v>
      </c>
      <c r="T1286" s="57" t="s">
        <v>263</v>
      </c>
      <c r="U1286" s="57">
        <v>1</v>
      </c>
      <c r="V1286" s="125">
        <v>120.73</v>
      </c>
      <c r="W1286" s="125" t="s">
        <v>1017</v>
      </c>
      <c r="X1286" s="65">
        <v>44640</v>
      </c>
      <c r="Y1286" s="65">
        <v>44952</v>
      </c>
      <c r="Z1286" s="69" t="s">
        <v>1080</v>
      </c>
      <c r="AA1286" s="322">
        <v>54216</v>
      </c>
      <c r="AB1286" s="56">
        <v>53</v>
      </c>
      <c r="AC1286" s="56">
        <v>60</v>
      </c>
      <c r="AD1286" s="65">
        <v>46583</v>
      </c>
      <c r="AE1286" s="117">
        <v>808.5</v>
      </c>
      <c r="AF1286" s="117"/>
      <c r="AP1286" s="58"/>
      <c r="AQ1286" s="58"/>
      <c r="AR1286" s="58"/>
      <c r="AW1286" s="56"/>
      <c r="BD1286" s="56"/>
      <c r="CS1286" s="58">
        <f>+AL1286+AT1286</f>
        <v>0</v>
      </c>
      <c r="CT1286" s="76">
        <f>+BA1286+BG1286+BM1286+BS1286+BY1286+CE1286+CK1286+CQ1286</f>
        <v>0</v>
      </c>
      <c r="CU1286" s="76">
        <f>+CS1286-CT1286</f>
        <v>0</v>
      </c>
      <c r="CV1286" s="81">
        <f>+AE1286-AL1286-AT1286</f>
        <v>808.5</v>
      </c>
    </row>
    <row r="1287" spans="1:103">
      <c r="A1287" s="56" t="s">
        <v>663</v>
      </c>
      <c r="B1287" s="13">
        <v>67</v>
      </c>
      <c r="C1287" s="15" t="s">
        <v>402</v>
      </c>
      <c r="D1287" s="15" t="s">
        <v>403</v>
      </c>
      <c r="E1287" s="13" t="s">
        <v>256</v>
      </c>
      <c r="F1287" s="13">
        <v>11</v>
      </c>
      <c r="G1287" s="13" t="s">
        <v>263</v>
      </c>
      <c r="H1287" s="13">
        <v>1</v>
      </c>
      <c r="I1287" s="55">
        <v>120.73</v>
      </c>
      <c r="J1287" s="55">
        <v>38900</v>
      </c>
      <c r="K1287" s="15">
        <v>0</v>
      </c>
      <c r="L1287" s="15" t="s">
        <v>41</v>
      </c>
      <c r="M1287" s="62" t="s">
        <v>14</v>
      </c>
      <c r="N1287" s="56" t="s">
        <v>157</v>
      </c>
      <c r="O1287" s="56" t="s">
        <v>3840</v>
      </c>
      <c r="P1287" s="86" t="s">
        <v>14</v>
      </c>
      <c r="Q1287" s="56">
        <v>7490745</v>
      </c>
      <c r="R1287" s="56" t="s">
        <v>664</v>
      </c>
      <c r="S1287" s="56" t="s">
        <v>465</v>
      </c>
      <c r="T1287" s="57" t="s">
        <v>263</v>
      </c>
      <c r="U1287" s="57">
        <v>1</v>
      </c>
      <c r="V1287" s="125">
        <v>120.73</v>
      </c>
      <c r="W1287" s="125" t="s">
        <v>1017</v>
      </c>
      <c r="X1287" s="65">
        <v>44640</v>
      </c>
      <c r="Y1287" s="65">
        <v>44952</v>
      </c>
      <c r="Z1287" s="69" t="s">
        <v>1080</v>
      </c>
      <c r="AA1287" s="322">
        <v>54216</v>
      </c>
      <c r="AB1287" s="56">
        <v>54</v>
      </c>
      <c r="AC1287" s="56">
        <v>60</v>
      </c>
      <c r="AD1287" s="65">
        <v>46614</v>
      </c>
      <c r="AE1287" s="117">
        <v>808.5</v>
      </c>
      <c r="AF1287" s="117"/>
      <c r="AP1287" s="58"/>
      <c r="AQ1287" s="58"/>
      <c r="AR1287" s="58"/>
      <c r="AW1287" s="56"/>
      <c r="BD1287" s="56"/>
      <c r="CS1287" s="58">
        <f>+AL1287+AT1287</f>
        <v>0</v>
      </c>
      <c r="CT1287" s="76">
        <f>+BA1287+BG1287+BM1287+BS1287+BY1287+CE1287+CK1287+CQ1287</f>
        <v>0</v>
      </c>
      <c r="CU1287" s="76">
        <f>+CS1287-CT1287</f>
        <v>0</v>
      </c>
      <c r="CV1287" s="81">
        <f>+AE1287-AL1287-AT1287</f>
        <v>808.5</v>
      </c>
    </row>
    <row r="1288" spans="1:103">
      <c r="A1288" s="56" t="s">
        <v>663</v>
      </c>
      <c r="B1288" s="13">
        <v>67</v>
      </c>
      <c r="C1288" s="15" t="s">
        <v>402</v>
      </c>
      <c r="D1288" s="15" t="s">
        <v>403</v>
      </c>
      <c r="E1288" s="13" t="s">
        <v>256</v>
      </c>
      <c r="F1288" s="13">
        <v>11</v>
      </c>
      <c r="G1288" s="13" t="s">
        <v>263</v>
      </c>
      <c r="H1288" s="13">
        <v>1</v>
      </c>
      <c r="I1288" s="55">
        <v>120.73</v>
      </c>
      <c r="J1288" s="55">
        <v>38900</v>
      </c>
      <c r="K1288" s="15">
        <v>0</v>
      </c>
      <c r="L1288" s="15" t="s">
        <v>41</v>
      </c>
      <c r="M1288" s="62" t="s">
        <v>14</v>
      </c>
      <c r="N1288" s="56" t="s">
        <v>157</v>
      </c>
      <c r="O1288" s="56" t="s">
        <v>3840</v>
      </c>
      <c r="P1288" s="86" t="s">
        <v>14</v>
      </c>
      <c r="Q1288" s="56">
        <v>7490745</v>
      </c>
      <c r="R1288" s="56" t="s">
        <v>664</v>
      </c>
      <c r="S1288" s="56" t="s">
        <v>465</v>
      </c>
      <c r="T1288" s="57" t="s">
        <v>263</v>
      </c>
      <c r="U1288" s="57">
        <v>1</v>
      </c>
      <c r="V1288" s="125">
        <v>120.73</v>
      </c>
      <c r="W1288" s="125" t="s">
        <v>1017</v>
      </c>
      <c r="X1288" s="65">
        <v>44640</v>
      </c>
      <c r="Y1288" s="65">
        <v>44952</v>
      </c>
      <c r="Z1288" s="69" t="s">
        <v>1080</v>
      </c>
      <c r="AA1288" s="322">
        <v>54216</v>
      </c>
      <c r="AB1288" s="56">
        <v>55</v>
      </c>
      <c r="AC1288" s="56">
        <v>60</v>
      </c>
      <c r="AD1288" s="65">
        <v>46645</v>
      </c>
      <c r="AE1288" s="117">
        <v>808.5</v>
      </c>
      <c r="AF1288" s="117"/>
      <c r="AP1288" s="58"/>
      <c r="AQ1288" s="58"/>
      <c r="AR1288" s="58"/>
      <c r="AW1288" s="56"/>
      <c r="BD1288" s="56"/>
      <c r="CS1288" s="58">
        <f>+AL1288+AT1288</f>
        <v>0</v>
      </c>
      <c r="CT1288" s="76">
        <f>+BA1288+BG1288+BM1288+BS1288+BY1288+CE1288+CK1288+CQ1288</f>
        <v>0</v>
      </c>
      <c r="CU1288" s="76">
        <f>+CS1288-CT1288</f>
        <v>0</v>
      </c>
      <c r="CV1288" s="81">
        <f>+AE1288-AL1288-AT1288</f>
        <v>808.5</v>
      </c>
    </row>
    <row r="1289" spans="1:103">
      <c r="A1289" s="56" t="s">
        <v>663</v>
      </c>
      <c r="B1289" s="13">
        <v>67</v>
      </c>
      <c r="C1289" s="15" t="s">
        <v>402</v>
      </c>
      <c r="D1289" s="15" t="s">
        <v>403</v>
      </c>
      <c r="E1289" s="13" t="s">
        <v>256</v>
      </c>
      <c r="F1289" s="13">
        <v>11</v>
      </c>
      <c r="G1289" s="13" t="s">
        <v>263</v>
      </c>
      <c r="H1289" s="13">
        <v>1</v>
      </c>
      <c r="I1289" s="55">
        <v>120.73</v>
      </c>
      <c r="J1289" s="55">
        <v>38900</v>
      </c>
      <c r="K1289" s="15">
        <v>0</v>
      </c>
      <c r="L1289" s="15" t="s">
        <v>41</v>
      </c>
      <c r="M1289" s="62" t="s">
        <v>14</v>
      </c>
      <c r="N1289" s="56" t="s">
        <v>157</v>
      </c>
      <c r="O1289" s="56" t="s">
        <v>3840</v>
      </c>
      <c r="P1289" s="86" t="s">
        <v>14</v>
      </c>
      <c r="Q1289" s="56">
        <v>7490745</v>
      </c>
      <c r="R1289" s="56" t="s">
        <v>664</v>
      </c>
      <c r="S1289" s="56" t="s">
        <v>465</v>
      </c>
      <c r="T1289" s="57" t="s">
        <v>263</v>
      </c>
      <c r="U1289" s="57">
        <v>1</v>
      </c>
      <c r="V1289" s="125">
        <v>120.73</v>
      </c>
      <c r="W1289" s="125" t="s">
        <v>1017</v>
      </c>
      <c r="X1289" s="65">
        <v>44640</v>
      </c>
      <c r="Y1289" s="65">
        <v>44952</v>
      </c>
      <c r="Z1289" s="69" t="s">
        <v>1080</v>
      </c>
      <c r="AA1289" s="322">
        <v>54216</v>
      </c>
      <c r="AB1289" s="56">
        <v>56</v>
      </c>
      <c r="AC1289" s="56">
        <v>60</v>
      </c>
      <c r="AD1289" s="65">
        <v>46675</v>
      </c>
      <c r="AE1289" s="117">
        <v>808.5</v>
      </c>
      <c r="AF1289" s="117"/>
      <c r="AP1289" s="58"/>
      <c r="AQ1289" s="58"/>
      <c r="AR1289" s="58"/>
      <c r="AW1289" s="56"/>
      <c r="BD1289" s="56"/>
      <c r="CS1289" s="58">
        <f>+AL1289+AT1289</f>
        <v>0</v>
      </c>
      <c r="CT1289" s="76">
        <f>+BA1289+BG1289+BM1289+BS1289+BY1289+CE1289+CK1289+CQ1289</f>
        <v>0</v>
      </c>
      <c r="CU1289" s="76">
        <f>+CS1289-CT1289</f>
        <v>0</v>
      </c>
      <c r="CV1289" s="81">
        <f>+AE1289-AL1289-AT1289</f>
        <v>808.5</v>
      </c>
    </row>
    <row r="1290" spans="1:103">
      <c r="A1290" s="56" t="s">
        <v>663</v>
      </c>
      <c r="B1290" s="13">
        <v>67</v>
      </c>
      <c r="C1290" s="15" t="s">
        <v>402</v>
      </c>
      <c r="D1290" s="15" t="s">
        <v>403</v>
      </c>
      <c r="E1290" s="13" t="s">
        <v>256</v>
      </c>
      <c r="F1290" s="13">
        <v>11</v>
      </c>
      <c r="G1290" s="13" t="s">
        <v>263</v>
      </c>
      <c r="H1290" s="13">
        <v>1</v>
      </c>
      <c r="I1290" s="55">
        <v>120.73</v>
      </c>
      <c r="J1290" s="55">
        <v>38900</v>
      </c>
      <c r="K1290" s="15">
        <v>0</v>
      </c>
      <c r="L1290" s="15" t="s">
        <v>41</v>
      </c>
      <c r="M1290" s="62" t="s">
        <v>14</v>
      </c>
      <c r="N1290" s="56" t="s">
        <v>157</v>
      </c>
      <c r="O1290" s="56" t="s">
        <v>3840</v>
      </c>
      <c r="P1290" s="86" t="s">
        <v>14</v>
      </c>
      <c r="Q1290" s="56">
        <v>7490745</v>
      </c>
      <c r="R1290" s="56" t="s">
        <v>664</v>
      </c>
      <c r="S1290" s="56" t="s">
        <v>465</v>
      </c>
      <c r="T1290" s="57" t="s">
        <v>263</v>
      </c>
      <c r="U1290" s="57">
        <v>1</v>
      </c>
      <c r="V1290" s="125">
        <v>120.73</v>
      </c>
      <c r="W1290" s="125" t="s">
        <v>1017</v>
      </c>
      <c r="X1290" s="65">
        <v>44640</v>
      </c>
      <c r="Y1290" s="65">
        <v>44952</v>
      </c>
      <c r="Z1290" s="69" t="s">
        <v>1080</v>
      </c>
      <c r="AA1290" s="322">
        <v>54216</v>
      </c>
      <c r="AB1290" s="56">
        <v>57</v>
      </c>
      <c r="AC1290" s="56">
        <v>60</v>
      </c>
      <c r="AD1290" s="65">
        <v>46706</v>
      </c>
      <c r="AE1290" s="117">
        <v>808.5</v>
      </c>
      <c r="AF1290" s="117"/>
      <c r="AP1290" s="58"/>
      <c r="AQ1290" s="58"/>
      <c r="AR1290" s="58"/>
      <c r="AW1290" s="56"/>
      <c r="BD1290" s="56"/>
      <c r="CS1290" s="58">
        <f>+AL1290+AT1290</f>
        <v>0</v>
      </c>
      <c r="CT1290" s="76">
        <f>+BA1290+BG1290+BM1290+BS1290+BY1290+CE1290+CK1290+CQ1290</f>
        <v>0</v>
      </c>
      <c r="CU1290" s="76">
        <f>+CS1290-CT1290</f>
        <v>0</v>
      </c>
      <c r="CV1290" s="81">
        <f>+AE1290-AL1290-AT1290</f>
        <v>808.5</v>
      </c>
    </row>
    <row r="1291" spans="1:103">
      <c r="A1291" s="56" t="s">
        <v>663</v>
      </c>
      <c r="B1291" s="13">
        <v>67</v>
      </c>
      <c r="C1291" s="15" t="s">
        <v>402</v>
      </c>
      <c r="D1291" s="15" t="s">
        <v>403</v>
      </c>
      <c r="E1291" s="13" t="s">
        <v>256</v>
      </c>
      <c r="F1291" s="13">
        <v>11</v>
      </c>
      <c r="G1291" s="13" t="s">
        <v>263</v>
      </c>
      <c r="H1291" s="13">
        <v>1</v>
      </c>
      <c r="I1291" s="55">
        <v>120.73</v>
      </c>
      <c r="J1291" s="55">
        <v>38900</v>
      </c>
      <c r="K1291" s="15">
        <v>0</v>
      </c>
      <c r="L1291" s="15" t="s">
        <v>41</v>
      </c>
      <c r="M1291" s="62" t="s">
        <v>14</v>
      </c>
      <c r="N1291" s="56" t="s">
        <v>157</v>
      </c>
      <c r="O1291" s="56" t="s">
        <v>3840</v>
      </c>
      <c r="P1291" s="86" t="s">
        <v>14</v>
      </c>
      <c r="Q1291" s="56">
        <v>7490745</v>
      </c>
      <c r="R1291" s="56" t="s">
        <v>664</v>
      </c>
      <c r="S1291" s="56" t="s">
        <v>465</v>
      </c>
      <c r="T1291" s="57" t="s">
        <v>263</v>
      </c>
      <c r="U1291" s="57">
        <v>1</v>
      </c>
      <c r="V1291" s="125">
        <v>120.73</v>
      </c>
      <c r="W1291" s="125" t="s">
        <v>1017</v>
      </c>
      <c r="X1291" s="65">
        <v>44640</v>
      </c>
      <c r="Y1291" s="65">
        <v>44952</v>
      </c>
      <c r="Z1291" s="69" t="s">
        <v>1080</v>
      </c>
      <c r="AA1291" s="322">
        <v>54216</v>
      </c>
      <c r="AB1291" s="56">
        <v>58</v>
      </c>
      <c r="AC1291" s="56">
        <v>60</v>
      </c>
      <c r="AD1291" s="65">
        <v>46736</v>
      </c>
      <c r="AE1291" s="117">
        <v>808.5</v>
      </c>
      <c r="AF1291" s="117"/>
      <c r="AP1291" s="58"/>
      <c r="AQ1291" s="58"/>
      <c r="AR1291" s="58"/>
      <c r="AW1291" s="56"/>
      <c r="BD1291" s="56"/>
      <c r="CS1291" s="58">
        <f>+AL1291+AT1291</f>
        <v>0</v>
      </c>
      <c r="CT1291" s="76">
        <f>+BA1291+BG1291+BM1291+BS1291+BY1291+CE1291+CK1291+CQ1291</f>
        <v>0</v>
      </c>
      <c r="CU1291" s="76">
        <f>+CS1291-CT1291</f>
        <v>0</v>
      </c>
      <c r="CV1291" s="81">
        <f>+AE1291-AL1291-AT1291</f>
        <v>808.5</v>
      </c>
    </row>
    <row r="1292" spans="1:103">
      <c r="A1292" s="56" t="s">
        <v>663</v>
      </c>
      <c r="B1292" s="13">
        <v>67</v>
      </c>
      <c r="C1292" s="15" t="s">
        <v>402</v>
      </c>
      <c r="D1292" s="15" t="s">
        <v>403</v>
      </c>
      <c r="E1292" s="13" t="s">
        <v>256</v>
      </c>
      <c r="F1292" s="13">
        <v>11</v>
      </c>
      <c r="G1292" s="13" t="s">
        <v>263</v>
      </c>
      <c r="H1292" s="13">
        <v>1</v>
      </c>
      <c r="I1292" s="55">
        <v>120.73</v>
      </c>
      <c r="J1292" s="55">
        <v>38900</v>
      </c>
      <c r="K1292" s="15">
        <v>0</v>
      </c>
      <c r="L1292" s="15" t="s">
        <v>41</v>
      </c>
      <c r="M1292" s="62" t="s">
        <v>14</v>
      </c>
      <c r="N1292" s="56" t="s">
        <v>157</v>
      </c>
      <c r="O1292" s="56" t="s">
        <v>3840</v>
      </c>
      <c r="P1292" s="86" t="s">
        <v>14</v>
      </c>
      <c r="Q1292" s="56">
        <v>7490745</v>
      </c>
      <c r="R1292" s="56" t="s">
        <v>664</v>
      </c>
      <c r="S1292" s="56" t="s">
        <v>465</v>
      </c>
      <c r="T1292" s="57" t="s">
        <v>263</v>
      </c>
      <c r="U1292" s="57">
        <v>1</v>
      </c>
      <c r="V1292" s="125">
        <v>120.73</v>
      </c>
      <c r="W1292" s="125" t="s">
        <v>1017</v>
      </c>
      <c r="X1292" s="65">
        <v>44640</v>
      </c>
      <c r="Y1292" s="65">
        <v>44952</v>
      </c>
      <c r="Z1292" s="69" t="s">
        <v>1080</v>
      </c>
      <c r="AA1292" s="322">
        <v>54216</v>
      </c>
      <c r="AB1292" s="56">
        <v>59</v>
      </c>
      <c r="AC1292" s="56">
        <v>60</v>
      </c>
      <c r="AD1292" s="65">
        <v>46767</v>
      </c>
      <c r="AE1292" s="117">
        <v>808.5</v>
      </c>
      <c r="AF1292" s="117"/>
      <c r="AP1292" s="58"/>
      <c r="AQ1292" s="58"/>
      <c r="AR1292" s="58"/>
      <c r="AW1292" s="56"/>
      <c r="BD1292" s="56"/>
      <c r="CS1292" s="58">
        <f>+AL1292+AT1292</f>
        <v>0</v>
      </c>
      <c r="CT1292" s="76">
        <f>+BA1292+BG1292+BM1292+BS1292+BY1292+CE1292+CK1292+CQ1292</f>
        <v>0</v>
      </c>
      <c r="CU1292" s="76">
        <f>+CS1292-CT1292</f>
        <v>0</v>
      </c>
      <c r="CV1292" s="81">
        <f>+AE1292-AL1292-AT1292</f>
        <v>808.5</v>
      </c>
    </row>
    <row r="1293" spans="1:103">
      <c r="A1293" s="56" t="s">
        <v>663</v>
      </c>
      <c r="B1293" s="13">
        <v>67</v>
      </c>
      <c r="C1293" s="15" t="s">
        <v>402</v>
      </c>
      <c r="D1293" s="15" t="s">
        <v>403</v>
      </c>
      <c r="E1293" s="13" t="s">
        <v>256</v>
      </c>
      <c r="F1293" s="13">
        <v>11</v>
      </c>
      <c r="G1293" s="13" t="s">
        <v>263</v>
      </c>
      <c r="H1293" s="13">
        <v>1</v>
      </c>
      <c r="I1293" s="55">
        <v>120.73</v>
      </c>
      <c r="J1293" s="55">
        <v>38900</v>
      </c>
      <c r="K1293" s="15">
        <v>0</v>
      </c>
      <c r="L1293" s="15" t="s">
        <v>41</v>
      </c>
      <c r="M1293" s="62" t="s">
        <v>14</v>
      </c>
      <c r="N1293" s="56" t="s">
        <v>157</v>
      </c>
      <c r="O1293" s="56" t="s">
        <v>3840</v>
      </c>
      <c r="P1293" s="86" t="s">
        <v>14</v>
      </c>
      <c r="Q1293" s="56">
        <v>7490745</v>
      </c>
      <c r="R1293" s="56" t="s">
        <v>664</v>
      </c>
      <c r="S1293" s="56" t="s">
        <v>465</v>
      </c>
      <c r="T1293" s="57" t="s">
        <v>263</v>
      </c>
      <c r="U1293" s="57">
        <v>1</v>
      </c>
      <c r="V1293" s="125">
        <v>120.73</v>
      </c>
      <c r="W1293" s="125" t="s">
        <v>1017</v>
      </c>
      <c r="X1293" s="65">
        <v>44640</v>
      </c>
      <c r="Y1293" s="65">
        <v>44952</v>
      </c>
      <c r="Z1293" s="69" t="s">
        <v>1080</v>
      </c>
      <c r="AA1293" s="322">
        <v>54216</v>
      </c>
      <c r="AB1293" s="56">
        <v>60</v>
      </c>
      <c r="AC1293" s="56">
        <v>60</v>
      </c>
      <c r="AD1293" s="65">
        <v>46798</v>
      </c>
      <c r="AE1293" s="117">
        <v>808.5</v>
      </c>
      <c r="AF1293" s="117"/>
      <c r="AP1293" s="58"/>
      <c r="AQ1293" s="58"/>
      <c r="AR1293" s="58"/>
      <c r="AW1293" s="56"/>
      <c r="BD1293" s="56"/>
      <c r="CS1293" s="58">
        <f>+AL1293+AT1293</f>
        <v>0</v>
      </c>
      <c r="CT1293" s="76">
        <f>+BA1293+BG1293+BM1293+BS1293+BY1293+CE1293+CK1293+CQ1293</f>
        <v>0</v>
      </c>
      <c r="CU1293" s="76">
        <f>+CS1293-CT1293</f>
        <v>0</v>
      </c>
      <c r="CV1293" s="81">
        <f>+AE1293-AL1293-AT1293</f>
        <v>808.5</v>
      </c>
    </row>
    <row r="1294" spans="1:103">
      <c r="A1294" s="70" t="s">
        <v>668</v>
      </c>
      <c r="B1294" s="71">
        <v>82</v>
      </c>
      <c r="C1294" s="15" t="s">
        <v>402</v>
      </c>
      <c r="D1294" s="131" t="s">
        <v>403</v>
      </c>
      <c r="E1294" s="130"/>
      <c r="F1294" s="130"/>
      <c r="G1294" s="71" t="s">
        <v>264</v>
      </c>
      <c r="H1294" s="71">
        <v>7</v>
      </c>
      <c r="I1294" s="73">
        <v>135</v>
      </c>
      <c r="J1294" s="73">
        <v>49900</v>
      </c>
      <c r="K1294" s="72">
        <v>0</v>
      </c>
      <c r="L1294" s="72" t="s">
        <v>41</v>
      </c>
      <c r="M1294" s="92" t="s">
        <v>14</v>
      </c>
      <c r="N1294" s="70" t="s">
        <v>158</v>
      </c>
      <c r="O1294" s="70" t="s">
        <v>3841</v>
      </c>
      <c r="P1294" s="70" t="s">
        <v>14</v>
      </c>
      <c r="Q1294" s="89" t="s">
        <v>670</v>
      </c>
      <c r="R1294" s="70" t="s">
        <v>671</v>
      </c>
      <c r="S1294" s="70" t="s">
        <v>465</v>
      </c>
      <c r="T1294" s="88" t="s">
        <v>264</v>
      </c>
      <c r="U1294" s="88">
        <v>6</v>
      </c>
      <c r="V1294" s="87">
        <v>135</v>
      </c>
      <c r="W1294" s="87" t="s">
        <v>1017</v>
      </c>
      <c r="X1294" s="78">
        <v>44752</v>
      </c>
      <c r="Y1294" s="78">
        <v>45261</v>
      </c>
      <c r="Z1294" s="69" t="s">
        <v>1080</v>
      </c>
      <c r="AA1294" s="319">
        <v>51080</v>
      </c>
      <c r="AB1294" s="70">
        <v>73</v>
      </c>
      <c r="AC1294" s="70">
        <v>0</v>
      </c>
      <c r="AD1294" s="78">
        <v>44754</v>
      </c>
      <c r="AE1294" s="115">
        <v>384</v>
      </c>
      <c r="AF1294" s="115"/>
      <c r="AG1294" s="70" t="s">
        <v>441</v>
      </c>
      <c r="AH1294" s="78">
        <v>44753</v>
      </c>
      <c r="AI1294" s="78"/>
      <c r="AJ1294" s="78"/>
      <c r="AK1294" s="70" t="s">
        <v>672</v>
      </c>
      <c r="AL1294" s="76"/>
      <c r="AM1294" s="294">
        <v>1500</v>
      </c>
      <c r="AN1294" s="142" t="s">
        <v>2420</v>
      </c>
      <c r="AO1294" s="76"/>
      <c r="AP1294" s="76"/>
      <c r="AQ1294" s="76"/>
      <c r="AR1294" s="76"/>
      <c r="AS1294" s="76"/>
      <c r="AT1294" s="76"/>
      <c r="AU1294" s="76"/>
      <c r="AV1294" s="76"/>
      <c r="AW1294" s="78">
        <v>44752</v>
      </c>
      <c r="AX1294" s="70">
        <v>610994</v>
      </c>
      <c r="AY1294" s="70">
        <v>1500</v>
      </c>
      <c r="AZ1294" s="70"/>
      <c r="BA1294" s="76"/>
      <c r="BB1294" s="76" t="s">
        <v>2014</v>
      </c>
      <c r="BC1294" s="70"/>
      <c r="BD1294" s="70"/>
      <c r="BE1294" s="70"/>
      <c r="BF1294" s="70"/>
      <c r="BG1294" s="70"/>
      <c r="BH1294" s="70"/>
      <c r="BI1294" s="70"/>
      <c r="BJ1294" s="70"/>
      <c r="BK1294" s="70"/>
      <c r="BL1294" s="70"/>
      <c r="BM1294" s="70"/>
      <c r="BN1294" s="70"/>
      <c r="BO1294" s="70"/>
      <c r="BP1294" s="70"/>
      <c r="BQ1294" s="70"/>
      <c r="BR1294" s="70"/>
      <c r="BS1294" s="70"/>
      <c r="BT1294" s="70"/>
      <c r="BU1294" s="70"/>
      <c r="BV1294" s="70"/>
      <c r="BW1294" s="70"/>
      <c r="BX1294" s="70"/>
      <c r="BY1294" s="70"/>
      <c r="BZ1294" s="70"/>
      <c r="CA1294" s="70"/>
      <c r="CB1294" s="70"/>
      <c r="CC1294" s="70"/>
      <c r="CD1294" s="70"/>
      <c r="CE1294" s="70"/>
      <c r="CF1294" s="70"/>
      <c r="CG1294" s="70"/>
      <c r="CH1294" s="70"/>
      <c r="CI1294" s="70"/>
      <c r="CJ1294" s="70"/>
      <c r="CK1294" s="70"/>
      <c r="CL1294" s="70"/>
      <c r="CM1294" s="70"/>
      <c r="CN1294" s="70"/>
      <c r="CO1294" s="70"/>
      <c r="CP1294" s="70"/>
      <c r="CQ1294" s="70"/>
      <c r="CR1294" s="70"/>
      <c r="CS1294" s="58">
        <f>+AL1294+AT1294</f>
        <v>0</v>
      </c>
      <c r="CT1294" s="76">
        <f>+BA1294+BG1294+BM1294+BS1294+BY1294+CE1294+CK1294+CQ1294</f>
        <v>0</v>
      </c>
      <c r="CU1294" s="76">
        <f>+CS1294-CT1294</f>
        <v>0</v>
      </c>
      <c r="CV1294" s="81">
        <f>+AE1294-AL1294-AT1294</f>
        <v>384</v>
      </c>
      <c r="CW1294" s="70"/>
      <c r="CX1294" s="70"/>
      <c r="CY1294" s="70"/>
    </row>
    <row r="1295" spans="1:103">
      <c r="A1295" s="70" t="s">
        <v>668</v>
      </c>
      <c r="B1295" s="71">
        <v>82</v>
      </c>
      <c r="C1295" s="72" t="s">
        <v>402</v>
      </c>
      <c r="D1295" s="72" t="s">
        <v>403</v>
      </c>
      <c r="E1295" s="71"/>
      <c r="F1295" s="71"/>
      <c r="G1295" s="71" t="s">
        <v>264</v>
      </c>
      <c r="H1295" s="71">
        <v>7</v>
      </c>
      <c r="I1295" s="73">
        <v>135</v>
      </c>
      <c r="J1295" s="73">
        <v>49900</v>
      </c>
      <c r="K1295" s="72">
        <v>0</v>
      </c>
      <c r="L1295" s="72" t="s">
        <v>41</v>
      </c>
      <c r="M1295" s="92" t="s">
        <v>14</v>
      </c>
      <c r="N1295" s="70" t="s">
        <v>158</v>
      </c>
      <c r="O1295" s="70" t="s">
        <v>3841</v>
      </c>
      <c r="P1295" s="70" t="s">
        <v>14</v>
      </c>
      <c r="Q1295" s="89" t="s">
        <v>670</v>
      </c>
      <c r="R1295" s="70" t="s">
        <v>671</v>
      </c>
      <c r="S1295" s="70" t="s">
        <v>465</v>
      </c>
      <c r="T1295" s="88" t="s">
        <v>264</v>
      </c>
      <c r="U1295" s="88">
        <v>6</v>
      </c>
      <c r="V1295" s="87">
        <v>135</v>
      </c>
      <c r="W1295" s="87" t="s">
        <v>1017</v>
      </c>
      <c r="X1295" s="78">
        <v>44752</v>
      </c>
      <c r="Y1295" s="78">
        <v>45261</v>
      </c>
      <c r="Z1295" s="69" t="s">
        <v>1080</v>
      </c>
      <c r="AA1295" s="319">
        <v>51080</v>
      </c>
      <c r="AB1295" s="70">
        <v>73</v>
      </c>
      <c r="AC1295" s="70">
        <v>0</v>
      </c>
      <c r="AD1295" s="78">
        <v>44957</v>
      </c>
      <c r="AE1295" s="116">
        <v>4616</v>
      </c>
      <c r="AF1295" s="116"/>
      <c r="AG1295" s="70" t="s">
        <v>441</v>
      </c>
      <c r="AH1295" s="78">
        <v>44754</v>
      </c>
      <c r="AI1295" s="78"/>
      <c r="AJ1295" s="78"/>
      <c r="AK1295" s="70" t="s">
        <v>673</v>
      </c>
      <c r="AL1295" s="76">
        <v>4616</v>
      </c>
      <c r="AM1295" s="76"/>
      <c r="AN1295" s="70" t="s">
        <v>2421</v>
      </c>
      <c r="AO1295" s="76"/>
      <c r="AP1295" s="76"/>
      <c r="AQ1295" s="76"/>
      <c r="AR1295" s="76"/>
      <c r="AS1295" s="76"/>
      <c r="AT1295" s="76"/>
      <c r="AU1295" s="76"/>
      <c r="AV1295" s="76"/>
      <c r="AW1295" s="78">
        <v>44754</v>
      </c>
      <c r="AX1295" s="70" t="s">
        <v>674</v>
      </c>
      <c r="AY1295" s="70"/>
      <c r="AZ1295" s="70"/>
      <c r="BA1295" s="76">
        <v>4616</v>
      </c>
      <c r="BB1295" s="76" t="s">
        <v>2014</v>
      </c>
      <c r="BC1295" s="70"/>
      <c r="BD1295" s="70"/>
      <c r="BE1295" s="70"/>
      <c r="BF1295" s="70"/>
      <c r="BG1295" s="70"/>
      <c r="BH1295" s="70"/>
      <c r="BI1295" s="70"/>
      <c r="BJ1295" s="70"/>
      <c r="BK1295" s="70"/>
      <c r="BL1295" s="70"/>
      <c r="BM1295" s="70"/>
      <c r="BN1295" s="70"/>
      <c r="BO1295" s="70"/>
      <c r="BP1295" s="70"/>
      <c r="BQ1295" s="70"/>
      <c r="BR1295" s="70"/>
      <c r="BS1295" s="70"/>
      <c r="BT1295" s="70"/>
      <c r="BU1295" s="70"/>
      <c r="BV1295" s="70"/>
      <c r="BW1295" s="70"/>
      <c r="BX1295" s="70"/>
      <c r="BY1295" s="70"/>
      <c r="BZ1295" s="70"/>
      <c r="CA1295" s="70"/>
      <c r="CB1295" s="70"/>
      <c r="CC1295" s="70"/>
      <c r="CD1295" s="70"/>
      <c r="CE1295" s="70"/>
      <c r="CF1295" s="70"/>
      <c r="CG1295" s="70"/>
      <c r="CH1295" s="70"/>
      <c r="CI1295" s="70"/>
      <c r="CJ1295" s="70"/>
      <c r="CK1295" s="70"/>
      <c r="CL1295" s="70"/>
      <c r="CM1295" s="70"/>
      <c r="CN1295" s="70"/>
      <c r="CO1295" s="70"/>
      <c r="CP1295" s="70"/>
      <c r="CQ1295" s="70"/>
      <c r="CR1295" s="70"/>
      <c r="CS1295" s="58">
        <f>+AL1295+AT1295</f>
        <v>4616</v>
      </c>
      <c r="CT1295" s="76">
        <f>+BA1295+BG1295+BM1295+BS1295+BY1295+CE1295+CK1295+CQ1295</f>
        <v>4616</v>
      </c>
      <c r="CU1295" s="76">
        <f>+CS1295-CT1295</f>
        <v>0</v>
      </c>
      <c r="CV1295" s="81">
        <f>+AE1295-AL1295-AT1295</f>
        <v>0</v>
      </c>
      <c r="CW1295" s="70"/>
      <c r="CX1295" s="70"/>
      <c r="CY1295" s="70"/>
    </row>
    <row r="1296" spans="1:103">
      <c r="A1296" s="70" t="s">
        <v>668</v>
      </c>
      <c r="B1296" s="71">
        <v>82</v>
      </c>
      <c r="C1296" s="72" t="s">
        <v>402</v>
      </c>
      <c r="D1296" s="72" t="s">
        <v>403</v>
      </c>
      <c r="E1296" s="71"/>
      <c r="F1296" s="71"/>
      <c r="G1296" s="71" t="s">
        <v>264</v>
      </c>
      <c r="H1296" s="71">
        <v>7</v>
      </c>
      <c r="I1296" s="73">
        <v>135</v>
      </c>
      <c r="J1296" s="73">
        <v>49900</v>
      </c>
      <c r="K1296" s="72">
        <v>0</v>
      </c>
      <c r="L1296" s="72" t="s">
        <v>41</v>
      </c>
      <c r="M1296" s="92" t="s">
        <v>14</v>
      </c>
      <c r="N1296" s="139">
        <v>42112442</v>
      </c>
      <c r="O1296" s="70" t="s">
        <v>3841</v>
      </c>
      <c r="P1296" s="70" t="s">
        <v>14</v>
      </c>
      <c r="Q1296" s="89" t="s">
        <v>670</v>
      </c>
      <c r="R1296" s="70" t="s">
        <v>671</v>
      </c>
      <c r="S1296" s="70" t="s">
        <v>465</v>
      </c>
      <c r="T1296" s="88" t="s">
        <v>264</v>
      </c>
      <c r="U1296" s="88">
        <v>6</v>
      </c>
      <c r="V1296" s="87">
        <v>135</v>
      </c>
      <c r="W1296" s="87" t="s">
        <v>1017</v>
      </c>
      <c r="X1296" s="78">
        <v>44752</v>
      </c>
      <c r="Y1296" s="78">
        <v>45261</v>
      </c>
      <c r="Z1296" s="69" t="s">
        <v>1080</v>
      </c>
      <c r="AA1296" s="319">
        <v>51080</v>
      </c>
      <c r="AB1296" s="70">
        <v>73</v>
      </c>
      <c r="AC1296" s="70">
        <v>1</v>
      </c>
      <c r="AD1296" s="78">
        <v>44985</v>
      </c>
      <c r="AE1296" s="116">
        <v>320</v>
      </c>
      <c r="AF1296" s="116"/>
      <c r="AG1296" s="70" t="s">
        <v>441</v>
      </c>
      <c r="AH1296" s="78">
        <v>44958</v>
      </c>
      <c r="AI1296" s="78"/>
      <c r="AJ1296" s="78"/>
      <c r="AK1296" s="70" t="s">
        <v>675</v>
      </c>
      <c r="AL1296" s="76">
        <v>320</v>
      </c>
      <c r="AM1296" s="76"/>
      <c r="AN1296" s="76" t="s">
        <v>2404</v>
      </c>
      <c r="AO1296" s="76"/>
      <c r="AP1296" s="76"/>
      <c r="AQ1296" s="76"/>
      <c r="AR1296" s="76"/>
      <c r="AS1296" s="76"/>
      <c r="AT1296" s="76"/>
      <c r="AU1296" s="76"/>
      <c r="AV1296" s="76"/>
      <c r="AW1296" s="103">
        <v>44957</v>
      </c>
      <c r="AX1296" s="97">
        <v>1176</v>
      </c>
      <c r="AY1296" s="97"/>
      <c r="AZ1296" s="97"/>
      <c r="BA1296" s="101">
        <v>320</v>
      </c>
      <c r="BB1296" s="76"/>
      <c r="BC1296" s="70"/>
      <c r="BD1296" s="70"/>
      <c r="BE1296" s="70"/>
      <c r="BF1296" s="70"/>
      <c r="BG1296" s="70"/>
      <c r="BH1296" s="70"/>
      <c r="BI1296" s="70"/>
      <c r="BJ1296" s="70"/>
      <c r="BK1296" s="70"/>
      <c r="BL1296" s="70"/>
      <c r="BM1296" s="70"/>
      <c r="BN1296" s="70"/>
      <c r="BO1296" s="70"/>
      <c r="BP1296" s="70"/>
      <c r="BQ1296" s="70"/>
      <c r="BR1296" s="70"/>
      <c r="BS1296" s="70"/>
      <c r="BT1296" s="70"/>
      <c r="BU1296" s="70"/>
      <c r="BV1296" s="70"/>
      <c r="BW1296" s="70"/>
      <c r="BX1296" s="70"/>
      <c r="BY1296" s="70"/>
      <c r="BZ1296" s="70"/>
      <c r="CA1296" s="70"/>
      <c r="CB1296" s="70"/>
      <c r="CC1296" s="70"/>
      <c r="CD1296" s="70"/>
      <c r="CE1296" s="70"/>
      <c r="CF1296" s="70"/>
      <c r="CG1296" s="70"/>
      <c r="CH1296" s="70"/>
      <c r="CI1296" s="70"/>
      <c r="CJ1296" s="70"/>
      <c r="CK1296" s="70"/>
      <c r="CL1296" s="70"/>
      <c r="CM1296" s="70"/>
      <c r="CN1296" s="70"/>
      <c r="CO1296" s="70"/>
      <c r="CP1296" s="70"/>
      <c r="CQ1296" s="70"/>
      <c r="CR1296" s="70"/>
      <c r="CS1296" s="58">
        <f>+AL1296+AT1296</f>
        <v>320</v>
      </c>
      <c r="CT1296" s="76">
        <f>+BA1296+BG1296+BM1296+BS1296+BY1296+CE1296+CK1296+CQ1296</f>
        <v>320</v>
      </c>
      <c r="CU1296" s="76">
        <f>+CS1296-CT1296</f>
        <v>0</v>
      </c>
      <c r="CV1296" s="81">
        <f>+AE1296-AL1296-AT1296</f>
        <v>0</v>
      </c>
      <c r="CW1296" s="70"/>
      <c r="CX1296" s="70"/>
      <c r="CY1296" s="70"/>
    </row>
    <row r="1297" spans="1:103">
      <c r="A1297" s="70" t="s">
        <v>668</v>
      </c>
      <c r="B1297" s="71">
        <v>82</v>
      </c>
      <c r="C1297" s="72" t="s">
        <v>402</v>
      </c>
      <c r="D1297" s="72" t="s">
        <v>403</v>
      </c>
      <c r="E1297" s="71"/>
      <c r="F1297" s="71"/>
      <c r="G1297" s="71" t="s">
        <v>264</v>
      </c>
      <c r="H1297" s="71">
        <v>7</v>
      </c>
      <c r="I1297" s="73">
        <v>135</v>
      </c>
      <c r="J1297" s="73">
        <v>49900</v>
      </c>
      <c r="K1297" s="72">
        <v>0</v>
      </c>
      <c r="L1297" s="72" t="s">
        <v>41</v>
      </c>
      <c r="M1297" s="92" t="s">
        <v>14</v>
      </c>
      <c r="N1297" s="70" t="s">
        <v>158</v>
      </c>
      <c r="O1297" s="70" t="s">
        <v>3841</v>
      </c>
      <c r="P1297" s="70" t="s">
        <v>14</v>
      </c>
      <c r="Q1297" s="89" t="s">
        <v>670</v>
      </c>
      <c r="R1297" s="70" t="s">
        <v>671</v>
      </c>
      <c r="S1297" s="70" t="s">
        <v>465</v>
      </c>
      <c r="T1297" s="88" t="s">
        <v>264</v>
      </c>
      <c r="U1297" s="88">
        <v>6</v>
      </c>
      <c r="V1297" s="87">
        <v>135</v>
      </c>
      <c r="W1297" s="87" t="s">
        <v>1017</v>
      </c>
      <c r="X1297" s="78">
        <v>44752</v>
      </c>
      <c r="Y1297" s="78">
        <v>45261</v>
      </c>
      <c r="Z1297" s="69" t="s">
        <v>1080</v>
      </c>
      <c r="AA1297" s="319">
        <v>51080</v>
      </c>
      <c r="AB1297" s="70">
        <v>73</v>
      </c>
      <c r="AC1297" s="70">
        <v>2</v>
      </c>
      <c r="AD1297" s="78">
        <v>45016</v>
      </c>
      <c r="AE1297" s="116">
        <v>320</v>
      </c>
      <c r="AF1297" s="116"/>
      <c r="AG1297" s="70" t="s">
        <v>441</v>
      </c>
      <c r="AH1297" s="78">
        <v>44986</v>
      </c>
      <c r="AI1297" s="78"/>
      <c r="AJ1297" s="78"/>
      <c r="AK1297" s="70" t="s">
        <v>676</v>
      </c>
      <c r="AL1297" s="76">
        <v>320</v>
      </c>
      <c r="AM1297" s="76"/>
      <c r="AN1297" s="76" t="s">
        <v>2405</v>
      </c>
      <c r="AO1297" s="76"/>
      <c r="AP1297" s="76"/>
      <c r="AQ1297" s="76"/>
      <c r="AR1297" s="76"/>
      <c r="AS1297" s="76"/>
      <c r="AT1297" s="76"/>
      <c r="AU1297" s="76"/>
      <c r="AV1297" s="76"/>
      <c r="AW1297" s="103">
        <v>44985</v>
      </c>
      <c r="AX1297" s="97">
        <v>680857</v>
      </c>
      <c r="AY1297" s="97">
        <v>1238.4000000000001</v>
      </c>
      <c r="AZ1297" s="239">
        <v>3.87</v>
      </c>
      <c r="BA1297" s="101">
        <f>+AY1297/AZ1297</f>
        <v>320</v>
      </c>
      <c r="BB1297" s="76"/>
      <c r="BC1297" s="70"/>
      <c r="BD1297" s="70"/>
      <c r="BE1297" s="70"/>
      <c r="BF1297" s="70"/>
      <c r="BG1297" s="70"/>
      <c r="BH1297" s="70"/>
      <c r="BI1297" s="70"/>
      <c r="BJ1297" s="70"/>
      <c r="BK1297" s="70"/>
      <c r="BL1297" s="70"/>
      <c r="BM1297" s="70"/>
      <c r="BN1297" s="70"/>
      <c r="BO1297" s="70"/>
      <c r="BP1297" s="70"/>
      <c r="BQ1297" s="70"/>
      <c r="BR1297" s="70"/>
      <c r="BS1297" s="70"/>
      <c r="BT1297" s="70"/>
      <c r="BU1297" s="70"/>
      <c r="BV1297" s="70"/>
      <c r="BW1297" s="70"/>
      <c r="BX1297" s="70"/>
      <c r="BY1297" s="70"/>
      <c r="BZ1297" s="70"/>
      <c r="CA1297" s="70"/>
      <c r="CB1297" s="70"/>
      <c r="CC1297" s="70"/>
      <c r="CD1297" s="70"/>
      <c r="CE1297" s="70"/>
      <c r="CF1297" s="70"/>
      <c r="CG1297" s="70"/>
      <c r="CH1297" s="70"/>
      <c r="CI1297" s="70"/>
      <c r="CJ1297" s="70"/>
      <c r="CK1297" s="70"/>
      <c r="CL1297" s="70"/>
      <c r="CM1297" s="70"/>
      <c r="CN1297" s="70"/>
      <c r="CO1297" s="70"/>
      <c r="CP1297" s="70"/>
      <c r="CQ1297" s="70"/>
      <c r="CR1297" s="70"/>
      <c r="CS1297" s="58">
        <f>+AL1297+AT1297</f>
        <v>320</v>
      </c>
      <c r="CT1297" s="76">
        <f>+BA1297+BG1297+BM1297+BS1297+BY1297+CE1297+CK1297+CQ1297</f>
        <v>320</v>
      </c>
      <c r="CU1297" s="76">
        <f>+CS1297-CT1297</f>
        <v>0</v>
      </c>
      <c r="CV1297" s="81">
        <f>+AE1297-AL1297-AT1297</f>
        <v>0</v>
      </c>
      <c r="CW1297" s="70"/>
      <c r="CX1297" s="70"/>
      <c r="CY1297" s="70"/>
    </row>
    <row r="1298" spans="1:103">
      <c r="A1298" s="70" t="s">
        <v>668</v>
      </c>
      <c r="B1298" s="71">
        <v>82</v>
      </c>
      <c r="C1298" s="72" t="s">
        <v>402</v>
      </c>
      <c r="D1298" s="72" t="s">
        <v>403</v>
      </c>
      <c r="E1298" s="71"/>
      <c r="F1298" s="71"/>
      <c r="G1298" s="71" t="s">
        <v>264</v>
      </c>
      <c r="H1298" s="71">
        <v>7</v>
      </c>
      <c r="I1298" s="73">
        <v>135</v>
      </c>
      <c r="J1298" s="73">
        <v>49900</v>
      </c>
      <c r="K1298" s="72">
        <v>0</v>
      </c>
      <c r="L1298" s="72" t="s">
        <v>41</v>
      </c>
      <c r="M1298" s="92" t="s">
        <v>14</v>
      </c>
      <c r="N1298" s="70" t="s">
        <v>158</v>
      </c>
      <c r="O1298" s="70" t="s">
        <v>3841</v>
      </c>
      <c r="P1298" s="70" t="s">
        <v>14</v>
      </c>
      <c r="Q1298" s="89" t="s">
        <v>670</v>
      </c>
      <c r="R1298" s="70" t="s">
        <v>671</v>
      </c>
      <c r="S1298" s="70" t="s">
        <v>465</v>
      </c>
      <c r="T1298" s="88" t="s">
        <v>264</v>
      </c>
      <c r="U1298" s="88">
        <v>6</v>
      </c>
      <c r="V1298" s="87">
        <v>135</v>
      </c>
      <c r="W1298" s="87" t="s">
        <v>1017</v>
      </c>
      <c r="X1298" s="78">
        <v>44752</v>
      </c>
      <c r="Y1298" s="78">
        <v>45261</v>
      </c>
      <c r="Z1298" s="69" t="s">
        <v>1080</v>
      </c>
      <c r="AA1298" s="319">
        <v>51080</v>
      </c>
      <c r="AB1298" s="70">
        <v>73</v>
      </c>
      <c r="AC1298" s="70">
        <v>3</v>
      </c>
      <c r="AD1298" s="78">
        <v>45046</v>
      </c>
      <c r="AE1298" s="116">
        <v>320</v>
      </c>
      <c r="AF1298" s="116"/>
      <c r="AG1298" s="70" t="s">
        <v>441</v>
      </c>
      <c r="AH1298" s="78">
        <v>45016</v>
      </c>
      <c r="AI1298" s="78"/>
      <c r="AJ1298" s="78"/>
      <c r="AK1298" s="70" t="s">
        <v>2413</v>
      </c>
      <c r="AL1298" s="76">
        <v>320</v>
      </c>
      <c r="AM1298" s="76"/>
      <c r="AN1298" s="76" t="s">
        <v>2406</v>
      </c>
      <c r="AO1298" s="76"/>
      <c r="AP1298" s="76"/>
      <c r="AQ1298" s="76"/>
      <c r="AR1298" s="76"/>
      <c r="AS1298" s="76"/>
      <c r="AT1298" s="76"/>
      <c r="AU1298" s="76"/>
      <c r="AV1298" s="76"/>
      <c r="AW1298" s="103">
        <v>45016</v>
      </c>
      <c r="AX1298" s="97">
        <v>129095</v>
      </c>
      <c r="AY1298" s="97">
        <v>1202.8800000000001</v>
      </c>
      <c r="AZ1298" s="97">
        <v>3.7589999999999999</v>
      </c>
      <c r="BA1298" s="101">
        <f>+AY1298/AZ1298</f>
        <v>320.00000000000006</v>
      </c>
      <c r="BB1298" s="76"/>
      <c r="BC1298" s="70"/>
      <c r="BD1298" s="70"/>
      <c r="BE1298" s="70"/>
      <c r="BF1298" s="70"/>
      <c r="BG1298" s="70"/>
      <c r="BH1298" s="70"/>
      <c r="BI1298" s="70"/>
      <c r="BJ1298" s="70"/>
      <c r="BK1298" s="70"/>
      <c r="BL1298" s="70"/>
      <c r="BM1298" s="70"/>
      <c r="BN1298" s="70"/>
      <c r="BO1298" s="70"/>
      <c r="BP1298" s="70"/>
      <c r="BQ1298" s="70"/>
      <c r="BR1298" s="70"/>
      <c r="BS1298" s="70"/>
      <c r="BT1298" s="70"/>
      <c r="BU1298" s="70"/>
      <c r="BV1298" s="70"/>
      <c r="BW1298" s="70"/>
      <c r="BX1298" s="70"/>
      <c r="BY1298" s="70"/>
      <c r="BZ1298" s="70"/>
      <c r="CA1298" s="70"/>
      <c r="CB1298" s="70"/>
      <c r="CC1298" s="70"/>
      <c r="CD1298" s="70"/>
      <c r="CE1298" s="70"/>
      <c r="CF1298" s="70"/>
      <c r="CG1298" s="70"/>
      <c r="CH1298" s="70"/>
      <c r="CI1298" s="70"/>
      <c r="CJ1298" s="70"/>
      <c r="CK1298" s="70"/>
      <c r="CL1298" s="70"/>
      <c r="CM1298" s="70"/>
      <c r="CN1298" s="70"/>
      <c r="CO1298" s="70"/>
      <c r="CP1298" s="70"/>
      <c r="CQ1298" s="70"/>
      <c r="CR1298" s="70"/>
      <c r="CS1298" s="58">
        <f>+AL1298+AT1298</f>
        <v>320</v>
      </c>
      <c r="CT1298" s="76">
        <f>+BA1298+BG1298+BM1298+BS1298+BY1298+CE1298+CK1298+CQ1298</f>
        <v>320.00000000000006</v>
      </c>
      <c r="CU1298" s="76">
        <f>+CS1298-CT1298</f>
        <v>0</v>
      </c>
      <c r="CV1298" s="81">
        <f>+AE1298-AL1298-AT1298</f>
        <v>0</v>
      </c>
      <c r="CW1298" s="70"/>
      <c r="CX1298" s="70"/>
      <c r="CY1298" s="70"/>
    </row>
    <row r="1299" spans="1:103">
      <c r="A1299" s="70" t="s">
        <v>668</v>
      </c>
      <c r="B1299" s="71">
        <v>82</v>
      </c>
      <c r="C1299" s="72" t="s">
        <v>402</v>
      </c>
      <c r="D1299" s="72" t="s">
        <v>403</v>
      </c>
      <c r="E1299" s="71"/>
      <c r="F1299" s="71"/>
      <c r="G1299" s="71" t="s">
        <v>264</v>
      </c>
      <c r="H1299" s="71">
        <v>7</v>
      </c>
      <c r="I1299" s="73">
        <v>135</v>
      </c>
      <c r="J1299" s="73">
        <v>49900</v>
      </c>
      <c r="K1299" s="72">
        <v>0</v>
      </c>
      <c r="L1299" s="72" t="s">
        <v>41</v>
      </c>
      <c r="M1299" s="92" t="s">
        <v>14</v>
      </c>
      <c r="N1299" s="70" t="s">
        <v>158</v>
      </c>
      <c r="O1299" s="70" t="s">
        <v>3841</v>
      </c>
      <c r="P1299" s="70" t="s">
        <v>14</v>
      </c>
      <c r="Q1299" s="89" t="s">
        <v>670</v>
      </c>
      <c r="R1299" s="70" t="s">
        <v>671</v>
      </c>
      <c r="S1299" s="70" t="s">
        <v>465</v>
      </c>
      <c r="T1299" s="88" t="s">
        <v>264</v>
      </c>
      <c r="U1299" s="88">
        <v>6</v>
      </c>
      <c r="V1299" s="87">
        <v>135</v>
      </c>
      <c r="W1299" s="87" t="s">
        <v>1017</v>
      </c>
      <c r="X1299" s="78">
        <v>44752</v>
      </c>
      <c r="Y1299" s="78">
        <v>45261</v>
      </c>
      <c r="Z1299" s="69" t="s">
        <v>1080</v>
      </c>
      <c r="AA1299" s="319">
        <v>51080</v>
      </c>
      <c r="AB1299" s="70">
        <v>73</v>
      </c>
      <c r="AC1299" s="70">
        <v>4</v>
      </c>
      <c r="AD1299" s="78">
        <v>45077</v>
      </c>
      <c r="AE1299" s="116">
        <v>640</v>
      </c>
      <c r="AF1299" s="116"/>
      <c r="AG1299" s="70" t="s">
        <v>441</v>
      </c>
      <c r="AH1299" s="78">
        <v>45107</v>
      </c>
      <c r="AI1299" s="78"/>
      <c r="AJ1299" s="78"/>
      <c r="AK1299" s="70" t="s">
        <v>2414</v>
      </c>
      <c r="AL1299" s="76">
        <v>640</v>
      </c>
      <c r="AM1299" s="76"/>
      <c r="AN1299" s="76" t="s">
        <v>2407</v>
      </c>
      <c r="AO1299" s="76"/>
      <c r="AP1299" s="76"/>
      <c r="AQ1299" s="76"/>
      <c r="AR1299" s="76"/>
      <c r="AS1299" s="76"/>
      <c r="AT1299" s="76"/>
      <c r="AU1299" s="76"/>
      <c r="AV1299" s="76"/>
      <c r="AW1299" s="103">
        <v>45107</v>
      </c>
      <c r="AX1299" s="97">
        <v>1658</v>
      </c>
      <c r="AY1299" s="97"/>
      <c r="AZ1299" s="97"/>
      <c r="BA1299" s="101">
        <v>640</v>
      </c>
      <c r="BB1299" s="76"/>
      <c r="BC1299" s="70"/>
      <c r="BD1299" s="70"/>
      <c r="BE1299" s="70"/>
      <c r="BF1299" s="70"/>
      <c r="BG1299" s="70"/>
      <c r="BH1299" s="70"/>
      <c r="BI1299" s="70"/>
      <c r="BJ1299" s="70"/>
      <c r="BK1299" s="70"/>
      <c r="BL1299" s="70"/>
      <c r="BM1299" s="70"/>
      <c r="BN1299" s="70"/>
      <c r="BO1299" s="70"/>
      <c r="BP1299" s="70"/>
      <c r="BQ1299" s="70"/>
      <c r="BR1299" s="70"/>
      <c r="BS1299" s="70"/>
      <c r="BT1299" s="70"/>
      <c r="BU1299" s="70"/>
      <c r="BV1299" s="70"/>
      <c r="BW1299" s="70"/>
      <c r="BX1299" s="70"/>
      <c r="BY1299" s="70"/>
      <c r="BZ1299" s="70"/>
      <c r="CA1299" s="70"/>
      <c r="CB1299" s="70"/>
      <c r="CC1299" s="70"/>
      <c r="CD1299" s="70"/>
      <c r="CE1299" s="70"/>
      <c r="CF1299" s="70"/>
      <c r="CG1299" s="70"/>
      <c r="CH1299" s="70"/>
      <c r="CI1299" s="70"/>
      <c r="CJ1299" s="70"/>
      <c r="CK1299" s="70"/>
      <c r="CL1299" s="70"/>
      <c r="CM1299" s="70"/>
      <c r="CN1299" s="70"/>
      <c r="CO1299" s="70"/>
      <c r="CP1299" s="70"/>
      <c r="CQ1299" s="70"/>
      <c r="CR1299" s="70"/>
      <c r="CS1299" s="58">
        <f>+AL1299+AT1299</f>
        <v>640</v>
      </c>
      <c r="CT1299" s="76">
        <f>+BA1299+BG1299+BM1299+BS1299+BY1299+CE1299+CK1299+CQ1299</f>
        <v>640</v>
      </c>
      <c r="CU1299" s="76">
        <f>+CS1299-CT1299</f>
        <v>0</v>
      </c>
      <c r="CV1299" s="81">
        <f>+AE1299-AL1299-AT1299</f>
        <v>0</v>
      </c>
      <c r="CW1299" s="70"/>
      <c r="CX1299" s="70"/>
      <c r="CY1299" s="70"/>
    </row>
    <row r="1300" spans="1:103">
      <c r="A1300" s="70" t="s">
        <v>668</v>
      </c>
      <c r="B1300" s="71">
        <v>82</v>
      </c>
      <c r="C1300" s="72" t="s">
        <v>402</v>
      </c>
      <c r="D1300" s="72" t="s">
        <v>403</v>
      </c>
      <c r="E1300" s="71"/>
      <c r="F1300" s="71"/>
      <c r="G1300" s="71" t="s">
        <v>264</v>
      </c>
      <c r="H1300" s="71">
        <v>7</v>
      </c>
      <c r="I1300" s="73">
        <v>135</v>
      </c>
      <c r="J1300" s="73">
        <v>49900</v>
      </c>
      <c r="K1300" s="72">
        <v>0</v>
      </c>
      <c r="L1300" s="72" t="s">
        <v>41</v>
      </c>
      <c r="M1300" s="92" t="s">
        <v>14</v>
      </c>
      <c r="N1300" s="70" t="s">
        <v>158</v>
      </c>
      <c r="O1300" s="70" t="s">
        <v>3841</v>
      </c>
      <c r="P1300" s="70" t="s">
        <v>14</v>
      </c>
      <c r="Q1300" s="89" t="s">
        <v>670</v>
      </c>
      <c r="R1300" s="70" t="s">
        <v>671</v>
      </c>
      <c r="S1300" s="70" t="s">
        <v>465</v>
      </c>
      <c r="T1300" s="88" t="s">
        <v>264</v>
      </c>
      <c r="U1300" s="88">
        <v>6</v>
      </c>
      <c r="V1300" s="87">
        <v>135</v>
      </c>
      <c r="W1300" s="87" t="s">
        <v>1017</v>
      </c>
      <c r="X1300" s="78">
        <v>44752</v>
      </c>
      <c r="Y1300" s="78">
        <v>45261</v>
      </c>
      <c r="Z1300" s="69" t="s">
        <v>1080</v>
      </c>
      <c r="AA1300" s="319">
        <v>51080</v>
      </c>
      <c r="AB1300" s="70">
        <v>73</v>
      </c>
      <c r="AC1300" s="70">
        <v>5</v>
      </c>
      <c r="AD1300" s="78">
        <v>45107</v>
      </c>
      <c r="AE1300" s="116">
        <v>640</v>
      </c>
      <c r="AF1300" s="116"/>
      <c r="AG1300" s="70" t="s">
        <v>441</v>
      </c>
      <c r="AH1300" s="78">
        <v>45050</v>
      </c>
      <c r="AI1300" s="78"/>
      <c r="AJ1300" s="78"/>
      <c r="AK1300" s="70" t="s">
        <v>2415</v>
      </c>
      <c r="AL1300" s="76">
        <v>640</v>
      </c>
      <c r="AM1300" s="76"/>
      <c r="AN1300" s="76" t="s">
        <v>2408</v>
      </c>
      <c r="AO1300" s="76"/>
      <c r="AP1300" s="76"/>
      <c r="AQ1300" s="76"/>
      <c r="AR1300" s="76"/>
      <c r="AS1300" s="76"/>
      <c r="AT1300" s="76"/>
      <c r="AU1300" s="76"/>
      <c r="AV1300" s="76"/>
      <c r="AW1300" s="103">
        <v>45049</v>
      </c>
      <c r="AX1300" s="97">
        <v>1471</v>
      </c>
      <c r="AY1300" s="97"/>
      <c r="AZ1300" s="97"/>
      <c r="BA1300" s="101">
        <v>640</v>
      </c>
      <c r="BB1300" s="76"/>
      <c r="BC1300" s="70"/>
      <c r="BD1300" s="70"/>
      <c r="BE1300" s="70"/>
      <c r="BF1300" s="70"/>
      <c r="BG1300" s="70"/>
      <c r="BH1300" s="70"/>
      <c r="BI1300" s="70"/>
      <c r="BJ1300" s="70"/>
      <c r="BK1300" s="70"/>
      <c r="BL1300" s="70"/>
      <c r="BM1300" s="70"/>
      <c r="BN1300" s="70"/>
      <c r="BO1300" s="70"/>
      <c r="BP1300" s="70"/>
      <c r="BQ1300" s="70"/>
      <c r="BR1300" s="70"/>
      <c r="BS1300" s="70"/>
      <c r="BT1300" s="70"/>
      <c r="BU1300" s="70"/>
      <c r="BV1300" s="70"/>
      <c r="BW1300" s="70"/>
      <c r="BX1300" s="70"/>
      <c r="BY1300" s="70"/>
      <c r="BZ1300" s="70"/>
      <c r="CA1300" s="70"/>
      <c r="CB1300" s="70"/>
      <c r="CC1300" s="70"/>
      <c r="CD1300" s="70"/>
      <c r="CE1300" s="70"/>
      <c r="CF1300" s="70"/>
      <c r="CG1300" s="70"/>
      <c r="CH1300" s="70"/>
      <c r="CI1300" s="70"/>
      <c r="CJ1300" s="70"/>
      <c r="CK1300" s="70"/>
      <c r="CL1300" s="70"/>
      <c r="CM1300" s="70"/>
      <c r="CN1300" s="70"/>
      <c r="CO1300" s="70"/>
      <c r="CP1300" s="70"/>
      <c r="CQ1300" s="70"/>
      <c r="CR1300" s="70"/>
      <c r="CS1300" s="58">
        <f>+AL1300+AT1300</f>
        <v>640</v>
      </c>
      <c r="CT1300" s="76">
        <f>+BA1300+BG1300+BM1300+BS1300+BY1300+CE1300+CK1300+CQ1300</f>
        <v>640</v>
      </c>
      <c r="CU1300" s="76">
        <f>+CS1300-CT1300</f>
        <v>0</v>
      </c>
      <c r="CV1300" s="81">
        <f>+AE1300-AL1300-AT1300</f>
        <v>0</v>
      </c>
      <c r="CW1300" s="70"/>
      <c r="CX1300" s="70"/>
      <c r="CY1300" s="70"/>
    </row>
    <row r="1301" spans="1:103">
      <c r="A1301" s="70" t="s">
        <v>668</v>
      </c>
      <c r="B1301" s="71">
        <v>82</v>
      </c>
      <c r="C1301" s="72" t="s">
        <v>402</v>
      </c>
      <c r="D1301" s="72" t="s">
        <v>403</v>
      </c>
      <c r="E1301" s="71"/>
      <c r="F1301" s="71"/>
      <c r="G1301" s="71" t="s">
        <v>264</v>
      </c>
      <c r="H1301" s="71">
        <v>7</v>
      </c>
      <c r="I1301" s="73">
        <v>135</v>
      </c>
      <c r="J1301" s="73">
        <v>49900</v>
      </c>
      <c r="K1301" s="72">
        <v>0</v>
      </c>
      <c r="L1301" s="72" t="s">
        <v>41</v>
      </c>
      <c r="M1301" s="92" t="s">
        <v>14</v>
      </c>
      <c r="N1301" s="70" t="s">
        <v>158</v>
      </c>
      <c r="O1301" s="70" t="s">
        <v>3841</v>
      </c>
      <c r="P1301" s="70" t="s">
        <v>14</v>
      </c>
      <c r="Q1301" s="89" t="s">
        <v>670</v>
      </c>
      <c r="R1301" s="70" t="s">
        <v>671</v>
      </c>
      <c r="S1301" s="70" t="s">
        <v>465</v>
      </c>
      <c r="T1301" s="88" t="s">
        <v>264</v>
      </c>
      <c r="U1301" s="88">
        <v>6</v>
      </c>
      <c r="V1301" s="87">
        <v>135</v>
      </c>
      <c r="W1301" s="87" t="s">
        <v>1017</v>
      </c>
      <c r="X1301" s="78">
        <v>44752</v>
      </c>
      <c r="Y1301" s="78">
        <v>45261</v>
      </c>
      <c r="Z1301" s="69" t="s">
        <v>1080</v>
      </c>
      <c r="AA1301" s="319">
        <v>51080</v>
      </c>
      <c r="AB1301" s="70">
        <v>73</v>
      </c>
      <c r="AC1301" s="70">
        <v>6</v>
      </c>
      <c r="AD1301" s="78">
        <v>45138</v>
      </c>
      <c r="AE1301" s="116">
        <v>640</v>
      </c>
      <c r="AF1301" s="116"/>
      <c r="AG1301" s="70" t="s">
        <v>441</v>
      </c>
      <c r="AH1301" s="78">
        <v>45077</v>
      </c>
      <c r="AI1301" s="78"/>
      <c r="AJ1301" s="78"/>
      <c r="AK1301" s="70" t="s">
        <v>2416</v>
      </c>
      <c r="AL1301" s="76">
        <v>640</v>
      </c>
      <c r="AM1301" s="76"/>
      <c r="AN1301" s="76" t="s">
        <v>2409</v>
      </c>
      <c r="AO1301" s="76"/>
      <c r="AP1301" s="76"/>
      <c r="AQ1301" s="76"/>
      <c r="AR1301" s="76"/>
      <c r="AS1301" s="76"/>
      <c r="AT1301" s="76"/>
      <c r="AU1301" s="76"/>
      <c r="AV1301" s="76"/>
      <c r="AW1301" s="103">
        <v>45076</v>
      </c>
      <c r="AX1301" s="97">
        <v>1554</v>
      </c>
      <c r="AY1301" s="97"/>
      <c r="AZ1301" s="97"/>
      <c r="BA1301" s="101">
        <v>640</v>
      </c>
      <c r="BB1301" s="76"/>
      <c r="BC1301" s="70"/>
      <c r="BD1301" s="70"/>
      <c r="BE1301" s="70"/>
      <c r="BF1301" s="70"/>
      <c r="BG1301" s="70"/>
      <c r="BH1301" s="70"/>
      <c r="BI1301" s="70"/>
      <c r="BJ1301" s="70"/>
      <c r="BK1301" s="70"/>
      <c r="BL1301" s="70"/>
      <c r="BM1301" s="70"/>
      <c r="BN1301" s="70"/>
      <c r="BO1301" s="70"/>
      <c r="BP1301" s="70"/>
      <c r="BQ1301" s="70"/>
      <c r="BR1301" s="70"/>
      <c r="BS1301" s="70"/>
      <c r="BT1301" s="70"/>
      <c r="BU1301" s="70"/>
      <c r="BV1301" s="70"/>
      <c r="BW1301" s="70"/>
      <c r="BX1301" s="70"/>
      <c r="BY1301" s="70"/>
      <c r="BZ1301" s="70"/>
      <c r="CA1301" s="70"/>
      <c r="CB1301" s="70"/>
      <c r="CC1301" s="70"/>
      <c r="CD1301" s="70"/>
      <c r="CE1301" s="70"/>
      <c r="CF1301" s="70"/>
      <c r="CG1301" s="70"/>
      <c r="CH1301" s="70"/>
      <c r="CI1301" s="70"/>
      <c r="CJ1301" s="70"/>
      <c r="CK1301" s="70"/>
      <c r="CL1301" s="70"/>
      <c r="CM1301" s="70"/>
      <c r="CN1301" s="70"/>
      <c r="CO1301" s="70"/>
      <c r="CP1301" s="70"/>
      <c r="CQ1301" s="70"/>
      <c r="CR1301" s="70"/>
      <c r="CS1301" s="58">
        <f>+AL1301+AT1301</f>
        <v>640</v>
      </c>
      <c r="CT1301" s="76">
        <f>+BA1301+BG1301+BM1301+BS1301+BY1301+CE1301+CK1301+CQ1301</f>
        <v>640</v>
      </c>
      <c r="CU1301" s="76">
        <f>+CS1301-CT1301</f>
        <v>0</v>
      </c>
      <c r="CV1301" s="81">
        <f>+AE1301-AL1301-AT1301</f>
        <v>0</v>
      </c>
      <c r="CW1301" s="70"/>
      <c r="CX1301" s="70"/>
      <c r="CY1301" s="70"/>
    </row>
    <row r="1302" spans="1:103">
      <c r="A1302" s="70" t="s">
        <v>668</v>
      </c>
      <c r="B1302" s="71">
        <v>82</v>
      </c>
      <c r="C1302" s="72" t="s">
        <v>402</v>
      </c>
      <c r="D1302" s="72" t="s">
        <v>403</v>
      </c>
      <c r="E1302" s="71"/>
      <c r="F1302" s="71"/>
      <c r="G1302" s="71" t="s">
        <v>264</v>
      </c>
      <c r="H1302" s="71">
        <v>7</v>
      </c>
      <c r="I1302" s="73">
        <v>135</v>
      </c>
      <c r="J1302" s="73">
        <v>49900</v>
      </c>
      <c r="K1302" s="72">
        <v>0</v>
      </c>
      <c r="L1302" s="72" t="s">
        <v>41</v>
      </c>
      <c r="M1302" s="92" t="s">
        <v>14</v>
      </c>
      <c r="N1302" s="70" t="s">
        <v>158</v>
      </c>
      <c r="O1302" s="70" t="s">
        <v>3841</v>
      </c>
      <c r="P1302" s="70" t="s">
        <v>14</v>
      </c>
      <c r="Q1302" s="89" t="s">
        <v>670</v>
      </c>
      <c r="R1302" s="70" t="s">
        <v>671</v>
      </c>
      <c r="S1302" s="70" t="s">
        <v>465</v>
      </c>
      <c r="T1302" s="88" t="s">
        <v>264</v>
      </c>
      <c r="U1302" s="88">
        <v>6</v>
      </c>
      <c r="V1302" s="87">
        <v>135</v>
      </c>
      <c r="W1302" s="87" t="s">
        <v>1017</v>
      </c>
      <c r="X1302" s="78">
        <v>44752</v>
      </c>
      <c r="Y1302" s="78">
        <v>45261</v>
      </c>
      <c r="Z1302" s="69" t="s">
        <v>1080</v>
      </c>
      <c r="AA1302" s="319">
        <v>51080</v>
      </c>
      <c r="AB1302" s="70">
        <v>73</v>
      </c>
      <c r="AC1302" s="70">
        <v>7</v>
      </c>
      <c r="AD1302" s="78">
        <v>45169</v>
      </c>
      <c r="AE1302" s="116">
        <v>640</v>
      </c>
      <c r="AF1302" s="116"/>
      <c r="AG1302" s="70" t="s">
        <v>441</v>
      </c>
      <c r="AH1302" s="78">
        <v>45141</v>
      </c>
      <c r="AI1302" s="78"/>
      <c r="AJ1302" s="78"/>
      <c r="AK1302" s="70" t="s">
        <v>2418</v>
      </c>
      <c r="AL1302" s="76">
        <v>640</v>
      </c>
      <c r="AM1302" s="76"/>
      <c r="AN1302" s="76" t="s">
        <v>2411</v>
      </c>
      <c r="AO1302" s="76"/>
      <c r="AP1302" s="76"/>
      <c r="AQ1302" s="76"/>
      <c r="AR1302" s="76"/>
      <c r="AS1302" s="76"/>
      <c r="AT1302" s="76"/>
      <c r="AU1302" s="76"/>
      <c r="AV1302" s="76"/>
      <c r="AW1302" s="103">
        <v>45138</v>
      </c>
      <c r="AX1302" s="97">
        <v>1762</v>
      </c>
      <c r="AY1302" s="97"/>
      <c r="AZ1302" s="97"/>
      <c r="BA1302" s="101">
        <v>640</v>
      </c>
      <c r="BB1302" s="76"/>
      <c r="BC1302" s="70"/>
      <c r="BD1302" s="70"/>
      <c r="BE1302" s="70"/>
      <c r="BF1302" s="70"/>
      <c r="BG1302" s="70"/>
      <c r="BH1302" s="70"/>
      <c r="BI1302" s="70"/>
      <c r="BJ1302" s="70"/>
      <c r="BK1302" s="70"/>
      <c r="BL1302" s="70"/>
      <c r="BM1302" s="70"/>
      <c r="BN1302" s="70"/>
      <c r="BO1302" s="70"/>
      <c r="BP1302" s="70"/>
      <c r="BQ1302" s="70"/>
      <c r="BR1302" s="70"/>
      <c r="BS1302" s="70"/>
      <c r="BT1302" s="70"/>
      <c r="BU1302" s="70"/>
      <c r="BV1302" s="70"/>
      <c r="BW1302" s="70"/>
      <c r="BX1302" s="70"/>
      <c r="BY1302" s="70"/>
      <c r="BZ1302" s="70"/>
      <c r="CA1302" s="70"/>
      <c r="CB1302" s="70"/>
      <c r="CC1302" s="70"/>
      <c r="CD1302" s="70"/>
      <c r="CE1302" s="70"/>
      <c r="CF1302" s="70"/>
      <c r="CG1302" s="70"/>
      <c r="CH1302" s="70"/>
      <c r="CI1302" s="70"/>
      <c r="CJ1302" s="70"/>
      <c r="CK1302" s="70"/>
      <c r="CL1302" s="70"/>
      <c r="CM1302" s="70"/>
      <c r="CN1302" s="70"/>
      <c r="CO1302" s="70"/>
      <c r="CP1302" s="70"/>
      <c r="CQ1302" s="70"/>
      <c r="CR1302" s="70"/>
      <c r="CS1302" s="58">
        <f>+AL1302+AT1302</f>
        <v>640</v>
      </c>
      <c r="CT1302" s="76">
        <f>+BA1302+BG1302+BM1302+BS1302+BY1302+CE1302+CK1302+CQ1302</f>
        <v>640</v>
      </c>
      <c r="CU1302" s="76">
        <f>+CS1302-CT1302</f>
        <v>0</v>
      </c>
      <c r="CV1302" s="81">
        <f>+AE1302-AL1302-AT1302</f>
        <v>0</v>
      </c>
      <c r="CW1302" s="70"/>
      <c r="CX1302" s="70"/>
      <c r="CY1302" s="70"/>
    </row>
    <row r="1303" spans="1:103">
      <c r="A1303" s="70" t="s">
        <v>668</v>
      </c>
      <c r="B1303" s="71">
        <v>82</v>
      </c>
      <c r="C1303" s="72" t="s">
        <v>402</v>
      </c>
      <c r="D1303" s="72" t="s">
        <v>403</v>
      </c>
      <c r="E1303" s="71"/>
      <c r="F1303" s="71"/>
      <c r="G1303" s="71" t="s">
        <v>264</v>
      </c>
      <c r="H1303" s="71">
        <v>7</v>
      </c>
      <c r="I1303" s="73">
        <v>135</v>
      </c>
      <c r="J1303" s="73">
        <v>49900</v>
      </c>
      <c r="K1303" s="72">
        <v>0</v>
      </c>
      <c r="L1303" s="72" t="s">
        <v>41</v>
      </c>
      <c r="M1303" s="92" t="s">
        <v>14</v>
      </c>
      <c r="N1303" s="70" t="s">
        <v>158</v>
      </c>
      <c r="O1303" s="70" t="s">
        <v>3841</v>
      </c>
      <c r="P1303" s="70" t="s">
        <v>14</v>
      </c>
      <c r="Q1303" s="89" t="s">
        <v>670</v>
      </c>
      <c r="R1303" s="70" t="s">
        <v>671</v>
      </c>
      <c r="S1303" s="70" t="s">
        <v>465</v>
      </c>
      <c r="T1303" s="88" t="s">
        <v>264</v>
      </c>
      <c r="U1303" s="88">
        <v>6</v>
      </c>
      <c r="V1303" s="87">
        <v>135</v>
      </c>
      <c r="W1303" s="87" t="s">
        <v>1017</v>
      </c>
      <c r="X1303" s="78">
        <v>44752</v>
      </c>
      <c r="Y1303" s="78">
        <v>45261</v>
      </c>
      <c r="Z1303" s="69" t="s">
        <v>1080</v>
      </c>
      <c r="AA1303" s="319">
        <v>51080</v>
      </c>
      <c r="AB1303" s="70">
        <v>73</v>
      </c>
      <c r="AC1303" s="70">
        <v>8</v>
      </c>
      <c r="AD1303" s="78">
        <v>45199</v>
      </c>
      <c r="AE1303" s="116">
        <v>640</v>
      </c>
      <c r="AF1303" s="116"/>
      <c r="AG1303" s="70" t="s">
        <v>441</v>
      </c>
      <c r="AH1303" s="78">
        <v>45174</v>
      </c>
      <c r="AI1303" s="78"/>
      <c r="AJ1303" s="78"/>
      <c r="AK1303" s="70" t="s">
        <v>2419</v>
      </c>
      <c r="AL1303" s="76">
        <v>640</v>
      </c>
      <c r="AM1303" s="76"/>
      <c r="AN1303" s="76" t="s">
        <v>2412</v>
      </c>
      <c r="AO1303" s="76"/>
      <c r="AP1303" s="76"/>
      <c r="AQ1303" s="76"/>
      <c r="AR1303" s="76"/>
      <c r="AS1303" s="76"/>
      <c r="AT1303" s="76"/>
      <c r="AU1303" s="76"/>
      <c r="AV1303" s="76"/>
      <c r="AW1303" s="103">
        <v>45170</v>
      </c>
      <c r="AX1303" s="97">
        <v>1867</v>
      </c>
      <c r="AY1303" s="97"/>
      <c r="AZ1303" s="97"/>
      <c r="BA1303" s="101">
        <v>640</v>
      </c>
      <c r="BB1303" s="76"/>
      <c r="BC1303" s="70"/>
      <c r="BD1303" s="70"/>
      <c r="BE1303" s="70"/>
      <c r="BF1303" s="70"/>
      <c r="BG1303" s="70"/>
      <c r="BH1303" s="70"/>
      <c r="BI1303" s="70"/>
      <c r="BJ1303" s="70"/>
      <c r="BK1303" s="70"/>
      <c r="BL1303" s="70"/>
      <c r="BM1303" s="70"/>
      <c r="BN1303" s="70"/>
      <c r="BO1303" s="70"/>
      <c r="BP1303" s="70"/>
      <c r="BQ1303" s="70"/>
      <c r="BR1303" s="70"/>
      <c r="BS1303" s="70"/>
      <c r="BT1303" s="70"/>
      <c r="BU1303" s="70"/>
      <c r="BV1303" s="70"/>
      <c r="BW1303" s="70"/>
      <c r="BX1303" s="70"/>
      <c r="BY1303" s="70"/>
      <c r="BZ1303" s="70"/>
      <c r="CA1303" s="70"/>
      <c r="CB1303" s="70"/>
      <c r="CC1303" s="70"/>
      <c r="CD1303" s="70"/>
      <c r="CE1303" s="70"/>
      <c r="CF1303" s="70"/>
      <c r="CG1303" s="70"/>
      <c r="CH1303" s="70"/>
      <c r="CI1303" s="70"/>
      <c r="CJ1303" s="70"/>
      <c r="CK1303" s="70"/>
      <c r="CL1303" s="70"/>
      <c r="CM1303" s="70"/>
      <c r="CN1303" s="70"/>
      <c r="CO1303" s="70"/>
      <c r="CP1303" s="70"/>
      <c r="CQ1303" s="70"/>
      <c r="CR1303" s="70"/>
      <c r="CS1303" s="58">
        <f>+AL1303+AT1303</f>
        <v>640</v>
      </c>
      <c r="CT1303" s="76">
        <f>+BA1303+BG1303+BM1303+BS1303+BY1303+CE1303+CK1303+CQ1303</f>
        <v>640</v>
      </c>
      <c r="CU1303" s="76">
        <f>+CS1303-CT1303</f>
        <v>0</v>
      </c>
      <c r="CV1303" s="81">
        <f>+AE1303-AL1303-AT1303</f>
        <v>0</v>
      </c>
      <c r="CW1303" s="70"/>
      <c r="CX1303" s="70"/>
      <c r="CY1303" s="70"/>
    </row>
    <row r="1304" spans="1:103">
      <c r="A1304" s="70" t="s">
        <v>668</v>
      </c>
      <c r="B1304" s="71">
        <v>82</v>
      </c>
      <c r="C1304" s="72" t="s">
        <v>402</v>
      </c>
      <c r="D1304" s="72" t="s">
        <v>403</v>
      </c>
      <c r="E1304" s="71"/>
      <c r="F1304" s="71"/>
      <c r="G1304" s="71" t="s">
        <v>264</v>
      </c>
      <c r="H1304" s="71">
        <v>7</v>
      </c>
      <c r="I1304" s="73">
        <v>135</v>
      </c>
      <c r="J1304" s="73">
        <v>49900</v>
      </c>
      <c r="K1304" s="72">
        <v>0</v>
      </c>
      <c r="L1304" s="72" t="s">
        <v>41</v>
      </c>
      <c r="M1304" s="92" t="s">
        <v>14</v>
      </c>
      <c r="N1304" s="70" t="s">
        <v>158</v>
      </c>
      <c r="O1304" s="70" t="s">
        <v>3841</v>
      </c>
      <c r="P1304" s="70" t="s">
        <v>14</v>
      </c>
      <c r="Q1304" s="89" t="s">
        <v>670</v>
      </c>
      <c r="R1304" s="70" t="s">
        <v>671</v>
      </c>
      <c r="S1304" s="70" t="s">
        <v>465</v>
      </c>
      <c r="T1304" s="88" t="s">
        <v>264</v>
      </c>
      <c r="U1304" s="88">
        <v>6</v>
      </c>
      <c r="V1304" s="87">
        <v>135</v>
      </c>
      <c r="W1304" s="87" t="s">
        <v>1017</v>
      </c>
      <c r="X1304" s="78">
        <v>44752</v>
      </c>
      <c r="Y1304" s="78">
        <v>45261</v>
      </c>
      <c r="Z1304" s="69" t="s">
        <v>1080</v>
      </c>
      <c r="AA1304" s="319">
        <v>51080</v>
      </c>
      <c r="AB1304" s="70">
        <v>73</v>
      </c>
      <c r="AC1304" s="70">
        <v>9</v>
      </c>
      <c r="AD1304" s="78">
        <v>45230</v>
      </c>
      <c r="AE1304" s="116">
        <v>640</v>
      </c>
      <c r="AF1304" s="116"/>
      <c r="AG1304" s="70" t="s">
        <v>441</v>
      </c>
      <c r="AH1304" s="78">
        <v>45222</v>
      </c>
      <c r="AI1304" s="78"/>
      <c r="AJ1304" s="78"/>
      <c r="AK1304" s="70" t="s">
        <v>2417</v>
      </c>
      <c r="AL1304" s="76">
        <v>640</v>
      </c>
      <c r="AM1304" s="76"/>
      <c r="AN1304" s="76" t="s">
        <v>2410</v>
      </c>
      <c r="AO1304" s="76"/>
      <c r="AP1304" s="76"/>
      <c r="AQ1304" s="76"/>
      <c r="AR1304" s="76"/>
      <c r="AS1304" s="76"/>
      <c r="AT1304" s="76"/>
      <c r="AU1304" s="76"/>
      <c r="AV1304" s="76"/>
      <c r="AW1304" s="103">
        <v>45201</v>
      </c>
      <c r="AX1304" s="97">
        <v>1938</v>
      </c>
      <c r="AY1304" s="97"/>
      <c r="AZ1304" s="97"/>
      <c r="BA1304" s="101">
        <v>640</v>
      </c>
      <c r="BB1304" s="76"/>
      <c r="BC1304" s="70"/>
      <c r="BD1304" s="70"/>
      <c r="BE1304" s="70"/>
      <c r="BF1304" s="70"/>
      <c r="BG1304" s="70"/>
      <c r="BH1304" s="70"/>
      <c r="BI1304" s="70"/>
      <c r="BJ1304" s="70"/>
      <c r="BK1304" s="70"/>
      <c r="BL1304" s="70"/>
      <c r="BM1304" s="70"/>
      <c r="BN1304" s="70"/>
      <c r="BO1304" s="70"/>
      <c r="BP1304" s="70"/>
      <c r="BQ1304" s="70"/>
      <c r="BR1304" s="70"/>
      <c r="BS1304" s="70"/>
      <c r="BT1304" s="70"/>
      <c r="BU1304" s="70"/>
      <c r="BV1304" s="70"/>
      <c r="BW1304" s="70"/>
      <c r="BX1304" s="70"/>
      <c r="BY1304" s="70"/>
      <c r="BZ1304" s="70"/>
      <c r="CA1304" s="70"/>
      <c r="CB1304" s="70"/>
      <c r="CC1304" s="70"/>
      <c r="CD1304" s="70"/>
      <c r="CE1304" s="70"/>
      <c r="CF1304" s="70"/>
      <c r="CG1304" s="70"/>
      <c r="CH1304" s="70"/>
      <c r="CI1304" s="70"/>
      <c r="CJ1304" s="70"/>
      <c r="CK1304" s="70"/>
      <c r="CL1304" s="70"/>
      <c r="CM1304" s="70"/>
      <c r="CN1304" s="70"/>
      <c r="CO1304" s="70"/>
      <c r="CP1304" s="70"/>
      <c r="CQ1304" s="70"/>
      <c r="CR1304" s="70"/>
      <c r="CS1304" s="58">
        <f>+AL1304+AT1304</f>
        <v>640</v>
      </c>
      <c r="CT1304" s="76">
        <f>+BA1304+BG1304+BM1304+BS1304+BY1304+CE1304+CK1304+CQ1304</f>
        <v>640</v>
      </c>
      <c r="CU1304" s="76">
        <f>+CS1304-CT1304</f>
        <v>0</v>
      </c>
      <c r="CV1304" s="81">
        <f>+AE1304-AL1304-AT1304</f>
        <v>0</v>
      </c>
      <c r="CW1304" s="70"/>
      <c r="CX1304" s="70"/>
      <c r="CY1304" s="70"/>
    </row>
    <row r="1305" spans="1:103">
      <c r="A1305" s="70" t="s">
        <v>668</v>
      </c>
      <c r="B1305" s="71">
        <v>82</v>
      </c>
      <c r="C1305" s="72" t="s">
        <v>402</v>
      </c>
      <c r="D1305" s="72" t="s">
        <v>403</v>
      </c>
      <c r="E1305" s="71"/>
      <c r="F1305" s="71"/>
      <c r="G1305" s="71" t="s">
        <v>264</v>
      </c>
      <c r="H1305" s="71">
        <v>7</v>
      </c>
      <c r="I1305" s="73">
        <v>135</v>
      </c>
      <c r="J1305" s="73">
        <v>49900</v>
      </c>
      <c r="K1305" s="72">
        <v>0</v>
      </c>
      <c r="L1305" s="72" t="s">
        <v>41</v>
      </c>
      <c r="M1305" s="92" t="s">
        <v>14</v>
      </c>
      <c r="N1305" s="70" t="s">
        <v>158</v>
      </c>
      <c r="O1305" s="70" t="s">
        <v>3841</v>
      </c>
      <c r="P1305" s="70" t="s">
        <v>14</v>
      </c>
      <c r="Q1305" s="89" t="s">
        <v>670</v>
      </c>
      <c r="R1305" s="70" t="s">
        <v>671</v>
      </c>
      <c r="S1305" s="70" t="s">
        <v>465</v>
      </c>
      <c r="T1305" s="88" t="s">
        <v>264</v>
      </c>
      <c r="U1305" s="88">
        <v>6</v>
      </c>
      <c r="V1305" s="87">
        <v>135</v>
      </c>
      <c r="W1305" s="87" t="s">
        <v>1017</v>
      </c>
      <c r="X1305" s="78">
        <v>44752</v>
      </c>
      <c r="Y1305" s="78">
        <v>45261</v>
      </c>
      <c r="Z1305" s="69" t="s">
        <v>1080</v>
      </c>
      <c r="AA1305" s="319">
        <v>51080</v>
      </c>
      <c r="AB1305" s="70">
        <v>73</v>
      </c>
      <c r="AC1305" s="70">
        <v>10</v>
      </c>
      <c r="AD1305" s="78">
        <v>45230</v>
      </c>
      <c r="AE1305" s="115">
        <v>640</v>
      </c>
      <c r="AF1305" s="115"/>
      <c r="AG1305" s="70"/>
      <c r="AH1305" s="70"/>
      <c r="AI1305" s="70"/>
      <c r="AJ1305" s="70"/>
      <c r="AK1305" s="70"/>
      <c r="AL1305" s="70"/>
      <c r="AM1305" s="70"/>
      <c r="AN1305" s="70"/>
      <c r="AO1305" s="70"/>
      <c r="AP1305" s="70"/>
      <c r="AQ1305" s="70"/>
      <c r="AR1305" s="70"/>
      <c r="AS1305" s="70"/>
      <c r="AT1305" s="70"/>
      <c r="AU1305" s="70"/>
      <c r="AV1305" s="70"/>
      <c r="AW1305" s="70"/>
      <c r="AX1305" s="70"/>
      <c r="AY1305" s="70"/>
      <c r="AZ1305" s="70"/>
      <c r="BA1305" s="70"/>
      <c r="BB1305" s="76"/>
      <c r="BC1305" s="70"/>
      <c r="BD1305" s="70"/>
      <c r="BE1305" s="70"/>
      <c r="BF1305" s="70"/>
      <c r="BG1305" s="70"/>
      <c r="BH1305" s="70"/>
      <c r="BI1305" s="70"/>
      <c r="BJ1305" s="70"/>
      <c r="BK1305" s="70"/>
      <c r="BL1305" s="70"/>
      <c r="BM1305" s="70"/>
      <c r="BN1305" s="70"/>
      <c r="BO1305" s="70"/>
      <c r="BP1305" s="70"/>
      <c r="BQ1305" s="70"/>
      <c r="BR1305" s="70"/>
      <c r="BS1305" s="70"/>
      <c r="BT1305" s="70"/>
      <c r="BU1305" s="70"/>
      <c r="BV1305" s="70"/>
      <c r="BW1305" s="70"/>
      <c r="BX1305" s="70"/>
      <c r="BY1305" s="70"/>
      <c r="BZ1305" s="70"/>
      <c r="CA1305" s="70"/>
      <c r="CB1305" s="70"/>
      <c r="CC1305" s="70"/>
      <c r="CD1305" s="70"/>
      <c r="CE1305" s="70"/>
      <c r="CF1305" s="70"/>
      <c r="CG1305" s="70"/>
      <c r="CH1305" s="70"/>
      <c r="CI1305" s="70"/>
      <c r="CJ1305" s="70"/>
      <c r="CK1305" s="70"/>
      <c r="CL1305" s="70"/>
      <c r="CM1305" s="70"/>
      <c r="CN1305" s="70"/>
      <c r="CO1305" s="70"/>
      <c r="CP1305" s="70"/>
      <c r="CQ1305" s="70"/>
      <c r="CR1305" s="70"/>
      <c r="CS1305" s="58">
        <f>+AL1305+AT1305</f>
        <v>0</v>
      </c>
      <c r="CT1305" s="76">
        <f>+BA1305+BG1305+BM1305+BS1305+BY1305+CE1305+CK1305+CQ1305</f>
        <v>0</v>
      </c>
      <c r="CU1305" s="76">
        <f>+CS1305-CT1305</f>
        <v>0</v>
      </c>
      <c r="CV1305" s="81">
        <f>+AE1305-AL1305-AT1305</f>
        <v>640</v>
      </c>
      <c r="CW1305" s="70"/>
      <c r="CX1305" s="70"/>
      <c r="CY1305" s="70"/>
    </row>
    <row r="1306" spans="1:103">
      <c r="A1306" s="70" t="s">
        <v>668</v>
      </c>
      <c r="B1306" s="71">
        <v>82</v>
      </c>
      <c r="C1306" s="72" t="s">
        <v>402</v>
      </c>
      <c r="D1306" s="72" t="s">
        <v>403</v>
      </c>
      <c r="E1306" s="71"/>
      <c r="F1306" s="71"/>
      <c r="G1306" s="71" t="s">
        <v>264</v>
      </c>
      <c r="H1306" s="71">
        <v>7</v>
      </c>
      <c r="I1306" s="73">
        <v>135</v>
      </c>
      <c r="J1306" s="73">
        <v>49900</v>
      </c>
      <c r="K1306" s="72">
        <v>0</v>
      </c>
      <c r="L1306" s="72" t="s">
        <v>41</v>
      </c>
      <c r="M1306" s="92" t="s">
        <v>14</v>
      </c>
      <c r="N1306" s="70" t="s">
        <v>158</v>
      </c>
      <c r="O1306" s="70" t="s">
        <v>3841</v>
      </c>
      <c r="P1306" s="70" t="s">
        <v>14</v>
      </c>
      <c r="Q1306" s="89" t="s">
        <v>670</v>
      </c>
      <c r="R1306" s="70" t="s">
        <v>671</v>
      </c>
      <c r="S1306" s="70" t="s">
        <v>465</v>
      </c>
      <c r="T1306" s="88" t="s">
        <v>264</v>
      </c>
      <c r="U1306" s="88">
        <v>6</v>
      </c>
      <c r="V1306" s="87">
        <v>135</v>
      </c>
      <c r="W1306" s="87" t="s">
        <v>1017</v>
      </c>
      <c r="X1306" s="78">
        <v>44752</v>
      </c>
      <c r="Y1306" s="78">
        <v>45261</v>
      </c>
      <c r="Z1306" s="69" t="s">
        <v>1080</v>
      </c>
      <c r="AA1306" s="319">
        <v>51080</v>
      </c>
      <c r="AB1306" s="70">
        <v>73</v>
      </c>
      <c r="AC1306" s="70">
        <v>11</v>
      </c>
      <c r="AD1306" s="78">
        <v>45260</v>
      </c>
      <c r="AE1306" s="115">
        <v>640</v>
      </c>
      <c r="AF1306" s="115"/>
      <c r="AG1306" s="70"/>
      <c r="AH1306" s="70"/>
      <c r="AI1306" s="70"/>
      <c r="AJ1306" s="70"/>
      <c r="AK1306" s="70"/>
      <c r="AL1306" s="70"/>
      <c r="AM1306" s="70"/>
      <c r="AN1306" s="70"/>
      <c r="AO1306" s="70"/>
      <c r="AP1306" s="70"/>
      <c r="AQ1306" s="70"/>
      <c r="AR1306" s="70"/>
      <c r="AS1306" s="70"/>
      <c r="AT1306" s="70"/>
      <c r="AU1306" s="70"/>
      <c r="AV1306" s="70"/>
      <c r="AW1306" s="70"/>
      <c r="AX1306" s="70"/>
      <c r="AY1306" s="70"/>
      <c r="AZ1306" s="70"/>
      <c r="BA1306" s="70"/>
      <c r="BB1306" s="76"/>
      <c r="BC1306" s="70"/>
      <c r="BD1306" s="70"/>
      <c r="BE1306" s="70"/>
      <c r="BF1306" s="70"/>
      <c r="BG1306" s="70"/>
      <c r="BH1306" s="70"/>
      <c r="BI1306" s="70"/>
      <c r="BJ1306" s="70"/>
      <c r="BK1306" s="70"/>
      <c r="BL1306" s="70"/>
      <c r="BM1306" s="70"/>
      <c r="BN1306" s="70"/>
      <c r="BO1306" s="70"/>
      <c r="BP1306" s="70"/>
      <c r="BQ1306" s="70"/>
      <c r="BR1306" s="70"/>
      <c r="BS1306" s="70"/>
      <c r="BT1306" s="70"/>
      <c r="BU1306" s="70"/>
      <c r="BV1306" s="70"/>
      <c r="BW1306" s="70"/>
      <c r="BX1306" s="70"/>
      <c r="BY1306" s="70"/>
      <c r="BZ1306" s="70"/>
      <c r="CA1306" s="70"/>
      <c r="CB1306" s="70"/>
      <c r="CC1306" s="70"/>
      <c r="CD1306" s="70"/>
      <c r="CE1306" s="70"/>
      <c r="CF1306" s="70"/>
      <c r="CG1306" s="70"/>
      <c r="CH1306" s="70"/>
      <c r="CI1306" s="70"/>
      <c r="CJ1306" s="70"/>
      <c r="CK1306" s="70"/>
      <c r="CL1306" s="70"/>
      <c r="CM1306" s="70"/>
      <c r="CN1306" s="70"/>
      <c r="CO1306" s="70"/>
      <c r="CP1306" s="70"/>
      <c r="CQ1306" s="70"/>
      <c r="CR1306" s="70"/>
      <c r="CS1306" s="58">
        <f>+AL1306+AT1306</f>
        <v>0</v>
      </c>
      <c r="CT1306" s="76">
        <f>+BA1306+BG1306+BM1306+BS1306+BY1306+CE1306+CK1306+CQ1306</f>
        <v>0</v>
      </c>
      <c r="CU1306" s="76">
        <f>+CS1306-CT1306</f>
        <v>0</v>
      </c>
      <c r="CV1306" s="81">
        <f>+AE1306-AL1306-AT1306</f>
        <v>640</v>
      </c>
      <c r="CW1306" s="70"/>
      <c r="CX1306" s="70"/>
      <c r="CY1306" s="70"/>
    </row>
    <row r="1307" spans="1:103">
      <c r="A1307" s="70" t="s">
        <v>668</v>
      </c>
      <c r="B1307" s="71">
        <v>82</v>
      </c>
      <c r="C1307" s="72" t="s">
        <v>402</v>
      </c>
      <c r="D1307" s="72" t="s">
        <v>403</v>
      </c>
      <c r="E1307" s="71"/>
      <c r="F1307" s="71"/>
      <c r="G1307" s="71" t="s">
        <v>264</v>
      </c>
      <c r="H1307" s="71">
        <v>7</v>
      </c>
      <c r="I1307" s="73">
        <v>135</v>
      </c>
      <c r="J1307" s="73">
        <v>49900</v>
      </c>
      <c r="K1307" s="72">
        <v>0</v>
      </c>
      <c r="L1307" s="72" t="s">
        <v>41</v>
      </c>
      <c r="M1307" s="92" t="s">
        <v>14</v>
      </c>
      <c r="N1307" s="70" t="s">
        <v>158</v>
      </c>
      <c r="O1307" s="70" t="s">
        <v>3841</v>
      </c>
      <c r="P1307" s="70" t="s">
        <v>14</v>
      </c>
      <c r="Q1307" s="89" t="s">
        <v>670</v>
      </c>
      <c r="R1307" s="70" t="s">
        <v>671</v>
      </c>
      <c r="S1307" s="70" t="s">
        <v>465</v>
      </c>
      <c r="T1307" s="88" t="s">
        <v>264</v>
      </c>
      <c r="U1307" s="88">
        <v>6</v>
      </c>
      <c r="V1307" s="87">
        <v>135</v>
      </c>
      <c r="W1307" s="87" t="s">
        <v>1017</v>
      </c>
      <c r="X1307" s="78">
        <v>44752</v>
      </c>
      <c r="Y1307" s="78">
        <v>45261</v>
      </c>
      <c r="Z1307" s="69" t="s">
        <v>1080</v>
      </c>
      <c r="AA1307" s="319">
        <v>51080</v>
      </c>
      <c r="AB1307" s="70">
        <v>73</v>
      </c>
      <c r="AC1307" s="70">
        <v>12</v>
      </c>
      <c r="AD1307" s="78">
        <v>45291</v>
      </c>
      <c r="AE1307" s="115">
        <v>640</v>
      </c>
      <c r="AF1307" s="115"/>
      <c r="AG1307" s="70"/>
      <c r="AH1307" s="70"/>
      <c r="AI1307" s="70"/>
      <c r="AJ1307" s="70"/>
      <c r="AK1307" s="70"/>
      <c r="AL1307" s="76"/>
      <c r="AM1307" s="76"/>
      <c r="AN1307" s="76"/>
      <c r="AO1307" s="76"/>
      <c r="AP1307" s="76"/>
      <c r="AQ1307" s="76"/>
      <c r="AR1307" s="76"/>
      <c r="AS1307" s="76"/>
      <c r="AT1307" s="76"/>
      <c r="AU1307" s="76"/>
      <c r="AV1307" s="76"/>
      <c r="AW1307" s="70"/>
      <c r="AX1307" s="70"/>
      <c r="AY1307" s="70"/>
      <c r="AZ1307" s="70"/>
      <c r="BA1307" s="76"/>
      <c r="BB1307" s="76"/>
      <c r="BC1307" s="70"/>
      <c r="BD1307" s="70"/>
      <c r="BE1307" s="70"/>
      <c r="BF1307" s="70"/>
      <c r="BG1307" s="70"/>
      <c r="BH1307" s="70"/>
      <c r="BI1307" s="70"/>
      <c r="BJ1307" s="70"/>
      <c r="BK1307" s="70"/>
      <c r="BL1307" s="70"/>
      <c r="BM1307" s="70"/>
      <c r="BN1307" s="70"/>
      <c r="BO1307" s="70"/>
      <c r="BP1307" s="70"/>
      <c r="BQ1307" s="70"/>
      <c r="BR1307" s="70"/>
      <c r="BS1307" s="70"/>
      <c r="BT1307" s="70"/>
      <c r="BU1307" s="70"/>
      <c r="BV1307" s="70"/>
      <c r="BW1307" s="70"/>
      <c r="BX1307" s="70"/>
      <c r="BY1307" s="70"/>
      <c r="BZ1307" s="70"/>
      <c r="CA1307" s="70"/>
      <c r="CB1307" s="70"/>
      <c r="CC1307" s="70"/>
      <c r="CD1307" s="70"/>
      <c r="CE1307" s="70"/>
      <c r="CF1307" s="70"/>
      <c r="CG1307" s="70"/>
      <c r="CH1307" s="70"/>
      <c r="CI1307" s="70"/>
      <c r="CJ1307" s="70"/>
      <c r="CK1307" s="70"/>
      <c r="CL1307" s="70"/>
      <c r="CM1307" s="70"/>
      <c r="CN1307" s="70"/>
      <c r="CO1307" s="70"/>
      <c r="CP1307" s="70"/>
      <c r="CQ1307" s="70"/>
      <c r="CR1307" s="70"/>
      <c r="CS1307" s="58">
        <f>+AL1307+AT1307</f>
        <v>0</v>
      </c>
      <c r="CT1307" s="76">
        <f>+BA1307+BG1307+BM1307+BS1307+BY1307+CE1307+CK1307+CQ1307</f>
        <v>0</v>
      </c>
      <c r="CU1307" s="76">
        <f>+CS1307-CT1307</f>
        <v>0</v>
      </c>
      <c r="CV1307" s="81">
        <f>+AE1307-AL1307-AT1307</f>
        <v>640</v>
      </c>
      <c r="CW1307" s="70"/>
      <c r="CX1307" s="70"/>
      <c r="CY1307" s="70"/>
    </row>
    <row r="1308" spans="1:103">
      <c r="A1308" s="70" t="s">
        <v>668</v>
      </c>
      <c r="B1308" s="71">
        <v>82</v>
      </c>
      <c r="C1308" s="72" t="s">
        <v>402</v>
      </c>
      <c r="D1308" s="72" t="s">
        <v>403</v>
      </c>
      <c r="E1308" s="71"/>
      <c r="F1308" s="71"/>
      <c r="G1308" s="71" t="s">
        <v>264</v>
      </c>
      <c r="H1308" s="71">
        <v>7</v>
      </c>
      <c r="I1308" s="73">
        <v>135</v>
      </c>
      <c r="J1308" s="73">
        <v>49900</v>
      </c>
      <c r="K1308" s="72">
        <v>0</v>
      </c>
      <c r="L1308" s="72" t="s">
        <v>41</v>
      </c>
      <c r="M1308" s="92" t="s">
        <v>14</v>
      </c>
      <c r="N1308" s="70" t="s">
        <v>158</v>
      </c>
      <c r="O1308" s="70" t="s">
        <v>3841</v>
      </c>
      <c r="P1308" s="70" t="s">
        <v>14</v>
      </c>
      <c r="Q1308" s="89" t="s">
        <v>670</v>
      </c>
      <c r="R1308" s="70" t="s">
        <v>671</v>
      </c>
      <c r="S1308" s="70" t="s">
        <v>465</v>
      </c>
      <c r="T1308" s="88" t="s">
        <v>264</v>
      </c>
      <c r="U1308" s="88">
        <v>6</v>
      </c>
      <c r="V1308" s="87">
        <v>135</v>
      </c>
      <c r="W1308" s="87" t="s">
        <v>1017</v>
      </c>
      <c r="X1308" s="78">
        <v>44752</v>
      </c>
      <c r="Y1308" s="78">
        <v>45261</v>
      </c>
      <c r="Z1308" s="69" t="s">
        <v>1080</v>
      </c>
      <c r="AA1308" s="319">
        <v>51080</v>
      </c>
      <c r="AB1308" s="70">
        <v>73</v>
      </c>
      <c r="AC1308" s="70">
        <v>13</v>
      </c>
      <c r="AD1308" s="78">
        <v>45322</v>
      </c>
      <c r="AE1308" s="115">
        <v>640</v>
      </c>
      <c r="AF1308" s="115"/>
      <c r="AG1308" s="70"/>
      <c r="AH1308" s="70"/>
      <c r="AI1308" s="70"/>
      <c r="AJ1308" s="70"/>
      <c r="AK1308" s="70"/>
      <c r="AL1308" s="76"/>
      <c r="AM1308" s="76"/>
      <c r="AN1308" s="76"/>
      <c r="AO1308" s="76"/>
      <c r="AP1308" s="76"/>
      <c r="AQ1308" s="76"/>
      <c r="AR1308" s="76"/>
      <c r="AS1308" s="76"/>
      <c r="AT1308" s="76"/>
      <c r="AU1308" s="76"/>
      <c r="AV1308" s="76"/>
      <c r="AW1308" s="70"/>
      <c r="AX1308" s="70"/>
      <c r="AY1308" s="70"/>
      <c r="AZ1308" s="70"/>
      <c r="BA1308" s="76"/>
      <c r="BB1308" s="76"/>
      <c r="BC1308" s="70"/>
      <c r="BD1308" s="70"/>
      <c r="BE1308" s="70"/>
      <c r="BF1308" s="70"/>
      <c r="BG1308" s="70"/>
      <c r="BH1308" s="70"/>
      <c r="BI1308" s="70"/>
      <c r="BJ1308" s="70"/>
      <c r="BK1308" s="70"/>
      <c r="BL1308" s="70"/>
      <c r="BM1308" s="70"/>
      <c r="BN1308" s="70"/>
      <c r="BO1308" s="70"/>
      <c r="BP1308" s="70"/>
      <c r="BQ1308" s="70"/>
      <c r="BR1308" s="70"/>
      <c r="BS1308" s="70"/>
      <c r="BT1308" s="70"/>
      <c r="BU1308" s="70"/>
      <c r="BV1308" s="70"/>
      <c r="BW1308" s="70"/>
      <c r="BX1308" s="70"/>
      <c r="BY1308" s="70"/>
      <c r="BZ1308" s="70"/>
      <c r="CA1308" s="70"/>
      <c r="CB1308" s="70"/>
      <c r="CC1308" s="70"/>
      <c r="CD1308" s="70"/>
      <c r="CE1308" s="70"/>
      <c r="CF1308" s="70"/>
      <c r="CG1308" s="70"/>
      <c r="CH1308" s="70"/>
      <c r="CI1308" s="70"/>
      <c r="CJ1308" s="70"/>
      <c r="CK1308" s="70"/>
      <c r="CL1308" s="70"/>
      <c r="CM1308" s="70"/>
      <c r="CN1308" s="70"/>
      <c r="CO1308" s="70"/>
      <c r="CP1308" s="70"/>
      <c r="CQ1308" s="70"/>
      <c r="CR1308" s="70"/>
      <c r="CS1308" s="58">
        <f>+AL1308+AT1308</f>
        <v>0</v>
      </c>
      <c r="CT1308" s="76">
        <f>+BA1308+BG1308+BM1308+BS1308+BY1308+CE1308+CK1308+CQ1308</f>
        <v>0</v>
      </c>
      <c r="CU1308" s="76">
        <f>+CS1308-CT1308</f>
        <v>0</v>
      </c>
      <c r="CV1308" s="81">
        <f>+AE1308-AL1308-AT1308</f>
        <v>640</v>
      </c>
      <c r="CW1308" s="70"/>
      <c r="CX1308" s="70"/>
      <c r="CY1308" s="70"/>
    </row>
    <row r="1309" spans="1:103">
      <c r="A1309" s="70" t="s">
        <v>668</v>
      </c>
      <c r="B1309" s="71">
        <v>82</v>
      </c>
      <c r="C1309" s="72" t="s">
        <v>402</v>
      </c>
      <c r="D1309" s="72" t="s">
        <v>403</v>
      </c>
      <c r="E1309" s="71"/>
      <c r="F1309" s="71"/>
      <c r="G1309" s="71" t="s">
        <v>264</v>
      </c>
      <c r="H1309" s="71">
        <v>7</v>
      </c>
      <c r="I1309" s="73">
        <v>135</v>
      </c>
      <c r="J1309" s="73">
        <v>49900</v>
      </c>
      <c r="K1309" s="72">
        <v>0</v>
      </c>
      <c r="L1309" s="72" t="s">
        <v>41</v>
      </c>
      <c r="M1309" s="92" t="s">
        <v>14</v>
      </c>
      <c r="N1309" s="70" t="s">
        <v>158</v>
      </c>
      <c r="O1309" s="70" t="s">
        <v>3841</v>
      </c>
      <c r="P1309" s="70" t="s">
        <v>14</v>
      </c>
      <c r="Q1309" s="89" t="s">
        <v>670</v>
      </c>
      <c r="R1309" s="70" t="s">
        <v>671</v>
      </c>
      <c r="S1309" s="70" t="s">
        <v>465</v>
      </c>
      <c r="T1309" s="88" t="s">
        <v>264</v>
      </c>
      <c r="U1309" s="88">
        <v>6</v>
      </c>
      <c r="V1309" s="87">
        <v>135</v>
      </c>
      <c r="W1309" s="87" t="s">
        <v>1017</v>
      </c>
      <c r="X1309" s="78">
        <v>44752</v>
      </c>
      <c r="Y1309" s="78">
        <v>45261</v>
      </c>
      <c r="Z1309" s="69" t="s">
        <v>1080</v>
      </c>
      <c r="AA1309" s="319">
        <v>51080</v>
      </c>
      <c r="AB1309" s="70">
        <v>73</v>
      </c>
      <c r="AC1309" s="70">
        <v>14</v>
      </c>
      <c r="AD1309" s="78">
        <v>45351</v>
      </c>
      <c r="AE1309" s="115">
        <v>640</v>
      </c>
      <c r="AF1309" s="115"/>
      <c r="AG1309" s="70"/>
      <c r="AH1309" s="70"/>
      <c r="AI1309" s="70"/>
      <c r="AJ1309" s="70"/>
      <c r="AK1309" s="70"/>
      <c r="AL1309" s="76"/>
      <c r="AM1309" s="76"/>
      <c r="AN1309" s="76"/>
      <c r="AO1309" s="76"/>
      <c r="AP1309" s="76"/>
      <c r="AQ1309" s="76"/>
      <c r="AR1309" s="76"/>
      <c r="AS1309" s="76"/>
      <c r="AT1309" s="76"/>
      <c r="AU1309" s="76"/>
      <c r="AV1309" s="76"/>
      <c r="AW1309" s="70"/>
      <c r="AX1309" s="70"/>
      <c r="AY1309" s="70"/>
      <c r="AZ1309" s="70"/>
      <c r="BA1309" s="76"/>
      <c r="BB1309" s="76"/>
      <c r="BC1309" s="70"/>
      <c r="BD1309" s="70"/>
      <c r="BE1309" s="70"/>
      <c r="BF1309" s="70"/>
      <c r="BG1309" s="70"/>
      <c r="BH1309" s="70"/>
      <c r="BI1309" s="70"/>
      <c r="BJ1309" s="70"/>
      <c r="BK1309" s="70"/>
      <c r="BL1309" s="70"/>
      <c r="BM1309" s="70"/>
      <c r="BN1309" s="70"/>
      <c r="BO1309" s="70"/>
      <c r="BP1309" s="70"/>
      <c r="BQ1309" s="70"/>
      <c r="BR1309" s="70"/>
      <c r="BS1309" s="70"/>
      <c r="BT1309" s="70"/>
      <c r="BU1309" s="70"/>
      <c r="BV1309" s="70"/>
      <c r="BW1309" s="70"/>
      <c r="BX1309" s="70"/>
      <c r="BY1309" s="70"/>
      <c r="BZ1309" s="70"/>
      <c r="CA1309" s="70"/>
      <c r="CB1309" s="70"/>
      <c r="CC1309" s="70"/>
      <c r="CD1309" s="70"/>
      <c r="CE1309" s="70"/>
      <c r="CF1309" s="70"/>
      <c r="CG1309" s="70"/>
      <c r="CH1309" s="70"/>
      <c r="CI1309" s="70"/>
      <c r="CJ1309" s="70"/>
      <c r="CK1309" s="70"/>
      <c r="CL1309" s="70"/>
      <c r="CM1309" s="70"/>
      <c r="CN1309" s="70"/>
      <c r="CO1309" s="70"/>
      <c r="CP1309" s="70"/>
      <c r="CQ1309" s="70"/>
      <c r="CR1309" s="70"/>
      <c r="CS1309" s="58">
        <f>+AL1309+AT1309</f>
        <v>0</v>
      </c>
      <c r="CT1309" s="76">
        <f>+BA1309+BG1309+BM1309+BS1309+BY1309+CE1309+CK1309+CQ1309</f>
        <v>0</v>
      </c>
      <c r="CU1309" s="76">
        <f>+CS1309-CT1309</f>
        <v>0</v>
      </c>
      <c r="CV1309" s="81">
        <f>+AE1309-AL1309-AT1309</f>
        <v>640</v>
      </c>
      <c r="CW1309" s="70"/>
      <c r="CX1309" s="70"/>
      <c r="CY1309" s="70"/>
    </row>
    <row r="1310" spans="1:103">
      <c r="A1310" s="70" t="s">
        <v>668</v>
      </c>
      <c r="B1310" s="71">
        <v>82</v>
      </c>
      <c r="C1310" s="72" t="s">
        <v>402</v>
      </c>
      <c r="D1310" s="72" t="s">
        <v>403</v>
      </c>
      <c r="E1310" s="71"/>
      <c r="F1310" s="71"/>
      <c r="G1310" s="71" t="s">
        <v>264</v>
      </c>
      <c r="H1310" s="71">
        <v>7</v>
      </c>
      <c r="I1310" s="73">
        <v>135</v>
      </c>
      <c r="J1310" s="73">
        <v>49900</v>
      </c>
      <c r="K1310" s="72">
        <v>0</v>
      </c>
      <c r="L1310" s="72" t="s">
        <v>41</v>
      </c>
      <c r="M1310" s="92" t="s">
        <v>14</v>
      </c>
      <c r="N1310" s="70" t="s">
        <v>158</v>
      </c>
      <c r="O1310" s="70" t="s">
        <v>3841</v>
      </c>
      <c r="P1310" s="70" t="s">
        <v>14</v>
      </c>
      <c r="Q1310" s="89" t="s">
        <v>670</v>
      </c>
      <c r="R1310" s="70" t="s">
        <v>671</v>
      </c>
      <c r="S1310" s="70" t="s">
        <v>465</v>
      </c>
      <c r="T1310" s="88" t="s">
        <v>264</v>
      </c>
      <c r="U1310" s="88">
        <v>6</v>
      </c>
      <c r="V1310" s="87">
        <v>135</v>
      </c>
      <c r="W1310" s="87" t="s">
        <v>1017</v>
      </c>
      <c r="X1310" s="78">
        <v>44752</v>
      </c>
      <c r="Y1310" s="78">
        <v>45261</v>
      </c>
      <c r="Z1310" s="69" t="s">
        <v>1080</v>
      </c>
      <c r="AA1310" s="319">
        <v>51080</v>
      </c>
      <c r="AB1310" s="70">
        <v>73</v>
      </c>
      <c r="AC1310" s="70">
        <v>15</v>
      </c>
      <c r="AD1310" s="78">
        <v>45382</v>
      </c>
      <c r="AE1310" s="115">
        <v>640</v>
      </c>
      <c r="AF1310" s="115"/>
      <c r="AG1310" s="70"/>
      <c r="AH1310" s="70"/>
      <c r="AI1310" s="70"/>
      <c r="AJ1310" s="70"/>
      <c r="AK1310" s="70"/>
      <c r="AL1310" s="76"/>
      <c r="AM1310" s="76"/>
      <c r="AN1310" s="76"/>
      <c r="AO1310" s="76"/>
      <c r="AP1310" s="76"/>
      <c r="AQ1310" s="76"/>
      <c r="AR1310" s="76"/>
      <c r="AS1310" s="76"/>
      <c r="AT1310" s="76"/>
      <c r="AU1310" s="76"/>
      <c r="AV1310" s="76"/>
      <c r="AW1310" s="70"/>
      <c r="AX1310" s="70"/>
      <c r="AY1310" s="70"/>
      <c r="AZ1310" s="70"/>
      <c r="BA1310" s="76"/>
      <c r="BB1310" s="76"/>
      <c r="BC1310" s="70"/>
      <c r="BD1310" s="70"/>
      <c r="BE1310" s="70"/>
      <c r="BF1310" s="70"/>
      <c r="BG1310" s="70"/>
      <c r="BH1310" s="70"/>
      <c r="BI1310" s="70"/>
      <c r="BJ1310" s="70"/>
      <c r="BK1310" s="70"/>
      <c r="BL1310" s="70"/>
      <c r="BM1310" s="70"/>
      <c r="BN1310" s="70"/>
      <c r="BO1310" s="70"/>
      <c r="BP1310" s="70"/>
      <c r="BQ1310" s="70"/>
      <c r="BR1310" s="70"/>
      <c r="BS1310" s="70"/>
      <c r="BT1310" s="70"/>
      <c r="BU1310" s="70"/>
      <c r="BV1310" s="70"/>
      <c r="BW1310" s="70"/>
      <c r="BX1310" s="70"/>
      <c r="BY1310" s="70"/>
      <c r="BZ1310" s="70"/>
      <c r="CA1310" s="70"/>
      <c r="CB1310" s="70"/>
      <c r="CC1310" s="70"/>
      <c r="CD1310" s="70"/>
      <c r="CE1310" s="70"/>
      <c r="CF1310" s="70"/>
      <c r="CG1310" s="70"/>
      <c r="CH1310" s="70"/>
      <c r="CI1310" s="70"/>
      <c r="CJ1310" s="70"/>
      <c r="CK1310" s="70"/>
      <c r="CL1310" s="70"/>
      <c r="CM1310" s="70"/>
      <c r="CN1310" s="70"/>
      <c r="CO1310" s="70"/>
      <c r="CP1310" s="70"/>
      <c r="CQ1310" s="70"/>
      <c r="CR1310" s="70"/>
      <c r="CS1310" s="58">
        <f>+AL1310+AT1310</f>
        <v>0</v>
      </c>
      <c r="CT1310" s="76">
        <f>+BA1310+BG1310+BM1310+BS1310+BY1310+CE1310+CK1310+CQ1310</f>
        <v>0</v>
      </c>
      <c r="CU1310" s="76">
        <f>+CS1310-CT1310</f>
        <v>0</v>
      </c>
      <c r="CV1310" s="81">
        <f>+AE1310-AL1310-AT1310</f>
        <v>640</v>
      </c>
      <c r="CW1310" s="70"/>
      <c r="CX1310" s="70"/>
      <c r="CY1310" s="70"/>
    </row>
    <row r="1311" spans="1:103">
      <c r="A1311" s="70" t="s">
        <v>668</v>
      </c>
      <c r="B1311" s="71">
        <v>82</v>
      </c>
      <c r="C1311" s="72" t="s">
        <v>402</v>
      </c>
      <c r="D1311" s="72" t="s">
        <v>403</v>
      </c>
      <c r="E1311" s="71"/>
      <c r="F1311" s="71"/>
      <c r="G1311" s="71" t="s">
        <v>264</v>
      </c>
      <c r="H1311" s="71">
        <v>7</v>
      </c>
      <c r="I1311" s="73">
        <v>135</v>
      </c>
      <c r="J1311" s="73">
        <v>49900</v>
      </c>
      <c r="K1311" s="72">
        <v>0</v>
      </c>
      <c r="L1311" s="72" t="s">
        <v>41</v>
      </c>
      <c r="M1311" s="92" t="s">
        <v>14</v>
      </c>
      <c r="N1311" s="70" t="s">
        <v>158</v>
      </c>
      <c r="O1311" s="70" t="s">
        <v>3841</v>
      </c>
      <c r="P1311" s="70" t="s">
        <v>14</v>
      </c>
      <c r="Q1311" s="89" t="s">
        <v>670</v>
      </c>
      <c r="R1311" s="70" t="s">
        <v>671</v>
      </c>
      <c r="S1311" s="70" t="s">
        <v>465</v>
      </c>
      <c r="T1311" s="88" t="s">
        <v>264</v>
      </c>
      <c r="U1311" s="88">
        <v>6</v>
      </c>
      <c r="V1311" s="87">
        <v>135</v>
      </c>
      <c r="W1311" s="87" t="s">
        <v>1017</v>
      </c>
      <c r="X1311" s="78">
        <v>44752</v>
      </c>
      <c r="Y1311" s="78">
        <v>45261</v>
      </c>
      <c r="Z1311" s="69" t="s">
        <v>1080</v>
      </c>
      <c r="AA1311" s="319">
        <v>51080</v>
      </c>
      <c r="AB1311" s="70">
        <v>73</v>
      </c>
      <c r="AC1311" s="70">
        <v>16</v>
      </c>
      <c r="AD1311" s="78">
        <v>45412</v>
      </c>
      <c r="AE1311" s="115">
        <v>640</v>
      </c>
      <c r="AF1311" s="115"/>
      <c r="AG1311" s="70"/>
      <c r="AH1311" s="70"/>
      <c r="AI1311" s="70"/>
      <c r="AJ1311" s="70"/>
      <c r="AK1311" s="70"/>
      <c r="AL1311" s="76"/>
      <c r="AM1311" s="76"/>
      <c r="AN1311" s="76"/>
      <c r="AO1311" s="76"/>
      <c r="AP1311" s="76"/>
      <c r="AQ1311" s="76"/>
      <c r="AR1311" s="76"/>
      <c r="AS1311" s="76"/>
      <c r="AT1311" s="76"/>
      <c r="AU1311" s="76"/>
      <c r="AV1311" s="76"/>
      <c r="AW1311" s="70"/>
      <c r="AX1311" s="70"/>
      <c r="AY1311" s="70"/>
      <c r="AZ1311" s="70"/>
      <c r="BA1311" s="76"/>
      <c r="BB1311" s="76"/>
      <c r="BC1311" s="70"/>
      <c r="BD1311" s="70"/>
      <c r="BE1311" s="70"/>
      <c r="BF1311" s="70"/>
      <c r="BG1311" s="70"/>
      <c r="BH1311" s="70"/>
      <c r="BI1311" s="70"/>
      <c r="BJ1311" s="70"/>
      <c r="BK1311" s="70"/>
      <c r="BL1311" s="70"/>
      <c r="BM1311" s="70"/>
      <c r="BN1311" s="70"/>
      <c r="BO1311" s="70"/>
      <c r="BP1311" s="70"/>
      <c r="BQ1311" s="70"/>
      <c r="BR1311" s="70"/>
      <c r="BS1311" s="70"/>
      <c r="BT1311" s="70"/>
      <c r="BU1311" s="70"/>
      <c r="BV1311" s="70"/>
      <c r="BW1311" s="70"/>
      <c r="BX1311" s="70"/>
      <c r="BY1311" s="70"/>
      <c r="BZ1311" s="70"/>
      <c r="CA1311" s="70"/>
      <c r="CB1311" s="70"/>
      <c r="CC1311" s="70"/>
      <c r="CD1311" s="70"/>
      <c r="CE1311" s="70"/>
      <c r="CF1311" s="70"/>
      <c r="CG1311" s="70"/>
      <c r="CH1311" s="70"/>
      <c r="CI1311" s="70"/>
      <c r="CJ1311" s="70"/>
      <c r="CK1311" s="70"/>
      <c r="CL1311" s="70"/>
      <c r="CM1311" s="70"/>
      <c r="CN1311" s="70"/>
      <c r="CO1311" s="70"/>
      <c r="CP1311" s="70"/>
      <c r="CQ1311" s="70"/>
      <c r="CR1311" s="70"/>
      <c r="CS1311" s="58">
        <f>+AL1311+AT1311</f>
        <v>0</v>
      </c>
      <c r="CT1311" s="76">
        <f>+BA1311+BG1311+BM1311+BS1311+BY1311+CE1311+CK1311+CQ1311</f>
        <v>0</v>
      </c>
      <c r="CU1311" s="76">
        <f>+CS1311-CT1311</f>
        <v>0</v>
      </c>
      <c r="CV1311" s="81">
        <f>+AE1311-AL1311-AT1311</f>
        <v>640</v>
      </c>
      <c r="CW1311" s="70"/>
      <c r="CX1311" s="70"/>
      <c r="CY1311" s="70"/>
    </row>
    <row r="1312" spans="1:103">
      <c r="A1312" s="70" t="s">
        <v>668</v>
      </c>
      <c r="B1312" s="71">
        <v>82</v>
      </c>
      <c r="C1312" s="72" t="s">
        <v>402</v>
      </c>
      <c r="D1312" s="72" t="s">
        <v>403</v>
      </c>
      <c r="E1312" s="71"/>
      <c r="F1312" s="71"/>
      <c r="G1312" s="71" t="s">
        <v>264</v>
      </c>
      <c r="H1312" s="71">
        <v>7</v>
      </c>
      <c r="I1312" s="73">
        <v>135</v>
      </c>
      <c r="J1312" s="73">
        <v>49900</v>
      </c>
      <c r="K1312" s="72">
        <v>0</v>
      </c>
      <c r="L1312" s="72" t="s">
        <v>41</v>
      </c>
      <c r="M1312" s="92" t="s">
        <v>14</v>
      </c>
      <c r="N1312" s="70" t="s">
        <v>158</v>
      </c>
      <c r="O1312" s="70" t="s">
        <v>3841</v>
      </c>
      <c r="P1312" s="70" t="s">
        <v>14</v>
      </c>
      <c r="Q1312" s="89" t="s">
        <v>670</v>
      </c>
      <c r="R1312" s="70" t="s">
        <v>671</v>
      </c>
      <c r="S1312" s="70" t="s">
        <v>465</v>
      </c>
      <c r="T1312" s="88" t="s">
        <v>264</v>
      </c>
      <c r="U1312" s="88">
        <v>6</v>
      </c>
      <c r="V1312" s="87">
        <v>135</v>
      </c>
      <c r="W1312" s="87" t="s">
        <v>1017</v>
      </c>
      <c r="X1312" s="78">
        <v>44752</v>
      </c>
      <c r="Y1312" s="78">
        <v>45261</v>
      </c>
      <c r="Z1312" s="69" t="s">
        <v>1080</v>
      </c>
      <c r="AA1312" s="319">
        <v>51080</v>
      </c>
      <c r="AB1312" s="70">
        <v>73</v>
      </c>
      <c r="AC1312" s="70">
        <v>17</v>
      </c>
      <c r="AD1312" s="78">
        <v>45443</v>
      </c>
      <c r="AE1312" s="115">
        <v>640</v>
      </c>
      <c r="AF1312" s="115"/>
      <c r="AG1312" s="70"/>
      <c r="AH1312" s="70"/>
      <c r="AI1312" s="70"/>
      <c r="AJ1312" s="70"/>
      <c r="AK1312" s="70"/>
      <c r="AL1312" s="76"/>
      <c r="AM1312" s="76"/>
      <c r="AN1312" s="76"/>
      <c r="AO1312" s="76"/>
      <c r="AP1312" s="76"/>
      <c r="AQ1312" s="76"/>
      <c r="AR1312" s="76"/>
      <c r="AS1312" s="76"/>
      <c r="AT1312" s="76"/>
      <c r="AU1312" s="76"/>
      <c r="AV1312" s="76"/>
      <c r="AW1312" s="70"/>
      <c r="AX1312" s="70"/>
      <c r="AY1312" s="70"/>
      <c r="AZ1312" s="70"/>
      <c r="BA1312" s="76"/>
      <c r="BB1312" s="76"/>
      <c r="BC1312" s="70"/>
      <c r="BD1312" s="70"/>
      <c r="BE1312" s="70"/>
      <c r="BF1312" s="70"/>
      <c r="BG1312" s="70"/>
      <c r="BH1312" s="70"/>
      <c r="BI1312" s="70"/>
      <c r="BJ1312" s="70"/>
      <c r="BK1312" s="70"/>
      <c r="BL1312" s="70"/>
      <c r="BM1312" s="70"/>
      <c r="BN1312" s="70"/>
      <c r="BO1312" s="70"/>
      <c r="BP1312" s="70"/>
      <c r="BQ1312" s="70"/>
      <c r="BR1312" s="70"/>
      <c r="BS1312" s="70"/>
      <c r="BT1312" s="70"/>
      <c r="BU1312" s="70"/>
      <c r="BV1312" s="70"/>
      <c r="BW1312" s="70"/>
      <c r="BX1312" s="70"/>
      <c r="BY1312" s="70"/>
      <c r="BZ1312" s="70"/>
      <c r="CA1312" s="70"/>
      <c r="CB1312" s="70"/>
      <c r="CC1312" s="70"/>
      <c r="CD1312" s="70"/>
      <c r="CE1312" s="70"/>
      <c r="CF1312" s="70"/>
      <c r="CG1312" s="70"/>
      <c r="CH1312" s="70"/>
      <c r="CI1312" s="70"/>
      <c r="CJ1312" s="70"/>
      <c r="CK1312" s="70"/>
      <c r="CL1312" s="70"/>
      <c r="CM1312" s="70"/>
      <c r="CN1312" s="70"/>
      <c r="CO1312" s="70"/>
      <c r="CP1312" s="70"/>
      <c r="CQ1312" s="70"/>
      <c r="CR1312" s="70"/>
      <c r="CS1312" s="58">
        <f>+AL1312+AT1312</f>
        <v>0</v>
      </c>
      <c r="CT1312" s="76">
        <f>+BA1312+BG1312+BM1312+BS1312+BY1312+CE1312+CK1312+CQ1312</f>
        <v>0</v>
      </c>
      <c r="CU1312" s="76">
        <f>+CS1312-CT1312</f>
        <v>0</v>
      </c>
      <c r="CV1312" s="81">
        <f>+AE1312-AL1312-AT1312</f>
        <v>640</v>
      </c>
      <c r="CW1312" s="70"/>
      <c r="CX1312" s="70"/>
      <c r="CY1312" s="70"/>
    </row>
    <row r="1313" spans="1:103">
      <c r="A1313" s="70" t="s">
        <v>668</v>
      </c>
      <c r="B1313" s="71">
        <v>82</v>
      </c>
      <c r="C1313" s="72" t="s">
        <v>402</v>
      </c>
      <c r="D1313" s="72" t="s">
        <v>403</v>
      </c>
      <c r="E1313" s="71"/>
      <c r="F1313" s="71"/>
      <c r="G1313" s="71" t="s">
        <v>264</v>
      </c>
      <c r="H1313" s="71">
        <v>7</v>
      </c>
      <c r="I1313" s="73">
        <v>135</v>
      </c>
      <c r="J1313" s="73">
        <v>49900</v>
      </c>
      <c r="K1313" s="72">
        <v>0</v>
      </c>
      <c r="L1313" s="72" t="s">
        <v>41</v>
      </c>
      <c r="M1313" s="92" t="s">
        <v>14</v>
      </c>
      <c r="N1313" s="70" t="s">
        <v>158</v>
      </c>
      <c r="O1313" s="70" t="s">
        <v>3841</v>
      </c>
      <c r="P1313" s="70" t="s">
        <v>14</v>
      </c>
      <c r="Q1313" s="89" t="s">
        <v>670</v>
      </c>
      <c r="R1313" s="70" t="s">
        <v>671</v>
      </c>
      <c r="S1313" s="70" t="s">
        <v>465</v>
      </c>
      <c r="T1313" s="88" t="s">
        <v>264</v>
      </c>
      <c r="U1313" s="88">
        <v>6</v>
      </c>
      <c r="V1313" s="87">
        <v>135</v>
      </c>
      <c r="W1313" s="87" t="s">
        <v>1017</v>
      </c>
      <c r="X1313" s="78">
        <v>44752</v>
      </c>
      <c r="Y1313" s="78">
        <v>45261</v>
      </c>
      <c r="Z1313" s="69" t="s">
        <v>1080</v>
      </c>
      <c r="AA1313" s="319">
        <v>51080</v>
      </c>
      <c r="AB1313" s="70">
        <v>73</v>
      </c>
      <c r="AC1313" s="70">
        <v>18</v>
      </c>
      <c r="AD1313" s="78">
        <v>45473</v>
      </c>
      <c r="AE1313" s="115">
        <v>640</v>
      </c>
      <c r="AF1313" s="115"/>
      <c r="AG1313" s="70"/>
      <c r="AH1313" s="70"/>
      <c r="AI1313" s="70"/>
      <c r="AJ1313" s="70"/>
      <c r="AK1313" s="70"/>
      <c r="AL1313" s="76"/>
      <c r="AM1313" s="76"/>
      <c r="AN1313" s="76"/>
      <c r="AO1313" s="76"/>
      <c r="AP1313" s="76"/>
      <c r="AQ1313" s="76"/>
      <c r="AR1313" s="76"/>
      <c r="AS1313" s="76"/>
      <c r="AT1313" s="76"/>
      <c r="AU1313" s="76"/>
      <c r="AV1313" s="76"/>
      <c r="AW1313" s="70"/>
      <c r="AX1313" s="70"/>
      <c r="AY1313" s="70"/>
      <c r="AZ1313" s="70"/>
      <c r="BA1313" s="76"/>
      <c r="BB1313" s="76"/>
      <c r="BC1313" s="70"/>
      <c r="BD1313" s="70"/>
      <c r="BE1313" s="70"/>
      <c r="BF1313" s="70"/>
      <c r="BG1313" s="70"/>
      <c r="BH1313" s="70"/>
      <c r="BI1313" s="70"/>
      <c r="BJ1313" s="70"/>
      <c r="BK1313" s="70"/>
      <c r="BL1313" s="70"/>
      <c r="BM1313" s="70"/>
      <c r="BN1313" s="70"/>
      <c r="BO1313" s="70"/>
      <c r="BP1313" s="70"/>
      <c r="BQ1313" s="70"/>
      <c r="BR1313" s="70"/>
      <c r="BS1313" s="70"/>
      <c r="BT1313" s="70"/>
      <c r="BU1313" s="70"/>
      <c r="BV1313" s="70"/>
      <c r="BW1313" s="70"/>
      <c r="BX1313" s="70"/>
      <c r="BY1313" s="70"/>
      <c r="BZ1313" s="70"/>
      <c r="CA1313" s="70"/>
      <c r="CB1313" s="70"/>
      <c r="CC1313" s="70"/>
      <c r="CD1313" s="70"/>
      <c r="CE1313" s="70"/>
      <c r="CF1313" s="70"/>
      <c r="CG1313" s="70"/>
      <c r="CH1313" s="70"/>
      <c r="CI1313" s="70"/>
      <c r="CJ1313" s="70"/>
      <c r="CK1313" s="70"/>
      <c r="CL1313" s="70"/>
      <c r="CM1313" s="70"/>
      <c r="CN1313" s="70"/>
      <c r="CO1313" s="70"/>
      <c r="CP1313" s="70"/>
      <c r="CQ1313" s="70"/>
      <c r="CR1313" s="70"/>
      <c r="CS1313" s="58">
        <f>+AL1313+AT1313</f>
        <v>0</v>
      </c>
      <c r="CT1313" s="76">
        <f>+BA1313+BG1313+BM1313+BS1313+BY1313+CE1313+CK1313+CQ1313</f>
        <v>0</v>
      </c>
      <c r="CU1313" s="76">
        <f>+CS1313-CT1313</f>
        <v>0</v>
      </c>
      <c r="CV1313" s="81">
        <f>+AE1313-AL1313-AT1313</f>
        <v>640</v>
      </c>
      <c r="CW1313" s="70"/>
      <c r="CX1313" s="70"/>
      <c r="CY1313" s="70"/>
    </row>
    <row r="1314" spans="1:103">
      <c r="A1314" s="70" t="s">
        <v>668</v>
      </c>
      <c r="B1314" s="71">
        <v>82</v>
      </c>
      <c r="C1314" s="72" t="s">
        <v>402</v>
      </c>
      <c r="D1314" s="72" t="s">
        <v>403</v>
      </c>
      <c r="E1314" s="71"/>
      <c r="F1314" s="71"/>
      <c r="G1314" s="71" t="s">
        <v>264</v>
      </c>
      <c r="H1314" s="71">
        <v>7</v>
      </c>
      <c r="I1314" s="73">
        <v>135</v>
      </c>
      <c r="J1314" s="73">
        <v>49900</v>
      </c>
      <c r="K1314" s="72">
        <v>0</v>
      </c>
      <c r="L1314" s="72" t="s">
        <v>41</v>
      </c>
      <c r="M1314" s="92" t="s">
        <v>14</v>
      </c>
      <c r="N1314" s="70" t="s">
        <v>158</v>
      </c>
      <c r="O1314" s="70" t="s">
        <v>3841</v>
      </c>
      <c r="P1314" s="70" t="s">
        <v>14</v>
      </c>
      <c r="Q1314" s="89" t="s">
        <v>670</v>
      </c>
      <c r="R1314" s="70" t="s">
        <v>671</v>
      </c>
      <c r="S1314" s="70" t="s">
        <v>465</v>
      </c>
      <c r="T1314" s="88" t="s">
        <v>264</v>
      </c>
      <c r="U1314" s="88">
        <v>6</v>
      </c>
      <c r="V1314" s="87">
        <v>135</v>
      </c>
      <c r="W1314" s="87" t="s">
        <v>1017</v>
      </c>
      <c r="X1314" s="78">
        <v>44752</v>
      </c>
      <c r="Y1314" s="78">
        <v>45261</v>
      </c>
      <c r="Z1314" s="69" t="s">
        <v>1080</v>
      </c>
      <c r="AA1314" s="319">
        <v>51080</v>
      </c>
      <c r="AB1314" s="70">
        <v>73</v>
      </c>
      <c r="AC1314" s="70">
        <v>19</v>
      </c>
      <c r="AD1314" s="78">
        <v>45504</v>
      </c>
      <c r="AE1314" s="115">
        <v>640</v>
      </c>
      <c r="AF1314" s="115"/>
      <c r="AG1314" s="70"/>
      <c r="AH1314" s="70"/>
      <c r="AI1314" s="70"/>
      <c r="AJ1314" s="70"/>
      <c r="AK1314" s="70"/>
      <c r="AL1314" s="76"/>
      <c r="AM1314" s="76"/>
      <c r="AN1314" s="76"/>
      <c r="AO1314" s="76"/>
      <c r="AP1314" s="76"/>
      <c r="AQ1314" s="76"/>
      <c r="AR1314" s="76"/>
      <c r="AS1314" s="76"/>
      <c r="AT1314" s="76"/>
      <c r="AU1314" s="76"/>
      <c r="AV1314" s="76"/>
      <c r="AW1314" s="70"/>
      <c r="AX1314" s="70"/>
      <c r="AY1314" s="70"/>
      <c r="AZ1314" s="70"/>
      <c r="BA1314" s="76"/>
      <c r="BB1314" s="76"/>
      <c r="BC1314" s="70"/>
      <c r="BD1314" s="70"/>
      <c r="BE1314" s="70"/>
      <c r="BF1314" s="70"/>
      <c r="BG1314" s="70"/>
      <c r="BH1314" s="70"/>
      <c r="BI1314" s="70"/>
      <c r="BJ1314" s="70"/>
      <c r="BK1314" s="70"/>
      <c r="BL1314" s="70"/>
      <c r="BM1314" s="70"/>
      <c r="BN1314" s="70"/>
      <c r="BO1314" s="70"/>
      <c r="BP1314" s="70"/>
      <c r="BQ1314" s="70"/>
      <c r="BR1314" s="70"/>
      <c r="BS1314" s="70"/>
      <c r="BT1314" s="70"/>
      <c r="BU1314" s="70"/>
      <c r="BV1314" s="70"/>
      <c r="BW1314" s="70"/>
      <c r="BX1314" s="70"/>
      <c r="BY1314" s="70"/>
      <c r="BZ1314" s="70"/>
      <c r="CA1314" s="70"/>
      <c r="CB1314" s="70"/>
      <c r="CC1314" s="70"/>
      <c r="CD1314" s="70"/>
      <c r="CE1314" s="70"/>
      <c r="CF1314" s="70"/>
      <c r="CG1314" s="70"/>
      <c r="CH1314" s="70"/>
      <c r="CI1314" s="70"/>
      <c r="CJ1314" s="70"/>
      <c r="CK1314" s="70"/>
      <c r="CL1314" s="70"/>
      <c r="CM1314" s="70"/>
      <c r="CN1314" s="70"/>
      <c r="CO1314" s="70"/>
      <c r="CP1314" s="70"/>
      <c r="CQ1314" s="70"/>
      <c r="CR1314" s="70"/>
      <c r="CS1314" s="58">
        <f>+AL1314+AT1314</f>
        <v>0</v>
      </c>
      <c r="CT1314" s="76">
        <f>+BA1314+BG1314+BM1314+BS1314+BY1314+CE1314+CK1314+CQ1314</f>
        <v>0</v>
      </c>
      <c r="CU1314" s="76">
        <f>+CS1314-CT1314</f>
        <v>0</v>
      </c>
      <c r="CV1314" s="81">
        <f>+AE1314-AL1314-AT1314</f>
        <v>640</v>
      </c>
      <c r="CW1314" s="70"/>
      <c r="CX1314" s="70"/>
      <c r="CY1314" s="70"/>
    </row>
    <row r="1315" spans="1:103">
      <c r="A1315" s="70" t="s">
        <v>668</v>
      </c>
      <c r="B1315" s="71">
        <v>82</v>
      </c>
      <c r="C1315" s="72" t="s">
        <v>402</v>
      </c>
      <c r="D1315" s="72" t="s">
        <v>403</v>
      </c>
      <c r="E1315" s="71"/>
      <c r="F1315" s="71"/>
      <c r="G1315" s="71" t="s">
        <v>264</v>
      </c>
      <c r="H1315" s="71">
        <v>7</v>
      </c>
      <c r="I1315" s="73">
        <v>135</v>
      </c>
      <c r="J1315" s="73">
        <v>49900</v>
      </c>
      <c r="K1315" s="72">
        <v>0</v>
      </c>
      <c r="L1315" s="72" t="s">
        <v>41</v>
      </c>
      <c r="M1315" s="92" t="s">
        <v>14</v>
      </c>
      <c r="N1315" s="70" t="s">
        <v>158</v>
      </c>
      <c r="O1315" s="70" t="s">
        <v>3841</v>
      </c>
      <c r="P1315" s="70" t="s">
        <v>14</v>
      </c>
      <c r="Q1315" s="89" t="s">
        <v>670</v>
      </c>
      <c r="R1315" s="70" t="s">
        <v>671</v>
      </c>
      <c r="S1315" s="70" t="s">
        <v>465</v>
      </c>
      <c r="T1315" s="88" t="s">
        <v>264</v>
      </c>
      <c r="U1315" s="88">
        <v>6</v>
      </c>
      <c r="V1315" s="87">
        <v>135</v>
      </c>
      <c r="W1315" s="87" t="s">
        <v>1017</v>
      </c>
      <c r="X1315" s="78">
        <v>44752</v>
      </c>
      <c r="Y1315" s="78">
        <v>45261</v>
      </c>
      <c r="Z1315" s="69" t="s">
        <v>1080</v>
      </c>
      <c r="AA1315" s="319">
        <v>51080</v>
      </c>
      <c r="AB1315" s="70">
        <v>73</v>
      </c>
      <c r="AC1315" s="70">
        <v>20</v>
      </c>
      <c r="AD1315" s="78">
        <v>45535</v>
      </c>
      <c r="AE1315" s="115">
        <v>640</v>
      </c>
      <c r="AF1315" s="115"/>
      <c r="AG1315" s="70"/>
      <c r="AH1315" s="70"/>
      <c r="AI1315" s="70"/>
      <c r="AJ1315" s="70"/>
      <c r="AK1315" s="70"/>
      <c r="AL1315" s="76"/>
      <c r="AM1315" s="76"/>
      <c r="AN1315" s="76"/>
      <c r="AO1315" s="76"/>
      <c r="AP1315" s="76"/>
      <c r="AQ1315" s="76"/>
      <c r="AR1315" s="76"/>
      <c r="AS1315" s="76"/>
      <c r="AT1315" s="76"/>
      <c r="AU1315" s="76"/>
      <c r="AV1315" s="76"/>
      <c r="AW1315" s="70"/>
      <c r="AX1315" s="70"/>
      <c r="AY1315" s="70"/>
      <c r="AZ1315" s="70"/>
      <c r="BA1315" s="76"/>
      <c r="BB1315" s="76"/>
      <c r="BC1315" s="70"/>
      <c r="BD1315" s="70"/>
      <c r="BE1315" s="70"/>
      <c r="BF1315" s="70"/>
      <c r="BG1315" s="70"/>
      <c r="BH1315" s="70"/>
      <c r="BI1315" s="70"/>
      <c r="BJ1315" s="70"/>
      <c r="BK1315" s="70"/>
      <c r="BL1315" s="70"/>
      <c r="BM1315" s="70"/>
      <c r="BN1315" s="70"/>
      <c r="BO1315" s="70"/>
      <c r="BP1315" s="70"/>
      <c r="BQ1315" s="70"/>
      <c r="BR1315" s="70"/>
      <c r="BS1315" s="70"/>
      <c r="BT1315" s="70"/>
      <c r="BU1315" s="70"/>
      <c r="BV1315" s="70"/>
      <c r="BW1315" s="70"/>
      <c r="BX1315" s="70"/>
      <c r="BY1315" s="70"/>
      <c r="BZ1315" s="70"/>
      <c r="CA1315" s="70"/>
      <c r="CB1315" s="70"/>
      <c r="CC1315" s="70"/>
      <c r="CD1315" s="70"/>
      <c r="CE1315" s="70"/>
      <c r="CF1315" s="70"/>
      <c r="CG1315" s="70"/>
      <c r="CH1315" s="70"/>
      <c r="CI1315" s="70"/>
      <c r="CJ1315" s="70"/>
      <c r="CK1315" s="70"/>
      <c r="CL1315" s="70"/>
      <c r="CM1315" s="70"/>
      <c r="CN1315" s="70"/>
      <c r="CO1315" s="70"/>
      <c r="CP1315" s="70"/>
      <c r="CQ1315" s="70"/>
      <c r="CR1315" s="70"/>
      <c r="CS1315" s="58">
        <f>+AL1315+AT1315</f>
        <v>0</v>
      </c>
      <c r="CT1315" s="76">
        <f>+BA1315+BG1315+BM1315+BS1315+BY1315+CE1315+CK1315+CQ1315</f>
        <v>0</v>
      </c>
      <c r="CU1315" s="76">
        <f>+CS1315-CT1315</f>
        <v>0</v>
      </c>
      <c r="CV1315" s="81">
        <f>+AE1315-AL1315-AT1315</f>
        <v>640</v>
      </c>
      <c r="CW1315" s="70"/>
      <c r="CX1315" s="70"/>
      <c r="CY1315" s="70"/>
    </row>
    <row r="1316" spans="1:103">
      <c r="A1316" s="70" t="s">
        <v>668</v>
      </c>
      <c r="B1316" s="71">
        <v>82</v>
      </c>
      <c r="C1316" s="72" t="s">
        <v>402</v>
      </c>
      <c r="D1316" s="72" t="s">
        <v>403</v>
      </c>
      <c r="E1316" s="71"/>
      <c r="F1316" s="71"/>
      <c r="G1316" s="71" t="s">
        <v>264</v>
      </c>
      <c r="H1316" s="71">
        <v>7</v>
      </c>
      <c r="I1316" s="73">
        <v>135</v>
      </c>
      <c r="J1316" s="73">
        <v>49900</v>
      </c>
      <c r="K1316" s="72">
        <v>0</v>
      </c>
      <c r="L1316" s="72" t="s">
        <v>41</v>
      </c>
      <c r="M1316" s="92" t="s">
        <v>14</v>
      </c>
      <c r="N1316" s="70" t="s">
        <v>158</v>
      </c>
      <c r="O1316" s="70" t="s">
        <v>3841</v>
      </c>
      <c r="P1316" s="70" t="s">
        <v>14</v>
      </c>
      <c r="Q1316" s="89" t="s">
        <v>670</v>
      </c>
      <c r="R1316" s="70" t="s">
        <v>671</v>
      </c>
      <c r="S1316" s="70" t="s">
        <v>465</v>
      </c>
      <c r="T1316" s="88" t="s">
        <v>264</v>
      </c>
      <c r="U1316" s="88">
        <v>6</v>
      </c>
      <c r="V1316" s="87">
        <v>135</v>
      </c>
      <c r="W1316" s="87" t="s">
        <v>1017</v>
      </c>
      <c r="X1316" s="78">
        <v>44752</v>
      </c>
      <c r="Y1316" s="78">
        <v>45261</v>
      </c>
      <c r="Z1316" s="69" t="s">
        <v>1080</v>
      </c>
      <c r="AA1316" s="319">
        <v>51080</v>
      </c>
      <c r="AB1316" s="70">
        <v>73</v>
      </c>
      <c r="AC1316" s="70">
        <v>21</v>
      </c>
      <c r="AD1316" s="78">
        <v>45565</v>
      </c>
      <c r="AE1316" s="115">
        <v>640</v>
      </c>
      <c r="AF1316" s="115"/>
      <c r="AG1316" s="70"/>
      <c r="AH1316" s="70"/>
      <c r="AI1316" s="70"/>
      <c r="AJ1316" s="70"/>
      <c r="AK1316" s="70"/>
      <c r="AL1316" s="76"/>
      <c r="AM1316" s="76"/>
      <c r="AN1316" s="76"/>
      <c r="AO1316" s="76"/>
      <c r="AP1316" s="76"/>
      <c r="AQ1316" s="76"/>
      <c r="AR1316" s="76"/>
      <c r="AS1316" s="76"/>
      <c r="AT1316" s="76"/>
      <c r="AU1316" s="76"/>
      <c r="AV1316" s="76"/>
      <c r="AW1316" s="70"/>
      <c r="AX1316" s="70"/>
      <c r="AY1316" s="70"/>
      <c r="AZ1316" s="70"/>
      <c r="BA1316" s="76"/>
      <c r="BB1316" s="76"/>
      <c r="BC1316" s="70"/>
      <c r="BD1316" s="70"/>
      <c r="BE1316" s="70"/>
      <c r="BF1316" s="70"/>
      <c r="BG1316" s="70"/>
      <c r="BH1316" s="70"/>
      <c r="BI1316" s="70"/>
      <c r="BJ1316" s="70"/>
      <c r="BK1316" s="70"/>
      <c r="BL1316" s="70"/>
      <c r="BM1316" s="70"/>
      <c r="BN1316" s="70"/>
      <c r="BO1316" s="70"/>
      <c r="BP1316" s="70"/>
      <c r="BQ1316" s="70"/>
      <c r="BR1316" s="70"/>
      <c r="BS1316" s="70"/>
      <c r="BT1316" s="70"/>
      <c r="BU1316" s="70"/>
      <c r="BV1316" s="70"/>
      <c r="BW1316" s="70"/>
      <c r="BX1316" s="70"/>
      <c r="BY1316" s="70"/>
      <c r="BZ1316" s="70"/>
      <c r="CA1316" s="70"/>
      <c r="CB1316" s="70"/>
      <c r="CC1316" s="70"/>
      <c r="CD1316" s="70"/>
      <c r="CE1316" s="70"/>
      <c r="CF1316" s="70"/>
      <c r="CG1316" s="70"/>
      <c r="CH1316" s="70"/>
      <c r="CI1316" s="70"/>
      <c r="CJ1316" s="70"/>
      <c r="CK1316" s="70"/>
      <c r="CL1316" s="70"/>
      <c r="CM1316" s="70"/>
      <c r="CN1316" s="70"/>
      <c r="CO1316" s="70"/>
      <c r="CP1316" s="70"/>
      <c r="CQ1316" s="70"/>
      <c r="CR1316" s="70"/>
      <c r="CS1316" s="58">
        <f>+AL1316+AT1316</f>
        <v>0</v>
      </c>
      <c r="CT1316" s="76">
        <f>+BA1316+BG1316+BM1316+BS1316+BY1316+CE1316+CK1316+CQ1316</f>
        <v>0</v>
      </c>
      <c r="CU1316" s="76">
        <f>+CS1316-CT1316</f>
        <v>0</v>
      </c>
      <c r="CV1316" s="81">
        <f>+AE1316-AL1316-AT1316</f>
        <v>640</v>
      </c>
      <c r="CW1316" s="70"/>
      <c r="CX1316" s="70"/>
      <c r="CY1316" s="70"/>
    </row>
    <row r="1317" spans="1:103">
      <c r="A1317" s="70" t="s">
        <v>668</v>
      </c>
      <c r="B1317" s="71">
        <v>82</v>
      </c>
      <c r="C1317" s="72" t="s">
        <v>402</v>
      </c>
      <c r="D1317" s="72" t="s">
        <v>403</v>
      </c>
      <c r="E1317" s="71"/>
      <c r="F1317" s="71"/>
      <c r="G1317" s="71" t="s">
        <v>264</v>
      </c>
      <c r="H1317" s="71">
        <v>7</v>
      </c>
      <c r="I1317" s="73">
        <v>135</v>
      </c>
      <c r="J1317" s="73">
        <v>49900</v>
      </c>
      <c r="K1317" s="72">
        <v>0</v>
      </c>
      <c r="L1317" s="72" t="s">
        <v>41</v>
      </c>
      <c r="M1317" s="92" t="s">
        <v>14</v>
      </c>
      <c r="N1317" s="70" t="s">
        <v>158</v>
      </c>
      <c r="O1317" s="70" t="s">
        <v>3841</v>
      </c>
      <c r="P1317" s="70" t="s">
        <v>14</v>
      </c>
      <c r="Q1317" s="89" t="s">
        <v>670</v>
      </c>
      <c r="R1317" s="70" t="s">
        <v>671</v>
      </c>
      <c r="S1317" s="70" t="s">
        <v>465</v>
      </c>
      <c r="T1317" s="88" t="s">
        <v>264</v>
      </c>
      <c r="U1317" s="88">
        <v>6</v>
      </c>
      <c r="V1317" s="87">
        <v>135</v>
      </c>
      <c r="W1317" s="87" t="s">
        <v>1017</v>
      </c>
      <c r="X1317" s="78">
        <v>44752</v>
      </c>
      <c r="Y1317" s="78">
        <v>45261</v>
      </c>
      <c r="Z1317" s="69" t="s">
        <v>1080</v>
      </c>
      <c r="AA1317" s="319">
        <v>51080</v>
      </c>
      <c r="AB1317" s="70">
        <v>73</v>
      </c>
      <c r="AC1317" s="70">
        <v>22</v>
      </c>
      <c r="AD1317" s="78">
        <v>45596</v>
      </c>
      <c r="AE1317" s="115">
        <v>640</v>
      </c>
      <c r="AF1317" s="115"/>
      <c r="AG1317" s="70"/>
      <c r="AH1317" s="70"/>
      <c r="AI1317" s="70"/>
      <c r="AJ1317" s="70"/>
      <c r="AK1317" s="70"/>
      <c r="AL1317" s="76"/>
      <c r="AM1317" s="76"/>
      <c r="AN1317" s="76"/>
      <c r="AO1317" s="76"/>
      <c r="AP1317" s="76"/>
      <c r="AQ1317" s="76"/>
      <c r="AR1317" s="76"/>
      <c r="AS1317" s="76"/>
      <c r="AT1317" s="76"/>
      <c r="AU1317" s="76"/>
      <c r="AV1317" s="76"/>
      <c r="AW1317" s="70"/>
      <c r="AX1317" s="70"/>
      <c r="AY1317" s="70"/>
      <c r="AZ1317" s="70"/>
      <c r="BA1317" s="76"/>
      <c r="BB1317" s="76"/>
      <c r="BC1317" s="70"/>
      <c r="BD1317" s="70"/>
      <c r="BE1317" s="70"/>
      <c r="BF1317" s="70"/>
      <c r="BG1317" s="70"/>
      <c r="BH1317" s="70"/>
      <c r="BI1317" s="70"/>
      <c r="BJ1317" s="70"/>
      <c r="BK1317" s="70"/>
      <c r="BL1317" s="70"/>
      <c r="BM1317" s="70"/>
      <c r="BN1317" s="70"/>
      <c r="BO1317" s="70"/>
      <c r="BP1317" s="70"/>
      <c r="BQ1317" s="70"/>
      <c r="BR1317" s="70"/>
      <c r="BS1317" s="70"/>
      <c r="BT1317" s="70"/>
      <c r="BU1317" s="70"/>
      <c r="BV1317" s="70"/>
      <c r="BW1317" s="70"/>
      <c r="BX1317" s="70"/>
      <c r="BY1317" s="70"/>
      <c r="BZ1317" s="70"/>
      <c r="CA1317" s="70"/>
      <c r="CB1317" s="70"/>
      <c r="CC1317" s="70"/>
      <c r="CD1317" s="70"/>
      <c r="CE1317" s="70"/>
      <c r="CF1317" s="70"/>
      <c r="CG1317" s="70"/>
      <c r="CH1317" s="70"/>
      <c r="CI1317" s="70"/>
      <c r="CJ1317" s="70"/>
      <c r="CK1317" s="70"/>
      <c r="CL1317" s="70"/>
      <c r="CM1317" s="70"/>
      <c r="CN1317" s="70"/>
      <c r="CO1317" s="70"/>
      <c r="CP1317" s="70"/>
      <c r="CQ1317" s="70"/>
      <c r="CR1317" s="70"/>
      <c r="CS1317" s="58">
        <f>+AL1317+AT1317</f>
        <v>0</v>
      </c>
      <c r="CT1317" s="76">
        <f>+BA1317+BG1317+BM1317+BS1317+BY1317+CE1317+CK1317+CQ1317</f>
        <v>0</v>
      </c>
      <c r="CU1317" s="76">
        <f>+CS1317-CT1317</f>
        <v>0</v>
      </c>
      <c r="CV1317" s="81">
        <f>+AE1317-AL1317-AT1317</f>
        <v>640</v>
      </c>
      <c r="CW1317" s="70"/>
      <c r="CX1317" s="70"/>
      <c r="CY1317" s="70"/>
    </row>
    <row r="1318" spans="1:103">
      <c r="A1318" s="70" t="s">
        <v>668</v>
      </c>
      <c r="B1318" s="71">
        <v>82</v>
      </c>
      <c r="C1318" s="72" t="s">
        <v>402</v>
      </c>
      <c r="D1318" s="72" t="s">
        <v>403</v>
      </c>
      <c r="E1318" s="71"/>
      <c r="F1318" s="71"/>
      <c r="G1318" s="71" t="s">
        <v>264</v>
      </c>
      <c r="H1318" s="71">
        <v>7</v>
      </c>
      <c r="I1318" s="73">
        <v>135</v>
      </c>
      <c r="J1318" s="73">
        <v>49900</v>
      </c>
      <c r="K1318" s="72">
        <v>0</v>
      </c>
      <c r="L1318" s="72" t="s">
        <v>41</v>
      </c>
      <c r="M1318" s="92" t="s">
        <v>14</v>
      </c>
      <c r="N1318" s="70" t="s">
        <v>158</v>
      </c>
      <c r="O1318" s="70" t="s">
        <v>3841</v>
      </c>
      <c r="P1318" s="70" t="s">
        <v>14</v>
      </c>
      <c r="Q1318" s="89" t="s">
        <v>670</v>
      </c>
      <c r="R1318" s="70" t="s">
        <v>671</v>
      </c>
      <c r="S1318" s="70" t="s">
        <v>465</v>
      </c>
      <c r="T1318" s="88" t="s">
        <v>264</v>
      </c>
      <c r="U1318" s="88">
        <v>6</v>
      </c>
      <c r="V1318" s="87">
        <v>135</v>
      </c>
      <c r="W1318" s="87" t="s">
        <v>1017</v>
      </c>
      <c r="X1318" s="78">
        <v>44752</v>
      </c>
      <c r="Y1318" s="78">
        <v>45261</v>
      </c>
      <c r="Z1318" s="69" t="s">
        <v>1080</v>
      </c>
      <c r="AA1318" s="319">
        <v>51080</v>
      </c>
      <c r="AB1318" s="70">
        <v>73</v>
      </c>
      <c r="AC1318" s="70">
        <v>23</v>
      </c>
      <c r="AD1318" s="78">
        <v>45626</v>
      </c>
      <c r="AE1318" s="115">
        <v>640</v>
      </c>
      <c r="AF1318" s="115"/>
      <c r="AG1318" s="70"/>
      <c r="AH1318" s="70"/>
      <c r="AI1318" s="70"/>
      <c r="AJ1318" s="70"/>
      <c r="AK1318" s="70"/>
      <c r="AL1318" s="76"/>
      <c r="AM1318" s="76"/>
      <c r="AN1318" s="76"/>
      <c r="AO1318" s="76"/>
      <c r="AP1318" s="76"/>
      <c r="AQ1318" s="76"/>
      <c r="AR1318" s="76"/>
      <c r="AS1318" s="76"/>
      <c r="AT1318" s="76"/>
      <c r="AU1318" s="76"/>
      <c r="AV1318" s="76"/>
      <c r="AW1318" s="70"/>
      <c r="AX1318" s="70"/>
      <c r="AY1318" s="70"/>
      <c r="AZ1318" s="70"/>
      <c r="BA1318" s="76"/>
      <c r="BB1318" s="76"/>
      <c r="BC1318" s="70"/>
      <c r="BD1318" s="70"/>
      <c r="BE1318" s="70"/>
      <c r="BF1318" s="70"/>
      <c r="BG1318" s="70"/>
      <c r="BH1318" s="70"/>
      <c r="BI1318" s="70"/>
      <c r="BJ1318" s="70"/>
      <c r="BK1318" s="70"/>
      <c r="BL1318" s="70"/>
      <c r="BM1318" s="70"/>
      <c r="BN1318" s="70"/>
      <c r="BO1318" s="70"/>
      <c r="BP1318" s="70"/>
      <c r="BQ1318" s="70"/>
      <c r="BR1318" s="70"/>
      <c r="BS1318" s="70"/>
      <c r="BT1318" s="70"/>
      <c r="BU1318" s="70"/>
      <c r="BV1318" s="70"/>
      <c r="BW1318" s="70"/>
      <c r="BX1318" s="70"/>
      <c r="BY1318" s="70"/>
      <c r="BZ1318" s="70"/>
      <c r="CA1318" s="70"/>
      <c r="CB1318" s="70"/>
      <c r="CC1318" s="70"/>
      <c r="CD1318" s="70"/>
      <c r="CE1318" s="70"/>
      <c r="CF1318" s="70"/>
      <c r="CG1318" s="70"/>
      <c r="CH1318" s="70"/>
      <c r="CI1318" s="70"/>
      <c r="CJ1318" s="70"/>
      <c r="CK1318" s="70"/>
      <c r="CL1318" s="70"/>
      <c r="CM1318" s="70"/>
      <c r="CN1318" s="70"/>
      <c r="CO1318" s="70"/>
      <c r="CP1318" s="70"/>
      <c r="CQ1318" s="70"/>
      <c r="CR1318" s="70"/>
      <c r="CS1318" s="58">
        <f>+AL1318+AT1318</f>
        <v>0</v>
      </c>
      <c r="CT1318" s="76">
        <f>+BA1318+BG1318+BM1318+BS1318+BY1318+CE1318+CK1318+CQ1318</f>
        <v>0</v>
      </c>
      <c r="CU1318" s="76">
        <f>+CS1318-CT1318</f>
        <v>0</v>
      </c>
      <c r="CV1318" s="81">
        <f>+AE1318-AL1318-AT1318</f>
        <v>640</v>
      </c>
      <c r="CW1318" s="70"/>
      <c r="CX1318" s="70"/>
      <c r="CY1318" s="70"/>
    </row>
    <row r="1319" spans="1:103">
      <c r="A1319" s="70" t="s">
        <v>668</v>
      </c>
      <c r="B1319" s="71">
        <v>82</v>
      </c>
      <c r="C1319" s="72" t="s">
        <v>402</v>
      </c>
      <c r="D1319" s="72" t="s">
        <v>403</v>
      </c>
      <c r="E1319" s="71"/>
      <c r="F1319" s="71"/>
      <c r="G1319" s="71" t="s">
        <v>264</v>
      </c>
      <c r="H1319" s="71">
        <v>7</v>
      </c>
      <c r="I1319" s="73">
        <v>135</v>
      </c>
      <c r="J1319" s="73">
        <v>49900</v>
      </c>
      <c r="K1319" s="72">
        <v>0</v>
      </c>
      <c r="L1319" s="72" t="s">
        <v>41</v>
      </c>
      <c r="M1319" s="92" t="s">
        <v>14</v>
      </c>
      <c r="N1319" s="70" t="s">
        <v>158</v>
      </c>
      <c r="O1319" s="70" t="s">
        <v>3841</v>
      </c>
      <c r="P1319" s="70" t="s">
        <v>14</v>
      </c>
      <c r="Q1319" s="89" t="s">
        <v>670</v>
      </c>
      <c r="R1319" s="70" t="s">
        <v>671</v>
      </c>
      <c r="S1319" s="70" t="s">
        <v>465</v>
      </c>
      <c r="T1319" s="88" t="s">
        <v>264</v>
      </c>
      <c r="U1319" s="88">
        <v>6</v>
      </c>
      <c r="V1319" s="87">
        <v>135</v>
      </c>
      <c r="W1319" s="87" t="s">
        <v>1017</v>
      </c>
      <c r="X1319" s="78">
        <v>44752</v>
      </c>
      <c r="Y1319" s="78">
        <v>45261</v>
      </c>
      <c r="Z1319" s="69" t="s">
        <v>1080</v>
      </c>
      <c r="AA1319" s="319">
        <v>51080</v>
      </c>
      <c r="AB1319" s="70">
        <v>73</v>
      </c>
      <c r="AC1319" s="70">
        <v>24</v>
      </c>
      <c r="AD1319" s="78">
        <v>45657</v>
      </c>
      <c r="AE1319" s="115">
        <v>640</v>
      </c>
      <c r="AF1319" s="115"/>
      <c r="AG1319" s="70"/>
      <c r="AH1319" s="70"/>
      <c r="AI1319" s="70"/>
      <c r="AJ1319" s="70"/>
      <c r="AK1319" s="70"/>
      <c r="AL1319" s="76"/>
      <c r="AM1319" s="76"/>
      <c r="AN1319" s="76"/>
      <c r="AO1319" s="76"/>
      <c r="AP1319" s="76"/>
      <c r="AQ1319" s="76"/>
      <c r="AR1319" s="76"/>
      <c r="AS1319" s="76"/>
      <c r="AT1319" s="76"/>
      <c r="AU1319" s="76"/>
      <c r="AV1319" s="76"/>
      <c r="AW1319" s="70"/>
      <c r="AX1319" s="70"/>
      <c r="AY1319" s="70"/>
      <c r="AZ1319" s="70"/>
      <c r="BA1319" s="76"/>
      <c r="BB1319" s="76"/>
      <c r="BC1319" s="70"/>
      <c r="BD1319" s="70"/>
      <c r="BE1319" s="70"/>
      <c r="BF1319" s="70"/>
      <c r="BG1319" s="70"/>
      <c r="BH1319" s="70"/>
      <c r="BI1319" s="70"/>
      <c r="BJ1319" s="70"/>
      <c r="BK1319" s="70"/>
      <c r="BL1319" s="70"/>
      <c r="BM1319" s="70"/>
      <c r="BN1319" s="70"/>
      <c r="BO1319" s="70"/>
      <c r="BP1319" s="70"/>
      <c r="BQ1319" s="70"/>
      <c r="BR1319" s="70"/>
      <c r="BS1319" s="70"/>
      <c r="BT1319" s="70"/>
      <c r="BU1319" s="70"/>
      <c r="BV1319" s="70"/>
      <c r="BW1319" s="70"/>
      <c r="BX1319" s="70"/>
      <c r="BY1319" s="70"/>
      <c r="BZ1319" s="70"/>
      <c r="CA1319" s="70"/>
      <c r="CB1319" s="70"/>
      <c r="CC1319" s="70"/>
      <c r="CD1319" s="70"/>
      <c r="CE1319" s="70"/>
      <c r="CF1319" s="70"/>
      <c r="CG1319" s="70"/>
      <c r="CH1319" s="70"/>
      <c r="CI1319" s="70"/>
      <c r="CJ1319" s="70"/>
      <c r="CK1319" s="70"/>
      <c r="CL1319" s="70"/>
      <c r="CM1319" s="70"/>
      <c r="CN1319" s="70"/>
      <c r="CO1319" s="70"/>
      <c r="CP1319" s="70"/>
      <c r="CQ1319" s="70"/>
      <c r="CR1319" s="70"/>
      <c r="CS1319" s="58">
        <f>+AL1319+AT1319</f>
        <v>0</v>
      </c>
      <c r="CT1319" s="76">
        <f>+BA1319+BG1319+BM1319+BS1319+BY1319+CE1319+CK1319+CQ1319</f>
        <v>0</v>
      </c>
      <c r="CU1319" s="76">
        <f>+CS1319-CT1319</f>
        <v>0</v>
      </c>
      <c r="CV1319" s="81">
        <f>+AE1319-AL1319-AT1319</f>
        <v>640</v>
      </c>
      <c r="CW1319" s="70"/>
      <c r="CX1319" s="70"/>
      <c r="CY1319" s="70"/>
    </row>
    <row r="1320" spans="1:103">
      <c r="A1320" s="70" t="s">
        <v>668</v>
      </c>
      <c r="B1320" s="71">
        <v>82</v>
      </c>
      <c r="C1320" s="72" t="s">
        <v>402</v>
      </c>
      <c r="D1320" s="72" t="s">
        <v>403</v>
      </c>
      <c r="E1320" s="71"/>
      <c r="F1320" s="71"/>
      <c r="G1320" s="71" t="s">
        <v>264</v>
      </c>
      <c r="H1320" s="71">
        <v>7</v>
      </c>
      <c r="I1320" s="73">
        <v>135</v>
      </c>
      <c r="J1320" s="73">
        <v>49900</v>
      </c>
      <c r="K1320" s="72">
        <v>0</v>
      </c>
      <c r="L1320" s="72" t="s">
        <v>41</v>
      </c>
      <c r="M1320" s="92" t="s">
        <v>14</v>
      </c>
      <c r="N1320" s="70" t="s">
        <v>158</v>
      </c>
      <c r="O1320" s="70" t="s">
        <v>3841</v>
      </c>
      <c r="P1320" s="70" t="s">
        <v>14</v>
      </c>
      <c r="Q1320" s="89" t="s">
        <v>670</v>
      </c>
      <c r="R1320" s="70" t="s">
        <v>671</v>
      </c>
      <c r="S1320" s="70" t="s">
        <v>465</v>
      </c>
      <c r="T1320" s="88" t="s">
        <v>264</v>
      </c>
      <c r="U1320" s="88">
        <v>6</v>
      </c>
      <c r="V1320" s="87">
        <v>135</v>
      </c>
      <c r="W1320" s="87" t="s">
        <v>1017</v>
      </c>
      <c r="X1320" s="78">
        <v>44752</v>
      </c>
      <c r="Y1320" s="78">
        <v>45261</v>
      </c>
      <c r="Z1320" s="69" t="s">
        <v>1080</v>
      </c>
      <c r="AA1320" s="319">
        <v>51080</v>
      </c>
      <c r="AB1320" s="70">
        <v>73</v>
      </c>
      <c r="AC1320" s="70">
        <v>25</v>
      </c>
      <c r="AD1320" s="78">
        <v>45688</v>
      </c>
      <c r="AE1320" s="115">
        <v>640</v>
      </c>
      <c r="AF1320" s="115"/>
      <c r="AG1320" s="70"/>
      <c r="AH1320" s="70"/>
      <c r="AI1320" s="70"/>
      <c r="AJ1320" s="70"/>
      <c r="AK1320" s="70"/>
      <c r="AL1320" s="76"/>
      <c r="AM1320" s="76"/>
      <c r="AN1320" s="76"/>
      <c r="AO1320" s="76"/>
      <c r="AP1320" s="76"/>
      <c r="AQ1320" s="76"/>
      <c r="AR1320" s="76"/>
      <c r="AS1320" s="76"/>
      <c r="AT1320" s="76"/>
      <c r="AU1320" s="76"/>
      <c r="AV1320" s="76"/>
      <c r="AW1320" s="70"/>
      <c r="AX1320" s="70"/>
      <c r="AY1320" s="70"/>
      <c r="AZ1320" s="70"/>
      <c r="BA1320" s="76"/>
      <c r="BB1320" s="76"/>
      <c r="BC1320" s="70"/>
      <c r="BD1320" s="70"/>
      <c r="BE1320" s="70"/>
      <c r="BF1320" s="70"/>
      <c r="BG1320" s="70"/>
      <c r="BH1320" s="70"/>
      <c r="BI1320" s="70"/>
      <c r="BJ1320" s="70"/>
      <c r="BK1320" s="70"/>
      <c r="BL1320" s="70"/>
      <c r="BM1320" s="70"/>
      <c r="BN1320" s="70"/>
      <c r="BO1320" s="70"/>
      <c r="BP1320" s="70"/>
      <c r="BQ1320" s="70"/>
      <c r="BR1320" s="70"/>
      <c r="BS1320" s="70"/>
      <c r="BT1320" s="70"/>
      <c r="BU1320" s="70"/>
      <c r="BV1320" s="70"/>
      <c r="BW1320" s="70"/>
      <c r="BX1320" s="70"/>
      <c r="BY1320" s="70"/>
      <c r="BZ1320" s="70"/>
      <c r="CA1320" s="70"/>
      <c r="CB1320" s="70"/>
      <c r="CC1320" s="70"/>
      <c r="CD1320" s="70"/>
      <c r="CE1320" s="70"/>
      <c r="CF1320" s="70"/>
      <c r="CG1320" s="70"/>
      <c r="CH1320" s="70"/>
      <c r="CI1320" s="70"/>
      <c r="CJ1320" s="70"/>
      <c r="CK1320" s="70"/>
      <c r="CL1320" s="70"/>
      <c r="CM1320" s="70"/>
      <c r="CN1320" s="70"/>
      <c r="CO1320" s="70"/>
      <c r="CP1320" s="70"/>
      <c r="CQ1320" s="70"/>
      <c r="CR1320" s="70"/>
      <c r="CS1320" s="58">
        <f>+AL1320+AT1320</f>
        <v>0</v>
      </c>
      <c r="CT1320" s="76">
        <f>+BA1320+BG1320+BM1320+BS1320+BY1320+CE1320+CK1320+CQ1320</f>
        <v>0</v>
      </c>
      <c r="CU1320" s="76">
        <f>+CS1320-CT1320</f>
        <v>0</v>
      </c>
      <c r="CV1320" s="81">
        <f>+AE1320-AL1320-AT1320</f>
        <v>640</v>
      </c>
      <c r="CW1320" s="70"/>
      <c r="CX1320" s="70"/>
      <c r="CY1320" s="70"/>
    </row>
    <row r="1321" spans="1:103">
      <c r="A1321" s="70" t="s">
        <v>668</v>
      </c>
      <c r="B1321" s="71">
        <v>82</v>
      </c>
      <c r="C1321" s="72" t="s">
        <v>402</v>
      </c>
      <c r="D1321" s="72" t="s">
        <v>403</v>
      </c>
      <c r="E1321" s="71"/>
      <c r="F1321" s="71"/>
      <c r="G1321" s="71" t="s">
        <v>264</v>
      </c>
      <c r="H1321" s="71">
        <v>7</v>
      </c>
      <c r="I1321" s="73">
        <v>135</v>
      </c>
      <c r="J1321" s="73">
        <v>49900</v>
      </c>
      <c r="K1321" s="72">
        <v>0</v>
      </c>
      <c r="L1321" s="72" t="s">
        <v>41</v>
      </c>
      <c r="M1321" s="92" t="s">
        <v>14</v>
      </c>
      <c r="N1321" s="70" t="s">
        <v>158</v>
      </c>
      <c r="O1321" s="70" t="s">
        <v>3841</v>
      </c>
      <c r="P1321" s="70" t="s">
        <v>14</v>
      </c>
      <c r="Q1321" s="89" t="s">
        <v>670</v>
      </c>
      <c r="R1321" s="70" t="s">
        <v>671</v>
      </c>
      <c r="S1321" s="70" t="s">
        <v>465</v>
      </c>
      <c r="T1321" s="88" t="s">
        <v>264</v>
      </c>
      <c r="U1321" s="88">
        <v>6</v>
      </c>
      <c r="V1321" s="87">
        <v>135</v>
      </c>
      <c r="W1321" s="87" t="s">
        <v>1017</v>
      </c>
      <c r="X1321" s="78">
        <v>44752</v>
      </c>
      <c r="Y1321" s="78">
        <v>45261</v>
      </c>
      <c r="Z1321" s="69" t="s">
        <v>1080</v>
      </c>
      <c r="AA1321" s="319">
        <v>51080</v>
      </c>
      <c r="AB1321" s="70">
        <v>73</v>
      </c>
      <c r="AC1321" s="70">
        <v>26</v>
      </c>
      <c r="AD1321" s="78">
        <v>45716</v>
      </c>
      <c r="AE1321" s="115">
        <v>640</v>
      </c>
      <c r="AF1321" s="115"/>
      <c r="AG1321" s="70"/>
      <c r="AH1321" s="70"/>
      <c r="AI1321" s="70"/>
      <c r="AJ1321" s="70"/>
      <c r="AK1321" s="70"/>
      <c r="AL1321" s="76"/>
      <c r="AM1321" s="76"/>
      <c r="AN1321" s="76"/>
      <c r="AO1321" s="76"/>
      <c r="AP1321" s="76"/>
      <c r="AQ1321" s="76"/>
      <c r="AR1321" s="76"/>
      <c r="AS1321" s="76"/>
      <c r="AT1321" s="76"/>
      <c r="AU1321" s="76"/>
      <c r="AV1321" s="76"/>
      <c r="AW1321" s="70"/>
      <c r="AX1321" s="70"/>
      <c r="AY1321" s="70"/>
      <c r="AZ1321" s="70"/>
      <c r="BA1321" s="76"/>
      <c r="BB1321" s="76"/>
      <c r="BC1321" s="70"/>
      <c r="BD1321" s="70"/>
      <c r="BE1321" s="70"/>
      <c r="BF1321" s="70"/>
      <c r="BG1321" s="70"/>
      <c r="BH1321" s="70"/>
      <c r="BI1321" s="70"/>
      <c r="BJ1321" s="70"/>
      <c r="BK1321" s="70"/>
      <c r="BL1321" s="70"/>
      <c r="BM1321" s="70"/>
      <c r="BN1321" s="70"/>
      <c r="BO1321" s="70"/>
      <c r="BP1321" s="70"/>
      <c r="BQ1321" s="70"/>
      <c r="BR1321" s="70"/>
      <c r="BS1321" s="70"/>
      <c r="BT1321" s="70"/>
      <c r="BU1321" s="70"/>
      <c r="BV1321" s="70"/>
      <c r="BW1321" s="70"/>
      <c r="BX1321" s="70"/>
      <c r="BY1321" s="70"/>
      <c r="BZ1321" s="70"/>
      <c r="CA1321" s="70"/>
      <c r="CB1321" s="70"/>
      <c r="CC1321" s="70"/>
      <c r="CD1321" s="70"/>
      <c r="CE1321" s="70"/>
      <c r="CF1321" s="70"/>
      <c r="CG1321" s="70"/>
      <c r="CH1321" s="70"/>
      <c r="CI1321" s="70"/>
      <c r="CJ1321" s="70"/>
      <c r="CK1321" s="70"/>
      <c r="CL1321" s="70"/>
      <c r="CM1321" s="70"/>
      <c r="CN1321" s="70"/>
      <c r="CO1321" s="70"/>
      <c r="CP1321" s="70"/>
      <c r="CQ1321" s="70"/>
      <c r="CR1321" s="70"/>
      <c r="CS1321" s="58">
        <f>+AL1321+AT1321</f>
        <v>0</v>
      </c>
      <c r="CT1321" s="76">
        <f>+BA1321+BG1321+BM1321+BS1321+BY1321+CE1321+CK1321+CQ1321</f>
        <v>0</v>
      </c>
      <c r="CU1321" s="76">
        <f>+CS1321-CT1321</f>
        <v>0</v>
      </c>
      <c r="CV1321" s="81">
        <f>+AE1321-AL1321-AT1321</f>
        <v>640</v>
      </c>
      <c r="CW1321" s="70"/>
      <c r="CX1321" s="70"/>
      <c r="CY1321" s="70"/>
    </row>
    <row r="1322" spans="1:103">
      <c r="A1322" s="70" t="s">
        <v>668</v>
      </c>
      <c r="B1322" s="71">
        <v>82</v>
      </c>
      <c r="C1322" s="72" t="s">
        <v>402</v>
      </c>
      <c r="D1322" s="72" t="s">
        <v>403</v>
      </c>
      <c r="E1322" s="71"/>
      <c r="F1322" s="71"/>
      <c r="G1322" s="71" t="s">
        <v>264</v>
      </c>
      <c r="H1322" s="71">
        <v>7</v>
      </c>
      <c r="I1322" s="73">
        <v>135</v>
      </c>
      <c r="J1322" s="73">
        <v>49900</v>
      </c>
      <c r="K1322" s="72">
        <v>0</v>
      </c>
      <c r="L1322" s="72" t="s">
        <v>41</v>
      </c>
      <c r="M1322" s="92" t="s">
        <v>14</v>
      </c>
      <c r="N1322" s="70" t="s">
        <v>158</v>
      </c>
      <c r="O1322" s="70" t="s">
        <v>3841</v>
      </c>
      <c r="P1322" s="70" t="s">
        <v>14</v>
      </c>
      <c r="Q1322" s="89" t="s">
        <v>670</v>
      </c>
      <c r="R1322" s="70" t="s">
        <v>671</v>
      </c>
      <c r="S1322" s="70" t="s">
        <v>465</v>
      </c>
      <c r="T1322" s="88" t="s">
        <v>264</v>
      </c>
      <c r="U1322" s="88">
        <v>6</v>
      </c>
      <c r="V1322" s="87">
        <v>135</v>
      </c>
      <c r="W1322" s="87" t="s">
        <v>1017</v>
      </c>
      <c r="X1322" s="78">
        <v>44752</v>
      </c>
      <c r="Y1322" s="78">
        <v>45261</v>
      </c>
      <c r="Z1322" s="69" t="s">
        <v>1080</v>
      </c>
      <c r="AA1322" s="319">
        <v>51080</v>
      </c>
      <c r="AB1322" s="70">
        <v>73</v>
      </c>
      <c r="AC1322" s="70">
        <v>27</v>
      </c>
      <c r="AD1322" s="78">
        <v>45747</v>
      </c>
      <c r="AE1322" s="115">
        <v>640</v>
      </c>
      <c r="AF1322" s="115"/>
      <c r="AG1322" s="70"/>
      <c r="AH1322" s="70"/>
      <c r="AI1322" s="70"/>
      <c r="AJ1322" s="70"/>
      <c r="AK1322" s="70"/>
      <c r="AL1322" s="76"/>
      <c r="AM1322" s="76"/>
      <c r="AN1322" s="76"/>
      <c r="AO1322" s="76"/>
      <c r="AP1322" s="76"/>
      <c r="AQ1322" s="76"/>
      <c r="AR1322" s="76"/>
      <c r="AS1322" s="76"/>
      <c r="AT1322" s="76"/>
      <c r="AU1322" s="76"/>
      <c r="AV1322" s="76"/>
      <c r="AW1322" s="70"/>
      <c r="AX1322" s="70"/>
      <c r="AY1322" s="70"/>
      <c r="AZ1322" s="70"/>
      <c r="BA1322" s="76"/>
      <c r="BB1322" s="76"/>
      <c r="BC1322" s="70"/>
      <c r="BD1322" s="70"/>
      <c r="BE1322" s="70"/>
      <c r="BF1322" s="70"/>
      <c r="BG1322" s="70"/>
      <c r="BH1322" s="70"/>
      <c r="BI1322" s="70"/>
      <c r="BJ1322" s="70"/>
      <c r="BK1322" s="70"/>
      <c r="BL1322" s="70"/>
      <c r="BM1322" s="70"/>
      <c r="BN1322" s="70"/>
      <c r="BO1322" s="70"/>
      <c r="BP1322" s="70"/>
      <c r="BQ1322" s="70"/>
      <c r="BR1322" s="70"/>
      <c r="BS1322" s="70"/>
      <c r="BT1322" s="70"/>
      <c r="BU1322" s="70"/>
      <c r="BV1322" s="70"/>
      <c r="BW1322" s="70"/>
      <c r="BX1322" s="70"/>
      <c r="BY1322" s="70"/>
      <c r="BZ1322" s="70"/>
      <c r="CA1322" s="70"/>
      <c r="CB1322" s="70"/>
      <c r="CC1322" s="70"/>
      <c r="CD1322" s="70"/>
      <c r="CE1322" s="70"/>
      <c r="CF1322" s="70"/>
      <c r="CG1322" s="70"/>
      <c r="CH1322" s="70"/>
      <c r="CI1322" s="70"/>
      <c r="CJ1322" s="70"/>
      <c r="CK1322" s="70"/>
      <c r="CL1322" s="70"/>
      <c r="CM1322" s="70"/>
      <c r="CN1322" s="70"/>
      <c r="CO1322" s="70"/>
      <c r="CP1322" s="70"/>
      <c r="CQ1322" s="70"/>
      <c r="CR1322" s="70"/>
      <c r="CS1322" s="58">
        <f>+AL1322+AT1322</f>
        <v>0</v>
      </c>
      <c r="CT1322" s="76">
        <f>+BA1322+BG1322+BM1322+BS1322+BY1322+CE1322+CK1322+CQ1322</f>
        <v>0</v>
      </c>
      <c r="CU1322" s="76">
        <f>+CS1322-CT1322</f>
        <v>0</v>
      </c>
      <c r="CV1322" s="81">
        <f>+AE1322-AL1322-AT1322</f>
        <v>640</v>
      </c>
      <c r="CW1322" s="70"/>
      <c r="CX1322" s="70"/>
      <c r="CY1322" s="70"/>
    </row>
    <row r="1323" spans="1:103">
      <c r="A1323" s="70" t="s">
        <v>668</v>
      </c>
      <c r="B1323" s="71">
        <v>82</v>
      </c>
      <c r="C1323" s="72" t="s">
        <v>402</v>
      </c>
      <c r="D1323" s="72" t="s">
        <v>403</v>
      </c>
      <c r="E1323" s="71"/>
      <c r="F1323" s="71"/>
      <c r="G1323" s="71" t="s">
        <v>264</v>
      </c>
      <c r="H1323" s="71">
        <v>7</v>
      </c>
      <c r="I1323" s="73">
        <v>135</v>
      </c>
      <c r="J1323" s="73">
        <v>49900</v>
      </c>
      <c r="K1323" s="72">
        <v>0</v>
      </c>
      <c r="L1323" s="72" t="s">
        <v>41</v>
      </c>
      <c r="M1323" s="92" t="s">
        <v>14</v>
      </c>
      <c r="N1323" s="70" t="s">
        <v>158</v>
      </c>
      <c r="O1323" s="70" t="s">
        <v>3841</v>
      </c>
      <c r="P1323" s="70" t="s">
        <v>14</v>
      </c>
      <c r="Q1323" s="89" t="s">
        <v>670</v>
      </c>
      <c r="R1323" s="70" t="s">
        <v>671</v>
      </c>
      <c r="S1323" s="70" t="s">
        <v>465</v>
      </c>
      <c r="T1323" s="88" t="s">
        <v>264</v>
      </c>
      <c r="U1323" s="88">
        <v>6</v>
      </c>
      <c r="V1323" s="87">
        <v>135</v>
      </c>
      <c r="W1323" s="87" t="s">
        <v>1017</v>
      </c>
      <c r="X1323" s="78">
        <v>44752</v>
      </c>
      <c r="Y1323" s="78">
        <v>45261</v>
      </c>
      <c r="Z1323" s="69" t="s">
        <v>1080</v>
      </c>
      <c r="AA1323" s="319">
        <v>51080</v>
      </c>
      <c r="AB1323" s="70">
        <v>73</v>
      </c>
      <c r="AC1323" s="70">
        <v>28</v>
      </c>
      <c r="AD1323" s="78">
        <v>45777</v>
      </c>
      <c r="AE1323" s="115">
        <v>640</v>
      </c>
      <c r="AF1323" s="115"/>
      <c r="AG1323" s="70"/>
      <c r="AH1323" s="70"/>
      <c r="AI1323" s="70"/>
      <c r="AJ1323" s="70"/>
      <c r="AK1323" s="70"/>
      <c r="AL1323" s="76"/>
      <c r="AM1323" s="76"/>
      <c r="AN1323" s="76"/>
      <c r="AO1323" s="76"/>
      <c r="AP1323" s="76"/>
      <c r="AQ1323" s="76"/>
      <c r="AR1323" s="76"/>
      <c r="AS1323" s="76"/>
      <c r="AT1323" s="76"/>
      <c r="AU1323" s="76"/>
      <c r="AV1323" s="76"/>
      <c r="AW1323" s="70"/>
      <c r="AX1323" s="70"/>
      <c r="AY1323" s="70"/>
      <c r="AZ1323" s="70"/>
      <c r="BA1323" s="76"/>
      <c r="BB1323" s="76"/>
      <c r="BC1323" s="70"/>
      <c r="BD1323" s="70"/>
      <c r="BE1323" s="70"/>
      <c r="BF1323" s="70"/>
      <c r="BG1323" s="70"/>
      <c r="BH1323" s="70"/>
      <c r="BI1323" s="70"/>
      <c r="BJ1323" s="70"/>
      <c r="BK1323" s="70"/>
      <c r="BL1323" s="70"/>
      <c r="BM1323" s="70"/>
      <c r="BN1323" s="70"/>
      <c r="BO1323" s="70"/>
      <c r="BP1323" s="70"/>
      <c r="BQ1323" s="70"/>
      <c r="BR1323" s="70"/>
      <c r="BS1323" s="70"/>
      <c r="BT1323" s="70"/>
      <c r="BU1323" s="70"/>
      <c r="BV1323" s="70"/>
      <c r="BW1323" s="70"/>
      <c r="BX1323" s="70"/>
      <c r="BY1323" s="70"/>
      <c r="BZ1323" s="70"/>
      <c r="CA1323" s="70"/>
      <c r="CB1323" s="70"/>
      <c r="CC1323" s="70"/>
      <c r="CD1323" s="70"/>
      <c r="CE1323" s="70"/>
      <c r="CF1323" s="70"/>
      <c r="CG1323" s="70"/>
      <c r="CH1323" s="70"/>
      <c r="CI1323" s="70"/>
      <c r="CJ1323" s="70"/>
      <c r="CK1323" s="70"/>
      <c r="CL1323" s="70"/>
      <c r="CM1323" s="70"/>
      <c r="CN1323" s="70"/>
      <c r="CO1323" s="70"/>
      <c r="CP1323" s="70"/>
      <c r="CQ1323" s="70"/>
      <c r="CR1323" s="70"/>
      <c r="CS1323" s="58">
        <f>+AL1323+AT1323</f>
        <v>0</v>
      </c>
      <c r="CT1323" s="76">
        <f>+BA1323+BG1323+BM1323+BS1323+BY1323+CE1323+CK1323+CQ1323</f>
        <v>0</v>
      </c>
      <c r="CU1323" s="76">
        <f>+CS1323-CT1323</f>
        <v>0</v>
      </c>
      <c r="CV1323" s="81">
        <f>+AE1323-AL1323-AT1323</f>
        <v>640</v>
      </c>
      <c r="CW1323" s="70"/>
      <c r="CX1323" s="70"/>
      <c r="CY1323" s="70"/>
    </row>
    <row r="1324" spans="1:103">
      <c r="A1324" s="70" t="s">
        <v>668</v>
      </c>
      <c r="B1324" s="71">
        <v>82</v>
      </c>
      <c r="C1324" s="72" t="s">
        <v>402</v>
      </c>
      <c r="D1324" s="72" t="s">
        <v>403</v>
      </c>
      <c r="E1324" s="71"/>
      <c r="F1324" s="71"/>
      <c r="G1324" s="71" t="s">
        <v>264</v>
      </c>
      <c r="H1324" s="71">
        <v>7</v>
      </c>
      <c r="I1324" s="73">
        <v>135</v>
      </c>
      <c r="J1324" s="73">
        <v>49900</v>
      </c>
      <c r="K1324" s="72">
        <v>0</v>
      </c>
      <c r="L1324" s="72" t="s">
        <v>41</v>
      </c>
      <c r="M1324" s="92" t="s">
        <v>14</v>
      </c>
      <c r="N1324" s="70" t="s">
        <v>158</v>
      </c>
      <c r="O1324" s="70" t="s">
        <v>3841</v>
      </c>
      <c r="P1324" s="70" t="s">
        <v>14</v>
      </c>
      <c r="Q1324" s="89" t="s">
        <v>670</v>
      </c>
      <c r="R1324" s="70" t="s">
        <v>671</v>
      </c>
      <c r="S1324" s="70" t="s">
        <v>465</v>
      </c>
      <c r="T1324" s="88" t="s">
        <v>264</v>
      </c>
      <c r="U1324" s="88">
        <v>6</v>
      </c>
      <c r="V1324" s="87">
        <v>135</v>
      </c>
      <c r="W1324" s="87" t="s">
        <v>1017</v>
      </c>
      <c r="X1324" s="78">
        <v>44752</v>
      </c>
      <c r="Y1324" s="78">
        <v>45261</v>
      </c>
      <c r="Z1324" s="69" t="s">
        <v>1080</v>
      </c>
      <c r="AA1324" s="319">
        <v>51080</v>
      </c>
      <c r="AB1324" s="70">
        <v>73</v>
      </c>
      <c r="AC1324" s="70">
        <v>29</v>
      </c>
      <c r="AD1324" s="78">
        <v>45808</v>
      </c>
      <c r="AE1324" s="115">
        <v>640</v>
      </c>
      <c r="AF1324" s="115"/>
      <c r="AG1324" s="70"/>
      <c r="AH1324" s="70"/>
      <c r="AI1324" s="70"/>
      <c r="AJ1324" s="70"/>
      <c r="AK1324" s="70"/>
      <c r="AL1324" s="76"/>
      <c r="AM1324" s="76"/>
      <c r="AN1324" s="76"/>
      <c r="AO1324" s="76"/>
      <c r="AP1324" s="76"/>
      <c r="AQ1324" s="76"/>
      <c r="AR1324" s="76"/>
      <c r="AS1324" s="76"/>
      <c r="AT1324" s="76"/>
      <c r="AU1324" s="76"/>
      <c r="AV1324" s="76"/>
      <c r="AW1324" s="70"/>
      <c r="AX1324" s="70"/>
      <c r="AY1324" s="70"/>
      <c r="AZ1324" s="70"/>
      <c r="BA1324" s="76"/>
      <c r="BB1324" s="76"/>
      <c r="BC1324" s="70"/>
      <c r="BD1324" s="70"/>
      <c r="BE1324" s="70"/>
      <c r="BF1324" s="70"/>
      <c r="BG1324" s="70"/>
      <c r="BH1324" s="70"/>
      <c r="BI1324" s="70"/>
      <c r="BJ1324" s="70"/>
      <c r="BK1324" s="70"/>
      <c r="BL1324" s="70"/>
      <c r="BM1324" s="70"/>
      <c r="BN1324" s="70"/>
      <c r="BO1324" s="70"/>
      <c r="BP1324" s="70"/>
      <c r="BQ1324" s="70"/>
      <c r="BR1324" s="70"/>
      <c r="BS1324" s="70"/>
      <c r="BT1324" s="70"/>
      <c r="BU1324" s="70"/>
      <c r="BV1324" s="70"/>
      <c r="BW1324" s="70"/>
      <c r="BX1324" s="70"/>
      <c r="BY1324" s="70"/>
      <c r="BZ1324" s="70"/>
      <c r="CA1324" s="70"/>
      <c r="CB1324" s="70"/>
      <c r="CC1324" s="70"/>
      <c r="CD1324" s="70"/>
      <c r="CE1324" s="70"/>
      <c r="CF1324" s="70"/>
      <c r="CG1324" s="70"/>
      <c r="CH1324" s="70"/>
      <c r="CI1324" s="70"/>
      <c r="CJ1324" s="70"/>
      <c r="CK1324" s="70"/>
      <c r="CL1324" s="70"/>
      <c r="CM1324" s="70"/>
      <c r="CN1324" s="70"/>
      <c r="CO1324" s="70"/>
      <c r="CP1324" s="70"/>
      <c r="CQ1324" s="70"/>
      <c r="CR1324" s="70"/>
      <c r="CS1324" s="58">
        <f>+AL1324+AT1324</f>
        <v>0</v>
      </c>
      <c r="CT1324" s="76">
        <f>+BA1324+BG1324+BM1324+BS1324+BY1324+CE1324+CK1324+CQ1324</f>
        <v>0</v>
      </c>
      <c r="CU1324" s="76">
        <f>+CS1324-CT1324</f>
        <v>0</v>
      </c>
      <c r="CV1324" s="81">
        <f>+AE1324-AL1324-AT1324</f>
        <v>640</v>
      </c>
      <c r="CW1324" s="70"/>
      <c r="CX1324" s="70"/>
      <c r="CY1324" s="70"/>
    </row>
    <row r="1325" spans="1:103">
      <c r="A1325" s="70" t="s">
        <v>668</v>
      </c>
      <c r="B1325" s="71">
        <v>82</v>
      </c>
      <c r="C1325" s="72" t="s">
        <v>402</v>
      </c>
      <c r="D1325" s="72" t="s">
        <v>403</v>
      </c>
      <c r="E1325" s="71"/>
      <c r="F1325" s="71"/>
      <c r="G1325" s="71" t="s">
        <v>264</v>
      </c>
      <c r="H1325" s="71">
        <v>7</v>
      </c>
      <c r="I1325" s="73">
        <v>135</v>
      </c>
      <c r="J1325" s="73">
        <v>49900</v>
      </c>
      <c r="K1325" s="72">
        <v>0</v>
      </c>
      <c r="L1325" s="72" t="s">
        <v>41</v>
      </c>
      <c r="M1325" s="92" t="s">
        <v>14</v>
      </c>
      <c r="N1325" s="70" t="s">
        <v>158</v>
      </c>
      <c r="O1325" s="70" t="s">
        <v>3841</v>
      </c>
      <c r="P1325" s="70" t="s">
        <v>14</v>
      </c>
      <c r="Q1325" s="89" t="s">
        <v>670</v>
      </c>
      <c r="R1325" s="70" t="s">
        <v>671</v>
      </c>
      <c r="S1325" s="70" t="s">
        <v>465</v>
      </c>
      <c r="T1325" s="88" t="s">
        <v>264</v>
      </c>
      <c r="U1325" s="88">
        <v>6</v>
      </c>
      <c r="V1325" s="87">
        <v>135</v>
      </c>
      <c r="W1325" s="87" t="s">
        <v>1017</v>
      </c>
      <c r="X1325" s="78">
        <v>44752</v>
      </c>
      <c r="Y1325" s="78">
        <v>45261</v>
      </c>
      <c r="Z1325" s="69" t="s">
        <v>1080</v>
      </c>
      <c r="AA1325" s="319">
        <v>51080</v>
      </c>
      <c r="AB1325" s="70">
        <v>73</v>
      </c>
      <c r="AC1325" s="70">
        <v>30</v>
      </c>
      <c r="AD1325" s="78">
        <v>45838</v>
      </c>
      <c r="AE1325" s="115">
        <v>640</v>
      </c>
      <c r="AF1325" s="115"/>
      <c r="AG1325" s="70"/>
      <c r="AH1325" s="70"/>
      <c r="AI1325" s="70"/>
      <c r="AJ1325" s="70"/>
      <c r="AK1325" s="70"/>
      <c r="AL1325" s="76"/>
      <c r="AM1325" s="76"/>
      <c r="AN1325" s="76"/>
      <c r="AO1325" s="76"/>
      <c r="AP1325" s="76"/>
      <c r="AQ1325" s="76"/>
      <c r="AR1325" s="76"/>
      <c r="AS1325" s="76"/>
      <c r="AT1325" s="76"/>
      <c r="AU1325" s="76"/>
      <c r="AV1325" s="76"/>
      <c r="AW1325" s="70"/>
      <c r="AX1325" s="70"/>
      <c r="AY1325" s="70"/>
      <c r="AZ1325" s="70"/>
      <c r="BA1325" s="76"/>
      <c r="BB1325" s="76"/>
      <c r="BC1325" s="70"/>
      <c r="BD1325" s="70"/>
      <c r="BE1325" s="70"/>
      <c r="BF1325" s="70"/>
      <c r="BG1325" s="70"/>
      <c r="BH1325" s="70"/>
      <c r="BI1325" s="70"/>
      <c r="BJ1325" s="70"/>
      <c r="BK1325" s="70"/>
      <c r="BL1325" s="70"/>
      <c r="BM1325" s="70"/>
      <c r="BN1325" s="70"/>
      <c r="BO1325" s="70"/>
      <c r="BP1325" s="70"/>
      <c r="BQ1325" s="70"/>
      <c r="BR1325" s="70"/>
      <c r="BS1325" s="70"/>
      <c r="BT1325" s="70"/>
      <c r="BU1325" s="70"/>
      <c r="BV1325" s="70"/>
      <c r="BW1325" s="70"/>
      <c r="BX1325" s="70"/>
      <c r="BY1325" s="70"/>
      <c r="BZ1325" s="70"/>
      <c r="CA1325" s="70"/>
      <c r="CB1325" s="70"/>
      <c r="CC1325" s="70"/>
      <c r="CD1325" s="70"/>
      <c r="CE1325" s="70"/>
      <c r="CF1325" s="70"/>
      <c r="CG1325" s="70"/>
      <c r="CH1325" s="70"/>
      <c r="CI1325" s="70"/>
      <c r="CJ1325" s="70"/>
      <c r="CK1325" s="70"/>
      <c r="CL1325" s="70"/>
      <c r="CM1325" s="70"/>
      <c r="CN1325" s="70"/>
      <c r="CO1325" s="70"/>
      <c r="CP1325" s="70"/>
      <c r="CQ1325" s="70"/>
      <c r="CR1325" s="70"/>
      <c r="CS1325" s="58">
        <f>+AL1325+AT1325</f>
        <v>0</v>
      </c>
      <c r="CT1325" s="76">
        <f>+BA1325+BG1325+BM1325+BS1325+BY1325+CE1325+CK1325+CQ1325</f>
        <v>0</v>
      </c>
      <c r="CU1325" s="76">
        <f>+CS1325-CT1325</f>
        <v>0</v>
      </c>
      <c r="CV1325" s="81">
        <f>+AE1325-AL1325-AT1325</f>
        <v>640</v>
      </c>
      <c r="CW1325" s="70"/>
      <c r="CX1325" s="70"/>
      <c r="CY1325" s="70"/>
    </row>
    <row r="1326" spans="1:103">
      <c r="A1326" s="70" t="s">
        <v>668</v>
      </c>
      <c r="B1326" s="71">
        <v>82</v>
      </c>
      <c r="C1326" s="72" t="s">
        <v>402</v>
      </c>
      <c r="D1326" s="72" t="s">
        <v>403</v>
      </c>
      <c r="E1326" s="71"/>
      <c r="F1326" s="71"/>
      <c r="G1326" s="71" t="s">
        <v>264</v>
      </c>
      <c r="H1326" s="71">
        <v>7</v>
      </c>
      <c r="I1326" s="73">
        <v>135</v>
      </c>
      <c r="J1326" s="73">
        <v>49900</v>
      </c>
      <c r="K1326" s="72">
        <v>0</v>
      </c>
      <c r="L1326" s="72" t="s">
        <v>41</v>
      </c>
      <c r="M1326" s="92" t="s">
        <v>14</v>
      </c>
      <c r="N1326" s="70" t="s">
        <v>158</v>
      </c>
      <c r="O1326" s="70" t="s">
        <v>3841</v>
      </c>
      <c r="P1326" s="70" t="s">
        <v>14</v>
      </c>
      <c r="Q1326" s="89" t="s">
        <v>670</v>
      </c>
      <c r="R1326" s="70" t="s">
        <v>671</v>
      </c>
      <c r="S1326" s="70" t="s">
        <v>465</v>
      </c>
      <c r="T1326" s="88" t="s">
        <v>264</v>
      </c>
      <c r="U1326" s="88">
        <v>6</v>
      </c>
      <c r="V1326" s="87">
        <v>135</v>
      </c>
      <c r="W1326" s="87" t="s">
        <v>1017</v>
      </c>
      <c r="X1326" s="78">
        <v>44752</v>
      </c>
      <c r="Y1326" s="78">
        <v>45261</v>
      </c>
      <c r="Z1326" s="69" t="s">
        <v>1080</v>
      </c>
      <c r="AA1326" s="319">
        <v>51080</v>
      </c>
      <c r="AB1326" s="70">
        <v>73</v>
      </c>
      <c r="AC1326" s="70">
        <v>31</v>
      </c>
      <c r="AD1326" s="78">
        <v>45869</v>
      </c>
      <c r="AE1326" s="115">
        <v>640</v>
      </c>
      <c r="AF1326" s="115"/>
      <c r="AG1326" s="70"/>
      <c r="AH1326" s="70"/>
      <c r="AI1326" s="70"/>
      <c r="AJ1326" s="70"/>
      <c r="AK1326" s="70"/>
      <c r="AL1326" s="76"/>
      <c r="AM1326" s="76"/>
      <c r="AN1326" s="76"/>
      <c r="AO1326" s="76"/>
      <c r="AP1326" s="76"/>
      <c r="AQ1326" s="76"/>
      <c r="AR1326" s="76"/>
      <c r="AS1326" s="76"/>
      <c r="AT1326" s="76"/>
      <c r="AU1326" s="76"/>
      <c r="AV1326" s="76"/>
      <c r="AW1326" s="70"/>
      <c r="AX1326" s="70"/>
      <c r="AY1326" s="70"/>
      <c r="AZ1326" s="70"/>
      <c r="BA1326" s="76"/>
      <c r="BB1326" s="76"/>
      <c r="BC1326" s="70"/>
      <c r="BD1326" s="70"/>
      <c r="BE1326" s="70"/>
      <c r="BF1326" s="70"/>
      <c r="BG1326" s="70"/>
      <c r="BH1326" s="70"/>
      <c r="BI1326" s="70"/>
      <c r="BJ1326" s="70"/>
      <c r="BK1326" s="70"/>
      <c r="BL1326" s="70"/>
      <c r="BM1326" s="70"/>
      <c r="BN1326" s="70"/>
      <c r="BO1326" s="70"/>
      <c r="BP1326" s="70"/>
      <c r="BQ1326" s="70"/>
      <c r="BR1326" s="70"/>
      <c r="BS1326" s="70"/>
      <c r="BT1326" s="70"/>
      <c r="BU1326" s="70"/>
      <c r="BV1326" s="70"/>
      <c r="BW1326" s="70"/>
      <c r="BX1326" s="70"/>
      <c r="BY1326" s="70"/>
      <c r="BZ1326" s="70"/>
      <c r="CA1326" s="70"/>
      <c r="CB1326" s="70"/>
      <c r="CC1326" s="70"/>
      <c r="CD1326" s="70"/>
      <c r="CE1326" s="70"/>
      <c r="CF1326" s="70"/>
      <c r="CG1326" s="70"/>
      <c r="CH1326" s="70"/>
      <c r="CI1326" s="70"/>
      <c r="CJ1326" s="70"/>
      <c r="CK1326" s="70"/>
      <c r="CL1326" s="70"/>
      <c r="CM1326" s="70"/>
      <c r="CN1326" s="70"/>
      <c r="CO1326" s="70"/>
      <c r="CP1326" s="70"/>
      <c r="CQ1326" s="70"/>
      <c r="CR1326" s="70"/>
      <c r="CS1326" s="58">
        <f>+AL1326+AT1326</f>
        <v>0</v>
      </c>
      <c r="CT1326" s="76">
        <f>+BA1326+BG1326+BM1326+BS1326+BY1326+CE1326+CK1326+CQ1326</f>
        <v>0</v>
      </c>
      <c r="CU1326" s="76">
        <f>+CS1326-CT1326</f>
        <v>0</v>
      </c>
      <c r="CV1326" s="81">
        <f>+AE1326-AL1326-AT1326</f>
        <v>640</v>
      </c>
      <c r="CW1326" s="70"/>
      <c r="CX1326" s="70"/>
      <c r="CY1326" s="70"/>
    </row>
    <row r="1327" spans="1:103">
      <c r="A1327" s="70" t="s">
        <v>668</v>
      </c>
      <c r="B1327" s="71">
        <v>82</v>
      </c>
      <c r="C1327" s="72" t="s">
        <v>402</v>
      </c>
      <c r="D1327" s="72" t="s">
        <v>403</v>
      </c>
      <c r="E1327" s="71"/>
      <c r="F1327" s="71"/>
      <c r="G1327" s="71" t="s">
        <v>264</v>
      </c>
      <c r="H1327" s="71">
        <v>7</v>
      </c>
      <c r="I1327" s="73">
        <v>135</v>
      </c>
      <c r="J1327" s="73">
        <v>49900</v>
      </c>
      <c r="K1327" s="72">
        <v>0</v>
      </c>
      <c r="L1327" s="72" t="s">
        <v>41</v>
      </c>
      <c r="M1327" s="92" t="s">
        <v>14</v>
      </c>
      <c r="N1327" s="70" t="s">
        <v>158</v>
      </c>
      <c r="O1327" s="70" t="s">
        <v>3841</v>
      </c>
      <c r="P1327" s="70" t="s">
        <v>14</v>
      </c>
      <c r="Q1327" s="89" t="s">
        <v>670</v>
      </c>
      <c r="R1327" s="70" t="s">
        <v>671</v>
      </c>
      <c r="S1327" s="70" t="s">
        <v>465</v>
      </c>
      <c r="T1327" s="88" t="s">
        <v>264</v>
      </c>
      <c r="U1327" s="88">
        <v>6</v>
      </c>
      <c r="V1327" s="87">
        <v>135</v>
      </c>
      <c r="W1327" s="87" t="s">
        <v>1017</v>
      </c>
      <c r="X1327" s="78">
        <v>44752</v>
      </c>
      <c r="Y1327" s="78">
        <v>45261</v>
      </c>
      <c r="Z1327" s="69" t="s">
        <v>1080</v>
      </c>
      <c r="AA1327" s="319">
        <v>51080</v>
      </c>
      <c r="AB1327" s="70">
        <v>73</v>
      </c>
      <c r="AC1327" s="70">
        <v>32</v>
      </c>
      <c r="AD1327" s="78">
        <v>45900</v>
      </c>
      <c r="AE1327" s="115">
        <v>640</v>
      </c>
      <c r="AF1327" s="115"/>
      <c r="AG1327" s="70"/>
      <c r="AH1327" s="70"/>
      <c r="AI1327" s="70"/>
      <c r="AJ1327" s="70"/>
      <c r="AK1327" s="70"/>
      <c r="AL1327" s="76"/>
      <c r="AM1327" s="76"/>
      <c r="AN1327" s="76"/>
      <c r="AO1327" s="76"/>
      <c r="AP1327" s="76"/>
      <c r="AQ1327" s="76"/>
      <c r="AR1327" s="76"/>
      <c r="AS1327" s="76"/>
      <c r="AT1327" s="76"/>
      <c r="AU1327" s="76"/>
      <c r="AV1327" s="76"/>
      <c r="AW1327" s="70"/>
      <c r="AX1327" s="70"/>
      <c r="AY1327" s="70"/>
      <c r="AZ1327" s="70"/>
      <c r="BA1327" s="76"/>
      <c r="BB1327" s="76"/>
      <c r="BC1327" s="70"/>
      <c r="BD1327" s="70"/>
      <c r="BE1327" s="70"/>
      <c r="BF1327" s="70"/>
      <c r="BG1327" s="70"/>
      <c r="BH1327" s="70"/>
      <c r="BI1327" s="70"/>
      <c r="BJ1327" s="70"/>
      <c r="BK1327" s="70"/>
      <c r="BL1327" s="70"/>
      <c r="BM1327" s="70"/>
      <c r="BN1327" s="70"/>
      <c r="BO1327" s="70"/>
      <c r="BP1327" s="70"/>
      <c r="BQ1327" s="70"/>
      <c r="BR1327" s="70"/>
      <c r="BS1327" s="70"/>
      <c r="BT1327" s="70"/>
      <c r="BU1327" s="70"/>
      <c r="BV1327" s="70"/>
      <c r="BW1327" s="70"/>
      <c r="BX1327" s="70"/>
      <c r="BY1327" s="70"/>
      <c r="BZ1327" s="70"/>
      <c r="CA1327" s="70"/>
      <c r="CB1327" s="70"/>
      <c r="CC1327" s="70"/>
      <c r="CD1327" s="70"/>
      <c r="CE1327" s="70"/>
      <c r="CF1327" s="70"/>
      <c r="CG1327" s="70"/>
      <c r="CH1327" s="70"/>
      <c r="CI1327" s="70"/>
      <c r="CJ1327" s="70"/>
      <c r="CK1327" s="70"/>
      <c r="CL1327" s="70"/>
      <c r="CM1327" s="70"/>
      <c r="CN1327" s="70"/>
      <c r="CO1327" s="70"/>
      <c r="CP1327" s="70"/>
      <c r="CQ1327" s="70"/>
      <c r="CR1327" s="70"/>
      <c r="CS1327" s="58">
        <f>+AL1327+AT1327</f>
        <v>0</v>
      </c>
      <c r="CT1327" s="76">
        <f>+BA1327+BG1327+BM1327+BS1327+BY1327+CE1327+CK1327+CQ1327</f>
        <v>0</v>
      </c>
      <c r="CU1327" s="76">
        <f>+CS1327-CT1327</f>
        <v>0</v>
      </c>
      <c r="CV1327" s="81">
        <f>+AE1327-AL1327-AT1327</f>
        <v>640</v>
      </c>
      <c r="CW1327" s="70"/>
      <c r="CX1327" s="70"/>
      <c r="CY1327" s="70"/>
    </row>
    <row r="1328" spans="1:103">
      <c r="A1328" s="70" t="s">
        <v>668</v>
      </c>
      <c r="B1328" s="71">
        <v>82</v>
      </c>
      <c r="C1328" s="72" t="s">
        <v>402</v>
      </c>
      <c r="D1328" s="72" t="s">
        <v>403</v>
      </c>
      <c r="E1328" s="71"/>
      <c r="F1328" s="71"/>
      <c r="G1328" s="71" t="s">
        <v>264</v>
      </c>
      <c r="H1328" s="71">
        <v>7</v>
      </c>
      <c r="I1328" s="73">
        <v>135</v>
      </c>
      <c r="J1328" s="73">
        <v>49900</v>
      </c>
      <c r="K1328" s="72">
        <v>0</v>
      </c>
      <c r="L1328" s="72" t="s">
        <v>41</v>
      </c>
      <c r="M1328" s="92" t="s">
        <v>14</v>
      </c>
      <c r="N1328" s="70" t="s">
        <v>158</v>
      </c>
      <c r="O1328" s="70" t="s">
        <v>3841</v>
      </c>
      <c r="P1328" s="70" t="s">
        <v>14</v>
      </c>
      <c r="Q1328" s="89" t="s">
        <v>670</v>
      </c>
      <c r="R1328" s="70" t="s">
        <v>671</v>
      </c>
      <c r="S1328" s="70" t="s">
        <v>465</v>
      </c>
      <c r="T1328" s="88" t="s">
        <v>264</v>
      </c>
      <c r="U1328" s="88">
        <v>6</v>
      </c>
      <c r="V1328" s="87">
        <v>135</v>
      </c>
      <c r="W1328" s="87" t="s">
        <v>1017</v>
      </c>
      <c r="X1328" s="78">
        <v>44752</v>
      </c>
      <c r="Y1328" s="78">
        <v>45261</v>
      </c>
      <c r="Z1328" s="69" t="s">
        <v>1080</v>
      </c>
      <c r="AA1328" s="319">
        <v>51080</v>
      </c>
      <c r="AB1328" s="70">
        <v>73</v>
      </c>
      <c r="AC1328" s="70">
        <v>33</v>
      </c>
      <c r="AD1328" s="78">
        <v>45930</v>
      </c>
      <c r="AE1328" s="115">
        <v>640</v>
      </c>
      <c r="AF1328" s="115"/>
      <c r="AG1328" s="70"/>
      <c r="AH1328" s="70"/>
      <c r="AI1328" s="70"/>
      <c r="AJ1328" s="70"/>
      <c r="AK1328" s="70"/>
      <c r="AL1328" s="76"/>
      <c r="AM1328" s="76"/>
      <c r="AN1328" s="76"/>
      <c r="AO1328" s="76"/>
      <c r="AP1328" s="76"/>
      <c r="AQ1328" s="76"/>
      <c r="AR1328" s="76"/>
      <c r="AS1328" s="76"/>
      <c r="AT1328" s="76"/>
      <c r="AU1328" s="76"/>
      <c r="AV1328" s="76"/>
      <c r="AW1328" s="70"/>
      <c r="AX1328" s="70"/>
      <c r="AY1328" s="70"/>
      <c r="AZ1328" s="70"/>
      <c r="BA1328" s="76"/>
      <c r="BB1328" s="76"/>
      <c r="BC1328" s="70"/>
      <c r="BD1328" s="70"/>
      <c r="BE1328" s="70"/>
      <c r="BF1328" s="70"/>
      <c r="BG1328" s="70"/>
      <c r="BH1328" s="70"/>
      <c r="BI1328" s="70"/>
      <c r="BJ1328" s="70"/>
      <c r="BK1328" s="70"/>
      <c r="BL1328" s="70"/>
      <c r="BM1328" s="70"/>
      <c r="BN1328" s="70"/>
      <c r="BO1328" s="70"/>
      <c r="BP1328" s="70"/>
      <c r="BQ1328" s="70"/>
      <c r="BR1328" s="70"/>
      <c r="BS1328" s="70"/>
      <c r="BT1328" s="70"/>
      <c r="BU1328" s="70"/>
      <c r="BV1328" s="70"/>
      <c r="BW1328" s="70"/>
      <c r="BX1328" s="70"/>
      <c r="BY1328" s="70"/>
      <c r="BZ1328" s="70"/>
      <c r="CA1328" s="70"/>
      <c r="CB1328" s="70"/>
      <c r="CC1328" s="70"/>
      <c r="CD1328" s="70"/>
      <c r="CE1328" s="70"/>
      <c r="CF1328" s="70"/>
      <c r="CG1328" s="70"/>
      <c r="CH1328" s="70"/>
      <c r="CI1328" s="70"/>
      <c r="CJ1328" s="70"/>
      <c r="CK1328" s="70"/>
      <c r="CL1328" s="70"/>
      <c r="CM1328" s="70"/>
      <c r="CN1328" s="70"/>
      <c r="CO1328" s="70"/>
      <c r="CP1328" s="70"/>
      <c r="CQ1328" s="70"/>
      <c r="CR1328" s="70"/>
      <c r="CS1328" s="58">
        <f>+AL1328+AT1328</f>
        <v>0</v>
      </c>
      <c r="CT1328" s="76">
        <f>+BA1328+BG1328+BM1328+BS1328+BY1328+CE1328+CK1328+CQ1328</f>
        <v>0</v>
      </c>
      <c r="CU1328" s="76">
        <f>+CS1328-CT1328</f>
        <v>0</v>
      </c>
      <c r="CV1328" s="81">
        <f>+AE1328-AL1328-AT1328</f>
        <v>640</v>
      </c>
      <c r="CW1328" s="70"/>
      <c r="CX1328" s="70"/>
      <c r="CY1328" s="70"/>
    </row>
    <row r="1329" spans="1:103">
      <c r="A1329" s="70" t="s">
        <v>668</v>
      </c>
      <c r="B1329" s="71">
        <v>82</v>
      </c>
      <c r="C1329" s="72" t="s">
        <v>402</v>
      </c>
      <c r="D1329" s="72" t="s">
        <v>403</v>
      </c>
      <c r="E1329" s="71"/>
      <c r="F1329" s="71"/>
      <c r="G1329" s="71" t="s">
        <v>264</v>
      </c>
      <c r="H1329" s="71">
        <v>7</v>
      </c>
      <c r="I1329" s="73">
        <v>135</v>
      </c>
      <c r="J1329" s="73">
        <v>49900</v>
      </c>
      <c r="K1329" s="72">
        <v>0</v>
      </c>
      <c r="L1329" s="72" t="s">
        <v>41</v>
      </c>
      <c r="M1329" s="92" t="s">
        <v>14</v>
      </c>
      <c r="N1329" s="70" t="s">
        <v>158</v>
      </c>
      <c r="O1329" s="70" t="s">
        <v>3841</v>
      </c>
      <c r="P1329" s="70" t="s">
        <v>14</v>
      </c>
      <c r="Q1329" s="89" t="s">
        <v>670</v>
      </c>
      <c r="R1329" s="70" t="s">
        <v>671</v>
      </c>
      <c r="S1329" s="70" t="s">
        <v>465</v>
      </c>
      <c r="T1329" s="88" t="s">
        <v>264</v>
      </c>
      <c r="U1329" s="88">
        <v>6</v>
      </c>
      <c r="V1329" s="87">
        <v>135</v>
      </c>
      <c r="W1329" s="87" t="s">
        <v>1017</v>
      </c>
      <c r="X1329" s="78">
        <v>44752</v>
      </c>
      <c r="Y1329" s="78">
        <v>45261</v>
      </c>
      <c r="Z1329" s="69" t="s">
        <v>1080</v>
      </c>
      <c r="AA1329" s="319">
        <v>51080</v>
      </c>
      <c r="AB1329" s="70">
        <v>73</v>
      </c>
      <c r="AC1329" s="70">
        <v>34</v>
      </c>
      <c r="AD1329" s="78">
        <v>45961</v>
      </c>
      <c r="AE1329" s="115">
        <v>640</v>
      </c>
      <c r="AF1329" s="115"/>
      <c r="AG1329" s="70"/>
      <c r="AH1329" s="70"/>
      <c r="AI1329" s="70"/>
      <c r="AJ1329" s="70"/>
      <c r="AK1329" s="70"/>
      <c r="AL1329" s="76"/>
      <c r="AM1329" s="76"/>
      <c r="AN1329" s="76"/>
      <c r="AO1329" s="76"/>
      <c r="AP1329" s="76"/>
      <c r="AQ1329" s="76"/>
      <c r="AR1329" s="76"/>
      <c r="AS1329" s="76"/>
      <c r="AT1329" s="76"/>
      <c r="AU1329" s="76"/>
      <c r="AV1329" s="76"/>
      <c r="AW1329" s="70"/>
      <c r="AX1329" s="70"/>
      <c r="AY1329" s="70"/>
      <c r="AZ1329" s="70"/>
      <c r="BA1329" s="76"/>
      <c r="BB1329" s="76"/>
      <c r="BC1329" s="70"/>
      <c r="BD1329" s="70"/>
      <c r="BE1329" s="70"/>
      <c r="BF1329" s="70"/>
      <c r="BG1329" s="70"/>
      <c r="BH1329" s="70"/>
      <c r="BI1329" s="70"/>
      <c r="BJ1329" s="70"/>
      <c r="BK1329" s="70"/>
      <c r="BL1329" s="70"/>
      <c r="BM1329" s="70"/>
      <c r="BN1329" s="70"/>
      <c r="BO1329" s="70"/>
      <c r="BP1329" s="70"/>
      <c r="BQ1329" s="70"/>
      <c r="BR1329" s="70"/>
      <c r="BS1329" s="70"/>
      <c r="BT1329" s="70"/>
      <c r="BU1329" s="70"/>
      <c r="BV1329" s="70"/>
      <c r="BW1329" s="70"/>
      <c r="BX1329" s="70"/>
      <c r="BY1329" s="70"/>
      <c r="BZ1329" s="70"/>
      <c r="CA1329" s="70"/>
      <c r="CB1329" s="70"/>
      <c r="CC1329" s="70"/>
      <c r="CD1329" s="70"/>
      <c r="CE1329" s="70"/>
      <c r="CF1329" s="70"/>
      <c r="CG1329" s="70"/>
      <c r="CH1329" s="70"/>
      <c r="CI1329" s="70"/>
      <c r="CJ1329" s="70"/>
      <c r="CK1329" s="70"/>
      <c r="CL1329" s="70"/>
      <c r="CM1329" s="70"/>
      <c r="CN1329" s="70"/>
      <c r="CO1329" s="70"/>
      <c r="CP1329" s="70"/>
      <c r="CQ1329" s="70"/>
      <c r="CR1329" s="70"/>
      <c r="CS1329" s="58">
        <f>+AL1329+AT1329</f>
        <v>0</v>
      </c>
      <c r="CT1329" s="76">
        <f>+BA1329+BG1329+BM1329+BS1329+BY1329+CE1329+CK1329+CQ1329</f>
        <v>0</v>
      </c>
      <c r="CU1329" s="76">
        <f>+CS1329-CT1329</f>
        <v>0</v>
      </c>
      <c r="CV1329" s="81">
        <f>+AE1329-AL1329-AT1329</f>
        <v>640</v>
      </c>
      <c r="CW1329" s="70"/>
      <c r="CX1329" s="70"/>
      <c r="CY1329" s="70"/>
    </row>
    <row r="1330" spans="1:103">
      <c r="A1330" s="70" t="s">
        <v>668</v>
      </c>
      <c r="B1330" s="71">
        <v>82</v>
      </c>
      <c r="C1330" s="72" t="s">
        <v>402</v>
      </c>
      <c r="D1330" s="72" t="s">
        <v>403</v>
      </c>
      <c r="E1330" s="71"/>
      <c r="F1330" s="71"/>
      <c r="G1330" s="71" t="s">
        <v>264</v>
      </c>
      <c r="H1330" s="71">
        <v>7</v>
      </c>
      <c r="I1330" s="73">
        <v>135</v>
      </c>
      <c r="J1330" s="73">
        <v>49900</v>
      </c>
      <c r="K1330" s="72">
        <v>0</v>
      </c>
      <c r="L1330" s="72" t="s">
        <v>41</v>
      </c>
      <c r="M1330" s="92" t="s">
        <v>14</v>
      </c>
      <c r="N1330" s="70" t="s">
        <v>158</v>
      </c>
      <c r="O1330" s="70" t="s">
        <v>3841</v>
      </c>
      <c r="P1330" s="70" t="s">
        <v>14</v>
      </c>
      <c r="Q1330" s="89" t="s">
        <v>670</v>
      </c>
      <c r="R1330" s="70" t="s">
        <v>671</v>
      </c>
      <c r="S1330" s="70" t="s">
        <v>465</v>
      </c>
      <c r="T1330" s="88" t="s">
        <v>264</v>
      </c>
      <c r="U1330" s="88">
        <v>6</v>
      </c>
      <c r="V1330" s="87">
        <v>135</v>
      </c>
      <c r="W1330" s="87" t="s">
        <v>1017</v>
      </c>
      <c r="X1330" s="78">
        <v>44752</v>
      </c>
      <c r="Y1330" s="78">
        <v>45261</v>
      </c>
      <c r="Z1330" s="69" t="s">
        <v>1080</v>
      </c>
      <c r="AA1330" s="319">
        <v>51080</v>
      </c>
      <c r="AB1330" s="70">
        <v>73</v>
      </c>
      <c r="AC1330" s="70">
        <v>35</v>
      </c>
      <c r="AD1330" s="78">
        <v>45991</v>
      </c>
      <c r="AE1330" s="115">
        <v>640</v>
      </c>
      <c r="AF1330" s="115"/>
      <c r="AG1330" s="70"/>
      <c r="AH1330" s="70"/>
      <c r="AI1330" s="70"/>
      <c r="AJ1330" s="70"/>
      <c r="AK1330" s="70"/>
      <c r="AL1330" s="76"/>
      <c r="AM1330" s="76"/>
      <c r="AN1330" s="76"/>
      <c r="AO1330" s="76"/>
      <c r="AP1330" s="76"/>
      <c r="AQ1330" s="76"/>
      <c r="AR1330" s="76"/>
      <c r="AS1330" s="76"/>
      <c r="AT1330" s="76"/>
      <c r="AU1330" s="76"/>
      <c r="AV1330" s="76"/>
      <c r="AW1330" s="70"/>
      <c r="AX1330" s="70"/>
      <c r="AY1330" s="70"/>
      <c r="AZ1330" s="70"/>
      <c r="BA1330" s="76"/>
      <c r="BB1330" s="76"/>
      <c r="BC1330" s="70"/>
      <c r="BD1330" s="70"/>
      <c r="BE1330" s="70"/>
      <c r="BF1330" s="70"/>
      <c r="BG1330" s="70"/>
      <c r="BH1330" s="70"/>
      <c r="BI1330" s="70"/>
      <c r="BJ1330" s="70"/>
      <c r="BK1330" s="70"/>
      <c r="BL1330" s="70"/>
      <c r="BM1330" s="70"/>
      <c r="BN1330" s="70"/>
      <c r="BO1330" s="70"/>
      <c r="BP1330" s="70"/>
      <c r="BQ1330" s="70"/>
      <c r="BR1330" s="70"/>
      <c r="BS1330" s="70"/>
      <c r="BT1330" s="70"/>
      <c r="BU1330" s="70"/>
      <c r="BV1330" s="70"/>
      <c r="BW1330" s="70"/>
      <c r="BX1330" s="70"/>
      <c r="BY1330" s="70"/>
      <c r="BZ1330" s="70"/>
      <c r="CA1330" s="70"/>
      <c r="CB1330" s="70"/>
      <c r="CC1330" s="70"/>
      <c r="CD1330" s="70"/>
      <c r="CE1330" s="70"/>
      <c r="CF1330" s="70"/>
      <c r="CG1330" s="70"/>
      <c r="CH1330" s="70"/>
      <c r="CI1330" s="70"/>
      <c r="CJ1330" s="70"/>
      <c r="CK1330" s="70"/>
      <c r="CL1330" s="70"/>
      <c r="CM1330" s="70"/>
      <c r="CN1330" s="70"/>
      <c r="CO1330" s="70"/>
      <c r="CP1330" s="70"/>
      <c r="CQ1330" s="70"/>
      <c r="CR1330" s="70"/>
      <c r="CS1330" s="58">
        <f>+AL1330+AT1330</f>
        <v>0</v>
      </c>
      <c r="CT1330" s="76">
        <f>+BA1330+BG1330+BM1330+BS1330+BY1330+CE1330+CK1330+CQ1330</f>
        <v>0</v>
      </c>
      <c r="CU1330" s="76">
        <f>+CS1330-CT1330</f>
        <v>0</v>
      </c>
      <c r="CV1330" s="81">
        <f>+AE1330-AL1330-AT1330</f>
        <v>640</v>
      </c>
      <c r="CW1330" s="70"/>
      <c r="CX1330" s="70"/>
      <c r="CY1330" s="70"/>
    </row>
    <row r="1331" spans="1:103">
      <c r="A1331" s="70" t="s">
        <v>668</v>
      </c>
      <c r="B1331" s="71">
        <v>82</v>
      </c>
      <c r="C1331" s="72" t="s">
        <v>402</v>
      </c>
      <c r="D1331" s="72" t="s">
        <v>403</v>
      </c>
      <c r="E1331" s="71"/>
      <c r="F1331" s="71"/>
      <c r="G1331" s="71" t="s">
        <v>264</v>
      </c>
      <c r="H1331" s="71">
        <v>7</v>
      </c>
      <c r="I1331" s="73">
        <v>135</v>
      </c>
      <c r="J1331" s="73">
        <v>49900</v>
      </c>
      <c r="K1331" s="72">
        <v>0</v>
      </c>
      <c r="L1331" s="72" t="s">
        <v>41</v>
      </c>
      <c r="M1331" s="92" t="s">
        <v>14</v>
      </c>
      <c r="N1331" s="70" t="s">
        <v>158</v>
      </c>
      <c r="O1331" s="70" t="s">
        <v>3841</v>
      </c>
      <c r="P1331" s="70" t="s">
        <v>14</v>
      </c>
      <c r="Q1331" s="89" t="s">
        <v>670</v>
      </c>
      <c r="R1331" s="70" t="s">
        <v>671</v>
      </c>
      <c r="S1331" s="70" t="s">
        <v>465</v>
      </c>
      <c r="T1331" s="88" t="s">
        <v>264</v>
      </c>
      <c r="U1331" s="88">
        <v>6</v>
      </c>
      <c r="V1331" s="87">
        <v>135</v>
      </c>
      <c r="W1331" s="87" t="s">
        <v>1017</v>
      </c>
      <c r="X1331" s="78">
        <v>44752</v>
      </c>
      <c r="Y1331" s="78">
        <v>45261</v>
      </c>
      <c r="Z1331" s="69" t="s">
        <v>1080</v>
      </c>
      <c r="AA1331" s="319">
        <v>51080</v>
      </c>
      <c r="AB1331" s="70">
        <v>73</v>
      </c>
      <c r="AC1331" s="70">
        <v>36</v>
      </c>
      <c r="AD1331" s="78">
        <v>46022</v>
      </c>
      <c r="AE1331" s="115">
        <v>640</v>
      </c>
      <c r="AF1331" s="115"/>
      <c r="AG1331" s="70"/>
      <c r="AH1331" s="70"/>
      <c r="AI1331" s="70"/>
      <c r="AJ1331" s="70"/>
      <c r="AK1331" s="70"/>
      <c r="AL1331" s="76"/>
      <c r="AM1331" s="76"/>
      <c r="AN1331" s="76"/>
      <c r="AO1331" s="76"/>
      <c r="AP1331" s="76"/>
      <c r="AQ1331" s="76"/>
      <c r="AR1331" s="76"/>
      <c r="AS1331" s="76"/>
      <c r="AT1331" s="76"/>
      <c r="AU1331" s="76"/>
      <c r="AV1331" s="76"/>
      <c r="AW1331" s="70"/>
      <c r="AX1331" s="70"/>
      <c r="AY1331" s="70"/>
      <c r="AZ1331" s="70"/>
      <c r="BA1331" s="76"/>
      <c r="BB1331" s="76"/>
      <c r="BC1331" s="70"/>
      <c r="BD1331" s="70"/>
      <c r="BE1331" s="70"/>
      <c r="BF1331" s="70"/>
      <c r="BG1331" s="70"/>
      <c r="BH1331" s="70"/>
      <c r="BI1331" s="70"/>
      <c r="BJ1331" s="70"/>
      <c r="BK1331" s="70"/>
      <c r="BL1331" s="70"/>
      <c r="BM1331" s="70"/>
      <c r="BN1331" s="70"/>
      <c r="BO1331" s="70"/>
      <c r="BP1331" s="70"/>
      <c r="BQ1331" s="70"/>
      <c r="BR1331" s="70"/>
      <c r="BS1331" s="70"/>
      <c r="BT1331" s="70"/>
      <c r="BU1331" s="70"/>
      <c r="BV1331" s="70"/>
      <c r="BW1331" s="70"/>
      <c r="BX1331" s="70"/>
      <c r="BY1331" s="70"/>
      <c r="BZ1331" s="70"/>
      <c r="CA1331" s="70"/>
      <c r="CB1331" s="70"/>
      <c r="CC1331" s="70"/>
      <c r="CD1331" s="70"/>
      <c r="CE1331" s="70"/>
      <c r="CF1331" s="70"/>
      <c r="CG1331" s="70"/>
      <c r="CH1331" s="70"/>
      <c r="CI1331" s="70"/>
      <c r="CJ1331" s="70"/>
      <c r="CK1331" s="70"/>
      <c r="CL1331" s="70"/>
      <c r="CM1331" s="70"/>
      <c r="CN1331" s="70"/>
      <c r="CO1331" s="70"/>
      <c r="CP1331" s="70"/>
      <c r="CQ1331" s="70"/>
      <c r="CR1331" s="70"/>
      <c r="CS1331" s="58">
        <f>+AL1331+AT1331</f>
        <v>0</v>
      </c>
      <c r="CT1331" s="76">
        <f>+BA1331+BG1331+BM1331+BS1331+BY1331+CE1331+CK1331+CQ1331</f>
        <v>0</v>
      </c>
      <c r="CU1331" s="76">
        <f>+CS1331-CT1331</f>
        <v>0</v>
      </c>
      <c r="CV1331" s="81">
        <f>+AE1331-AL1331-AT1331</f>
        <v>640</v>
      </c>
      <c r="CW1331" s="70"/>
      <c r="CX1331" s="70"/>
      <c r="CY1331" s="70"/>
    </row>
    <row r="1332" spans="1:103">
      <c r="A1332" s="70" t="s">
        <v>668</v>
      </c>
      <c r="B1332" s="71">
        <v>82</v>
      </c>
      <c r="C1332" s="72" t="s">
        <v>402</v>
      </c>
      <c r="D1332" s="72" t="s">
        <v>403</v>
      </c>
      <c r="E1332" s="71"/>
      <c r="F1332" s="71"/>
      <c r="G1332" s="71" t="s">
        <v>264</v>
      </c>
      <c r="H1332" s="71">
        <v>7</v>
      </c>
      <c r="I1332" s="73">
        <v>135</v>
      </c>
      <c r="J1332" s="73">
        <v>49900</v>
      </c>
      <c r="K1332" s="72">
        <v>0</v>
      </c>
      <c r="L1332" s="72" t="s">
        <v>41</v>
      </c>
      <c r="M1332" s="92" t="s">
        <v>14</v>
      </c>
      <c r="N1332" s="70" t="s">
        <v>158</v>
      </c>
      <c r="O1332" s="70" t="s">
        <v>3841</v>
      </c>
      <c r="P1332" s="70" t="s">
        <v>14</v>
      </c>
      <c r="Q1332" s="89" t="s">
        <v>670</v>
      </c>
      <c r="R1332" s="70" t="s">
        <v>671</v>
      </c>
      <c r="S1332" s="70" t="s">
        <v>465</v>
      </c>
      <c r="T1332" s="88" t="s">
        <v>264</v>
      </c>
      <c r="U1332" s="88">
        <v>6</v>
      </c>
      <c r="V1332" s="87">
        <v>135</v>
      </c>
      <c r="W1332" s="87" t="s">
        <v>1017</v>
      </c>
      <c r="X1332" s="78">
        <v>44752</v>
      </c>
      <c r="Y1332" s="78">
        <v>45261</v>
      </c>
      <c r="Z1332" s="69" t="s">
        <v>1080</v>
      </c>
      <c r="AA1332" s="319">
        <v>51080</v>
      </c>
      <c r="AB1332" s="70">
        <v>73</v>
      </c>
      <c r="AC1332" s="70">
        <v>37</v>
      </c>
      <c r="AD1332" s="78">
        <v>46053</v>
      </c>
      <c r="AE1332" s="115">
        <v>640</v>
      </c>
      <c r="AF1332" s="115"/>
      <c r="AG1332" s="70"/>
      <c r="AH1332" s="70"/>
      <c r="AI1332" s="70"/>
      <c r="AJ1332" s="70"/>
      <c r="AK1332" s="70"/>
      <c r="AL1332" s="76"/>
      <c r="AM1332" s="76"/>
      <c r="AN1332" s="76"/>
      <c r="AO1332" s="76"/>
      <c r="AP1332" s="76"/>
      <c r="AQ1332" s="76"/>
      <c r="AR1332" s="76"/>
      <c r="AS1332" s="76"/>
      <c r="AT1332" s="76"/>
      <c r="AU1332" s="76"/>
      <c r="AV1332" s="76"/>
      <c r="AW1332" s="70"/>
      <c r="AX1332" s="70"/>
      <c r="AY1332" s="70"/>
      <c r="AZ1332" s="70"/>
      <c r="BA1332" s="76"/>
      <c r="BB1332" s="76"/>
      <c r="BC1332" s="70"/>
      <c r="BD1332" s="70"/>
      <c r="BE1332" s="70"/>
      <c r="BF1332" s="70"/>
      <c r="BG1332" s="70"/>
      <c r="BH1332" s="70"/>
      <c r="BI1332" s="70"/>
      <c r="BJ1332" s="70"/>
      <c r="BK1332" s="70"/>
      <c r="BL1332" s="70"/>
      <c r="BM1332" s="70"/>
      <c r="BN1332" s="70"/>
      <c r="BO1332" s="70"/>
      <c r="BP1332" s="70"/>
      <c r="BQ1332" s="70"/>
      <c r="BR1332" s="70"/>
      <c r="BS1332" s="70"/>
      <c r="BT1332" s="70"/>
      <c r="BU1332" s="70"/>
      <c r="BV1332" s="70"/>
      <c r="BW1332" s="70"/>
      <c r="BX1332" s="70"/>
      <c r="BY1332" s="70"/>
      <c r="BZ1332" s="70"/>
      <c r="CA1332" s="70"/>
      <c r="CB1332" s="70"/>
      <c r="CC1332" s="70"/>
      <c r="CD1332" s="70"/>
      <c r="CE1332" s="70"/>
      <c r="CF1332" s="70"/>
      <c r="CG1332" s="70"/>
      <c r="CH1332" s="70"/>
      <c r="CI1332" s="70"/>
      <c r="CJ1332" s="70"/>
      <c r="CK1332" s="70"/>
      <c r="CL1332" s="70"/>
      <c r="CM1332" s="70"/>
      <c r="CN1332" s="70"/>
      <c r="CO1332" s="70"/>
      <c r="CP1332" s="70"/>
      <c r="CQ1332" s="70"/>
      <c r="CR1332" s="70"/>
      <c r="CS1332" s="58">
        <f>+AL1332+AT1332</f>
        <v>0</v>
      </c>
      <c r="CT1332" s="76">
        <f>+BA1332+BG1332+BM1332+BS1332+BY1332+CE1332+CK1332+CQ1332</f>
        <v>0</v>
      </c>
      <c r="CU1332" s="76">
        <f>+CS1332-CT1332</f>
        <v>0</v>
      </c>
      <c r="CV1332" s="81">
        <f>+AE1332-AL1332-AT1332</f>
        <v>640</v>
      </c>
      <c r="CW1332" s="70"/>
      <c r="CX1332" s="70"/>
      <c r="CY1332" s="70"/>
    </row>
    <row r="1333" spans="1:103">
      <c r="A1333" s="70" t="s">
        <v>668</v>
      </c>
      <c r="B1333" s="71">
        <v>82</v>
      </c>
      <c r="C1333" s="72" t="s">
        <v>402</v>
      </c>
      <c r="D1333" s="72" t="s">
        <v>403</v>
      </c>
      <c r="E1333" s="71"/>
      <c r="F1333" s="71"/>
      <c r="G1333" s="71" t="s">
        <v>264</v>
      </c>
      <c r="H1333" s="71">
        <v>7</v>
      </c>
      <c r="I1333" s="73">
        <v>135</v>
      </c>
      <c r="J1333" s="73">
        <v>49900</v>
      </c>
      <c r="K1333" s="72">
        <v>0</v>
      </c>
      <c r="L1333" s="72" t="s">
        <v>41</v>
      </c>
      <c r="M1333" s="92" t="s">
        <v>14</v>
      </c>
      <c r="N1333" s="70" t="s">
        <v>158</v>
      </c>
      <c r="O1333" s="70" t="s">
        <v>3841</v>
      </c>
      <c r="P1333" s="70" t="s">
        <v>14</v>
      </c>
      <c r="Q1333" s="89" t="s">
        <v>670</v>
      </c>
      <c r="R1333" s="70" t="s">
        <v>671</v>
      </c>
      <c r="S1333" s="70" t="s">
        <v>465</v>
      </c>
      <c r="T1333" s="88" t="s">
        <v>264</v>
      </c>
      <c r="U1333" s="88">
        <v>6</v>
      </c>
      <c r="V1333" s="87">
        <v>135</v>
      </c>
      <c r="W1333" s="87" t="s">
        <v>1017</v>
      </c>
      <c r="X1333" s="78">
        <v>44752</v>
      </c>
      <c r="Y1333" s="78">
        <v>45261</v>
      </c>
      <c r="Z1333" s="69" t="s">
        <v>1080</v>
      </c>
      <c r="AA1333" s="319">
        <v>51080</v>
      </c>
      <c r="AB1333" s="70">
        <v>73</v>
      </c>
      <c r="AC1333" s="70">
        <v>38</v>
      </c>
      <c r="AD1333" s="78">
        <v>46081</v>
      </c>
      <c r="AE1333" s="115">
        <v>640</v>
      </c>
      <c r="AF1333" s="115"/>
      <c r="AG1333" s="70"/>
      <c r="AH1333" s="70"/>
      <c r="AI1333" s="70"/>
      <c r="AJ1333" s="70"/>
      <c r="AK1333" s="70"/>
      <c r="AL1333" s="76"/>
      <c r="AM1333" s="76"/>
      <c r="AN1333" s="76"/>
      <c r="AO1333" s="76"/>
      <c r="AP1333" s="76"/>
      <c r="AQ1333" s="76"/>
      <c r="AR1333" s="76"/>
      <c r="AS1333" s="76"/>
      <c r="AT1333" s="76"/>
      <c r="AU1333" s="76"/>
      <c r="AV1333" s="76"/>
      <c r="AW1333" s="70"/>
      <c r="AX1333" s="70"/>
      <c r="AY1333" s="70"/>
      <c r="AZ1333" s="70"/>
      <c r="BA1333" s="76"/>
      <c r="BB1333" s="76"/>
      <c r="BC1333" s="70"/>
      <c r="BD1333" s="70"/>
      <c r="BE1333" s="70"/>
      <c r="BF1333" s="70"/>
      <c r="BG1333" s="70"/>
      <c r="BH1333" s="70"/>
      <c r="BI1333" s="70"/>
      <c r="BJ1333" s="70"/>
      <c r="BK1333" s="70"/>
      <c r="BL1333" s="70"/>
      <c r="BM1333" s="70"/>
      <c r="BN1333" s="70"/>
      <c r="BO1333" s="70"/>
      <c r="BP1333" s="70"/>
      <c r="BQ1333" s="70"/>
      <c r="BR1333" s="70"/>
      <c r="BS1333" s="70"/>
      <c r="BT1333" s="70"/>
      <c r="BU1333" s="70"/>
      <c r="BV1333" s="70"/>
      <c r="BW1333" s="70"/>
      <c r="BX1333" s="70"/>
      <c r="BY1333" s="70"/>
      <c r="BZ1333" s="70"/>
      <c r="CA1333" s="70"/>
      <c r="CB1333" s="70"/>
      <c r="CC1333" s="70"/>
      <c r="CD1333" s="70"/>
      <c r="CE1333" s="70"/>
      <c r="CF1333" s="70"/>
      <c r="CG1333" s="70"/>
      <c r="CH1333" s="70"/>
      <c r="CI1333" s="70"/>
      <c r="CJ1333" s="70"/>
      <c r="CK1333" s="70"/>
      <c r="CL1333" s="70"/>
      <c r="CM1333" s="70"/>
      <c r="CN1333" s="70"/>
      <c r="CO1333" s="70"/>
      <c r="CP1333" s="70"/>
      <c r="CQ1333" s="70"/>
      <c r="CR1333" s="70"/>
      <c r="CS1333" s="58">
        <f>+AL1333+AT1333</f>
        <v>0</v>
      </c>
      <c r="CT1333" s="76">
        <f>+BA1333+BG1333+BM1333+BS1333+BY1333+CE1333+CK1333+CQ1333</f>
        <v>0</v>
      </c>
      <c r="CU1333" s="76">
        <f>+CS1333-CT1333</f>
        <v>0</v>
      </c>
      <c r="CV1333" s="81">
        <f>+AE1333-AL1333-AT1333</f>
        <v>640</v>
      </c>
      <c r="CW1333" s="70"/>
      <c r="CX1333" s="70"/>
      <c r="CY1333" s="70"/>
    </row>
    <row r="1334" spans="1:103">
      <c r="A1334" s="70" t="s">
        <v>668</v>
      </c>
      <c r="B1334" s="71">
        <v>82</v>
      </c>
      <c r="C1334" s="72" t="s">
        <v>402</v>
      </c>
      <c r="D1334" s="72" t="s">
        <v>403</v>
      </c>
      <c r="E1334" s="71"/>
      <c r="F1334" s="71"/>
      <c r="G1334" s="71" t="s">
        <v>264</v>
      </c>
      <c r="H1334" s="71">
        <v>7</v>
      </c>
      <c r="I1334" s="73">
        <v>135</v>
      </c>
      <c r="J1334" s="73">
        <v>49900</v>
      </c>
      <c r="K1334" s="72">
        <v>0</v>
      </c>
      <c r="L1334" s="72" t="s">
        <v>41</v>
      </c>
      <c r="M1334" s="92" t="s">
        <v>14</v>
      </c>
      <c r="N1334" s="70" t="s">
        <v>158</v>
      </c>
      <c r="O1334" s="70" t="s">
        <v>3841</v>
      </c>
      <c r="P1334" s="70" t="s">
        <v>14</v>
      </c>
      <c r="Q1334" s="89" t="s">
        <v>670</v>
      </c>
      <c r="R1334" s="70" t="s">
        <v>671</v>
      </c>
      <c r="S1334" s="70" t="s">
        <v>465</v>
      </c>
      <c r="T1334" s="88" t="s">
        <v>264</v>
      </c>
      <c r="U1334" s="88">
        <v>6</v>
      </c>
      <c r="V1334" s="87">
        <v>135</v>
      </c>
      <c r="W1334" s="87" t="s">
        <v>1017</v>
      </c>
      <c r="X1334" s="78">
        <v>44752</v>
      </c>
      <c r="Y1334" s="78">
        <v>45261</v>
      </c>
      <c r="Z1334" s="69" t="s">
        <v>1080</v>
      </c>
      <c r="AA1334" s="319">
        <v>51080</v>
      </c>
      <c r="AB1334" s="70">
        <v>73</v>
      </c>
      <c r="AC1334" s="70">
        <v>39</v>
      </c>
      <c r="AD1334" s="78">
        <v>46112</v>
      </c>
      <c r="AE1334" s="115">
        <v>640</v>
      </c>
      <c r="AF1334" s="115"/>
      <c r="AG1334" s="70"/>
      <c r="AH1334" s="70"/>
      <c r="AI1334" s="70"/>
      <c r="AJ1334" s="70"/>
      <c r="AK1334" s="70"/>
      <c r="AL1334" s="76"/>
      <c r="AM1334" s="76"/>
      <c r="AN1334" s="76"/>
      <c r="AO1334" s="76"/>
      <c r="AP1334" s="76"/>
      <c r="AQ1334" s="76"/>
      <c r="AR1334" s="76"/>
      <c r="AS1334" s="76"/>
      <c r="AT1334" s="76"/>
      <c r="AU1334" s="76"/>
      <c r="AV1334" s="76"/>
      <c r="AW1334" s="70"/>
      <c r="AX1334" s="70"/>
      <c r="AY1334" s="70"/>
      <c r="AZ1334" s="70"/>
      <c r="BA1334" s="76"/>
      <c r="BB1334" s="76"/>
      <c r="BC1334" s="70"/>
      <c r="BD1334" s="70"/>
      <c r="BE1334" s="70"/>
      <c r="BF1334" s="70"/>
      <c r="BG1334" s="70"/>
      <c r="BH1334" s="70"/>
      <c r="BI1334" s="70"/>
      <c r="BJ1334" s="70"/>
      <c r="BK1334" s="70"/>
      <c r="BL1334" s="70"/>
      <c r="BM1334" s="70"/>
      <c r="BN1334" s="70"/>
      <c r="BO1334" s="70"/>
      <c r="BP1334" s="70"/>
      <c r="BQ1334" s="70"/>
      <c r="BR1334" s="70"/>
      <c r="BS1334" s="70"/>
      <c r="BT1334" s="70"/>
      <c r="BU1334" s="70"/>
      <c r="BV1334" s="70"/>
      <c r="BW1334" s="70"/>
      <c r="BX1334" s="70"/>
      <c r="BY1334" s="70"/>
      <c r="BZ1334" s="70"/>
      <c r="CA1334" s="70"/>
      <c r="CB1334" s="70"/>
      <c r="CC1334" s="70"/>
      <c r="CD1334" s="70"/>
      <c r="CE1334" s="70"/>
      <c r="CF1334" s="70"/>
      <c r="CG1334" s="70"/>
      <c r="CH1334" s="70"/>
      <c r="CI1334" s="70"/>
      <c r="CJ1334" s="70"/>
      <c r="CK1334" s="70"/>
      <c r="CL1334" s="70"/>
      <c r="CM1334" s="70"/>
      <c r="CN1334" s="70"/>
      <c r="CO1334" s="70"/>
      <c r="CP1334" s="70"/>
      <c r="CQ1334" s="70"/>
      <c r="CR1334" s="70"/>
      <c r="CS1334" s="58">
        <f>+AL1334+AT1334</f>
        <v>0</v>
      </c>
      <c r="CT1334" s="76">
        <f>+BA1334+BG1334+BM1334+BS1334+BY1334+CE1334+CK1334+CQ1334</f>
        <v>0</v>
      </c>
      <c r="CU1334" s="76">
        <f>+CS1334-CT1334</f>
        <v>0</v>
      </c>
      <c r="CV1334" s="81">
        <f>+AE1334-AL1334-AT1334</f>
        <v>640</v>
      </c>
      <c r="CW1334" s="70"/>
      <c r="CX1334" s="70"/>
      <c r="CY1334" s="70"/>
    </row>
    <row r="1335" spans="1:103">
      <c r="A1335" s="70" t="s">
        <v>668</v>
      </c>
      <c r="B1335" s="71">
        <v>82</v>
      </c>
      <c r="C1335" s="72" t="s">
        <v>402</v>
      </c>
      <c r="D1335" s="72" t="s">
        <v>403</v>
      </c>
      <c r="E1335" s="71"/>
      <c r="F1335" s="71"/>
      <c r="G1335" s="71" t="s">
        <v>264</v>
      </c>
      <c r="H1335" s="71">
        <v>7</v>
      </c>
      <c r="I1335" s="73">
        <v>135</v>
      </c>
      <c r="J1335" s="73">
        <v>49900</v>
      </c>
      <c r="K1335" s="72">
        <v>0</v>
      </c>
      <c r="L1335" s="72" t="s">
        <v>41</v>
      </c>
      <c r="M1335" s="92" t="s">
        <v>14</v>
      </c>
      <c r="N1335" s="70" t="s">
        <v>158</v>
      </c>
      <c r="O1335" s="70" t="s">
        <v>3841</v>
      </c>
      <c r="P1335" s="70" t="s">
        <v>14</v>
      </c>
      <c r="Q1335" s="89" t="s">
        <v>670</v>
      </c>
      <c r="R1335" s="70" t="s">
        <v>671</v>
      </c>
      <c r="S1335" s="70" t="s">
        <v>465</v>
      </c>
      <c r="T1335" s="88" t="s">
        <v>264</v>
      </c>
      <c r="U1335" s="88">
        <v>6</v>
      </c>
      <c r="V1335" s="87">
        <v>135</v>
      </c>
      <c r="W1335" s="87" t="s">
        <v>1017</v>
      </c>
      <c r="X1335" s="78">
        <v>44752</v>
      </c>
      <c r="Y1335" s="78">
        <v>45261</v>
      </c>
      <c r="Z1335" s="69" t="s">
        <v>1080</v>
      </c>
      <c r="AA1335" s="319">
        <v>51080</v>
      </c>
      <c r="AB1335" s="70">
        <v>73</v>
      </c>
      <c r="AC1335" s="70">
        <v>40</v>
      </c>
      <c r="AD1335" s="78">
        <v>46142</v>
      </c>
      <c r="AE1335" s="115">
        <v>640</v>
      </c>
      <c r="AF1335" s="115"/>
      <c r="AG1335" s="70"/>
      <c r="AH1335" s="70"/>
      <c r="AI1335" s="70"/>
      <c r="AJ1335" s="70"/>
      <c r="AK1335" s="70"/>
      <c r="AL1335" s="76"/>
      <c r="AM1335" s="76"/>
      <c r="AN1335" s="76"/>
      <c r="AO1335" s="76"/>
      <c r="AP1335" s="76"/>
      <c r="AQ1335" s="76"/>
      <c r="AR1335" s="76"/>
      <c r="AS1335" s="76"/>
      <c r="AT1335" s="76"/>
      <c r="AU1335" s="76"/>
      <c r="AV1335" s="76"/>
      <c r="AW1335" s="70"/>
      <c r="AX1335" s="70"/>
      <c r="AY1335" s="70"/>
      <c r="AZ1335" s="70"/>
      <c r="BA1335" s="76"/>
      <c r="BB1335" s="76"/>
      <c r="BC1335" s="70"/>
      <c r="BD1335" s="70"/>
      <c r="BE1335" s="70"/>
      <c r="BF1335" s="70"/>
      <c r="BG1335" s="70"/>
      <c r="BH1335" s="70"/>
      <c r="BI1335" s="70"/>
      <c r="BJ1335" s="70"/>
      <c r="BK1335" s="70"/>
      <c r="BL1335" s="70"/>
      <c r="BM1335" s="70"/>
      <c r="BN1335" s="70"/>
      <c r="BO1335" s="70"/>
      <c r="BP1335" s="70"/>
      <c r="BQ1335" s="70"/>
      <c r="BR1335" s="70"/>
      <c r="BS1335" s="70"/>
      <c r="BT1335" s="70"/>
      <c r="BU1335" s="70"/>
      <c r="BV1335" s="70"/>
      <c r="BW1335" s="70"/>
      <c r="BX1335" s="70"/>
      <c r="BY1335" s="70"/>
      <c r="BZ1335" s="70"/>
      <c r="CA1335" s="70"/>
      <c r="CB1335" s="70"/>
      <c r="CC1335" s="70"/>
      <c r="CD1335" s="70"/>
      <c r="CE1335" s="70"/>
      <c r="CF1335" s="70"/>
      <c r="CG1335" s="70"/>
      <c r="CH1335" s="70"/>
      <c r="CI1335" s="70"/>
      <c r="CJ1335" s="70"/>
      <c r="CK1335" s="70"/>
      <c r="CL1335" s="70"/>
      <c r="CM1335" s="70"/>
      <c r="CN1335" s="70"/>
      <c r="CO1335" s="70"/>
      <c r="CP1335" s="70"/>
      <c r="CQ1335" s="70"/>
      <c r="CR1335" s="70"/>
      <c r="CS1335" s="58">
        <f>+AL1335+AT1335</f>
        <v>0</v>
      </c>
      <c r="CT1335" s="76">
        <f>+BA1335+BG1335+BM1335+BS1335+BY1335+CE1335+CK1335+CQ1335</f>
        <v>0</v>
      </c>
      <c r="CU1335" s="76">
        <f>+CS1335-CT1335</f>
        <v>0</v>
      </c>
      <c r="CV1335" s="81">
        <f>+AE1335-AL1335-AT1335</f>
        <v>640</v>
      </c>
      <c r="CW1335" s="70"/>
      <c r="CX1335" s="70"/>
      <c r="CY1335" s="70"/>
    </row>
    <row r="1336" spans="1:103">
      <c r="A1336" s="70" t="s">
        <v>668</v>
      </c>
      <c r="B1336" s="71">
        <v>82</v>
      </c>
      <c r="C1336" s="72" t="s">
        <v>402</v>
      </c>
      <c r="D1336" s="72" t="s">
        <v>403</v>
      </c>
      <c r="E1336" s="71"/>
      <c r="F1336" s="71"/>
      <c r="G1336" s="71" t="s">
        <v>264</v>
      </c>
      <c r="H1336" s="71">
        <v>7</v>
      </c>
      <c r="I1336" s="73">
        <v>135</v>
      </c>
      <c r="J1336" s="73">
        <v>49900</v>
      </c>
      <c r="K1336" s="72">
        <v>0</v>
      </c>
      <c r="L1336" s="72" t="s">
        <v>41</v>
      </c>
      <c r="M1336" s="92" t="s">
        <v>14</v>
      </c>
      <c r="N1336" s="70" t="s">
        <v>158</v>
      </c>
      <c r="O1336" s="70" t="s">
        <v>3841</v>
      </c>
      <c r="P1336" s="70" t="s">
        <v>14</v>
      </c>
      <c r="Q1336" s="89" t="s">
        <v>670</v>
      </c>
      <c r="R1336" s="70" t="s">
        <v>671</v>
      </c>
      <c r="S1336" s="70" t="s">
        <v>465</v>
      </c>
      <c r="T1336" s="88" t="s">
        <v>264</v>
      </c>
      <c r="U1336" s="88">
        <v>6</v>
      </c>
      <c r="V1336" s="87">
        <v>135</v>
      </c>
      <c r="W1336" s="87" t="s">
        <v>1017</v>
      </c>
      <c r="X1336" s="78">
        <v>44752</v>
      </c>
      <c r="Y1336" s="78">
        <v>45261</v>
      </c>
      <c r="Z1336" s="69" t="s">
        <v>1080</v>
      </c>
      <c r="AA1336" s="319">
        <v>51080</v>
      </c>
      <c r="AB1336" s="70">
        <v>73</v>
      </c>
      <c r="AC1336" s="70">
        <v>41</v>
      </c>
      <c r="AD1336" s="78">
        <v>46173</v>
      </c>
      <c r="AE1336" s="115">
        <v>640</v>
      </c>
      <c r="AF1336" s="115"/>
      <c r="AG1336" s="70"/>
      <c r="AH1336" s="70"/>
      <c r="AI1336" s="70"/>
      <c r="AJ1336" s="70"/>
      <c r="AK1336" s="70"/>
      <c r="AL1336" s="76"/>
      <c r="AM1336" s="76"/>
      <c r="AN1336" s="76"/>
      <c r="AO1336" s="76"/>
      <c r="AP1336" s="76"/>
      <c r="AQ1336" s="76"/>
      <c r="AR1336" s="76"/>
      <c r="AS1336" s="76"/>
      <c r="AT1336" s="76"/>
      <c r="AU1336" s="76"/>
      <c r="AV1336" s="76"/>
      <c r="AW1336" s="70"/>
      <c r="AX1336" s="70"/>
      <c r="AY1336" s="70"/>
      <c r="AZ1336" s="70"/>
      <c r="BA1336" s="76"/>
      <c r="BB1336" s="76"/>
      <c r="BC1336" s="70"/>
      <c r="BD1336" s="70"/>
      <c r="BE1336" s="70"/>
      <c r="BF1336" s="70"/>
      <c r="BG1336" s="70"/>
      <c r="BH1336" s="70"/>
      <c r="BI1336" s="70"/>
      <c r="BJ1336" s="70"/>
      <c r="BK1336" s="70"/>
      <c r="BL1336" s="70"/>
      <c r="BM1336" s="70"/>
      <c r="BN1336" s="70"/>
      <c r="BO1336" s="70"/>
      <c r="BP1336" s="70"/>
      <c r="BQ1336" s="70"/>
      <c r="BR1336" s="70"/>
      <c r="BS1336" s="70"/>
      <c r="BT1336" s="70"/>
      <c r="BU1336" s="70"/>
      <c r="BV1336" s="70"/>
      <c r="BW1336" s="70"/>
      <c r="BX1336" s="70"/>
      <c r="BY1336" s="70"/>
      <c r="BZ1336" s="70"/>
      <c r="CA1336" s="70"/>
      <c r="CB1336" s="70"/>
      <c r="CC1336" s="70"/>
      <c r="CD1336" s="70"/>
      <c r="CE1336" s="70"/>
      <c r="CF1336" s="70"/>
      <c r="CG1336" s="70"/>
      <c r="CH1336" s="70"/>
      <c r="CI1336" s="70"/>
      <c r="CJ1336" s="70"/>
      <c r="CK1336" s="70"/>
      <c r="CL1336" s="70"/>
      <c r="CM1336" s="70"/>
      <c r="CN1336" s="70"/>
      <c r="CO1336" s="70"/>
      <c r="CP1336" s="70"/>
      <c r="CQ1336" s="70"/>
      <c r="CR1336" s="70"/>
      <c r="CS1336" s="58">
        <f>+AL1336+AT1336</f>
        <v>0</v>
      </c>
      <c r="CT1336" s="76">
        <f>+BA1336+BG1336+BM1336+BS1336+BY1336+CE1336+CK1336+CQ1336</f>
        <v>0</v>
      </c>
      <c r="CU1336" s="76">
        <f>+CS1336-CT1336</f>
        <v>0</v>
      </c>
      <c r="CV1336" s="81">
        <f>+AE1336-AL1336-AT1336</f>
        <v>640</v>
      </c>
      <c r="CW1336" s="70"/>
      <c r="CX1336" s="70"/>
      <c r="CY1336" s="70"/>
    </row>
    <row r="1337" spans="1:103">
      <c r="A1337" s="70" t="s">
        <v>668</v>
      </c>
      <c r="B1337" s="71">
        <v>82</v>
      </c>
      <c r="C1337" s="72" t="s">
        <v>402</v>
      </c>
      <c r="D1337" s="72" t="s">
        <v>403</v>
      </c>
      <c r="E1337" s="71"/>
      <c r="F1337" s="71"/>
      <c r="G1337" s="71" t="s">
        <v>264</v>
      </c>
      <c r="H1337" s="71">
        <v>7</v>
      </c>
      <c r="I1337" s="73">
        <v>135</v>
      </c>
      <c r="J1337" s="73">
        <v>49900</v>
      </c>
      <c r="K1337" s="72">
        <v>0</v>
      </c>
      <c r="L1337" s="72" t="s">
        <v>41</v>
      </c>
      <c r="M1337" s="92" t="s">
        <v>14</v>
      </c>
      <c r="N1337" s="70" t="s">
        <v>158</v>
      </c>
      <c r="O1337" s="70" t="s">
        <v>3841</v>
      </c>
      <c r="P1337" s="70" t="s">
        <v>14</v>
      </c>
      <c r="Q1337" s="89" t="s">
        <v>670</v>
      </c>
      <c r="R1337" s="70" t="s">
        <v>671</v>
      </c>
      <c r="S1337" s="70" t="s">
        <v>465</v>
      </c>
      <c r="T1337" s="88" t="s">
        <v>264</v>
      </c>
      <c r="U1337" s="88">
        <v>6</v>
      </c>
      <c r="V1337" s="87">
        <v>135</v>
      </c>
      <c r="W1337" s="87" t="s">
        <v>1017</v>
      </c>
      <c r="X1337" s="78">
        <v>44752</v>
      </c>
      <c r="Y1337" s="78">
        <v>45261</v>
      </c>
      <c r="Z1337" s="69" t="s">
        <v>1080</v>
      </c>
      <c r="AA1337" s="319">
        <v>51080</v>
      </c>
      <c r="AB1337" s="70">
        <v>73</v>
      </c>
      <c r="AC1337" s="70">
        <v>42</v>
      </c>
      <c r="AD1337" s="78">
        <v>46203</v>
      </c>
      <c r="AE1337" s="115">
        <v>640</v>
      </c>
      <c r="AF1337" s="115"/>
      <c r="AG1337" s="70"/>
      <c r="AH1337" s="70"/>
      <c r="AI1337" s="70"/>
      <c r="AJ1337" s="70"/>
      <c r="AK1337" s="70"/>
      <c r="AL1337" s="76"/>
      <c r="AM1337" s="76"/>
      <c r="AN1337" s="76"/>
      <c r="AO1337" s="76"/>
      <c r="AP1337" s="76"/>
      <c r="AQ1337" s="76"/>
      <c r="AR1337" s="76"/>
      <c r="AS1337" s="76"/>
      <c r="AT1337" s="76"/>
      <c r="AU1337" s="76"/>
      <c r="AV1337" s="76"/>
      <c r="AW1337" s="70"/>
      <c r="AX1337" s="70"/>
      <c r="AY1337" s="70"/>
      <c r="AZ1337" s="70"/>
      <c r="BA1337" s="76"/>
      <c r="BB1337" s="76"/>
      <c r="BC1337" s="70"/>
      <c r="BD1337" s="70"/>
      <c r="BE1337" s="70"/>
      <c r="BF1337" s="70"/>
      <c r="BG1337" s="70"/>
      <c r="BH1337" s="70"/>
      <c r="BI1337" s="70"/>
      <c r="BJ1337" s="70"/>
      <c r="BK1337" s="70"/>
      <c r="BL1337" s="70"/>
      <c r="BM1337" s="70"/>
      <c r="BN1337" s="70"/>
      <c r="BO1337" s="70"/>
      <c r="BP1337" s="70"/>
      <c r="BQ1337" s="70"/>
      <c r="BR1337" s="70"/>
      <c r="BS1337" s="70"/>
      <c r="BT1337" s="70"/>
      <c r="BU1337" s="70"/>
      <c r="BV1337" s="70"/>
      <c r="BW1337" s="70"/>
      <c r="BX1337" s="70"/>
      <c r="BY1337" s="70"/>
      <c r="BZ1337" s="70"/>
      <c r="CA1337" s="70"/>
      <c r="CB1337" s="70"/>
      <c r="CC1337" s="70"/>
      <c r="CD1337" s="70"/>
      <c r="CE1337" s="70"/>
      <c r="CF1337" s="70"/>
      <c r="CG1337" s="70"/>
      <c r="CH1337" s="70"/>
      <c r="CI1337" s="70"/>
      <c r="CJ1337" s="70"/>
      <c r="CK1337" s="70"/>
      <c r="CL1337" s="70"/>
      <c r="CM1337" s="70"/>
      <c r="CN1337" s="70"/>
      <c r="CO1337" s="70"/>
      <c r="CP1337" s="70"/>
      <c r="CQ1337" s="70"/>
      <c r="CR1337" s="70"/>
      <c r="CS1337" s="58">
        <f>+AL1337+AT1337</f>
        <v>0</v>
      </c>
      <c r="CT1337" s="76">
        <f>+BA1337+BG1337+BM1337+BS1337+BY1337+CE1337+CK1337+CQ1337</f>
        <v>0</v>
      </c>
      <c r="CU1337" s="76">
        <f>+CS1337-CT1337</f>
        <v>0</v>
      </c>
      <c r="CV1337" s="81">
        <f>+AE1337-AL1337-AT1337</f>
        <v>640</v>
      </c>
      <c r="CW1337" s="70"/>
      <c r="CX1337" s="70"/>
      <c r="CY1337" s="70"/>
    </row>
    <row r="1338" spans="1:103">
      <c r="A1338" s="70" t="s">
        <v>668</v>
      </c>
      <c r="B1338" s="71">
        <v>82</v>
      </c>
      <c r="C1338" s="72" t="s">
        <v>402</v>
      </c>
      <c r="D1338" s="72" t="s">
        <v>403</v>
      </c>
      <c r="E1338" s="71"/>
      <c r="F1338" s="71"/>
      <c r="G1338" s="71" t="s">
        <v>264</v>
      </c>
      <c r="H1338" s="71">
        <v>7</v>
      </c>
      <c r="I1338" s="73">
        <v>135</v>
      </c>
      <c r="J1338" s="73">
        <v>49900</v>
      </c>
      <c r="K1338" s="72">
        <v>0</v>
      </c>
      <c r="L1338" s="72" t="s">
        <v>41</v>
      </c>
      <c r="M1338" s="92" t="s">
        <v>14</v>
      </c>
      <c r="N1338" s="70" t="s">
        <v>158</v>
      </c>
      <c r="O1338" s="70" t="s">
        <v>3841</v>
      </c>
      <c r="P1338" s="70" t="s">
        <v>14</v>
      </c>
      <c r="Q1338" s="89" t="s">
        <v>670</v>
      </c>
      <c r="R1338" s="70" t="s">
        <v>671</v>
      </c>
      <c r="S1338" s="70" t="s">
        <v>465</v>
      </c>
      <c r="T1338" s="88" t="s">
        <v>264</v>
      </c>
      <c r="U1338" s="88">
        <v>6</v>
      </c>
      <c r="V1338" s="87">
        <v>135</v>
      </c>
      <c r="W1338" s="87" t="s">
        <v>1017</v>
      </c>
      <c r="X1338" s="78">
        <v>44752</v>
      </c>
      <c r="Y1338" s="78">
        <v>45261</v>
      </c>
      <c r="Z1338" s="69" t="s">
        <v>1080</v>
      </c>
      <c r="AA1338" s="319">
        <v>51080</v>
      </c>
      <c r="AB1338" s="70">
        <v>73</v>
      </c>
      <c r="AC1338" s="70">
        <v>43</v>
      </c>
      <c r="AD1338" s="78">
        <v>46234</v>
      </c>
      <c r="AE1338" s="115">
        <v>640</v>
      </c>
      <c r="AF1338" s="115"/>
      <c r="AG1338" s="70"/>
      <c r="AH1338" s="70"/>
      <c r="AI1338" s="70"/>
      <c r="AJ1338" s="70"/>
      <c r="AK1338" s="70"/>
      <c r="AL1338" s="76"/>
      <c r="AM1338" s="76"/>
      <c r="AN1338" s="76"/>
      <c r="AO1338" s="76"/>
      <c r="AP1338" s="76"/>
      <c r="AQ1338" s="76"/>
      <c r="AR1338" s="76"/>
      <c r="AS1338" s="76"/>
      <c r="AT1338" s="76"/>
      <c r="AU1338" s="76"/>
      <c r="AV1338" s="76"/>
      <c r="AW1338" s="70"/>
      <c r="AX1338" s="70"/>
      <c r="AY1338" s="70"/>
      <c r="AZ1338" s="70"/>
      <c r="BA1338" s="76"/>
      <c r="BB1338" s="76"/>
      <c r="BC1338" s="70"/>
      <c r="BD1338" s="70"/>
      <c r="BE1338" s="70"/>
      <c r="BF1338" s="70"/>
      <c r="BG1338" s="70"/>
      <c r="BH1338" s="70"/>
      <c r="BI1338" s="70"/>
      <c r="BJ1338" s="70"/>
      <c r="BK1338" s="70"/>
      <c r="BL1338" s="70"/>
      <c r="BM1338" s="70"/>
      <c r="BN1338" s="70"/>
      <c r="BO1338" s="70"/>
      <c r="BP1338" s="70"/>
      <c r="BQ1338" s="70"/>
      <c r="BR1338" s="70"/>
      <c r="BS1338" s="70"/>
      <c r="BT1338" s="70"/>
      <c r="BU1338" s="70"/>
      <c r="BV1338" s="70"/>
      <c r="BW1338" s="70"/>
      <c r="BX1338" s="70"/>
      <c r="BY1338" s="70"/>
      <c r="BZ1338" s="70"/>
      <c r="CA1338" s="70"/>
      <c r="CB1338" s="70"/>
      <c r="CC1338" s="70"/>
      <c r="CD1338" s="70"/>
      <c r="CE1338" s="70"/>
      <c r="CF1338" s="70"/>
      <c r="CG1338" s="70"/>
      <c r="CH1338" s="70"/>
      <c r="CI1338" s="70"/>
      <c r="CJ1338" s="70"/>
      <c r="CK1338" s="70"/>
      <c r="CL1338" s="70"/>
      <c r="CM1338" s="70"/>
      <c r="CN1338" s="70"/>
      <c r="CO1338" s="70"/>
      <c r="CP1338" s="70"/>
      <c r="CQ1338" s="70"/>
      <c r="CR1338" s="70"/>
      <c r="CS1338" s="58">
        <f>+AL1338+AT1338</f>
        <v>0</v>
      </c>
      <c r="CT1338" s="76">
        <f>+BA1338+BG1338+BM1338+BS1338+BY1338+CE1338+CK1338+CQ1338</f>
        <v>0</v>
      </c>
      <c r="CU1338" s="76">
        <f>+CS1338-CT1338</f>
        <v>0</v>
      </c>
      <c r="CV1338" s="81">
        <f>+AE1338-AL1338-AT1338</f>
        <v>640</v>
      </c>
      <c r="CW1338" s="70"/>
      <c r="CX1338" s="70"/>
      <c r="CY1338" s="70"/>
    </row>
    <row r="1339" spans="1:103">
      <c r="A1339" s="70" t="s">
        <v>668</v>
      </c>
      <c r="B1339" s="71">
        <v>82</v>
      </c>
      <c r="C1339" s="72" t="s">
        <v>402</v>
      </c>
      <c r="D1339" s="72" t="s">
        <v>403</v>
      </c>
      <c r="E1339" s="71"/>
      <c r="F1339" s="71"/>
      <c r="G1339" s="71" t="s">
        <v>264</v>
      </c>
      <c r="H1339" s="71">
        <v>7</v>
      </c>
      <c r="I1339" s="73">
        <v>135</v>
      </c>
      <c r="J1339" s="73">
        <v>49900</v>
      </c>
      <c r="K1339" s="72">
        <v>0</v>
      </c>
      <c r="L1339" s="72" t="s">
        <v>41</v>
      </c>
      <c r="M1339" s="92" t="s">
        <v>14</v>
      </c>
      <c r="N1339" s="70" t="s">
        <v>158</v>
      </c>
      <c r="O1339" s="70" t="s">
        <v>3841</v>
      </c>
      <c r="P1339" s="70" t="s">
        <v>14</v>
      </c>
      <c r="Q1339" s="89" t="s">
        <v>670</v>
      </c>
      <c r="R1339" s="70" t="s">
        <v>671</v>
      </c>
      <c r="S1339" s="70" t="s">
        <v>465</v>
      </c>
      <c r="T1339" s="88" t="s">
        <v>264</v>
      </c>
      <c r="U1339" s="88">
        <v>6</v>
      </c>
      <c r="V1339" s="87">
        <v>135</v>
      </c>
      <c r="W1339" s="87" t="s">
        <v>1017</v>
      </c>
      <c r="X1339" s="78">
        <v>44752</v>
      </c>
      <c r="Y1339" s="78">
        <v>45261</v>
      </c>
      <c r="Z1339" s="69" t="s">
        <v>1080</v>
      </c>
      <c r="AA1339" s="319">
        <v>51080</v>
      </c>
      <c r="AB1339" s="70">
        <v>73</v>
      </c>
      <c r="AC1339" s="70">
        <v>44</v>
      </c>
      <c r="AD1339" s="78">
        <v>46265</v>
      </c>
      <c r="AE1339" s="115">
        <v>640</v>
      </c>
      <c r="AF1339" s="115"/>
      <c r="AG1339" s="70"/>
      <c r="AH1339" s="70"/>
      <c r="AI1339" s="70"/>
      <c r="AJ1339" s="70"/>
      <c r="AK1339" s="70"/>
      <c r="AL1339" s="76"/>
      <c r="AM1339" s="76"/>
      <c r="AN1339" s="76"/>
      <c r="AO1339" s="76"/>
      <c r="AP1339" s="76"/>
      <c r="AQ1339" s="76"/>
      <c r="AR1339" s="76"/>
      <c r="AS1339" s="76"/>
      <c r="AT1339" s="76"/>
      <c r="AU1339" s="76"/>
      <c r="AV1339" s="76"/>
      <c r="AW1339" s="70"/>
      <c r="AX1339" s="70"/>
      <c r="AY1339" s="70"/>
      <c r="AZ1339" s="70"/>
      <c r="BA1339" s="76"/>
      <c r="BB1339" s="76"/>
      <c r="BC1339" s="70"/>
      <c r="BD1339" s="70"/>
      <c r="BE1339" s="70"/>
      <c r="BF1339" s="70"/>
      <c r="BG1339" s="70"/>
      <c r="BH1339" s="70"/>
      <c r="BI1339" s="70"/>
      <c r="BJ1339" s="70"/>
      <c r="BK1339" s="70"/>
      <c r="BL1339" s="70"/>
      <c r="BM1339" s="70"/>
      <c r="BN1339" s="70"/>
      <c r="BO1339" s="70"/>
      <c r="BP1339" s="70"/>
      <c r="BQ1339" s="70"/>
      <c r="BR1339" s="70"/>
      <c r="BS1339" s="70"/>
      <c r="BT1339" s="70"/>
      <c r="BU1339" s="70"/>
      <c r="BV1339" s="70"/>
      <c r="BW1339" s="70"/>
      <c r="BX1339" s="70"/>
      <c r="BY1339" s="70"/>
      <c r="BZ1339" s="70"/>
      <c r="CA1339" s="70"/>
      <c r="CB1339" s="70"/>
      <c r="CC1339" s="70"/>
      <c r="CD1339" s="70"/>
      <c r="CE1339" s="70"/>
      <c r="CF1339" s="70"/>
      <c r="CG1339" s="70"/>
      <c r="CH1339" s="70"/>
      <c r="CI1339" s="70"/>
      <c r="CJ1339" s="70"/>
      <c r="CK1339" s="70"/>
      <c r="CL1339" s="70"/>
      <c r="CM1339" s="70"/>
      <c r="CN1339" s="70"/>
      <c r="CO1339" s="70"/>
      <c r="CP1339" s="70"/>
      <c r="CQ1339" s="70"/>
      <c r="CR1339" s="70"/>
      <c r="CS1339" s="58">
        <f>+AL1339+AT1339</f>
        <v>0</v>
      </c>
      <c r="CT1339" s="76">
        <f>+BA1339+BG1339+BM1339+BS1339+BY1339+CE1339+CK1339+CQ1339</f>
        <v>0</v>
      </c>
      <c r="CU1339" s="76">
        <f>+CS1339-CT1339</f>
        <v>0</v>
      </c>
      <c r="CV1339" s="81">
        <f>+AE1339-AL1339-AT1339</f>
        <v>640</v>
      </c>
      <c r="CW1339" s="70"/>
      <c r="CX1339" s="70"/>
      <c r="CY1339" s="70"/>
    </row>
    <row r="1340" spans="1:103">
      <c r="A1340" s="70" t="s">
        <v>668</v>
      </c>
      <c r="B1340" s="71">
        <v>82</v>
      </c>
      <c r="C1340" s="72" t="s">
        <v>402</v>
      </c>
      <c r="D1340" s="72" t="s">
        <v>403</v>
      </c>
      <c r="E1340" s="71"/>
      <c r="F1340" s="71"/>
      <c r="G1340" s="71" t="s">
        <v>264</v>
      </c>
      <c r="H1340" s="71">
        <v>7</v>
      </c>
      <c r="I1340" s="73">
        <v>135</v>
      </c>
      <c r="J1340" s="73">
        <v>49900</v>
      </c>
      <c r="K1340" s="72">
        <v>0</v>
      </c>
      <c r="L1340" s="72" t="s">
        <v>41</v>
      </c>
      <c r="M1340" s="92" t="s">
        <v>14</v>
      </c>
      <c r="N1340" s="70" t="s">
        <v>158</v>
      </c>
      <c r="O1340" s="70" t="s">
        <v>3841</v>
      </c>
      <c r="P1340" s="70" t="s">
        <v>14</v>
      </c>
      <c r="Q1340" s="89" t="s">
        <v>670</v>
      </c>
      <c r="R1340" s="70" t="s">
        <v>671</v>
      </c>
      <c r="S1340" s="70" t="s">
        <v>465</v>
      </c>
      <c r="T1340" s="88" t="s">
        <v>264</v>
      </c>
      <c r="U1340" s="88">
        <v>6</v>
      </c>
      <c r="V1340" s="87">
        <v>135</v>
      </c>
      <c r="W1340" s="87" t="s">
        <v>1017</v>
      </c>
      <c r="X1340" s="78">
        <v>44752</v>
      </c>
      <c r="Y1340" s="78">
        <v>45261</v>
      </c>
      <c r="Z1340" s="69" t="s">
        <v>1080</v>
      </c>
      <c r="AA1340" s="319">
        <v>51080</v>
      </c>
      <c r="AB1340" s="70">
        <v>73</v>
      </c>
      <c r="AC1340" s="70">
        <v>45</v>
      </c>
      <c r="AD1340" s="78">
        <v>46295</v>
      </c>
      <c r="AE1340" s="115">
        <v>640</v>
      </c>
      <c r="AF1340" s="115"/>
      <c r="AG1340" s="70"/>
      <c r="AH1340" s="70"/>
      <c r="AI1340" s="70"/>
      <c r="AJ1340" s="70"/>
      <c r="AK1340" s="70"/>
      <c r="AL1340" s="76"/>
      <c r="AM1340" s="76"/>
      <c r="AN1340" s="76"/>
      <c r="AO1340" s="76"/>
      <c r="AP1340" s="76"/>
      <c r="AQ1340" s="76"/>
      <c r="AR1340" s="76"/>
      <c r="AS1340" s="76"/>
      <c r="AT1340" s="76"/>
      <c r="AU1340" s="76"/>
      <c r="AV1340" s="76"/>
      <c r="AW1340" s="70"/>
      <c r="AX1340" s="70"/>
      <c r="AY1340" s="70"/>
      <c r="AZ1340" s="70"/>
      <c r="BA1340" s="76"/>
      <c r="BB1340" s="76"/>
      <c r="BC1340" s="70"/>
      <c r="BD1340" s="70"/>
      <c r="BE1340" s="70"/>
      <c r="BF1340" s="70"/>
      <c r="BG1340" s="70"/>
      <c r="BH1340" s="70"/>
      <c r="BI1340" s="70"/>
      <c r="BJ1340" s="70"/>
      <c r="BK1340" s="70"/>
      <c r="BL1340" s="70"/>
      <c r="BM1340" s="70"/>
      <c r="BN1340" s="70"/>
      <c r="BO1340" s="70"/>
      <c r="BP1340" s="70"/>
      <c r="BQ1340" s="70"/>
      <c r="BR1340" s="70"/>
      <c r="BS1340" s="70"/>
      <c r="BT1340" s="70"/>
      <c r="BU1340" s="70"/>
      <c r="BV1340" s="70"/>
      <c r="BW1340" s="70"/>
      <c r="BX1340" s="70"/>
      <c r="BY1340" s="70"/>
      <c r="BZ1340" s="70"/>
      <c r="CA1340" s="70"/>
      <c r="CB1340" s="70"/>
      <c r="CC1340" s="70"/>
      <c r="CD1340" s="70"/>
      <c r="CE1340" s="70"/>
      <c r="CF1340" s="70"/>
      <c r="CG1340" s="70"/>
      <c r="CH1340" s="70"/>
      <c r="CI1340" s="70"/>
      <c r="CJ1340" s="70"/>
      <c r="CK1340" s="70"/>
      <c r="CL1340" s="70"/>
      <c r="CM1340" s="70"/>
      <c r="CN1340" s="70"/>
      <c r="CO1340" s="70"/>
      <c r="CP1340" s="70"/>
      <c r="CQ1340" s="70"/>
      <c r="CR1340" s="70"/>
      <c r="CS1340" s="58">
        <f>+AL1340+AT1340</f>
        <v>0</v>
      </c>
      <c r="CT1340" s="76">
        <f>+BA1340+BG1340+BM1340+BS1340+BY1340+CE1340+CK1340+CQ1340</f>
        <v>0</v>
      </c>
      <c r="CU1340" s="76">
        <f>+CS1340-CT1340</f>
        <v>0</v>
      </c>
      <c r="CV1340" s="81">
        <f>+AE1340-AL1340-AT1340</f>
        <v>640</v>
      </c>
      <c r="CW1340" s="70"/>
      <c r="CX1340" s="70"/>
      <c r="CY1340" s="70"/>
    </row>
    <row r="1341" spans="1:103">
      <c r="A1341" s="70" t="s">
        <v>668</v>
      </c>
      <c r="B1341" s="71">
        <v>82</v>
      </c>
      <c r="C1341" s="72" t="s">
        <v>402</v>
      </c>
      <c r="D1341" s="72" t="s">
        <v>403</v>
      </c>
      <c r="E1341" s="71"/>
      <c r="F1341" s="71"/>
      <c r="G1341" s="71" t="s">
        <v>264</v>
      </c>
      <c r="H1341" s="71">
        <v>7</v>
      </c>
      <c r="I1341" s="73">
        <v>135</v>
      </c>
      <c r="J1341" s="73">
        <v>49900</v>
      </c>
      <c r="K1341" s="72">
        <v>0</v>
      </c>
      <c r="L1341" s="72" t="s">
        <v>41</v>
      </c>
      <c r="M1341" s="92" t="s">
        <v>14</v>
      </c>
      <c r="N1341" s="70" t="s">
        <v>158</v>
      </c>
      <c r="O1341" s="70" t="s">
        <v>3841</v>
      </c>
      <c r="P1341" s="70" t="s">
        <v>14</v>
      </c>
      <c r="Q1341" s="89" t="s">
        <v>670</v>
      </c>
      <c r="R1341" s="70" t="s">
        <v>671</v>
      </c>
      <c r="S1341" s="70" t="s">
        <v>465</v>
      </c>
      <c r="T1341" s="88" t="s">
        <v>264</v>
      </c>
      <c r="U1341" s="88">
        <v>6</v>
      </c>
      <c r="V1341" s="87">
        <v>135</v>
      </c>
      <c r="W1341" s="87" t="s">
        <v>1017</v>
      </c>
      <c r="X1341" s="78">
        <v>44752</v>
      </c>
      <c r="Y1341" s="78">
        <v>45261</v>
      </c>
      <c r="Z1341" s="69" t="s">
        <v>1080</v>
      </c>
      <c r="AA1341" s="319">
        <v>51080</v>
      </c>
      <c r="AB1341" s="70">
        <v>73</v>
      </c>
      <c r="AC1341" s="70">
        <v>46</v>
      </c>
      <c r="AD1341" s="78">
        <v>46326</v>
      </c>
      <c r="AE1341" s="115">
        <v>640</v>
      </c>
      <c r="AF1341" s="115"/>
      <c r="AG1341" s="70"/>
      <c r="AH1341" s="70"/>
      <c r="AI1341" s="70"/>
      <c r="AJ1341" s="70"/>
      <c r="AK1341" s="70"/>
      <c r="AL1341" s="76"/>
      <c r="AM1341" s="76"/>
      <c r="AN1341" s="76"/>
      <c r="AO1341" s="76"/>
      <c r="AP1341" s="76"/>
      <c r="AQ1341" s="76"/>
      <c r="AR1341" s="76"/>
      <c r="AS1341" s="76"/>
      <c r="AT1341" s="76"/>
      <c r="AU1341" s="76"/>
      <c r="AV1341" s="76"/>
      <c r="AW1341" s="70"/>
      <c r="AX1341" s="70"/>
      <c r="AY1341" s="70"/>
      <c r="AZ1341" s="70"/>
      <c r="BA1341" s="76"/>
      <c r="BB1341" s="76"/>
      <c r="BC1341" s="70"/>
      <c r="BD1341" s="70"/>
      <c r="BE1341" s="70"/>
      <c r="BF1341" s="70"/>
      <c r="BG1341" s="70"/>
      <c r="BH1341" s="70"/>
      <c r="BI1341" s="70"/>
      <c r="BJ1341" s="70"/>
      <c r="BK1341" s="70"/>
      <c r="BL1341" s="70"/>
      <c r="BM1341" s="70"/>
      <c r="BN1341" s="70"/>
      <c r="BO1341" s="70"/>
      <c r="BP1341" s="70"/>
      <c r="BQ1341" s="70"/>
      <c r="BR1341" s="70"/>
      <c r="BS1341" s="70"/>
      <c r="BT1341" s="70"/>
      <c r="BU1341" s="70"/>
      <c r="BV1341" s="70"/>
      <c r="BW1341" s="70"/>
      <c r="BX1341" s="70"/>
      <c r="BY1341" s="70"/>
      <c r="BZ1341" s="70"/>
      <c r="CA1341" s="70"/>
      <c r="CB1341" s="70"/>
      <c r="CC1341" s="70"/>
      <c r="CD1341" s="70"/>
      <c r="CE1341" s="70"/>
      <c r="CF1341" s="70"/>
      <c r="CG1341" s="70"/>
      <c r="CH1341" s="70"/>
      <c r="CI1341" s="70"/>
      <c r="CJ1341" s="70"/>
      <c r="CK1341" s="70"/>
      <c r="CL1341" s="70"/>
      <c r="CM1341" s="70"/>
      <c r="CN1341" s="70"/>
      <c r="CO1341" s="70"/>
      <c r="CP1341" s="70"/>
      <c r="CQ1341" s="70"/>
      <c r="CR1341" s="70"/>
      <c r="CS1341" s="58">
        <f>+AL1341+AT1341</f>
        <v>0</v>
      </c>
      <c r="CT1341" s="76">
        <f>+BA1341+BG1341+BM1341+BS1341+BY1341+CE1341+CK1341+CQ1341</f>
        <v>0</v>
      </c>
      <c r="CU1341" s="76">
        <f>+CS1341-CT1341</f>
        <v>0</v>
      </c>
      <c r="CV1341" s="81">
        <f>+AE1341-AL1341-AT1341</f>
        <v>640</v>
      </c>
      <c r="CW1341" s="70"/>
      <c r="CX1341" s="70"/>
      <c r="CY1341" s="70"/>
    </row>
    <row r="1342" spans="1:103">
      <c r="A1342" s="70" t="s">
        <v>668</v>
      </c>
      <c r="B1342" s="71">
        <v>82</v>
      </c>
      <c r="C1342" s="72" t="s">
        <v>402</v>
      </c>
      <c r="D1342" s="72" t="s">
        <v>403</v>
      </c>
      <c r="E1342" s="71"/>
      <c r="F1342" s="71"/>
      <c r="G1342" s="71" t="s">
        <v>264</v>
      </c>
      <c r="H1342" s="71">
        <v>7</v>
      </c>
      <c r="I1342" s="73">
        <v>135</v>
      </c>
      <c r="J1342" s="73">
        <v>49900</v>
      </c>
      <c r="K1342" s="72">
        <v>0</v>
      </c>
      <c r="L1342" s="72" t="s">
        <v>41</v>
      </c>
      <c r="M1342" s="92" t="s">
        <v>14</v>
      </c>
      <c r="N1342" s="70" t="s">
        <v>158</v>
      </c>
      <c r="O1342" s="70" t="s">
        <v>3841</v>
      </c>
      <c r="P1342" s="70" t="s">
        <v>14</v>
      </c>
      <c r="Q1342" s="89" t="s">
        <v>670</v>
      </c>
      <c r="R1342" s="70" t="s">
        <v>671</v>
      </c>
      <c r="S1342" s="70" t="s">
        <v>465</v>
      </c>
      <c r="T1342" s="88" t="s">
        <v>264</v>
      </c>
      <c r="U1342" s="88">
        <v>6</v>
      </c>
      <c r="V1342" s="87">
        <v>135</v>
      </c>
      <c r="W1342" s="87" t="s">
        <v>1017</v>
      </c>
      <c r="X1342" s="78">
        <v>44752</v>
      </c>
      <c r="Y1342" s="78">
        <v>45261</v>
      </c>
      <c r="Z1342" s="69" t="s">
        <v>1080</v>
      </c>
      <c r="AA1342" s="319">
        <v>51080</v>
      </c>
      <c r="AB1342" s="70">
        <v>73</v>
      </c>
      <c r="AC1342" s="70">
        <v>47</v>
      </c>
      <c r="AD1342" s="78">
        <v>46356</v>
      </c>
      <c r="AE1342" s="115">
        <v>640</v>
      </c>
      <c r="AF1342" s="115"/>
      <c r="AG1342" s="70"/>
      <c r="AH1342" s="70"/>
      <c r="AI1342" s="70"/>
      <c r="AJ1342" s="70"/>
      <c r="AK1342" s="70"/>
      <c r="AL1342" s="76"/>
      <c r="AM1342" s="76"/>
      <c r="AN1342" s="76"/>
      <c r="AO1342" s="76"/>
      <c r="AP1342" s="76"/>
      <c r="AQ1342" s="76"/>
      <c r="AR1342" s="76"/>
      <c r="AS1342" s="76"/>
      <c r="AT1342" s="76"/>
      <c r="AU1342" s="76"/>
      <c r="AV1342" s="76"/>
      <c r="AW1342" s="70"/>
      <c r="AX1342" s="70"/>
      <c r="AY1342" s="70"/>
      <c r="AZ1342" s="70"/>
      <c r="BA1342" s="76"/>
      <c r="BB1342" s="76"/>
      <c r="BC1342" s="70"/>
      <c r="BD1342" s="70"/>
      <c r="BE1342" s="70"/>
      <c r="BF1342" s="70"/>
      <c r="BG1342" s="70"/>
      <c r="BH1342" s="70"/>
      <c r="BI1342" s="70"/>
      <c r="BJ1342" s="70"/>
      <c r="BK1342" s="70"/>
      <c r="BL1342" s="70"/>
      <c r="BM1342" s="70"/>
      <c r="BN1342" s="70"/>
      <c r="BO1342" s="70"/>
      <c r="BP1342" s="70"/>
      <c r="BQ1342" s="70"/>
      <c r="BR1342" s="70"/>
      <c r="BS1342" s="70"/>
      <c r="BT1342" s="70"/>
      <c r="BU1342" s="70"/>
      <c r="BV1342" s="70"/>
      <c r="BW1342" s="70"/>
      <c r="BX1342" s="70"/>
      <c r="BY1342" s="70"/>
      <c r="BZ1342" s="70"/>
      <c r="CA1342" s="70"/>
      <c r="CB1342" s="70"/>
      <c r="CC1342" s="70"/>
      <c r="CD1342" s="70"/>
      <c r="CE1342" s="70"/>
      <c r="CF1342" s="70"/>
      <c r="CG1342" s="70"/>
      <c r="CH1342" s="70"/>
      <c r="CI1342" s="70"/>
      <c r="CJ1342" s="70"/>
      <c r="CK1342" s="70"/>
      <c r="CL1342" s="70"/>
      <c r="CM1342" s="70"/>
      <c r="CN1342" s="70"/>
      <c r="CO1342" s="70"/>
      <c r="CP1342" s="70"/>
      <c r="CQ1342" s="70"/>
      <c r="CR1342" s="70"/>
      <c r="CS1342" s="58">
        <f>+AL1342+AT1342</f>
        <v>0</v>
      </c>
      <c r="CT1342" s="76">
        <f>+BA1342+BG1342+BM1342+BS1342+BY1342+CE1342+CK1342+CQ1342</f>
        <v>0</v>
      </c>
      <c r="CU1342" s="76">
        <f>+CS1342-CT1342</f>
        <v>0</v>
      </c>
      <c r="CV1342" s="81">
        <f>+AE1342-AL1342-AT1342</f>
        <v>640</v>
      </c>
      <c r="CW1342" s="70"/>
      <c r="CX1342" s="70"/>
      <c r="CY1342" s="70"/>
    </row>
    <row r="1343" spans="1:103">
      <c r="A1343" s="70" t="s">
        <v>668</v>
      </c>
      <c r="B1343" s="71">
        <v>82</v>
      </c>
      <c r="C1343" s="72" t="s">
        <v>402</v>
      </c>
      <c r="D1343" s="72" t="s">
        <v>403</v>
      </c>
      <c r="E1343" s="71"/>
      <c r="F1343" s="71"/>
      <c r="G1343" s="71" t="s">
        <v>264</v>
      </c>
      <c r="H1343" s="71">
        <v>7</v>
      </c>
      <c r="I1343" s="73">
        <v>135</v>
      </c>
      <c r="J1343" s="73">
        <v>49900</v>
      </c>
      <c r="K1343" s="72">
        <v>0</v>
      </c>
      <c r="L1343" s="72" t="s">
        <v>41</v>
      </c>
      <c r="M1343" s="92" t="s">
        <v>14</v>
      </c>
      <c r="N1343" s="70" t="s">
        <v>158</v>
      </c>
      <c r="O1343" s="70" t="s">
        <v>3841</v>
      </c>
      <c r="P1343" s="70" t="s">
        <v>14</v>
      </c>
      <c r="Q1343" s="89" t="s">
        <v>670</v>
      </c>
      <c r="R1343" s="70" t="s">
        <v>671</v>
      </c>
      <c r="S1343" s="70" t="s">
        <v>465</v>
      </c>
      <c r="T1343" s="88" t="s">
        <v>264</v>
      </c>
      <c r="U1343" s="88">
        <v>6</v>
      </c>
      <c r="V1343" s="87">
        <v>135</v>
      </c>
      <c r="W1343" s="87" t="s">
        <v>1017</v>
      </c>
      <c r="X1343" s="78">
        <v>44752</v>
      </c>
      <c r="Y1343" s="78">
        <v>45261</v>
      </c>
      <c r="Z1343" s="69" t="s">
        <v>1080</v>
      </c>
      <c r="AA1343" s="319">
        <v>51080</v>
      </c>
      <c r="AB1343" s="70">
        <v>73</v>
      </c>
      <c r="AC1343" s="70">
        <v>48</v>
      </c>
      <c r="AD1343" s="78">
        <v>46387</v>
      </c>
      <c r="AE1343" s="115">
        <v>640</v>
      </c>
      <c r="AF1343" s="115"/>
      <c r="AG1343" s="70"/>
      <c r="AH1343" s="70"/>
      <c r="AI1343" s="70"/>
      <c r="AJ1343" s="70"/>
      <c r="AK1343" s="70"/>
      <c r="AL1343" s="76"/>
      <c r="AM1343" s="76"/>
      <c r="AN1343" s="76"/>
      <c r="AO1343" s="76"/>
      <c r="AP1343" s="76"/>
      <c r="AQ1343" s="76"/>
      <c r="AR1343" s="76"/>
      <c r="AS1343" s="76"/>
      <c r="AT1343" s="76"/>
      <c r="AU1343" s="76"/>
      <c r="AV1343" s="76"/>
      <c r="AW1343" s="70"/>
      <c r="AX1343" s="70"/>
      <c r="AY1343" s="70"/>
      <c r="AZ1343" s="70"/>
      <c r="BA1343" s="76"/>
      <c r="BB1343" s="76"/>
      <c r="BC1343" s="70"/>
      <c r="BD1343" s="70"/>
      <c r="BE1343" s="70"/>
      <c r="BF1343" s="70"/>
      <c r="BG1343" s="70"/>
      <c r="BH1343" s="70"/>
      <c r="BI1343" s="70"/>
      <c r="BJ1343" s="70"/>
      <c r="BK1343" s="70"/>
      <c r="BL1343" s="70"/>
      <c r="BM1343" s="70"/>
      <c r="BN1343" s="70"/>
      <c r="BO1343" s="70"/>
      <c r="BP1343" s="70"/>
      <c r="BQ1343" s="70"/>
      <c r="BR1343" s="70"/>
      <c r="BS1343" s="70"/>
      <c r="BT1343" s="70"/>
      <c r="BU1343" s="70"/>
      <c r="BV1343" s="70"/>
      <c r="BW1343" s="70"/>
      <c r="BX1343" s="70"/>
      <c r="BY1343" s="70"/>
      <c r="BZ1343" s="70"/>
      <c r="CA1343" s="70"/>
      <c r="CB1343" s="70"/>
      <c r="CC1343" s="70"/>
      <c r="CD1343" s="70"/>
      <c r="CE1343" s="70"/>
      <c r="CF1343" s="70"/>
      <c r="CG1343" s="70"/>
      <c r="CH1343" s="70"/>
      <c r="CI1343" s="70"/>
      <c r="CJ1343" s="70"/>
      <c r="CK1343" s="70"/>
      <c r="CL1343" s="70"/>
      <c r="CM1343" s="70"/>
      <c r="CN1343" s="70"/>
      <c r="CO1343" s="70"/>
      <c r="CP1343" s="70"/>
      <c r="CQ1343" s="70"/>
      <c r="CR1343" s="70"/>
      <c r="CS1343" s="58">
        <f>+AL1343+AT1343</f>
        <v>0</v>
      </c>
      <c r="CT1343" s="76">
        <f>+BA1343+BG1343+BM1343+BS1343+BY1343+CE1343+CK1343+CQ1343</f>
        <v>0</v>
      </c>
      <c r="CU1343" s="76">
        <f>+CS1343-CT1343</f>
        <v>0</v>
      </c>
      <c r="CV1343" s="81">
        <f>+AE1343-AL1343-AT1343</f>
        <v>640</v>
      </c>
      <c r="CW1343" s="70"/>
      <c r="CX1343" s="70"/>
      <c r="CY1343" s="70"/>
    </row>
    <row r="1344" spans="1:103">
      <c r="A1344" s="70" t="s">
        <v>668</v>
      </c>
      <c r="B1344" s="71">
        <v>82</v>
      </c>
      <c r="C1344" s="72" t="s">
        <v>402</v>
      </c>
      <c r="D1344" s="72" t="s">
        <v>403</v>
      </c>
      <c r="E1344" s="71"/>
      <c r="F1344" s="71"/>
      <c r="G1344" s="71" t="s">
        <v>264</v>
      </c>
      <c r="H1344" s="71">
        <v>7</v>
      </c>
      <c r="I1344" s="73">
        <v>135</v>
      </c>
      <c r="J1344" s="73">
        <v>49900</v>
      </c>
      <c r="K1344" s="72">
        <v>0</v>
      </c>
      <c r="L1344" s="72" t="s">
        <v>41</v>
      </c>
      <c r="M1344" s="92" t="s">
        <v>14</v>
      </c>
      <c r="N1344" s="70" t="s">
        <v>158</v>
      </c>
      <c r="O1344" s="70" t="s">
        <v>3841</v>
      </c>
      <c r="P1344" s="70" t="s">
        <v>14</v>
      </c>
      <c r="Q1344" s="89" t="s">
        <v>670</v>
      </c>
      <c r="R1344" s="70" t="s">
        <v>671</v>
      </c>
      <c r="S1344" s="70" t="s">
        <v>465</v>
      </c>
      <c r="T1344" s="88" t="s">
        <v>264</v>
      </c>
      <c r="U1344" s="88">
        <v>6</v>
      </c>
      <c r="V1344" s="87">
        <v>135</v>
      </c>
      <c r="W1344" s="87" t="s">
        <v>1017</v>
      </c>
      <c r="X1344" s="78">
        <v>44752</v>
      </c>
      <c r="Y1344" s="78">
        <v>45261</v>
      </c>
      <c r="Z1344" s="69" t="s">
        <v>1080</v>
      </c>
      <c r="AA1344" s="319">
        <v>51080</v>
      </c>
      <c r="AB1344" s="70">
        <v>73</v>
      </c>
      <c r="AC1344" s="70">
        <v>49</v>
      </c>
      <c r="AD1344" s="78">
        <v>46418</v>
      </c>
      <c r="AE1344" s="115">
        <v>640</v>
      </c>
      <c r="AF1344" s="115"/>
      <c r="AG1344" s="70"/>
      <c r="AH1344" s="70"/>
      <c r="AI1344" s="70"/>
      <c r="AJ1344" s="70"/>
      <c r="AK1344" s="70"/>
      <c r="AL1344" s="76"/>
      <c r="AM1344" s="76"/>
      <c r="AN1344" s="76"/>
      <c r="AO1344" s="76"/>
      <c r="AP1344" s="76"/>
      <c r="AQ1344" s="76"/>
      <c r="AR1344" s="76"/>
      <c r="AS1344" s="76"/>
      <c r="AT1344" s="76"/>
      <c r="AU1344" s="76"/>
      <c r="AV1344" s="76"/>
      <c r="AW1344" s="70"/>
      <c r="AX1344" s="70"/>
      <c r="AY1344" s="70"/>
      <c r="AZ1344" s="70"/>
      <c r="BA1344" s="76"/>
      <c r="BB1344" s="76"/>
      <c r="BC1344" s="70"/>
      <c r="BD1344" s="70"/>
      <c r="BE1344" s="70"/>
      <c r="BF1344" s="70"/>
      <c r="BG1344" s="70"/>
      <c r="BH1344" s="70"/>
      <c r="BI1344" s="70"/>
      <c r="BJ1344" s="70"/>
      <c r="BK1344" s="70"/>
      <c r="BL1344" s="70"/>
      <c r="BM1344" s="70"/>
      <c r="BN1344" s="70"/>
      <c r="BO1344" s="70"/>
      <c r="BP1344" s="70"/>
      <c r="BQ1344" s="70"/>
      <c r="BR1344" s="70"/>
      <c r="BS1344" s="70"/>
      <c r="BT1344" s="70"/>
      <c r="BU1344" s="70"/>
      <c r="BV1344" s="70"/>
      <c r="BW1344" s="70"/>
      <c r="BX1344" s="70"/>
      <c r="BY1344" s="70"/>
      <c r="BZ1344" s="70"/>
      <c r="CA1344" s="70"/>
      <c r="CB1344" s="70"/>
      <c r="CC1344" s="70"/>
      <c r="CD1344" s="70"/>
      <c r="CE1344" s="70"/>
      <c r="CF1344" s="70"/>
      <c r="CG1344" s="70"/>
      <c r="CH1344" s="70"/>
      <c r="CI1344" s="70"/>
      <c r="CJ1344" s="70"/>
      <c r="CK1344" s="70"/>
      <c r="CL1344" s="70"/>
      <c r="CM1344" s="70"/>
      <c r="CN1344" s="70"/>
      <c r="CO1344" s="70"/>
      <c r="CP1344" s="70"/>
      <c r="CQ1344" s="70"/>
      <c r="CR1344" s="70"/>
      <c r="CS1344" s="58">
        <f>+AL1344+AT1344</f>
        <v>0</v>
      </c>
      <c r="CT1344" s="76">
        <f>+BA1344+BG1344+BM1344+BS1344+BY1344+CE1344+CK1344+CQ1344</f>
        <v>0</v>
      </c>
      <c r="CU1344" s="76">
        <f>+CS1344-CT1344</f>
        <v>0</v>
      </c>
      <c r="CV1344" s="81">
        <f>+AE1344-AL1344-AT1344</f>
        <v>640</v>
      </c>
      <c r="CW1344" s="70"/>
      <c r="CX1344" s="70"/>
      <c r="CY1344" s="70"/>
    </row>
    <row r="1345" spans="1:103">
      <c r="A1345" s="70" t="s">
        <v>668</v>
      </c>
      <c r="B1345" s="71">
        <v>82</v>
      </c>
      <c r="C1345" s="72" t="s">
        <v>402</v>
      </c>
      <c r="D1345" s="72" t="s">
        <v>403</v>
      </c>
      <c r="E1345" s="71"/>
      <c r="F1345" s="71"/>
      <c r="G1345" s="71" t="s">
        <v>264</v>
      </c>
      <c r="H1345" s="71">
        <v>7</v>
      </c>
      <c r="I1345" s="73">
        <v>135</v>
      </c>
      <c r="J1345" s="73">
        <v>49900</v>
      </c>
      <c r="K1345" s="72">
        <v>0</v>
      </c>
      <c r="L1345" s="72" t="s">
        <v>41</v>
      </c>
      <c r="M1345" s="92" t="s">
        <v>14</v>
      </c>
      <c r="N1345" s="70" t="s">
        <v>158</v>
      </c>
      <c r="O1345" s="70" t="s">
        <v>3841</v>
      </c>
      <c r="P1345" s="70" t="s">
        <v>14</v>
      </c>
      <c r="Q1345" s="89" t="s">
        <v>670</v>
      </c>
      <c r="R1345" s="70" t="s">
        <v>671</v>
      </c>
      <c r="S1345" s="70" t="s">
        <v>465</v>
      </c>
      <c r="T1345" s="88" t="s">
        <v>264</v>
      </c>
      <c r="U1345" s="88">
        <v>6</v>
      </c>
      <c r="V1345" s="87">
        <v>135</v>
      </c>
      <c r="W1345" s="87" t="s">
        <v>1017</v>
      </c>
      <c r="X1345" s="78">
        <v>44752</v>
      </c>
      <c r="Y1345" s="78">
        <v>45261</v>
      </c>
      <c r="Z1345" s="69" t="s">
        <v>1080</v>
      </c>
      <c r="AA1345" s="319">
        <v>51080</v>
      </c>
      <c r="AB1345" s="70">
        <v>73</v>
      </c>
      <c r="AC1345" s="70">
        <v>50</v>
      </c>
      <c r="AD1345" s="78">
        <v>46446</v>
      </c>
      <c r="AE1345" s="115">
        <v>640</v>
      </c>
      <c r="AF1345" s="115"/>
      <c r="AG1345" s="70"/>
      <c r="AH1345" s="70"/>
      <c r="AI1345" s="70"/>
      <c r="AJ1345" s="70"/>
      <c r="AK1345" s="70"/>
      <c r="AL1345" s="76"/>
      <c r="AM1345" s="76"/>
      <c r="AN1345" s="76"/>
      <c r="AO1345" s="76"/>
      <c r="AP1345" s="76"/>
      <c r="AQ1345" s="76"/>
      <c r="AR1345" s="76"/>
      <c r="AS1345" s="76"/>
      <c r="AT1345" s="76"/>
      <c r="AU1345" s="76"/>
      <c r="AV1345" s="76"/>
      <c r="AW1345" s="70"/>
      <c r="AX1345" s="70"/>
      <c r="AY1345" s="70"/>
      <c r="AZ1345" s="70"/>
      <c r="BA1345" s="76"/>
      <c r="BB1345" s="76"/>
      <c r="BC1345" s="70"/>
      <c r="BD1345" s="70"/>
      <c r="BE1345" s="70"/>
      <c r="BF1345" s="70"/>
      <c r="BG1345" s="70"/>
      <c r="BH1345" s="70"/>
      <c r="BI1345" s="70"/>
      <c r="BJ1345" s="70"/>
      <c r="BK1345" s="70"/>
      <c r="BL1345" s="70"/>
      <c r="BM1345" s="70"/>
      <c r="BN1345" s="70"/>
      <c r="BO1345" s="70"/>
      <c r="BP1345" s="70"/>
      <c r="BQ1345" s="70"/>
      <c r="BR1345" s="70"/>
      <c r="BS1345" s="70"/>
      <c r="BT1345" s="70"/>
      <c r="BU1345" s="70"/>
      <c r="BV1345" s="70"/>
      <c r="BW1345" s="70"/>
      <c r="BX1345" s="70"/>
      <c r="BY1345" s="70"/>
      <c r="BZ1345" s="70"/>
      <c r="CA1345" s="70"/>
      <c r="CB1345" s="70"/>
      <c r="CC1345" s="70"/>
      <c r="CD1345" s="70"/>
      <c r="CE1345" s="70"/>
      <c r="CF1345" s="70"/>
      <c r="CG1345" s="70"/>
      <c r="CH1345" s="70"/>
      <c r="CI1345" s="70"/>
      <c r="CJ1345" s="70"/>
      <c r="CK1345" s="70"/>
      <c r="CL1345" s="70"/>
      <c r="CM1345" s="70"/>
      <c r="CN1345" s="70"/>
      <c r="CO1345" s="70"/>
      <c r="CP1345" s="70"/>
      <c r="CQ1345" s="70"/>
      <c r="CR1345" s="70"/>
      <c r="CS1345" s="58">
        <f>+AL1345+AT1345</f>
        <v>0</v>
      </c>
      <c r="CT1345" s="76">
        <f>+BA1345+BG1345+BM1345+BS1345+BY1345+CE1345+CK1345+CQ1345</f>
        <v>0</v>
      </c>
      <c r="CU1345" s="76">
        <f>+CS1345-CT1345</f>
        <v>0</v>
      </c>
      <c r="CV1345" s="81">
        <f>+AE1345-AL1345-AT1345</f>
        <v>640</v>
      </c>
      <c r="CW1345" s="70"/>
      <c r="CX1345" s="70"/>
      <c r="CY1345" s="70"/>
    </row>
    <row r="1346" spans="1:103">
      <c r="A1346" s="70" t="s">
        <v>668</v>
      </c>
      <c r="B1346" s="71">
        <v>82</v>
      </c>
      <c r="C1346" s="72" t="s">
        <v>402</v>
      </c>
      <c r="D1346" s="72" t="s">
        <v>403</v>
      </c>
      <c r="E1346" s="71"/>
      <c r="F1346" s="71"/>
      <c r="G1346" s="71" t="s">
        <v>264</v>
      </c>
      <c r="H1346" s="71">
        <v>7</v>
      </c>
      <c r="I1346" s="73">
        <v>135</v>
      </c>
      <c r="J1346" s="73">
        <v>49900</v>
      </c>
      <c r="K1346" s="72">
        <v>0</v>
      </c>
      <c r="L1346" s="72" t="s">
        <v>41</v>
      </c>
      <c r="M1346" s="92" t="s">
        <v>14</v>
      </c>
      <c r="N1346" s="70" t="s">
        <v>158</v>
      </c>
      <c r="O1346" s="70" t="s">
        <v>3841</v>
      </c>
      <c r="P1346" s="70" t="s">
        <v>14</v>
      </c>
      <c r="Q1346" s="89" t="s">
        <v>670</v>
      </c>
      <c r="R1346" s="70" t="s">
        <v>671</v>
      </c>
      <c r="S1346" s="70" t="s">
        <v>465</v>
      </c>
      <c r="T1346" s="88" t="s">
        <v>264</v>
      </c>
      <c r="U1346" s="88">
        <v>6</v>
      </c>
      <c r="V1346" s="87">
        <v>135</v>
      </c>
      <c r="W1346" s="87" t="s">
        <v>1017</v>
      </c>
      <c r="X1346" s="78">
        <v>44752</v>
      </c>
      <c r="Y1346" s="78">
        <v>45261</v>
      </c>
      <c r="Z1346" s="69" t="s">
        <v>1080</v>
      </c>
      <c r="AA1346" s="319">
        <v>51080</v>
      </c>
      <c r="AB1346" s="70">
        <v>73</v>
      </c>
      <c r="AC1346" s="70">
        <v>51</v>
      </c>
      <c r="AD1346" s="78">
        <v>46477</v>
      </c>
      <c r="AE1346" s="115">
        <v>640</v>
      </c>
      <c r="AF1346" s="115"/>
      <c r="AG1346" s="70"/>
      <c r="AH1346" s="70"/>
      <c r="AI1346" s="70"/>
      <c r="AJ1346" s="70"/>
      <c r="AK1346" s="70"/>
      <c r="AL1346" s="76"/>
      <c r="AM1346" s="76"/>
      <c r="AN1346" s="76"/>
      <c r="AO1346" s="76"/>
      <c r="AP1346" s="76"/>
      <c r="AQ1346" s="76"/>
      <c r="AR1346" s="76"/>
      <c r="AS1346" s="76"/>
      <c r="AT1346" s="76"/>
      <c r="AU1346" s="76"/>
      <c r="AV1346" s="76"/>
      <c r="AW1346" s="70"/>
      <c r="AX1346" s="70"/>
      <c r="AY1346" s="70"/>
      <c r="AZ1346" s="70"/>
      <c r="BA1346" s="76"/>
      <c r="BB1346" s="76"/>
      <c r="BC1346" s="70"/>
      <c r="BD1346" s="70"/>
      <c r="BE1346" s="70"/>
      <c r="BF1346" s="70"/>
      <c r="BG1346" s="70"/>
      <c r="BH1346" s="70"/>
      <c r="BI1346" s="70"/>
      <c r="BJ1346" s="70"/>
      <c r="BK1346" s="70"/>
      <c r="BL1346" s="70"/>
      <c r="BM1346" s="70"/>
      <c r="BN1346" s="70"/>
      <c r="BO1346" s="70"/>
      <c r="BP1346" s="70"/>
      <c r="BQ1346" s="70"/>
      <c r="BR1346" s="70"/>
      <c r="BS1346" s="70"/>
      <c r="BT1346" s="70"/>
      <c r="BU1346" s="70"/>
      <c r="BV1346" s="70"/>
      <c r="BW1346" s="70"/>
      <c r="BX1346" s="70"/>
      <c r="BY1346" s="70"/>
      <c r="BZ1346" s="70"/>
      <c r="CA1346" s="70"/>
      <c r="CB1346" s="70"/>
      <c r="CC1346" s="70"/>
      <c r="CD1346" s="70"/>
      <c r="CE1346" s="70"/>
      <c r="CF1346" s="70"/>
      <c r="CG1346" s="70"/>
      <c r="CH1346" s="70"/>
      <c r="CI1346" s="70"/>
      <c r="CJ1346" s="70"/>
      <c r="CK1346" s="70"/>
      <c r="CL1346" s="70"/>
      <c r="CM1346" s="70"/>
      <c r="CN1346" s="70"/>
      <c r="CO1346" s="70"/>
      <c r="CP1346" s="70"/>
      <c r="CQ1346" s="70"/>
      <c r="CR1346" s="70"/>
      <c r="CS1346" s="58">
        <f>+AL1346+AT1346</f>
        <v>0</v>
      </c>
      <c r="CT1346" s="76">
        <f>+BA1346+BG1346+BM1346+BS1346+BY1346+CE1346+CK1346+CQ1346</f>
        <v>0</v>
      </c>
      <c r="CU1346" s="76">
        <f>+CS1346-CT1346</f>
        <v>0</v>
      </c>
      <c r="CV1346" s="81">
        <f>+AE1346-AL1346-AT1346</f>
        <v>640</v>
      </c>
      <c r="CW1346" s="70"/>
      <c r="CX1346" s="70"/>
      <c r="CY1346" s="70"/>
    </row>
    <row r="1347" spans="1:103">
      <c r="A1347" s="70" t="s">
        <v>668</v>
      </c>
      <c r="B1347" s="71">
        <v>82</v>
      </c>
      <c r="C1347" s="72" t="s">
        <v>402</v>
      </c>
      <c r="D1347" s="72" t="s">
        <v>403</v>
      </c>
      <c r="E1347" s="71"/>
      <c r="F1347" s="71"/>
      <c r="G1347" s="71" t="s">
        <v>264</v>
      </c>
      <c r="H1347" s="71">
        <v>7</v>
      </c>
      <c r="I1347" s="73">
        <v>135</v>
      </c>
      <c r="J1347" s="73">
        <v>49900</v>
      </c>
      <c r="K1347" s="72">
        <v>0</v>
      </c>
      <c r="L1347" s="72" t="s">
        <v>41</v>
      </c>
      <c r="M1347" s="92" t="s">
        <v>14</v>
      </c>
      <c r="N1347" s="70" t="s">
        <v>158</v>
      </c>
      <c r="O1347" s="70" t="s">
        <v>3841</v>
      </c>
      <c r="P1347" s="70" t="s">
        <v>14</v>
      </c>
      <c r="Q1347" s="89" t="s">
        <v>670</v>
      </c>
      <c r="R1347" s="70" t="s">
        <v>671</v>
      </c>
      <c r="S1347" s="70" t="s">
        <v>465</v>
      </c>
      <c r="T1347" s="88" t="s">
        <v>264</v>
      </c>
      <c r="U1347" s="88">
        <v>6</v>
      </c>
      <c r="V1347" s="87">
        <v>135</v>
      </c>
      <c r="W1347" s="87" t="s">
        <v>1017</v>
      </c>
      <c r="X1347" s="78">
        <v>44752</v>
      </c>
      <c r="Y1347" s="78">
        <v>45261</v>
      </c>
      <c r="Z1347" s="69" t="s">
        <v>1080</v>
      </c>
      <c r="AA1347" s="319">
        <v>51080</v>
      </c>
      <c r="AB1347" s="70">
        <v>73</v>
      </c>
      <c r="AC1347" s="70">
        <v>52</v>
      </c>
      <c r="AD1347" s="78">
        <v>46507</v>
      </c>
      <c r="AE1347" s="115">
        <v>640</v>
      </c>
      <c r="AF1347" s="115"/>
      <c r="AG1347" s="70"/>
      <c r="AH1347" s="70"/>
      <c r="AI1347" s="70"/>
      <c r="AJ1347" s="70"/>
      <c r="AK1347" s="70"/>
      <c r="AL1347" s="76"/>
      <c r="AM1347" s="76"/>
      <c r="AN1347" s="76"/>
      <c r="AO1347" s="76"/>
      <c r="AP1347" s="76"/>
      <c r="AQ1347" s="76"/>
      <c r="AR1347" s="76"/>
      <c r="AS1347" s="76"/>
      <c r="AT1347" s="76"/>
      <c r="AU1347" s="76"/>
      <c r="AV1347" s="76"/>
      <c r="AW1347" s="70"/>
      <c r="AX1347" s="70"/>
      <c r="AY1347" s="70"/>
      <c r="AZ1347" s="70"/>
      <c r="BA1347" s="76"/>
      <c r="BB1347" s="76"/>
      <c r="BC1347" s="70"/>
      <c r="BD1347" s="70"/>
      <c r="BE1347" s="70"/>
      <c r="BF1347" s="70"/>
      <c r="BG1347" s="70"/>
      <c r="BH1347" s="70"/>
      <c r="BI1347" s="70"/>
      <c r="BJ1347" s="70"/>
      <c r="BK1347" s="70"/>
      <c r="BL1347" s="70"/>
      <c r="BM1347" s="70"/>
      <c r="BN1347" s="70"/>
      <c r="BO1347" s="70"/>
      <c r="BP1347" s="70"/>
      <c r="BQ1347" s="70"/>
      <c r="BR1347" s="70"/>
      <c r="BS1347" s="70"/>
      <c r="BT1347" s="70"/>
      <c r="BU1347" s="70"/>
      <c r="BV1347" s="70"/>
      <c r="BW1347" s="70"/>
      <c r="BX1347" s="70"/>
      <c r="BY1347" s="70"/>
      <c r="BZ1347" s="70"/>
      <c r="CA1347" s="70"/>
      <c r="CB1347" s="70"/>
      <c r="CC1347" s="70"/>
      <c r="CD1347" s="70"/>
      <c r="CE1347" s="70"/>
      <c r="CF1347" s="70"/>
      <c r="CG1347" s="70"/>
      <c r="CH1347" s="70"/>
      <c r="CI1347" s="70"/>
      <c r="CJ1347" s="70"/>
      <c r="CK1347" s="70"/>
      <c r="CL1347" s="70"/>
      <c r="CM1347" s="70"/>
      <c r="CN1347" s="70"/>
      <c r="CO1347" s="70"/>
      <c r="CP1347" s="70"/>
      <c r="CQ1347" s="70"/>
      <c r="CR1347" s="70"/>
      <c r="CS1347" s="58">
        <f>+AL1347+AT1347</f>
        <v>0</v>
      </c>
      <c r="CT1347" s="76">
        <f>+BA1347+BG1347+BM1347+BS1347+BY1347+CE1347+CK1347+CQ1347</f>
        <v>0</v>
      </c>
      <c r="CU1347" s="76">
        <f>+CS1347-CT1347</f>
        <v>0</v>
      </c>
      <c r="CV1347" s="81">
        <f>+AE1347-AL1347-AT1347</f>
        <v>640</v>
      </c>
      <c r="CW1347" s="70"/>
      <c r="CX1347" s="70"/>
      <c r="CY1347" s="70"/>
    </row>
    <row r="1348" spans="1:103">
      <c r="A1348" s="70" t="s">
        <v>668</v>
      </c>
      <c r="B1348" s="71">
        <v>82</v>
      </c>
      <c r="C1348" s="72" t="s">
        <v>402</v>
      </c>
      <c r="D1348" s="72" t="s">
        <v>403</v>
      </c>
      <c r="E1348" s="71"/>
      <c r="F1348" s="71"/>
      <c r="G1348" s="71" t="s">
        <v>264</v>
      </c>
      <c r="H1348" s="71">
        <v>7</v>
      </c>
      <c r="I1348" s="73">
        <v>135</v>
      </c>
      <c r="J1348" s="73">
        <v>49900</v>
      </c>
      <c r="K1348" s="72">
        <v>0</v>
      </c>
      <c r="L1348" s="72" t="s">
        <v>41</v>
      </c>
      <c r="M1348" s="92" t="s">
        <v>14</v>
      </c>
      <c r="N1348" s="70" t="s">
        <v>158</v>
      </c>
      <c r="O1348" s="70" t="s">
        <v>3841</v>
      </c>
      <c r="P1348" s="70" t="s">
        <v>14</v>
      </c>
      <c r="Q1348" s="89" t="s">
        <v>670</v>
      </c>
      <c r="R1348" s="70" t="s">
        <v>671</v>
      </c>
      <c r="S1348" s="70" t="s">
        <v>465</v>
      </c>
      <c r="T1348" s="88" t="s">
        <v>264</v>
      </c>
      <c r="U1348" s="88">
        <v>6</v>
      </c>
      <c r="V1348" s="87">
        <v>135</v>
      </c>
      <c r="W1348" s="87" t="s">
        <v>1017</v>
      </c>
      <c r="X1348" s="78">
        <v>44752</v>
      </c>
      <c r="Y1348" s="78">
        <v>45261</v>
      </c>
      <c r="Z1348" s="69" t="s">
        <v>1080</v>
      </c>
      <c r="AA1348" s="319">
        <v>51080</v>
      </c>
      <c r="AB1348" s="70">
        <v>73</v>
      </c>
      <c r="AC1348" s="70">
        <v>53</v>
      </c>
      <c r="AD1348" s="78">
        <v>46538</v>
      </c>
      <c r="AE1348" s="115">
        <v>640</v>
      </c>
      <c r="AF1348" s="115"/>
      <c r="AG1348" s="70"/>
      <c r="AH1348" s="70"/>
      <c r="AI1348" s="70"/>
      <c r="AJ1348" s="70"/>
      <c r="AK1348" s="70"/>
      <c r="AL1348" s="76"/>
      <c r="AM1348" s="76"/>
      <c r="AN1348" s="76"/>
      <c r="AO1348" s="76"/>
      <c r="AP1348" s="76"/>
      <c r="AQ1348" s="76"/>
      <c r="AR1348" s="76"/>
      <c r="AS1348" s="76"/>
      <c r="AT1348" s="76"/>
      <c r="AU1348" s="76"/>
      <c r="AV1348" s="76"/>
      <c r="AW1348" s="70"/>
      <c r="AX1348" s="70"/>
      <c r="AY1348" s="70"/>
      <c r="AZ1348" s="70"/>
      <c r="BA1348" s="76"/>
      <c r="BB1348" s="76"/>
      <c r="BC1348" s="70"/>
      <c r="BD1348" s="70"/>
      <c r="BE1348" s="70"/>
      <c r="BF1348" s="70"/>
      <c r="BG1348" s="70"/>
      <c r="BH1348" s="70"/>
      <c r="BI1348" s="70"/>
      <c r="BJ1348" s="70"/>
      <c r="BK1348" s="70"/>
      <c r="BL1348" s="70"/>
      <c r="BM1348" s="70"/>
      <c r="BN1348" s="70"/>
      <c r="BO1348" s="70"/>
      <c r="BP1348" s="70"/>
      <c r="BQ1348" s="70"/>
      <c r="BR1348" s="70"/>
      <c r="BS1348" s="70"/>
      <c r="BT1348" s="70"/>
      <c r="BU1348" s="70"/>
      <c r="BV1348" s="70"/>
      <c r="BW1348" s="70"/>
      <c r="BX1348" s="70"/>
      <c r="BY1348" s="70"/>
      <c r="BZ1348" s="70"/>
      <c r="CA1348" s="70"/>
      <c r="CB1348" s="70"/>
      <c r="CC1348" s="70"/>
      <c r="CD1348" s="70"/>
      <c r="CE1348" s="70"/>
      <c r="CF1348" s="70"/>
      <c r="CG1348" s="70"/>
      <c r="CH1348" s="70"/>
      <c r="CI1348" s="70"/>
      <c r="CJ1348" s="70"/>
      <c r="CK1348" s="70"/>
      <c r="CL1348" s="70"/>
      <c r="CM1348" s="70"/>
      <c r="CN1348" s="70"/>
      <c r="CO1348" s="70"/>
      <c r="CP1348" s="70"/>
      <c r="CQ1348" s="70"/>
      <c r="CR1348" s="70"/>
      <c r="CS1348" s="58">
        <f>+AL1348+AT1348</f>
        <v>0</v>
      </c>
      <c r="CT1348" s="76">
        <f>+BA1348+BG1348+BM1348+BS1348+BY1348+CE1348+CK1348+CQ1348</f>
        <v>0</v>
      </c>
      <c r="CU1348" s="76">
        <f>+CS1348-CT1348</f>
        <v>0</v>
      </c>
      <c r="CV1348" s="81">
        <f>+AE1348-AL1348-AT1348</f>
        <v>640</v>
      </c>
      <c r="CW1348" s="70"/>
      <c r="CX1348" s="70"/>
      <c r="CY1348" s="70"/>
    </row>
    <row r="1349" spans="1:103">
      <c r="A1349" s="70" t="s">
        <v>668</v>
      </c>
      <c r="B1349" s="71">
        <v>82</v>
      </c>
      <c r="C1349" s="72" t="s">
        <v>402</v>
      </c>
      <c r="D1349" s="72" t="s">
        <v>403</v>
      </c>
      <c r="E1349" s="71"/>
      <c r="F1349" s="71"/>
      <c r="G1349" s="71" t="s">
        <v>264</v>
      </c>
      <c r="H1349" s="71">
        <v>7</v>
      </c>
      <c r="I1349" s="73">
        <v>135</v>
      </c>
      <c r="J1349" s="73">
        <v>49900</v>
      </c>
      <c r="K1349" s="72">
        <v>0</v>
      </c>
      <c r="L1349" s="72" t="s">
        <v>41</v>
      </c>
      <c r="M1349" s="92" t="s">
        <v>14</v>
      </c>
      <c r="N1349" s="70" t="s">
        <v>158</v>
      </c>
      <c r="O1349" s="70" t="s">
        <v>3841</v>
      </c>
      <c r="P1349" s="70" t="s">
        <v>14</v>
      </c>
      <c r="Q1349" s="89" t="s">
        <v>670</v>
      </c>
      <c r="R1349" s="70" t="s">
        <v>671</v>
      </c>
      <c r="S1349" s="70" t="s">
        <v>465</v>
      </c>
      <c r="T1349" s="88" t="s">
        <v>264</v>
      </c>
      <c r="U1349" s="88">
        <v>6</v>
      </c>
      <c r="V1349" s="87">
        <v>135</v>
      </c>
      <c r="W1349" s="87" t="s">
        <v>1017</v>
      </c>
      <c r="X1349" s="78">
        <v>44752</v>
      </c>
      <c r="Y1349" s="78">
        <v>45261</v>
      </c>
      <c r="Z1349" s="69" t="s">
        <v>1080</v>
      </c>
      <c r="AA1349" s="319">
        <v>51080</v>
      </c>
      <c r="AB1349" s="70">
        <v>73</v>
      </c>
      <c r="AC1349" s="70">
        <v>54</v>
      </c>
      <c r="AD1349" s="78">
        <v>46568</v>
      </c>
      <c r="AE1349" s="115">
        <v>640</v>
      </c>
      <c r="AF1349" s="115"/>
      <c r="AG1349" s="70"/>
      <c r="AH1349" s="70"/>
      <c r="AI1349" s="70"/>
      <c r="AJ1349" s="70"/>
      <c r="AK1349" s="70"/>
      <c r="AL1349" s="76"/>
      <c r="AM1349" s="76"/>
      <c r="AN1349" s="76"/>
      <c r="AO1349" s="76"/>
      <c r="AP1349" s="76"/>
      <c r="AQ1349" s="76"/>
      <c r="AR1349" s="76"/>
      <c r="AS1349" s="76"/>
      <c r="AT1349" s="76"/>
      <c r="AU1349" s="76"/>
      <c r="AV1349" s="76"/>
      <c r="AW1349" s="70"/>
      <c r="AX1349" s="70"/>
      <c r="AY1349" s="70"/>
      <c r="AZ1349" s="70"/>
      <c r="BA1349" s="76"/>
      <c r="BB1349" s="76"/>
      <c r="BC1349" s="70"/>
      <c r="BD1349" s="70"/>
      <c r="BE1349" s="70"/>
      <c r="BF1349" s="70"/>
      <c r="BG1349" s="70"/>
      <c r="BH1349" s="70"/>
      <c r="BI1349" s="70"/>
      <c r="BJ1349" s="70"/>
      <c r="BK1349" s="70"/>
      <c r="BL1349" s="70"/>
      <c r="BM1349" s="70"/>
      <c r="BN1349" s="70"/>
      <c r="BO1349" s="70"/>
      <c r="BP1349" s="70"/>
      <c r="BQ1349" s="70"/>
      <c r="BR1349" s="70"/>
      <c r="BS1349" s="70"/>
      <c r="BT1349" s="70"/>
      <c r="BU1349" s="70"/>
      <c r="BV1349" s="70"/>
      <c r="BW1349" s="70"/>
      <c r="BX1349" s="70"/>
      <c r="BY1349" s="70"/>
      <c r="BZ1349" s="70"/>
      <c r="CA1349" s="70"/>
      <c r="CB1349" s="70"/>
      <c r="CC1349" s="70"/>
      <c r="CD1349" s="70"/>
      <c r="CE1349" s="70"/>
      <c r="CF1349" s="70"/>
      <c r="CG1349" s="70"/>
      <c r="CH1349" s="70"/>
      <c r="CI1349" s="70"/>
      <c r="CJ1349" s="70"/>
      <c r="CK1349" s="70"/>
      <c r="CL1349" s="70"/>
      <c r="CM1349" s="70"/>
      <c r="CN1349" s="70"/>
      <c r="CO1349" s="70"/>
      <c r="CP1349" s="70"/>
      <c r="CQ1349" s="70"/>
      <c r="CR1349" s="70"/>
      <c r="CS1349" s="58">
        <f>+AL1349+AT1349</f>
        <v>0</v>
      </c>
      <c r="CT1349" s="76">
        <f>+BA1349+BG1349+BM1349+BS1349+BY1349+CE1349+CK1349+CQ1349</f>
        <v>0</v>
      </c>
      <c r="CU1349" s="76">
        <f>+CS1349-CT1349</f>
        <v>0</v>
      </c>
      <c r="CV1349" s="81">
        <f>+AE1349-AL1349-AT1349</f>
        <v>640</v>
      </c>
      <c r="CW1349" s="70"/>
      <c r="CX1349" s="70"/>
      <c r="CY1349" s="70"/>
    </row>
    <row r="1350" spans="1:103">
      <c r="A1350" s="70" t="s">
        <v>668</v>
      </c>
      <c r="B1350" s="71">
        <v>82</v>
      </c>
      <c r="C1350" s="72" t="s">
        <v>402</v>
      </c>
      <c r="D1350" s="72" t="s">
        <v>403</v>
      </c>
      <c r="E1350" s="71"/>
      <c r="F1350" s="71"/>
      <c r="G1350" s="71" t="s">
        <v>264</v>
      </c>
      <c r="H1350" s="71">
        <v>7</v>
      </c>
      <c r="I1350" s="73">
        <v>135</v>
      </c>
      <c r="J1350" s="73">
        <v>49900</v>
      </c>
      <c r="K1350" s="72">
        <v>0</v>
      </c>
      <c r="L1350" s="72" t="s">
        <v>41</v>
      </c>
      <c r="M1350" s="92" t="s">
        <v>14</v>
      </c>
      <c r="N1350" s="70" t="s">
        <v>158</v>
      </c>
      <c r="O1350" s="70" t="s">
        <v>3841</v>
      </c>
      <c r="P1350" s="70" t="s">
        <v>14</v>
      </c>
      <c r="Q1350" s="89" t="s">
        <v>670</v>
      </c>
      <c r="R1350" s="70" t="s">
        <v>671</v>
      </c>
      <c r="S1350" s="70" t="s">
        <v>465</v>
      </c>
      <c r="T1350" s="88" t="s">
        <v>264</v>
      </c>
      <c r="U1350" s="88">
        <v>6</v>
      </c>
      <c r="V1350" s="87">
        <v>135</v>
      </c>
      <c r="W1350" s="87" t="s">
        <v>1017</v>
      </c>
      <c r="X1350" s="78">
        <v>44752</v>
      </c>
      <c r="Y1350" s="78">
        <v>45261</v>
      </c>
      <c r="Z1350" s="69" t="s">
        <v>1080</v>
      </c>
      <c r="AA1350" s="319">
        <v>51080</v>
      </c>
      <c r="AB1350" s="70">
        <v>73</v>
      </c>
      <c r="AC1350" s="70">
        <v>55</v>
      </c>
      <c r="AD1350" s="78">
        <v>46599</v>
      </c>
      <c r="AE1350" s="115">
        <v>640</v>
      </c>
      <c r="AF1350" s="115"/>
      <c r="AG1350" s="70"/>
      <c r="AH1350" s="70"/>
      <c r="AI1350" s="70"/>
      <c r="AJ1350" s="70"/>
      <c r="AK1350" s="70"/>
      <c r="AL1350" s="76"/>
      <c r="AM1350" s="76"/>
      <c r="AN1350" s="76"/>
      <c r="AO1350" s="76"/>
      <c r="AP1350" s="76"/>
      <c r="AQ1350" s="76"/>
      <c r="AR1350" s="76"/>
      <c r="AS1350" s="76"/>
      <c r="AT1350" s="76"/>
      <c r="AU1350" s="76"/>
      <c r="AV1350" s="76"/>
      <c r="AW1350" s="70"/>
      <c r="AX1350" s="70"/>
      <c r="AY1350" s="70"/>
      <c r="AZ1350" s="70"/>
      <c r="BA1350" s="76"/>
      <c r="BB1350" s="76"/>
      <c r="BC1350" s="70"/>
      <c r="BD1350" s="70"/>
      <c r="BE1350" s="70"/>
      <c r="BF1350" s="70"/>
      <c r="BG1350" s="70"/>
      <c r="BH1350" s="70"/>
      <c r="BI1350" s="70"/>
      <c r="BJ1350" s="70"/>
      <c r="BK1350" s="70"/>
      <c r="BL1350" s="70"/>
      <c r="BM1350" s="70"/>
      <c r="BN1350" s="70"/>
      <c r="BO1350" s="70"/>
      <c r="BP1350" s="70"/>
      <c r="BQ1350" s="70"/>
      <c r="BR1350" s="70"/>
      <c r="BS1350" s="70"/>
      <c r="BT1350" s="70"/>
      <c r="BU1350" s="70"/>
      <c r="BV1350" s="70"/>
      <c r="BW1350" s="70"/>
      <c r="BX1350" s="70"/>
      <c r="BY1350" s="70"/>
      <c r="BZ1350" s="70"/>
      <c r="CA1350" s="70"/>
      <c r="CB1350" s="70"/>
      <c r="CC1350" s="70"/>
      <c r="CD1350" s="70"/>
      <c r="CE1350" s="70"/>
      <c r="CF1350" s="70"/>
      <c r="CG1350" s="70"/>
      <c r="CH1350" s="70"/>
      <c r="CI1350" s="70"/>
      <c r="CJ1350" s="70"/>
      <c r="CK1350" s="70"/>
      <c r="CL1350" s="70"/>
      <c r="CM1350" s="70"/>
      <c r="CN1350" s="70"/>
      <c r="CO1350" s="70"/>
      <c r="CP1350" s="70"/>
      <c r="CQ1350" s="70"/>
      <c r="CR1350" s="70"/>
      <c r="CS1350" s="58">
        <f>+AL1350+AT1350</f>
        <v>0</v>
      </c>
      <c r="CT1350" s="76">
        <f>+BA1350+BG1350+BM1350+BS1350+BY1350+CE1350+CK1350+CQ1350</f>
        <v>0</v>
      </c>
      <c r="CU1350" s="76">
        <f>+CS1350-CT1350</f>
        <v>0</v>
      </c>
      <c r="CV1350" s="81">
        <f>+AE1350-AL1350-AT1350</f>
        <v>640</v>
      </c>
      <c r="CW1350" s="70"/>
      <c r="CX1350" s="70"/>
      <c r="CY1350" s="70"/>
    </row>
    <row r="1351" spans="1:103">
      <c r="A1351" s="70" t="s">
        <v>668</v>
      </c>
      <c r="B1351" s="71">
        <v>82</v>
      </c>
      <c r="C1351" s="72" t="s">
        <v>402</v>
      </c>
      <c r="D1351" s="72" t="s">
        <v>403</v>
      </c>
      <c r="E1351" s="71"/>
      <c r="F1351" s="71"/>
      <c r="G1351" s="71" t="s">
        <v>264</v>
      </c>
      <c r="H1351" s="71">
        <v>7</v>
      </c>
      <c r="I1351" s="73">
        <v>135</v>
      </c>
      <c r="J1351" s="73">
        <v>49900</v>
      </c>
      <c r="K1351" s="72">
        <v>0</v>
      </c>
      <c r="L1351" s="72" t="s">
        <v>41</v>
      </c>
      <c r="M1351" s="92" t="s">
        <v>14</v>
      </c>
      <c r="N1351" s="70" t="s">
        <v>158</v>
      </c>
      <c r="O1351" s="70" t="s">
        <v>3841</v>
      </c>
      <c r="P1351" s="70" t="s">
        <v>14</v>
      </c>
      <c r="Q1351" s="89" t="s">
        <v>670</v>
      </c>
      <c r="R1351" s="70" t="s">
        <v>671</v>
      </c>
      <c r="S1351" s="70" t="s">
        <v>465</v>
      </c>
      <c r="T1351" s="88" t="s">
        <v>264</v>
      </c>
      <c r="U1351" s="88">
        <v>6</v>
      </c>
      <c r="V1351" s="87">
        <v>135</v>
      </c>
      <c r="W1351" s="87" t="s">
        <v>1017</v>
      </c>
      <c r="X1351" s="78">
        <v>44752</v>
      </c>
      <c r="Y1351" s="78">
        <v>45261</v>
      </c>
      <c r="Z1351" s="69" t="s">
        <v>1080</v>
      </c>
      <c r="AA1351" s="319">
        <v>51080</v>
      </c>
      <c r="AB1351" s="70">
        <v>73</v>
      </c>
      <c r="AC1351" s="70">
        <v>56</v>
      </c>
      <c r="AD1351" s="78">
        <v>46630</v>
      </c>
      <c r="AE1351" s="115">
        <v>640</v>
      </c>
      <c r="AF1351" s="115"/>
      <c r="AG1351" s="70"/>
      <c r="AH1351" s="70"/>
      <c r="AI1351" s="70"/>
      <c r="AJ1351" s="70"/>
      <c r="AK1351" s="70"/>
      <c r="AL1351" s="76"/>
      <c r="AM1351" s="76"/>
      <c r="AN1351" s="76"/>
      <c r="AO1351" s="76"/>
      <c r="AP1351" s="76"/>
      <c r="AQ1351" s="76"/>
      <c r="AR1351" s="76"/>
      <c r="AS1351" s="76"/>
      <c r="AT1351" s="76"/>
      <c r="AU1351" s="76"/>
      <c r="AV1351" s="76"/>
      <c r="AW1351" s="70"/>
      <c r="AX1351" s="70"/>
      <c r="AY1351" s="70"/>
      <c r="AZ1351" s="70"/>
      <c r="BA1351" s="76"/>
      <c r="BB1351" s="76"/>
      <c r="BC1351" s="70"/>
      <c r="BD1351" s="70"/>
      <c r="BE1351" s="70"/>
      <c r="BF1351" s="70"/>
      <c r="BG1351" s="70"/>
      <c r="BH1351" s="70"/>
      <c r="BI1351" s="70"/>
      <c r="BJ1351" s="70"/>
      <c r="BK1351" s="70"/>
      <c r="BL1351" s="70"/>
      <c r="BM1351" s="70"/>
      <c r="BN1351" s="70"/>
      <c r="BO1351" s="70"/>
      <c r="BP1351" s="70"/>
      <c r="BQ1351" s="70"/>
      <c r="BR1351" s="70"/>
      <c r="BS1351" s="70"/>
      <c r="BT1351" s="70"/>
      <c r="BU1351" s="70"/>
      <c r="BV1351" s="70"/>
      <c r="BW1351" s="70"/>
      <c r="BX1351" s="70"/>
      <c r="BY1351" s="70"/>
      <c r="BZ1351" s="70"/>
      <c r="CA1351" s="70"/>
      <c r="CB1351" s="70"/>
      <c r="CC1351" s="70"/>
      <c r="CD1351" s="70"/>
      <c r="CE1351" s="70"/>
      <c r="CF1351" s="70"/>
      <c r="CG1351" s="70"/>
      <c r="CH1351" s="70"/>
      <c r="CI1351" s="70"/>
      <c r="CJ1351" s="70"/>
      <c r="CK1351" s="70"/>
      <c r="CL1351" s="70"/>
      <c r="CM1351" s="70"/>
      <c r="CN1351" s="70"/>
      <c r="CO1351" s="70"/>
      <c r="CP1351" s="70"/>
      <c r="CQ1351" s="70"/>
      <c r="CR1351" s="70"/>
      <c r="CS1351" s="58">
        <f>+AL1351+AT1351</f>
        <v>0</v>
      </c>
      <c r="CT1351" s="76">
        <f>+BA1351+BG1351+BM1351+BS1351+BY1351+CE1351+CK1351+CQ1351</f>
        <v>0</v>
      </c>
      <c r="CU1351" s="76">
        <f>+CS1351-CT1351</f>
        <v>0</v>
      </c>
      <c r="CV1351" s="81">
        <f>+AE1351-AL1351-AT1351</f>
        <v>640</v>
      </c>
      <c r="CW1351" s="70"/>
      <c r="CX1351" s="70"/>
      <c r="CY1351" s="70"/>
    </row>
    <row r="1352" spans="1:103">
      <c r="A1352" s="70" t="s">
        <v>668</v>
      </c>
      <c r="B1352" s="71">
        <v>82</v>
      </c>
      <c r="C1352" s="72" t="s">
        <v>402</v>
      </c>
      <c r="D1352" s="72" t="s">
        <v>403</v>
      </c>
      <c r="E1352" s="71"/>
      <c r="F1352" s="71"/>
      <c r="G1352" s="71" t="s">
        <v>264</v>
      </c>
      <c r="H1352" s="71">
        <v>7</v>
      </c>
      <c r="I1352" s="73">
        <v>135</v>
      </c>
      <c r="J1352" s="73">
        <v>49900</v>
      </c>
      <c r="K1352" s="72">
        <v>0</v>
      </c>
      <c r="L1352" s="72" t="s">
        <v>41</v>
      </c>
      <c r="M1352" s="92" t="s">
        <v>14</v>
      </c>
      <c r="N1352" s="70" t="s">
        <v>158</v>
      </c>
      <c r="O1352" s="70" t="s">
        <v>3841</v>
      </c>
      <c r="P1352" s="70" t="s">
        <v>14</v>
      </c>
      <c r="Q1352" s="89" t="s">
        <v>670</v>
      </c>
      <c r="R1352" s="70" t="s">
        <v>671</v>
      </c>
      <c r="S1352" s="70" t="s">
        <v>465</v>
      </c>
      <c r="T1352" s="88" t="s">
        <v>264</v>
      </c>
      <c r="U1352" s="88">
        <v>6</v>
      </c>
      <c r="V1352" s="87">
        <v>135</v>
      </c>
      <c r="W1352" s="87" t="s">
        <v>1017</v>
      </c>
      <c r="X1352" s="78">
        <v>44752</v>
      </c>
      <c r="Y1352" s="78">
        <v>45261</v>
      </c>
      <c r="Z1352" s="69" t="s">
        <v>1080</v>
      </c>
      <c r="AA1352" s="319">
        <v>51080</v>
      </c>
      <c r="AB1352" s="70">
        <v>73</v>
      </c>
      <c r="AC1352" s="70">
        <v>57</v>
      </c>
      <c r="AD1352" s="78">
        <v>46660</v>
      </c>
      <c r="AE1352" s="115">
        <v>640</v>
      </c>
      <c r="AF1352" s="115"/>
      <c r="AG1352" s="70"/>
      <c r="AH1352" s="70"/>
      <c r="AI1352" s="70"/>
      <c r="AJ1352" s="70"/>
      <c r="AK1352" s="70"/>
      <c r="AL1352" s="76"/>
      <c r="AM1352" s="76"/>
      <c r="AN1352" s="76"/>
      <c r="AO1352" s="76"/>
      <c r="AP1352" s="76"/>
      <c r="AQ1352" s="76"/>
      <c r="AR1352" s="76"/>
      <c r="AS1352" s="76"/>
      <c r="AT1352" s="76"/>
      <c r="AU1352" s="76"/>
      <c r="AV1352" s="76"/>
      <c r="AW1352" s="70"/>
      <c r="AX1352" s="70"/>
      <c r="AY1352" s="70"/>
      <c r="AZ1352" s="70"/>
      <c r="BA1352" s="76"/>
      <c r="BB1352" s="76"/>
      <c r="BC1352" s="70"/>
      <c r="BD1352" s="70"/>
      <c r="BE1352" s="70"/>
      <c r="BF1352" s="70"/>
      <c r="BG1352" s="70"/>
      <c r="BH1352" s="70"/>
      <c r="BI1352" s="70"/>
      <c r="BJ1352" s="70"/>
      <c r="BK1352" s="70"/>
      <c r="BL1352" s="70"/>
      <c r="BM1352" s="70"/>
      <c r="BN1352" s="70"/>
      <c r="BO1352" s="70"/>
      <c r="BP1352" s="70"/>
      <c r="BQ1352" s="70"/>
      <c r="BR1352" s="70"/>
      <c r="BS1352" s="70"/>
      <c r="BT1352" s="70"/>
      <c r="BU1352" s="70"/>
      <c r="BV1352" s="70"/>
      <c r="BW1352" s="70"/>
      <c r="BX1352" s="70"/>
      <c r="BY1352" s="70"/>
      <c r="BZ1352" s="70"/>
      <c r="CA1352" s="70"/>
      <c r="CB1352" s="70"/>
      <c r="CC1352" s="70"/>
      <c r="CD1352" s="70"/>
      <c r="CE1352" s="70"/>
      <c r="CF1352" s="70"/>
      <c r="CG1352" s="70"/>
      <c r="CH1352" s="70"/>
      <c r="CI1352" s="70"/>
      <c r="CJ1352" s="70"/>
      <c r="CK1352" s="70"/>
      <c r="CL1352" s="70"/>
      <c r="CM1352" s="70"/>
      <c r="CN1352" s="70"/>
      <c r="CO1352" s="70"/>
      <c r="CP1352" s="70"/>
      <c r="CQ1352" s="70"/>
      <c r="CR1352" s="70"/>
      <c r="CS1352" s="58">
        <f>+AL1352+AT1352</f>
        <v>0</v>
      </c>
      <c r="CT1352" s="76">
        <f>+BA1352+BG1352+BM1352+BS1352+BY1352+CE1352+CK1352+CQ1352</f>
        <v>0</v>
      </c>
      <c r="CU1352" s="76">
        <f>+CS1352-CT1352</f>
        <v>0</v>
      </c>
      <c r="CV1352" s="81">
        <f>+AE1352-AL1352-AT1352</f>
        <v>640</v>
      </c>
      <c r="CW1352" s="70"/>
      <c r="CX1352" s="70"/>
      <c r="CY1352" s="70"/>
    </row>
    <row r="1353" spans="1:103">
      <c r="A1353" s="70" t="s">
        <v>668</v>
      </c>
      <c r="B1353" s="71">
        <v>82</v>
      </c>
      <c r="C1353" s="72" t="s">
        <v>402</v>
      </c>
      <c r="D1353" s="72" t="s">
        <v>403</v>
      </c>
      <c r="E1353" s="71"/>
      <c r="F1353" s="71"/>
      <c r="G1353" s="71" t="s">
        <v>264</v>
      </c>
      <c r="H1353" s="71">
        <v>7</v>
      </c>
      <c r="I1353" s="73">
        <v>135</v>
      </c>
      <c r="J1353" s="73">
        <v>49900</v>
      </c>
      <c r="K1353" s="72">
        <v>0</v>
      </c>
      <c r="L1353" s="72" t="s">
        <v>41</v>
      </c>
      <c r="M1353" s="92" t="s">
        <v>14</v>
      </c>
      <c r="N1353" s="70" t="s">
        <v>158</v>
      </c>
      <c r="O1353" s="70" t="s">
        <v>3841</v>
      </c>
      <c r="P1353" s="70" t="s">
        <v>14</v>
      </c>
      <c r="Q1353" s="89" t="s">
        <v>670</v>
      </c>
      <c r="R1353" s="70" t="s">
        <v>671</v>
      </c>
      <c r="S1353" s="70" t="s">
        <v>465</v>
      </c>
      <c r="T1353" s="88" t="s">
        <v>264</v>
      </c>
      <c r="U1353" s="88">
        <v>6</v>
      </c>
      <c r="V1353" s="87">
        <v>135</v>
      </c>
      <c r="W1353" s="87" t="s">
        <v>1017</v>
      </c>
      <c r="X1353" s="78">
        <v>44752</v>
      </c>
      <c r="Y1353" s="78">
        <v>45261</v>
      </c>
      <c r="Z1353" s="69" t="s">
        <v>1080</v>
      </c>
      <c r="AA1353" s="319">
        <v>51080</v>
      </c>
      <c r="AB1353" s="70">
        <v>73</v>
      </c>
      <c r="AC1353" s="70">
        <v>58</v>
      </c>
      <c r="AD1353" s="78">
        <v>46691</v>
      </c>
      <c r="AE1353" s="115">
        <v>640</v>
      </c>
      <c r="AF1353" s="115"/>
      <c r="AG1353" s="70"/>
      <c r="AH1353" s="70"/>
      <c r="AI1353" s="70"/>
      <c r="AJ1353" s="70"/>
      <c r="AK1353" s="70"/>
      <c r="AL1353" s="76"/>
      <c r="AM1353" s="76"/>
      <c r="AN1353" s="76"/>
      <c r="AO1353" s="76"/>
      <c r="AP1353" s="76"/>
      <c r="AQ1353" s="76"/>
      <c r="AR1353" s="76"/>
      <c r="AS1353" s="76"/>
      <c r="AT1353" s="76"/>
      <c r="AU1353" s="76"/>
      <c r="AV1353" s="76"/>
      <c r="AW1353" s="70"/>
      <c r="AX1353" s="70"/>
      <c r="AY1353" s="70"/>
      <c r="AZ1353" s="70"/>
      <c r="BA1353" s="76"/>
      <c r="BB1353" s="76"/>
      <c r="BC1353" s="70"/>
      <c r="BD1353" s="70"/>
      <c r="BE1353" s="70"/>
      <c r="BF1353" s="70"/>
      <c r="BG1353" s="70"/>
      <c r="BH1353" s="70"/>
      <c r="BI1353" s="70"/>
      <c r="BJ1353" s="70"/>
      <c r="BK1353" s="70"/>
      <c r="BL1353" s="70"/>
      <c r="BM1353" s="70"/>
      <c r="BN1353" s="70"/>
      <c r="BO1353" s="70"/>
      <c r="BP1353" s="70"/>
      <c r="BQ1353" s="70"/>
      <c r="BR1353" s="70"/>
      <c r="BS1353" s="70"/>
      <c r="BT1353" s="70"/>
      <c r="BU1353" s="70"/>
      <c r="BV1353" s="70"/>
      <c r="BW1353" s="70"/>
      <c r="BX1353" s="70"/>
      <c r="BY1353" s="70"/>
      <c r="BZ1353" s="70"/>
      <c r="CA1353" s="70"/>
      <c r="CB1353" s="70"/>
      <c r="CC1353" s="70"/>
      <c r="CD1353" s="70"/>
      <c r="CE1353" s="70"/>
      <c r="CF1353" s="70"/>
      <c r="CG1353" s="70"/>
      <c r="CH1353" s="70"/>
      <c r="CI1353" s="70"/>
      <c r="CJ1353" s="70"/>
      <c r="CK1353" s="70"/>
      <c r="CL1353" s="70"/>
      <c r="CM1353" s="70"/>
      <c r="CN1353" s="70"/>
      <c r="CO1353" s="70"/>
      <c r="CP1353" s="70"/>
      <c r="CQ1353" s="70"/>
      <c r="CR1353" s="70"/>
      <c r="CS1353" s="58">
        <f>+AL1353+AT1353</f>
        <v>0</v>
      </c>
      <c r="CT1353" s="76">
        <f>+BA1353+BG1353+BM1353+BS1353+BY1353+CE1353+CK1353+CQ1353</f>
        <v>0</v>
      </c>
      <c r="CU1353" s="76">
        <f>+CS1353-CT1353</f>
        <v>0</v>
      </c>
      <c r="CV1353" s="81">
        <f>+AE1353-AL1353-AT1353</f>
        <v>640</v>
      </c>
      <c r="CW1353" s="70"/>
      <c r="CX1353" s="70"/>
      <c r="CY1353" s="70"/>
    </row>
    <row r="1354" spans="1:103">
      <c r="A1354" s="70" t="s">
        <v>668</v>
      </c>
      <c r="B1354" s="71">
        <v>82</v>
      </c>
      <c r="C1354" s="72" t="s">
        <v>402</v>
      </c>
      <c r="D1354" s="72" t="s">
        <v>403</v>
      </c>
      <c r="E1354" s="71"/>
      <c r="F1354" s="71"/>
      <c r="G1354" s="71" t="s">
        <v>264</v>
      </c>
      <c r="H1354" s="71">
        <v>7</v>
      </c>
      <c r="I1354" s="73">
        <v>135</v>
      </c>
      <c r="J1354" s="73">
        <v>49900</v>
      </c>
      <c r="K1354" s="72">
        <v>0</v>
      </c>
      <c r="L1354" s="72" t="s">
        <v>41</v>
      </c>
      <c r="M1354" s="92" t="s">
        <v>14</v>
      </c>
      <c r="N1354" s="70" t="s">
        <v>158</v>
      </c>
      <c r="O1354" s="70" t="s">
        <v>3841</v>
      </c>
      <c r="P1354" s="70" t="s">
        <v>14</v>
      </c>
      <c r="Q1354" s="89" t="s">
        <v>670</v>
      </c>
      <c r="R1354" s="70" t="s">
        <v>671</v>
      </c>
      <c r="S1354" s="70" t="s">
        <v>465</v>
      </c>
      <c r="T1354" s="88" t="s">
        <v>264</v>
      </c>
      <c r="U1354" s="88">
        <v>6</v>
      </c>
      <c r="V1354" s="87">
        <v>135</v>
      </c>
      <c r="W1354" s="87" t="s">
        <v>1017</v>
      </c>
      <c r="X1354" s="78">
        <v>44752</v>
      </c>
      <c r="Y1354" s="78">
        <v>45261</v>
      </c>
      <c r="Z1354" s="69" t="s">
        <v>1080</v>
      </c>
      <c r="AA1354" s="319">
        <v>51080</v>
      </c>
      <c r="AB1354" s="70">
        <v>73</v>
      </c>
      <c r="AC1354" s="70">
        <v>59</v>
      </c>
      <c r="AD1354" s="78">
        <v>46721</v>
      </c>
      <c r="AE1354" s="115">
        <v>640</v>
      </c>
      <c r="AF1354" s="115"/>
      <c r="AG1354" s="70"/>
      <c r="AH1354" s="70"/>
      <c r="AI1354" s="70"/>
      <c r="AJ1354" s="70"/>
      <c r="AK1354" s="70"/>
      <c r="AL1354" s="76"/>
      <c r="AM1354" s="76"/>
      <c r="AN1354" s="76"/>
      <c r="AO1354" s="76"/>
      <c r="AP1354" s="76"/>
      <c r="AQ1354" s="76"/>
      <c r="AR1354" s="76"/>
      <c r="AS1354" s="76"/>
      <c r="AT1354" s="76"/>
      <c r="AU1354" s="76"/>
      <c r="AV1354" s="76"/>
      <c r="AW1354" s="70"/>
      <c r="AX1354" s="70"/>
      <c r="AY1354" s="70"/>
      <c r="AZ1354" s="70"/>
      <c r="BA1354" s="76"/>
      <c r="BB1354" s="76"/>
      <c r="BC1354" s="70"/>
      <c r="BD1354" s="70"/>
      <c r="BE1354" s="70"/>
      <c r="BF1354" s="70"/>
      <c r="BG1354" s="70"/>
      <c r="BH1354" s="70"/>
      <c r="BI1354" s="70"/>
      <c r="BJ1354" s="70"/>
      <c r="BK1354" s="70"/>
      <c r="BL1354" s="70"/>
      <c r="BM1354" s="70"/>
      <c r="BN1354" s="70"/>
      <c r="BO1354" s="70"/>
      <c r="BP1354" s="70"/>
      <c r="BQ1354" s="70"/>
      <c r="BR1354" s="70"/>
      <c r="BS1354" s="70"/>
      <c r="BT1354" s="70"/>
      <c r="BU1354" s="70"/>
      <c r="BV1354" s="70"/>
      <c r="BW1354" s="70"/>
      <c r="BX1354" s="70"/>
      <c r="BY1354" s="70"/>
      <c r="BZ1354" s="70"/>
      <c r="CA1354" s="70"/>
      <c r="CB1354" s="70"/>
      <c r="CC1354" s="70"/>
      <c r="CD1354" s="70"/>
      <c r="CE1354" s="70"/>
      <c r="CF1354" s="70"/>
      <c r="CG1354" s="70"/>
      <c r="CH1354" s="70"/>
      <c r="CI1354" s="70"/>
      <c r="CJ1354" s="70"/>
      <c r="CK1354" s="70"/>
      <c r="CL1354" s="70"/>
      <c r="CM1354" s="70"/>
      <c r="CN1354" s="70"/>
      <c r="CO1354" s="70"/>
      <c r="CP1354" s="70"/>
      <c r="CQ1354" s="70"/>
      <c r="CR1354" s="70"/>
      <c r="CS1354" s="58">
        <f>+AL1354+AT1354</f>
        <v>0</v>
      </c>
      <c r="CT1354" s="76">
        <f>+BA1354+BG1354+BM1354+BS1354+BY1354+CE1354+CK1354+CQ1354</f>
        <v>0</v>
      </c>
      <c r="CU1354" s="76">
        <f>+CS1354-CT1354</f>
        <v>0</v>
      </c>
      <c r="CV1354" s="81">
        <f>+AE1354-AL1354-AT1354</f>
        <v>640</v>
      </c>
      <c r="CW1354" s="70"/>
      <c r="CX1354" s="70"/>
      <c r="CY1354" s="70"/>
    </row>
    <row r="1355" spans="1:103">
      <c r="A1355" s="70" t="s">
        <v>668</v>
      </c>
      <c r="B1355" s="71">
        <v>82</v>
      </c>
      <c r="C1355" s="72" t="s">
        <v>402</v>
      </c>
      <c r="D1355" s="72" t="s">
        <v>403</v>
      </c>
      <c r="E1355" s="71"/>
      <c r="F1355" s="71"/>
      <c r="G1355" s="71" t="s">
        <v>264</v>
      </c>
      <c r="H1355" s="71">
        <v>7</v>
      </c>
      <c r="I1355" s="73">
        <v>135</v>
      </c>
      <c r="J1355" s="73">
        <v>49900</v>
      </c>
      <c r="K1355" s="72">
        <v>0</v>
      </c>
      <c r="L1355" s="72" t="s">
        <v>41</v>
      </c>
      <c r="M1355" s="92" t="s">
        <v>14</v>
      </c>
      <c r="N1355" s="70" t="s">
        <v>158</v>
      </c>
      <c r="O1355" s="70" t="s">
        <v>3841</v>
      </c>
      <c r="P1355" s="70" t="s">
        <v>14</v>
      </c>
      <c r="Q1355" s="89" t="s">
        <v>670</v>
      </c>
      <c r="R1355" s="70" t="s">
        <v>671</v>
      </c>
      <c r="S1355" s="70" t="s">
        <v>465</v>
      </c>
      <c r="T1355" s="88" t="s">
        <v>264</v>
      </c>
      <c r="U1355" s="88">
        <v>6</v>
      </c>
      <c r="V1355" s="87">
        <v>135</v>
      </c>
      <c r="W1355" s="87" t="s">
        <v>1017</v>
      </c>
      <c r="X1355" s="78">
        <v>44752</v>
      </c>
      <c r="Y1355" s="78">
        <v>45261</v>
      </c>
      <c r="Z1355" s="69" t="s">
        <v>1080</v>
      </c>
      <c r="AA1355" s="319">
        <v>51080</v>
      </c>
      <c r="AB1355" s="70">
        <v>73</v>
      </c>
      <c r="AC1355" s="70">
        <v>60</v>
      </c>
      <c r="AD1355" s="78">
        <v>46752</v>
      </c>
      <c r="AE1355" s="115">
        <v>640</v>
      </c>
      <c r="AF1355" s="115"/>
      <c r="AG1355" s="70"/>
      <c r="AH1355" s="70"/>
      <c r="AI1355" s="70"/>
      <c r="AJ1355" s="70"/>
      <c r="AK1355" s="70"/>
      <c r="AL1355" s="76"/>
      <c r="AM1355" s="76"/>
      <c r="AN1355" s="76"/>
      <c r="AO1355" s="76"/>
      <c r="AP1355" s="76"/>
      <c r="AQ1355" s="76"/>
      <c r="AR1355" s="76"/>
      <c r="AS1355" s="76"/>
      <c r="AT1355" s="76"/>
      <c r="AU1355" s="76"/>
      <c r="AV1355" s="76"/>
      <c r="AW1355" s="70"/>
      <c r="AX1355" s="70"/>
      <c r="AY1355" s="70"/>
      <c r="AZ1355" s="70"/>
      <c r="BA1355" s="76"/>
      <c r="BB1355" s="76"/>
      <c r="BC1355" s="70"/>
      <c r="BD1355" s="70"/>
      <c r="BE1355" s="70"/>
      <c r="BF1355" s="70"/>
      <c r="BG1355" s="70"/>
      <c r="BH1355" s="70"/>
      <c r="BI1355" s="70"/>
      <c r="BJ1355" s="70"/>
      <c r="BK1355" s="70"/>
      <c r="BL1355" s="70"/>
      <c r="BM1355" s="70"/>
      <c r="BN1355" s="70"/>
      <c r="BO1355" s="70"/>
      <c r="BP1355" s="70"/>
      <c r="BQ1355" s="70"/>
      <c r="BR1355" s="70"/>
      <c r="BS1355" s="70"/>
      <c r="BT1355" s="70"/>
      <c r="BU1355" s="70"/>
      <c r="BV1355" s="70"/>
      <c r="BW1355" s="70"/>
      <c r="BX1355" s="70"/>
      <c r="BY1355" s="70"/>
      <c r="BZ1355" s="70"/>
      <c r="CA1355" s="70"/>
      <c r="CB1355" s="70"/>
      <c r="CC1355" s="70"/>
      <c r="CD1355" s="70"/>
      <c r="CE1355" s="70"/>
      <c r="CF1355" s="70"/>
      <c r="CG1355" s="70"/>
      <c r="CH1355" s="70"/>
      <c r="CI1355" s="70"/>
      <c r="CJ1355" s="70"/>
      <c r="CK1355" s="70"/>
      <c r="CL1355" s="70"/>
      <c r="CM1355" s="70"/>
      <c r="CN1355" s="70"/>
      <c r="CO1355" s="70"/>
      <c r="CP1355" s="70"/>
      <c r="CQ1355" s="70"/>
      <c r="CR1355" s="70"/>
      <c r="CS1355" s="58">
        <f>+AL1355+AT1355</f>
        <v>0</v>
      </c>
      <c r="CT1355" s="76">
        <f>+BA1355+BG1355+BM1355+BS1355+BY1355+CE1355+CK1355+CQ1355</f>
        <v>0</v>
      </c>
      <c r="CU1355" s="76">
        <f>+CS1355-CT1355</f>
        <v>0</v>
      </c>
      <c r="CV1355" s="81">
        <f>+AE1355-AL1355-AT1355</f>
        <v>640</v>
      </c>
      <c r="CW1355" s="70"/>
      <c r="CX1355" s="70"/>
      <c r="CY1355" s="70"/>
    </row>
    <row r="1356" spans="1:103">
      <c r="A1356" s="70" t="s">
        <v>668</v>
      </c>
      <c r="B1356" s="71">
        <v>82</v>
      </c>
      <c r="C1356" s="72" t="s">
        <v>402</v>
      </c>
      <c r="D1356" s="72" t="s">
        <v>403</v>
      </c>
      <c r="E1356" s="71"/>
      <c r="F1356" s="71"/>
      <c r="G1356" s="71" t="s">
        <v>264</v>
      </c>
      <c r="H1356" s="71">
        <v>7</v>
      </c>
      <c r="I1356" s="73">
        <v>135</v>
      </c>
      <c r="J1356" s="73">
        <v>49900</v>
      </c>
      <c r="K1356" s="72">
        <v>0</v>
      </c>
      <c r="L1356" s="72" t="s">
        <v>41</v>
      </c>
      <c r="M1356" s="92" t="s">
        <v>14</v>
      </c>
      <c r="N1356" s="70" t="s">
        <v>158</v>
      </c>
      <c r="O1356" s="70" t="s">
        <v>3841</v>
      </c>
      <c r="P1356" s="70" t="s">
        <v>14</v>
      </c>
      <c r="Q1356" s="89" t="s">
        <v>670</v>
      </c>
      <c r="R1356" s="70" t="s">
        <v>671</v>
      </c>
      <c r="S1356" s="70" t="s">
        <v>465</v>
      </c>
      <c r="T1356" s="88" t="s">
        <v>264</v>
      </c>
      <c r="U1356" s="88">
        <v>6</v>
      </c>
      <c r="V1356" s="87">
        <v>135</v>
      </c>
      <c r="W1356" s="87" t="s">
        <v>1017</v>
      </c>
      <c r="X1356" s="78">
        <v>44752</v>
      </c>
      <c r="Y1356" s="78">
        <v>45261</v>
      </c>
      <c r="Z1356" s="69" t="s">
        <v>1080</v>
      </c>
      <c r="AA1356" s="319">
        <v>51080</v>
      </c>
      <c r="AB1356" s="70">
        <v>73</v>
      </c>
      <c r="AC1356" s="70">
        <v>61</v>
      </c>
      <c r="AD1356" s="78">
        <v>46783</v>
      </c>
      <c r="AE1356" s="115">
        <v>640</v>
      </c>
      <c r="AF1356" s="115"/>
      <c r="AG1356" s="70"/>
      <c r="AH1356" s="70"/>
      <c r="AI1356" s="70"/>
      <c r="AJ1356" s="70"/>
      <c r="AK1356" s="70"/>
      <c r="AL1356" s="76"/>
      <c r="AM1356" s="76"/>
      <c r="AN1356" s="76"/>
      <c r="AO1356" s="76"/>
      <c r="AP1356" s="76"/>
      <c r="AQ1356" s="76"/>
      <c r="AR1356" s="76"/>
      <c r="AS1356" s="76"/>
      <c r="AT1356" s="76"/>
      <c r="AU1356" s="76"/>
      <c r="AV1356" s="76"/>
      <c r="AW1356" s="70"/>
      <c r="AX1356" s="70"/>
      <c r="AY1356" s="70"/>
      <c r="AZ1356" s="70"/>
      <c r="BA1356" s="76"/>
      <c r="BB1356" s="76"/>
      <c r="BC1356" s="70"/>
      <c r="BD1356" s="70"/>
      <c r="BE1356" s="70"/>
      <c r="BF1356" s="70"/>
      <c r="BG1356" s="70"/>
      <c r="BH1356" s="70"/>
      <c r="BI1356" s="70"/>
      <c r="BJ1356" s="70"/>
      <c r="BK1356" s="70"/>
      <c r="BL1356" s="70"/>
      <c r="BM1356" s="70"/>
      <c r="BN1356" s="70"/>
      <c r="BO1356" s="70"/>
      <c r="BP1356" s="70"/>
      <c r="BQ1356" s="70"/>
      <c r="BR1356" s="70"/>
      <c r="BS1356" s="70"/>
      <c r="BT1356" s="70"/>
      <c r="BU1356" s="70"/>
      <c r="BV1356" s="70"/>
      <c r="BW1356" s="70"/>
      <c r="BX1356" s="70"/>
      <c r="BY1356" s="70"/>
      <c r="BZ1356" s="70"/>
      <c r="CA1356" s="70"/>
      <c r="CB1356" s="70"/>
      <c r="CC1356" s="70"/>
      <c r="CD1356" s="70"/>
      <c r="CE1356" s="70"/>
      <c r="CF1356" s="70"/>
      <c r="CG1356" s="70"/>
      <c r="CH1356" s="70"/>
      <c r="CI1356" s="70"/>
      <c r="CJ1356" s="70"/>
      <c r="CK1356" s="70"/>
      <c r="CL1356" s="70"/>
      <c r="CM1356" s="70"/>
      <c r="CN1356" s="70"/>
      <c r="CO1356" s="70"/>
      <c r="CP1356" s="70"/>
      <c r="CQ1356" s="70"/>
      <c r="CR1356" s="70"/>
      <c r="CS1356" s="58">
        <f>+AL1356+AT1356</f>
        <v>0</v>
      </c>
      <c r="CT1356" s="76">
        <f>+BA1356+BG1356+BM1356+BS1356+BY1356+CE1356+CK1356+CQ1356</f>
        <v>0</v>
      </c>
      <c r="CU1356" s="76">
        <f>+CS1356-CT1356</f>
        <v>0</v>
      </c>
      <c r="CV1356" s="81">
        <f>+AE1356-AL1356-AT1356</f>
        <v>640</v>
      </c>
      <c r="CW1356" s="70"/>
      <c r="CX1356" s="70"/>
      <c r="CY1356" s="70"/>
    </row>
    <row r="1357" spans="1:103">
      <c r="A1357" s="70" t="s">
        <v>668</v>
      </c>
      <c r="B1357" s="71">
        <v>82</v>
      </c>
      <c r="C1357" s="72" t="s">
        <v>402</v>
      </c>
      <c r="D1357" s="72" t="s">
        <v>403</v>
      </c>
      <c r="E1357" s="71"/>
      <c r="F1357" s="71"/>
      <c r="G1357" s="71" t="s">
        <v>264</v>
      </c>
      <c r="H1357" s="71">
        <v>7</v>
      </c>
      <c r="I1357" s="73">
        <v>135</v>
      </c>
      <c r="J1357" s="73">
        <v>49900</v>
      </c>
      <c r="K1357" s="72">
        <v>0</v>
      </c>
      <c r="L1357" s="72" t="s">
        <v>41</v>
      </c>
      <c r="M1357" s="92" t="s">
        <v>14</v>
      </c>
      <c r="N1357" s="70" t="s">
        <v>158</v>
      </c>
      <c r="O1357" s="70" t="s">
        <v>3841</v>
      </c>
      <c r="P1357" s="70" t="s">
        <v>14</v>
      </c>
      <c r="Q1357" s="89" t="s">
        <v>670</v>
      </c>
      <c r="R1357" s="70" t="s">
        <v>671</v>
      </c>
      <c r="S1357" s="70" t="s">
        <v>465</v>
      </c>
      <c r="T1357" s="88" t="s">
        <v>264</v>
      </c>
      <c r="U1357" s="88">
        <v>6</v>
      </c>
      <c r="V1357" s="87">
        <v>135</v>
      </c>
      <c r="W1357" s="87" t="s">
        <v>1017</v>
      </c>
      <c r="X1357" s="78">
        <v>44752</v>
      </c>
      <c r="Y1357" s="78">
        <v>45261</v>
      </c>
      <c r="Z1357" s="69" t="s">
        <v>1080</v>
      </c>
      <c r="AA1357" s="319">
        <v>51080</v>
      </c>
      <c r="AB1357" s="70">
        <v>73</v>
      </c>
      <c r="AC1357" s="70">
        <v>62</v>
      </c>
      <c r="AD1357" s="78">
        <v>46812</v>
      </c>
      <c r="AE1357" s="115">
        <v>640</v>
      </c>
      <c r="AF1357" s="115"/>
      <c r="AG1357" s="70"/>
      <c r="AH1357" s="70"/>
      <c r="AI1357" s="70"/>
      <c r="AJ1357" s="70"/>
      <c r="AK1357" s="70"/>
      <c r="AL1357" s="76"/>
      <c r="AM1357" s="76"/>
      <c r="AN1357" s="76"/>
      <c r="AO1357" s="76"/>
      <c r="AP1357" s="76"/>
      <c r="AQ1357" s="76"/>
      <c r="AR1357" s="76"/>
      <c r="AS1357" s="76"/>
      <c r="AT1357" s="76"/>
      <c r="AU1357" s="76"/>
      <c r="AV1357" s="76"/>
      <c r="AW1357" s="70"/>
      <c r="AX1357" s="70"/>
      <c r="AY1357" s="70"/>
      <c r="AZ1357" s="70"/>
      <c r="BA1357" s="76"/>
      <c r="BB1357" s="76"/>
      <c r="BC1357" s="70"/>
      <c r="BD1357" s="70"/>
      <c r="BE1357" s="70"/>
      <c r="BF1357" s="70"/>
      <c r="BG1357" s="70"/>
      <c r="BH1357" s="70"/>
      <c r="BI1357" s="70"/>
      <c r="BJ1357" s="70"/>
      <c r="BK1357" s="70"/>
      <c r="BL1357" s="70"/>
      <c r="BM1357" s="70"/>
      <c r="BN1357" s="70"/>
      <c r="BO1357" s="70"/>
      <c r="BP1357" s="70"/>
      <c r="BQ1357" s="70"/>
      <c r="BR1357" s="70"/>
      <c r="BS1357" s="70"/>
      <c r="BT1357" s="70"/>
      <c r="BU1357" s="70"/>
      <c r="BV1357" s="70"/>
      <c r="BW1357" s="70"/>
      <c r="BX1357" s="70"/>
      <c r="BY1357" s="70"/>
      <c r="BZ1357" s="70"/>
      <c r="CA1357" s="70"/>
      <c r="CB1357" s="70"/>
      <c r="CC1357" s="70"/>
      <c r="CD1357" s="70"/>
      <c r="CE1357" s="70"/>
      <c r="CF1357" s="70"/>
      <c r="CG1357" s="70"/>
      <c r="CH1357" s="70"/>
      <c r="CI1357" s="70"/>
      <c r="CJ1357" s="70"/>
      <c r="CK1357" s="70"/>
      <c r="CL1357" s="70"/>
      <c r="CM1357" s="70"/>
      <c r="CN1357" s="70"/>
      <c r="CO1357" s="70"/>
      <c r="CP1357" s="70"/>
      <c r="CQ1357" s="70"/>
      <c r="CR1357" s="70"/>
      <c r="CS1357" s="58">
        <f>+AL1357+AT1357</f>
        <v>0</v>
      </c>
      <c r="CT1357" s="76">
        <f>+BA1357+BG1357+BM1357+BS1357+BY1357+CE1357+CK1357+CQ1357</f>
        <v>0</v>
      </c>
      <c r="CU1357" s="76">
        <f>+CS1357-CT1357</f>
        <v>0</v>
      </c>
      <c r="CV1357" s="81">
        <f>+AE1357-AL1357-AT1357</f>
        <v>640</v>
      </c>
      <c r="CW1357" s="70"/>
      <c r="CX1357" s="70"/>
      <c r="CY1357" s="70"/>
    </row>
    <row r="1358" spans="1:103">
      <c r="A1358" s="70" t="s">
        <v>668</v>
      </c>
      <c r="B1358" s="71">
        <v>82</v>
      </c>
      <c r="C1358" s="72" t="s">
        <v>402</v>
      </c>
      <c r="D1358" s="72" t="s">
        <v>403</v>
      </c>
      <c r="E1358" s="71"/>
      <c r="F1358" s="71"/>
      <c r="G1358" s="71" t="s">
        <v>264</v>
      </c>
      <c r="H1358" s="71">
        <v>7</v>
      </c>
      <c r="I1358" s="73">
        <v>135</v>
      </c>
      <c r="J1358" s="73">
        <v>49900</v>
      </c>
      <c r="K1358" s="72">
        <v>0</v>
      </c>
      <c r="L1358" s="72" t="s">
        <v>41</v>
      </c>
      <c r="M1358" s="92" t="s">
        <v>14</v>
      </c>
      <c r="N1358" s="70" t="s">
        <v>158</v>
      </c>
      <c r="O1358" s="70" t="s">
        <v>3841</v>
      </c>
      <c r="P1358" s="70" t="s">
        <v>14</v>
      </c>
      <c r="Q1358" s="89" t="s">
        <v>670</v>
      </c>
      <c r="R1358" s="70" t="s">
        <v>671</v>
      </c>
      <c r="S1358" s="70" t="s">
        <v>465</v>
      </c>
      <c r="T1358" s="88" t="s">
        <v>264</v>
      </c>
      <c r="U1358" s="88">
        <v>6</v>
      </c>
      <c r="V1358" s="87">
        <v>135</v>
      </c>
      <c r="W1358" s="87" t="s">
        <v>1017</v>
      </c>
      <c r="X1358" s="78">
        <v>44752</v>
      </c>
      <c r="Y1358" s="78">
        <v>45261</v>
      </c>
      <c r="Z1358" s="69" t="s">
        <v>1080</v>
      </c>
      <c r="AA1358" s="319">
        <v>51080</v>
      </c>
      <c r="AB1358" s="70">
        <v>73</v>
      </c>
      <c r="AC1358" s="70">
        <v>63</v>
      </c>
      <c r="AD1358" s="78">
        <v>46843</v>
      </c>
      <c r="AE1358" s="115">
        <v>640</v>
      </c>
      <c r="AF1358" s="115"/>
      <c r="AG1358" s="70"/>
      <c r="AH1358" s="70"/>
      <c r="AI1358" s="70"/>
      <c r="AJ1358" s="70"/>
      <c r="AK1358" s="70"/>
      <c r="AL1358" s="76"/>
      <c r="AM1358" s="76"/>
      <c r="AN1358" s="76"/>
      <c r="AO1358" s="76"/>
      <c r="AP1358" s="76"/>
      <c r="AQ1358" s="76"/>
      <c r="AR1358" s="76"/>
      <c r="AS1358" s="76"/>
      <c r="AT1358" s="76"/>
      <c r="AU1358" s="76"/>
      <c r="AV1358" s="76"/>
      <c r="AW1358" s="70"/>
      <c r="AX1358" s="70"/>
      <c r="AY1358" s="70"/>
      <c r="AZ1358" s="70"/>
      <c r="BA1358" s="76"/>
      <c r="BB1358" s="76"/>
      <c r="BC1358" s="70"/>
      <c r="BD1358" s="70"/>
      <c r="BE1358" s="70"/>
      <c r="BF1358" s="70"/>
      <c r="BG1358" s="70"/>
      <c r="BH1358" s="70"/>
      <c r="BI1358" s="70"/>
      <c r="BJ1358" s="70"/>
      <c r="BK1358" s="70"/>
      <c r="BL1358" s="70"/>
      <c r="BM1358" s="70"/>
      <c r="BN1358" s="70"/>
      <c r="BO1358" s="70"/>
      <c r="BP1358" s="70"/>
      <c r="BQ1358" s="70"/>
      <c r="BR1358" s="70"/>
      <c r="BS1358" s="70"/>
      <c r="BT1358" s="70"/>
      <c r="BU1358" s="70"/>
      <c r="BV1358" s="70"/>
      <c r="BW1358" s="70"/>
      <c r="BX1358" s="70"/>
      <c r="BY1358" s="70"/>
      <c r="BZ1358" s="70"/>
      <c r="CA1358" s="70"/>
      <c r="CB1358" s="70"/>
      <c r="CC1358" s="70"/>
      <c r="CD1358" s="70"/>
      <c r="CE1358" s="70"/>
      <c r="CF1358" s="70"/>
      <c r="CG1358" s="70"/>
      <c r="CH1358" s="70"/>
      <c r="CI1358" s="70"/>
      <c r="CJ1358" s="70"/>
      <c r="CK1358" s="70"/>
      <c r="CL1358" s="70"/>
      <c r="CM1358" s="70"/>
      <c r="CN1358" s="70"/>
      <c r="CO1358" s="70"/>
      <c r="CP1358" s="70"/>
      <c r="CQ1358" s="70"/>
      <c r="CR1358" s="70"/>
      <c r="CS1358" s="58">
        <f>+AL1358+AT1358</f>
        <v>0</v>
      </c>
      <c r="CT1358" s="76">
        <f>+BA1358+BG1358+BM1358+BS1358+BY1358+CE1358+CK1358+CQ1358</f>
        <v>0</v>
      </c>
      <c r="CU1358" s="76">
        <f>+CS1358-CT1358</f>
        <v>0</v>
      </c>
      <c r="CV1358" s="81">
        <f>+AE1358-AL1358-AT1358</f>
        <v>640</v>
      </c>
      <c r="CW1358" s="70"/>
      <c r="CX1358" s="70"/>
      <c r="CY1358" s="70"/>
    </row>
    <row r="1359" spans="1:103">
      <c r="A1359" s="70" t="s">
        <v>668</v>
      </c>
      <c r="B1359" s="71">
        <v>82</v>
      </c>
      <c r="C1359" s="72" t="s">
        <v>402</v>
      </c>
      <c r="D1359" s="72" t="s">
        <v>403</v>
      </c>
      <c r="E1359" s="71"/>
      <c r="F1359" s="71"/>
      <c r="G1359" s="71" t="s">
        <v>264</v>
      </c>
      <c r="H1359" s="71">
        <v>7</v>
      </c>
      <c r="I1359" s="73">
        <v>135</v>
      </c>
      <c r="J1359" s="73">
        <v>49900</v>
      </c>
      <c r="K1359" s="72">
        <v>0</v>
      </c>
      <c r="L1359" s="72" t="s">
        <v>41</v>
      </c>
      <c r="M1359" s="92" t="s">
        <v>14</v>
      </c>
      <c r="N1359" s="70" t="s">
        <v>158</v>
      </c>
      <c r="O1359" s="70" t="s">
        <v>3841</v>
      </c>
      <c r="P1359" s="70" t="s">
        <v>14</v>
      </c>
      <c r="Q1359" s="89" t="s">
        <v>670</v>
      </c>
      <c r="R1359" s="70" t="s">
        <v>671</v>
      </c>
      <c r="S1359" s="70" t="s">
        <v>465</v>
      </c>
      <c r="T1359" s="88" t="s">
        <v>264</v>
      </c>
      <c r="U1359" s="88">
        <v>6</v>
      </c>
      <c r="V1359" s="87">
        <v>135</v>
      </c>
      <c r="W1359" s="87" t="s">
        <v>1017</v>
      </c>
      <c r="X1359" s="78">
        <v>44752</v>
      </c>
      <c r="Y1359" s="78">
        <v>45261</v>
      </c>
      <c r="Z1359" s="69" t="s">
        <v>1080</v>
      </c>
      <c r="AA1359" s="319">
        <v>51080</v>
      </c>
      <c r="AB1359" s="70">
        <v>73</v>
      </c>
      <c r="AC1359" s="70">
        <v>64</v>
      </c>
      <c r="AD1359" s="78">
        <v>46873</v>
      </c>
      <c r="AE1359" s="115">
        <v>640</v>
      </c>
      <c r="AF1359" s="115"/>
      <c r="AG1359" s="70"/>
      <c r="AH1359" s="70"/>
      <c r="AI1359" s="70"/>
      <c r="AJ1359" s="70"/>
      <c r="AK1359" s="70"/>
      <c r="AL1359" s="76"/>
      <c r="AM1359" s="76"/>
      <c r="AN1359" s="76"/>
      <c r="AO1359" s="76"/>
      <c r="AP1359" s="76"/>
      <c r="AQ1359" s="76"/>
      <c r="AR1359" s="76"/>
      <c r="AS1359" s="76"/>
      <c r="AT1359" s="76"/>
      <c r="AU1359" s="76"/>
      <c r="AV1359" s="76"/>
      <c r="AW1359" s="70"/>
      <c r="AX1359" s="70"/>
      <c r="AY1359" s="70"/>
      <c r="AZ1359" s="70"/>
      <c r="BA1359" s="76"/>
      <c r="BB1359" s="76"/>
      <c r="BC1359" s="70"/>
      <c r="BD1359" s="70"/>
      <c r="BE1359" s="70"/>
      <c r="BF1359" s="70"/>
      <c r="BG1359" s="70"/>
      <c r="BH1359" s="70"/>
      <c r="BI1359" s="70"/>
      <c r="BJ1359" s="70"/>
      <c r="BK1359" s="70"/>
      <c r="BL1359" s="70"/>
      <c r="BM1359" s="70"/>
      <c r="BN1359" s="70"/>
      <c r="BO1359" s="70"/>
      <c r="BP1359" s="70"/>
      <c r="BQ1359" s="70"/>
      <c r="BR1359" s="70"/>
      <c r="BS1359" s="70"/>
      <c r="BT1359" s="70"/>
      <c r="BU1359" s="70"/>
      <c r="BV1359" s="70"/>
      <c r="BW1359" s="70"/>
      <c r="BX1359" s="70"/>
      <c r="BY1359" s="70"/>
      <c r="BZ1359" s="70"/>
      <c r="CA1359" s="70"/>
      <c r="CB1359" s="70"/>
      <c r="CC1359" s="70"/>
      <c r="CD1359" s="70"/>
      <c r="CE1359" s="70"/>
      <c r="CF1359" s="70"/>
      <c r="CG1359" s="70"/>
      <c r="CH1359" s="70"/>
      <c r="CI1359" s="70"/>
      <c r="CJ1359" s="70"/>
      <c r="CK1359" s="70"/>
      <c r="CL1359" s="70"/>
      <c r="CM1359" s="70"/>
      <c r="CN1359" s="70"/>
      <c r="CO1359" s="70"/>
      <c r="CP1359" s="70"/>
      <c r="CQ1359" s="70"/>
      <c r="CR1359" s="70"/>
      <c r="CS1359" s="58">
        <f>+AL1359+AT1359</f>
        <v>0</v>
      </c>
      <c r="CT1359" s="76">
        <f>+BA1359+BG1359+BM1359+BS1359+BY1359+CE1359+CK1359+CQ1359</f>
        <v>0</v>
      </c>
      <c r="CU1359" s="76">
        <f>+CS1359-CT1359</f>
        <v>0</v>
      </c>
      <c r="CV1359" s="81">
        <f>+AE1359-AL1359-AT1359</f>
        <v>640</v>
      </c>
      <c r="CW1359" s="70"/>
      <c r="CX1359" s="70"/>
      <c r="CY1359" s="70"/>
    </row>
    <row r="1360" spans="1:103">
      <c r="A1360" s="70" t="s">
        <v>668</v>
      </c>
      <c r="B1360" s="71">
        <v>82</v>
      </c>
      <c r="C1360" s="72" t="s">
        <v>402</v>
      </c>
      <c r="D1360" s="72" t="s">
        <v>403</v>
      </c>
      <c r="E1360" s="71"/>
      <c r="F1360" s="71"/>
      <c r="G1360" s="71" t="s">
        <v>264</v>
      </c>
      <c r="H1360" s="71">
        <v>7</v>
      </c>
      <c r="I1360" s="73">
        <v>135</v>
      </c>
      <c r="J1360" s="73">
        <v>49900</v>
      </c>
      <c r="K1360" s="72">
        <v>0</v>
      </c>
      <c r="L1360" s="72" t="s">
        <v>41</v>
      </c>
      <c r="M1360" s="92" t="s">
        <v>14</v>
      </c>
      <c r="N1360" s="70" t="s">
        <v>158</v>
      </c>
      <c r="O1360" s="70" t="s">
        <v>3841</v>
      </c>
      <c r="P1360" s="70" t="s">
        <v>14</v>
      </c>
      <c r="Q1360" s="89" t="s">
        <v>670</v>
      </c>
      <c r="R1360" s="70" t="s">
        <v>671</v>
      </c>
      <c r="S1360" s="70" t="s">
        <v>465</v>
      </c>
      <c r="T1360" s="88" t="s">
        <v>264</v>
      </c>
      <c r="U1360" s="88">
        <v>6</v>
      </c>
      <c r="V1360" s="87">
        <v>135</v>
      </c>
      <c r="W1360" s="87" t="s">
        <v>1017</v>
      </c>
      <c r="X1360" s="78">
        <v>44752</v>
      </c>
      <c r="Y1360" s="78">
        <v>45261</v>
      </c>
      <c r="Z1360" s="69" t="s">
        <v>1080</v>
      </c>
      <c r="AA1360" s="319">
        <v>51080</v>
      </c>
      <c r="AB1360" s="70">
        <v>73</v>
      </c>
      <c r="AC1360" s="70">
        <v>65</v>
      </c>
      <c r="AD1360" s="78">
        <v>46904</v>
      </c>
      <c r="AE1360" s="115">
        <v>640</v>
      </c>
      <c r="AF1360" s="115"/>
      <c r="AG1360" s="70"/>
      <c r="AH1360" s="70"/>
      <c r="AI1360" s="70"/>
      <c r="AJ1360" s="70"/>
      <c r="AK1360" s="70"/>
      <c r="AL1360" s="76"/>
      <c r="AM1360" s="76"/>
      <c r="AN1360" s="76"/>
      <c r="AO1360" s="76"/>
      <c r="AP1360" s="76"/>
      <c r="AQ1360" s="76"/>
      <c r="AR1360" s="76"/>
      <c r="AS1360" s="76"/>
      <c r="AT1360" s="76"/>
      <c r="AU1360" s="76"/>
      <c r="AV1360" s="76"/>
      <c r="AW1360" s="70"/>
      <c r="AX1360" s="70"/>
      <c r="AY1360" s="70"/>
      <c r="AZ1360" s="70"/>
      <c r="BA1360" s="76"/>
      <c r="BB1360" s="76"/>
      <c r="BC1360" s="70"/>
      <c r="BD1360" s="70"/>
      <c r="BE1360" s="70"/>
      <c r="BF1360" s="70"/>
      <c r="BG1360" s="70"/>
      <c r="BH1360" s="70"/>
      <c r="BI1360" s="70"/>
      <c r="BJ1360" s="70"/>
      <c r="BK1360" s="70"/>
      <c r="BL1360" s="70"/>
      <c r="BM1360" s="70"/>
      <c r="BN1360" s="70"/>
      <c r="BO1360" s="70"/>
      <c r="BP1360" s="70"/>
      <c r="BQ1360" s="70"/>
      <c r="BR1360" s="70"/>
      <c r="BS1360" s="70"/>
      <c r="BT1360" s="70"/>
      <c r="BU1360" s="70"/>
      <c r="BV1360" s="70"/>
      <c r="BW1360" s="70"/>
      <c r="BX1360" s="70"/>
      <c r="BY1360" s="70"/>
      <c r="BZ1360" s="70"/>
      <c r="CA1360" s="70"/>
      <c r="CB1360" s="70"/>
      <c r="CC1360" s="70"/>
      <c r="CD1360" s="70"/>
      <c r="CE1360" s="70"/>
      <c r="CF1360" s="70"/>
      <c r="CG1360" s="70"/>
      <c r="CH1360" s="70"/>
      <c r="CI1360" s="70"/>
      <c r="CJ1360" s="70"/>
      <c r="CK1360" s="70"/>
      <c r="CL1360" s="70"/>
      <c r="CM1360" s="70"/>
      <c r="CN1360" s="70"/>
      <c r="CO1360" s="70"/>
      <c r="CP1360" s="70"/>
      <c r="CQ1360" s="70"/>
      <c r="CR1360" s="70"/>
      <c r="CS1360" s="58">
        <f>+AL1360+AT1360</f>
        <v>0</v>
      </c>
      <c r="CT1360" s="76">
        <f>+BA1360+BG1360+BM1360+BS1360+BY1360+CE1360+CK1360+CQ1360</f>
        <v>0</v>
      </c>
      <c r="CU1360" s="76">
        <f>+CS1360-CT1360</f>
        <v>0</v>
      </c>
      <c r="CV1360" s="81">
        <f>+AE1360-AL1360-AT1360</f>
        <v>640</v>
      </c>
      <c r="CW1360" s="70"/>
      <c r="CX1360" s="70"/>
      <c r="CY1360" s="70"/>
    </row>
    <row r="1361" spans="1:103">
      <c r="A1361" s="70" t="s">
        <v>668</v>
      </c>
      <c r="B1361" s="71">
        <v>82</v>
      </c>
      <c r="C1361" s="72" t="s">
        <v>402</v>
      </c>
      <c r="D1361" s="72" t="s">
        <v>403</v>
      </c>
      <c r="E1361" s="71"/>
      <c r="F1361" s="71"/>
      <c r="G1361" s="71" t="s">
        <v>264</v>
      </c>
      <c r="H1361" s="71">
        <v>7</v>
      </c>
      <c r="I1361" s="73">
        <v>135</v>
      </c>
      <c r="J1361" s="73">
        <v>49900</v>
      </c>
      <c r="K1361" s="72">
        <v>0</v>
      </c>
      <c r="L1361" s="72" t="s">
        <v>41</v>
      </c>
      <c r="M1361" s="92" t="s">
        <v>14</v>
      </c>
      <c r="N1361" s="70" t="s">
        <v>158</v>
      </c>
      <c r="O1361" s="70" t="s">
        <v>3841</v>
      </c>
      <c r="P1361" s="70" t="s">
        <v>14</v>
      </c>
      <c r="Q1361" s="89" t="s">
        <v>670</v>
      </c>
      <c r="R1361" s="70" t="s">
        <v>671</v>
      </c>
      <c r="S1361" s="70" t="s">
        <v>465</v>
      </c>
      <c r="T1361" s="88" t="s">
        <v>264</v>
      </c>
      <c r="U1361" s="88">
        <v>6</v>
      </c>
      <c r="V1361" s="87">
        <v>135</v>
      </c>
      <c r="W1361" s="87" t="s">
        <v>1017</v>
      </c>
      <c r="X1361" s="78">
        <v>44752</v>
      </c>
      <c r="Y1361" s="78">
        <v>45261</v>
      </c>
      <c r="Z1361" s="69" t="s">
        <v>1080</v>
      </c>
      <c r="AA1361" s="319">
        <v>51080</v>
      </c>
      <c r="AB1361" s="70">
        <v>73</v>
      </c>
      <c r="AC1361" s="70">
        <v>66</v>
      </c>
      <c r="AD1361" s="78">
        <v>46934</v>
      </c>
      <c r="AE1361" s="115">
        <v>640</v>
      </c>
      <c r="AF1361" s="115"/>
      <c r="AG1361" s="70"/>
      <c r="AH1361" s="70"/>
      <c r="AI1361" s="70"/>
      <c r="AJ1361" s="70"/>
      <c r="AK1361" s="70"/>
      <c r="AL1361" s="76"/>
      <c r="AM1361" s="76"/>
      <c r="AN1361" s="76"/>
      <c r="AO1361" s="76"/>
      <c r="AP1361" s="76"/>
      <c r="AQ1361" s="76"/>
      <c r="AR1361" s="76"/>
      <c r="AS1361" s="76"/>
      <c r="AT1361" s="76"/>
      <c r="AU1361" s="76"/>
      <c r="AV1361" s="76"/>
      <c r="AW1361" s="70"/>
      <c r="AX1361" s="70"/>
      <c r="AY1361" s="70"/>
      <c r="AZ1361" s="70"/>
      <c r="BA1361" s="76"/>
      <c r="BB1361" s="76"/>
      <c r="BC1361" s="70"/>
      <c r="BD1361" s="70"/>
      <c r="BE1361" s="70"/>
      <c r="BF1361" s="70"/>
      <c r="BG1361" s="70"/>
      <c r="BH1361" s="70"/>
      <c r="BI1361" s="70"/>
      <c r="BJ1361" s="70"/>
      <c r="BK1361" s="70"/>
      <c r="BL1361" s="70"/>
      <c r="BM1361" s="70"/>
      <c r="BN1361" s="70"/>
      <c r="BO1361" s="70"/>
      <c r="BP1361" s="70"/>
      <c r="BQ1361" s="70"/>
      <c r="BR1361" s="70"/>
      <c r="BS1361" s="70"/>
      <c r="BT1361" s="70"/>
      <c r="BU1361" s="70"/>
      <c r="BV1361" s="70"/>
      <c r="BW1361" s="70"/>
      <c r="BX1361" s="70"/>
      <c r="BY1361" s="70"/>
      <c r="BZ1361" s="70"/>
      <c r="CA1361" s="70"/>
      <c r="CB1361" s="70"/>
      <c r="CC1361" s="70"/>
      <c r="CD1361" s="70"/>
      <c r="CE1361" s="70"/>
      <c r="CF1361" s="70"/>
      <c r="CG1361" s="70"/>
      <c r="CH1361" s="70"/>
      <c r="CI1361" s="70"/>
      <c r="CJ1361" s="70"/>
      <c r="CK1361" s="70"/>
      <c r="CL1361" s="70"/>
      <c r="CM1361" s="70"/>
      <c r="CN1361" s="70"/>
      <c r="CO1361" s="70"/>
      <c r="CP1361" s="70"/>
      <c r="CQ1361" s="70"/>
      <c r="CR1361" s="70"/>
      <c r="CS1361" s="58">
        <f>+AL1361+AT1361</f>
        <v>0</v>
      </c>
      <c r="CT1361" s="76">
        <f>+BA1361+BG1361+BM1361+BS1361+BY1361+CE1361+CK1361+CQ1361</f>
        <v>0</v>
      </c>
      <c r="CU1361" s="76">
        <f>+CS1361-CT1361</f>
        <v>0</v>
      </c>
      <c r="CV1361" s="81">
        <f>+AE1361-AL1361-AT1361</f>
        <v>640</v>
      </c>
      <c r="CW1361" s="70"/>
      <c r="CX1361" s="70"/>
      <c r="CY1361" s="70"/>
    </row>
    <row r="1362" spans="1:103">
      <c r="A1362" s="70" t="s">
        <v>668</v>
      </c>
      <c r="B1362" s="71">
        <v>82</v>
      </c>
      <c r="C1362" s="72" t="s">
        <v>402</v>
      </c>
      <c r="D1362" s="72" t="s">
        <v>403</v>
      </c>
      <c r="E1362" s="71"/>
      <c r="F1362" s="71"/>
      <c r="G1362" s="71" t="s">
        <v>264</v>
      </c>
      <c r="H1362" s="71">
        <v>7</v>
      </c>
      <c r="I1362" s="73">
        <v>135</v>
      </c>
      <c r="J1362" s="73">
        <v>49900</v>
      </c>
      <c r="K1362" s="72">
        <v>0</v>
      </c>
      <c r="L1362" s="72" t="s">
        <v>41</v>
      </c>
      <c r="M1362" s="92" t="s">
        <v>14</v>
      </c>
      <c r="N1362" s="70" t="s">
        <v>158</v>
      </c>
      <c r="O1362" s="70" t="s">
        <v>3841</v>
      </c>
      <c r="P1362" s="70" t="s">
        <v>14</v>
      </c>
      <c r="Q1362" s="89" t="s">
        <v>670</v>
      </c>
      <c r="R1362" s="70" t="s">
        <v>671</v>
      </c>
      <c r="S1362" s="70" t="s">
        <v>465</v>
      </c>
      <c r="T1362" s="88" t="s">
        <v>264</v>
      </c>
      <c r="U1362" s="88">
        <v>6</v>
      </c>
      <c r="V1362" s="87">
        <v>135</v>
      </c>
      <c r="W1362" s="87" t="s">
        <v>1017</v>
      </c>
      <c r="X1362" s="78">
        <v>44752</v>
      </c>
      <c r="Y1362" s="78">
        <v>45261</v>
      </c>
      <c r="Z1362" s="69" t="s">
        <v>1080</v>
      </c>
      <c r="AA1362" s="319">
        <v>51080</v>
      </c>
      <c r="AB1362" s="70">
        <v>73</v>
      </c>
      <c r="AC1362" s="70">
        <v>67</v>
      </c>
      <c r="AD1362" s="78">
        <v>46965</v>
      </c>
      <c r="AE1362" s="115">
        <v>640</v>
      </c>
      <c r="AF1362" s="115"/>
      <c r="AG1362" s="70"/>
      <c r="AH1362" s="70"/>
      <c r="AI1362" s="70"/>
      <c r="AJ1362" s="70"/>
      <c r="AK1362" s="70"/>
      <c r="AL1362" s="76"/>
      <c r="AM1362" s="76"/>
      <c r="AN1362" s="76"/>
      <c r="AO1362" s="76"/>
      <c r="AP1362" s="76"/>
      <c r="AQ1362" s="76"/>
      <c r="AR1362" s="76"/>
      <c r="AS1362" s="76"/>
      <c r="AT1362" s="76"/>
      <c r="AU1362" s="76"/>
      <c r="AV1362" s="76"/>
      <c r="AW1362" s="70"/>
      <c r="AX1362" s="70"/>
      <c r="AY1362" s="70"/>
      <c r="AZ1362" s="70"/>
      <c r="BA1362" s="76"/>
      <c r="BB1362" s="76"/>
      <c r="BC1362" s="70"/>
      <c r="BD1362" s="70"/>
      <c r="BE1362" s="70"/>
      <c r="BF1362" s="70"/>
      <c r="BG1362" s="70"/>
      <c r="BH1362" s="70"/>
      <c r="BI1362" s="70"/>
      <c r="BJ1362" s="70"/>
      <c r="BK1362" s="70"/>
      <c r="BL1362" s="70"/>
      <c r="BM1362" s="70"/>
      <c r="BN1362" s="70"/>
      <c r="BO1362" s="70"/>
      <c r="BP1362" s="70"/>
      <c r="BQ1362" s="70"/>
      <c r="BR1362" s="70"/>
      <c r="BS1362" s="70"/>
      <c r="BT1362" s="70"/>
      <c r="BU1362" s="70"/>
      <c r="BV1362" s="70"/>
      <c r="BW1362" s="70"/>
      <c r="BX1362" s="70"/>
      <c r="BY1362" s="70"/>
      <c r="BZ1362" s="70"/>
      <c r="CA1362" s="70"/>
      <c r="CB1362" s="70"/>
      <c r="CC1362" s="70"/>
      <c r="CD1362" s="70"/>
      <c r="CE1362" s="70"/>
      <c r="CF1362" s="70"/>
      <c r="CG1362" s="70"/>
      <c r="CH1362" s="70"/>
      <c r="CI1362" s="70"/>
      <c r="CJ1362" s="70"/>
      <c r="CK1362" s="70"/>
      <c r="CL1362" s="70"/>
      <c r="CM1362" s="70"/>
      <c r="CN1362" s="70"/>
      <c r="CO1362" s="70"/>
      <c r="CP1362" s="70"/>
      <c r="CQ1362" s="70"/>
      <c r="CR1362" s="70"/>
      <c r="CS1362" s="58">
        <f>+AL1362+AT1362</f>
        <v>0</v>
      </c>
      <c r="CT1362" s="76">
        <f>+BA1362+BG1362+BM1362+BS1362+BY1362+CE1362+CK1362+CQ1362</f>
        <v>0</v>
      </c>
      <c r="CU1362" s="76">
        <f>+CS1362-CT1362</f>
        <v>0</v>
      </c>
      <c r="CV1362" s="81">
        <f>+AE1362-AL1362-AT1362</f>
        <v>640</v>
      </c>
      <c r="CW1362" s="70"/>
      <c r="CX1362" s="70"/>
      <c r="CY1362" s="70"/>
    </row>
    <row r="1363" spans="1:103">
      <c r="A1363" s="70" t="s">
        <v>668</v>
      </c>
      <c r="B1363" s="71">
        <v>82</v>
      </c>
      <c r="C1363" s="72" t="s">
        <v>402</v>
      </c>
      <c r="D1363" s="72" t="s">
        <v>403</v>
      </c>
      <c r="E1363" s="71"/>
      <c r="F1363" s="71"/>
      <c r="G1363" s="71" t="s">
        <v>264</v>
      </c>
      <c r="H1363" s="71">
        <v>7</v>
      </c>
      <c r="I1363" s="73">
        <v>135</v>
      </c>
      <c r="J1363" s="73">
        <v>49900</v>
      </c>
      <c r="K1363" s="72">
        <v>0</v>
      </c>
      <c r="L1363" s="72" t="s">
        <v>41</v>
      </c>
      <c r="M1363" s="92" t="s">
        <v>14</v>
      </c>
      <c r="N1363" s="70" t="s">
        <v>158</v>
      </c>
      <c r="O1363" s="70" t="s">
        <v>3841</v>
      </c>
      <c r="P1363" s="70" t="s">
        <v>14</v>
      </c>
      <c r="Q1363" s="89" t="s">
        <v>670</v>
      </c>
      <c r="R1363" s="70" t="s">
        <v>671</v>
      </c>
      <c r="S1363" s="70" t="s">
        <v>465</v>
      </c>
      <c r="T1363" s="88" t="s">
        <v>264</v>
      </c>
      <c r="U1363" s="88">
        <v>6</v>
      </c>
      <c r="V1363" s="87">
        <v>135</v>
      </c>
      <c r="W1363" s="87" t="s">
        <v>1017</v>
      </c>
      <c r="X1363" s="78">
        <v>44752</v>
      </c>
      <c r="Y1363" s="78">
        <v>45261</v>
      </c>
      <c r="Z1363" s="69" t="s">
        <v>1080</v>
      </c>
      <c r="AA1363" s="319">
        <v>51080</v>
      </c>
      <c r="AB1363" s="70">
        <v>73</v>
      </c>
      <c r="AC1363" s="70">
        <v>68</v>
      </c>
      <c r="AD1363" s="78">
        <v>46996</v>
      </c>
      <c r="AE1363" s="115">
        <v>640</v>
      </c>
      <c r="AF1363" s="115"/>
      <c r="AG1363" s="70"/>
      <c r="AH1363" s="70"/>
      <c r="AI1363" s="70"/>
      <c r="AJ1363" s="70"/>
      <c r="AK1363" s="70"/>
      <c r="AL1363" s="76"/>
      <c r="AM1363" s="76"/>
      <c r="AN1363" s="76"/>
      <c r="AO1363" s="76"/>
      <c r="AP1363" s="76"/>
      <c r="AQ1363" s="76"/>
      <c r="AR1363" s="76"/>
      <c r="AS1363" s="76"/>
      <c r="AT1363" s="76"/>
      <c r="AU1363" s="76"/>
      <c r="AV1363" s="76"/>
      <c r="AW1363" s="70"/>
      <c r="AX1363" s="70"/>
      <c r="AY1363" s="70"/>
      <c r="AZ1363" s="70"/>
      <c r="BA1363" s="76"/>
      <c r="BB1363" s="76"/>
      <c r="BC1363" s="70"/>
      <c r="BD1363" s="70"/>
      <c r="BE1363" s="70"/>
      <c r="BF1363" s="70"/>
      <c r="BG1363" s="70"/>
      <c r="BH1363" s="70"/>
      <c r="BI1363" s="70"/>
      <c r="BJ1363" s="70"/>
      <c r="BK1363" s="70"/>
      <c r="BL1363" s="70"/>
      <c r="BM1363" s="70"/>
      <c r="BN1363" s="70"/>
      <c r="BO1363" s="70"/>
      <c r="BP1363" s="70"/>
      <c r="BQ1363" s="70"/>
      <c r="BR1363" s="70"/>
      <c r="BS1363" s="70"/>
      <c r="BT1363" s="70"/>
      <c r="BU1363" s="70"/>
      <c r="BV1363" s="70"/>
      <c r="BW1363" s="70"/>
      <c r="BX1363" s="70"/>
      <c r="BY1363" s="70"/>
      <c r="BZ1363" s="70"/>
      <c r="CA1363" s="70"/>
      <c r="CB1363" s="70"/>
      <c r="CC1363" s="70"/>
      <c r="CD1363" s="70"/>
      <c r="CE1363" s="70"/>
      <c r="CF1363" s="70"/>
      <c r="CG1363" s="70"/>
      <c r="CH1363" s="70"/>
      <c r="CI1363" s="70"/>
      <c r="CJ1363" s="70"/>
      <c r="CK1363" s="70"/>
      <c r="CL1363" s="70"/>
      <c r="CM1363" s="70"/>
      <c r="CN1363" s="70"/>
      <c r="CO1363" s="70"/>
      <c r="CP1363" s="70"/>
      <c r="CQ1363" s="70"/>
      <c r="CR1363" s="70"/>
      <c r="CS1363" s="58">
        <f>+AL1363+AT1363</f>
        <v>0</v>
      </c>
      <c r="CT1363" s="76">
        <f>+BA1363+BG1363+BM1363+BS1363+BY1363+CE1363+CK1363+CQ1363</f>
        <v>0</v>
      </c>
      <c r="CU1363" s="76">
        <f>+CS1363-CT1363</f>
        <v>0</v>
      </c>
      <c r="CV1363" s="81">
        <f>+AE1363-AL1363-AT1363</f>
        <v>640</v>
      </c>
      <c r="CW1363" s="70"/>
      <c r="CX1363" s="70"/>
      <c r="CY1363" s="70"/>
    </row>
    <row r="1364" spans="1:103">
      <c r="A1364" s="70" t="s">
        <v>668</v>
      </c>
      <c r="B1364" s="71">
        <v>82</v>
      </c>
      <c r="C1364" s="72" t="s">
        <v>402</v>
      </c>
      <c r="D1364" s="72" t="s">
        <v>403</v>
      </c>
      <c r="E1364" s="71"/>
      <c r="F1364" s="71"/>
      <c r="G1364" s="71" t="s">
        <v>264</v>
      </c>
      <c r="H1364" s="71">
        <v>7</v>
      </c>
      <c r="I1364" s="73">
        <v>135</v>
      </c>
      <c r="J1364" s="73">
        <v>49900</v>
      </c>
      <c r="K1364" s="72">
        <v>0</v>
      </c>
      <c r="L1364" s="72" t="s">
        <v>41</v>
      </c>
      <c r="M1364" s="92" t="s">
        <v>14</v>
      </c>
      <c r="N1364" s="70" t="s">
        <v>158</v>
      </c>
      <c r="O1364" s="70" t="s">
        <v>3841</v>
      </c>
      <c r="P1364" s="70" t="s">
        <v>14</v>
      </c>
      <c r="Q1364" s="89" t="s">
        <v>670</v>
      </c>
      <c r="R1364" s="70" t="s">
        <v>671</v>
      </c>
      <c r="S1364" s="70" t="s">
        <v>465</v>
      </c>
      <c r="T1364" s="88" t="s">
        <v>264</v>
      </c>
      <c r="U1364" s="88">
        <v>6</v>
      </c>
      <c r="V1364" s="87">
        <v>135</v>
      </c>
      <c r="W1364" s="87" t="s">
        <v>1017</v>
      </c>
      <c r="X1364" s="78">
        <v>44752</v>
      </c>
      <c r="Y1364" s="78">
        <v>45261</v>
      </c>
      <c r="Z1364" s="69" t="s">
        <v>1080</v>
      </c>
      <c r="AA1364" s="319">
        <v>51080</v>
      </c>
      <c r="AB1364" s="70">
        <v>73</v>
      </c>
      <c r="AC1364" s="70">
        <v>69</v>
      </c>
      <c r="AD1364" s="78">
        <v>47026</v>
      </c>
      <c r="AE1364" s="115">
        <v>640</v>
      </c>
      <c r="AF1364" s="115"/>
      <c r="AG1364" s="70"/>
      <c r="AH1364" s="70"/>
      <c r="AI1364" s="70"/>
      <c r="AJ1364" s="70"/>
      <c r="AK1364" s="70"/>
      <c r="AL1364" s="76"/>
      <c r="AM1364" s="76"/>
      <c r="AN1364" s="76"/>
      <c r="AO1364" s="76"/>
      <c r="AP1364" s="76"/>
      <c r="AQ1364" s="76"/>
      <c r="AR1364" s="76"/>
      <c r="AS1364" s="76"/>
      <c r="AT1364" s="76"/>
      <c r="AU1364" s="76"/>
      <c r="AV1364" s="76"/>
      <c r="AW1364" s="70"/>
      <c r="AX1364" s="70"/>
      <c r="AY1364" s="70"/>
      <c r="AZ1364" s="70"/>
      <c r="BA1364" s="76"/>
      <c r="BB1364" s="76"/>
      <c r="BC1364" s="70"/>
      <c r="BD1364" s="70"/>
      <c r="BE1364" s="70"/>
      <c r="BF1364" s="70"/>
      <c r="BG1364" s="70"/>
      <c r="BH1364" s="70"/>
      <c r="BI1364" s="70"/>
      <c r="BJ1364" s="70"/>
      <c r="BK1364" s="70"/>
      <c r="BL1364" s="70"/>
      <c r="BM1364" s="70"/>
      <c r="BN1364" s="70"/>
      <c r="BO1364" s="70"/>
      <c r="BP1364" s="70"/>
      <c r="BQ1364" s="70"/>
      <c r="BR1364" s="70"/>
      <c r="BS1364" s="70"/>
      <c r="BT1364" s="70"/>
      <c r="BU1364" s="70"/>
      <c r="BV1364" s="70"/>
      <c r="BW1364" s="70"/>
      <c r="BX1364" s="70"/>
      <c r="BY1364" s="70"/>
      <c r="BZ1364" s="70"/>
      <c r="CA1364" s="70"/>
      <c r="CB1364" s="70"/>
      <c r="CC1364" s="70"/>
      <c r="CD1364" s="70"/>
      <c r="CE1364" s="70"/>
      <c r="CF1364" s="70"/>
      <c r="CG1364" s="70"/>
      <c r="CH1364" s="70"/>
      <c r="CI1364" s="70"/>
      <c r="CJ1364" s="70"/>
      <c r="CK1364" s="70"/>
      <c r="CL1364" s="70"/>
      <c r="CM1364" s="70"/>
      <c r="CN1364" s="70"/>
      <c r="CO1364" s="70"/>
      <c r="CP1364" s="70"/>
      <c r="CQ1364" s="70"/>
      <c r="CR1364" s="70"/>
      <c r="CS1364" s="58">
        <f>+AL1364+AT1364</f>
        <v>0</v>
      </c>
      <c r="CT1364" s="76">
        <f>+BA1364+BG1364+BM1364+BS1364+BY1364+CE1364+CK1364+CQ1364</f>
        <v>0</v>
      </c>
      <c r="CU1364" s="76">
        <f>+CS1364-CT1364</f>
        <v>0</v>
      </c>
      <c r="CV1364" s="81">
        <f>+AE1364-AL1364-AT1364</f>
        <v>640</v>
      </c>
      <c r="CW1364" s="70"/>
      <c r="CX1364" s="70"/>
      <c r="CY1364" s="70"/>
    </row>
    <row r="1365" spans="1:103">
      <c r="A1365" s="70" t="s">
        <v>668</v>
      </c>
      <c r="B1365" s="71">
        <v>82</v>
      </c>
      <c r="C1365" s="72" t="s">
        <v>402</v>
      </c>
      <c r="D1365" s="72" t="s">
        <v>403</v>
      </c>
      <c r="E1365" s="71"/>
      <c r="F1365" s="71"/>
      <c r="G1365" s="71" t="s">
        <v>264</v>
      </c>
      <c r="H1365" s="71">
        <v>7</v>
      </c>
      <c r="I1365" s="73">
        <v>135</v>
      </c>
      <c r="J1365" s="73">
        <v>49900</v>
      </c>
      <c r="K1365" s="72">
        <v>0</v>
      </c>
      <c r="L1365" s="72" t="s">
        <v>41</v>
      </c>
      <c r="M1365" s="92" t="s">
        <v>14</v>
      </c>
      <c r="N1365" s="70" t="s">
        <v>158</v>
      </c>
      <c r="O1365" s="70" t="s">
        <v>3841</v>
      </c>
      <c r="P1365" s="70" t="s">
        <v>14</v>
      </c>
      <c r="Q1365" s="89" t="s">
        <v>670</v>
      </c>
      <c r="R1365" s="70" t="s">
        <v>671</v>
      </c>
      <c r="S1365" s="70" t="s">
        <v>465</v>
      </c>
      <c r="T1365" s="88" t="s">
        <v>264</v>
      </c>
      <c r="U1365" s="88">
        <v>6</v>
      </c>
      <c r="V1365" s="87">
        <v>135</v>
      </c>
      <c r="W1365" s="87" t="s">
        <v>1017</v>
      </c>
      <c r="X1365" s="78">
        <v>44752</v>
      </c>
      <c r="Y1365" s="78">
        <v>45261</v>
      </c>
      <c r="Z1365" s="69" t="s">
        <v>1080</v>
      </c>
      <c r="AA1365" s="319">
        <v>51080</v>
      </c>
      <c r="AB1365" s="70">
        <v>73</v>
      </c>
      <c r="AC1365" s="70">
        <v>70</v>
      </c>
      <c r="AD1365" s="78">
        <v>47057</v>
      </c>
      <c r="AE1365" s="115">
        <v>640</v>
      </c>
      <c r="AF1365" s="115"/>
      <c r="AG1365" s="70"/>
      <c r="AH1365" s="70"/>
      <c r="AI1365" s="70"/>
      <c r="AJ1365" s="70"/>
      <c r="AK1365" s="70"/>
      <c r="AL1365" s="76"/>
      <c r="AM1365" s="76"/>
      <c r="AN1365" s="76"/>
      <c r="AO1365" s="76"/>
      <c r="AP1365" s="76"/>
      <c r="AQ1365" s="76"/>
      <c r="AR1365" s="76"/>
      <c r="AS1365" s="76"/>
      <c r="AT1365" s="76"/>
      <c r="AU1365" s="76"/>
      <c r="AV1365" s="76"/>
      <c r="AW1365" s="70"/>
      <c r="AX1365" s="70"/>
      <c r="AY1365" s="70"/>
      <c r="AZ1365" s="70"/>
      <c r="BA1365" s="76"/>
      <c r="BB1365" s="76"/>
      <c r="BC1365" s="70"/>
      <c r="BD1365" s="70"/>
      <c r="BE1365" s="70"/>
      <c r="BF1365" s="70"/>
      <c r="BG1365" s="70"/>
      <c r="BH1365" s="70"/>
      <c r="BI1365" s="70"/>
      <c r="BJ1365" s="70"/>
      <c r="BK1365" s="70"/>
      <c r="BL1365" s="70"/>
      <c r="BM1365" s="70"/>
      <c r="BN1365" s="70"/>
      <c r="BO1365" s="70"/>
      <c r="BP1365" s="70"/>
      <c r="BQ1365" s="70"/>
      <c r="BR1365" s="70"/>
      <c r="BS1365" s="70"/>
      <c r="BT1365" s="70"/>
      <c r="BU1365" s="70"/>
      <c r="BV1365" s="70"/>
      <c r="BW1365" s="70"/>
      <c r="BX1365" s="70"/>
      <c r="BY1365" s="70"/>
      <c r="BZ1365" s="70"/>
      <c r="CA1365" s="70"/>
      <c r="CB1365" s="70"/>
      <c r="CC1365" s="70"/>
      <c r="CD1365" s="70"/>
      <c r="CE1365" s="70"/>
      <c r="CF1365" s="70"/>
      <c r="CG1365" s="70"/>
      <c r="CH1365" s="70"/>
      <c r="CI1365" s="70"/>
      <c r="CJ1365" s="70"/>
      <c r="CK1365" s="70"/>
      <c r="CL1365" s="70"/>
      <c r="CM1365" s="70"/>
      <c r="CN1365" s="70"/>
      <c r="CO1365" s="70"/>
      <c r="CP1365" s="70"/>
      <c r="CQ1365" s="70"/>
      <c r="CR1365" s="70"/>
      <c r="CS1365" s="58">
        <f>+AL1365+AT1365</f>
        <v>0</v>
      </c>
      <c r="CT1365" s="76">
        <f>+BA1365+BG1365+BM1365+BS1365+BY1365+CE1365+CK1365+CQ1365</f>
        <v>0</v>
      </c>
      <c r="CU1365" s="76">
        <f>+CS1365-CT1365</f>
        <v>0</v>
      </c>
      <c r="CV1365" s="81">
        <f>+AE1365-AL1365-AT1365</f>
        <v>640</v>
      </c>
      <c r="CW1365" s="70"/>
      <c r="CX1365" s="70"/>
      <c r="CY1365" s="70"/>
    </row>
    <row r="1366" spans="1:103">
      <c r="A1366" s="70" t="s">
        <v>668</v>
      </c>
      <c r="B1366" s="71">
        <v>82</v>
      </c>
      <c r="C1366" s="72" t="s">
        <v>402</v>
      </c>
      <c r="D1366" s="72" t="s">
        <v>403</v>
      </c>
      <c r="E1366" s="71"/>
      <c r="F1366" s="71"/>
      <c r="G1366" s="71" t="s">
        <v>264</v>
      </c>
      <c r="H1366" s="71">
        <v>7</v>
      </c>
      <c r="I1366" s="73">
        <v>135</v>
      </c>
      <c r="J1366" s="73">
        <v>49900</v>
      </c>
      <c r="K1366" s="72">
        <v>0</v>
      </c>
      <c r="L1366" s="72" t="s">
        <v>41</v>
      </c>
      <c r="M1366" s="92" t="s">
        <v>14</v>
      </c>
      <c r="N1366" s="70" t="s">
        <v>158</v>
      </c>
      <c r="O1366" s="70" t="s">
        <v>3841</v>
      </c>
      <c r="P1366" s="70" t="s">
        <v>14</v>
      </c>
      <c r="Q1366" s="89" t="s">
        <v>670</v>
      </c>
      <c r="R1366" s="70" t="s">
        <v>671</v>
      </c>
      <c r="S1366" s="70" t="s">
        <v>465</v>
      </c>
      <c r="T1366" s="88" t="s">
        <v>264</v>
      </c>
      <c r="U1366" s="88">
        <v>6</v>
      </c>
      <c r="V1366" s="87">
        <v>135</v>
      </c>
      <c r="W1366" s="87" t="s">
        <v>1017</v>
      </c>
      <c r="X1366" s="78">
        <v>44752</v>
      </c>
      <c r="Y1366" s="78">
        <v>45261</v>
      </c>
      <c r="Z1366" s="69" t="s">
        <v>1080</v>
      </c>
      <c r="AA1366" s="319">
        <v>51080</v>
      </c>
      <c r="AB1366" s="70">
        <v>73</v>
      </c>
      <c r="AC1366" s="70">
        <v>71</v>
      </c>
      <c r="AD1366" s="78">
        <v>47087</v>
      </c>
      <c r="AE1366" s="115">
        <v>640</v>
      </c>
      <c r="AF1366" s="115"/>
      <c r="AG1366" s="70"/>
      <c r="AH1366" s="70"/>
      <c r="AI1366" s="70"/>
      <c r="AJ1366" s="70"/>
      <c r="AK1366" s="70"/>
      <c r="AL1366" s="76"/>
      <c r="AM1366" s="76"/>
      <c r="AN1366" s="76"/>
      <c r="AO1366" s="76"/>
      <c r="AP1366" s="76"/>
      <c r="AQ1366" s="76"/>
      <c r="AR1366" s="76"/>
      <c r="AS1366" s="76"/>
      <c r="AT1366" s="76"/>
      <c r="AU1366" s="76"/>
      <c r="AV1366" s="76"/>
      <c r="AW1366" s="70"/>
      <c r="AX1366" s="70"/>
      <c r="AY1366" s="70"/>
      <c r="AZ1366" s="70"/>
      <c r="BA1366" s="76"/>
      <c r="BB1366" s="76"/>
      <c r="BC1366" s="70"/>
      <c r="BD1366" s="70"/>
      <c r="BE1366" s="70"/>
      <c r="BF1366" s="70"/>
      <c r="BG1366" s="70"/>
      <c r="BH1366" s="70"/>
      <c r="BI1366" s="70"/>
      <c r="BJ1366" s="70"/>
      <c r="BK1366" s="70"/>
      <c r="BL1366" s="70"/>
      <c r="BM1366" s="70"/>
      <c r="BN1366" s="70"/>
      <c r="BO1366" s="70"/>
      <c r="BP1366" s="70"/>
      <c r="BQ1366" s="70"/>
      <c r="BR1366" s="70"/>
      <c r="BS1366" s="70"/>
      <c r="BT1366" s="70"/>
      <c r="BU1366" s="70"/>
      <c r="BV1366" s="70"/>
      <c r="BW1366" s="70"/>
      <c r="BX1366" s="70"/>
      <c r="BY1366" s="70"/>
      <c r="BZ1366" s="70"/>
      <c r="CA1366" s="70"/>
      <c r="CB1366" s="70"/>
      <c r="CC1366" s="70"/>
      <c r="CD1366" s="70"/>
      <c r="CE1366" s="70"/>
      <c r="CF1366" s="70"/>
      <c r="CG1366" s="70"/>
      <c r="CH1366" s="70"/>
      <c r="CI1366" s="70"/>
      <c r="CJ1366" s="70"/>
      <c r="CK1366" s="70"/>
      <c r="CL1366" s="70"/>
      <c r="CM1366" s="70"/>
      <c r="CN1366" s="70"/>
      <c r="CO1366" s="70"/>
      <c r="CP1366" s="70"/>
      <c r="CQ1366" s="70"/>
      <c r="CR1366" s="70"/>
      <c r="CS1366" s="58">
        <f>+AL1366+AT1366</f>
        <v>0</v>
      </c>
      <c r="CT1366" s="76">
        <f>+BA1366+BG1366+BM1366+BS1366+BY1366+CE1366+CK1366+CQ1366</f>
        <v>0</v>
      </c>
      <c r="CU1366" s="76">
        <f>+CS1366-CT1366</f>
        <v>0</v>
      </c>
      <c r="CV1366" s="81">
        <f>+AE1366-AL1366-AT1366</f>
        <v>640</v>
      </c>
      <c r="CW1366" s="70"/>
      <c r="CX1366" s="70"/>
      <c r="CY1366" s="70"/>
    </row>
    <row r="1367" spans="1:103">
      <c r="A1367" s="70" t="s">
        <v>668</v>
      </c>
      <c r="B1367" s="71">
        <v>82</v>
      </c>
      <c r="C1367" s="72" t="s">
        <v>402</v>
      </c>
      <c r="D1367" s="72" t="s">
        <v>403</v>
      </c>
      <c r="E1367" s="71"/>
      <c r="F1367" s="71"/>
      <c r="G1367" s="71" t="s">
        <v>264</v>
      </c>
      <c r="H1367" s="71">
        <v>7</v>
      </c>
      <c r="I1367" s="73">
        <v>135</v>
      </c>
      <c r="J1367" s="73">
        <v>49900</v>
      </c>
      <c r="K1367" s="72">
        <v>0</v>
      </c>
      <c r="L1367" s="72" t="s">
        <v>41</v>
      </c>
      <c r="M1367" s="92" t="s">
        <v>14</v>
      </c>
      <c r="N1367" s="70" t="s">
        <v>158</v>
      </c>
      <c r="O1367" s="70" t="s">
        <v>3841</v>
      </c>
      <c r="P1367" s="70" t="s">
        <v>14</v>
      </c>
      <c r="Q1367" s="89" t="s">
        <v>670</v>
      </c>
      <c r="R1367" s="70" t="s">
        <v>671</v>
      </c>
      <c r="S1367" s="70" t="s">
        <v>465</v>
      </c>
      <c r="T1367" s="88" t="s">
        <v>264</v>
      </c>
      <c r="U1367" s="88">
        <v>6</v>
      </c>
      <c r="V1367" s="87">
        <v>135</v>
      </c>
      <c r="W1367" s="87" t="s">
        <v>1017</v>
      </c>
      <c r="X1367" s="78">
        <v>44752</v>
      </c>
      <c r="Y1367" s="78">
        <v>45261</v>
      </c>
      <c r="Z1367" s="69" t="s">
        <v>1080</v>
      </c>
      <c r="AA1367" s="319">
        <v>51080</v>
      </c>
      <c r="AB1367" s="70">
        <v>73</v>
      </c>
      <c r="AC1367" s="70">
        <v>72</v>
      </c>
      <c r="AD1367" s="78">
        <v>47118</v>
      </c>
      <c r="AE1367" s="115">
        <v>640</v>
      </c>
      <c r="AF1367" s="115"/>
      <c r="AG1367" s="70"/>
      <c r="AH1367" s="70"/>
      <c r="AI1367" s="70"/>
      <c r="AJ1367" s="70"/>
      <c r="AK1367" s="70"/>
      <c r="AL1367" s="76"/>
      <c r="AM1367" s="76"/>
      <c r="AN1367" s="76"/>
      <c r="AO1367" s="76"/>
      <c r="AP1367" s="76"/>
      <c r="AQ1367" s="76"/>
      <c r="AR1367" s="76"/>
      <c r="AS1367" s="76"/>
      <c r="AT1367" s="76"/>
      <c r="AU1367" s="76"/>
      <c r="AV1367" s="76"/>
      <c r="AW1367" s="70"/>
      <c r="AX1367" s="70"/>
      <c r="AY1367" s="70"/>
      <c r="AZ1367" s="70"/>
      <c r="BA1367" s="76"/>
      <c r="BB1367" s="76"/>
      <c r="BC1367" s="70"/>
      <c r="BD1367" s="70"/>
      <c r="BE1367" s="70"/>
      <c r="BF1367" s="70"/>
      <c r="BG1367" s="70"/>
      <c r="BH1367" s="70"/>
      <c r="BI1367" s="70"/>
      <c r="BJ1367" s="70"/>
      <c r="BK1367" s="70"/>
      <c r="BL1367" s="70"/>
      <c r="BM1367" s="70"/>
      <c r="BN1367" s="70"/>
      <c r="BO1367" s="70"/>
      <c r="BP1367" s="70"/>
      <c r="BQ1367" s="70"/>
      <c r="BR1367" s="70"/>
      <c r="BS1367" s="70"/>
      <c r="BT1367" s="70"/>
      <c r="BU1367" s="70"/>
      <c r="BV1367" s="70"/>
      <c r="BW1367" s="70"/>
      <c r="BX1367" s="70"/>
      <c r="BY1367" s="70"/>
      <c r="BZ1367" s="70"/>
      <c r="CA1367" s="70"/>
      <c r="CB1367" s="70"/>
      <c r="CC1367" s="70"/>
      <c r="CD1367" s="70"/>
      <c r="CE1367" s="70"/>
      <c r="CF1367" s="70"/>
      <c r="CG1367" s="70"/>
      <c r="CH1367" s="70"/>
      <c r="CI1367" s="70"/>
      <c r="CJ1367" s="70"/>
      <c r="CK1367" s="70"/>
      <c r="CL1367" s="70"/>
      <c r="CM1367" s="70"/>
      <c r="CN1367" s="70"/>
      <c r="CO1367" s="70"/>
      <c r="CP1367" s="70"/>
      <c r="CQ1367" s="70"/>
      <c r="CR1367" s="70"/>
      <c r="CS1367" s="58">
        <f>+AL1367+AT1367</f>
        <v>0</v>
      </c>
      <c r="CT1367" s="76">
        <f>+BA1367+BG1367+BM1367+BS1367+BY1367+CE1367+CK1367+CQ1367</f>
        <v>0</v>
      </c>
      <c r="CU1367" s="76">
        <f>+CS1367-CT1367</f>
        <v>0</v>
      </c>
      <c r="CV1367" s="81">
        <f>+AE1367-AL1367-AT1367</f>
        <v>640</v>
      </c>
      <c r="CW1367" s="70"/>
      <c r="CX1367" s="70"/>
      <c r="CY1367" s="70"/>
    </row>
    <row r="1368" spans="1:103">
      <c r="A1368" s="70" t="s">
        <v>668</v>
      </c>
      <c r="B1368" s="71">
        <v>82</v>
      </c>
      <c r="C1368" s="72" t="s">
        <v>402</v>
      </c>
      <c r="D1368" s="72" t="s">
        <v>403</v>
      </c>
      <c r="E1368" s="71"/>
      <c r="F1368" s="71"/>
      <c r="G1368" s="71" t="s">
        <v>264</v>
      </c>
      <c r="H1368" s="71">
        <v>7</v>
      </c>
      <c r="I1368" s="73">
        <v>135</v>
      </c>
      <c r="J1368" s="73">
        <v>49900</v>
      </c>
      <c r="K1368" s="72">
        <v>0</v>
      </c>
      <c r="L1368" s="72" t="s">
        <v>41</v>
      </c>
      <c r="M1368" s="92" t="s">
        <v>14</v>
      </c>
      <c r="N1368" s="70" t="s">
        <v>158</v>
      </c>
      <c r="O1368" s="70" t="s">
        <v>3841</v>
      </c>
      <c r="P1368" s="70" t="s">
        <v>14</v>
      </c>
      <c r="Q1368" s="89" t="s">
        <v>670</v>
      </c>
      <c r="R1368" s="70" t="s">
        <v>671</v>
      </c>
      <c r="S1368" s="70" t="s">
        <v>465</v>
      </c>
      <c r="T1368" s="88" t="s">
        <v>264</v>
      </c>
      <c r="U1368" s="88">
        <v>6</v>
      </c>
      <c r="V1368" s="87">
        <v>135</v>
      </c>
      <c r="W1368" s="87" t="s">
        <v>1017</v>
      </c>
      <c r="X1368" s="78">
        <v>44752</v>
      </c>
      <c r="Y1368" s="78">
        <v>45261</v>
      </c>
      <c r="Z1368" s="69" t="s">
        <v>1080</v>
      </c>
      <c r="AA1368" s="319">
        <v>51080</v>
      </c>
      <c r="AB1368" s="70">
        <v>73</v>
      </c>
      <c r="AC1368" s="70">
        <v>73</v>
      </c>
      <c r="AD1368" s="78">
        <v>47149</v>
      </c>
      <c r="AE1368" s="115">
        <v>960</v>
      </c>
      <c r="AF1368" s="115"/>
      <c r="AG1368" s="70"/>
      <c r="AH1368" s="70"/>
      <c r="AI1368" s="70"/>
      <c r="AJ1368" s="70"/>
      <c r="AK1368" s="70"/>
      <c r="AL1368" s="76"/>
      <c r="AM1368" s="76"/>
      <c r="AN1368" s="76"/>
      <c r="AO1368" s="76"/>
      <c r="AP1368" s="76"/>
      <c r="AQ1368" s="76"/>
      <c r="AR1368" s="76"/>
      <c r="AS1368" s="76"/>
      <c r="AT1368" s="76"/>
      <c r="AU1368" s="76"/>
      <c r="AV1368" s="76"/>
      <c r="AW1368" s="70"/>
      <c r="AX1368" s="70"/>
      <c r="AY1368" s="70"/>
      <c r="AZ1368" s="70"/>
      <c r="BA1368" s="76"/>
      <c r="BB1368" s="76"/>
      <c r="BC1368" s="70"/>
      <c r="BD1368" s="70"/>
      <c r="BE1368" s="70"/>
      <c r="BF1368" s="70"/>
      <c r="BG1368" s="70"/>
      <c r="BH1368" s="70"/>
      <c r="BI1368" s="70"/>
      <c r="BJ1368" s="70"/>
      <c r="BK1368" s="70"/>
      <c r="BL1368" s="70"/>
      <c r="BM1368" s="70"/>
      <c r="BN1368" s="70"/>
      <c r="BO1368" s="70"/>
      <c r="BP1368" s="70"/>
      <c r="BQ1368" s="70"/>
      <c r="BR1368" s="70"/>
      <c r="BS1368" s="70"/>
      <c r="BT1368" s="70"/>
      <c r="BU1368" s="70"/>
      <c r="BV1368" s="70"/>
      <c r="BW1368" s="70"/>
      <c r="BX1368" s="70"/>
      <c r="BY1368" s="70"/>
      <c r="BZ1368" s="70"/>
      <c r="CA1368" s="70"/>
      <c r="CB1368" s="70"/>
      <c r="CC1368" s="70"/>
      <c r="CD1368" s="70"/>
      <c r="CE1368" s="70"/>
      <c r="CF1368" s="70"/>
      <c r="CG1368" s="70"/>
      <c r="CH1368" s="70"/>
      <c r="CI1368" s="70"/>
      <c r="CJ1368" s="70"/>
      <c r="CK1368" s="70"/>
      <c r="CL1368" s="70"/>
      <c r="CM1368" s="70"/>
      <c r="CN1368" s="70"/>
      <c r="CO1368" s="70"/>
      <c r="CP1368" s="70"/>
      <c r="CQ1368" s="70"/>
      <c r="CR1368" s="70"/>
      <c r="CS1368" s="58">
        <f>+AL1368+AT1368</f>
        <v>0</v>
      </c>
      <c r="CT1368" s="76">
        <f>+BA1368+BG1368+BM1368+BS1368+BY1368+CE1368+CK1368+CQ1368</f>
        <v>0</v>
      </c>
      <c r="CU1368" s="76">
        <f>+CS1368-CT1368</f>
        <v>0</v>
      </c>
      <c r="CV1368" s="81">
        <f>+AE1368-AL1368-AT1368</f>
        <v>960</v>
      </c>
      <c r="CW1368" s="70"/>
      <c r="CX1368" s="70"/>
      <c r="CY1368" s="70"/>
    </row>
    <row r="1369" spans="1:103">
      <c r="A1369" s="70" t="s">
        <v>668</v>
      </c>
      <c r="B1369" s="71">
        <v>82</v>
      </c>
      <c r="C1369" s="72" t="s">
        <v>402</v>
      </c>
      <c r="D1369" s="72" t="s">
        <v>403</v>
      </c>
      <c r="E1369" s="71"/>
      <c r="F1369" s="71"/>
      <c r="G1369" s="71" t="s">
        <v>264</v>
      </c>
      <c r="H1369" s="71">
        <v>7</v>
      </c>
      <c r="I1369" s="73">
        <v>135</v>
      </c>
      <c r="J1369" s="73">
        <v>49900</v>
      </c>
      <c r="K1369" s="72">
        <v>0</v>
      </c>
      <c r="L1369" s="72" t="s">
        <v>41</v>
      </c>
      <c r="M1369" s="92" t="s">
        <v>14</v>
      </c>
      <c r="N1369" s="70" t="s">
        <v>158</v>
      </c>
      <c r="O1369" s="70" t="s">
        <v>3841</v>
      </c>
      <c r="P1369" s="70" t="s">
        <v>14</v>
      </c>
      <c r="Q1369" s="89" t="s">
        <v>670</v>
      </c>
      <c r="R1369" s="70" t="s">
        <v>671</v>
      </c>
      <c r="S1369" s="70" t="s">
        <v>677</v>
      </c>
      <c r="T1369" s="88"/>
      <c r="U1369" s="88"/>
      <c r="V1369" s="87">
        <v>12.5</v>
      </c>
      <c r="W1369" s="87" t="s">
        <v>1017</v>
      </c>
      <c r="X1369" s="78">
        <v>44752</v>
      </c>
      <c r="Y1369" s="78">
        <v>44950</v>
      </c>
      <c r="Z1369" s="69" t="s">
        <v>1080</v>
      </c>
      <c r="AA1369" s="319">
        <v>6000</v>
      </c>
      <c r="AB1369" s="70">
        <v>61</v>
      </c>
      <c r="AC1369" s="70">
        <v>0</v>
      </c>
      <c r="AD1369" s="78">
        <v>44803</v>
      </c>
      <c r="AE1369" s="115">
        <v>100</v>
      </c>
      <c r="AF1369" s="115"/>
      <c r="AG1369" s="70"/>
      <c r="AH1369" s="70"/>
      <c r="AI1369" s="70"/>
      <c r="AJ1369" s="70"/>
      <c r="AK1369" s="70"/>
      <c r="AL1369" s="76"/>
      <c r="AM1369" s="76"/>
      <c r="AN1369" s="76"/>
      <c r="AO1369" s="76"/>
      <c r="AP1369" s="76"/>
      <c r="AQ1369" s="76"/>
      <c r="AR1369" s="76"/>
      <c r="AS1369" s="76"/>
      <c r="AT1369" s="76"/>
      <c r="AU1369" s="76"/>
      <c r="AV1369" s="76"/>
      <c r="AW1369" s="70"/>
      <c r="AX1369" s="70"/>
      <c r="AY1369" s="70"/>
      <c r="AZ1369" s="70"/>
      <c r="BA1369" s="76"/>
      <c r="BB1369" s="76"/>
      <c r="BC1369" s="70"/>
      <c r="BD1369" s="70"/>
      <c r="BE1369" s="70"/>
      <c r="BF1369" s="70"/>
      <c r="BG1369" s="70"/>
      <c r="BH1369" s="70"/>
      <c r="BI1369" s="70"/>
      <c r="BJ1369" s="70"/>
      <c r="BK1369" s="70"/>
      <c r="BL1369" s="70"/>
      <c r="BM1369" s="70"/>
      <c r="BN1369" s="70"/>
      <c r="BO1369" s="70"/>
      <c r="BP1369" s="70"/>
      <c r="BQ1369" s="70"/>
      <c r="BR1369" s="70"/>
      <c r="BS1369" s="70"/>
      <c r="BT1369" s="70"/>
      <c r="BU1369" s="70"/>
      <c r="BV1369" s="70"/>
      <c r="BW1369" s="70"/>
      <c r="BX1369" s="70"/>
      <c r="BY1369" s="70"/>
      <c r="BZ1369" s="70"/>
      <c r="CA1369" s="70"/>
      <c r="CB1369" s="70"/>
      <c r="CC1369" s="70"/>
      <c r="CD1369" s="70"/>
      <c r="CE1369" s="70"/>
      <c r="CF1369" s="70"/>
      <c r="CG1369" s="70"/>
      <c r="CH1369" s="70"/>
      <c r="CI1369" s="70"/>
      <c r="CJ1369" s="70"/>
      <c r="CK1369" s="70"/>
      <c r="CL1369" s="70"/>
      <c r="CM1369" s="70"/>
      <c r="CN1369" s="70"/>
      <c r="CO1369" s="70"/>
      <c r="CP1369" s="70"/>
      <c r="CQ1369" s="70"/>
      <c r="CR1369" s="70"/>
      <c r="CS1369" s="58">
        <f>+AL1369+AT1369</f>
        <v>0</v>
      </c>
      <c r="CT1369" s="76">
        <f>+BA1369+BG1369+BM1369+BS1369+BY1369+CE1369+CK1369+CQ1369</f>
        <v>0</v>
      </c>
      <c r="CU1369" s="76">
        <f>+CS1369-CT1369</f>
        <v>0</v>
      </c>
      <c r="CV1369" s="81">
        <f>+AE1369-AL1369-AT1369</f>
        <v>100</v>
      </c>
      <c r="CW1369" s="70"/>
      <c r="CX1369" s="70"/>
      <c r="CY1369" s="70"/>
    </row>
    <row r="1370" spans="1:103">
      <c r="A1370" s="70" t="s">
        <v>668</v>
      </c>
      <c r="B1370" s="71">
        <v>82</v>
      </c>
      <c r="C1370" s="72" t="s">
        <v>402</v>
      </c>
      <c r="D1370" s="72" t="s">
        <v>403</v>
      </c>
      <c r="E1370" s="71"/>
      <c r="F1370" s="71"/>
      <c r="G1370" s="71" t="s">
        <v>264</v>
      </c>
      <c r="H1370" s="71">
        <v>7</v>
      </c>
      <c r="I1370" s="73">
        <v>135</v>
      </c>
      <c r="J1370" s="73">
        <v>49900</v>
      </c>
      <c r="K1370" s="72">
        <v>0</v>
      </c>
      <c r="L1370" s="72" t="s">
        <v>41</v>
      </c>
      <c r="M1370" s="92" t="s">
        <v>14</v>
      </c>
      <c r="N1370" s="70" t="s">
        <v>158</v>
      </c>
      <c r="O1370" s="70" t="s">
        <v>3841</v>
      </c>
      <c r="P1370" s="70" t="s">
        <v>14</v>
      </c>
      <c r="Q1370" s="89" t="s">
        <v>670</v>
      </c>
      <c r="R1370" s="70" t="s">
        <v>671</v>
      </c>
      <c r="S1370" s="70" t="s">
        <v>677</v>
      </c>
      <c r="T1370" s="88"/>
      <c r="U1370" s="88"/>
      <c r="V1370" s="87">
        <v>12.5</v>
      </c>
      <c r="W1370" s="87" t="s">
        <v>1017</v>
      </c>
      <c r="X1370" s="78">
        <v>44752</v>
      </c>
      <c r="Y1370" s="78">
        <v>44950</v>
      </c>
      <c r="Z1370" s="69" t="s">
        <v>1080</v>
      </c>
      <c r="AA1370" s="319">
        <v>6000</v>
      </c>
      <c r="AB1370" s="70">
        <v>61</v>
      </c>
      <c r="AC1370" s="70">
        <v>1</v>
      </c>
      <c r="AD1370" s="78">
        <v>44957</v>
      </c>
      <c r="AE1370" s="115">
        <v>100</v>
      </c>
      <c r="AF1370" s="115"/>
      <c r="AG1370" s="70"/>
      <c r="AH1370" s="70"/>
      <c r="AI1370" s="70"/>
      <c r="AJ1370" s="70"/>
      <c r="AK1370" s="70"/>
      <c r="AL1370" s="76"/>
      <c r="AM1370" s="76"/>
      <c r="AN1370" s="76"/>
      <c r="AO1370" s="76"/>
      <c r="AP1370" s="76"/>
      <c r="AQ1370" s="76"/>
      <c r="AR1370" s="76"/>
      <c r="AS1370" s="76"/>
      <c r="AT1370" s="76"/>
      <c r="AU1370" s="76"/>
      <c r="AV1370" s="76"/>
      <c r="AW1370" s="70"/>
      <c r="AX1370" s="70"/>
      <c r="AY1370" s="70"/>
      <c r="AZ1370" s="70"/>
      <c r="BA1370" s="76"/>
      <c r="BB1370" s="76"/>
      <c r="BC1370" s="70"/>
      <c r="BD1370" s="70"/>
      <c r="BE1370" s="70"/>
      <c r="BF1370" s="70"/>
      <c r="BG1370" s="70"/>
      <c r="BH1370" s="70"/>
      <c r="BI1370" s="70"/>
      <c r="BJ1370" s="70"/>
      <c r="BK1370" s="70"/>
      <c r="BL1370" s="70"/>
      <c r="BM1370" s="70"/>
      <c r="BN1370" s="70"/>
      <c r="BO1370" s="70"/>
      <c r="BP1370" s="70"/>
      <c r="BQ1370" s="70"/>
      <c r="BR1370" s="70"/>
      <c r="BS1370" s="70"/>
      <c r="BT1370" s="70"/>
      <c r="BU1370" s="70"/>
      <c r="BV1370" s="70"/>
      <c r="BW1370" s="70"/>
      <c r="BX1370" s="70"/>
      <c r="BY1370" s="70"/>
      <c r="BZ1370" s="70"/>
      <c r="CA1370" s="70"/>
      <c r="CB1370" s="70"/>
      <c r="CC1370" s="70"/>
      <c r="CD1370" s="70"/>
      <c r="CE1370" s="70"/>
      <c r="CF1370" s="70"/>
      <c r="CG1370" s="70"/>
      <c r="CH1370" s="70"/>
      <c r="CI1370" s="70"/>
      <c r="CJ1370" s="70"/>
      <c r="CK1370" s="70"/>
      <c r="CL1370" s="70"/>
      <c r="CM1370" s="70"/>
      <c r="CN1370" s="70"/>
      <c r="CO1370" s="70"/>
      <c r="CP1370" s="70"/>
      <c r="CQ1370" s="70"/>
      <c r="CR1370" s="70"/>
      <c r="CS1370" s="58">
        <f>+AL1370+AT1370</f>
        <v>0</v>
      </c>
      <c r="CT1370" s="76">
        <f>+BA1370+BG1370+BM1370+BS1370+BY1370+CE1370+CK1370+CQ1370</f>
        <v>0</v>
      </c>
      <c r="CU1370" s="76">
        <f>+CS1370-CT1370</f>
        <v>0</v>
      </c>
      <c r="CV1370" s="81">
        <f>+AE1370-AL1370-AT1370</f>
        <v>100</v>
      </c>
      <c r="CW1370" s="70"/>
      <c r="CX1370" s="70"/>
      <c r="CY1370" s="70"/>
    </row>
    <row r="1371" spans="1:103">
      <c r="A1371" s="70" t="s">
        <v>668</v>
      </c>
      <c r="B1371" s="71">
        <v>82</v>
      </c>
      <c r="C1371" s="72" t="s">
        <v>402</v>
      </c>
      <c r="D1371" s="72" t="s">
        <v>403</v>
      </c>
      <c r="E1371" s="71"/>
      <c r="F1371" s="71"/>
      <c r="G1371" s="71" t="s">
        <v>264</v>
      </c>
      <c r="H1371" s="71">
        <v>7</v>
      </c>
      <c r="I1371" s="73">
        <v>135</v>
      </c>
      <c r="J1371" s="73">
        <v>49900</v>
      </c>
      <c r="K1371" s="72">
        <v>0</v>
      </c>
      <c r="L1371" s="72" t="s">
        <v>41</v>
      </c>
      <c r="M1371" s="92" t="s">
        <v>14</v>
      </c>
      <c r="N1371" s="70" t="s">
        <v>158</v>
      </c>
      <c r="O1371" s="70" t="s">
        <v>3841</v>
      </c>
      <c r="P1371" s="70" t="s">
        <v>14</v>
      </c>
      <c r="Q1371" s="89" t="s">
        <v>670</v>
      </c>
      <c r="R1371" s="70" t="s">
        <v>671</v>
      </c>
      <c r="S1371" s="70" t="s">
        <v>677</v>
      </c>
      <c r="T1371" s="88"/>
      <c r="U1371" s="88"/>
      <c r="V1371" s="87">
        <v>12.5</v>
      </c>
      <c r="W1371" s="87" t="s">
        <v>1017</v>
      </c>
      <c r="X1371" s="78">
        <v>44752</v>
      </c>
      <c r="Y1371" s="78">
        <v>44950</v>
      </c>
      <c r="Z1371" s="69" t="s">
        <v>1080</v>
      </c>
      <c r="AA1371" s="319">
        <v>6000</v>
      </c>
      <c r="AB1371" s="70">
        <v>61</v>
      </c>
      <c r="AC1371" s="70">
        <v>2</v>
      </c>
      <c r="AD1371" s="78">
        <v>44985</v>
      </c>
      <c r="AE1371" s="115">
        <v>100</v>
      </c>
      <c r="AF1371" s="115"/>
      <c r="AG1371" s="70"/>
      <c r="AH1371" s="70"/>
      <c r="AI1371" s="70"/>
      <c r="AJ1371" s="70"/>
      <c r="AK1371" s="70"/>
      <c r="AL1371" s="76"/>
      <c r="AM1371" s="76"/>
      <c r="AN1371" s="76"/>
      <c r="AO1371" s="76"/>
      <c r="AP1371" s="76"/>
      <c r="AQ1371" s="76"/>
      <c r="AR1371" s="76"/>
      <c r="AS1371" s="76"/>
      <c r="AT1371" s="76"/>
      <c r="AU1371" s="76"/>
      <c r="AV1371" s="76"/>
      <c r="AW1371" s="70"/>
      <c r="AX1371" s="70"/>
      <c r="AY1371" s="70"/>
      <c r="AZ1371" s="70"/>
      <c r="BA1371" s="76"/>
      <c r="BB1371" s="76"/>
      <c r="BC1371" s="70"/>
      <c r="BD1371" s="70"/>
      <c r="BE1371" s="70"/>
      <c r="BF1371" s="70"/>
      <c r="BG1371" s="70"/>
      <c r="BH1371" s="70"/>
      <c r="BI1371" s="70"/>
      <c r="BJ1371" s="70"/>
      <c r="BK1371" s="70"/>
      <c r="BL1371" s="70"/>
      <c r="BM1371" s="70"/>
      <c r="BN1371" s="70"/>
      <c r="BO1371" s="70"/>
      <c r="BP1371" s="70"/>
      <c r="BQ1371" s="70"/>
      <c r="BR1371" s="70"/>
      <c r="BS1371" s="70"/>
      <c r="BT1371" s="70"/>
      <c r="BU1371" s="70"/>
      <c r="BV1371" s="70"/>
      <c r="BW1371" s="70"/>
      <c r="BX1371" s="70"/>
      <c r="BY1371" s="70"/>
      <c r="BZ1371" s="70"/>
      <c r="CA1371" s="70"/>
      <c r="CB1371" s="70"/>
      <c r="CC1371" s="70"/>
      <c r="CD1371" s="70"/>
      <c r="CE1371" s="70"/>
      <c r="CF1371" s="70"/>
      <c r="CG1371" s="70"/>
      <c r="CH1371" s="70"/>
      <c r="CI1371" s="70"/>
      <c r="CJ1371" s="70"/>
      <c r="CK1371" s="70"/>
      <c r="CL1371" s="70"/>
      <c r="CM1371" s="70"/>
      <c r="CN1371" s="70"/>
      <c r="CO1371" s="70"/>
      <c r="CP1371" s="70"/>
      <c r="CQ1371" s="70"/>
      <c r="CR1371" s="70"/>
      <c r="CS1371" s="58">
        <f>+AL1371+AT1371</f>
        <v>0</v>
      </c>
      <c r="CT1371" s="76">
        <f>+BA1371+BG1371+BM1371+BS1371+BY1371+CE1371+CK1371+CQ1371</f>
        <v>0</v>
      </c>
      <c r="CU1371" s="76">
        <f>+CS1371-CT1371</f>
        <v>0</v>
      </c>
      <c r="CV1371" s="81">
        <f>+AE1371-AL1371-AT1371</f>
        <v>100</v>
      </c>
      <c r="CW1371" s="70"/>
      <c r="CX1371" s="70"/>
      <c r="CY1371" s="70"/>
    </row>
    <row r="1372" spans="1:103">
      <c r="A1372" s="70" t="s">
        <v>668</v>
      </c>
      <c r="B1372" s="71">
        <v>82</v>
      </c>
      <c r="C1372" s="72" t="s">
        <v>402</v>
      </c>
      <c r="D1372" s="72" t="s">
        <v>403</v>
      </c>
      <c r="E1372" s="71"/>
      <c r="F1372" s="71"/>
      <c r="G1372" s="71" t="s">
        <v>264</v>
      </c>
      <c r="H1372" s="71">
        <v>7</v>
      </c>
      <c r="I1372" s="73">
        <v>135</v>
      </c>
      <c r="J1372" s="73">
        <v>49900</v>
      </c>
      <c r="K1372" s="72">
        <v>0</v>
      </c>
      <c r="L1372" s="72" t="s">
        <v>41</v>
      </c>
      <c r="M1372" s="92" t="s">
        <v>14</v>
      </c>
      <c r="N1372" s="70" t="s">
        <v>158</v>
      </c>
      <c r="O1372" s="70" t="s">
        <v>3841</v>
      </c>
      <c r="P1372" s="70" t="s">
        <v>14</v>
      </c>
      <c r="Q1372" s="89" t="s">
        <v>670</v>
      </c>
      <c r="R1372" s="70" t="s">
        <v>671</v>
      </c>
      <c r="S1372" s="70" t="s">
        <v>677</v>
      </c>
      <c r="T1372" s="88"/>
      <c r="U1372" s="88"/>
      <c r="V1372" s="87">
        <v>12.5</v>
      </c>
      <c r="W1372" s="87" t="s">
        <v>1017</v>
      </c>
      <c r="X1372" s="78">
        <v>44752</v>
      </c>
      <c r="Y1372" s="78">
        <v>44950</v>
      </c>
      <c r="Z1372" s="69" t="s">
        <v>1080</v>
      </c>
      <c r="AA1372" s="319">
        <v>6000</v>
      </c>
      <c r="AB1372" s="70">
        <v>61</v>
      </c>
      <c r="AC1372" s="70">
        <v>3</v>
      </c>
      <c r="AD1372" s="78">
        <v>45016</v>
      </c>
      <c r="AE1372" s="115">
        <v>100</v>
      </c>
      <c r="AF1372" s="115"/>
      <c r="AG1372" s="70"/>
      <c r="AH1372" s="70"/>
      <c r="AI1372" s="70"/>
      <c r="AJ1372" s="70"/>
      <c r="AK1372" s="70"/>
      <c r="AL1372" s="76"/>
      <c r="AM1372" s="76"/>
      <c r="AN1372" s="76"/>
      <c r="AO1372" s="76"/>
      <c r="AP1372" s="76"/>
      <c r="AQ1372" s="76"/>
      <c r="AR1372" s="76"/>
      <c r="AS1372" s="76"/>
      <c r="AT1372" s="76"/>
      <c r="AU1372" s="76"/>
      <c r="AV1372" s="76"/>
      <c r="AW1372" s="70"/>
      <c r="AX1372" s="70"/>
      <c r="AY1372" s="70"/>
      <c r="AZ1372" s="70"/>
      <c r="BA1372" s="76"/>
      <c r="BB1372" s="76"/>
      <c r="BC1372" s="70"/>
      <c r="BD1372" s="70"/>
      <c r="BE1372" s="70"/>
      <c r="BF1372" s="70"/>
      <c r="BG1372" s="70"/>
      <c r="BH1372" s="70"/>
      <c r="BI1372" s="70"/>
      <c r="BJ1372" s="70"/>
      <c r="BK1372" s="70"/>
      <c r="BL1372" s="70"/>
      <c r="BM1372" s="70"/>
      <c r="BN1372" s="70"/>
      <c r="BO1372" s="70"/>
      <c r="BP1372" s="70"/>
      <c r="BQ1372" s="70"/>
      <c r="BR1372" s="70"/>
      <c r="BS1372" s="70"/>
      <c r="BT1372" s="70"/>
      <c r="BU1372" s="70"/>
      <c r="BV1372" s="70"/>
      <c r="BW1372" s="70"/>
      <c r="BX1372" s="70"/>
      <c r="BY1372" s="70"/>
      <c r="BZ1372" s="70"/>
      <c r="CA1372" s="70"/>
      <c r="CB1372" s="70"/>
      <c r="CC1372" s="70"/>
      <c r="CD1372" s="70"/>
      <c r="CE1372" s="70"/>
      <c r="CF1372" s="70"/>
      <c r="CG1372" s="70"/>
      <c r="CH1372" s="70"/>
      <c r="CI1372" s="70"/>
      <c r="CJ1372" s="70"/>
      <c r="CK1372" s="70"/>
      <c r="CL1372" s="70"/>
      <c r="CM1372" s="70"/>
      <c r="CN1372" s="70"/>
      <c r="CO1372" s="70"/>
      <c r="CP1372" s="70"/>
      <c r="CQ1372" s="70"/>
      <c r="CR1372" s="70"/>
      <c r="CS1372" s="58">
        <f>+AL1372+AT1372</f>
        <v>0</v>
      </c>
      <c r="CT1372" s="76">
        <f>+BA1372+BG1372+BM1372+BS1372+BY1372+CE1372+CK1372+CQ1372</f>
        <v>0</v>
      </c>
      <c r="CU1372" s="76">
        <f>+CS1372-CT1372</f>
        <v>0</v>
      </c>
      <c r="CV1372" s="81">
        <f>+AE1372-AL1372-AT1372</f>
        <v>100</v>
      </c>
      <c r="CW1372" s="70"/>
      <c r="CX1372" s="70"/>
      <c r="CY1372" s="70"/>
    </row>
    <row r="1373" spans="1:103">
      <c r="A1373" s="70" t="s">
        <v>668</v>
      </c>
      <c r="B1373" s="71">
        <v>82</v>
      </c>
      <c r="C1373" s="72" t="s">
        <v>402</v>
      </c>
      <c r="D1373" s="72" t="s">
        <v>403</v>
      </c>
      <c r="E1373" s="71"/>
      <c r="F1373" s="71"/>
      <c r="G1373" s="71" t="s">
        <v>264</v>
      </c>
      <c r="H1373" s="71">
        <v>7</v>
      </c>
      <c r="I1373" s="73">
        <v>135</v>
      </c>
      <c r="J1373" s="73">
        <v>49900</v>
      </c>
      <c r="K1373" s="72">
        <v>0</v>
      </c>
      <c r="L1373" s="72" t="s">
        <v>41</v>
      </c>
      <c r="M1373" s="92" t="s">
        <v>14</v>
      </c>
      <c r="N1373" s="70" t="s">
        <v>158</v>
      </c>
      <c r="O1373" s="70" t="s">
        <v>3841</v>
      </c>
      <c r="P1373" s="70" t="s">
        <v>14</v>
      </c>
      <c r="Q1373" s="89" t="s">
        <v>670</v>
      </c>
      <c r="R1373" s="70" t="s">
        <v>671</v>
      </c>
      <c r="S1373" s="70" t="s">
        <v>677</v>
      </c>
      <c r="T1373" s="88"/>
      <c r="U1373" s="88"/>
      <c r="V1373" s="87">
        <v>12.5</v>
      </c>
      <c r="W1373" s="87" t="s">
        <v>1017</v>
      </c>
      <c r="X1373" s="78">
        <v>44752</v>
      </c>
      <c r="Y1373" s="78">
        <v>44950</v>
      </c>
      <c r="Z1373" s="69" t="s">
        <v>1080</v>
      </c>
      <c r="AA1373" s="319">
        <v>6000</v>
      </c>
      <c r="AB1373" s="70">
        <v>61</v>
      </c>
      <c r="AC1373" s="70">
        <v>4</v>
      </c>
      <c r="AD1373" s="78">
        <v>45046</v>
      </c>
      <c r="AE1373" s="115">
        <v>100</v>
      </c>
      <c r="AF1373" s="115"/>
      <c r="AG1373" s="70"/>
      <c r="AH1373" s="70"/>
      <c r="AI1373" s="70"/>
      <c r="AJ1373" s="70"/>
      <c r="AK1373" s="70"/>
      <c r="AL1373" s="76"/>
      <c r="AM1373" s="76"/>
      <c r="AN1373" s="76"/>
      <c r="AO1373" s="76"/>
      <c r="AP1373" s="76"/>
      <c r="AQ1373" s="76"/>
      <c r="AR1373" s="76"/>
      <c r="AS1373" s="76"/>
      <c r="AT1373" s="76"/>
      <c r="AU1373" s="76"/>
      <c r="AV1373" s="76"/>
      <c r="AW1373" s="70"/>
      <c r="AX1373" s="70"/>
      <c r="AY1373" s="70"/>
      <c r="AZ1373" s="70"/>
      <c r="BA1373" s="76"/>
      <c r="BB1373" s="76"/>
      <c r="BC1373" s="70"/>
      <c r="BD1373" s="70"/>
      <c r="BE1373" s="70"/>
      <c r="BF1373" s="70"/>
      <c r="BG1373" s="70"/>
      <c r="BH1373" s="70"/>
      <c r="BI1373" s="70"/>
      <c r="BJ1373" s="70"/>
      <c r="BK1373" s="70"/>
      <c r="BL1373" s="70"/>
      <c r="BM1373" s="70"/>
      <c r="BN1373" s="70"/>
      <c r="BO1373" s="70"/>
      <c r="BP1373" s="70"/>
      <c r="BQ1373" s="70"/>
      <c r="BR1373" s="70"/>
      <c r="BS1373" s="70"/>
      <c r="BT1373" s="70"/>
      <c r="BU1373" s="70"/>
      <c r="BV1373" s="70"/>
      <c r="BW1373" s="70"/>
      <c r="BX1373" s="70"/>
      <c r="BY1373" s="70"/>
      <c r="BZ1373" s="70"/>
      <c r="CA1373" s="70"/>
      <c r="CB1373" s="70"/>
      <c r="CC1373" s="70"/>
      <c r="CD1373" s="70"/>
      <c r="CE1373" s="70"/>
      <c r="CF1373" s="70"/>
      <c r="CG1373" s="70"/>
      <c r="CH1373" s="70"/>
      <c r="CI1373" s="70"/>
      <c r="CJ1373" s="70"/>
      <c r="CK1373" s="70"/>
      <c r="CL1373" s="70"/>
      <c r="CM1373" s="70"/>
      <c r="CN1373" s="70"/>
      <c r="CO1373" s="70"/>
      <c r="CP1373" s="70"/>
      <c r="CQ1373" s="70"/>
      <c r="CR1373" s="70"/>
      <c r="CS1373" s="58">
        <f>+AL1373+AT1373</f>
        <v>0</v>
      </c>
      <c r="CT1373" s="76">
        <f>+BA1373+BG1373+BM1373+BS1373+BY1373+CE1373+CK1373+CQ1373</f>
        <v>0</v>
      </c>
      <c r="CU1373" s="76">
        <f>+CS1373-CT1373</f>
        <v>0</v>
      </c>
      <c r="CV1373" s="81">
        <f>+AE1373-AL1373-AT1373</f>
        <v>100</v>
      </c>
      <c r="CW1373" s="70"/>
      <c r="CX1373" s="70"/>
      <c r="CY1373" s="70"/>
    </row>
    <row r="1374" spans="1:103">
      <c r="A1374" s="70" t="s">
        <v>668</v>
      </c>
      <c r="B1374" s="71">
        <v>82</v>
      </c>
      <c r="C1374" s="72" t="s">
        <v>402</v>
      </c>
      <c r="D1374" s="72" t="s">
        <v>403</v>
      </c>
      <c r="E1374" s="71"/>
      <c r="F1374" s="71"/>
      <c r="G1374" s="71" t="s">
        <v>264</v>
      </c>
      <c r="H1374" s="71">
        <v>7</v>
      </c>
      <c r="I1374" s="73">
        <v>135</v>
      </c>
      <c r="J1374" s="73">
        <v>49900</v>
      </c>
      <c r="K1374" s="72">
        <v>0</v>
      </c>
      <c r="L1374" s="72" t="s">
        <v>41</v>
      </c>
      <c r="M1374" s="92" t="s">
        <v>14</v>
      </c>
      <c r="N1374" s="70" t="s">
        <v>158</v>
      </c>
      <c r="O1374" s="70" t="s">
        <v>3841</v>
      </c>
      <c r="P1374" s="70" t="s">
        <v>14</v>
      </c>
      <c r="Q1374" s="89" t="s">
        <v>670</v>
      </c>
      <c r="R1374" s="70" t="s">
        <v>671</v>
      </c>
      <c r="S1374" s="70" t="s">
        <v>677</v>
      </c>
      <c r="T1374" s="88"/>
      <c r="U1374" s="88"/>
      <c r="V1374" s="87">
        <v>12.5</v>
      </c>
      <c r="W1374" s="87" t="s">
        <v>1017</v>
      </c>
      <c r="X1374" s="78">
        <v>44752</v>
      </c>
      <c r="Y1374" s="78">
        <v>44950</v>
      </c>
      <c r="Z1374" s="69" t="s">
        <v>1080</v>
      </c>
      <c r="AA1374" s="319">
        <v>6000</v>
      </c>
      <c r="AB1374" s="70">
        <v>61</v>
      </c>
      <c r="AC1374" s="70">
        <v>5</v>
      </c>
      <c r="AD1374" s="78">
        <v>45077</v>
      </c>
      <c r="AE1374" s="115">
        <v>100</v>
      </c>
      <c r="AF1374" s="115"/>
      <c r="AG1374" s="70"/>
      <c r="AH1374" s="70"/>
      <c r="AI1374" s="70"/>
      <c r="AJ1374" s="70"/>
      <c r="AK1374" s="70"/>
      <c r="AL1374" s="76"/>
      <c r="AM1374" s="76"/>
      <c r="AN1374" s="76"/>
      <c r="AO1374" s="76"/>
      <c r="AP1374" s="76"/>
      <c r="AQ1374" s="76"/>
      <c r="AR1374" s="76"/>
      <c r="AS1374" s="76"/>
      <c r="AT1374" s="76"/>
      <c r="AU1374" s="76"/>
      <c r="AV1374" s="76"/>
      <c r="AW1374" s="70"/>
      <c r="AX1374" s="70"/>
      <c r="AY1374" s="70"/>
      <c r="AZ1374" s="70"/>
      <c r="BA1374" s="76"/>
      <c r="BB1374" s="76"/>
      <c r="BC1374" s="70"/>
      <c r="BD1374" s="70"/>
      <c r="BE1374" s="70"/>
      <c r="BF1374" s="70"/>
      <c r="BG1374" s="70"/>
      <c r="BH1374" s="70"/>
      <c r="BI1374" s="70"/>
      <c r="BJ1374" s="70"/>
      <c r="BK1374" s="70"/>
      <c r="BL1374" s="70"/>
      <c r="BM1374" s="70"/>
      <c r="BN1374" s="70"/>
      <c r="BO1374" s="70"/>
      <c r="BP1374" s="70"/>
      <c r="BQ1374" s="70"/>
      <c r="BR1374" s="70"/>
      <c r="BS1374" s="70"/>
      <c r="BT1374" s="70"/>
      <c r="BU1374" s="70"/>
      <c r="BV1374" s="70"/>
      <c r="BW1374" s="70"/>
      <c r="BX1374" s="70"/>
      <c r="BY1374" s="70"/>
      <c r="BZ1374" s="70"/>
      <c r="CA1374" s="70"/>
      <c r="CB1374" s="70"/>
      <c r="CC1374" s="70"/>
      <c r="CD1374" s="70"/>
      <c r="CE1374" s="70"/>
      <c r="CF1374" s="70"/>
      <c r="CG1374" s="70"/>
      <c r="CH1374" s="70"/>
      <c r="CI1374" s="70"/>
      <c r="CJ1374" s="70"/>
      <c r="CK1374" s="70"/>
      <c r="CL1374" s="70"/>
      <c r="CM1374" s="70"/>
      <c r="CN1374" s="70"/>
      <c r="CO1374" s="70"/>
      <c r="CP1374" s="70"/>
      <c r="CQ1374" s="70"/>
      <c r="CR1374" s="70"/>
      <c r="CS1374" s="58">
        <f>+AL1374+AT1374</f>
        <v>0</v>
      </c>
      <c r="CT1374" s="76">
        <f>+BA1374+BG1374+BM1374+BS1374+BY1374+CE1374+CK1374+CQ1374</f>
        <v>0</v>
      </c>
      <c r="CU1374" s="76">
        <f>+CS1374-CT1374</f>
        <v>0</v>
      </c>
      <c r="CV1374" s="81">
        <f>+AE1374-AL1374-AT1374</f>
        <v>100</v>
      </c>
      <c r="CW1374" s="70"/>
      <c r="CX1374" s="70"/>
      <c r="CY1374" s="70"/>
    </row>
    <row r="1375" spans="1:103">
      <c r="A1375" s="70" t="s">
        <v>668</v>
      </c>
      <c r="B1375" s="71">
        <v>82</v>
      </c>
      <c r="C1375" s="72" t="s">
        <v>402</v>
      </c>
      <c r="D1375" s="72" t="s">
        <v>403</v>
      </c>
      <c r="E1375" s="71"/>
      <c r="F1375" s="71"/>
      <c r="G1375" s="71" t="s">
        <v>264</v>
      </c>
      <c r="H1375" s="71">
        <v>7</v>
      </c>
      <c r="I1375" s="73">
        <v>135</v>
      </c>
      <c r="J1375" s="73">
        <v>49900</v>
      </c>
      <c r="K1375" s="72">
        <v>0</v>
      </c>
      <c r="L1375" s="72" t="s">
        <v>41</v>
      </c>
      <c r="M1375" s="92" t="s">
        <v>14</v>
      </c>
      <c r="N1375" s="70" t="s">
        <v>158</v>
      </c>
      <c r="O1375" s="70" t="s">
        <v>3841</v>
      </c>
      <c r="P1375" s="70" t="s">
        <v>14</v>
      </c>
      <c r="Q1375" s="89" t="s">
        <v>670</v>
      </c>
      <c r="R1375" s="70" t="s">
        <v>671</v>
      </c>
      <c r="S1375" s="70" t="s">
        <v>677</v>
      </c>
      <c r="T1375" s="88"/>
      <c r="U1375" s="88"/>
      <c r="V1375" s="87">
        <v>12.5</v>
      </c>
      <c r="W1375" s="87" t="s">
        <v>1017</v>
      </c>
      <c r="X1375" s="78">
        <v>44752</v>
      </c>
      <c r="Y1375" s="78">
        <v>44950</v>
      </c>
      <c r="Z1375" s="69" t="s">
        <v>1080</v>
      </c>
      <c r="AA1375" s="319">
        <v>6000</v>
      </c>
      <c r="AB1375" s="70">
        <v>61</v>
      </c>
      <c r="AC1375" s="70">
        <v>6</v>
      </c>
      <c r="AD1375" s="78">
        <v>45107</v>
      </c>
      <c r="AE1375" s="115">
        <v>100</v>
      </c>
      <c r="AF1375" s="115"/>
      <c r="AG1375" s="70"/>
      <c r="AH1375" s="70"/>
      <c r="AI1375" s="70"/>
      <c r="AJ1375" s="70"/>
      <c r="AK1375" s="70"/>
      <c r="AL1375" s="76"/>
      <c r="AM1375" s="76"/>
      <c r="AN1375" s="76"/>
      <c r="AO1375" s="76"/>
      <c r="AP1375" s="76"/>
      <c r="AQ1375" s="76"/>
      <c r="AR1375" s="76"/>
      <c r="AS1375" s="76"/>
      <c r="AT1375" s="76"/>
      <c r="AU1375" s="76"/>
      <c r="AV1375" s="76"/>
      <c r="AW1375" s="70"/>
      <c r="AX1375" s="70"/>
      <c r="AY1375" s="70"/>
      <c r="AZ1375" s="70"/>
      <c r="BA1375" s="76"/>
      <c r="BB1375" s="76"/>
      <c r="BC1375" s="70"/>
      <c r="BD1375" s="70"/>
      <c r="BE1375" s="70"/>
      <c r="BF1375" s="70"/>
      <c r="BG1375" s="70"/>
      <c r="BH1375" s="70"/>
      <c r="BI1375" s="70"/>
      <c r="BJ1375" s="70"/>
      <c r="BK1375" s="70"/>
      <c r="BL1375" s="70"/>
      <c r="BM1375" s="70"/>
      <c r="BN1375" s="70"/>
      <c r="BO1375" s="70"/>
      <c r="BP1375" s="70"/>
      <c r="BQ1375" s="70"/>
      <c r="BR1375" s="70"/>
      <c r="BS1375" s="70"/>
      <c r="BT1375" s="70"/>
      <c r="BU1375" s="70"/>
      <c r="BV1375" s="70"/>
      <c r="BW1375" s="70"/>
      <c r="BX1375" s="70"/>
      <c r="BY1375" s="70"/>
      <c r="BZ1375" s="70"/>
      <c r="CA1375" s="70"/>
      <c r="CB1375" s="70"/>
      <c r="CC1375" s="70"/>
      <c r="CD1375" s="70"/>
      <c r="CE1375" s="70"/>
      <c r="CF1375" s="70"/>
      <c r="CG1375" s="70"/>
      <c r="CH1375" s="70"/>
      <c r="CI1375" s="70"/>
      <c r="CJ1375" s="70"/>
      <c r="CK1375" s="70"/>
      <c r="CL1375" s="70"/>
      <c r="CM1375" s="70"/>
      <c r="CN1375" s="70"/>
      <c r="CO1375" s="70"/>
      <c r="CP1375" s="70"/>
      <c r="CQ1375" s="70"/>
      <c r="CR1375" s="70"/>
      <c r="CS1375" s="58">
        <f>+AL1375+AT1375</f>
        <v>0</v>
      </c>
      <c r="CT1375" s="76">
        <f>+BA1375+BG1375+BM1375+BS1375+BY1375+CE1375+CK1375+CQ1375</f>
        <v>0</v>
      </c>
      <c r="CU1375" s="76">
        <f>+CS1375-CT1375</f>
        <v>0</v>
      </c>
      <c r="CV1375" s="81">
        <f>+AE1375-AL1375-AT1375</f>
        <v>100</v>
      </c>
      <c r="CW1375" s="70"/>
      <c r="CX1375" s="70"/>
      <c r="CY1375" s="70"/>
    </row>
    <row r="1376" spans="1:103">
      <c r="A1376" s="70" t="s">
        <v>668</v>
      </c>
      <c r="B1376" s="71">
        <v>82</v>
      </c>
      <c r="C1376" s="72" t="s">
        <v>402</v>
      </c>
      <c r="D1376" s="72" t="s">
        <v>403</v>
      </c>
      <c r="E1376" s="71"/>
      <c r="F1376" s="71"/>
      <c r="G1376" s="71" t="s">
        <v>264</v>
      </c>
      <c r="H1376" s="71">
        <v>7</v>
      </c>
      <c r="I1376" s="73">
        <v>135</v>
      </c>
      <c r="J1376" s="73">
        <v>49900</v>
      </c>
      <c r="K1376" s="72">
        <v>0</v>
      </c>
      <c r="L1376" s="72" t="s">
        <v>41</v>
      </c>
      <c r="M1376" s="92" t="s">
        <v>14</v>
      </c>
      <c r="N1376" s="70" t="s">
        <v>158</v>
      </c>
      <c r="O1376" s="70" t="s">
        <v>3841</v>
      </c>
      <c r="P1376" s="70" t="s">
        <v>14</v>
      </c>
      <c r="Q1376" s="89" t="s">
        <v>670</v>
      </c>
      <c r="R1376" s="70" t="s">
        <v>671</v>
      </c>
      <c r="S1376" s="70" t="s">
        <v>677</v>
      </c>
      <c r="T1376" s="88"/>
      <c r="U1376" s="88"/>
      <c r="V1376" s="87">
        <v>12.5</v>
      </c>
      <c r="W1376" s="87" t="s">
        <v>1017</v>
      </c>
      <c r="X1376" s="78">
        <v>44752</v>
      </c>
      <c r="Y1376" s="78">
        <v>44950</v>
      </c>
      <c r="Z1376" s="69" t="s">
        <v>1080</v>
      </c>
      <c r="AA1376" s="319">
        <v>6000</v>
      </c>
      <c r="AB1376" s="70">
        <v>61</v>
      </c>
      <c r="AC1376" s="70">
        <v>7</v>
      </c>
      <c r="AD1376" s="78">
        <v>45138</v>
      </c>
      <c r="AE1376" s="115">
        <v>100</v>
      </c>
      <c r="AF1376" s="115"/>
      <c r="AG1376" s="70"/>
      <c r="AH1376" s="70"/>
      <c r="AI1376" s="70"/>
      <c r="AJ1376" s="70"/>
      <c r="AK1376" s="70"/>
      <c r="AL1376" s="76"/>
      <c r="AM1376" s="76"/>
      <c r="AN1376" s="76"/>
      <c r="AO1376" s="76"/>
      <c r="AP1376" s="76"/>
      <c r="AQ1376" s="76"/>
      <c r="AR1376" s="76"/>
      <c r="AS1376" s="76"/>
      <c r="AT1376" s="76"/>
      <c r="AU1376" s="76"/>
      <c r="AV1376" s="76"/>
      <c r="AW1376" s="70"/>
      <c r="AX1376" s="70"/>
      <c r="AY1376" s="70"/>
      <c r="AZ1376" s="70"/>
      <c r="BA1376" s="76"/>
      <c r="BB1376" s="76"/>
      <c r="BC1376" s="70"/>
      <c r="BD1376" s="70"/>
      <c r="BE1376" s="70"/>
      <c r="BF1376" s="70"/>
      <c r="BG1376" s="70"/>
      <c r="BH1376" s="70"/>
      <c r="BI1376" s="70"/>
      <c r="BJ1376" s="70"/>
      <c r="BK1376" s="70"/>
      <c r="BL1376" s="70"/>
      <c r="BM1376" s="70"/>
      <c r="BN1376" s="70"/>
      <c r="BO1376" s="70"/>
      <c r="BP1376" s="70"/>
      <c r="BQ1376" s="70"/>
      <c r="BR1376" s="70"/>
      <c r="BS1376" s="70"/>
      <c r="BT1376" s="70"/>
      <c r="BU1376" s="70"/>
      <c r="BV1376" s="70"/>
      <c r="BW1376" s="70"/>
      <c r="BX1376" s="70"/>
      <c r="BY1376" s="70"/>
      <c r="BZ1376" s="70"/>
      <c r="CA1376" s="70"/>
      <c r="CB1376" s="70"/>
      <c r="CC1376" s="70"/>
      <c r="CD1376" s="70"/>
      <c r="CE1376" s="70"/>
      <c r="CF1376" s="70"/>
      <c r="CG1376" s="70"/>
      <c r="CH1376" s="70"/>
      <c r="CI1376" s="70"/>
      <c r="CJ1376" s="70"/>
      <c r="CK1376" s="70"/>
      <c r="CL1376" s="70"/>
      <c r="CM1376" s="70"/>
      <c r="CN1376" s="70"/>
      <c r="CO1376" s="70"/>
      <c r="CP1376" s="70"/>
      <c r="CQ1376" s="70"/>
      <c r="CR1376" s="70"/>
      <c r="CS1376" s="58">
        <f>+AL1376+AT1376</f>
        <v>0</v>
      </c>
      <c r="CT1376" s="76">
        <f>+BA1376+BG1376+BM1376+BS1376+BY1376+CE1376+CK1376+CQ1376</f>
        <v>0</v>
      </c>
      <c r="CU1376" s="76">
        <f>+CS1376-CT1376</f>
        <v>0</v>
      </c>
      <c r="CV1376" s="81">
        <f>+AE1376-AL1376-AT1376</f>
        <v>100</v>
      </c>
      <c r="CW1376" s="70"/>
      <c r="CX1376" s="70"/>
      <c r="CY1376" s="70"/>
    </row>
    <row r="1377" spans="1:103">
      <c r="A1377" s="70" t="s">
        <v>668</v>
      </c>
      <c r="B1377" s="71">
        <v>82</v>
      </c>
      <c r="C1377" s="72" t="s">
        <v>402</v>
      </c>
      <c r="D1377" s="72" t="s">
        <v>403</v>
      </c>
      <c r="E1377" s="71"/>
      <c r="F1377" s="71"/>
      <c r="G1377" s="71" t="s">
        <v>264</v>
      </c>
      <c r="H1377" s="71">
        <v>7</v>
      </c>
      <c r="I1377" s="73">
        <v>135</v>
      </c>
      <c r="J1377" s="73">
        <v>49900</v>
      </c>
      <c r="K1377" s="72">
        <v>0</v>
      </c>
      <c r="L1377" s="72" t="s">
        <v>41</v>
      </c>
      <c r="M1377" s="92" t="s">
        <v>14</v>
      </c>
      <c r="N1377" s="70" t="s">
        <v>158</v>
      </c>
      <c r="O1377" s="70" t="s">
        <v>3841</v>
      </c>
      <c r="P1377" s="70" t="s">
        <v>14</v>
      </c>
      <c r="Q1377" s="89" t="s">
        <v>670</v>
      </c>
      <c r="R1377" s="70" t="s">
        <v>671</v>
      </c>
      <c r="S1377" s="70" t="s">
        <v>677</v>
      </c>
      <c r="T1377" s="88"/>
      <c r="U1377" s="88"/>
      <c r="V1377" s="87">
        <v>12.5</v>
      </c>
      <c r="W1377" s="87" t="s">
        <v>1017</v>
      </c>
      <c r="X1377" s="78">
        <v>44752</v>
      </c>
      <c r="Y1377" s="78">
        <v>44950</v>
      </c>
      <c r="Z1377" s="69" t="s">
        <v>1080</v>
      </c>
      <c r="AA1377" s="319">
        <v>6000</v>
      </c>
      <c r="AB1377" s="70">
        <v>61</v>
      </c>
      <c r="AC1377" s="70">
        <v>8</v>
      </c>
      <c r="AD1377" s="78">
        <v>45169</v>
      </c>
      <c r="AE1377" s="115">
        <v>100</v>
      </c>
      <c r="AF1377" s="115"/>
      <c r="AG1377" s="70"/>
      <c r="AH1377" s="70"/>
      <c r="AI1377" s="70"/>
      <c r="AJ1377" s="70"/>
      <c r="AK1377" s="70"/>
      <c r="AL1377" s="76"/>
      <c r="AM1377" s="76"/>
      <c r="AN1377" s="76"/>
      <c r="AO1377" s="76"/>
      <c r="AP1377" s="76"/>
      <c r="AQ1377" s="76"/>
      <c r="AR1377" s="76"/>
      <c r="AS1377" s="76"/>
      <c r="AT1377" s="76"/>
      <c r="AU1377" s="76"/>
      <c r="AV1377" s="76"/>
      <c r="AW1377" s="70"/>
      <c r="AX1377" s="70"/>
      <c r="AY1377" s="70"/>
      <c r="AZ1377" s="70"/>
      <c r="BA1377" s="76"/>
      <c r="BB1377" s="76"/>
      <c r="BC1377" s="70"/>
      <c r="BD1377" s="70"/>
      <c r="BE1377" s="70"/>
      <c r="BF1377" s="70"/>
      <c r="BG1377" s="70"/>
      <c r="BH1377" s="70"/>
      <c r="BI1377" s="70"/>
      <c r="BJ1377" s="70"/>
      <c r="BK1377" s="70"/>
      <c r="BL1377" s="70"/>
      <c r="BM1377" s="70"/>
      <c r="BN1377" s="70"/>
      <c r="BO1377" s="70"/>
      <c r="BP1377" s="70"/>
      <c r="BQ1377" s="70"/>
      <c r="BR1377" s="70"/>
      <c r="BS1377" s="70"/>
      <c r="BT1377" s="70"/>
      <c r="BU1377" s="70"/>
      <c r="BV1377" s="70"/>
      <c r="BW1377" s="70"/>
      <c r="BX1377" s="70"/>
      <c r="BY1377" s="70"/>
      <c r="BZ1377" s="70"/>
      <c r="CA1377" s="70"/>
      <c r="CB1377" s="70"/>
      <c r="CC1377" s="70"/>
      <c r="CD1377" s="70"/>
      <c r="CE1377" s="70"/>
      <c r="CF1377" s="70"/>
      <c r="CG1377" s="70"/>
      <c r="CH1377" s="70"/>
      <c r="CI1377" s="70"/>
      <c r="CJ1377" s="70"/>
      <c r="CK1377" s="70"/>
      <c r="CL1377" s="70"/>
      <c r="CM1377" s="70"/>
      <c r="CN1377" s="70"/>
      <c r="CO1377" s="70"/>
      <c r="CP1377" s="70"/>
      <c r="CQ1377" s="70"/>
      <c r="CR1377" s="70"/>
      <c r="CS1377" s="58">
        <f>+AL1377+AT1377</f>
        <v>0</v>
      </c>
      <c r="CT1377" s="76">
        <f>+BA1377+BG1377+BM1377+BS1377+BY1377+CE1377+CK1377+CQ1377</f>
        <v>0</v>
      </c>
      <c r="CU1377" s="76">
        <f>+CS1377-CT1377</f>
        <v>0</v>
      </c>
      <c r="CV1377" s="81">
        <f>+AE1377-AL1377-AT1377</f>
        <v>100</v>
      </c>
      <c r="CW1377" s="70"/>
      <c r="CX1377" s="70"/>
      <c r="CY1377" s="70"/>
    </row>
    <row r="1378" spans="1:103">
      <c r="A1378" s="70" t="s">
        <v>668</v>
      </c>
      <c r="B1378" s="71">
        <v>82</v>
      </c>
      <c r="C1378" s="72" t="s">
        <v>402</v>
      </c>
      <c r="D1378" s="72" t="s">
        <v>403</v>
      </c>
      <c r="E1378" s="71"/>
      <c r="F1378" s="71"/>
      <c r="G1378" s="71" t="s">
        <v>264</v>
      </c>
      <c r="H1378" s="71">
        <v>7</v>
      </c>
      <c r="I1378" s="73">
        <v>135</v>
      </c>
      <c r="J1378" s="73">
        <v>49900</v>
      </c>
      <c r="K1378" s="72">
        <v>0</v>
      </c>
      <c r="L1378" s="72" t="s">
        <v>41</v>
      </c>
      <c r="M1378" s="92" t="s">
        <v>14</v>
      </c>
      <c r="N1378" s="70" t="s">
        <v>158</v>
      </c>
      <c r="O1378" s="70" t="s">
        <v>3841</v>
      </c>
      <c r="P1378" s="70" t="s">
        <v>14</v>
      </c>
      <c r="Q1378" s="89" t="s">
        <v>670</v>
      </c>
      <c r="R1378" s="70" t="s">
        <v>671</v>
      </c>
      <c r="S1378" s="70" t="s">
        <v>677</v>
      </c>
      <c r="T1378" s="88"/>
      <c r="U1378" s="88"/>
      <c r="V1378" s="87">
        <v>12.5</v>
      </c>
      <c r="W1378" s="87" t="s">
        <v>1017</v>
      </c>
      <c r="X1378" s="78">
        <v>44752</v>
      </c>
      <c r="Y1378" s="78">
        <v>44950</v>
      </c>
      <c r="Z1378" s="69" t="s">
        <v>1080</v>
      </c>
      <c r="AA1378" s="319">
        <v>6000</v>
      </c>
      <c r="AB1378" s="70">
        <v>61</v>
      </c>
      <c r="AC1378" s="70">
        <v>9</v>
      </c>
      <c r="AD1378" s="78">
        <v>45199</v>
      </c>
      <c r="AE1378" s="115">
        <v>100</v>
      </c>
      <c r="AF1378" s="115"/>
      <c r="AG1378" s="70"/>
      <c r="AH1378" s="70"/>
      <c r="AI1378" s="70"/>
      <c r="AJ1378" s="70"/>
      <c r="AK1378" s="70"/>
      <c r="AL1378" s="76"/>
      <c r="AM1378" s="76"/>
      <c r="AN1378" s="76"/>
      <c r="AO1378" s="76"/>
      <c r="AP1378" s="76"/>
      <c r="AQ1378" s="76"/>
      <c r="AR1378" s="76"/>
      <c r="AS1378" s="76"/>
      <c r="AT1378" s="76"/>
      <c r="AU1378" s="76"/>
      <c r="AV1378" s="76"/>
      <c r="AW1378" s="70"/>
      <c r="AX1378" s="70"/>
      <c r="AY1378" s="70"/>
      <c r="AZ1378" s="70"/>
      <c r="BA1378" s="76"/>
      <c r="BB1378" s="76"/>
      <c r="BC1378" s="70"/>
      <c r="BD1378" s="70"/>
      <c r="BE1378" s="70"/>
      <c r="BF1378" s="70"/>
      <c r="BG1378" s="70"/>
      <c r="BH1378" s="70"/>
      <c r="BI1378" s="70"/>
      <c r="BJ1378" s="70"/>
      <c r="BK1378" s="70"/>
      <c r="BL1378" s="70"/>
      <c r="BM1378" s="70"/>
      <c r="BN1378" s="70"/>
      <c r="BO1378" s="70"/>
      <c r="BP1378" s="70"/>
      <c r="BQ1378" s="70"/>
      <c r="BR1378" s="70"/>
      <c r="BS1378" s="70"/>
      <c r="BT1378" s="70"/>
      <c r="BU1378" s="70"/>
      <c r="BV1378" s="70"/>
      <c r="BW1378" s="70"/>
      <c r="BX1378" s="70"/>
      <c r="BY1378" s="70"/>
      <c r="BZ1378" s="70"/>
      <c r="CA1378" s="70"/>
      <c r="CB1378" s="70"/>
      <c r="CC1378" s="70"/>
      <c r="CD1378" s="70"/>
      <c r="CE1378" s="70"/>
      <c r="CF1378" s="70"/>
      <c r="CG1378" s="70"/>
      <c r="CH1378" s="70"/>
      <c r="CI1378" s="70"/>
      <c r="CJ1378" s="70"/>
      <c r="CK1378" s="70"/>
      <c r="CL1378" s="70"/>
      <c r="CM1378" s="70"/>
      <c r="CN1378" s="70"/>
      <c r="CO1378" s="70"/>
      <c r="CP1378" s="70"/>
      <c r="CQ1378" s="70"/>
      <c r="CR1378" s="70"/>
      <c r="CS1378" s="58">
        <f>+AL1378+AT1378</f>
        <v>0</v>
      </c>
      <c r="CT1378" s="76">
        <f>+BA1378+BG1378+BM1378+BS1378+BY1378+CE1378+CK1378+CQ1378</f>
        <v>0</v>
      </c>
      <c r="CU1378" s="76">
        <f>+CS1378-CT1378</f>
        <v>0</v>
      </c>
      <c r="CV1378" s="81">
        <f>+AE1378-AL1378-AT1378</f>
        <v>100</v>
      </c>
      <c r="CW1378" s="70"/>
      <c r="CX1378" s="70"/>
      <c r="CY1378" s="70"/>
    </row>
    <row r="1379" spans="1:103">
      <c r="A1379" s="70" t="s">
        <v>668</v>
      </c>
      <c r="B1379" s="71">
        <v>82</v>
      </c>
      <c r="C1379" s="72" t="s">
        <v>402</v>
      </c>
      <c r="D1379" s="72" t="s">
        <v>403</v>
      </c>
      <c r="E1379" s="71"/>
      <c r="F1379" s="71"/>
      <c r="G1379" s="71" t="s">
        <v>264</v>
      </c>
      <c r="H1379" s="71">
        <v>7</v>
      </c>
      <c r="I1379" s="73">
        <v>135</v>
      </c>
      <c r="J1379" s="73">
        <v>49900</v>
      </c>
      <c r="K1379" s="72">
        <v>0</v>
      </c>
      <c r="L1379" s="72" t="s">
        <v>41</v>
      </c>
      <c r="M1379" s="92" t="s">
        <v>14</v>
      </c>
      <c r="N1379" s="70" t="s">
        <v>158</v>
      </c>
      <c r="O1379" s="70" t="s">
        <v>3841</v>
      </c>
      <c r="P1379" s="70" t="s">
        <v>14</v>
      </c>
      <c r="Q1379" s="89" t="s">
        <v>670</v>
      </c>
      <c r="R1379" s="70" t="s">
        <v>671</v>
      </c>
      <c r="S1379" s="70" t="s">
        <v>677</v>
      </c>
      <c r="T1379" s="88"/>
      <c r="U1379" s="88"/>
      <c r="V1379" s="87">
        <v>12.5</v>
      </c>
      <c r="W1379" s="87" t="s">
        <v>1017</v>
      </c>
      <c r="X1379" s="78">
        <v>44752</v>
      </c>
      <c r="Y1379" s="78">
        <v>44950</v>
      </c>
      <c r="Z1379" s="69" t="s">
        <v>1080</v>
      </c>
      <c r="AA1379" s="319">
        <v>6000</v>
      </c>
      <c r="AB1379" s="70">
        <v>61</v>
      </c>
      <c r="AC1379" s="70">
        <v>10</v>
      </c>
      <c r="AD1379" s="78">
        <v>45230</v>
      </c>
      <c r="AE1379" s="115">
        <v>100</v>
      </c>
      <c r="AF1379" s="115"/>
      <c r="AG1379" s="70"/>
      <c r="AH1379" s="70"/>
      <c r="AI1379" s="70"/>
      <c r="AJ1379" s="70"/>
      <c r="AK1379" s="70"/>
      <c r="AL1379" s="76"/>
      <c r="AM1379" s="76"/>
      <c r="AN1379" s="76"/>
      <c r="AO1379" s="76"/>
      <c r="AP1379" s="76"/>
      <c r="AQ1379" s="76"/>
      <c r="AR1379" s="76"/>
      <c r="AS1379" s="76"/>
      <c r="AT1379" s="76"/>
      <c r="AU1379" s="76"/>
      <c r="AV1379" s="76"/>
      <c r="AW1379" s="70"/>
      <c r="AX1379" s="70"/>
      <c r="AY1379" s="70"/>
      <c r="AZ1379" s="70"/>
      <c r="BA1379" s="76"/>
      <c r="BB1379" s="76"/>
      <c r="BC1379" s="70"/>
      <c r="BD1379" s="70"/>
      <c r="BE1379" s="70"/>
      <c r="BF1379" s="70"/>
      <c r="BG1379" s="70"/>
      <c r="BH1379" s="70"/>
      <c r="BI1379" s="70"/>
      <c r="BJ1379" s="70"/>
      <c r="BK1379" s="70"/>
      <c r="BL1379" s="70"/>
      <c r="BM1379" s="70"/>
      <c r="BN1379" s="70"/>
      <c r="BO1379" s="70"/>
      <c r="BP1379" s="70"/>
      <c r="BQ1379" s="70"/>
      <c r="BR1379" s="70"/>
      <c r="BS1379" s="70"/>
      <c r="BT1379" s="70"/>
      <c r="BU1379" s="70"/>
      <c r="BV1379" s="70"/>
      <c r="BW1379" s="70"/>
      <c r="BX1379" s="70"/>
      <c r="BY1379" s="70"/>
      <c r="BZ1379" s="70"/>
      <c r="CA1379" s="70"/>
      <c r="CB1379" s="70"/>
      <c r="CC1379" s="70"/>
      <c r="CD1379" s="70"/>
      <c r="CE1379" s="70"/>
      <c r="CF1379" s="70"/>
      <c r="CG1379" s="70"/>
      <c r="CH1379" s="70"/>
      <c r="CI1379" s="70"/>
      <c r="CJ1379" s="70"/>
      <c r="CK1379" s="70"/>
      <c r="CL1379" s="70"/>
      <c r="CM1379" s="70"/>
      <c r="CN1379" s="70"/>
      <c r="CO1379" s="70"/>
      <c r="CP1379" s="70"/>
      <c r="CQ1379" s="70"/>
      <c r="CR1379" s="70"/>
      <c r="CS1379" s="58">
        <f>+AL1379+AT1379</f>
        <v>0</v>
      </c>
      <c r="CT1379" s="76">
        <f>+BA1379+BG1379+BM1379+BS1379+BY1379+CE1379+CK1379+CQ1379</f>
        <v>0</v>
      </c>
      <c r="CU1379" s="76">
        <f>+CS1379-CT1379</f>
        <v>0</v>
      </c>
      <c r="CV1379" s="81">
        <f>+AE1379-AL1379-AT1379</f>
        <v>100</v>
      </c>
      <c r="CW1379" s="70"/>
      <c r="CX1379" s="70"/>
      <c r="CY1379" s="70"/>
    </row>
    <row r="1380" spans="1:103">
      <c r="A1380" s="70" t="s">
        <v>668</v>
      </c>
      <c r="B1380" s="71">
        <v>82</v>
      </c>
      <c r="C1380" s="72" t="s">
        <v>402</v>
      </c>
      <c r="D1380" s="72" t="s">
        <v>403</v>
      </c>
      <c r="E1380" s="71"/>
      <c r="F1380" s="71"/>
      <c r="G1380" s="71" t="s">
        <v>264</v>
      </c>
      <c r="H1380" s="71">
        <v>7</v>
      </c>
      <c r="I1380" s="73">
        <v>135</v>
      </c>
      <c r="J1380" s="73">
        <v>49900</v>
      </c>
      <c r="K1380" s="72">
        <v>0</v>
      </c>
      <c r="L1380" s="72" t="s">
        <v>41</v>
      </c>
      <c r="M1380" s="92" t="s">
        <v>14</v>
      </c>
      <c r="N1380" s="70" t="s">
        <v>158</v>
      </c>
      <c r="O1380" s="70" t="s">
        <v>3841</v>
      </c>
      <c r="P1380" s="70" t="s">
        <v>14</v>
      </c>
      <c r="Q1380" s="89" t="s">
        <v>670</v>
      </c>
      <c r="R1380" s="70" t="s">
        <v>671</v>
      </c>
      <c r="S1380" s="70" t="s">
        <v>677</v>
      </c>
      <c r="T1380" s="88"/>
      <c r="U1380" s="88"/>
      <c r="V1380" s="87">
        <v>12.5</v>
      </c>
      <c r="W1380" s="87" t="s">
        <v>1017</v>
      </c>
      <c r="X1380" s="78">
        <v>44752</v>
      </c>
      <c r="Y1380" s="78">
        <v>44950</v>
      </c>
      <c r="Z1380" s="69" t="s">
        <v>1080</v>
      </c>
      <c r="AA1380" s="319">
        <v>6000</v>
      </c>
      <c r="AB1380" s="70">
        <v>61</v>
      </c>
      <c r="AC1380" s="70">
        <v>11</v>
      </c>
      <c r="AD1380" s="78">
        <v>45260</v>
      </c>
      <c r="AE1380" s="115">
        <v>100</v>
      </c>
      <c r="AF1380" s="115"/>
      <c r="AG1380" s="70"/>
      <c r="AH1380" s="70"/>
      <c r="AI1380" s="70"/>
      <c r="AJ1380" s="70"/>
      <c r="AK1380" s="70"/>
      <c r="AL1380" s="76"/>
      <c r="AM1380" s="76"/>
      <c r="AN1380" s="76"/>
      <c r="AO1380" s="76"/>
      <c r="AP1380" s="76"/>
      <c r="AQ1380" s="76"/>
      <c r="AR1380" s="76"/>
      <c r="AS1380" s="76"/>
      <c r="AT1380" s="76"/>
      <c r="AU1380" s="76"/>
      <c r="AV1380" s="76"/>
      <c r="AW1380" s="70"/>
      <c r="AX1380" s="70"/>
      <c r="AY1380" s="70"/>
      <c r="AZ1380" s="70"/>
      <c r="BA1380" s="76"/>
      <c r="BB1380" s="76"/>
      <c r="BC1380" s="70"/>
      <c r="BD1380" s="70"/>
      <c r="BE1380" s="70"/>
      <c r="BF1380" s="70"/>
      <c r="BG1380" s="70"/>
      <c r="BH1380" s="70"/>
      <c r="BI1380" s="70"/>
      <c r="BJ1380" s="70"/>
      <c r="BK1380" s="70"/>
      <c r="BL1380" s="70"/>
      <c r="BM1380" s="70"/>
      <c r="BN1380" s="70"/>
      <c r="BO1380" s="70"/>
      <c r="BP1380" s="70"/>
      <c r="BQ1380" s="70"/>
      <c r="BR1380" s="70"/>
      <c r="BS1380" s="70"/>
      <c r="BT1380" s="70"/>
      <c r="BU1380" s="70"/>
      <c r="BV1380" s="70"/>
      <c r="BW1380" s="70"/>
      <c r="BX1380" s="70"/>
      <c r="BY1380" s="70"/>
      <c r="BZ1380" s="70"/>
      <c r="CA1380" s="70"/>
      <c r="CB1380" s="70"/>
      <c r="CC1380" s="70"/>
      <c r="CD1380" s="70"/>
      <c r="CE1380" s="70"/>
      <c r="CF1380" s="70"/>
      <c r="CG1380" s="70"/>
      <c r="CH1380" s="70"/>
      <c r="CI1380" s="70"/>
      <c r="CJ1380" s="70"/>
      <c r="CK1380" s="70"/>
      <c r="CL1380" s="70"/>
      <c r="CM1380" s="70"/>
      <c r="CN1380" s="70"/>
      <c r="CO1380" s="70"/>
      <c r="CP1380" s="70"/>
      <c r="CQ1380" s="70"/>
      <c r="CR1380" s="70"/>
      <c r="CS1380" s="58">
        <f>+AL1380+AT1380</f>
        <v>0</v>
      </c>
      <c r="CT1380" s="76">
        <f>+BA1380+BG1380+BM1380+BS1380+BY1380+CE1380+CK1380+CQ1380</f>
        <v>0</v>
      </c>
      <c r="CU1380" s="76">
        <f>+CS1380-CT1380</f>
        <v>0</v>
      </c>
      <c r="CV1380" s="81">
        <f>+AE1380-AL1380-AT1380</f>
        <v>100</v>
      </c>
      <c r="CW1380" s="70"/>
      <c r="CX1380" s="70"/>
      <c r="CY1380" s="70"/>
    </row>
    <row r="1381" spans="1:103">
      <c r="A1381" s="70" t="s">
        <v>668</v>
      </c>
      <c r="B1381" s="71">
        <v>82</v>
      </c>
      <c r="C1381" s="72" t="s">
        <v>402</v>
      </c>
      <c r="D1381" s="72" t="s">
        <v>403</v>
      </c>
      <c r="E1381" s="71"/>
      <c r="F1381" s="71"/>
      <c r="G1381" s="71" t="s">
        <v>264</v>
      </c>
      <c r="H1381" s="71">
        <v>7</v>
      </c>
      <c r="I1381" s="73">
        <v>135</v>
      </c>
      <c r="J1381" s="73">
        <v>49900</v>
      </c>
      <c r="K1381" s="72">
        <v>0</v>
      </c>
      <c r="L1381" s="72" t="s">
        <v>41</v>
      </c>
      <c r="M1381" s="92" t="s">
        <v>14</v>
      </c>
      <c r="N1381" s="70" t="s">
        <v>158</v>
      </c>
      <c r="O1381" s="70" t="s">
        <v>3841</v>
      </c>
      <c r="P1381" s="70" t="s">
        <v>14</v>
      </c>
      <c r="Q1381" s="89" t="s">
        <v>670</v>
      </c>
      <c r="R1381" s="70" t="s">
        <v>671</v>
      </c>
      <c r="S1381" s="70" t="s">
        <v>677</v>
      </c>
      <c r="T1381" s="88"/>
      <c r="U1381" s="88"/>
      <c r="V1381" s="87">
        <v>12.5</v>
      </c>
      <c r="W1381" s="87" t="s">
        <v>1017</v>
      </c>
      <c r="X1381" s="78">
        <v>44752</v>
      </c>
      <c r="Y1381" s="78">
        <v>44950</v>
      </c>
      <c r="Z1381" s="69" t="s">
        <v>1080</v>
      </c>
      <c r="AA1381" s="319">
        <v>6000</v>
      </c>
      <c r="AB1381" s="70">
        <v>61</v>
      </c>
      <c r="AC1381" s="70">
        <v>12</v>
      </c>
      <c r="AD1381" s="78">
        <v>45291</v>
      </c>
      <c r="AE1381" s="115">
        <v>100</v>
      </c>
      <c r="AF1381" s="115"/>
      <c r="AG1381" s="70"/>
      <c r="AH1381" s="70"/>
      <c r="AI1381" s="70"/>
      <c r="AJ1381" s="70"/>
      <c r="AK1381" s="70"/>
      <c r="AL1381" s="76"/>
      <c r="AM1381" s="76"/>
      <c r="AN1381" s="76"/>
      <c r="AO1381" s="76"/>
      <c r="AP1381" s="76"/>
      <c r="AQ1381" s="76"/>
      <c r="AR1381" s="76"/>
      <c r="AS1381" s="76"/>
      <c r="AT1381" s="76"/>
      <c r="AU1381" s="76"/>
      <c r="AV1381" s="76"/>
      <c r="AW1381" s="70"/>
      <c r="AX1381" s="70"/>
      <c r="AY1381" s="70"/>
      <c r="AZ1381" s="70"/>
      <c r="BA1381" s="76"/>
      <c r="BB1381" s="76"/>
      <c r="BC1381" s="70"/>
      <c r="BD1381" s="70"/>
      <c r="BE1381" s="70"/>
      <c r="BF1381" s="70"/>
      <c r="BG1381" s="70"/>
      <c r="BH1381" s="70"/>
      <c r="BI1381" s="70"/>
      <c r="BJ1381" s="70"/>
      <c r="BK1381" s="70"/>
      <c r="BL1381" s="70"/>
      <c r="BM1381" s="70"/>
      <c r="BN1381" s="70"/>
      <c r="BO1381" s="70"/>
      <c r="BP1381" s="70"/>
      <c r="BQ1381" s="70"/>
      <c r="BR1381" s="70"/>
      <c r="BS1381" s="70"/>
      <c r="BT1381" s="70"/>
      <c r="BU1381" s="70"/>
      <c r="BV1381" s="70"/>
      <c r="BW1381" s="70"/>
      <c r="BX1381" s="70"/>
      <c r="BY1381" s="70"/>
      <c r="BZ1381" s="70"/>
      <c r="CA1381" s="70"/>
      <c r="CB1381" s="70"/>
      <c r="CC1381" s="70"/>
      <c r="CD1381" s="70"/>
      <c r="CE1381" s="70"/>
      <c r="CF1381" s="70"/>
      <c r="CG1381" s="70"/>
      <c r="CH1381" s="70"/>
      <c r="CI1381" s="70"/>
      <c r="CJ1381" s="70"/>
      <c r="CK1381" s="70"/>
      <c r="CL1381" s="70"/>
      <c r="CM1381" s="70"/>
      <c r="CN1381" s="70"/>
      <c r="CO1381" s="70"/>
      <c r="CP1381" s="70"/>
      <c r="CQ1381" s="70"/>
      <c r="CR1381" s="70"/>
      <c r="CS1381" s="58">
        <f>+AL1381+AT1381</f>
        <v>0</v>
      </c>
      <c r="CT1381" s="76">
        <f>+BA1381+BG1381+BM1381+BS1381+BY1381+CE1381+CK1381+CQ1381</f>
        <v>0</v>
      </c>
      <c r="CU1381" s="76">
        <f>+CS1381-CT1381</f>
        <v>0</v>
      </c>
      <c r="CV1381" s="81">
        <f>+AE1381-AL1381-AT1381</f>
        <v>100</v>
      </c>
      <c r="CW1381" s="70"/>
      <c r="CX1381" s="70"/>
      <c r="CY1381" s="70"/>
    </row>
    <row r="1382" spans="1:103">
      <c r="A1382" s="70" t="s">
        <v>668</v>
      </c>
      <c r="B1382" s="71">
        <v>82</v>
      </c>
      <c r="C1382" s="72" t="s">
        <v>402</v>
      </c>
      <c r="D1382" s="72" t="s">
        <v>403</v>
      </c>
      <c r="E1382" s="71"/>
      <c r="F1382" s="71"/>
      <c r="G1382" s="71" t="s">
        <v>264</v>
      </c>
      <c r="H1382" s="71">
        <v>7</v>
      </c>
      <c r="I1382" s="73">
        <v>135</v>
      </c>
      <c r="J1382" s="73">
        <v>49900</v>
      </c>
      <c r="K1382" s="72">
        <v>0</v>
      </c>
      <c r="L1382" s="72" t="s">
        <v>41</v>
      </c>
      <c r="M1382" s="92" t="s">
        <v>14</v>
      </c>
      <c r="N1382" s="70" t="s">
        <v>158</v>
      </c>
      <c r="O1382" s="70" t="s">
        <v>3841</v>
      </c>
      <c r="P1382" s="70" t="s">
        <v>14</v>
      </c>
      <c r="Q1382" s="89" t="s">
        <v>670</v>
      </c>
      <c r="R1382" s="70" t="s">
        <v>671</v>
      </c>
      <c r="S1382" s="70" t="s">
        <v>677</v>
      </c>
      <c r="T1382" s="88"/>
      <c r="U1382" s="88"/>
      <c r="V1382" s="87">
        <v>12.5</v>
      </c>
      <c r="W1382" s="87" t="s">
        <v>1017</v>
      </c>
      <c r="X1382" s="78">
        <v>44752</v>
      </c>
      <c r="Y1382" s="78">
        <v>44950</v>
      </c>
      <c r="Z1382" s="69" t="s">
        <v>1080</v>
      </c>
      <c r="AA1382" s="319">
        <v>6000</v>
      </c>
      <c r="AB1382" s="70">
        <v>61</v>
      </c>
      <c r="AC1382" s="70">
        <v>13</v>
      </c>
      <c r="AD1382" s="78">
        <v>45322</v>
      </c>
      <c r="AE1382" s="115">
        <v>100</v>
      </c>
      <c r="AF1382" s="115"/>
      <c r="AG1382" s="70"/>
      <c r="AH1382" s="70"/>
      <c r="AI1382" s="70"/>
      <c r="AJ1382" s="70"/>
      <c r="AK1382" s="70"/>
      <c r="AL1382" s="76"/>
      <c r="AM1382" s="76"/>
      <c r="AN1382" s="76"/>
      <c r="AO1382" s="76"/>
      <c r="AP1382" s="76"/>
      <c r="AQ1382" s="76"/>
      <c r="AR1382" s="76"/>
      <c r="AS1382" s="76"/>
      <c r="AT1382" s="76"/>
      <c r="AU1382" s="76"/>
      <c r="AV1382" s="76"/>
      <c r="AW1382" s="70"/>
      <c r="AX1382" s="70"/>
      <c r="AY1382" s="70"/>
      <c r="AZ1382" s="70"/>
      <c r="BA1382" s="76"/>
      <c r="BB1382" s="76"/>
      <c r="BC1382" s="70"/>
      <c r="BD1382" s="70"/>
      <c r="BE1382" s="70"/>
      <c r="BF1382" s="70"/>
      <c r="BG1382" s="70"/>
      <c r="BH1382" s="70"/>
      <c r="BI1382" s="70"/>
      <c r="BJ1382" s="70"/>
      <c r="BK1382" s="70"/>
      <c r="BL1382" s="70"/>
      <c r="BM1382" s="70"/>
      <c r="BN1382" s="70"/>
      <c r="BO1382" s="70"/>
      <c r="BP1382" s="70"/>
      <c r="BQ1382" s="70"/>
      <c r="BR1382" s="70"/>
      <c r="BS1382" s="70"/>
      <c r="BT1382" s="70"/>
      <c r="BU1382" s="70"/>
      <c r="BV1382" s="70"/>
      <c r="BW1382" s="70"/>
      <c r="BX1382" s="70"/>
      <c r="BY1382" s="70"/>
      <c r="BZ1382" s="70"/>
      <c r="CA1382" s="70"/>
      <c r="CB1382" s="70"/>
      <c r="CC1382" s="70"/>
      <c r="CD1382" s="70"/>
      <c r="CE1382" s="70"/>
      <c r="CF1382" s="70"/>
      <c r="CG1382" s="70"/>
      <c r="CH1382" s="70"/>
      <c r="CI1382" s="70"/>
      <c r="CJ1382" s="70"/>
      <c r="CK1382" s="70"/>
      <c r="CL1382" s="70"/>
      <c r="CM1382" s="70"/>
      <c r="CN1382" s="70"/>
      <c r="CO1382" s="70"/>
      <c r="CP1382" s="70"/>
      <c r="CQ1382" s="70"/>
      <c r="CR1382" s="70"/>
      <c r="CS1382" s="58">
        <f>+AL1382+AT1382</f>
        <v>0</v>
      </c>
      <c r="CT1382" s="76">
        <f>+BA1382+BG1382+BM1382+BS1382+BY1382+CE1382+CK1382+CQ1382</f>
        <v>0</v>
      </c>
      <c r="CU1382" s="76">
        <f>+CS1382-CT1382</f>
        <v>0</v>
      </c>
      <c r="CV1382" s="81">
        <f>+AE1382-AL1382-AT1382</f>
        <v>100</v>
      </c>
      <c r="CW1382" s="70"/>
      <c r="CX1382" s="70"/>
      <c r="CY1382" s="70"/>
    </row>
    <row r="1383" spans="1:103">
      <c r="A1383" s="70" t="s">
        <v>668</v>
      </c>
      <c r="B1383" s="71">
        <v>82</v>
      </c>
      <c r="C1383" s="72" t="s">
        <v>402</v>
      </c>
      <c r="D1383" s="72" t="s">
        <v>403</v>
      </c>
      <c r="E1383" s="71"/>
      <c r="F1383" s="71"/>
      <c r="G1383" s="71" t="s">
        <v>264</v>
      </c>
      <c r="H1383" s="71">
        <v>7</v>
      </c>
      <c r="I1383" s="73">
        <v>135</v>
      </c>
      <c r="J1383" s="73">
        <v>49900</v>
      </c>
      <c r="K1383" s="72">
        <v>0</v>
      </c>
      <c r="L1383" s="72" t="s">
        <v>41</v>
      </c>
      <c r="M1383" s="92" t="s">
        <v>14</v>
      </c>
      <c r="N1383" s="70" t="s">
        <v>158</v>
      </c>
      <c r="O1383" s="70" t="s">
        <v>3841</v>
      </c>
      <c r="P1383" s="70" t="s">
        <v>14</v>
      </c>
      <c r="Q1383" s="89" t="s">
        <v>670</v>
      </c>
      <c r="R1383" s="70" t="s">
        <v>671</v>
      </c>
      <c r="S1383" s="70" t="s">
        <v>677</v>
      </c>
      <c r="T1383" s="88"/>
      <c r="U1383" s="88"/>
      <c r="V1383" s="87">
        <v>12.5</v>
      </c>
      <c r="W1383" s="87" t="s">
        <v>1017</v>
      </c>
      <c r="X1383" s="78">
        <v>44752</v>
      </c>
      <c r="Y1383" s="78">
        <v>44950</v>
      </c>
      <c r="Z1383" s="69" t="s">
        <v>1080</v>
      </c>
      <c r="AA1383" s="319">
        <v>6000</v>
      </c>
      <c r="AB1383" s="70">
        <v>61</v>
      </c>
      <c r="AC1383" s="70">
        <v>14</v>
      </c>
      <c r="AD1383" s="78">
        <v>45351</v>
      </c>
      <c r="AE1383" s="115">
        <v>100</v>
      </c>
      <c r="AF1383" s="115"/>
      <c r="AG1383" s="70"/>
      <c r="AH1383" s="70"/>
      <c r="AI1383" s="70"/>
      <c r="AJ1383" s="70"/>
      <c r="AK1383" s="70"/>
      <c r="AL1383" s="76"/>
      <c r="AM1383" s="76"/>
      <c r="AN1383" s="76"/>
      <c r="AO1383" s="76"/>
      <c r="AP1383" s="76"/>
      <c r="AQ1383" s="76"/>
      <c r="AR1383" s="76"/>
      <c r="AS1383" s="76"/>
      <c r="AT1383" s="76"/>
      <c r="AU1383" s="76"/>
      <c r="AV1383" s="76"/>
      <c r="AW1383" s="70"/>
      <c r="AX1383" s="70"/>
      <c r="AY1383" s="70"/>
      <c r="AZ1383" s="70"/>
      <c r="BA1383" s="76"/>
      <c r="BB1383" s="76"/>
      <c r="BC1383" s="70"/>
      <c r="BD1383" s="70"/>
      <c r="BE1383" s="70"/>
      <c r="BF1383" s="70"/>
      <c r="BG1383" s="70"/>
      <c r="BH1383" s="70"/>
      <c r="BI1383" s="70"/>
      <c r="BJ1383" s="70"/>
      <c r="BK1383" s="70"/>
      <c r="BL1383" s="70"/>
      <c r="BM1383" s="70"/>
      <c r="BN1383" s="70"/>
      <c r="BO1383" s="70"/>
      <c r="BP1383" s="70"/>
      <c r="BQ1383" s="70"/>
      <c r="BR1383" s="70"/>
      <c r="BS1383" s="70"/>
      <c r="BT1383" s="70"/>
      <c r="BU1383" s="70"/>
      <c r="BV1383" s="70"/>
      <c r="BW1383" s="70"/>
      <c r="BX1383" s="70"/>
      <c r="BY1383" s="70"/>
      <c r="BZ1383" s="70"/>
      <c r="CA1383" s="70"/>
      <c r="CB1383" s="70"/>
      <c r="CC1383" s="70"/>
      <c r="CD1383" s="70"/>
      <c r="CE1383" s="70"/>
      <c r="CF1383" s="70"/>
      <c r="CG1383" s="70"/>
      <c r="CH1383" s="70"/>
      <c r="CI1383" s="70"/>
      <c r="CJ1383" s="70"/>
      <c r="CK1383" s="70"/>
      <c r="CL1383" s="70"/>
      <c r="CM1383" s="70"/>
      <c r="CN1383" s="70"/>
      <c r="CO1383" s="70"/>
      <c r="CP1383" s="70"/>
      <c r="CQ1383" s="70"/>
      <c r="CR1383" s="70"/>
      <c r="CS1383" s="58">
        <f>+AL1383+AT1383</f>
        <v>0</v>
      </c>
      <c r="CT1383" s="76">
        <f>+BA1383+BG1383+BM1383+BS1383+BY1383+CE1383+CK1383+CQ1383</f>
        <v>0</v>
      </c>
      <c r="CU1383" s="76">
        <f>+CS1383-CT1383</f>
        <v>0</v>
      </c>
      <c r="CV1383" s="81">
        <f>+AE1383-AL1383-AT1383</f>
        <v>100</v>
      </c>
      <c r="CW1383" s="70"/>
      <c r="CX1383" s="70"/>
      <c r="CY1383" s="70"/>
    </row>
    <row r="1384" spans="1:103">
      <c r="A1384" s="70" t="s">
        <v>668</v>
      </c>
      <c r="B1384" s="71">
        <v>82</v>
      </c>
      <c r="C1384" s="72" t="s">
        <v>402</v>
      </c>
      <c r="D1384" s="72" t="s">
        <v>403</v>
      </c>
      <c r="E1384" s="71"/>
      <c r="F1384" s="71"/>
      <c r="G1384" s="71" t="s">
        <v>264</v>
      </c>
      <c r="H1384" s="71">
        <v>7</v>
      </c>
      <c r="I1384" s="73">
        <v>135</v>
      </c>
      <c r="J1384" s="73">
        <v>49900</v>
      </c>
      <c r="K1384" s="72">
        <v>0</v>
      </c>
      <c r="L1384" s="72" t="s">
        <v>41</v>
      </c>
      <c r="M1384" s="92" t="s">
        <v>14</v>
      </c>
      <c r="N1384" s="70" t="s">
        <v>158</v>
      </c>
      <c r="O1384" s="70" t="s">
        <v>3841</v>
      </c>
      <c r="P1384" s="70" t="s">
        <v>14</v>
      </c>
      <c r="Q1384" s="89" t="s">
        <v>670</v>
      </c>
      <c r="R1384" s="70" t="s">
        <v>671</v>
      </c>
      <c r="S1384" s="70" t="s">
        <v>677</v>
      </c>
      <c r="T1384" s="88"/>
      <c r="U1384" s="88"/>
      <c r="V1384" s="87">
        <v>12.5</v>
      </c>
      <c r="W1384" s="87" t="s">
        <v>1017</v>
      </c>
      <c r="X1384" s="78">
        <v>44752</v>
      </c>
      <c r="Y1384" s="78">
        <v>44950</v>
      </c>
      <c r="Z1384" s="69" t="s">
        <v>1080</v>
      </c>
      <c r="AA1384" s="319">
        <v>6000</v>
      </c>
      <c r="AB1384" s="70">
        <v>61</v>
      </c>
      <c r="AC1384" s="70">
        <v>15</v>
      </c>
      <c r="AD1384" s="78">
        <v>45382</v>
      </c>
      <c r="AE1384" s="115">
        <v>100</v>
      </c>
      <c r="AF1384" s="115"/>
      <c r="AG1384" s="70"/>
      <c r="AH1384" s="70"/>
      <c r="AI1384" s="70"/>
      <c r="AJ1384" s="70"/>
      <c r="AK1384" s="70"/>
      <c r="AL1384" s="76"/>
      <c r="AM1384" s="76"/>
      <c r="AN1384" s="76"/>
      <c r="AO1384" s="76"/>
      <c r="AP1384" s="76"/>
      <c r="AQ1384" s="76"/>
      <c r="AR1384" s="76"/>
      <c r="AS1384" s="76"/>
      <c r="AT1384" s="76"/>
      <c r="AU1384" s="76"/>
      <c r="AV1384" s="76"/>
      <c r="AW1384" s="70"/>
      <c r="AX1384" s="70"/>
      <c r="AY1384" s="70"/>
      <c r="AZ1384" s="70"/>
      <c r="BA1384" s="76"/>
      <c r="BB1384" s="76"/>
      <c r="BC1384" s="70"/>
      <c r="BD1384" s="70"/>
      <c r="BE1384" s="70"/>
      <c r="BF1384" s="70"/>
      <c r="BG1384" s="70"/>
      <c r="BH1384" s="70"/>
      <c r="BI1384" s="70"/>
      <c r="BJ1384" s="70"/>
      <c r="BK1384" s="70"/>
      <c r="BL1384" s="70"/>
      <c r="BM1384" s="70"/>
      <c r="BN1384" s="70"/>
      <c r="BO1384" s="70"/>
      <c r="BP1384" s="70"/>
      <c r="BQ1384" s="70"/>
      <c r="BR1384" s="70"/>
      <c r="BS1384" s="70"/>
      <c r="BT1384" s="70"/>
      <c r="BU1384" s="70"/>
      <c r="BV1384" s="70"/>
      <c r="BW1384" s="70"/>
      <c r="BX1384" s="70"/>
      <c r="BY1384" s="70"/>
      <c r="BZ1384" s="70"/>
      <c r="CA1384" s="70"/>
      <c r="CB1384" s="70"/>
      <c r="CC1384" s="70"/>
      <c r="CD1384" s="70"/>
      <c r="CE1384" s="70"/>
      <c r="CF1384" s="70"/>
      <c r="CG1384" s="70"/>
      <c r="CH1384" s="70"/>
      <c r="CI1384" s="70"/>
      <c r="CJ1384" s="70"/>
      <c r="CK1384" s="70"/>
      <c r="CL1384" s="70"/>
      <c r="CM1384" s="70"/>
      <c r="CN1384" s="70"/>
      <c r="CO1384" s="70"/>
      <c r="CP1384" s="70"/>
      <c r="CQ1384" s="70"/>
      <c r="CR1384" s="70"/>
      <c r="CS1384" s="58">
        <f>+AL1384+AT1384</f>
        <v>0</v>
      </c>
      <c r="CT1384" s="76">
        <f>+BA1384+BG1384+BM1384+BS1384+BY1384+CE1384+CK1384+CQ1384</f>
        <v>0</v>
      </c>
      <c r="CU1384" s="76">
        <f>+CS1384-CT1384</f>
        <v>0</v>
      </c>
      <c r="CV1384" s="81">
        <f>+AE1384-AL1384-AT1384</f>
        <v>100</v>
      </c>
      <c r="CW1384" s="70"/>
      <c r="CX1384" s="70"/>
      <c r="CY1384" s="70"/>
    </row>
    <row r="1385" spans="1:103">
      <c r="A1385" s="70" t="s">
        <v>668</v>
      </c>
      <c r="B1385" s="71">
        <v>82</v>
      </c>
      <c r="C1385" s="72" t="s">
        <v>402</v>
      </c>
      <c r="D1385" s="72" t="s">
        <v>403</v>
      </c>
      <c r="E1385" s="71"/>
      <c r="F1385" s="71"/>
      <c r="G1385" s="71" t="s">
        <v>264</v>
      </c>
      <c r="H1385" s="71">
        <v>7</v>
      </c>
      <c r="I1385" s="73">
        <v>135</v>
      </c>
      <c r="J1385" s="73">
        <v>49900</v>
      </c>
      <c r="K1385" s="72">
        <v>0</v>
      </c>
      <c r="L1385" s="72" t="s">
        <v>41</v>
      </c>
      <c r="M1385" s="92" t="s">
        <v>14</v>
      </c>
      <c r="N1385" s="70" t="s">
        <v>158</v>
      </c>
      <c r="O1385" s="70" t="s">
        <v>3841</v>
      </c>
      <c r="P1385" s="70" t="s">
        <v>14</v>
      </c>
      <c r="Q1385" s="89" t="s">
        <v>670</v>
      </c>
      <c r="R1385" s="70" t="s">
        <v>671</v>
      </c>
      <c r="S1385" s="70" t="s">
        <v>677</v>
      </c>
      <c r="T1385" s="88"/>
      <c r="U1385" s="88"/>
      <c r="V1385" s="87">
        <v>12.5</v>
      </c>
      <c r="W1385" s="87" t="s">
        <v>1017</v>
      </c>
      <c r="X1385" s="78">
        <v>44752</v>
      </c>
      <c r="Y1385" s="78">
        <v>44950</v>
      </c>
      <c r="Z1385" s="69" t="s">
        <v>1080</v>
      </c>
      <c r="AA1385" s="319">
        <v>6000</v>
      </c>
      <c r="AB1385" s="70">
        <v>61</v>
      </c>
      <c r="AC1385" s="70">
        <v>16</v>
      </c>
      <c r="AD1385" s="78">
        <v>45412</v>
      </c>
      <c r="AE1385" s="115">
        <v>100</v>
      </c>
      <c r="AF1385" s="115"/>
      <c r="AG1385" s="70"/>
      <c r="AH1385" s="70"/>
      <c r="AI1385" s="70"/>
      <c r="AJ1385" s="70"/>
      <c r="AK1385" s="70"/>
      <c r="AL1385" s="76"/>
      <c r="AM1385" s="76"/>
      <c r="AN1385" s="76"/>
      <c r="AO1385" s="76"/>
      <c r="AP1385" s="76"/>
      <c r="AQ1385" s="76"/>
      <c r="AR1385" s="76"/>
      <c r="AS1385" s="76"/>
      <c r="AT1385" s="76"/>
      <c r="AU1385" s="76"/>
      <c r="AV1385" s="76"/>
      <c r="AW1385" s="70"/>
      <c r="AX1385" s="70"/>
      <c r="AY1385" s="70"/>
      <c r="AZ1385" s="70"/>
      <c r="BA1385" s="76"/>
      <c r="BB1385" s="76"/>
      <c r="BC1385" s="70"/>
      <c r="BD1385" s="70"/>
      <c r="BE1385" s="70"/>
      <c r="BF1385" s="70"/>
      <c r="BG1385" s="70"/>
      <c r="BH1385" s="70"/>
      <c r="BI1385" s="70"/>
      <c r="BJ1385" s="70"/>
      <c r="BK1385" s="70"/>
      <c r="BL1385" s="70"/>
      <c r="BM1385" s="70"/>
      <c r="BN1385" s="70"/>
      <c r="BO1385" s="70"/>
      <c r="BP1385" s="70"/>
      <c r="BQ1385" s="70"/>
      <c r="BR1385" s="70"/>
      <c r="BS1385" s="70"/>
      <c r="BT1385" s="70"/>
      <c r="BU1385" s="70"/>
      <c r="BV1385" s="70"/>
      <c r="BW1385" s="70"/>
      <c r="BX1385" s="70"/>
      <c r="BY1385" s="70"/>
      <c r="BZ1385" s="70"/>
      <c r="CA1385" s="70"/>
      <c r="CB1385" s="70"/>
      <c r="CC1385" s="70"/>
      <c r="CD1385" s="70"/>
      <c r="CE1385" s="70"/>
      <c r="CF1385" s="70"/>
      <c r="CG1385" s="70"/>
      <c r="CH1385" s="70"/>
      <c r="CI1385" s="70"/>
      <c r="CJ1385" s="70"/>
      <c r="CK1385" s="70"/>
      <c r="CL1385" s="70"/>
      <c r="CM1385" s="70"/>
      <c r="CN1385" s="70"/>
      <c r="CO1385" s="70"/>
      <c r="CP1385" s="70"/>
      <c r="CQ1385" s="70"/>
      <c r="CR1385" s="70"/>
      <c r="CS1385" s="58">
        <f>+AL1385+AT1385</f>
        <v>0</v>
      </c>
      <c r="CT1385" s="76">
        <f>+BA1385+BG1385+BM1385+BS1385+BY1385+CE1385+CK1385+CQ1385</f>
        <v>0</v>
      </c>
      <c r="CU1385" s="76">
        <f>+CS1385-CT1385</f>
        <v>0</v>
      </c>
      <c r="CV1385" s="81">
        <f>+AE1385-AL1385-AT1385</f>
        <v>100</v>
      </c>
      <c r="CW1385" s="70"/>
      <c r="CX1385" s="70"/>
      <c r="CY1385" s="70"/>
    </row>
    <row r="1386" spans="1:103">
      <c r="A1386" s="70" t="s">
        <v>668</v>
      </c>
      <c r="B1386" s="71">
        <v>82</v>
      </c>
      <c r="C1386" s="72" t="s">
        <v>402</v>
      </c>
      <c r="D1386" s="72" t="s">
        <v>403</v>
      </c>
      <c r="E1386" s="71"/>
      <c r="F1386" s="71"/>
      <c r="G1386" s="71" t="s">
        <v>264</v>
      </c>
      <c r="H1386" s="71">
        <v>7</v>
      </c>
      <c r="I1386" s="73">
        <v>135</v>
      </c>
      <c r="J1386" s="73">
        <v>49900</v>
      </c>
      <c r="K1386" s="72">
        <v>0</v>
      </c>
      <c r="L1386" s="72" t="s">
        <v>41</v>
      </c>
      <c r="M1386" s="92" t="s">
        <v>14</v>
      </c>
      <c r="N1386" s="70" t="s">
        <v>158</v>
      </c>
      <c r="O1386" s="70" t="s">
        <v>3841</v>
      </c>
      <c r="P1386" s="70" t="s">
        <v>14</v>
      </c>
      <c r="Q1386" s="89" t="s">
        <v>670</v>
      </c>
      <c r="R1386" s="70" t="s">
        <v>671</v>
      </c>
      <c r="S1386" s="70" t="s">
        <v>677</v>
      </c>
      <c r="T1386" s="88"/>
      <c r="U1386" s="88"/>
      <c r="V1386" s="87">
        <v>12.5</v>
      </c>
      <c r="W1386" s="87" t="s">
        <v>1017</v>
      </c>
      <c r="X1386" s="78">
        <v>44752</v>
      </c>
      <c r="Y1386" s="78">
        <v>44950</v>
      </c>
      <c r="Z1386" s="69" t="s">
        <v>1080</v>
      </c>
      <c r="AA1386" s="319">
        <v>6000</v>
      </c>
      <c r="AB1386" s="70">
        <v>61</v>
      </c>
      <c r="AC1386" s="70">
        <v>17</v>
      </c>
      <c r="AD1386" s="78">
        <v>45443</v>
      </c>
      <c r="AE1386" s="115">
        <v>100</v>
      </c>
      <c r="AF1386" s="115"/>
      <c r="AG1386" s="70"/>
      <c r="AH1386" s="70"/>
      <c r="AI1386" s="70"/>
      <c r="AJ1386" s="70"/>
      <c r="AK1386" s="70"/>
      <c r="AL1386" s="76"/>
      <c r="AM1386" s="76"/>
      <c r="AN1386" s="76"/>
      <c r="AO1386" s="76"/>
      <c r="AP1386" s="76"/>
      <c r="AQ1386" s="76"/>
      <c r="AR1386" s="76"/>
      <c r="AS1386" s="76"/>
      <c r="AT1386" s="76"/>
      <c r="AU1386" s="76"/>
      <c r="AV1386" s="76"/>
      <c r="AW1386" s="70"/>
      <c r="AX1386" s="70"/>
      <c r="AY1386" s="70"/>
      <c r="AZ1386" s="70"/>
      <c r="BA1386" s="76"/>
      <c r="BB1386" s="76"/>
      <c r="BC1386" s="70"/>
      <c r="BD1386" s="70"/>
      <c r="BE1386" s="70"/>
      <c r="BF1386" s="70"/>
      <c r="BG1386" s="70"/>
      <c r="BH1386" s="70"/>
      <c r="BI1386" s="70"/>
      <c r="BJ1386" s="70"/>
      <c r="BK1386" s="70"/>
      <c r="BL1386" s="70"/>
      <c r="BM1386" s="70"/>
      <c r="BN1386" s="70"/>
      <c r="BO1386" s="70"/>
      <c r="BP1386" s="70"/>
      <c r="BQ1386" s="70"/>
      <c r="BR1386" s="70"/>
      <c r="BS1386" s="70"/>
      <c r="BT1386" s="70"/>
      <c r="BU1386" s="70"/>
      <c r="BV1386" s="70"/>
      <c r="BW1386" s="70"/>
      <c r="BX1386" s="70"/>
      <c r="BY1386" s="70"/>
      <c r="BZ1386" s="70"/>
      <c r="CA1386" s="70"/>
      <c r="CB1386" s="70"/>
      <c r="CC1386" s="70"/>
      <c r="CD1386" s="70"/>
      <c r="CE1386" s="70"/>
      <c r="CF1386" s="70"/>
      <c r="CG1386" s="70"/>
      <c r="CH1386" s="70"/>
      <c r="CI1386" s="70"/>
      <c r="CJ1386" s="70"/>
      <c r="CK1386" s="70"/>
      <c r="CL1386" s="70"/>
      <c r="CM1386" s="70"/>
      <c r="CN1386" s="70"/>
      <c r="CO1386" s="70"/>
      <c r="CP1386" s="70"/>
      <c r="CQ1386" s="70"/>
      <c r="CR1386" s="70"/>
      <c r="CS1386" s="58">
        <f>+AL1386+AT1386</f>
        <v>0</v>
      </c>
      <c r="CT1386" s="76">
        <f>+BA1386+BG1386+BM1386+BS1386+BY1386+CE1386+CK1386+CQ1386</f>
        <v>0</v>
      </c>
      <c r="CU1386" s="76">
        <f>+CS1386-CT1386</f>
        <v>0</v>
      </c>
      <c r="CV1386" s="81">
        <f>+AE1386-AL1386-AT1386</f>
        <v>100</v>
      </c>
      <c r="CW1386" s="70"/>
      <c r="CX1386" s="70"/>
      <c r="CY1386" s="70"/>
    </row>
    <row r="1387" spans="1:103">
      <c r="A1387" s="70" t="s">
        <v>668</v>
      </c>
      <c r="B1387" s="71">
        <v>82</v>
      </c>
      <c r="C1387" s="72" t="s">
        <v>402</v>
      </c>
      <c r="D1387" s="72" t="s">
        <v>403</v>
      </c>
      <c r="E1387" s="71"/>
      <c r="F1387" s="71"/>
      <c r="G1387" s="71" t="s">
        <v>264</v>
      </c>
      <c r="H1387" s="71">
        <v>7</v>
      </c>
      <c r="I1387" s="73">
        <v>135</v>
      </c>
      <c r="J1387" s="73">
        <v>49900</v>
      </c>
      <c r="K1387" s="72">
        <v>0</v>
      </c>
      <c r="L1387" s="72" t="s">
        <v>41</v>
      </c>
      <c r="M1387" s="92" t="s">
        <v>14</v>
      </c>
      <c r="N1387" s="70" t="s">
        <v>158</v>
      </c>
      <c r="O1387" s="70" t="s">
        <v>3841</v>
      </c>
      <c r="P1387" s="70" t="s">
        <v>14</v>
      </c>
      <c r="Q1387" s="89" t="s">
        <v>670</v>
      </c>
      <c r="R1387" s="70" t="s">
        <v>671</v>
      </c>
      <c r="S1387" s="70" t="s">
        <v>677</v>
      </c>
      <c r="T1387" s="88"/>
      <c r="U1387" s="88"/>
      <c r="V1387" s="87">
        <v>12.5</v>
      </c>
      <c r="W1387" s="87" t="s">
        <v>1017</v>
      </c>
      <c r="X1387" s="78">
        <v>44752</v>
      </c>
      <c r="Y1387" s="78">
        <v>44950</v>
      </c>
      <c r="Z1387" s="69" t="s">
        <v>1080</v>
      </c>
      <c r="AA1387" s="319">
        <v>6000</v>
      </c>
      <c r="AB1387" s="70">
        <v>61</v>
      </c>
      <c r="AC1387" s="70">
        <v>18</v>
      </c>
      <c r="AD1387" s="78">
        <v>45473</v>
      </c>
      <c r="AE1387" s="115">
        <v>100</v>
      </c>
      <c r="AF1387" s="115"/>
      <c r="AG1387" s="70"/>
      <c r="AH1387" s="70"/>
      <c r="AI1387" s="70"/>
      <c r="AJ1387" s="70"/>
      <c r="AK1387" s="70"/>
      <c r="AL1387" s="76"/>
      <c r="AM1387" s="76"/>
      <c r="AN1387" s="76"/>
      <c r="AO1387" s="76"/>
      <c r="AP1387" s="76"/>
      <c r="AQ1387" s="76"/>
      <c r="AR1387" s="76"/>
      <c r="AS1387" s="76"/>
      <c r="AT1387" s="76"/>
      <c r="AU1387" s="76"/>
      <c r="AV1387" s="76"/>
      <c r="AW1387" s="70"/>
      <c r="AX1387" s="70"/>
      <c r="AY1387" s="70"/>
      <c r="AZ1387" s="70"/>
      <c r="BA1387" s="76"/>
      <c r="BB1387" s="76"/>
      <c r="BC1387" s="70"/>
      <c r="BD1387" s="70"/>
      <c r="BE1387" s="70"/>
      <c r="BF1387" s="70"/>
      <c r="BG1387" s="70"/>
      <c r="BH1387" s="70"/>
      <c r="BI1387" s="70"/>
      <c r="BJ1387" s="70"/>
      <c r="BK1387" s="70"/>
      <c r="BL1387" s="70"/>
      <c r="BM1387" s="70"/>
      <c r="BN1387" s="70"/>
      <c r="BO1387" s="70"/>
      <c r="BP1387" s="70"/>
      <c r="BQ1387" s="70"/>
      <c r="BR1387" s="70"/>
      <c r="BS1387" s="70"/>
      <c r="BT1387" s="70"/>
      <c r="BU1387" s="70"/>
      <c r="BV1387" s="70"/>
      <c r="BW1387" s="70"/>
      <c r="BX1387" s="70"/>
      <c r="BY1387" s="70"/>
      <c r="BZ1387" s="70"/>
      <c r="CA1387" s="70"/>
      <c r="CB1387" s="70"/>
      <c r="CC1387" s="70"/>
      <c r="CD1387" s="70"/>
      <c r="CE1387" s="70"/>
      <c r="CF1387" s="70"/>
      <c r="CG1387" s="70"/>
      <c r="CH1387" s="70"/>
      <c r="CI1387" s="70"/>
      <c r="CJ1387" s="70"/>
      <c r="CK1387" s="70"/>
      <c r="CL1387" s="70"/>
      <c r="CM1387" s="70"/>
      <c r="CN1387" s="70"/>
      <c r="CO1387" s="70"/>
      <c r="CP1387" s="70"/>
      <c r="CQ1387" s="70"/>
      <c r="CR1387" s="70"/>
      <c r="CS1387" s="58">
        <f>+AL1387+AT1387</f>
        <v>0</v>
      </c>
      <c r="CT1387" s="76">
        <f>+BA1387+BG1387+BM1387+BS1387+BY1387+CE1387+CK1387+CQ1387</f>
        <v>0</v>
      </c>
      <c r="CU1387" s="76">
        <f>+CS1387-CT1387</f>
        <v>0</v>
      </c>
      <c r="CV1387" s="81">
        <f>+AE1387-AL1387-AT1387</f>
        <v>100</v>
      </c>
      <c r="CW1387" s="70"/>
      <c r="CX1387" s="70"/>
      <c r="CY1387" s="70"/>
    </row>
    <row r="1388" spans="1:103">
      <c r="A1388" s="70" t="s">
        <v>668</v>
      </c>
      <c r="B1388" s="71">
        <v>82</v>
      </c>
      <c r="C1388" s="72" t="s">
        <v>402</v>
      </c>
      <c r="D1388" s="72" t="s">
        <v>403</v>
      </c>
      <c r="E1388" s="71"/>
      <c r="F1388" s="71"/>
      <c r="G1388" s="71" t="s">
        <v>264</v>
      </c>
      <c r="H1388" s="71">
        <v>7</v>
      </c>
      <c r="I1388" s="73">
        <v>135</v>
      </c>
      <c r="J1388" s="73">
        <v>49900</v>
      </c>
      <c r="K1388" s="72">
        <v>0</v>
      </c>
      <c r="L1388" s="72" t="s">
        <v>41</v>
      </c>
      <c r="M1388" s="92" t="s">
        <v>14</v>
      </c>
      <c r="N1388" s="70" t="s">
        <v>158</v>
      </c>
      <c r="O1388" s="70" t="s">
        <v>3841</v>
      </c>
      <c r="P1388" s="70" t="s">
        <v>14</v>
      </c>
      <c r="Q1388" s="89" t="s">
        <v>670</v>
      </c>
      <c r="R1388" s="70" t="s">
        <v>671</v>
      </c>
      <c r="S1388" s="70" t="s">
        <v>677</v>
      </c>
      <c r="T1388" s="88"/>
      <c r="U1388" s="88"/>
      <c r="V1388" s="87">
        <v>12.5</v>
      </c>
      <c r="W1388" s="87" t="s">
        <v>1017</v>
      </c>
      <c r="X1388" s="78">
        <v>44752</v>
      </c>
      <c r="Y1388" s="78">
        <v>44950</v>
      </c>
      <c r="Z1388" s="69" t="s">
        <v>1080</v>
      </c>
      <c r="AA1388" s="319">
        <v>6000</v>
      </c>
      <c r="AB1388" s="70">
        <v>61</v>
      </c>
      <c r="AC1388" s="70">
        <v>19</v>
      </c>
      <c r="AD1388" s="78">
        <v>45504</v>
      </c>
      <c r="AE1388" s="115">
        <v>100</v>
      </c>
      <c r="AF1388" s="115"/>
      <c r="AG1388" s="70"/>
      <c r="AH1388" s="70"/>
      <c r="AI1388" s="70"/>
      <c r="AJ1388" s="70"/>
      <c r="AK1388" s="70"/>
      <c r="AL1388" s="76"/>
      <c r="AM1388" s="76"/>
      <c r="AN1388" s="76"/>
      <c r="AO1388" s="76"/>
      <c r="AP1388" s="76"/>
      <c r="AQ1388" s="76"/>
      <c r="AR1388" s="76"/>
      <c r="AS1388" s="76"/>
      <c r="AT1388" s="76"/>
      <c r="AU1388" s="76"/>
      <c r="AV1388" s="76"/>
      <c r="AW1388" s="70"/>
      <c r="AX1388" s="70"/>
      <c r="AY1388" s="70"/>
      <c r="AZ1388" s="70"/>
      <c r="BA1388" s="76"/>
      <c r="BB1388" s="76"/>
      <c r="BC1388" s="70"/>
      <c r="BD1388" s="70"/>
      <c r="BE1388" s="70"/>
      <c r="BF1388" s="70"/>
      <c r="BG1388" s="70"/>
      <c r="BH1388" s="70"/>
      <c r="BI1388" s="70"/>
      <c r="BJ1388" s="70"/>
      <c r="BK1388" s="70"/>
      <c r="BL1388" s="70"/>
      <c r="BM1388" s="70"/>
      <c r="BN1388" s="70"/>
      <c r="BO1388" s="70"/>
      <c r="BP1388" s="70"/>
      <c r="BQ1388" s="70"/>
      <c r="BR1388" s="70"/>
      <c r="BS1388" s="70"/>
      <c r="BT1388" s="70"/>
      <c r="BU1388" s="70"/>
      <c r="BV1388" s="70"/>
      <c r="BW1388" s="70"/>
      <c r="BX1388" s="70"/>
      <c r="BY1388" s="70"/>
      <c r="BZ1388" s="70"/>
      <c r="CA1388" s="70"/>
      <c r="CB1388" s="70"/>
      <c r="CC1388" s="70"/>
      <c r="CD1388" s="70"/>
      <c r="CE1388" s="70"/>
      <c r="CF1388" s="70"/>
      <c r="CG1388" s="70"/>
      <c r="CH1388" s="70"/>
      <c r="CI1388" s="70"/>
      <c r="CJ1388" s="70"/>
      <c r="CK1388" s="70"/>
      <c r="CL1388" s="70"/>
      <c r="CM1388" s="70"/>
      <c r="CN1388" s="70"/>
      <c r="CO1388" s="70"/>
      <c r="CP1388" s="70"/>
      <c r="CQ1388" s="70"/>
      <c r="CR1388" s="70"/>
      <c r="CS1388" s="58">
        <f>+AL1388+AT1388</f>
        <v>0</v>
      </c>
      <c r="CT1388" s="76">
        <f>+BA1388+BG1388+BM1388+BS1388+BY1388+CE1388+CK1388+CQ1388</f>
        <v>0</v>
      </c>
      <c r="CU1388" s="76">
        <f>+CS1388-CT1388</f>
        <v>0</v>
      </c>
      <c r="CV1388" s="81">
        <f>+AE1388-AL1388-AT1388</f>
        <v>100</v>
      </c>
      <c r="CW1388" s="70"/>
      <c r="CX1388" s="70"/>
      <c r="CY1388" s="70"/>
    </row>
    <row r="1389" spans="1:103">
      <c r="A1389" s="70" t="s">
        <v>668</v>
      </c>
      <c r="B1389" s="71">
        <v>82</v>
      </c>
      <c r="C1389" s="72" t="s">
        <v>402</v>
      </c>
      <c r="D1389" s="72" t="s">
        <v>403</v>
      </c>
      <c r="E1389" s="71"/>
      <c r="F1389" s="71"/>
      <c r="G1389" s="71" t="s">
        <v>264</v>
      </c>
      <c r="H1389" s="71">
        <v>7</v>
      </c>
      <c r="I1389" s="73">
        <v>135</v>
      </c>
      <c r="J1389" s="73">
        <v>49900</v>
      </c>
      <c r="K1389" s="72">
        <v>0</v>
      </c>
      <c r="L1389" s="72" t="s">
        <v>41</v>
      </c>
      <c r="M1389" s="92" t="s">
        <v>14</v>
      </c>
      <c r="N1389" s="70" t="s">
        <v>158</v>
      </c>
      <c r="O1389" s="70" t="s">
        <v>3841</v>
      </c>
      <c r="P1389" s="70" t="s">
        <v>14</v>
      </c>
      <c r="Q1389" s="89" t="s">
        <v>670</v>
      </c>
      <c r="R1389" s="70" t="s">
        <v>671</v>
      </c>
      <c r="S1389" s="70" t="s">
        <v>677</v>
      </c>
      <c r="T1389" s="88"/>
      <c r="U1389" s="88"/>
      <c r="V1389" s="87">
        <v>12.5</v>
      </c>
      <c r="W1389" s="87" t="s">
        <v>1017</v>
      </c>
      <c r="X1389" s="78">
        <v>44752</v>
      </c>
      <c r="Y1389" s="78">
        <v>44950</v>
      </c>
      <c r="Z1389" s="69" t="s">
        <v>1080</v>
      </c>
      <c r="AA1389" s="319">
        <v>6000</v>
      </c>
      <c r="AB1389" s="70">
        <v>61</v>
      </c>
      <c r="AC1389" s="70">
        <v>20</v>
      </c>
      <c r="AD1389" s="78">
        <v>45535</v>
      </c>
      <c r="AE1389" s="115">
        <v>100</v>
      </c>
      <c r="AF1389" s="115"/>
      <c r="AG1389" s="70"/>
      <c r="AH1389" s="70"/>
      <c r="AI1389" s="70"/>
      <c r="AJ1389" s="70"/>
      <c r="AK1389" s="70"/>
      <c r="AL1389" s="76"/>
      <c r="AM1389" s="76"/>
      <c r="AN1389" s="76"/>
      <c r="AO1389" s="76"/>
      <c r="AP1389" s="76"/>
      <c r="AQ1389" s="76"/>
      <c r="AR1389" s="76"/>
      <c r="AS1389" s="76"/>
      <c r="AT1389" s="76"/>
      <c r="AU1389" s="76"/>
      <c r="AV1389" s="76"/>
      <c r="AW1389" s="70"/>
      <c r="AX1389" s="70"/>
      <c r="AY1389" s="70"/>
      <c r="AZ1389" s="70"/>
      <c r="BA1389" s="76"/>
      <c r="BB1389" s="76"/>
      <c r="BC1389" s="70"/>
      <c r="BD1389" s="70"/>
      <c r="BE1389" s="70"/>
      <c r="BF1389" s="70"/>
      <c r="BG1389" s="70"/>
      <c r="BH1389" s="70"/>
      <c r="BI1389" s="70"/>
      <c r="BJ1389" s="70"/>
      <c r="BK1389" s="70"/>
      <c r="BL1389" s="70"/>
      <c r="BM1389" s="70"/>
      <c r="BN1389" s="70"/>
      <c r="BO1389" s="70"/>
      <c r="BP1389" s="70"/>
      <c r="BQ1389" s="70"/>
      <c r="BR1389" s="70"/>
      <c r="BS1389" s="70"/>
      <c r="BT1389" s="70"/>
      <c r="BU1389" s="70"/>
      <c r="BV1389" s="70"/>
      <c r="BW1389" s="70"/>
      <c r="BX1389" s="70"/>
      <c r="BY1389" s="70"/>
      <c r="BZ1389" s="70"/>
      <c r="CA1389" s="70"/>
      <c r="CB1389" s="70"/>
      <c r="CC1389" s="70"/>
      <c r="CD1389" s="70"/>
      <c r="CE1389" s="70"/>
      <c r="CF1389" s="70"/>
      <c r="CG1389" s="70"/>
      <c r="CH1389" s="70"/>
      <c r="CI1389" s="70"/>
      <c r="CJ1389" s="70"/>
      <c r="CK1389" s="70"/>
      <c r="CL1389" s="70"/>
      <c r="CM1389" s="70"/>
      <c r="CN1389" s="70"/>
      <c r="CO1389" s="70"/>
      <c r="CP1389" s="70"/>
      <c r="CQ1389" s="70"/>
      <c r="CR1389" s="70"/>
      <c r="CS1389" s="58">
        <f>+AL1389+AT1389</f>
        <v>0</v>
      </c>
      <c r="CT1389" s="76">
        <f>+BA1389+BG1389+BM1389+BS1389+BY1389+CE1389+CK1389+CQ1389</f>
        <v>0</v>
      </c>
      <c r="CU1389" s="76">
        <f>+CS1389-CT1389</f>
        <v>0</v>
      </c>
      <c r="CV1389" s="81">
        <f>+AE1389-AL1389-AT1389</f>
        <v>100</v>
      </c>
      <c r="CW1389" s="70"/>
      <c r="CX1389" s="70"/>
      <c r="CY1389" s="70"/>
    </row>
    <row r="1390" spans="1:103">
      <c r="A1390" s="70" t="s">
        <v>668</v>
      </c>
      <c r="B1390" s="71">
        <v>82</v>
      </c>
      <c r="C1390" s="72" t="s">
        <v>402</v>
      </c>
      <c r="D1390" s="72" t="s">
        <v>403</v>
      </c>
      <c r="E1390" s="71"/>
      <c r="F1390" s="71"/>
      <c r="G1390" s="71" t="s">
        <v>264</v>
      </c>
      <c r="H1390" s="71">
        <v>7</v>
      </c>
      <c r="I1390" s="73">
        <v>135</v>
      </c>
      <c r="J1390" s="73">
        <v>49900</v>
      </c>
      <c r="K1390" s="72">
        <v>0</v>
      </c>
      <c r="L1390" s="72" t="s">
        <v>41</v>
      </c>
      <c r="M1390" s="92" t="s">
        <v>14</v>
      </c>
      <c r="N1390" s="70" t="s">
        <v>158</v>
      </c>
      <c r="O1390" s="70" t="s">
        <v>3841</v>
      </c>
      <c r="P1390" s="70" t="s">
        <v>14</v>
      </c>
      <c r="Q1390" s="89" t="s">
        <v>670</v>
      </c>
      <c r="R1390" s="70" t="s">
        <v>671</v>
      </c>
      <c r="S1390" s="70" t="s">
        <v>677</v>
      </c>
      <c r="T1390" s="88"/>
      <c r="U1390" s="88"/>
      <c r="V1390" s="87">
        <v>12.5</v>
      </c>
      <c r="W1390" s="87" t="s">
        <v>1017</v>
      </c>
      <c r="X1390" s="78">
        <v>44752</v>
      </c>
      <c r="Y1390" s="78">
        <v>44950</v>
      </c>
      <c r="Z1390" s="69" t="s">
        <v>1080</v>
      </c>
      <c r="AA1390" s="319">
        <v>6000</v>
      </c>
      <c r="AB1390" s="70">
        <v>61</v>
      </c>
      <c r="AC1390" s="70">
        <v>21</v>
      </c>
      <c r="AD1390" s="78">
        <v>45565</v>
      </c>
      <c r="AE1390" s="115">
        <v>100</v>
      </c>
      <c r="AF1390" s="115"/>
      <c r="AG1390" s="70"/>
      <c r="AH1390" s="70"/>
      <c r="AI1390" s="70"/>
      <c r="AJ1390" s="70"/>
      <c r="AK1390" s="70"/>
      <c r="AL1390" s="76"/>
      <c r="AM1390" s="76"/>
      <c r="AN1390" s="76"/>
      <c r="AO1390" s="76"/>
      <c r="AP1390" s="76"/>
      <c r="AQ1390" s="76"/>
      <c r="AR1390" s="76"/>
      <c r="AS1390" s="76"/>
      <c r="AT1390" s="76"/>
      <c r="AU1390" s="76"/>
      <c r="AV1390" s="76"/>
      <c r="AW1390" s="70"/>
      <c r="AX1390" s="70"/>
      <c r="AY1390" s="70"/>
      <c r="AZ1390" s="70"/>
      <c r="BA1390" s="76"/>
      <c r="BB1390" s="76"/>
      <c r="BC1390" s="70"/>
      <c r="BD1390" s="70"/>
      <c r="BE1390" s="70"/>
      <c r="BF1390" s="70"/>
      <c r="BG1390" s="70"/>
      <c r="BH1390" s="70"/>
      <c r="BI1390" s="70"/>
      <c r="BJ1390" s="70"/>
      <c r="BK1390" s="70"/>
      <c r="BL1390" s="70"/>
      <c r="BM1390" s="70"/>
      <c r="BN1390" s="70"/>
      <c r="BO1390" s="70"/>
      <c r="BP1390" s="70"/>
      <c r="BQ1390" s="70"/>
      <c r="BR1390" s="70"/>
      <c r="BS1390" s="70"/>
      <c r="BT1390" s="70"/>
      <c r="BU1390" s="70"/>
      <c r="BV1390" s="70"/>
      <c r="BW1390" s="70"/>
      <c r="BX1390" s="70"/>
      <c r="BY1390" s="70"/>
      <c r="BZ1390" s="70"/>
      <c r="CA1390" s="70"/>
      <c r="CB1390" s="70"/>
      <c r="CC1390" s="70"/>
      <c r="CD1390" s="70"/>
      <c r="CE1390" s="70"/>
      <c r="CF1390" s="70"/>
      <c r="CG1390" s="70"/>
      <c r="CH1390" s="70"/>
      <c r="CI1390" s="70"/>
      <c r="CJ1390" s="70"/>
      <c r="CK1390" s="70"/>
      <c r="CL1390" s="70"/>
      <c r="CM1390" s="70"/>
      <c r="CN1390" s="70"/>
      <c r="CO1390" s="70"/>
      <c r="CP1390" s="70"/>
      <c r="CQ1390" s="70"/>
      <c r="CR1390" s="70"/>
      <c r="CS1390" s="58">
        <f>+AL1390+AT1390</f>
        <v>0</v>
      </c>
      <c r="CT1390" s="76">
        <f>+BA1390+BG1390+BM1390+BS1390+BY1390+CE1390+CK1390+CQ1390</f>
        <v>0</v>
      </c>
      <c r="CU1390" s="76">
        <f>+CS1390-CT1390</f>
        <v>0</v>
      </c>
      <c r="CV1390" s="81">
        <f>+AE1390-AL1390-AT1390</f>
        <v>100</v>
      </c>
      <c r="CW1390" s="70"/>
      <c r="CX1390" s="70"/>
      <c r="CY1390" s="70"/>
    </row>
    <row r="1391" spans="1:103">
      <c r="A1391" s="70" t="s">
        <v>668</v>
      </c>
      <c r="B1391" s="71">
        <v>82</v>
      </c>
      <c r="C1391" s="72" t="s">
        <v>402</v>
      </c>
      <c r="D1391" s="72" t="s">
        <v>403</v>
      </c>
      <c r="E1391" s="71"/>
      <c r="F1391" s="71"/>
      <c r="G1391" s="71" t="s">
        <v>264</v>
      </c>
      <c r="H1391" s="71">
        <v>7</v>
      </c>
      <c r="I1391" s="73">
        <v>135</v>
      </c>
      <c r="J1391" s="73">
        <v>49900</v>
      </c>
      <c r="K1391" s="72">
        <v>0</v>
      </c>
      <c r="L1391" s="72" t="s">
        <v>41</v>
      </c>
      <c r="M1391" s="92" t="s">
        <v>14</v>
      </c>
      <c r="N1391" s="70" t="s">
        <v>158</v>
      </c>
      <c r="O1391" s="70" t="s">
        <v>3841</v>
      </c>
      <c r="P1391" s="70" t="s">
        <v>14</v>
      </c>
      <c r="Q1391" s="89" t="s">
        <v>670</v>
      </c>
      <c r="R1391" s="70" t="s">
        <v>671</v>
      </c>
      <c r="S1391" s="70" t="s">
        <v>677</v>
      </c>
      <c r="T1391" s="88"/>
      <c r="U1391" s="88"/>
      <c r="V1391" s="87">
        <v>12.5</v>
      </c>
      <c r="W1391" s="87" t="s">
        <v>1017</v>
      </c>
      <c r="X1391" s="78">
        <v>44752</v>
      </c>
      <c r="Y1391" s="78">
        <v>44950</v>
      </c>
      <c r="Z1391" s="69" t="s">
        <v>1080</v>
      </c>
      <c r="AA1391" s="319">
        <v>6000</v>
      </c>
      <c r="AB1391" s="70">
        <v>61</v>
      </c>
      <c r="AC1391" s="70">
        <v>22</v>
      </c>
      <c r="AD1391" s="78">
        <v>45596</v>
      </c>
      <c r="AE1391" s="115">
        <v>100</v>
      </c>
      <c r="AF1391" s="115"/>
      <c r="AG1391" s="70"/>
      <c r="AH1391" s="70"/>
      <c r="AI1391" s="70"/>
      <c r="AJ1391" s="70"/>
      <c r="AK1391" s="70"/>
      <c r="AL1391" s="76"/>
      <c r="AM1391" s="76"/>
      <c r="AN1391" s="76"/>
      <c r="AO1391" s="76"/>
      <c r="AP1391" s="76"/>
      <c r="AQ1391" s="76"/>
      <c r="AR1391" s="76"/>
      <c r="AS1391" s="76"/>
      <c r="AT1391" s="76"/>
      <c r="AU1391" s="76"/>
      <c r="AV1391" s="76"/>
      <c r="AW1391" s="70"/>
      <c r="AX1391" s="70"/>
      <c r="AY1391" s="70"/>
      <c r="AZ1391" s="70"/>
      <c r="BA1391" s="76"/>
      <c r="BB1391" s="76"/>
      <c r="BC1391" s="70"/>
      <c r="BD1391" s="70"/>
      <c r="BE1391" s="70"/>
      <c r="BF1391" s="70"/>
      <c r="BG1391" s="70"/>
      <c r="BH1391" s="70"/>
      <c r="BI1391" s="70"/>
      <c r="BJ1391" s="70"/>
      <c r="BK1391" s="70"/>
      <c r="BL1391" s="70"/>
      <c r="BM1391" s="70"/>
      <c r="BN1391" s="70"/>
      <c r="BO1391" s="70"/>
      <c r="BP1391" s="70"/>
      <c r="BQ1391" s="70"/>
      <c r="BR1391" s="70"/>
      <c r="BS1391" s="70"/>
      <c r="BT1391" s="70"/>
      <c r="BU1391" s="70"/>
      <c r="BV1391" s="70"/>
      <c r="BW1391" s="70"/>
      <c r="BX1391" s="70"/>
      <c r="BY1391" s="70"/>
      <c r="BZ1391" s="70"/>
      <c r="CA1391" s="70"/>
      <c r="CB1391" s="70"/>
      <c r="CC1391" s="70"/>
      <c r="CD1391" s="70"/>
      <c r="CE1391" s="70"/>
      <c r="CF1391" s="70"/>
      <c r="CG1391" s="70"/>
      <c r="CH1391" s="70"/>
      <c r="CI1391" s="70"/>
      <c r="CJ1391" s="70"/>
      <c r="CK1391" s="70"/>
      <c r="CL1391" s="70"/>
      <c r="CM1391" s="70"/>
      <c r="CN1391" s="70"/>
      <c r="CO1391" s="70"/>
      <c r="CP1391" s="70"/>
      <c r="CQ1391" s="70"/>
      <c r="CR1391" s="70"/>
      <c r="CS1391" s="58">
        <f>+AL1391+AT1391</f>
        <v>0</v>
      </c>
      <c r="CT1391" s="76">
        <f>+BA1391+BG1391+BM1391+BS1391+BY1391+CE1391+CK1391+CQ1391</f>
        <v>0</v>
      </c>
      <c r="CU1391" s="76">
        <f>+CS1391-CT1391</f>
        <v>0</v>
      </c>
      <c r="CV1391" s="81">
        <f>+AE1391-AL1391-AT1391</f>
        <v>100</v>
      </c>
      <c r="CW1391" s="70"/>
      <c r="CX1391" s="70"/>
      <c r="CY1391" s="70"/>
    </row>
    <row r="1392" spans="1:103">
      <c r="A1392" s="70" t="s">
        <v>668</v>
      </c>
      <c r="B1392" s="71">
        <v>82</v>
      </c>
      <c r="C1392" s="72" t="s">
        <v>402</v>
      </c>
      <c r="D1392" s="72" t="s">
        <v>403</v>
      </c>
      <c r="E1392" s="71"/>
      <c r="F1392" s="71"/>
      <c r="G1392" s="71" t="s">
        <v>264</v>
      </c>
      <c r="H1392" s="71">
        <v>7</v>
      </c>
      <c r="I1392" s="73">
        <v>135</v>
      </c>
      <c r="J1392" s="73">
        <v>49900</v>
      </c>
      <c r="K1392" s="72">
        <v>0</v>
      </c>
      <c r="L1392" s="72" t="s">
        <v>41</v>
      </c>
      <c r="M1392" s="92" t="s">
        <v>14</v>
      </c>
      <c r="N1392" s="70" t="s">
        <v>158</v>
      </c>
      <c r="O1392" s="70" t="s">
        <v>3841</v>
      </c>
      <c r="P1392" s="70" t="s">
        <v>14</v>
      </c>
      <c r="Q1392" s="89" t="s">
        <v>670</v>
      </c>
      <c r="R1392" s="70" t="s">
        <v>671</v>
      </c>
      <c r="S1392" s="70" t="s">
        <v>677</v>
      </c>
      <c r="T1392" s="88"/>
      <c r="U1392" s="88"/>
      <c r="V1392" s="87">
        <v>12.5</v>
      </c>
      <c r="W1392" s="87" t="s">
        <v>1017</v>
      </c>
      <c r="X1392" s="78">
        <v>44752</v>
      </c>
      <c r="Y1392" s="78">
        <v>44950</v>
      </c>
      <c r="Z1392" s="69" t="s">
        <v>1080</v>
      </c>
      <c r="AA1392" s="319">
        <v>6000</v>
      </c>
      <c r="AB1392" s="70">
        <v>61</v>
      </c>
      <c r="AC1392" s="70">
        <v>23</v>
      </c>
      <c r="AD1392" s="78">
        <v>45626</v>
      </c>
      <c r="AE1392" s="115">
        <v>100</v>
      </c>
      <c r="AF1392" s="115"/>
      <c r="AG1392" s="70"/>
      <c r="AH1392" s="70"/>
      <c r="AI1392" s="70"/>
      <c r="AJ1392" s="70"/>
      <c r="AK1392" s="70"/>
      <c r="AL1392" s="76"/>
      <c r="AM1392" s="76"/>
      <c r="AN1392" s="76"/>
      <c r="AO1392" s="76"/>
      <c r="AP1392" s="76"/>
      <c r="AQ1392" s="76"/>
      <c r="AR1392" s="76"/>
      <c r="AS1392" s="76"/>
      <c r="AT1392" s="76"/>
      <c r="AU1392" s="76"/>
      <c r="AV1392" s="76"/>
      <c r="AW1392" s="70"/>
      <c r="AX1392" s="70"/>
      <c r="AY1392" s="70"/>
      <c r="AZ1392" s="70"/>
      <c r="BA1392" s="76"/>
      <c r="BB1392" s="76"/>
      <c r="BC1392" s="70"/>
      <c r="BD1392" s="70"/>
      <c r="BE1392" s="70"/>
      <c r="BF1392" s="70"/>
      <c r="BG1392" s="70"/>
      <c r="BH1392" s="70"/>
      <c r="BI1392" s="70"/>
      <c r="BJ1392" s="70"/>
      <c r="BK1392" s="70"/>
      <c r="BL1392" s="70"/>
      <c r="BM1392" s="70"/>
      <c r="BN1392" s="70"/>
      <c r="BO1392" s="70"/>
      <c r="BP1392" s="70"/>
      <c r="BQ1392" s="70"/>
      <c r="BR1392" s="70"/>
      <c r="BS1392" s="70"/>
      <c r="BT1392" s="70"/>
      <c r="BU1392" s="70"/>
      <c r="BV1392" s="70"/>
      <c r="BW1392" s="70"/>
      <c r="BX1392" s="70"/>
      <c r="BY1392" s="70"/>
      <c r="BZ1392" s="70"/>
      <c r="CA1392" s="70"/>
      <c r="CB1392" s="70"/>
      <c r="CC1392" s="70"/>
      <c r="CD1392" s="70"/>
      <c r="CE1392" s="70"/>
      <c r="CF1392" s="70"/>
      <c r="CG1392" s="70"/>
      <c r="CH1392" s="70"/>
      <c r="CI1392" s="70"/>
      <c r="CJ1392" s="70"/>
      <c r="CK1392" s="70"/>
      <c r="CL1392" s="70"/>
      <c r="CM1392" s="70"/>
      <c r="CN1392" s="70"/>
      <c r="CO1392" s="70"/>
      <c r="CP1392" s="70"/>
      <c r="CQ1392" s="70"/>
      <c r="CR1392" s="70"/>
      <c r="CS1392" s="58">
        <f>+AL1392+AT1392</f>
        <v>0</v>
      </c>
      <c r="CT1392" s="76">
        <f>+BA1392+BG1392+BM1392+BS1392+BY1392+CE1392+CK1392+CQ1392</f>
        <v>0</v>
      </c>
      <c r="CU1392" s="76">
        <f>+CS1392-CT1392</f>
        <v>0</v>
      </c>
      <c r="CV1392" s="81">
        <f>+AE1392-AL1392-AT1392</f>
        <v>100</v>
      </c>
      <c r="CW1392" s="70"/>
      <c r="CX1392" s="70"/>
      <c r="CY1392" s="70"/>
    </row>
    <row r="1393" spans="1:103" ht="15" customHeight="1">
      <c r="A1393" s="70" t="s">
        <v>668</v>
      </c>
      <c r="B1393" s="71">
        <v>82</v>
      </c>
      <c r="C1393" s="72" t="s">
        <v>402</v>
      </c>
      <c r="D1393" s="72" t="s">
        <v>403</v>
      </c>
      <c r="E1393" s="71"/>
      <c r="F1393" s="71"/>
      <c r="G1393" s="71" t="s">
        <v>264</v>
      </c>
      <c r="H1393" s="71">
        <v>7</v>
      </c>
      <c r="I1393" s="73">
        <v>135</v>
      </c>
      <c r="J1393" s="73">
        <v>49900</v>
      </c>
      <c r="K1393" s="72">
        <v>0</v>
      </c>
      <c r="L1393" s="72" t="s">
        <v>41</v>
      </c>
      <c r="M1393" s="92" t="s">
        <v>14</v>
      </c>
      <c r="N1393" s="70" t="s">
        <v>158</v>
      </c>
      <c r="O1393" s="70" t="s">
        <v>3841</v>
      </c>
      <c r="P1393" s="70" t="s">
        <v>14</v>
      </c>
      <c r="Q1393" s="89" t="s">
        <v>670</v>
      </c>
      <c r="R1393" s="70" t="s">
        <v>671</v>
      </c>
      <c r="S1393" s="70" t="s">
        <v>677</v>
      </c>
      <c r="T1393" s="88"/>
      <c r="U1393" s="88"/>
      <c r="V1393" s="87">
        <v>12.5</v>
      </c>
      <c r="W1393" s="87" t="s">
        <v>1017</v>
      </c>
      <c r="X1393" s="78">
        <v>44752</v>
      </c>
      <c r="Y1393" s="78">
        <v>44950</v>
      </c>
      <c r="Z1393" s="69" t="s">
        <v>1080</v>
      </c>
      <c r="AA1393" s="319">
        <v>6000</v>
      </c>
      <c r="AB1393" s="70">
        <v>61</v>
      </c>
      <c r="AC1393" s="70">
        <v>24</v>
      </c>
      <c r="AD1393" s="78">
        <v>45657</v>
      </c>
      <c r="AE1393" s="115">
        <v>100</v>
      </c>
      <c r="AF1393" s="115"/>
      <c r="AG1393" s="70"/>
      <c r="AH1393" s="70"/>
      <c r="AI1393" s="70"/>
      <c r="AJ1393" s="70"/>
      <c r="AK1393" s="70"/>
      <c r="AL1393" s="76"/>
      <c r="AM1393" s="76"/>
      <c r="AN1393" s="76"/>
      <c r="AO1393" s="76"/>
      <c r="AP1393" s="76"/>
      <c r="AQ1393" s="76"/>
      <c r="AR1393" s="76"/>
      <c r="AS1393" s="76"/>
      <c r="AT1393" s="76"/>
      <c r="AU1393" s="76"/>
      <c r="AV1393" s="76"/>
      <c r="AW1393" s="70"/>
      <c r="AX1393" s="70"/>
      <c r="AY1393" s="70"/>
      <c r="AZ1393" s="70"/>
      <c r="BA1393" s="76"/>
      <c r="BB1393" s="76"/>
      <c r="BC1393" s="70"/>
      <c r="BD1393" s="70"/>
      <c r="BE1393" s="70"/>
      <c r="BF1393" s="70"/>
      <c r="BG1393" s="70"/>
      <c r="BH1393" s="70"/>
      <c r="BI1393" s="70"/>
      <c r="BJ1393" s="70"/>
      <c r="BK1393" s="70"/>
      <c r="BL1393" s="70"/>
      <c r="BM1393" s="70"/>
      <c r="BN1393" s="70"/>
      <c r="BO1393" s="70"/>
      <c r="BP1393" s="70"/>
      <c r="BQ1393" s="70"/>
      <c r="BR1393" s="70"/>
      <c r="BS1393" s="70"/>
      <c r="BT1393" s="70"/>
      <c r="BU1393" s="70"/>
      <c r="BV1393" s="70"/>
      <c r="BW1393" s="70"/>
      <c r="BX1393" s="70"/>
      <c r="BY1393" s="70"/>
      <c r="BZ1393" s="70"/>
      <c r="CA1393" s="70"/>
      <c r="CB1393" s="70"/>
      <c r="CC1393" s="70"/>
      <c r="CD1393" s="70"/>
      <c r="CE1393" s="70"/>
      <c r="CF1393" s="70"/>
      <c r="CG1393" s="70"/>
      <c r="CH1393" s="70"/>
      <c r="CI1393" s="70"/>
      <c r="CJ1393" s="70"/>
      <c r="CK1393" s="70"/>
      <c r="CL1393" s="70"/>
      <c r="CM1393" s="70"/>
      <c r="CN1393" s="70"/>
      <c r="CO1393" s="70"/>
      <c r="CP1393" s="70"/>
      <c r="CQ1393" s="70"/>
      <c r="CR1393" s="70"/>
      <c r="CS1393" s="58">
        <f>+AL1393+AT1393</f>
        <v>0</v>
      </c>
      <c r="CT1393" s="76">
        <f>+BA1393+BG1393+BM1393+BS1393+BY1393+CE1393+CK1393+CQ1393</f>
        <v>0</v>
      </c>
      <c r="CU1393" s="76">
        <f>+CS1393-CT1393</f>
        <v>0</v>
      </c>
      <c r="CV1393" s="81">
        <f>+AE1393-AL1393-AT1393</f>
        <v>100</v>
      </c>
      <c r="CW1393" s="70"/>
      <c r="CX1393" s="70"/>
      <c r="CY1393" s="70"/>
    </row>
    <row r="1394" spans="1:103" ht="15" customHeight="1">
      <c r="A1394" s="70" t="s">
        <v>668</v>
      </c>
      <c r="B1394" s="71">
        <v>82</v>
      </c>
      <c r="C1394" s="72" t="s">
        <v>402</v>
      </c>
      <c r="D1394" s="72" t="s">
        <v>403</v>
      </c>
      <c r="E1394" s="71"/>
      <c r="F1394" s="71"/>
      <c r="G1394" s="71" t="s">
        <v>264</v>
      </c>
      <c r="H1394" s="71">
        <v>7</v>
      </c>
      <c r="I1394" s="73">
        <v>135</v>
      </c>
      <c r="J1394" s="73">
        <v>49900</v>
      </c>
      <c r="K1394" s="72">
        <v>0</v>
      </c>
      <c r="L1394" s="72" t="s">
        <v>41</v>
      </c>
      <c r="M1394" s="92" t="s">
        <v>14</v>
      </c>
      <c r="N1394" s="70" t="s">
        <v>158</v>
      </c>
      <c r="O1394" s="70" t="s">
        <v>3841</v>
      </c>
      <c r="P1394" s="70" t="s">
        <v>14</v>
      </c>
      <c r="Q1394" s="89" t="s">
        <v>670</v>
      </c>
      <c r="R1394" s="70" t="s">
        <v>671</v>
      </c>
      <c r="S1394" s="70" t="s">
        <v>677</v>
      </c>
      <c r="T1394" s="88"/>
      <c r="U1394" s="88"/>
      <c r="V1394" s="87">
        <v>12.5</v>
      </c>
      <c r="W1394" s="87" t="s">
        <v>1017</v>
      </c>
      <c r="X1394" s="78">
        <v>44752</v>
      </c>
      <c r="Y1394" s="78">
        <v>44950</v>
      </c>
      <c r="Z1394" s="69" t="s">
        <v>1080</v>
      </c>
      <c r="AA1394" s="319">
        <v>6000</v>
      </c>
      <c r="AB1394" s="70">
        <v>61</v>
      </c>
      <c r="AC1394" s="70">
        <v>25</v>
      </c>
      <c r="AD1394" s="78">
        <v>45688</v>
      </c>
      <c r="AE1394" s="115">
        <v>100</v>
      </c>
      <c r="AF1394" s="115"/>
      <c r="AG1394" s="70"/>
      <c r="AH1394" s="70"/>
      <c r="AI1394" s="70"/>
      <c r="AJ1394" s="70"/>
      <c r="AK1394" s="70"/>
      <c r="AL1394" s="76"/>
      <c r="AM1394" s="76"/>
      <c r="AN1394" s="76"/>
      <c r="AO1394" s="76"/>
      <c r="AP1394" s="76"/>
      <c r="AQ1394" s="76"/>
      <c r="AR1394" s="76"/>
      <c r="AS1394" s="76"/>
      <c r="AT1394" s="76"/>
      <c r="AU1394" s="76"/>
      <c r="AV1394" s="76"/>
      <c r="AW1394" s="70"/>
      <c r="AX1394" s="70"/>
      <c r="AY1394" s="70"/>
      <c r="AZ1394" s="70"/>
      <c r="BA1394" s="76"/>
      <c r="BB1394" s="76"/>
      <c r="BC1394" s="70"/>
      <c r="BD1394" s="70"/>
      <c r="BE1394" s="70"/>
      <c r="BF1394" s="70"/>
      <c r="BG1394" s="70"/>
      <c r="BH1394" s="70"/>
      <c r="BI1394" s="70"/>
      <c r="BJ1394" s="70"/>
      <c r="BK1394" s="70"/>
      <c r="BL1394" s="70"/>
      <c r="BM1394" s="70"/>
      <c r="BN1394" s="70"/>
      <c r="BO1394" s="70"/>
      <c r="BP1394" s="70"/>
      <c r="BQ1394" s="70"/>
      <c r="BR1394" s="70"/>
      <c r="BS1394" s="70"/>
      <c r="BT1394" s="70"/>
      <c r="BU1394" s="70"/>
      <c r="BV1394" s="70"/>
      <c r="BW1394" s="70"/>
      <c r="BX1394" s="70"/>
      <c r="BY1394" s="70"/>
      <c r="BZ1394" s="70"/>
      <c r="CA1394" s="70"/>
      <c r="CB1394" s="70"/>
      <c r="CC1394" s="70"/>
      <c r="CD1394" s="70"/>
      <c r="CE1394" s="70"/>
      <c r="CF1394" s="70"/>
      <c r="CG1394" s="70"/>
      <c r="CH1394" s="70"/>
      <c r="CI1394" s="70"/>
      <c r="CJ1394" s="70"/>
      <c r="CK1394" s="70"/>
      <c r="CL1394" s="70"/>
      <c r="CM1394" s="70"/>
      <c r="CN1394" s="70"/>
      <c r="CO1394" s="70"/>
      <c r="CP1394" s="70"/>
      <c r="CQ1394" s="70"/>
      <c r="CR1394" s="70"/>
      <c r="CS1394" s="58">
        <f>+AL1394+AT1394</f>
        <v>0</v>
      </c>
      <c r="CT1394" s="76">
        <f>+BA1394+BG1394+BM1394+BS1394+BY1394+CE1394+CK1394+CQ1394</f>
        <v>0</v>
      </c>
      <c r="CU1394" s="76">
        <f>+CS1394-CT1394</f>
        <v>0</v>
      </c>
      <c r="CV1394" s="81">
        <f>+AE1394-AL1394-AT1394</f>
        <v>100</v>
      </c>
      <c r="CW1394" s="70"/>
      <c r="CX1394" s="70"/>
      <c r="CY1394" s="70"/>
    </row>
    <row r="1395" spans="1:103" ht="15" customHeight="1">
      <c r="A1395" s="70" t="s">
        <v>668</v>
      </c>
      <c r="B1395" s="71">
        <v>82</v>
      </c>
      <c r="C1395" s="72" t="s">
        <v>402</v>
      </c>
      <c r="D1395" s="72" t="s">
        <v>403</v>
      </c>
      <c r="E1395" s="71"/>
      <c r="F1395" s="71"/>
      <c r="G1395" s="71" t="s">
        <v>264</v>
      </c>
      <c r="H1395" s="71">
        <v>7</v>
      </c>
      <c r="I1395" s="73">
        <v>135</v>
      </c>
      <c r="J1395" s="73">
        <v>49900</v>
      </c>
      <c r="K1395" s="72">
        <v>0</v>
      </c>
      <c r="L1395" s="72" t="s">
        <v>41</v>
      </c>
      <c r="M1395" s="92" t="s">
        <v>14</v>
      </c>
      <c r="N1395" s="70" t="s">
        <v>158</v>
      </c>
      <c r="O1395" s="70" t="s">
        <v>3841</v>
      </c>
      <c r="P1395" s="70" t="s">
        <v>14</v>
      </c>
      <c r="Q1395" s="89" t="s">
        <v>670</v>
      </c>
      <c r="R1395" s="70" t="s">
        <v>671</v>
      </c>
      <c r="S1395" s="70" t="s">
        <v>677</v>
      </c>
      <c r="T1395" s="88"/>
      <c r="U1395" s="88"/>
      <c r="V1395" s="87">
        <v>12.5</v>
      </c>
      <c r="W1395" s="87" t="s">
        <v>1017</v>
      </c>
      <c r="X1395" s="78">
        <v>44752</v>
      </c>
      <c r="Y1395" s="78">
        <v>44950</v>
      </c>
      <c r="Z1395" s="69" t="s">
        <v>1080</v>
      </c>
      <c r="AA1395" s="319">
        <v>6000</v>
      </c>
      <c r="AB1395" s="70">
        <v>61</v>
      </c>
      <c r="AC1395" s="70">
        <v>26</v>
      </c>
      <c r="AD1395" s="78">
        <v>45716</v>
      </c>
      <c r="AE1395" s="115">
        <v>100</v>
      </c>
      <c r="AF1395" s="115"/>
      <c r="AG1395" s="70"/>
      <c r="AH1395" s="70"/>
      <c r="AI1395" s="70"/>
      <c r="AJ1395" s="70"/>
      <c r="AK1395" s="70"/>
      <c r="AL1395" s="76"/>
      <c r="AM1395" s="76"/>
      <c r="AN1395" s="76"/>
      <c r="AO1395" s="76"/>
      <c r="AP1395" s="76"/>
      <c r="AQ1395" s="76"/>
      <c r="AR1395" s="76"/>
      <c r="AS1395" s="76"/>
      <c r="AT1395" s="76"/>
      <c r="AU1395" s="76"/>
      <c r="AV1395" s="76"/>
      <c r="AW1395" s="70"/>
      <c r="AX1395" s="70"/>
      <c r="AY1395" s="70"/>
      <c r="AZ1395" s="70"/>
      <c r="BA1395" s="76"/>
      <c r="BB1395" s="76"/>
      <c r="BC1395" s="70"/>
      <c r="BD1395" s="70"/>
      <c r="BE1395" s="70"/>
      <c r="BF1395" s="70"/>
      <c r="BG1395" s="70"/>
      <c r="BH1395" s="70"/>
      <c r="BI1395" s="70"/>
      <c r="BJ1395" s="70"/>
      <c r="BK1395" s="70"/>
      <c r="BL1395" s="70"/>
      <c r="BM1395" s="70"/>
      <c r="BN1395" s="70"/>
      <c r="BO1395" s="70"/>
      <c r="BP1395" s="70"/>
      <c r="BQ1395" s="70"/>
      <c r="BR1395" s="70"/>
      <c r="BS1395" s="70"/>
      <c r="BT1395" s="70"/>
      <c r="BU1395" s="70"/>
      <c r="BV1395" s="70"/>
      <c r="BW1395" s="70"/>
      <c r="BX1395" s="70"/>
      <c r="BY1395" s="70"/>
      <c r="BZ1395" s="70"/>
      <c r="CA1395" s="70"/>
      <c r="CB1395" s="70"/>
      <c r="CC1395" s="70"/>
      <c r="CD1395" s="70"/>
      <c r="CE1395" s="70"/>
      <c r="CF1395" s="70"/>
      <c r="CG1395" s="70"/>
      <c r="CH1395" s="70"/>
      <c r="CI1395" s="70"/>
      <c r="CJ1395" s="70"/>
      <c r="CK1395" s="70"/>
      <c r="CL1395" s="70"/>
      <c r="CM1395" s="70"/>
      <c r="CN1395" s="70"/>
      <c r="CO1395" s="70"/>
      <c r="CP1395" s="70"/>
      <c r="CQ1395" s="70"/>
      <c r="CR1395" s="70"/>
      <c r="CS1395" s="58">
        <f>+AL1395+AT1395</f>
        <v>0</v>
      </c>
      <c r="CT1395" s="76">
        <f>+BA1395+BG1395+BM1395+BS1395+BY1395+CE1395+CK1395+CQ1395</f>
        <v>0</v>
      </c>
      <c r="CU1395" s="76">
        <f>+CS1395-CT1395</f>
        <v>0</v>
      </c>
      <c r="CV1395" s="81">
        <f>+AE1395-AL1395-AT1395</f>
        <v>100</v>
      </c>
      <c r="CW1395" s="70"/>
      <c r="CX1395" s="70"/>
      <c r="CY1395" s="70"/>
    </row>
    <row r="1396" spans="1:103" ht="15" customHeight="1">
      <c r="A1396" s="70" t="s">
        <v>668</v>
      </c>
      <c r="B1396" s="71">
        <v>82</v>
      </c>
      <c r="C1396" s="72" t="s">
        <v>402</v>
      </c>
      <c r="D1396" s="72" t="s">
        <v>403</v>
      </c>
      <c r="E1396" s="71"/>
      <c r="F1396" s="71"/>
      <c r="G1396" s="71" t="s">
        <v>264</v>
      </c>
      <c r="H1396" s="71">
        <v>7</v>
      </c>
      <c r="I1396" s="73">
        <v>135</v>
      </c>
      <c r="J1396" s="73">
        <v>49900</v>
      </c>
      <c r="K1396" s="72">
        <v>0</v>
      </c>
      <c r="L1396" s="72" t="s">
        <v>41</v>
      </c>
      <c r="M1396" s="92" t="s">
        <v>14</v>
      </c>
      <c r="N1396" s="70" t="s">
        <v>158</v>
      </c>
      <c r="O1396" s="70" t="s">
        <v>3841</v>
      </c>
      <c r="P1396" s="70" t="s">
        <v>14</v>
      </c>
      <c r="Q1396" s="89" t="s">
        <v>670</v>
      </c>
      <c r="R1396" s="70" t="s">
        <v>671</v>
      </c>
      <c r="S1396" s="70" t="s">
        <v>677</v>
      </c>
      <c r="T1396" s="88"/>
      <c r="U1396" s="88"/>
      <c r="V1396" s="87">
        <v>12.5</v>
      </c>
      <c r="W1396" s="87" t="s">
        <v>1017</v>
      </c>
      <c r="X1396" s="78">
        <v>44752</v>
      </c>
      <c r="Y1396" s="78">
        <v>44950</v>
      </c>
      <c r="Z1396" s="69" t="s">
        <v>1080</v>
      </c>
      <c r="AA1396" s="319">
        <v>6000</v>
      </c>
      <c r="AB1396" s="70">
        <v>61</v>
      </c>
      <c r="AC1396" s="70">
        <v>27</v>
      </c>
      <c r="AD1396" s="78">
        <v>45747</v>
      </c>
      <c r="AE1396" s="115">
        <v>100</v>
      </c>
      <c r="AF1396" s="115"/>
      <c r="AG1396" s="70"/>
      <c r="AH1396" s="70"/>
      <c r="AI1396" s="70"/>
      <c r="AJ1396" s="70"/>
      <c r="AK1396" s="70"/>
      <c r="AL1396" s="76"/>
      <c r="AM1396" s="76"/>
      <c r="AN1396" s="76"/>
      <c r="AO1396" s="76"/>
      <c r="AP1396" s="76"/>
      <c r="AQ1396" s="76"/>
      <c r="AR1396" s="76"/>
      <c r="AS1396" s="76"/>
      <c r="AT1396" s="76"/>
      <c r="AU1396" s="76"/>
      <c r="AV1396" s="76"/>
      <c r="AW1396" s="70"/>
      <c r="AX1396" s="70"/>
      <c r="AY1396" s="70"/>
      <c r="AZ1396" s="70"/>
      <c r="BA1396" s="76"/>
      <c r="BB1396" s="76"/>
      <c r="BC1396" s="70"/>
      <c r="BD1396" s="70"/>
      <c r="BE1396" s="70"/>
      <c r="BF1396" s="70"/>
      <c r="BG1396" s="70"/>
      <c r="BH1396" s="70"/>
      <c r="BI1396" s="70"/>
      <c r="BJ1396" s="70"/>
      <c r="BK1396" s="70"/>
      <c r="BL1396" s="70"/>
      <c r="BM1396" s="70"/>
      <c r="BN1396" s="70"/>
      <c r="BO1396" s="70"/>
      <c r="BP1396" s="70"/>
      <c r="BQ1396" s="70"/>
      <c r="BR1396" s="70"/>
      <c r="BS1396" s="70"/>
      <c r="BT1396" s="70"/>
      <c r="BU1396" s="70"/>
      <c r="BV1396" s="70"/>
      <c r="BW1396" s="70"/>
      <c r="BX1396" s="70"/>
      <c r="BY1396" s="70"/>
      <c r="BZ1396" s="70"/>
      <c r="CA1396" s="70"/>
      <c r="CB1396" s="70"/>
      <c r="CC1396" s="70"/>
      <c r="CD1396" s="70"/>
      <c r="CE1396" s="70"/>
      <c r="CF1396" s="70"/>
      <c r="CG1396" s="70"/>
      <c r="CH1396" s="70"/>
      <c r="CI1396" s="70"/>
      <c r="CJ1396" s="70"/>
      <c r="CK1396" s="70"/>
      <c r="CL1396" s="70"/>
      <c r="CM1396" s="70"/>
      <c r="CN1396" s="70"/>
      <c r="CO1396" s="70"/>
      <c r="CP1396" s="70"/>
      <c r="CQ1396" s="70"/>
      <c r="CR1396" s="70"/>
      <c r="CS1396" s="58">
        <f>+AL1396+AT1396</f>
        <v>0</v>
      </c>
      <c r="CT1396" s="76">
        <f>+BA1396+BG1396+BM1396+BS1396+BY1396+CE1396+CK1396+CQ1396</f>
        <v>0</v>
      </c>
      <c r="CU1396" s="76">
        <f>+CS1396-CT1396</f>
        <v>0</v>
      </c>
      <c r="CV1396" s="81">
        <f>+AE1396-AL1396-AT1396</f>
        <v>100</v>
      </c>
      <c r="CW1396" s="70"/>
      <c r="CX1396" s="70"/>
      <c r="CY1396" s="70"/>
    </row>
    <row r="1397" spans="1:103" ht="15" customHeight="1">
      <c r="A1397" s="70" t="s">
        <v>668</v>
      </c>
      <c r="B1397" s="71">
        <v>82</v>
      </c>
      <c r="C1397" s="72" t="s">
        <v>402</v>
      </c>
      <c r="D1397" s="72" t="s">
        <v>403</v>
      </c>
      <c r="E1397" s="71"/>
      <c r="F1397" s="71"/>
      <c r="G1397" s="71" t="s">
        <v>264</v>
      </c>
      <c r="H1397" s="71">
        <v>7</v>
      </c>
      <c r="I1397" s="73">
        <v>135</v>
      </c>
      <c r="J1397" s="73">
        <v>49900</v>
      </c>
      <c r="K1397" s="72">
        <v>0</v>
      </c>
      <c r="L1397" s="72" t="s">
        <v>41</v>
      </c>
      <c r="M1397" s="92" t="s">
        <v>14</v>
      </c>
      <c r="N1397" s="70" t="s">
        <v>158</v>
      </c>
      <c r="O1397" s="70" t="s">
        <v>3841</v>
      </c>
      <c r="P1397" s="70" t="s">
        <v>14</v>
      </c>
      <c r="Q1397" s="89" t="s">
        <v>670</v>
      </c>
      <c r="R1397" s="70" t="s">
        <v>671</v>
      </c>
      <c r="S1397" s="70" t="s">
        <v>677</v>
      </c>
      <c r="T1397" s="88"/>
      <c r="U1397" s="88"/>
      <c r="V1397" s="87">
        <v>12.5</v>
      </c>
      <c r="W1397" s="87" t="s">
        <v>1017</v>
      </c>
      <c r="X1397" s="78">
        <v>44752</v>
      </c>
      <c r="Y1397" s="78">
        <v>44950</v>
      </c>
      <c r="Z1397" s="69" t="s">
        <v>1080</v>
      </c>
      <c r="AA1397" s="319">
        <v>6000</v>
      </c>
      <c r="AB1397" s="70">
        <v>61</v>
      </c>
      <c r="AC1397" s="70">
        <v>28</v>
      </c>
      <c r="AD1397" s="78">
        <v>45777</v>
      </c>
      <c r="AE1397" s="115">
        <v>100</v>
      </c>
      <c r="AF1397" s="115"/>
      <c r="AG1397" s="70"/>
      <c r="AH1397" s="70"/>
      <c r="AI1397" s="70"/>
      <c r="AJ1397" s="70"/>
      <c r="AK1397" s="70"/>
      <c r="AL1397" s="76"/>
      <c r="AM1397" s="76"/>
      <c r="AN1397" s="76"/>
      <c r="AO1397" s="76"/>
      <c r="AP1397" s="76"/>
      <c r="AQ1397" s="76"/>
      <c r="AR1397" s="76"/>
      <c r="AS1397" s="76"/>
      <c r="AT1397" s="76"/>
      <c r="AU1397" s="76"/>
      <c r="AV1397" s="76"/>
      <c r="AW1397" s="70"/>
      <c r="AX1397" s="70"/>
      <c r="AY1397" s="70"/>
      <c r="AZ1397" s="70"/>
      <c r="BA1397" s="76"/>
      <c r="BB1397" s="76"/>
      <c r="BC1397" s="70"/>
      <c r="BD1397" s="70"/>
      <c r="BE1397" s="70"/>
      <c r="BF1397" s="70"/>
      <c r="BG1397" s="70"/>
      <c r="BH1397" s="70"/>
      <c r="BI1397" s="70"/>
      <c r="BJ1397" s="70"/>
      <c r="BK1397" s="70"/>
      <c r="BL1397" s="70"/>
      <c r="BM1397" s="70"/>
      <c r="BN1397" s="70"/>
      <c r="BO1397" s="70"/>
      <c r="BP1397" s="70"/>
      <c r="BQ1397" s="70"/>
      <c r="BR1397" s="70"/>
      <c r="BS1397" s="70"/>
      <c r="BT1397" s="70"/>
      <c r="BU1397" s="70"/>
      <c r="BV1397" s="70"/>
      <c r="BW1397" s="70"/>
      <c r="BX1397" s="70"/>
      <c r="BY1397" s="70"/>
      <c r="BZ1397" s="70"/>
      <c r="CA1397" s="70"/>
      <c r="CB1397" s="70"/>
      <c r="CC1397" s="70"/>
      <c r="CD1397" s="70"/>
      <c r="CE1397" s="70"/>
      <c r="CF1397" s="70"/>
      <c r="CG1397" s="70"/>
      <c r="CH1397" s="70"/>
      <c r="CI1397" s="70"/>
      <c r="CJ1397" s="70"/>
      <c r="CK1397" s="70"/>
      <c r="CL1397" s="70"/>
      <c r="CM1397" s="70"/>
      <c r="CN1397" s="70"/>
      <c r="CO1397" s="70"/>
      <c r="CP1397" s="70"/>
      <c r="CQ1397" s="70"/>
      <c r="CR1397" s="70"/>
      <c r="CS1397" s="58">
        <f>+AL1397+AT1397</f>
        <v>0</v>
      </c>
      <c r="CT1397" s="76">
        <f>+BA1397+BG1397+BM1397+BS1397+BY1397+CE1397+CK1397+CQ1397</f>
        <v>0</v>
      </c>
      <c r="CU1397" s="76">
        <f>+CS1397-CT1397</f>
        <v>0</v>
      </c>
      <c r="CV1397" s="81">
        <f>+AE1397-AL1397-AT1397</f>
        <v>100</v>
      </c>
      <c r="CW1397" s="70"/>
      <c r="CX1397" s="70"/>
      <c r="CY1397" s="70"/>
    </row>
    <row r="1398" spans="1:103">
      <c r="A1398" s="70" t="s">
        <v>668</v>
      </c>
      <c r="B1398" s="71">
        <v>82</v>
      </c>
      <c r="C1398" s="72" t="s">
        <v>402</v>
      </c>
      <c r="D1398" s="72" t="s">
        <v>403</v>
      </c>
      <c r="E1398" s="71"/>
      <c r="F1398" s="71"/>
      <c r="G1398" s="71" t="s">
        <v>264</v>
      </c>
      <c r="H1398" s="71">
        <v>7</v>
      </c>
      <c r="I1398" s="73">
        <v>135</v>
      </c>
      <c r="J1398" s="73">
        <v>49900</v>
      </c>
      <c r="K1398" s="72">
        <v>0</v>
      </c>
      <c r="L1398" s="72" t="s">
        <v>41</v>
      </c>
      <c r="M1398" s="92" t="s">
        <v>14</v>
      </c>
      <c r="N1398" s="70" t="s">
        <v>158</v>
      </c>
      <c r="O1398" s="70" t="s">
        <v>3841</v>
      </c>
      <c r="P1398" s="70" t="s">
        <v>14</v>
      </c>
      <c r="Q1398" s="89" t="s">
        <v>670</v>
      </c>
      <c r="R1398" s="70" t="s">
        <v>671</v>
      </c>
      <c r="S1398" s="70" t="s">
        <v>677</v>
      </c>
      <c r="T1398" s="88"/>
      <c r="U1398" s="88"/>
      <c r="V1398" s="87">
        <v>12.5</v>
      </c>
      <c r="W1398" s="87" t="s">
        <v>1017</v>
      </c>
      <c r="X1398" s="78">
        <v>44752</v>
      </c>
      <c r="Y1398" s="78">
        <v>44950</v>
      </c>
      <c r="Z1398" s="69" t="s">
        <v>1080</v>
      </c>
      <c r="AA1398" s="319">
        <v>6000</v>
      </c>
      <c r="AB1398" s="70">
        <v>61</v>
      </c>
      <c r="AC1398" s="70">
        <v>29</v>
      </c>
      <c r="AD1398" s="78">
        <v>45808</v>
      </c>
      <c r="AE1398" s="115">
        <v>100</v>
      </c>
      <c r="AF1398" s="115"/>
      <c r="AG1398" s="70"/>
      <c r="AH1398" s="70"/>
      <c r="AI1398" s="70"/>
      <c r="AJ1398" s="70"/>
      <c r="AK1398" s="70"/>
      <c r="AL1398" s="76"/>
      <c r="AM1398" s="76"/>
      <c r="AN1398" s="76"/>
      <c r="AO1398" s="76"/>
      <c r="AP1398" s="76"/>
      <c r="AQ1398" s="76"/>
      <c r="AR1398" s="76"/>
      <c r="AS1398" s="76"/>
      <c r="AT1398" s="76"/>
      <c r="AU1398" s="76"/>
      <c r="AV1398" s="76"/>
      <c r="AW1398" s="70"/>
      <c r="AX1398" s="70"/>
      <c r="AY1398" s="70"/>
      <c r="AZ1398" s="70"/>
      <c r="BA1398" s="76"/>
      <c r="BB1398" s="76"/>
      <c r="BC1398" s="70"/>
      <c r="BD1398" s="70"/>
      <c r="BE1398" s="70"/>
      <c r="BF1398" s="70"/>
      <c r="BG1398" s="70"/>
      <c r="BH1398" s="70"/>
      <c r="BI1398" s="70"/>
      <c r="BJ1398" s="70"/>
      <c r="BK1398" s="70"/>
      <c r="BL1398" s="70"/>
      <c r="BM1398" s="70"/>
      <c r="BN1398" s="70"/>
      <c r="BO1398" s="70"/>
      <c r="BP1398" s="70"/>
      <c r="BQ1398" s="70"/>
      <c r="BR1398" s="70"/>
      <c r="BS1398" s="70"/>
      <c r="BT1398" s="70"/>
      <c r="BU1398" s="70"/>
      <c r="BV1398" s="70"/>
      <c r="BW1398" s="70"/>
      <c r="BX1398" s="70"/>
      <c r="BY1398" s="70"/>
      <c r="BZ1398" s="70"/>
      <c r="CA1398" s="70"/>
      <c r="CB1398" s="70"/>
      <c r="CC1398" s="70"/>
      <c r="CD1398" s="70"/>
      <c r="CE1398" s="70"/>
      <c r="CF1398" s="70"/>
      <c r="CG1398" s="70"/>
      <c r="CH1398" s="70"/>
      <c r="CI1398" s="70"/>
      <c r="CJ1398" s="70"/>
      <c r="CK1398" s="70"/>
      <c r="CL1398" s="70"/>
      <c r="CM1398" s="70"/>
      <c r="CN1398" s="70"/>
      <c r="CO1398" s="70"/>
      <c r="CP1398" s="70"/>
      <c r="CQ1398" s="70"/>
      <c r="CR1398" s="70"/>
      <c r="CS1398" s="58">
        <f>+AL1398+AT1398</f>
        <v>0</v>
      </c>
      <c r="CT1398" s="76">
        <f>+BA1398+BG1398+BM1398+BS1398+BY1398+CE1398+CK1398+CQ1398</f>
        <v>0</v>
      </c>
      <c r="CU1398" s="76">
        <f>+CS1398-CT1398</f>
        <v>0</v>
      </c>
      <c r="CV1398" s="81">
        <f>+AE1398-AL1398-AT1398</f>
        <v>100</v>
      </c>
      <c r="CW1398" s="70"/>
      <c r="CX1398" s="70"/>
      <c r="CY1398" s="70"/>
    </row>
    <row r="1399" spans="1:103">
      <c r="A1399" s="70" t="s">
        <v>668</v>
      </c>
      <c r="B1399" s="71">
        <v>82</v>
      </c>
      <c r="C1399" s="72" t="s">
        <v>402</v>
      </c>
      <c r="D1399" s="72" t="s">
        <v>403</v>
      </c>
      <c r="E1399" s="71"/>
      <c r="F1399" s="71"/>
      <c r="G1399" s="71" t="s">
        <v>264</v>
      </c>
      <c r="H1399" s="71">
        <v>7</v>
      </c>
      <c r="I1399" s="73">
        <v>135</v>
      </c>
      <c r="J1399" s="73">
        <v>49900</v>
      </c>
      <c r="K1399" s="72">
        <v>0</v>
      </c>
      <c r="L1399" s="72" t="s">
        <v>41</v>
      </c>
      <c r="M1399" s="92" t="s">
        <v>14</v>
      </c>
      <c r="N1399" s="70" t="s">
        <v>158</v>
      </c>
      <c r="O1399" s="70" t="s">
        <v>3841</v>
      </c>
      <c r="P1399" s="70" t="s">
        <v>14</v>
      </c>
      <c r="Q1399" s="89" t="s">
        <v>670</v>
      </c>
      <c r="R1399" s="70" t="s">
        <v>671</v>
      </c>
      <c r="S1399" s="70" t="s">
        <v>677</v>
      </c>
      <c r="T1399" s="88"/>
      <c r="U1399" s="88"/>
      <c r="V1399" s="87">
        <v>12.5</v>
      </c>
      <c r="W1399" s="87" t="s">
        <v>1017</v>
      </c>
      <c r="X1399" s="78">
        <v>44752</v>
      </c>
      <c r="Y1399" s="78">
        <v>44950</v>
      </c>
      <c r="Z1399" s="69" t="s">
        <v>1080</v>
      </c>
      <c r="AA1399" s="319">
        <v>6000</v>
      </c>
      <c r="AB1399" s="70">
        <v>61</v>
      </c>
      <c r="AC1399" s="70">
        <v>30</v>
      </c>
      <c r="AD1399" s="78">
        <v>45838</v>
      </c>
      <c r="AE1399" s="115">
        <v>100</v>
      </c>
      <c r="AF1399" s="115"/>
      <c r="AG1399" s="70"/>
      <c r="AH1399" s="70"/>
      <c r="AI1399" s="70"/>
      <c r="AJ1399" s="70"/>
      <c r="AK1399" s="70"/>
      <c r="AL1399" s="76"/>
      <c r="AM1399" s="76"/>
      <c r="AN1399" s="76"/>
      <c r="AO1399" s="76"/>
      <c r="AP1399" s="76"/>
      <c r="AQ1399" s="76"/>
      <c r="AR1399" s="76"/>
      <c r="AS1399" s="76"/>
      <c r="AT1399" s="76"/>
      <c r="AU1399" s="76"/>
      <c r="AV1399" s="76"/>
      <c r="AW1399" s="70"/>
      <c r="AX1399" s="70"/>
      <c r="AY1399" s="70"/>
      <c r="AZ1399" s="70"/>
      <c r="BA1399" s="76"/>
      <c r="BB1399" s="76"/>
      <c r="BC1399" s="70"/>
      <c r="BD1399" s="70"/>
      <c r="BE1399" s="70"/>
      <c r="BF1399" s="70"/>
      <c r="BG1399" s="70"/>
      <c r="BH1399" s="70"/>
      <c r="BI1399" s="70"/>
      <c r="BJ1399" s="70"/>
      <c r="BK1399" s="70"/>
      <c r="BL1399" s="70"/>
      <c r="BM1399" s="70"/>
      <c r="BN1399" s="70"/>
      <c r="BO1399" s="70"/>
      <c r="BP1399" s="70"/>
      <c r="BQ1399" s="70"/>
      <c r="BR1399" s="70"/>
      <c r="BS1399" s="70"/>
      <c r="BT1399" s="70"/>
      <c r="BU1399" s="70"/>
      <c r="BV1399" s="70"/>
      <c r="BW1399" s="70"/>
      <c r="BX1399" s="70"/>
      <c r="BY1399" s="70"/>
      <c r="BZ1399" s="70"/>
      <c r="CA1399" s="70"/>
      <c r="CB1399" s="70"/>
      <c r="CC1399" s="70"/>
      <c r="CD1399" s="70"/>
      <c r="CE1399" s="70"/>
      <c r="CF1399" s="70"/>
      <c r="CG1399" s="70"/>
      <c r="CH1399" s="70"/>
      <c r="CI1399" s="70"/>
      <c r="CJ1399" s="70"/>
      <c r="CK1399" s="70"/>
      <c r="CL1399" s="70"/>
      <c r="CM1399" s="70"/>
      <c r="CN1399" s="70"/>
      <c r="CO1399" s="70"/>
      <c r="CP1399" s="70"/>
      <c r="CQ1399" s="70"/>
      <c r="CR1399" s="70"/>
      <c r="CS1399" s="58">
        <f>+AL1399+AT1399</f>
        <v>0</v>
      </c>
      <c r="CT1399" s="76">
        <f>+BA1399+BG1399+BM1399+BS1399+BY1399+CE1399+CK1399+CQ1399</f>
        <v>0</v>
      </c>
      <c r="CU1399" s="76">
        <f>+CS1399-CT1399</f>
        <v>0</v>
      </c>
      <c r="CV1399" s="81">
        <f>+AE1399-AL1399-AT1399</f>
        <v>100</v>
      </c>
      <c r="CW1399" s="70"/>
      <c r="CX1399" s="70"/>
      <c r="CY1399" s="70"/>
    </row>
    <row r="1400" spans="1:103">
      <c r="A1400" s="70" t="s">
        <v>668</v>
      </c>
      <c r="B1400" s="71">
        <v>82</v>
      </c>
      <c r="C1400" s="72" t="s">
        <v>402</v>
      </c>
      <c r="D1400" s="72" t="s">
        <v>403</v>
      </c>
      <c r="E1400" s="71"/>
      <c r="F1400" s="71"/>
      <c r="G1400" s="71" t="s">
        <v>264</v>
      </c>
      <c r="H1400" s="71">
        <v>7</v>
      </c>
      <c r="I1400" s="73">
        <v>135</v>
      </c>
      <c r="J1400" s="73">
        <v>49900</v>
      </c>
      <c r="K1400" s="72">
        <v>0</v>
      </c>
      <c r="L1400" s="72" t="s">
        <v>41</v>
      </c>
      <c r="M1400" s="92" t="s">
        <v>14</v>
      </c>
      <c r="N1400" s="70" t="s">
        <v>158</v>
      </c>
      <c r="O1400" s="70" t="s">
        <v>3841</v>
      </c>
      <c r="P1400" s="70" t="s">
        <v>14</v>
      </c>
      <c r="Q1400" s="89" t="s">
        <v>670</v>
      </c>
      <c r="R1400" s="70" t="s">
        <v>671</v>
      </c>
      <c r="S1400" s="70" t="s">
        <v>677</v>
      </c>
      <c r="T1400" s="88"/>
      <c r="U1400" s="88"/>
      <c r="V1400" s="87">
        <v>12.5</v>
      </c>
      <c r="W1400" s="87" t="s">
        <v>1017</v>
      </c>
      <c r="X1400" s="78">
        <v>44752</v>
      </c>
      <c r="Y1400" s="78">
        <v>44950</v>
      </c>
      <c r="Z1400" s="69" t="s">
        <v>1080</v>
      </c>
      <c r="AA1400" s="319">
        <v>6000</v>
      </c>
      <c r="AB1400" s="70">
        <v>61</v>
      </c>
      <c r="AC1400" s="70">
        <v>31</v>
      </c>
      <c r="AD1400" s="78">
        <v>45869</v>
      </c>
      <c r="AE1400" s="115">
        <v>100</v>
      </c>
      <c r="AF1400" s="115"/>
      <c r="AG1400" s="70"/>
      <c r="AH1400" s="70"/>
      <c r="AI1400" s="70"/>
      <c r="AJ1400" s="70"/>
      <c r="AK1400" s="70"/>
      <c r="AL1400" s="76"/>
      <c r="AM1400" s="76"/>
      <c r="AN1400" s="76"/>
      <c r="AO1400" s="76"/>
      <c r="AP1400" s="76"/>
      <c r="AQ1400" s="76"/>
      <c r="AR1400" s="76"/>
      <c r="AS1400" s="76"/>
      <c r="AT1400" s="76"/>
      <c r="AU1400" s="76"/>
      <c r="AV1400" s="76"/>
      <c r="AW1400" s="70"/>
      <c r="AX1400" s="70"/>
      <c r="AY1400" s="70"/>
      <c r="AZ1400" s="70"/>
      <c r="BA1400" s="76"/>
      <c r="BB1400" s="76"/>
      <c r="BC1400" s="70"/>
      <c r="BD1400" s="70"/>
      <c r="BE1400" s="70"/>
      <c r="BF1400" s="70"/>
      <c r="BG1400" s="70"/>
      <c r="BH1400" s="70"/>
      <c r="BI1400" s="70"/>
      <c r="BJ1400" s="70"/>
      <c r="BK1400" s="70"/>
      <c r="BL1400" s="70"/>
      <c r="BM1400" s="70"/>
      <c r="BN1400" s="70"/>
      <c r="BO1400" s="70"/>
      <c r="BP1400" s="70"/>
      <c r="BQ1400" s="70"/>
      <c r="BR1400" s="70"/>
      <c r="BS1400" s="70"/>
      <c r="BT1400" s="70"/>
      <c r="BU1400" s="70"/>
      <c r="BV1400" s="70"/>
      <c r="BW1400" s="70"/>
      <c r="BX1400" s="70"/>
      <c r="BY1400" s="70"/>
      <c r="BZ1400" s="70"/>
      <c r="CA1400" s="70"/>
      <c r="CB1400" s="70"/>
      <c r="CC1400" s="70"/>
      <c r="CD1400" s="70"/>
      <c r="CE1400" s="70"/>
      <c r="CF1400" s="70"/>
      <c r="CG1400" s="70"/>
      <c r="CH1400" s="70"/>
      <c r="CI1400" s="70"/>
      <c r="CJ1400" s="70"/>
      <c r="CK1400" s="70"/>
      <c r="CL1400" s="70"/>
      <c r="CM1400" s="70"/>
      <c r="CN1400" s="70"/>
      <c r="CO1400" s="70"/>
      <c r="CP1400" s="70"/>
      <c r="CQ1400" s="70"/>
      <c r="CR1400" s="70"/>
      <c r="CS1400" s="58">
        <f>+AL1400+AT1400</f>
        <v>0</v>
      </c>
      <c r="CT1400" s="76">
        <f>+BA1400+BG1400+BM1400+BS1400+BY1400+CE1400+CK1400+CQ1400</f>
        <v>0</v>
      </c>
      <c r="CU1400" s="76">
        <f>+CS1400-CT1400</f>
        <v>0</v>
      </c>
      <c r="CV1400" s="81">
        <f>+AE1400-AL1400-AT1400</f>
        <v>100</v>
      </c>
      <c r="CW1400" s="70"/>
      <c r="CX1400" s="70"/>
      <c r="CY1400" s="70"/>
    </row>
    <row r="1401" spans="1:103">
      <c r="A1401" s="70" t="s">
        <v>668</v>
      </c>
      <c r="B1401" s="71">
        <v>82</v>
      </c>
      <c r="C1401" s="72" t="s">
        <v>402</v>
      </c>
      <c r="D1401" s="72" t="s">
        <v>403</v>
      </c>
      <c r="E1401" s="71"/>
      <c r="F1401" s="71"/>
      <c r="G1401" s="71" t="s">
        <v>264</v>
      </c>
      <c r="H1401" s="71">
        <v>7</v>
      </c>
      <c r="I1401" s="73">
        <v>135</v>
      </c>
      <c r="J1401" s="73">
        <v>49900</v>
      </c>
      <c r="K1401" s="72">
        <v>0</v>
      </c>
      <c r="L1401" s="72" t="s">
        <v>41</v>
      </c>
      <c r="M1401" s="92" t="s">
        <v>14</v>
      </c>
      <c r="N1401" s="70" t="s">
        <v>158</v>
      </c>
      <c r="O1401" s="70" t="s">
        <v>3841</v>
      </c>
      <c r="P1401" s="70" t="s">
        <v>14</v>
      </c>
      <c r="Q1401" s="89" t="s">
        <v>670</v>
      </c>
      <c r="R1401" s="70" t="s">
        <v>671</v>
      </c>
      <c r="S1401" s="70" t="s">
        <v>677</v>
      </c>
      <c r="T1401" s="88"/>
      <c r="U1401" s="88"/>
      <c r="V1401" s="87">
        <v>12.5</v>
      </c>
      <c r="W1401" s="87" t="s">
        <v>1017</v>
      </c>
      <c r="X1401" s="78">
        <v>44752</v>
      </c>
      <c r="Y1401" s="78">
        <v>44950</v>
      </c>
      <c r="Z1401" s="69" t="s">
        <v>1080</v>
      </c>
      <c r="AA1401" s="319">
        <v>6000</v>
      </c>
      <c r="AB1401" s="70">
        <v>61</v>
      </c>
      <c r="AC1401" s="70">
        <v>32</v>
      </c>
      <c r="AD1401" s="78">
        <v>45900</v>
      </c>
      <c r="AE1401" s="115">
        <v>100</v>
      </c>
      <c r="AF1401" s="115"/>
      <c r="AG1401" s="70"/>
      <c r="AH1401" s="70"/>
      <c r="AI1401" s="70"/>
      <c r="AJ1401" s="70"/>
      <c r="AK1401" s="70"/>
      <c r="AL1401" s="76"/>
      <c r="AM1401" s="76"/>
      <c r="AN1401" s="76"/>
      <c r="AO1401" s="76"/>
      <c r="AP1401" s="76"/>
      <c r="AQ1401" s="76"/>
      <c r="AR1401" s="76"/>
      <c r="AS1401" s="76"/>
      <c r="AT1401" s="76"/>
      <c r="AU1401" s="76"/>
      <c r="AV1401" s="76"/>
      <c r="AW1401" s="70"/>
      <c r="AX1401" s="70"/>
      <c r="AY1401" s="70"/>
      <c r="AZ1401" s="70"/>
      <c r="BA1401" s="76"/>
      <c r="BB1401" s="76"/>
      <c r="BC1401" s="70"/>
      <c r="BD1401" s="70"/>
      <c r="BE1401" s="70"/>
      <c r="BF1401" s="70"/>
      <c r="BG1401" s="70"/>
      <c r="BH1401" s="70"/>
      <c r="BI1401" s="70"/>
      <c r="BJ1401" s="70"/>
      <c r="BK1401" s="70"/>
      <c r="BL1401" s="70"/>
      <c r="BM1401" s="70"/>
      <c r="BN1401" s="70"/>
      <c r="BO1401" s="70"/>
      <c r="BP1401" s="70"/>
      <c r="BQ1401" s="70"/>
      <c r="BR1401" s="70"/>
      <c r="BS1401" s="70"/>
      <c r="BT1401" s="70"/>
      <c r="BU1401" s="70"/>
      <c r="BV1401" s="70"/>
      <c r="BW1401" s="70"/>
      <c r="BX1401" s="70"/>
      <c r="BY1401" s="70"/>
      <c r="BZ1401" s="70"/>
      <c r="CA1401" s="70"/>
      <c r="CB1401" s="70"/>
      <c r="CC1401" s="70"/>
      <c r="CD1401" s="70"/>
      <c r="CE1401" s="70"/>
      <c r="CF1401" s="70"/>
      <c r="CG1401" s="70"/>
      <c r="CH1401" s="70"/>
      <c r="CI1401" s="70"/>
      <c r="CJ1401" s="70"/>
      <c r="CK1401" s="70"/>
      <c r="CL1401" s="70"/>
      <c r="CM1401" s="70"/>
      <c r="CN1401" s="70"/>
      <c r="CO1401" s="70"/>
      <c r="CP1401" s="70"/>
      <c r="CQ1401" s="70"/>
      <c r="CR1401" s="70"/>
      <c r="CS1401" s="58">
        <f>+AL1401+AT1401</f>
        <v>0</v>
      </c>
      <c r="CT1401" s="76">
        <f>+BA1401+BG1401+BM1401+BS1401+BY1401+CE1401+CK1401+CQ1401</f>
        <v>0</v>
      </c>
      <c r="CU1401" s="76">
        <f>+CS1401-CT1401</f>
        <v>0</v>
      </c>
      <c r="CV1401" s="81">
        <f>+AE1401-AL1401-AT1401</f>
        <v>100</v>
      </c>
      <c r="CW1401" s="70"/>
      <c r="CX1401" s="70"/>
      <c r="CY1401" s="70"/>
    </row>
    <row r="1402" spans="1:103">
      <c r="A1402" s="70" t="s">
        <v>668</v>
      </c>
      <c r="B1402" s="71">
        <v>82</v>
      </c>
      <c r="C1402" s="72" t="s">
        <v>402</v>
      </c>
      <c r="D1402" s="72" t="s">
        <v>403</v>
      </c>
      <c r="E1402" s="71"/>
      <c r="F1402" s="71"/>
      <c r="G1402" s="71" t="s">
        <v>264</v>
      </c>
      <c r="H1402" s="71">
        <v>7</v>
      </c>
      <c r="I1402" s="73">
        <v>135</v>
      </c>
      <c r="J1402" s="73">
        <v>49900</v>
      </c>
      <c r="K1402" s="72">
        <v>0</v>
      </c>
      <c r="L1402" s="72" t="s">
        <v>41</v>
      </c>
      <c r="M1402" s="92" t="s">
        <v>14</v>
      </c>
      <c r="N1402" s="70" t="s">
        <v>158</v>
      </c>
      <c r="O1402" s="70" t="s">
        <v>3841</v>
      </c>
      <c r="P1402" s="70" t="s">
        <v>14</v>
      </c>
      <c r="Q1402" s="89" t="s">
        <v>670</v>
      </c>
      <c r="R1402" s="70" t="s">
        <v>671</v>
      </c>
      <c r="S1402" s="70" t="s">
        <v>677</v>
      </c>
      <c r="T1402" s="88"/>
      <c r="U1402" s="88"/>
      <c r="V1402" s="87">
        <v>12.5</v>
      </c>
      <c r="W1402" s="87" t="s">
        <v>1017</v>
      </c>
      <c r="X1402" s="78">
        <v>44752</v>
      </c>
      <c r="Y1402" s="78">
        <v>44950</v>
      </c>
      <c r="Z1402" s="69" t="s">
        <v>1080</v>
      </c>
      <c r="AA1402" s="319">
        <v>6000</v>
      </c>
      <c r="AB1402" s="70">
        <v>61</v>
      </c>
      <c r="AC1402" s="70">
        <v>33</v>
      </c>
      <c r="AD1402" s="78">
        <v>45930</v>
      </c>
      <c r="AE1402" s="115">
        <v>100</v>
      </c>
      <c r="AF1402" s="115"/>
      <c r="AG1402" s="70"/>
      <c r="AH1402" s="70"/>
      <c r="AI1402" s="70"/>
      <c r="AJ1402" s="70"/>
      <c r="AK1402" s="70"/>
      <c r="AL1402" s="76"/>
      <c r="AM1402" s="76"/>
      <c r="AN1402" s="76"/>
      <c r="AO1402" s="76"/>
      <c r="AP1402" s="76"/>
      <c r="AQ1402" s="76"/>
      <c r="AR1402" s="76"/>
      <c r="AS1402" s="76"/>
      <c r="AT1402" s="76"/>
      <c r="AU1402" s="76"/>
      <c r="AV1402" s="76"/>
      <c r="AW1402" s="70"/>
      <c r="AX1402" s="70"/>
      <c r="AY1402" s="70"/>
      <c r="AZ1402" s="70"/>
      <c r="BA1402" s="76"/>
      <c r="BB1402" s="76"/>
      <c r="BC1402" s="70"/>
      <c r="BD1402" s="70"/>
      <c r="BE1402" s="70"/>
      <c r="BF1402" s="70"/>
      <c r="BG1402" s="70"/>
      <c r="BH1402" s="70"/>
      <c r="BI1402" s="70"/>
      <c r="BJ1402" s="70"/>
      <c r="BK1402" s="70"/>
      <c r="BL1402" s="70"/>
      <c r="BM1402" s="70"/>
      <c r="BN1402" s="70"/>
      <c r="BO1402" s="70"/>
      <c r="BP1402" s="70"/>
      <c r="BQ1402" s="70"/>
      <c r="BR1402" s="70"/>
      <c r="BS1402" s="70"/>
      <c r="BT1402" s="70"/>
      <c r="BU1402" s="70"/>
      <c r="BV1402" s="70"/>
      <c r="BW1402" s="70"/>
      <c r="BX1402" s="70"/>
      <c r="BY1402" s="70"/>
      <c r="BZ1402" s="70"/>
      <c r="CA1402" s="70"/>
      <c r="CB1402" s="70"/>
      <c r="CC1402" s="70"/>
      <c r="CD1402" s="70"/>
      <c r="CE1402" s="70"/>
      <c r="CF1402" s="70"/>
      <c r="CG1402" s="70"/>
      <c r="CH1402" s="70"/>
      <c r="CI1402" s="70"/>
      <c r="CJ1402" s="70"/>
      <c r="CK1402" s="70"/>
      <c r="CL1402" s="70"/>
      <c r="CM1402" s="70"/>
      <c r="CN1402" s="70"/>
      <c r="CO1402" s="70"/>
      <c r="CP1402" s="70"/>
      <c r="CQ1402" s="70"/>
      <c r="CR1402" s="70"/>
      <c r="CS1402" s="58">
        <f>+AL1402+AT1402</f>
        <v>0</v>
      </c>
      <c r="CT1402" s="76">
        <f>+BA1402+BG1402+BM1402+BS1402+BY1402+CE1402+CK1402+CQ1402</f>
        <v>0</v>
      </c>
      <c r="CU1402" s="76">
        <f>+CS1402-CT1402</f>
        <v>0</v>
      </c>
      <c r="CV1402" s="81">
        <f>+AE1402-AL1402-AT1402</f>
        <v>100</v>
      </c>
      <c r="CW1402" s="70"/>
      <c r="CX1402" s="70"/>
      <c r="CY1402" s="70"/>
    </row>
    <row r="1403" spans="1:103">
      <c r="A1403" s="70" t="s">
        <v>668</v>
      </c>
      <c r="B1403" s="71">
        <v>82</v>
      </c>
      <c r="C1403" s="72" t="s">
        <v>402</v>
      </c>
      <c r="D1403" s="72" t="s">
        <v>403</v>
      </c>
      <c r="E1403" s="71"/>
      <c r="F1403" s="71"/>
      <c r="G1403" s="71" t="s">
        <v>264</v>
      </c>
      <c r="H1403" s="71">
        <v>7</v>
      </c>
      <c r="I1403" s="73">
        <v>135</v>
      </c>
      <c r="J1403" s="73">
        <v>49900</v>
      </c>
      <c r="K1403" s="72">
        <v>0</v>
      </c>
      <c r="L1403" s="72" t="s">
        <v>41</v>
      </c>
      <c r="M1403" s="92" t="s">
        <v>14</v>
      </c>
      <c r="N1403" s="70" t="s">
        <v>158</v>
      </c>
      <c r="O1403" s="70" t="s">
        <v>3841</v>
      </c>
      <c r="P1403" s="70" t="s">
        <v>14</v>
      </c>
      <c r="Q1403" s="89" t="s">
        <v>670</v>
      </c>
      <c r="R1403" s="70" t="s">
        <v>671</v>
      </c>
      <c r="S1403" s="70" t="s">
        <v>677</v>
      </c>
      <c r="T1403" s="88"/>
      <c r="U1403" s="88"/>
      <c r="V1403" s="87">
        <v>12.5</v>
      </c>
      <c r="W1403" s="87" t="s">
        <v>1017</v>
      </c>
      <c r="X1403" s="78">
        <v>44752</v>
      </c>
      <c r="Y1403" s="78">
        <v>44950</v>
      </c>
      <c r="Z1403" s="69" t="s">
        <v>1080</v>
      </c>
      <c r="AA1403" s="319">
        <v>6000</v>
      </c>
      <c r="AB1403" s="70">
        <v>61</v>
      </c>
      <c r="AC1403" s="70">
        <v>34</v>
      </c>
      <c r="AD1403" s="78">
        <v>45961</v>
      </c>
      <c r="AE1403" s="115">
        <v>100</v>
      </c>
      <c r="AF1403" s="115"/>
      <c r="AG1403" s="70"/>
      <c r="AH1403" s="70"/>
      <c r="AI1403" s="70"/>
      <c r="AJ1403" s="70"/>
      <c r="AK1403" s="70"/>
      <c r="AL1403" s="76"/>
      <c r="AM1403" s="76"/>
      <c r="AN1403" s="76"/>
      <c r="AO1403" s="76"/>
      <c r="AP1403" s="76"/>
      <c r="AQ1403" s="76"/>
      <c r="AR1403" s="76"/>
      <c r="AS1403" s="76"/>
      <c r="AT1403" s="76"/>
      <c r="AU1403" s="76"/>
      <c r="AV1403" s="76"/>
      <c r="AW1403" s="70"/>
      <c r="AX1403" s="70"/>
      <c r="AY1403" s="70"/>
      <c r="AZ1403" s="70"/>
      <c r="BA1403" s="76"/>
      <c r="BB1403" s="76"/>
      <c r="BC1403" s="70"/>
      <c r="BD1403" s="70"/>
      <c r="BE1403" s="70"/>
      <c r="BF1403" s="70"/>
      <c r="BG1403" s="70"/>
      <c r="BH1403" s="70"/>
      <c r="BI1403" s="70"/>
      <c r="BJ1403" s="70"/>
      <c r="BK1403" s="70"/>
      <c r="BL1403" s="70"/>
      <c r="BM1403" s="70"/>
      <c r="BN1403" s="70"/>
      <c r="BO1403" s="70"/>
      <c r="BP1403" s="70"/>
      <c r="BQ1403" s="70"/>
      <c r="BR1403" s="70"/>
      <c r="BS1403" s="70"/>
      <c r="BT1403" s="70"/>
      <c r="BU1403" s="70"/>
      <c r="BV1403" s="70"/>
      <c r="BW1403" s="70"/>
      <c r="BX1403" s="70"/>
      <c r="BY1403" s="70"/>
      <c r="BZ1403" s="70"/>
      <c r="CA1403" s="70"/>
      <c r="CB1403" s="70"/>
      <c r="CC1403" s="70"/>
      <c r="CD1403" s="70"/>
      <c r="CE1403" s="70"/>
      <c r="CF1403" s="70"/>
      <c r="CG1403" s="70"/>
      <c r="CH1403" s="70"/>
      <c r="CI1403" s="70"/>
      <c r="CJ1403" s="70"/>
      <c r="CK1403" s="70"/>
      <c r="CL1403" s="70"/>
      <c r="CM1403" s="70"/>
      <c r="CN1403" s="70"/>
      <c r="CO1403" s="70"/>
      <c r="CP1403" s="70"/>
      <c r="CQ1403" s="70"/>
      <c r="CR1403" s="70"/>
      <c r="CS1403" s="58">
        <f>+AL1403+AT1403</f>
        <v>0</v>
      </c>
      <c r="CT1403" s="76">
        <f>+BA1403+BG1403+BM1403+BS1403+BY1403+CE1403+CK1403+CQ1403</f>
        <v>0</v>
      </c>
      <c r="CU1403" s="76">
        <f>+CS1403-CT1403</f>
        <v>0</v>
      </c>
      <c r="CV1403" s="81">
        <f>+AE1403-AL1403-AT1403</f>
        <v>100</v>
      </c>
      <c r="CW1403" s="70"/>
      <c r="CX1403" s="70"/>
      <c r="CY1403" s="70"/>
    </row>
    <row r="1404" spans="1:103">
      <c r="A1404" s="70" t="s">
        <v>668</v>
      </c>
      <c r="B1404" s="71">
        <v>82</v>
      </c>
      <c r="C1404" s="72" t="s">
        <v>402</v>
      </c>
      <c r="D1404" s="72" t="s">
        <v>403</v>
      </c>
      <c r="E1404" s="71"/>
      <c r="F1404" s="71"/>
      <c r="G1404" s="71" t="s">
        <v>264</v>
      </c>
      <c r="H1404" s="71">
        <v>7</v>
      </c>
      <c r="I1404" s="73">
        <v>135</v>
      </c>
      <c r="J1404" s="73">
        <v>49900</v>
      </c>
      <c r="K1404" s="72">
        <v>0</v>
      </c>
      <c r="L1404" s="72" t="s">
        <v>41</v>
      </c>
      <c r="M1404" s="92" t="s">
        <v>14</v>
      </c>
      <c r="N1404" s="70" t="s">
        <v>158</v>
      </c>
      <c r="O1404" s="70" t="s">
        <v>3841</v>
      </c>
      <c r="P1404" s="70" t="s">
        <v>14</v>
      </c>
      <c r="Q1404" s="89" t="s">
        <v>670</v>
      </c>
      <c r="R1404" s="70" t="s">
        <v>671</v>
      </c>
      <c r="S1404" s="70" t="s">
        <v>677</v>
      </c>
      <c r="T1404" s="88"/>
      <c r="U1404" s="88"/>
      <c r="V1404" s="87">
        <v>12.5</v>
      </c>
      <c r="W1404" s="87" t="s">
        <v>1017</v>
      </c>
      <c r="X1404" s="78">
        <v>44752</v>
      </c>
      <c r="Y1404" s="78">
        <v>44950</v>
      </c>
      <c r="Z1404" s="69" t="s">
        <v>1080</v>
      </c>
      <c r="AA1404" s="319">
        <v>6000</v>
      </c>
      <c r="AB1404" s="70">
        <v>61</v>
      </c>
      <c r="AC1404" s="70">
        <v>35</v>
      </c>
      <c r="AD1404" s="78">
        <v>45991</v>
      </c>
      <c r="AE1404" s="115">
        <v>100</v>
      </c>
      <c r="AF1404" s="115"/>
      <c r="AG1404" s="70"/>
      <c r="AH1404" s="70"/>
      <c r="AI1404" s="70"/>
      <c r="AJ1404" s="70"/>
      <c r="AK1404" s="70"/>
      <c r="AL1404" s="76"/>
      <c r="AM1404" s="76"/>
      <c r="AN1404" s="76"/>
      <c r="AO1404" s="76"/>
      <c r="AP1404" s="76"/>
      <c r="AQ1404" s="76"/>
      <c r="AR1404" s="76"/>
      <c r="AS1404" s="76"/>
      <c r="AT1404" s="76"/>
      <c r="AU1404" s="76"/>
      <c r="AV1404" s="76"/>
      <c r="AW1404" s="70"/>
      <c r="AX1404" s="70"/>
      <c r="AY1404" s="70"/>
      <c r="AZ1404" s="70"/>
      <c r="BA1404" s="76"/>
      <c r="BB1404" s="76"/>
      <c r="BC1404" s="70"/>
      <c r="BD1404" s="70"/>
      <c r="BE1404" s="70"/>
      <c r="BF1404" s="70"/>
      <c r="BG1404" s="70"/>
      <c r="BH1404" s="70"/>
      <c r="BI1404" s="70"/>
      <c r="BJ1404" s="70"/>
      <c r="BK1404" s="70"/>
      <c r="BL1404" s="70"/>
      <c r="BM1404" s="70"/>
      <c r="BN1404" s="70"/>
      <c r="BO1404" s="70"/>
      <c r="BP1404" s="70"/>
      <c r="BQ1404" s="70"/>
      <c r="BR1404" s="70"/>
      <c r="BS1404" s="70"/>
      <c r="BT1404" s="70"/>
      <c r="BU1404" s="70"/>
      <c r="BV1404" s="70"/>
      <c r="BW1404" s="70"/>
      <c r="BX1404" s="70"/>
      <c r="BY1404" s="70"/>
      <c r="BZ1404" s="70"/>
      <c r="CA1404" s="70"/>
      <c r="CB1404" s="70"/>
      <c r="CC1404" s="70"/>
      <c r="CD1404" s="70"/>
      <c r="CE1404" s="70"/>
      <c r="CF1404" s="70"/>
      <c r="CG1404" s="70"/>
      <c r="CH1404" s="70"/>
      <c r="CI1404" s="70"/>
      <c r="CJ1404" s="70"/>
      <c r="CK1404" s="70"/>
      <c r="CL1404" s="70"/>
      <c r="CM1404" s="70"/>
      <c r="CN1404" s="70"/>
      <c r="CO1404" s="70"/>
      <c r="CP1404" s="70"/>
      <c r="CQ1404" s="70"/>
      <c r="CR1404" s="70"/>
      <c r="CS1404" s="58">
        <f>+AL1404+AT1404</f>
        <v>0</v>
      </c>
      <c r="CT1404" s="76">
        <f>+BA1404+BG1404+BM1404+BS1404+BY1404+CE1404+CK1404+CQ1404</f>
        <v>0</v>
      </c>
      <c r="CU1404" s="76">
        <f>+CS1404-CT1404</f>
        <v>0</v>
      </c>
      <c r="CV1404" s="81">
        <f>+AE1404-AL1404-AT1404</f>
        <v>100</v>
      </c>
      <c r="CW1404" s="70"/>
      <c r="CX1404" s="70"/>
      <c r="CY1404" s="70"/>
    </row>
    <row r="1405" spans="1:103">
      <c r="A1405" s="70" t="s">
        <v>668</v>
      </c>
      <c r="B1405" s="71">
        <v>82</v>
      </c>
      <c r="C1405" s="72" t="s">
        <v>402</v>
      </c>
      <c r="D1405" s="72" t="s">
        <v>403</v>
      </c>
      <c r="E1405" s="71"/>
      <c r="F1405" s="71"/>
      <c r="G1405" s="71" t="s">
        <v>264</v>
      </c>
      <c r="H1405" s="71">
        <v>7</v>
      </c>
      <c r="I1405" s="73">
        <v>135</v>
      </c>
      <c r="J1405" s="73">
        <v>49900</v>
      </c>
      <c r="K1405" s="72">
        <v>0</v>
      </c>
      <c r="L1405" s="72" t="s">
        <v>41</v>
      </c>
      <c r="M1405" s="92" t="s">
        <v>14</v>
      </c>
      <c r="N1405" s="70" t="s">
        <v>158</v>
      </c>
      <c r="O1405" s="70" t="s">
        <v>3841</v>
      </c>
      <c r="P1405" s="70" t="s">
        <v>14</v>
      </c>
      <c r="Q1405" s="89" t="s">
        <v>670</v>
      </c>
      <c r="R1405" s="70" t="s">
        <v>671</v>
      </c>
      <c r="S1405" s="70" t="s">
        <v>677</v>
      </c>
      <c r="T1405" s="88"/>
      <c r="U1405" s="88"/>
      <c r="V1405" s="87">
        <v>12.5</v>
      </c>
      <c r="W1405" s="87" t="s">
        <v>1017</v>
      </c>
      <c r="X1405" s="78">
        <v>44752</v>
      </c>
      <c r="Y1405" s="78">
        <v>44950</v>
      </c>
      <c r="Z1405" s="69" t="s">
        <v>1080</v>
      </c>
      <c r="AA1405" s="319">
        <v>6000</v>
      </c>
      <c r="AB1405" s="70">
        <v>61</v>
      </c>
      <c r="AC1405" s="70">
        <v>36</v>
      </c>
      <c r="AD1405" s="78">
        <v>46022</v>
      </c>
      <c r="AE1405" s="115">
        <v>100</v>
      </c>
      <c r="AF1405" s="115"/>
      <c r="AG1405" s="70"/>
      <c r="AH1405" s="70"/>
      <c r="AI1405" s="70"/>
      <c r="AJ1405" s="70"/>
      <c r="AK1405" s="70"/>
      <c r="AL1405" s="76"/>
      <c r="AM1405" s="76"/>
      <c r="AN1405" s="76"/>
      <c r="AO1405" s="76"/>
      <c r="AP1405" s="76"/>
      <c r="AQ1405" s="76"/>
      <c r="AR1405" s="76"/>
      <c r="AS1405" s="76"/>
      <c r="AT1405" s="76"/>
      <c r="AU1405" s="76"/>
      <c r="AV1405" s="76"/>
      <c r="AW1405" s="70"/>
      <c r="AX1405" s="70"/>
      <c r="AY1405" s="70"/>
      <c r="AZ1405" s="70"/>
      <c r="BA1405" s="76"/>
      <c r="BB1405" s="76"/>
      <c r="BC1405" s="70"/>
      <c r="BD1405" s="70"/>
      <c r="BE1405" s="70"/>
      <c r="BF1405" s="70"/>
      <c r="BG1405" s="70"/>
      <c r="BH1405" s="70"/>
      <c r="BI1405" s="70"/>
      <c r="BJ1405" s="70"/>
      <c r="BK1405" s="70"/>
      <c r="BL1405" s="70"/>
      <c r="BM1405" s="70"/>
      <c r="BN1405" s="70"/>
      <c r="BO1405" s="70"/>
      <c r="BP1405" s="70"/>
      <c r="BQ1405" s="70"/>
      <c r="BR1405" s="70"/>
      <c r="BS1405" s="70"/>
      <c r="BT1405" s="70"/>
      <c r="BU1405" s="70"/>
      <c r="BV1405" s="70"/>
      <c r="BW1405" s="70"/>
      <c r="BX1405" s="70"/>
      <c r="BY1405" s="70"/>
      <c r="BZ1405" s="70"/>
      <c r="CA1405" s="70"/>
      <c r="CB1405" s="70"/>
      <c r="CC1405" s="70"/>
      <c r="CD1405" s="70"/>
      <c r="CE1405" s="70"/>
      <c r="CF1405" s="70"/>
      <c r="CG1405" s="70"/>
      <c r="CH1405" s="70"/>
      <c r="CI1405" s="70"/>
      <c r="CJ1405" s="70"/>
      <c r="CK1405" s="70"/>
      <c r="CL1405" s="70"/>
      <c r="CM1405" s="70"/>
      <c r="CN1405" s="70"/>
      <c r="CO1405" s="70"/>
      <c r="CP1405" s="70"/>
      <c r="CQ1405" s="70"/>
      <c r="CR1405" s="70"/>
      <c r="CS1405" s="58">
        <f>+AL1405+AT1405</f>
        <v>0</v>
      </c>
      <c r="CT1405" s="76">
        <f>+BA1405+BG1405+BM1405+BS1405+BY1405+CE1405+CK1405+CQ1405</f>
        <v>0</v>
      </c>
      <c r="CU1405" s="76">
        <f>+CS1405-CT1405</f>
        <v>0</v>
      </c>
      <c r="CV1405" s="81">
        <f>+AE1405-AL1405-AT1405</f>
        <v>100</v>
      </c>
      <c r="CW1405" s="70"/>
      <c r="CX1405" s="70"/>
      <c r="CY1405" s="70"/>
    </row>
    <row r="1406" spans="1:103">
      <c r="A1406" s="70" t="s">
        <v>668</v>
      </c>
      <c r="B1406" s="71">
        <v>82</v>
      </c>
      <c r="C1406" s="72" t="s">
        <v>402</v>
      </c>
      <c r="D1406" s="72" t="s">
        <v>403</v>
      </c>
      <c r="E1406" s="71"/>
      <c r="F1406" s="71"/>
      <c r="G1406" s="71" t="s">
        <v>264</v>
      </c>
      <c r="H1406" s="71">
        <v>7</v>
      </c>
      <c r="I1406" s="73">
        <v>135</v>
      </c>
      <c r="J1406" s="73">
        <v>49900</v>
      </c>
      <c r="K1406" s="72">
        <v>0</v>
      </c>
      <c r="L1406" s="72" t="s">
        <v>41</v>
      </c>
      <c r="M1406" s="92" t="s">
        <v>14</v>
      </c>
      <c r="N1406" s="70" t="s">
        <v>158</v>
      </c>
      <c r="O1406" s="70" t="s">
        <v>3841</v>
      </c>
      <c r="P1406" s="70" t="s">
        <v>14</v>
      </c>
      <c r="Q1406" s="89" t="s">
        <v>670</v>
      </c>
      <c r="R1406" s="70" t="s">
        <v>671</v>
      </c>
      <c r="S1406" s="70" t="s">
        <v>677</v>
      </c>
      <c r="T1406" s="88"/>
      <c r="U1406" s="88"/>
      <c r="V1406" s="87">
        <v>12.5</v>
      </c>
      <c r="W1406" s="87" t="s">
        <v>1017</v>
      </c>
      <c r="X1406" s="78">
        <v>44752</v>
      </c>
      <c r="Y1406" s="78">
        <v>44950</v>
      </c>
      <c r="Z1406" s="69" t="s">
        <v>1080</v>
      </c>
      <c r="AA1406" s="319">
        <v>6000</v>
      </c>
      <c r="AB1406" s="70">
        <v>61</v>
      </c>
      <c r="AC1406" s="70">
        <v>37</v>
      </c>
      <c r="AD1406" s="78">
        <v>46053</v>
      </c>
      <c r="AE1406" s="115">
        <v>100</v>
      </c>
      <c r="AF1406" s="115"/>
      <c r="AG1406" s="70"/>
      <c r="AH1406" s="70"/>
      <c r="AI1406" s="70"/>
      <c r="AJ1406" s="70"/>
      <c r="AK1406" s="70"/>
      <c r="AL1406" s="76"/>
      <c r="AM1406" s="76"/>
      <c r="AN1406" s="76"/>
      <c r="AO1406" s="76"/>
      <c r="AP1406" s="76"/>
      <c r="AQ1406" s="76"/>
      <c r="AR1406" s="76"/>
      <c r="AS1406" s="76"/>
      <c r="AT1406" s="76"/>
      <c r="AU1406" s="76"/>
      <c r="AV1406" s="76"/>
      <c r="AW1406" s="70"/>
      <c r="AX1406" s="70"/>
      <c r="AY1406" s="70"/>
      <c r="AZ1406" s="70"/>
      <c r="BA1406" s="76"/>
      <c r="BB1406" s="76"/>
      <c r="BC1406" s="70"/>
      <c r="BD1406" s="70"/>
      <c r="BE1406" s="70"/>
      <c r="BF1406" s="70"/>
      <c r="BG1406" s="70"/>
      <c r="BH1406" s="70"/>
      <c r="BI1406" s="70"/>
      <c r="BJ1406" s="70"/>
      <c r="BK1406" s="70"/>
      <c r="BL1406" s="70"/>
      <c r="BM1406" s="70"/>
      <c r="BN1406" s="70"/>
      <c r="BO1406" s="70"/>
      <c r="BP1406" s="70"/>
      <c r="BQ1406" s="70"/>
      <c r="BR1406" s="70"/>
      <c r="BS1406" s="70"/>
      <c r="BT1406" s="70"/>
      <c r="BU1406" s="70"/>
      <c r="BV1406" s="70"/>
      <c r="BW1406" s="70"/>
      <c r="BX1406" s="70"/>
      <c r="BY1406" s="70"/>
      <c r="BZ1406" s="70"/>
      <c r="CA1406" s="70"/>
      <c r="CB1406" s="70"/>
      <c r="CC1406" s="70"/>
      <c r="CD1406" s="70"/>
      <c r="CE1406" s="70"/>
      <c r="CF1406" s="70"/>
      <c r="CG1406" s="70"/>
      <c r="CH1406" s="70"/>
      <c r="CI1406" s="70"/>
      <c r="CJ1406" s="70"/>
      <c r="CK1406" s="70"/>
      <c r="CL1406" s="70"/>
      <c r="CM1406" s="70"/>
      <c r="CN1406" s="70"/>
      <c r="CO1406" s="70"/>
      <c r="CP1406" s="70"/>
      <c r="CQ1406" s="70"/>
      <c r="CR1406" s="70"/>
      <c r="CS1406" s="58">
        <f>+AL1406+AT1406</f>
        <v>0</v>
      </c>
      <c r="CT1406" s="76">
        <f>+BA1406+BG1406+BM1406+BS1406+BY1406+CE1406+CK1406+CQ1406</f>
        <v>0</v>
      </c>
      <c r="CU1406" s="76">
        <f>+CS1406-CT1406</f>
        <v>0</v>
      </c>
      <c r="CV1406" s="81">
        <f>+AE1406-AL1406-AT1406</f>
        <v>100</v>
      </c>
      <c r="CW1406" s="70"/>
      <c r="CX1406" s="70"/>
      <c r="CY1406" s="70"/>
    </row>
    <row r="1407" spans="1:103">
      <c r="A1407" s="70" t="s">
        <v>668</v>
      </c>
      <c r="B1407" s="71">
        <v>82</v>
      </c>
      <c r="C1407" s="72" t="s">
        <v>402</v>
      </c>
      <c r="D1407" s="72" t="s">
        <v>403</v>
      </c>
      <c r="E1407" s="71"/>
      <c r="F1407" s="71"/>
      <c r="G1407" s="71" t="s">
        <v>264</v>
      </c>
      <c r="H1407" s="71">
        <v>7</v>
      </c>
      <c r="I1407" s="73">
        <v>135</v>
      </c>
      <c r="J1407" s="73">
        <v>49900</v>
      </c>
      <c r="K1407" s="72">
        <v>0</v>
      </c>
      <c r="L1407" s="72" t="s">
        <v>41</v>
      </c>
      <c r="M1407" s="92" t="s">
        <v>14</v>
      </c>
      <c r="N1407" s="70" t="s">
        <v>158</v>
      </c>
      <c r="O1407" s="70" t="s">
        <v>3841</v>
      </c>
      <c r="P1407" s="70" t="s">
        <v>14</v>
      </c>
      <c r="Q1407" s="89" t="s">
        <v>670</v>
      </c>
      <c r="R1407" s="70" t="s">
        <v>671</v>
      </c>
      <c r="S1407" s="70" t="s">
        <v>677</v>
      </c>
      <c r="T1407" s="88"/>
      <c r="U1407" s="88"/>
      <c r="V1407" s="87">
        <v>12.5</v>
      </c>
      <c r="W1407" s="87" t="s">
        <v>1017</v>
      </c>
      <c r="X1407" s="78">
        <v>44752</v>
      </c>
      <c r="Y1407" s="78">
        <v>44950</v>
      </c>
      <c r="Z1407" s="69" t="s">
        <v>1080</v>
      </c>
      <c r="AA1407" s="319">
        <v>6000</v>
      </c>
      <c r="AB1407" s="70">
        <v>61</v>
      </c>
      <c r="AC1407" s="70">
        <v>38</v>
      </c>
      <c r="AD1407" s="78">
        <v>46081</v>
      </c>
      <c r="AE1407" s="115">
        <v>100</v>
      </c>
      <c r="AF1407" s="115"/>
      <c r="AG1407" s="70"/>
      <c r="AH1407" s="70"/>
      <c r="AI1407" s="70"/>
      <c r="AJ1407" s="70"/>
      <c r="AK1407" s="70"/>
      <c r="AL1407" s="76"/>
      <c r="AM1407" s="76"/>
      <c r="AN1407" s="76"/>
      <c r="AO1407" s="76"/>
      <c r="AP1407" s="76"/>
      <c r="AQ1407" s="76"/>
      <c r="AR1407" s="76"/>
      <c r="AS1407" s="76"/>
      <c r="AT1407" s="76"/>
      <c r="AU1407" s="76"/>
      <c r="AV1407" s="76"/>
      <c r="AW1407" s="70"/>
      <c r="AX1407" s="70"/>
      <c r="AY1407" s="70"/>
      <c r="AZ1407" s="70"/>
      <c r="BA1407" s="76"/>
      <c r="BB1407" s="76"/>
      <c r="BC1407" s="70"/>
      <c r="BD1407" s="70"/>
      <c r="BE1407" s="70"/>
      <c r="BF1407" s="70"/>
      <c r="BG1407" s="70"/>
      <c r="BH1407" s="70"/>
      <c r="BI1407" s="70"/>
      <c r="BJ1407" s="70"/>
      <c r="BK1407" s="70"/>
      <c r="BL1407" s="70"/>
      <c r="BM1407" s="70"/>
      <c r="BN1407" s="70"/>
      <c r="BO1407" s="70"/>
      <c r="BP1407" s="70"/>
      <c r="BQ1407" s="70"/>
      <c r="BR1407" s="70"/>
      <c r="BS1407" s="70"/>
      <c r="BT1407" s="70"/>
      <c r="BU1407" s="70"/>
      <c r="BV1407" s="70"/>
      <c r="BW1407" s="70"/>
      <c r="BX1407" s="70"/>
      <c r="BY1407" s="70"/>
      <c r="BZ1407" s="70"/>
      <c r="CA1407" s="70"/>
      <c r="CB1407" s="70"/>
      <c r="CC1407" s="70"/>
      <c r="CD1407" s="70"/>
      <c r="CE1407" s="70"/>
      <c r="CF1407" s="70"/>
      <c r="CG1407" s="70"/>
      <c r="CH1407" s="70"/>
      <c r="CI1407" s="70"/>
      <c r="CJ1407" s="70"/>
      <c r="CK1407" s="70"/>
      <c r="CL1407" s="70"/>
      <c r="CM1407" s="70"/>
      <c r="CN1407" s="70"/>
      <c r="CO1407" s="70"/>
      <c r="CP1407" s="70"/>
      <c r="CQ1407" s="70"/>
      <c r="CR1407" s="70"/>
      <c r="CS1407" s="58">
        <f>+AL1407+AT1407</f>
        <v>0</v>
      </c>
      <c r="CT1407" s="76">
        <f>+BA1407+BG1407+BM1407+BS1407+BY1407+CE1407+CK1407+CQ1407</f>
        <v>0</v>
      </c>
      <c r="CU1407" s="76">
        <f>+CS1407-CT1407</f>
        <v>0</v>
      </c>
      <c r="CV1407" s="81">
        <f>+AE1407-AL1407-AT1407</f>
        <v>100</v>
      </c>
      <c r="CW1407" s="70"/>
      <c r="CX1407" s="70"/>
      <c r="CY1407" s="70"/>
    </row>
    <row r="1408" spans="1:103">
      <c r="A1408" s="70" t="s">
        <v>668</v>
      </c>
      <c r="B1408" s="71">
        <v>82</v>
      </c>
      <c r="C1408" s="72" t="s">
        <v>402</v>
      </c>
      <c r="D1408" s="72" t="s">
        <v>403</v>
      </c>
      <c r="E1408" s="71"/>
      <c r="F1408" s="71"/>
      <c r="G1408" s="71" t="s">
        <v>264</v>
      </c>
      <c r="H1408" s="71">
        <v>7</v>
      </c>
      <c r="I1408" s="73">
        <v>135</v>
      </c>
      <c r="J1408" s="73">
        <v>49900</v>
      </c>
      <c r="K1408" s="72">
        <v>0</v>
      </c>
      <c r="L1408" s="72" t="s">
        <v>41</v>
      </c>
      <c r="M1408" s="92" t="s">
        <v>14</v>
      </c>
      <c r="N1408" s="70" t="s">
        <v>158</v>
      </c>
      <c r="O1408" s="70" t="s">
        <v>3841</v>
      </c>
      <c r="P1408" s="70" t="s">
        <v>14</v>
      </c>
      <c r="Q1408" s="89" t="s">
        <v>670</v>
      </c>
      <c r="R1408" s="70" t="s">
        <v>671</v>
      </c>
      <c r="S1408" s="70" t="s">
        <v>677</v>
      </c>
      <c r="T1408" s="88"/>
      <c r="U1408" s="88"/>
      <c r="V1408" s="87">
        <v>12.5</v>
      </c>
      <c r="W1408" s="87" t="s">
        <v>1017</v>
      </c>
      <c r="X1408" s="78">
        <v>44752</v>
      </c>
      <c r="Y1408" s="78">
        <v>44950</v>
      </c>
      <c r="Z1408" s="69" t="s">
        <v>1080</v>
      </c>
      <c r="AA1408" s="319">
        <v>6000</v>
      </c>
      <c r="AB1408" s="70">
        <v>61</v>
      </c>
      <c r="AC1408" s="70">
        <v>39</v>
      </c>
      <c r="AD1408" s="78">
        <v>46112</v>
      </c>
      <c r="AE1408" s="115">
        <v>100</v>
      </c>
      <c r="AF1408" s="115"/>
      <c r="AG1408" s="70"/>
      <c r="AH1408" s="70"/>
      <c r="AI1408" s="70"/>
      <c r="AJ1408" s="70"/>
      <c r="AK1408" s="70"/>
      <c r="AL1408" s="76"/>
      <c r="AM1408" s="76"/>
      <c r="AN1408" s="76"/>
      <c r="AO1408" s="76"/>
      <c r="AP1408" s="76"/>
      <c r="AQ1408" s="76"/>
      <c r="AR1408" s="76"/>
      <c r="AS1408" s="76"/>
      <c r="AT1408" s="76"/>
      <c r="AU1408" s="76"/>
      <c r="AV1408" s="76"/>
      <c r="AW1408" s="70"/>
      <c r="AX1408" s="70"/>
      <c r="AY1408" s="70"/>
      <c r="AZ1408" s="70"/>
      <c r="BA1408" s="76"/>
      <c r="BB1408" s="76"/>
      <c r="BC1408" s="70"/>
      <c r="BD1408" s="70"/>
      <c r="BE1408" s="70"/>
      <c r="BF1408" s="70"/>
      <c r="BG1408" s="70"/>
      <c r="BH1408" s="70"/>
      <c r="BI1408" s="70"/>
      <c r="BJ1408" s="70"/>
      <c r="BK1408" s="70"/>
      <c r="BL1408" s="70"/>
      <c r="BM1408" s="70"/>
      <c r="BN1408" s="70"/>
      <c r="BO1408" s="70"/>
      <c r="BP1408" s="70"/>
      <c r="BQ1408" s="70"/>
      <c r="BR1408" s="70"/>
      <c r="BS1408" s="70"/>
      <c r="BT1408" s="70"/>
      <c r="BU1408" s="70"/>
      <c r="BV1408" s="70"/>
      <c r="BW1408" s="70"/>
      <c r="BX1408" s="70"/>
      <c r="BY1408" s="70"/>
      <c r="BZ1408" s="70"/>
      <c r="CA1408" s="70"/>
      <c r="CB1408" s="70"/>
      <c r="CC1408" s="70"/>
      <c r="CD1408" s="70"/>
      <c r="CE1408" s="70"/>
      <c r="CF1408" s="70"/>
      <c r="CG1408" s="70"/>
      <c r="CH1408" s="70"/>
      <c r="CI1408" s="70"/>
      <c r="CJ1408" s="70"/>
      <c r="CK1408" s="70"/>
      <c r="CL1408" s="70"/>
      <c r="CM1408" s="70"/>
      <c r="CN1408" s="70"/>
      <c r="CO1408" s="70"/>
      <c r="CP1408" s="70"/>
      <c r="CQ1408" s="70"/>
      <c r="CR1408" s="70"/>
      <c r="CS1408" s="58">
        <f>+AL1408+AT1408</f>
        <v>0</v>
      </c>
      <c r="CT1408" s="76">
        <f>+BA1408+BG1408+BM1408+BS1408+BY1408+CE1408+CK1408+CQ1408</f>
        <v>0</v>
      </c>
      <c r="CU1408" s="76">
        <f>+CS1408-CT1408</f>
        <v>0</v>
      </c>
      <c r="CV1408" s="81">
        <f>+AE1408-AL1408-AT1408</f>
        <v>100</v>
      </c>
      <c r="CW1408" s="70"/>
      <c r="CX1408" s="70"/>
      <c r="CY1408" s="70"/>
    </row>
    <row r="1409" spans="1:103">
      <c r="A1409" s="70" t="s">
        <v>668</v>
      </c>
      <c r="B1409" s="71">
        <v>82</v>
      </c>
      <c r="C1409" s="72" t="s">
        <v>402</v>
      </c>
      <c r="D1409" s="72" t="s">
        <v>403</v>
      </c>
      <c r="E1409" s="71"/>
      <c r="F1409" s="71"/>
      <c r="G1409" s="71" t="s">
        <v>264</v>
      </c>
      <c r="H1409" s="71">
        <v>7</v>
      </c>
      <c r="I1409" s="73">
        <v>135</v>
      </c>
      <c r="J1409" s="73">
        <v>49900</v>
      </c>
      <c r="K1409" s="72">
        <v>0</v>
      </c>
      <c r="L1409" s="72" t="s">
        <v>41</v>
      </c>
      <c r="M1409" s="92" t="s">
        <v>14</v>
      </c>
      <c r="N1409" s="70" t="s">
        <v>158</v>
      </c>
      <c r="O1409" s="70" t="s">
        <v>3841</v>
      </c>
      <c r="P1409" s="70" t="s">
        <v>14</v>
      </c>
      <c r="Q1409" s="89" t="s">
        <v>670</v>
      </c>
      <c r="R1409" s="70" t="s">
        <v>671</v>
      </c>
      <c r="S1409" s="70" t="s">
        <v>677</v>
      </c>
      <c r="T1409" s="88"/>
      <c r="U1409" s="88"/>
      <c r="V1409" s="87">
        <v>12.5</v>
      </c>
      <c r="W1409" s="87" t="s">
        <v>1017</v>
      </c>
      <c r="X1409" s="78">
        <v>44752</v>
      </c>
      <c r="Y1409" s="78">
        <v>44950</v>
      </c>
      <c r="Z1409" s="69" t="s">
        <v>1080</v>
      </c>
      <c r="AA1409" s="319">
        <v>6000</v>
      </c>
      <c r="AB1409" s="70">
        <v>61</v>
      </c>
      <c r="AC1409" s="70">
        <v>40</v>
      </c>
      <c r="AD1409" s="78">
        <v>46142</v>
      </c>
      <c r="AE1409" s="115">
        <v>100</v>
      </c>
      <c r="AF1409" s="115"/>
      <c r="AG1409" s="70"/>
      <c r="AH1409" s="70"/>
      <c r="AI1409" s="70"/>
      <c r="AJ1409" s="70"/>
      <c r="AK1409" s="70"/>
      <c r="AL1409" s="76"/>
      <c r="AM1409" s="76"/>
      <c r="AN1409" s="76"/>
      <c r="AO1409" s="76"/>
      <c r="AP1409" s="76"/>
      <c r="AQ1409" s="76"/>
      <c r="AR1409" s="76"/>
      <c r="AS1409" s="76"/>
      <c r="AT1409" s="76"/>
      <c r="AU1409" s="76"/>
      <c r="AV1409" s="76"/>
      <c r="AW1409" s="70"/>
      <c r="AX1409" s="70"/>
      <c r="AY1409" s="70"/>
      <c r="AZ1409" s="70"/>
      <c r="BA1409" s="76"/>
      <c r="BB1409" s="76"/>
      <c r="BC1409" s="70"/>
      <c r="BD1409" s="70"/>
      <c r="BE1409" s="70"/>
      <c r="BF1409" s="70"/>
      <c r="BG1409" s="70"/>
      <c r="BH1409" s="70"/>
      <c r="BI1409" s="70"/>
      <c r="BJ1409" s="70"/>
      <c r="BK1409" s="70"/>
      <c r="BL1409" s="70"/>
      <c r="BM1409" s="70"/>
      <c r="BN1409" s="70"/>
      <c r="BO1409" s="70"/>
      <c r="BP1409" s="70"/>
      <c r="BQ1409" s="70"/>
      <c r="BR1409" s="70"/>
      <c r="BS1409" s="70"/>
      <c r="BT1409" s="70"/>
      <c r="BU1409" s="70"/>
      <c r="BV1409" s="70"/>
      <c r="BW1409" s="70"/>
      <c r="BX1409" s="70"/>
      <c r="BY1409" s="70"/>
      <c r="BZ1409" s="70"/>
      <c r="CA1409" s="70"/>
      <c r="CB1409" s="70"/>
      <c r="CC1409" s="70"/>
      <c r="CD1409" s="70"/>
      <c r="CE1409" s="70"/>
      <c r="CF1409" s="70"/>
      <c r="CG1409" s="70"/>
      <c r="CH1409" s="70"/>
      <c r="CI1409" s="70"/>
      <c r="CJ1409" s="70"/>
      <c r="CK1409" s="70"/>
      <c r="CL1409" s="70"/>
      <c r="CM1409" s="70"/>
      <c r="CN1409" s="70"/>
      <c r="CO1409" s="70"/>
      <c r="CP1409" s="70"/>
      <c r="CQ1409" s="70"/>
      <c r="CR1409" s="70"/>
      <c r="CS1409" s="58">
        <f>+AL1409+AT1409</f>
        <v>0</v>
      </c>
      <c r="CT1409" s="76">
        <f>+BA1409+BG1409+BM1409+BS1409+BY1409+CE1409+CK1409+CQ1409</f>
        <v>0</v>
      </c>
      <c r="CU1409" s="76">
        <f>+CS1409-CT1409</f>
        <v>0</v>
      </c>
      <c r="CV1409" s="81">
        <f>+AE1409-AL1409-AT1409</f>
        <v>100</v>
      </c>
      <c r="CW1409" s="70"/>
      <c r="CX1409" s="70"/>
      <c r="CY1409" s="70"/>
    </row>
    <row r="1410" spans="1:103">
      <c r="A1410" s="70" t="s">
        <v>668</v>
      </c>
      <c r="B1410" s="71">
        <v>82</v>
      </c>
      <c r="C1410" s="72" t="s">
        <v>402</v>
      </c>
      <c r="D1410" s="72" t="s">
        <v>403</v>
      </c>
      <c r="E1410" s="71"/>
      <c r="F1410" s="71"/>
      <c r="G1410" s="71" t="s">
        <v>264</v>
      </c>
      <c r="H1410" s="71">
        <v>7</v>
      </c>
      <c r="I1410" s="73">
        <v>135</v>
      </c>
      <c r="J1410" s="73">
        <v>49900</v>
      </c>
      <c r="K1410" s="72">
        <v>0</v>
      </c>
      <c r="L1410" s="72" t="s">
        <v>41</v>
      </c>
      <c r="M1410" s="92" t="s">
        <v>14</v>
      </c>
      <c r="N1410" s="70" t="s">
        <v>158</v>
      </c>
      <c r="O1410" s="70" t="s">
        <v>3841</v>
      </c>
      <c r="P1410" s="70" t="s">
        <v>14</v>
      </c>
      <c r="Q1410" s="89" t="s">
        <v>670</v>
      </c>
      <c r="R1410" s="70" t="s">
        <v>671</v>
      </c>
      <c r="S1410" s="70" t="s">
        <v>677</v>
      </c>
      <c r="T1410" s="88"/>
      <c r="U1410" s="88"/>
      <c r="V1410" s="87">
        <v>12.5</v>
      </c>
      <c r="W1410" s="87" t="s">
        <v>1017</v>
      </c>
      <c r="X1410" s="78">
        <v>44752</v>
      </c>
      <c r="Y1410" s="78">
        <v>44950</v>
      </c>
      <c r="Z1410" s="69" t="s">
        <v>1080</v>
      </c>
      <c r="AA1410" s="319">
        <v>6000</v>
      </c>
      <c r="AB1410" s="70">
        <v>61</v>
      </c>
      <c r="AC1410" s="70">
        <v>41</v>
      </c>
      <c r="AD1410" s="78">
        <v>46173</v>
      </c>
      <c r="AE1410" s="115">
        <v>100</v>
      </c>
      <c r="AF1410" s="115"/>
      <c r="AG1410" s="70"/>
      <c r="AH1410" s="70"/>
      <c r="AI1410" s="70"/>
      <c r="AJ1410" s="70"/>
      <c r="AK1410" s="70"/>
      <c r="AL1410" s="76"/>
      <c r="AM1410" s="76"/>
      <c r="AN1410" s="76"/>
      <c r="AO1410" s="76"/>
      <c r="AP1410" s="76"/>
      <c r="AQ1410" s="76"/>
      <c r="AR1410" s="76"/>
      <c r="AS1410" s="76"/>
      <c r="AT1410" s="76"/>
      <c r="AU1410" s="76"/>
      <c r="AV1410" s="76"/>
      <c r="AW1410" s="70"/>
      <c r="AX1410" s="70"/>
      <c r="AY1410" s="70"/>
      <c r="AZ1410" s="70"/>
      <c r="BA1410" s="76"/>
      <c r="BB1410" s="76"/>
      <c r="BC1410" s="70"/>
      <c r="BD1410" s="70"/>
      <c r="BE1410" s="70"/>
      <c r="BF1410" s="70"/>
      <c r="BG1410" s="70"/>
      <c r="BH1410" s="70"/>
      <c r="BI1410" s="70"/>
      <c r="BJ1410" s="70"/>
      <c r="BK1410" s="70"/>
      <c r="BL1410" s="70"/>
      <c r="BM1410" s="70"/>
      <c r="BN1410" s="70"/>
      <c r="BO1410" s="70"/>
      <c r="BP1410" s="70"/>
      <c r="BQ1410" s="70"/>
      <c r="BR1410" s="70"/>
      <c r="BS1410" s="70"/>
      <c r="BT1410" s="70"/>
      <c r="BU1410" s="70"/>
      <c r="BV1410" s="70"/>
      <c r="BW1410" s="70"/>
      <c r="BX1410" s="70"/>
      <c r="BY1410" s="70"/>
      <c r="BZ1410" s="70"/>
      <c r="CA1410" s="70"/>
      <c r="CB1410" s="70"/>
      <c r="CC1410" s="70"/>
      <c r="CD1410" s="70"/>
      <c r="CE1410" s="70"/>
      <c r="CF1410" s="70"/>
      <c r="CG1410" s="70"/>
      <c r="CH1410" s="70"/>
      <c r="CI1410" s="70"/>
      <c r="CJ1410" s="70"/>
      <c r="CK1410" s="70"/>
      <c r="CL1410" s="70"/>
      <c r="CM1410" s="70"/>
      <c r="CN1410" s="70"/>
      <c r="CO1410" s="70"/>
      <c r="CP1410" s="70"/>
      <c r="CQ1410" s="70"/>
      <c r="CR1410" s="70"/>
      <c r="CS1410" s="58">
        <f>+AL1410+AT1410</f>
        <v>0</v>
      </c>
      <c r="CT1410" s="76">
        <f>+BA1410+BG1410+BM1410+BS1410+BY1410+CE1410+CK1410+CQ1410</f>
        <v>0</v>
      </c>
      <c r="CU1410" s="76">
        <f>+CS1410-CT1410</f>
        <v>0</v>
      </c>
      <c r="CV1410" s="81">
        <f>+AE1410-AL1410-AT1410</f>
        <v>100</v>
      </c>
      <c r="CW1410" s="70"/>
      <c r="CX1410" s="70"/>
      <c r="CY1410" s="70"/>
    </row>
    <row r="1411" spans="1:103">
      <c r="A1411" s="70" t="s">
        <v>668</v>
      </c>
      <c r="B1411" s="71">
        <v>82</v>
      </c>
      <c r="C1411" s="72" t="s">
        <v>402</v>
      </c>
      <c r="D1411" s="72" t="s">
        <v>403</v>
      </c>
      <c r="E1411" s="71"/>
      <c r="F1411" s="71"/>
      <c r="G1411" s="71" t="s">
        <v>264</v>
      </c>
      <c r="H1411" s="71">
        <v>7</v>
      </c>
      <c r="I1411" s="73">
        <v>135</v>
      </c>
      <c r="J1411" s="73">
        <v>49900</v>
      </c>
      <c r="K1411" s="72">
        <v>0</v>
      </c>
      <c r="L1411" s="72" t="s">
        <v>41</v>
      </c>
      <c r="M1411" s="92" t="s">
        <v>14</v>
      </c>
      <c r="N1411" s="70" t="s">
        <v>158</v>
      </c>
      <c r="O1411" s="70" t="s">
        <v>3841</v>
      </c>
      <c r="P1411" s="70" t="s">
        <v>14</v>
      </c>
      <c r="Q1411" s="89" t="s">
        <v>670</v>
      </c>
      <c r="R1411" s="70" t="s">
        <v>671</v>
      </c>
      <c r="S1411" s="70" t="s">
        <v>677</v>
      </c>
      <c r="T1411" s="88"/>
      <c r="U1411" s="88"/>
      <c r="V1411" s="87">
        <v>12.5</v>
      </c>
      <c r="W1411" s="87" t="s">
        <v>1017</v>
      </c>
      <c r="X1411" s="78">
        <v>44752</v>
      </c>
      <c r="Y1411" s="78">
        <v>44950</v>
      </c>
      <c r="Z1411" s="69" t="s">
        <v>1080</v>
      </c>
      <c r="AA1411" s="319">
        <v>6000</v>
      </c>
      <c r="AB1411" s="70">
        <v>61</v>
      </c>
      <c r="AC1411" s="70">
        <v>42</v>
      </c>
      <c r="AD1411" s="78">
        <v>46203</v>
      </c>
      <c r="AE1411" s="115">
        <v>100</v>
      </c>
      <c r="AF1411" s="115"/>
      <c r="AG1411" s="70"/>
      <c r="AH1411" s="70"/>
      <c r="AI1411" s="70"/>
      <c r="AJ1411" s="70"/>
      <c r="AK1411" s="70"/>
      <c r="AL1411" s="76"/>
      <c r="AM1411" s="76"/>
      <c r="AN1411" s="76"/>
      <c r="AO1411" s="76"/>
      <c r="AP1411" s="76"/>
      <c r="AQ1411" s="76"/>
      <c r="AR1411" s="76"/>
      <c r="AS1411" s="76"/>
      <c r="AT1411" s="76"/>
      <c r="AU1411" s="76"/>
      <c r="AV1411" s="76"/>
      <c r="AW1411" s="70"/>
      <c r="AX1411" s="70"/>
      <c r="AY1411" s="70"/>
      <c r="AZ1411" s="70"/>
      <c r="BA1411" s="76"/>
      <c r="BB1411" s="76"/>
      <c r="BC1411" s="70"/>
      <c r="BD1411" s="70"/>
      <c r="BE1411" s="70"/>
      <c r="BF1411" s="70"/>
      <c r="BG1411" s="70"/>
      <c r="BH1411" s="70"/>
      <c r="BI1411" s="70"/>
      <c r="BJ1411" s="70"/>
      <c r="BK1411" s="70"/>
      <c r="BL1411" s="70"/>
      <c r="BM1411" s="70"/>
      <c r="BN1411" s="70"/>
      <c r="BO1411" s="70"/>
      <c r="BP1411" s="70"/>
      <c r="BQ1411" s="70"/>
      <c r="BR1411" s="70"/>
      <c r="BS1411" s="70"/>
      <c r="BT1411" s="70"/>
      <c r="BU1411" s="70"/>
      <c r="BV1411" s="70"/>
      <c r="BW1411" s="70"/>
      <c r="BX1411" s="70"/>
      <c r="BY1411" s="70"/>
      <c r="BZ1411" s="70"/>
      <c r="CA1411" s="70"/>
      <c r="CB1411" s="70"/>
      <c r="CC1411" s="70"/>
      <c r="CD1411" s="70"/>
      <c r="CE1411" s="70"/>
      <c r="CF1411" s="70"/>
      <c r="CG1411" s="70"/>
      <c r="CH1411" s="70"/>
      <c r="CI1411" s="70"/>
      <c r="CJ1411" s="70"/>
      <c r="CK1411" s="70"/>
      <c r="CL1411" s="70"/>
      <c r="CM1411" s="70"/>
      <c r="CN1411" s="70"/>
      <c r="CO1411" s="70"/>
      <c r="CP1411" s="70"/>
      <c r="CQ1411" s="70"/>
      <c r="CR1411" s="70"/>
      <c r="CS1411" s="58">
        <f>+AL1411+AT1411</f>
        <v>0</v>
      </c>
      <c r="CT1411" s="76">
        <f>+BA1411+BG1411+BM1411+BS1411+BY1411+CE1411+CK1411+CQ1411</f>
        <v>0</v>
      </c>
      <c r="CU1411" s="76">
        <f>+CS1411-CT1411</f>
        <v>0</v>
      </c>
      <c r="CV1411" s="81">
        <f>+AE1411-AL1411-AT1411</f>
        <v>100</v>
      </c>
      <c r="CW1411" s="70"/>
      <c r="CX1411" s="70"/>
      <c r="CY1411" s="70"/>
    </row>
    <row r="1412" spans="1:103">
      <c r="A1412" s="70" t="s">
        <v>668</v>
      </c>
      <c r="B1412" s="71">
        <v>82</v>
      </c>
      <c r="C1412" s="72" t="s">
        <v>402</v>
      </c>
      <c r="D1412" s="72" t="s">
        <v>403</v>
      </c>
      <c r="E1412" s="71"/>
      <c r="F1412" s="71"/>
      <c r="G1412" s="71" t="s">
        <v>264</v>
      </c>
      <c r="H1412" s="71">
        <v>7</v>
      </c>
      <c r="I1412" s="73">
        <v>135</v>
      </c>
      <c r="J1412" s="73">
        <v>49900</v>
      </c>
      <c r="K1412" s="72">
        <v>0</v>
      </c>
      <c r="L1412" s="72" t="s">
        <v>41</v>
      </c>
      <c r="M1412" s="92" t="s">
        <v>14</v>
      </c>
      <c r="N1412" s="70" t="s">
        <v>158</v>
      </c>
      <c r="O1412" s="70" t="s">
        <v>3841</v>
      </c>
      <c r="P1412" s="70" t="s">
        <v>14</v>
      </c>
      <c r="Q1412" s="89" t="s">
        <v>670</v>
      </c>
      <c r="R1412" s="70" t="s">
        <v>671</v>
      </c>
      <c r="S1412" s="70" t="s">
        <v>677</v>
      </c>
      <c r="T1412" s="88"/>
      <c r="U1412" s="88"/>
      <c r="V1412" s="87">
        <v>12.5</v>
      </c>
      <c r="W1412" s="87" t="s">
        <v>1017</v>
      </c>
      <c r="X1412" s="78">
        <v>44752</v>
      </c>
      <c r="Y1412" s="78">
        <v>44950</v>
      </c>
      <c r="Z1412" s="69" t="s">
        <v>1080</v>
      </c>
      <c r="AA1412" s="319">
        <v>6000</v>
      </c>
      <c r="AB1412" s="70">
        <v>61</v>
      </c>
      <c r="AC1412" s="70">
        <v>43</v>
      </c>
      <c r="AD1412" s="78">
        <v>46234</v>
      </c>
      <c r="AE1412" s="115">
        <v>100</v>
      </c>
      <c r="AF1412" s="115"/>
      <c r="AG1412" s="70"/>
      <c r="AH1412" s="70"/>
      <c r="AI1412" s="70"/>
      <c r="AJ1412" s="70"/>
      <c r="AK1412" s="70"/>
      <c r="AL1412" s="76"/>
      <c r="AM1412" s="76"/>
      <c r="AN1412" s="76"/>
      <c r="AO1412" s="76"/>
      <c r="AP1412" s="76"/>
      <c r="AQ1412" s="76"/>
      <c r="AR1412" s="76"/>
      <c r="AS1412" s="76"/>
      <c r="AT1412" s="76"/>
      <c r="AU1412" s="76"/>
      <c r="AV1412" s="76"/>
      <c r="AW1412" s="70"/>
      <c r="AX1412" s="70"/>
      <c r="AY1412" s="70"/>
      <c r="AZ1412" s="70"/>
      <c r="BA1412" s="76"/>
      <c r="BB1412" s="76"/>
      <c r="BC1412" s="70"/>
      <c r="BD1412" s="70"/>
      <c r="BE1412" s="70"/>
      <c r="BF1412" s="70"/>
      <c r="BG1412" s="70"/>
      <c r="BH1412" s="70"/>
      <c r="BI1412" s="70"/>
      <c r="BJ1412" s="70"/>
      <c r="BK1412" s="70"/>
      <c r="BL1412" s="70"/>
      <c r="BM1412" s="70"/>
      <c r="BN1412" s="70"/>
      <c r="BO1412" s="70"/>
      <c r="BP1412" s="70"/>
      <c r="BQ1412" s="70"/>
      <c r="BR1412" s="70"/>
      <c r="BS1412" s="70"/>
      <c r="BT1412" s="70"/>
      <c r="BU1412" s="70"/>
      <c r="BV1412" s="70"/>
      <c r="BW1412" s="70"/>
      <c r="BX1412" s="70"/>
      <c r="BY1412" s="70"/>
      <c r="BZ1412" s="70"/>
      <c r="CA1412" s="70"/>
      <c r="CB1412" s="70"/>
      <c r="CC1412" s="70"/>
      <c r="CD1412" s="70"/>
      <c r="CE1412" s="70"/>
      <c r="CF1412" s="70"/>
      <c r="CG1412" s="70"/>
      <c r="CH1412" s="70"/>
      <c r="CI1412" s="70"/>
      <c r="CJ1412" s="70"/>
      <c r="CK1412" s="70"/>
      <c r="CL1412" s="70"/>
      <c r="CM1412" s="70"/>
      <c r="CN1412" s="70"/>
      <c r="CO1412" s="70"/>
      <c r="CP1412" s="70"/>
      <c r="CQ1412" s="70"/>
      <c r="CR1412" s="70"/>
      <c r="CS1412" s="58">
        <f>+AL1412+AT1412</f>
        <v>0</v>
      </c>
      <c r="CT1412" s="76">
        <f>+BA1412+BG1412+BM1412+BS1412+BY1412+CE1412+CK1412+CQ1412</f>
        <v>0</v>
      </c>
      <c r="CU1412" s="76">
        <f>+CS1412-CT1412</f>
        <v>0</v>
      </c>
      <c r="CV1412" s="81">
        <f>+AE1412-AL1412-AT1412</f>
        <v>100</v>
      </c>
      <c r="CW1412" s="70"/>
      <c r="CX1412" s="70"/>
      <c r="CY1412" s="70"/>
    </row>
    <row r="1413" spans="1:103">
      <c r="A1413" s="70" t="s">
        <v>668</v>
      </c>
      <c r="B1413" s="71">
        <v>82</v>
      </c>
      <c r="C1413" s="72" t="s">
        <v>402</v>
      </c>
      <c r="D1413" s="72" t="s">
        <v>403</v>
      </c>
      <c r="E1413" s="71"/>
      <c r="F1413" s="71"/>
      <c r="G1413" s="71" t="s">
        <v>264</v>
      </c>
      <c r="H1413" s="71">
        <v>7</v>
      </c>
      <c r="I1413" s="73">
        <v>135</v>
      </c>
      <c r="J1413" s="73">
        <v>49900</v>
      </c>
      <c r="K1413" s="72">
        <v>0</v>
      </c>
      <c r="L1413" s="72" t="s">
        <v>41</v>
      </c>
      <c r="M1413" s="92" t="s">
        <v>14</v>
      </c>
      <c r="N1413" s="70" t="s">
        <v>158</v>
      </c>
      <c r="O1413" s="70" t="s">
        <v>3841</v>
      </c>
      <c r="P1413" s="70" t="s">
        <v>14</v>
      </c>
      <c r="Q1413" s="89" t="s">
        <v>670</v>
      </c>
      <c r="R1413" s="70" t="s">
        <v>671</v>
      </c>
      <c r="S1413" s="70" t="s">
        <v>677</v>
      </c>
      <c r="T1413" s="88"/>
      <c r="U1413" s="88"/>
      <c r="V1413" s="87">
        <v>12.5</v>
      </c>
      <c r="W1413" s="87" t="s">
        <v>1017</v>
      </c>
      <c r="X1413" s="78">
        <v>44752</v>
      </c>
      <c r="Y1413" s="78">
        <v>44950</v>
      </c>
      <c r="Z1413" s="69" t="s">
        <v>1080</v>
      </c>
      <c r="AA1413" s="319">
        <v>6000</v>
      </c>
      <c r="AB1413" s="70">
        <v>61</v>
      </c>
      <c r="AC1413" s="70">
        <v>44</v>
      </c>
      <c r="AD1413" s="78">
        <v>46265</v>
      </c>
      <c r="AE1413" s="115">
        <v>100</v>
      </c>
      <c r="AF1413" s="115"/>
      <c r="AG1413" s="70"/>
      <c r="AH1413" s="70"/>
      <c r="AI1413" s="70"/>
      <c r="AJ1413" s="70"/>
      <c r="AK1413" s="70"/>
      <c r="AL1413" s="76"/>
      <c r="AM1413" s="76"/>
      <c r="AN1413" s="76"/>
      <c r="AO1413" s="76"/>
      <c r="AP1413" s="76"/>
      <c r="AQ1413" s="76"/>
      <c r="AR1413" s="76"/>
      <c r="AS1413" s="76"/>
      <c r="AT1413" s="76"/>
      <c r="AU1413" s="76"/>
      <c r="AV1413" s="76"/>
      <c r="AW1413" s="70"/>
      <c r="AX1413" s="70"/>
      <c r="AY1413" s="70"/>
      <c r="AZ1413" s="70"/>
      <c r="BA1413" s="76"/>
      <c r="BB1413" s="76"/>
      <c r="BC1413" s="70"/>
      <c r="BD1413" s="70"/>
      <c r="BE1413" s="70"/>
      <c r="BF1413" s="70"/>
      <c r="BG1413" s="70"/>
      <c r="BH1413" s="70"/>
      <c r="BI1413" s="70"/>
      <c r="BJ1413" s="70"/>
      <c r="BK1413" s="70"/>
      <c r="BL1413" s="70"/>
      <c r="BM1413" s="70"/>
      <c r="BN1413" s="70"/>
      <c r="BO1413" s="70"/>
      <c r="BP1413" s="70"/>
      <c r="BQ1413" s="70"/>
      <c r="BR1413" s="70"/>
      <c r="BS1413" s="70"/>
      <c r="BT1413" s="70"/>
      <c r="BU1413" s="70"/>
      <c r="BV1413" s="70"/>
      <c r="BW1413" s="70"/>
      <c r="BX1413" s="70"/>
      <c r="BY1413" s="70"/>
      <c r="BZ1413" s="70"/>
      <c r="CA1413" s="70"/>
      <c r="CB1413" s="70"/>
      <c r="CC1413" s="70"/>
      <c r="CD1413" s="70"/>
      <c r="CE1413" s="70"/>
      <c r="CF1413" s="70"/>
      <c r="CG1413" s="70"/>
      <c r="CH1413" s="70"/>
      <c r="CI1413" s="70"/>
      <c r="CJ1413" s="70"/>
      <c r="CK1413" s="70"/>
      <c r="CL1413" s="70"/>
      <c r="CM1413" s="70"/>
      <c r="CN1413" s="70"/>
      <c r="CO1413" s="70"/>
      <c r="CP1413" s="70"/>
      <c r="CQ1413" s="70"/>
      <c r="CR1413" s="70"/>
      <c r="CS1413" s="58">
        <f>+AL1413+AT1413</f>
        <v>0</v>
      </c>
      <c r="CT1413" s="76">
        <f>+BA1413+BG1413+BM1413+BS1413+BY1413+CE1413+CK1413+CQ1413</f>
        <v>0</v>
      </c>
      <c r="CU1413" s="76">
        <f>+CS1413-CT1413</f>
        <v>0</v>
      </c>
      <c r="CV1413" s="81">
        <f>+AE1413-AL1413-AT1413</f>
        <v>100</v>
      </c>
      <c r="CW1413" s="70"/>
      <c r="CX1413" s="70"/>
      <c r="CY1413" s="70"/>
    </row>
    <row r="1414" spans="1:103">
      <c r="A1414" s="70" t="s">
        <v>668</v>
      </c>
      <c r="B1414" s="71">
        <v>82</v>
      </c>
      <c r="C1414" s="72" t="s">
        <v>402</v>
      </c>
      <c r="D1414" s="72" t="s">
        <v>403</v>
      </c>
      <c r="E1414" s="71"/>
      <c r="F1414" s="71"/>
      <c r="G1414" s="71" t="s">
        <v>264</v>
      </c>
      <c r="H1414" s="71">
        <v>7</v>
      </c>
      <c r="I1414" s="73">
        <v>135</v>
      </c>
      <c r="J1414" s="73">
        <v>49900</v>
      </c>
      <c r="K1414" s="72">
        <v>0</v>
      </c>
      <c r="L1414" s="72" t="s">
        <v>41</v>
      </c>
      <c r="M1414" s="92" t="s">
        <v>14</v>
      </c>
      <c r="N1414" s="70" t="s">
        <v>158</v>
      </c>
      <c r="O1414" s="70" t="s">
        <v>3841</v>
      </c>
      <c r="P1414" s="70" t="s">
        <v>14</v>
      </c>
      <c r="Q1414" s="89" t="s">
        <v>670</v>
      </c>
      <c r="R1414" s="70" t="s">
        <v>671</v>
      </c>
      <c r="S1414" s="70" t="s">
        <v>677</v>
      </c>
      <c r="T1414" s="88"/>
      <c r="U1414" s="88"/>
      <c r="V1414" s="87">
        <v>12.5</v>
      </c>
      <c r="W1414" s="87" t="s">
        <v>1017</v>
      </c>
      <c r="X1414" s="78">
        <v>44752</v>
      </c>
      <c r="Y1414" s="78">
        <v>44950</v>
      </c>
      <c r="Z1414" s="69" t="s">
        <v>1080</v>
      </c>
      <c r="AA1414" s="319">
        <v>6000</v>
      </c>
      <c r="AB1414" s="70">
        <v>61</v>
      </c>
      <c r="AC1414" s="70">
        <v>45</v>
      </c>
      <c r="AD1414" s="78">
        <v>46295</v>
      </c>
      <c r="AE1414" s="115">
        <v>100</v>
      </c>
      <c r="AF1414" s="115"/>
      <c r="AG1414" s="70"/>
      <c r="AH1414" s="70"/>
      <c r="AI1414" s="70"/>
      <c r="AJ1414" s="70"/>
      <c r="AK1414" s="70"/>
      <c r="AL1414" s="76"/>
      <c r="AM1414" s="76"/>
      <c r="AN1414" s="76"/>
      <c r="AO1414" s="76"/>
      <c r="AP1414" s="76"/>
      <c r="AQ1414" s="76"/>
      <c r="AR1414" s="76"/>
      <c r="AS1414" s="76"/>
      <c r="AT1414" s="76"/>
      <c r="AU1414" s="76"/>
      <c r="AV1414" s="76"/>
      <c r="AW1414" s="70"/>
      <c r="AX1414" s="70"/>
      <c r="AY1414" s="70"/>
      <c r="AZ1414" s="70"/>
      <c r="BA1414" s="76"/>
      <c r="BB1414" s="76"/>
      <c r="BC1414" s="70"/>
      <c r="BD1414" s="70"/>
      <c r="BE1414" s="70"/>
      <c r="BF1414" s="70"/>
      <c r="BG1414" s="70"/>
      <c r="BH1414" s="70"/>
      <c r="BI1414" s="70"/>
      <c r="BJ1414" s="70"/>
      <c r="BK1414" s="70"/>
      <c r="BL1414" s="70"/>
      <c r="BM1414" s="70"/>
      <c r="BN1414" s="70"/>
      <c r="BO1414" s="70"/>
      <c r="BP1414" s="70"/>
      <c r="BQ1414" s="70"/>
      <c r="BR1414" s="70"/>
      <c r="BS1414" s="70"/>
      <c r="BT1414" s="70"/>
      <c r="BU1414" s="70"/>
      <c r="BV1414" s="70"/>
      <c r="BW1414" s="70"/>
      <c r="BX1414" s="70"/>
      <c r="BY1414" s="70"/>
      <c r="BZ1414" s="70"/>
      <c r="CA1414" s="70"/>
      <c r="CB1414" s="70"/>
      <c r="CC1414" s="70"/>
      <c r="CD1414" s="70"/>
      <c r="CE1414" s="70"/>
      <c r="CF1414" s="70"/>
      <c r="CG1414" s="70"/>
      <c r="CH1414" s="70"/>
      <c r="CI1414" s="70"/>
      <c r="CJ1414" s="70"/>
      <c r="CK1414" s="70"/>
      <c r="CL1414" s="70"/>
      <c r="CM1414" s="70"/>
      <c r="CN1414" s="70"/>
      <c r="CO1414" s="70"/>
      <c r="CP1414" s="70"/>
      <c r="CQ1414" s="70"/>
      <c r="CR1414" s="70"/>
      <c r="CS1414" s="58">
        <f>+AL1414+AT1414</f>
        <v>0</v>
      </c>
      <c r="CT1414" s="76">
        <f>+BA1414+BG1414+BM1414+BS1414+BY1414+CE1414+CK1414+CQ1414</f>
        <v>0</v>
      </c>
      <c r="CU1414" s="76">
        <f>+CS1414-CT1414</f>
        <v>0</v>
      </c>
      <c r="CV1414" s="81">
        <f>+AE1414-AL1414-AT1414</f>
        <v>100</v>
      </c>
      <c r="CW1414" s="70"/>
      <c r="CX1414" s="70"/>
      <c r="CY1414" s="70"/>
    </row>
    <row r="1415" spans="1:103">
      <c r="A1415" s="70" t="s">
        <v>668</v>
      </c>
      <c r="B1415" s="71">
        <v>82</v>
      </c>
      <c r="C1415" s="72" t="s">
        <v>402</v>
      </c>
      <c r="D1415" s="72" t="s">
        <v>403</v>
      </c>
      <c r="E1415" s="71"/>
      <c r="F1415" s="71"/>
      <c r="G1415" s="71" t="s">
        <v>264</v>
      </c>
      <c r="H1415" s="71">
        <v>7</v>
      </c>
      <c r="I1415" s="73">
        <v>135</v>
      </c>
      <c r="J1415" s="73">
        <v>49900</v>
      </c>
      <c r="K1415" s="72">
        <v>0</v>
      </c>
      <c r="L1415" s="72" t="s">
        <v>41</v>
      </c>
      <c r="M1415" s="92" t="s">
        <v>14</v>
      </c>
      <c r="N1415" s="70" t="s">
        <v>158</v>
      </c>
      <c r="O1415" s="70" t="s">
        <v>3841</v>
      </c>
      <c r="P1415" s="70" t="s">
        <v>14</v>
      </c>
      <c r="Q1415" s="89" t="s">
        <v>670</v>
      </c>
      <c r="R1415" s="70" t="s">
        <v>671</v>
      </c>
      <c r="S1415" s="70" t="s">
        <v>677</v>
      </c>
      <c r="T1415" s="88"/>
      <c r="U1415" s="88"/>
      <c r="V1415" s="87">
        <v>12.5</v>
      </c>
      <c r="W1415" s="87" t="s">
        <v>1017</v>
      </c>
      <c r="X1415" s="78">
        <v>44752</v>
      </c>
      <c r="Y1415" s="78">
        <v>44950</v>
      </c>
      <c r="Z1415" s="69" t="s">
        <v>1080</v>
      </c>
      <c r="AA1415" s="319">
        <v>6000</v>
      </c>
      <c r="AB1415" s="70">
        <v>61</v>
      </c>
      <c r="AC1415" s="70">
        <v>46</v>
      </c>
      <c r="AD1415" s="78">
        <v>46326</v>
      </c>
      <c r="AE1415" s="115">
        <v>100</v>
      </c>
      <c r="AF1415" s="115"/>
      <c r="AG1415" s="70"/>
      <c r="AH1415" s="70"/>
      <c r="AI1415" s="70"/>
      <c r="AJ1415" s="70"/>
      <c r="AK1415" s="70"/>
      <c r="AL1415" s="76"/>
      <c r="AM1415" s="76"/>
      <c r="AN1415" s="76"/>
      <c r="AO1415" s="76"/>
      <c r="AP1415" s="76"/>
      <c r="AQ1415" s="76"/>
      <c r="AR1415" s="76"/>
      <c r="AS1415" s="76"/>
      <c r="AT1415" s="76"/>
      <c r="AU1415" s="76"/>
      <c r="AV1415" s="76"/>
      <c r="AW1415" s="70"/>
      <c r="AX1415" s="70"/>
      <c r="AY1415" s="70"/>
      <c r="AZ1415" s="70"/>
      <c r="BA1415" s="76"/>
      <c r="BB1415" s="76"/>
      <c r="BC1415" s="70"/>
      <c r="BD1415" s="70"/>
      <c r="BE1415" s="70"/>
      <c r="BF1415" s="70"/>
      <c r="BG1415" s="70"/>
      <c r="BH1415" s="70"/>
      <c r="BI1415" s="70"/>
      <c r="BJ1415" s="70"/>
      <c r="BK1415" s="70"/>
      <c r="BL1415" s="70"/>
      <c r="BM1415" s="70"/>
      <c r="BN1415" s="70"/>
      <c r="BO1415" s="70"/>
      <c r="BP1415" s="70"/>
      <c r="BQ1415" s="70"/>
      <c r="BR1415" s="70"/>
      <c r="BS1415" s="70"/>
      <c r="BT1415" s="70"/>
      <c r="BU1415" s="70"/>
      <c r="BV1415" s="70"/>
      <c r="BW1415" s="70"/>
      <c r="BX1415" s="70"/>
      <c r="BY1415" s="70"/>
      <c r="BZ1415" s="70"/>
      <c r="CA1415" s="70"/>
      <c r="CB1415" s="70"/>
      <c r="CC1415" s="70"/>
      <c r="CD1415" s="70"/>
      <c r="CE1415" s="70"/>
      <c r="CF1415" s="70"/>
      <c r="CG1415" s="70"/>
      <c r="CH1415" s="70"/>
      <c r="CI1415" s="70"/>
      <c r="CJ1415" s="70"/>
      <c r="CK1415" s="70"/>
      <c r="CL1415" s="70"/>
      <c r="CM1415" s="70"/>
      <c r="CN1415" s="70"/>
      <c r="CO1415" s="70"/>
      <c r="CP1415" s="70"/>
      <c r="CQ1415" s="70"/>
      <c r="CR1415" s="70"/>
      <c r="CS1415" s="58">
        <f>+AL1415+AT1415</f>
        <v>0</v>
      </c>
      <c r="CT1415" s="76">
        <f>+BA1415+BG1415+BM1415+BS1415+BY1415+CE1415+CK1415+CQ1415</f>
        <v>0</v>
      </c>
      <c r="CU1415" s="76">
        <f>+CS1415-CT1415</f>
        <v>0</v>
      </c>
      <c r="CV1415" s="81">
        <f>+AE1415-AL1415-AT1415</f>
        <v>100</v>
      </c>
      <c r="CW1415" s="70"/>
      <c r="CX1415" s="70"/>
      <c r="CY1415" s="70"/>
    </row>
    <row r="1416" spans="1:103">
      <c r="A1416" s="70" t="s">
        <v>668</v>
      </c>
      <c r="B1416" s="71">
        <v>82</v>
      </c>
      <c r="C1416" s="72" t="s">
        <v>402</v>
      </c>
      <c r="D1416" s="72" t="s">
        <v>403</v>
      </c>
      <c r="E1416" s="71"/>
      <c r="F1416" s="71"/>
      <c r="G1416" s="71" t="s">
        <v>264</v>
      </c>
      <c r="H1416" s="71">
        <v>7</v>
      </c>
      <c r="I1416" s="73">
        <v>135</v>
      </c>
      <c r="J1416" s="73">
        <v>49900</v>
      </c>
      <c r="K1416" s="72">
        <v>0</v>
      </c>
      <c r="L1416" s="72" t="s">
        <v>41</v>
      </c>
      <c r="M1416" s="92" t="s">
        <v>14</v>
      </c>
      <c r="N1416" s="70" t="s">
        <v>158</v>
      </c>
      <c r="O1416" s="70" t="s">
        <v>3841</v>
      </c>
      <c r="P1416" s="70" t="s">
        <v>14</v>
      </c>
      <c r="Q1416" s="89" t="s">
        <v>670</v>
      </c>
      <c r="R1416" s="70" t="s">
        <v>671</v>
      </c>
      <c r="S1416" s="70" t="s">
        <v>677</v>
      </c>
      <c r="T1416" s="88"/>
      <c r="U1416" s="88"/>
      <c r="V1416" s="87">
        <v>12.5</v>
      </c>
      <c r="W1416" s="87" t="s">
        <v>1017</v>
      </c>
      <c r="X1416" s="78">
        <v>44752</v>
      </c>
      <c r="Y1416" s="78">
        <v>44950</v>
      </c>
      <c r="Z1416" s="69" t="s">
        <v>1080</v>
      </c>
      <c r="AA1416" s="319">
        <v>6000</v>
      </c>
      <c r="AB1416" s="70">
        <v>61</v>
      </c>
      <c r="AC1416" s="70">
        <v>47</v>
      </c>
      <c r="AD1416" s="78">
        <v>46356</v>
      </c>
      <c r="AE1416" s="115">
        <v>100</v>
      </c>
      <c r="AF1416" s="115"/>
      <c r="AG1416" s="70"/>
      <c r="AH1416" s="70"/>
      <c r="AI1416" s="70"/>
      <c r="AJ1416" s="70"/>
      <c r="AK1416" s="70"/>
      <c r="AL1416" s="76"/>
      <c r="AM1416" s="76"/>
      <c r="AN1416" s="76"/>
      <c r="AO1416" s="76"/>
      <c r="AP1416" s="76"/>
      <c r="AQ1416" s="76"/>
      <c r="AR1416" s="76"/>
      <c r="AS1416" s="76"/>
      <c r="AT1416" s="76"/>
      <c r="AU1416" s="76"/>
      <c r="AV1416" s="76"/>
      <c r="AW1416" s="70"/>
      <c r="AX1416" s="70"/>
      <c r="AY1416" s="70"/>
      <c r="AZ1416" s="70"/>
      <c r="BA1416" s="76"/>
      <c r="BB1416" s="76"/>
      <c r="BC1416" s="70"/>
      <c r="BD1416" s="70"/>
      <c r="BE1416" s="70"/>
      <c r="BF1416" s="70"/>
      <c r="BG1416" s="70"/>
      <c r="BH1416" s="70"/>
      <c r="BI1416" s="70"/>
      <c r="BJ1416" s="70"/>
      <c r="BK1416" s="70"/>
      <c r="BL1416" s="70"/>
      <c r="BM1416" s="70"/>
      <c r="BN1416" s="70"/>
      <c r="BO1416" s="70"/>
      <c r="BP1416" s="70"/>
      <c r="BQ1416" s="70"/>
      <c r="BR1416" s="70"/>
      <c r="BS1416" s="70"/>
      <c r="BT1416" s="70"/>
      <c r="BU1416" s="70"/>
      <c r="BV1416" s="70"/>
      <c r="BW1416" s="70"/>
      <c r="BX1416" s="70"/>
      <c r="BY1416" s="70"/>
      <c r="BZ1416" s="70"/>
      <c r="CA1416" s="70"/>
      <c r="CB1416" s="70"/>
      <c r="CC1416" s="70"/>
      <c r="CD1416" s="70"/>
      <c r="CE1416" s="70"/>
      <c r="CF1416" s="70"/>
      <c r="CG1416" s="70"/>
      <c r="CH1416" s="70"/>
      <c r="CI1416" s="70"/>
      <c r="CJ1416" s="70"/>
      <c r="CK1416" s="70"/>
      <c r="CL1416" s="70"/>
      <c r="CM1416" s="70"/>
      <c r="CN1416" s="70"/>
      <c r="CO1416" s="70"/>
      <c r="CP1416" s="70"/>
      <c r="CQ1416" s="70"/>
      <c r="CR1416" s="70"/>
      <c r="CS1416" s="58">
        <f>+AL1416+AT1416</f>
        <v>0</v>
      </c>
      <c r="CT1416" s="76">
        <f>+BA1416+BG1416+BM1416+BS1416+BY1416+CE1416+CK1416+CQ1416</f>
        <v>0</v>
      </c>
      <c r="CU1416" s="76">
        <f>+CS1416-CT1416</f>
        <v>0</v>
      </c>
      <c r="CV1416" s="81">
        <f>+AE1416-AL1416-AT1416</f>
        <v>100</v>
      </c>
      <c r="CW1416" s="70"/>
      <c r="CX1416" s="70"/>
      <c r="CY1416" s="70"/>
    </row>
    <row r="1417" spans="1:103">
      <c r="A1417" s="70" t="s">
        <v>668</v>
      </c>
      <c r="B1417" s="71">
        <v>82</v>
      </c>
      <c r="C1417" s="72" t="s">
        <v>402</v>
      </c>
      <c r="D1417" s="72" t="s">
        <v>403</v>
      </c>
      <c r="E1417" s="71"/>
      <c r="F1417" s="71"/>
      <c r="G1417" s="71" t="s">
        <v>264</v>
      </c>
      <c r="H1417" s="71">
        <v>7</v>
      </c>
      <c r="I1417" s="73">
        <v>135</v>
      </c>
      <c r="J1417" s="73">
        <v>49900</v>
      </c>
      <c r="K1417" s="72">
        <v>0</v>
      </c>
      <c r="L1417" s="72" t="s">
        <v>41</v>
      </c>
      <c r="M1417" s="92" t="s">
        <v>14</v>
      </c>
      <c r="N1417" s="70" t="s">
        <v>158</v>
      </c>
      <c r="O1417" s="70" t="s">
        <v>3841</v>
      </c>
      <c r="P1417" s="70" t="s">
        <v>14</v>
      </c>
      <c r="Q1417" s="89" t="s">
        <v>670</v>
      </c>
      <c r="R1417" s="70" t="s">
        <v>671</v>
      </c>
      <c r="S1417" s="70" t="s">
        <v>677</v>
      </c>
      <c r="T1417" s="88"/>
      <c r="U1417" s="88"/>
      <c r="V1417" s="87">
        <v>12.5</v>
      </c>
      <c r="W1417" s="87" t="s">
        <v>1017</v>
      </c>
      <c r="X1417" s="78">
        <v>44752</v>
      </c>
      <c r="Y1417" s="78">
        <v>44950</v>
      </c>
      <c r="Z1417" s="69" t="s">
        <v>1080</v>
      </c>
      <c r="AA1417" s="319">
        <v>6000</v>
      </c>
      <c r="AB1417" s="70">
        <v>61</v>
      </c>
      <c r="AC1417" s="70">
        <v>48</v>
      </c>
      <c r="AD1417" s="78">
        <v>46387</v>
      </c>
      <c r="AE1417" s="115">
        <v>100</v>
      </c>
      <c r="AF1417" s="115"/>
      <c r="AG1417" s="70"/>
      <c r="AH1417" s="70"/>
      <c r="AI1417" s="70"/>
      <c r="AJ1417" s="70"/>
      <c r="AK1417" s="70"/>
      <c r="AL1417" s="76"/>
      <c r="AM1417" s="76"/>
      <c r="AN1417" s="76"/>
      <c r="AO1417" s="76"/>
      <c r="AP1417" s="76"/>
      <c r="AQ1417" s="76"/>
      <c r="AR1417" s="76"/>
      <c r="AS1417" s="76"/>
      <c r="AT1417" s="76"/>
      <c r="AU1417" s="76"/>
      <c r="AV1417" s="76"/>
      <c r="AW1417" s="70"/>
      <c r="AX1417" s="70"/>
      <c r="AY1417" s="70"/>
      <c r="AZ1417" s="70"/>
      <c r="BA1417" s="76"/>
      <c r="BB1417" s="76"/>
      <c r="BC1417" s="70"/>
      <c r="BD1417" s="70"/>
      <c r="BE1417" s="70"/>
      <c r="BF1417" s="70"/>
      <c r="BG1417" s="70"/>
      <c r="BH1417" s="70"/>
      <c r="BI1417" s="70"/>
      <c r="BJ1417" s="70"/>
      <c r="BK1417" s="70"/>
      <c r="BL1417" s="70"/>
      <c r="BM1417" s="70"/>
      <c r="BN1417" s="70"/>
      <c r="BO1417" s="70"/>
      <c r="BP1417" s="70"/>
      <c r="BQ1417" s="70"/>
      <c r="BR1417" s="70"/>
      <c r="BS1417" s="70"/>
      <c r="BT1417" s="70"/>
      <c r="BU1417" s="70"/>
      <c r="BV1417" s="70"/>
      <c r="BW1417" s="70"/>
      <c r="BX1417" s="70"/>
      <c r="BY1417" s="70"/>
      <c r="BZ1417" s="70"/>
      <c r="CA1417" s="70"/>
      <c r="CB1417" s="70"/>
      <c r="CC1417" s="70"/>
      <c r="CD1417" s="70"/>
      <c r="CE1417" s="70"/>
      <c r="CF1417" s="70"/>
      <c r="CG1417" s="70"/>
      <c r="CH1417" s="70"/>
      <c r="CI1417" s="70"/>
      <c r="CJ1417" s="70"/>
      <c r="CK1417" s="70"/>
      <c r="CL1417" s="70"/>
      <c r="CM1417" s="70"/>
      <c r="CN1417" s="70"/>
      <c r="CO1417" s="70"/>
      <c r="CP1417" s="70"/>
      <c r="CQ1417" s="70"/>
      <c r="CR1417" s="70"/>
      <c r="CS1417" s="58">
        <f>+AL1417+AT1417</f>
        <v>0</v>
      </c>
      <c r="CT1417" s="76">
        <f>+BA1417+BG1417+BM1417+BS1417+BY1417+CE1417+CK1417+CQ1417</f>
        <v>0</v>
      </c>
      <c r="CU1417" s="76">
        <f>+CS1417-CT1417</f>
        <v>0</v>
      </c>
      <c r="CV1417" s="81">
        <f>+AE1417-AL1417-AT1417</f>
        <v>100</v>
      </c>
      <c r="CW1417" s="70"/>
      <c r="CX1417" s="70"/>
      <c r="CY1417" s="70"/>
    </row>
    <row r="1418" spans="1:103">
      <c r="A1418" s="70" t="s">
        <v>668</v>
      </c>
      <c r="B1418" s="71">
        <v>82</v>
      </c>
      <c r="C1418" s="72" t="s">
        <v>402</v>
      </c>
      <c r="D1418" s="72" t="s">
        <v>403</v>
      </c>
      <c r="E1418" s="71"/>
      <c r="F1418" s="71"/>
      <c r="G1418" s="71" t="s">
        <v>264</v>
      </c>
      <c r="H1418" s="71">
        <v>7</v>
      </c>
      <c r="I1418" s="73">
        <v>135</v>
      </c>
      <c r="J1418" s="73">
        <v>49900</v>
      </c>
      <c r="K1418" s="72">
        <v>0</v>
      </c>
      <c r="L1418" s="72" t="s">
        <v>41</v>
      </c>
      <c r="M1418" s="92" t="s">
        <v>14</v>
      </c>
      <c r="N1418" s="70" t="s">
        <v>158</v>
      </c>
      <c r="O1418" s="70" t="s">
        <v>3841</v>
      </c>
      <c r="P1418" s="70" t="s">
        <v>14</v>
      </c>
      <c r="Q1418" s="89" t="s">
        <v>670</v>
      </c>
      <c r="R1418" s="70" t="s">
        <v>671</v>
      </c>
      <c r="S1418" s="70" t="s">
        <v>677</v>
      </c>
      <c r="T1418" s="88"/>
      <c r="U1418" s="88"/>
      <c r="V1418" s="87">
        <v>12.5</v>
      </c>
      <c r="W1418" s="87" t="s">
        <v>1017</v>
      </c>
      <c r="X1418" s="78">
        <v>44752</v>
      </c>
      <c r="Y1418" s="78">
        <v>44950</v>
      </c>
      <c r="Z1418" s="69" t="s">
        <v>1080</v>
      </c>
      <c r="AA1418" s="319">
        <v>6000</v>
      </c>
      <c r="AB1418" s="70">
        <v>61</v>
      </c>
      <c r="AC1418" s="70">
        <v>49</v>
      </c>
      <c r="AD1418" s="78">
        <v>46418</v>
      </c>
      <c r="AE1418" s="115">
        <v>100</v>
      </c>
      <c r="AF1418" s="115"/>
      <c r="AG1418" s="70"/>
      <c r="AH1418" s="70"/>
      <c r="AI1418" s="70"/>
      <c r="AJ1418" s="70"/>
      <c r="AK1418" s="70"/>
      <c r="AL1418" s="76"/>
      <c r="AM1418" s="76"/>
      <c r="AN1418" s="76"/>
      <c r="AO1418" s="76"/>
      <c r="AP1418" s="76"/>
      <c r="AQ1418" s="76"/>
      <c r="AR1418" s="76"/>
      <c r="AS1418" s="76"/>
      <c r="AT1418" s="76"/>
      <c r="AU1418" s="76"/>
      <c r="AV1418" s="76"/>
      <c r="AW1418" s="70"/>
      <c r="AX1418" s="70"/>
      <c r="AY1418" s="70"/>
      <c r="AZ1418" s="70"/>
      <c r="BA1418" s="76"/>
      <c r="BB1418" s="76"/>
      <c r="BC1418" s="70"/>
      <c r="BD1418" s="70"/>
      <c r="BE1418" s="70"/>
      <c r="BF1418" s="70"/>
      <c r="BG1418" s="70"/>
      <c r="BH1418" s="70"/>
      <c r="BI1418" s="70"/>
      <c r="BJ1418" s="70"/>
      <c r="BK1418" s="70"/>
      <c r="BL1418" s="70"/>
      <c r="BM1418" s="70"/>
      <c r="BN1418" s="70"/>
      <c r="BO1418" s="70"/>
      <c r="BP1418" s="70"/>
      <c r="BQ1418" s="70"/>
      <c r="BR1418" s="70"/>
      <c r="BS1418" s="70"/>
      <c r="BT1418" s="70"/>
      <c r="BU1418" s="70"/>
      <c r="BV1418" s="70"/>
      <c r="BW1418" s="70"/>
      <c r="BX1418" s="70"/>
      <c r="BY1418" s="70"/>
      <c r="BZ1418" s="70"/>
      <c r="CA1418" s="70"/>
      <c r="CB1418" s="70"/>
      <c r="CC1418" s="70"/>
      <c r="CD1418" s="70"/>
      <c r="CE1418" s="70"/>
      <c r="CF1418" s="70"/>
      <c r="CG1418" s="70"/>
      <c r="CH1418" s="70"/>
      <c r="CI1418" s="70"/>
      <c r="CJ1418" s="70"/>
      <c r="CK1418" s="70"/>
      <c r="CL1418" s="70"/>
      <c r="CM1418" s="70"/>
      <c r="CN1418" s="70"/>
      <c r="CO1418" s="70"/>
      <c r="CP1418" s="70"/>
      <c r="CQ1418" s="70"/>
      <c r="CR1418" s="70"/>
      <c r="CS1418" s="58">
        <f>+AL1418+AT1418</f>
        <v>0</v>
      </c>
      <c r="CT1418" s="76">
        <f>+BA1418+BG1418+BM1418+BS1418+BY1418+CE1418+CK1418+CQ1418</f>
        <v>0</v>
      </c>
      <c r="CU1418" s="76">
        <f>+CS1418-CT1418</f>
        <v>0</v>
      </c>
      <c r="CV1418" s="81">
        <f>+AE1418-AL1418-AT1418</f>
        <v>100</v>
      </c>
      <c r="CW1418" s="70"/>
      <c r="CX1418" s="70"/>
      <c r="CY1418" s="70"/>
    </row>
    <row r="1419" spans="1:103">
      <c r="A1419" s="70" t="s">
        <v>668</v>
      </c>
      <c r="B1419" s="71">
        <v>82</v>
      </c>
      <c r="C1419" s="72" t="s">
        <v>402</v>
      </c>
      <c r="D1419" s="72" t="s">
        <v>403</v>
      </c>
      <c r="E1419" s="71"/>
      <c r="F1419" s="71"/>
      <c r="G1419" s="71" t="s">
        <v>264</v>
      </c>
      <c r="H1419" s="71">
        <v>7</v>
      </c>
      <c r="I1419" s="73">
        <v>135</v>
      </c>
      <c r="J1419" s="73">
        <v>49900</v>
      </c>
      <c r="K1419" s="72">
        <v>0</v>
      </c>
      <c r="L1419" s="72" t="s">
        <v>41</v>
      </c>
      <c r="M1419" s="92" t="s">
        <v>14</v>
      </c>
      <c r="N1419" s="70" t="s">
        <v>158</v>
      </c>
      <c r="O1419" s="70" t="s">
        <v>3841</v>
      </c>
      <c r="P1419" s="70" t="s">
        <v>14</v>
      </c>
      <c r="Q1419" s="89" t="s">
        <v>670</v>
      </c>
      <c r="R1419" s="70" t="s">
        <v>671</v>
      </c>
      <c r="S1419" s="70" t="s">
        <v>677</v>
      </c>
      <c r="T1419" s="88"/>
      <c r="U1419" s="88"/>
      <c r="V1419" s="87">
        <v>12.5</v>
      </c>
      <c r="W1419" s="87" t="s">
        <v>1017</v>
      </c>
      <c r="X1419" s="78">
        <v>44752</v>
      </c>
      <c r="Y1419" s="78">
        <v>44950</v>
      </c>
      <c r="Z1419" s="69" t="s">
        <v>1080</v>
      </c>
      <c r="AA1419" s="319">
        <v>6000</v>
      </c>
      <c r="AB1419" s="70">
        <v>61</v>
      </c>
      <c r="AC1419" s="70">
        <v>50</v>
      </c>
      <c r="AD1419" s="78">
        <v>46446</v>
      </c>
      <c r="AE1419" s="115">
        <v>100</v>
      </c>
      <c r="AF1419" s="115"/>
      <c r="AG1419" s="70"/>
      <c r="AH1419" s="70"/>
      <c r="AI1419" s="70"/>
      <c r="AJ1419" s="70"/>
      <c r="AK1419" s="70"/>
      <c r="AL1419" s="76"/>
      <c r="AM1419" s="76"/>
      <c r="AN1419" s="76"/>
      <c r="AO1419" s="76"/>
      <c r="AP1419" s="76"/>
      <c r="AQ1419" s="76"/>
      <c r="AR1419" s="76"/>
      <c r="AS1419" s="76"/>
      <c r="AT1419" s="76"/>
      <c r="AU1419" s="76"/>
      <c r="AV1419" s="76"/>
      <c r="AW1419" s="70"/>
      <c r="AX1419" s="70"/>
      <c r="AY1419" s="70"/>
      <c r="AZ1419" s="70"/>
      <c r="BA1419" s="76"/>
      <c r="BB1419" s="76"/>
      <c r="BC1419" s="70"/>
      <c r="BD1419" s="70"/>
      <c r="BE1419" s="70"/>
      <c r="BF1419" s="70"/>
      <c r="BG1419" s="70"/>
      <c r="BH1419" s="70"/>
      <c r="BI1419" s="70"/>
      <c r="BJ1419" s="70"/>
      <c r="BK1419" s="70"/>
      <c r="BL1419" s="70"/>
      <c r="BM1419" s="70"/>
      <c r="BN1419" s="70"/>
      <c r="BO1419" s="70"/>
      <c r="BP1419" s="70"/>
      <c r="BQ1419" s="70"/>
      <c r="BR1419" s="70"/>
      <c r="BS1419" s="70"/>
      <c r="BT1419" s="70"/>
      <c r="BU1419" s="70"/>
      <c r="BV1419" s="70"/>
      <c r="BW1419" s="70"/>
      <c r="BX1419" s="70"/>
      <c r="BY1419" s="70"/>
      <c r="BZ1419" s="70"/>
      <c r="CA1419" s="70"/>
      <c r="CB1419" s="70"/>
      <c r="CC1419" s="70"/>
      <c r="CD1419" s="70"/>
      <c r="CE1419" s="70"/>
      <c r="CF1419" s="70"/>
      <c r="CG1419" s="70"/>
      <c r="CH1419" s="70"/>
      <c r="CI1419" s="70"/>
      <c r="CJ1419" s="70"/>
      <c r="CK1419" s="70"/>
      <c r="CL1419" s="70"/>
      <c r="CM1419" s="70"/>
      <c r="CN1419" s="70"/>
      <c r="CO1419" s="70"/>
      <c r="CP1419" s="70"/>
      <c r="CQ1419" s="70"/>
      <c r="CR1419" s="70"/>
      <c r="CS1419" s="58">
        <f>+AL1419+AT1419</f>
        <v>0</v>
      </c>
      <c r="CT1419" s="76">
        <f>+BA1419+BG1419+BM1419+BS1419+BY1419+CE1419+CK1419+CQ1419</f>
        <v>0</v>
      </c>
      <c r="CU1419" s="76">
        <f>+CS1419-CT1419</f>
        <v>0</v>
      </c>
      <c r="CV1419" s="81">
        <f>+AE1419-AL1419-AT1419</f>
        <v>100</v>
      </c>
      <c r="CW1419" s="70"/>
      <c r="CX1419" s="70"/>
      <c r="CY1419" s="70"/>
    </row>
    <row r="1420" spans="1:103">
      <c r="A1420" s="70" t="s">
        <v>668</v>
      </c>
      <c r="B1420" s="71">
        <v>82</v>
      </c>
      <c r="C1420" s="72" t="s">
        <v>402</v>
      </c>
      <c r="D1420" s="72" t="s">
        <v>403</v>
      </c>
      <c r="E1420" s="71"/>
      <c r="F1420" s="71"/>
      <c r="G1420" s="71" t="s">
        <v>264</v>
      </c>
      <c r="H1420" s="71">
        <v>7</v>
      </c>
      <c r="I1420" s="73">
        <v>135</v>
      </c>
      <c r="J1420" s="73">
        <v>49900</v>
      </c>
      <c r="K1420" s="72">
        <v>0</v>
      </c>
      <c r="L1420" s="72" t="s">
        <v>41</v>
      </c>
      <c r="M1420" s="92" t="s">
        <v>14</v>
      </c>
      <c r="N1420" s="70" t="s">
        <v>158</v>
      </c>
      <c r="O1420" s="70" t="s">
        <v>3841</v>
      </c>
      <c r="P1420" s="70" t="s">
        <v>14</v>
      </c>
      <c r="Q1420" s="89" t="s">
        <v>670</v>
      </c>
      <c r="R1420" s="70" t="s">
        <v>671</v>
      </c>
      <c r="S1420" s="70" t="s">
        <v>677</v>
      </c>
      <c r="T1420" s="88"/>
      <c r="U1420" s="88"/>
      <c r="V1420" s="87">
        <v>12.5</v>
      </c>
      <c r="W1420" s="87" t="s">
        <v>1017</v>
      </c>
      <c r="X1420" s="78">
        <v>44752</v>
      </c>
      <c r="Y1420" s="78">
        <v>44950</v>
      </c>
      <c r="Z1420" s="69" t="s">
        <v>1080</v>
      </c>
      <c r="AA1420" s="319">
        <v>6000</v>
      </c>
      <c r="AB1420" s="70">
        <v>61</v>
      </c>
      <c r="AC1420" s="70">
        <v>51</v>
      </c>
      <c r="AD1420" s="78">
        <v>46477</v>
      </c>
      <c r="AE1420" s="115">
        <v>100</v>
      </c>
      <c r="AF1420" s="115"/>
      <c r="AG1420" s="70"/>
      <c r="AH1420" s="70"/>
      <c r="AI1420" s="70"/>
      <c r="AJ1420" s="70"/>
      <c r="AK1420" s="70"/>
      <c r="AL1420" s="76"/>
      <c r="AM1420" s="76"/>
      <c r="AN1420" s="76"/>
      <c r="AO1420" s="76"/>
      <c r="AP1420" s="76"/>
      <c r="AQ1420" s="76"/>
      <c r="AR1420" s="76"/>
      <c r="AS1420" s="76"/>
      <c r="AT1420" s="76"/>
      <c r="AU1420" s="76"/>
      <c r="AV1420" s="76"/>
      <c r="AW1420" s="70"/>
      <c r="AX1420" s="70"/>
      <c r="AY1420" s="70"/>
      <c r="AZ1420" s="70"/>
      <c r="BA1420" s="76"/>
      <c r="BB1420" s="76"/>
      <c r="BC1420" s="70"/>
      <c r="BD1420" s="70"/>
      <c r="BE1420" s="70"/>
      <c r="BF1420" s="70"/>
      <c r="BG1420" s="70"/>
      <c r="BH1420" s="70"/>
      <c r="BI1420" s="70"/>
      <c r="BJ1420" s="70"/>
      <c r="BK1420" s="70"/>
      <c r="BL1420" s="70"/>
      <c r="BM1420" s="70"/>
      <c r="BN1420" s="70"/>
      <c r="BO1420" s="70"/>
      <c r="BP1420" s="70"/>
      <c r="BQ1420" s="70"/>
      <c r="BR1420" s="70"/>
      <c r="BS1420" s="70"/>
      <c r="BT1420" s="70"/>
      <c r="BU1420" s="70"/>
      <c r="BV1420" s="70"/>
      <c r="BW1420" s="70"/>
      <c r="BX1420" s="70"/>
      <c r="BY1420" s="70"/>
      <c r="BZ1420" s="70"/>
      <c r="CA1420" s="70"/>
      <c r="CB1420" s="70"/>
      <c r="CC1420" s="70"/>
      <c r="CD1420" s="70"/>
      <c r="CE1420" s="70"/>
      <c r="CF1420" s="70"/>
      <c r="CG1420" s="70"/>
      <c r="CH1420" s="70"/>
      <c r="CI1420" s="70"/>
      <c r="CJ1420" s="70"/>
      <c r="CK1420" s="70"/>
      <c r="CL1420" s="70"/>
      <c r="CM1420" s="70"/>
      <c r="CN1420" s="70"/>
      <c r="CO1420" s="70"/>
      <c r="CP1420" s="70"/>
      <c r="CQ1420" s="70"/>
      <c r="CR1420" s="70"/>
      <c r="CS1420" s="58">
        <f>+AL1420+AT1420</f>
        <v>0</v>
      </c>
      <c r="CT1420" s="76">
        <f>+BA1420+BG1420+BM1420+BS1420+BY1420+CE1420+CK1420+CQ1420</f>
        <v>0</v>
      </c>
      <c r="CU1420" s="76">
        <f>+CS1420-CT1420</f>
        <v>0</v>
      </c>
      <c r="CV1420" s="81">
        <f>+AE1420-AL1420-AT1420</f>
        <v>100</v>
      </c>
      <c r="CW1420" s="70"/>
      <c r="CX1420" s="70"/>
      <c r="CY1420" s="70"/>
    </row>
    <row r="1421" spans="1:103">
      <c r="A1421" s="70" t="s">
        <v>668</v>
      </c>
      <c r="B1421" s="71">
        <v>82</v>
      </c>
      <c r="C1421" s="72" t="s">
        <v>402</v>
      </c>
      <c r="D1421" s="72" t="s">
        <v>403</v>
      </c>
      <c r="E1421" s="71"/>
      <c r="F1421" s="71"/>
      <c r="G1421" s="71" t="s">
        <v>264</v>
      </c>
      <c r="H1421" s="71">
        <v>7</v>
      </c>
      <c r="I1421" s="73">
        <v>135</v>
      </c>
      <c r="J1421" s="73">
        <v>49900</v>
      </c>
      <c r="K1421" s="72">
        <v>0</v>
      </c>
      <c r="L1421" s="72" t="s">
        <v>41</v>
      </c>
      <c r="M1421" s="92" t="s">
        <v>14</v>
      </c>
      <c r="N1421" s="70" t="s">
        <v>158</v>
      </c>
      <c r="O1421" s="70" t="s">
        <v>3841</v>
      </c>
      <c r="P1421" s="70" t="s">
        <v>14</v>
      </c>
      <c r="Q1421" s="89" t="s">
        <v>670</v>
      </c>
      <c r="R1421" s="70" t="s">
        <v>671</v>
      </c>
      <c r="S1421" s="70" t="s">
        <v>677</v>
      </c>
      <c r="T1421" s="88"/>
      <c r="U1421" s="88"/>
      <c r="V1421" s="87">
        <v>12.5</v>
      </c>
      <c r="W1421" s="87" t="s">
        <v>1017</v>
      </c>
      <c r="X1421" s="78">
        <v>44752</v>
      </c>
      <c r="Y1421" s="78">
        <v>44950</v>
      </c>
      <c r="Z1421" s="69" t="s">
        <v>1080</v>
      </c>
      <c r="AA1421" s="319">
        <v>6000</v>
      </c>
      <c r="AB1421" s="70">
        <v>61</v>
      </c>
      <c r="AC1421" s="70">
        <v>52</v>
      </c>
      <c r="AD1421" s="78">
        <v>46507</v>
      </c>
      <c r="AE1421" s="115">
        <v>100</v>
      </c>
      <c r="AF1421" s="115"/>
      <c r="AG1421" s="70"/>
      <c r="AH1421" s="70"/>
      <c r="AI1421" s="70"/>
      <c r="AJ1421" s="70"/>
      <c r="AK1421" s="70"/>
      <c r="AL1421" s="76"/>
      <c r="AM1421" s="76"/>
      <c r="AN1421" s="76"/>
      <c r="AO1421" s="76"/>
      <c r="AP1421" s="76"/>
      <c r="AQ1421" s="76"/>
      <c r="AR1421" s="76"/>
      <c r="AS1421" s="76"/>
      <c r="AT1421" s="76"/>
      <c r="AU1421" s="76"/>
      <c r="AV1421" s="76"/>
      <c r="AW1421" s="70"/>
      <c r="AX1421" s="70"/>
      <c r="AY1421" s="70"/>
      <c r="AZ1421" s="70"/>
      <c r="BA1421" s="76"/>
      <c r="BB1421" s="76"/>
      <c r="BC1421" s="70"/>
      <c r="BD1421" s="70"/>
      <c r="BE1421" s="70"/>
      <c r="BF1421" s="70"/>
      <c r="BG1421" s="70"/>
      <c r="BH1421" s="70"/>
      <c r="BI1421" s="70"/>
      <c r="BJ1421" s="70"/>
      <c r="BK1421" s="70"/>
      <c r="BL1421" s="70"/>
      <c r="BM1421" s="70"/>
      <c r="BN1421" s="70"/>
      <c r="BO1421" s="70"/>
      <c r="BP1421" s="70"/>
      <c r="BQ1421" s="70"/>
      <c r="BR1421" s="70"/>
      <c r="BS1421" s="70"/>
      <c r="BT1421" s="70"/>
      <c r="BU1421" s="70"/>
      <c r="BV1421" s="70"/>
      <c r="BW1421" s="70"/>
      <c r="BX1421" s="70"/>
      <c r="BY1421" s="70"/>
      <c r="BZ1421" s="70"/>
      <c r="CA1421" s="70"/>
      <c r="CB1421" s="70"/>
      <c r="CC1421" s="70"/>
      <c r="CD1421" s="70"/>
      <c r="CE1421" s="70"/>
      <c r="CF1421" s="70"/>
      <c r="CG1421" s="70"/>
      <c r="CH1421" s="70"/>
      <c r="CI1421" s="70"/>
      <c r="CJ1421" s="70"/>
      <c r="CK1421" s="70"/>
      <c r="CL1421" s="70"/>
      <c r="CM1421" s="70"/>
      <c r="CN1421" s="70"/>
      <c r="CO1421" s="70"/>
      <c r="CP1421" s="70"/>
      <c r="CQ1421" s="70"/>
      <c r="CR1421" s="70"/>
      <c r="CS1421" s="58">
        <f>+AL1421+AT1421</f>
        <v>0</v>
      </c>
      <c r="CT1421" s="76">
        <f>+BA1421+BG1421+BM1421+BS1421+BY1421+CE1421+CK1421+CQ1421</f>
        <v>0</v>
      </c>
      <c r="CU1421" s="76">
        <f>+CS1421-CT1421</f>
        <v>0</v>
      </c>
      <c r="CV1421" s="81">
        <f>+AE1421-AL1421-AT1421</f>
        <v>100</v>
      </c>
      <c r="CW1421" s="70"/>
      <c r="CX1421" s="70"/>
      <c r="CY1421" s="70"/>
    </row>
    <row r="1422" spans="1:103">
      <c r="A1422" s="70" t="s">
        <v>668</v>
      </c>
      <c r="B1422" s="71">
        <v>82</v>
      </c>
      <c r="C1422" s="72" t="s">
        <v>402</v>
      </c>
      <c r="D1422" s="72" t="s">
        <v>403</v>
      </c>
      <c r="E1422" s="71"/>
      <c r="F1422" s="71"/>
      <c r="G1422" s="71" t="s">
        <v>264</v>
      </c>
      <c r="H1422" s="71">
        <v>7</v>
      </c>
      <c r="I1422" s="73">
        <v>135</v>
      </c>
      <c r="J1422" s="73">
        <v>49900</v>
      </c>
      <c r="K1422" s="72">
        <v>0</v>
      </c>
      <c r="L1422" s="72" t="s">
        <v>41</v>
      </c>
      <c r="M1422" s="92" t="s">
        <v>14</v>
      </c>
      <c r="N1422" s="70" t="s">
        <v>158</v>
      </c>
      <c r="O1422" s="70" t="s">
        <v>3841</v>
      </c>
      <c r="P1422" s="70" t="s">
        <v>14</v>
      </c>
      <c r="Q1422" s="89" t="s">
        <v>670</v>
      </c>
      <c r="R1422" s="70" t="s">
        <v>671</v>
      </c>
      <c r="S1422" s="70" t="s">
        <v>677</v>
      </c>
      <c r="T1422" s="88"/>
      <c r="U1422" s="88"/>
      <c r="V1422" s="87">
        <v>12.5</v>
      </c>
      <c r="W1422" s="87" t="s">
        <v>1017</v>
      </c>
      <c r="X1422" s="78">
        <v>44752</v>
      </c>
      <c r="Y1422" s="78">
        <v>44950</v>
      </c>
      <c r="Z1422" s="69" t="s">
        <v>1080</v>
      </c>
      <c r="AA1422" s="319">
        <v>6000</v>
      </c>
      <c r="AB1422" s="70">
        <v>61</v>
      </c>
      <c r="AC1422" s="70">
        <v>53</v>
      </c>
      <c r="AD1422" s="78">
        <v>46538</v>
      </c>
      <c r="AE1422" s="115">
        <v>100</v>
      </c>
      <c r="AF1422" s="115"/>
      <c r="AG1422" s="70"/>
      <c r="AH1422" s="70"/>
      <c r="AI1422" s="70"/>
      <c r="AJ1422" s="70"/>
      <c r="AK1422" s="70"/>
      <c r="AL1422" s="76"/>
      <c r="AM1422" s="76"/>
      <c r="AN1422" s="76"/>
      <c r="AO1422" s="76"/>
      <c r="AP1422" s="76"/>
      <c r="AQ1422" s="76"/>
      <c r="AR1422" s="76"/>
      <c r="AS1422" s="76"/>
      <c r="AT1422" s="76"/>
      <c r="AU1422" s="76"/>
      <c r="AV1422" s="76"/>
      <c r="AW1422" s="70"/>
      <c r="AX1422" s="70"/>
      <c r="AY1422" s="70"/>
      <c r="AZ1422" s="70"/>
      <c r="BA1422" s="76"/>
      <c r="BB1422" s="76"/>
      <c r="BC1422" s="70"/>
      <c r="BD1422" s="70"/>
      <c r="BE1422" s="70"/>
      <c r="BF1422" s="70"/>
      <c r="BG1422" s="70"/>
      <c r="BH1422" s="70"/>
      <c r="BI1422" s="70"/>
      <c r="BJ1422" s="70"/>
      <c r="BK1422" s="70"/>
      <c r="BL1422" s="70"/>
      <c r="BM1422" s="70"/>
      <c r="BN1422" s="70"/>
      <c r="BO1422" s="70"/>
      <c r="BP1422" s="70"/>
      <c r="BQ1422" s="70"/>
      <c r="BR1422" s="70"/>
      <c r="BS1422" s="70"/>
      <c r="BT1422" s="70"/>
      <c r="BU1422" s="70"/>
      <c r="BV1422" s="70"/>
      <c r="BW1422" s="70"/>
      <c r="BX1422" s="70"/>
      <c r="BY1422" s="70"/>
      <c r="BZ1422" s="70"/>
      <c r="CA1422" s="70"/>
      <c r="CB1422" s="70"/>
      <c r="CC1422" s="70"/>
      <c r="CD1422" s="70"/>
      <c r="CE1422" s="70"/>
      <c r="CF1422" s="70"/>
      <c r="CG1422" s="70"/>
      <c r="CH1422" s="70"/>
      <c r="CI1422" s="70"/>
      <c r="CJ1422" s="70"/>
      <c r="CK1422" s="70"/>
      <c r="CL1422" s="70"/>
      <c r="CM1422" s="70"/>
      <c r="CN1422" s="70"/>
      <c r="CO1422" s="70"/>
      <c r="CP1422" s="70"/>
      <c r="CQ1422" s="70"/>
      <c r="CR1422" s="70"/>
      <c r="CS1422" s="58">
        <f>+AL1422+AT1422</f>
        <v>0</v>
      </c>
      <c r="CT1422" s="76">
        <f>+BA1422+BG1422+BM1422+BS1422+BY1422+CE1422+CK1422+CQ1422</f>
        <v>0</v>
      </c>
      <c r="CU1422" s="76">
        <f>+CS1422-CT1422</f>
        <v>0</v>
      </c>
      <c r="CV1422" s="81">
        <f>+AE1422-AL1422-AT1422</f>
        <v>100</v>
      </c>
      <c r="CW1422" s="70"/>
      <c r="CX1422" s="70"/>
      <c r="CY1422" s="70"/>
    </row>
    <row r="1423" spans="1:103">
      <c r="A1423" s="70" t="s">
        <v>668</v>
      </c>
      <c r="B1423" s="71">
        <v>82</v>
      </c>
      <c r="C1423" s="72" t="s">
        <v>402</v>
      </c>
      <c r="D1423" s="72" t="s">
        <v>403</v>
      </c>
      <c r="E1423" s="71"/>
      <c r="F1423" s="71"/>
      <c r="G1423" s="71" t="s">
        <v>264</v>
      </c>
      <c r="H1423" s="71">
        <v>7</v>
      </c>
      <c r="I1423" s="73">
        <v>135</v>
      </c>
      <c r="J1423" s="73">
        <v>49900</v>
      </c>
      <c r="K1423" s="72">
        <v>0</v>
      </c>
      <c r="L1423" s="72" t="s">
        <v>41</v>
      </c>
      <c r="M1423" s="92" t="s">
        <v>14</v>
      </c>
      <c r="N1423" s="70" t="s">
        <v>158</v>
      </c>
      <c r="O1423" s="70" t="s">
        <v>3841</v>
      </c>
      <c r="P1423" s="70" t="s">
        <v>14</v>
      </c>
      <c r="Q1423" s="89" t="s">
        <v>670</v>
      </c>
      <c r="R1423" s="70" t="s">
        <v>671</v>
      </c>
      <c r="S1423" s="70" t="s">
        <v>677</v>
      </c>
      <c r="T1423" s="88"/>
      <c r="U1423" s="88"/>
      <c r="V1423" s="87">
        <v>12.5</v>
      </c>
      <c r="W1423" s="87" t="s">
        <v>1017</v>
      </c>
      <c r="X1423" s="78">
        <v>44752</v>
      </c>
      <c r="Y1423" s="78">
        <v>44950</v>
      </c>
      <c r="Z1423" s="69" t="s">
        <v>1080</v>
      </c>
      <c r="AA1423" s="319">
        <v>6000</v>
      </c>
      <c r="AB1423" s="70">
        <v>61</v>
      </c>
      <c r="AC1423" s="70">
        <v>54</v>
      </c>
      <c r="AD1423" s="78">
        <v>46568</v>
      </c>
      <c r="AE1423" s="115">
        <v>100</v>
      </c>
      <c r="AF1423" s="115"/>
      <c r="AG1423" s="70"/>
      <c r="AH1423" s="70"/>
      <c r="AI1423" s="70"/>
      <c r="AJ1423" s="70"/>
      <c r="AK1423" s="70"/>
      <c r="AL1423" s="76"/>
      <c r="AM1423" s="76"/>
      <c r="AN1423" s="76"/>
      <c r="AO1423" s="76"/>
      <c r="AP1423" s="76"/>
      <c r="AQ1423" s="76"/>
      <c r="AR1423" s="76"/>
      <c r="AS1423" s="76"/>
      <c r="AT1423" s="76"/>
      <c r="AU1423" s="76"/>
      <c r="AV1423" s="76"/>
      <c r="AW1423" s="70"/>
      <c r="AX1423" s="70"/>
      <c r="AY1423" s="70"/>
      <c r="AZ1423" s="70"/>
      <c r="BA1423" s="76"/>
      <c r="BB1423" s="76"/>
      <c r="BC1423" s="70"/>
      <c r="BD1423" s="70"/>
      <c r="BE1423" s="70"/>
      <c r="BF1423" s="70"/>
      <c r="BG1423" s="70"/>
      <c r="BH1423" s="70"/>
      <c r="BI1423" s="70"/>
      <c r="BJ1423" s="70"/>
      <c r="BK1423" s="70"/>
      <c r="BL1423" s="70"/>
      <c r="BM1423" s="70"/>
      <c r="BN1423" s="70"/>
      <c r="BO1423" s="70"/>
      <c r="BP1423" s="70"/>
      <c r="BQ1423" s="70"/>
      <c r="BR1423" s="70"/>
      <c r="BS1423" s="70"/>
      <c r="BT1423" s="70"/>
      <c r="BU1423" s="70"/>
      <c r="BV1423" s="70"/>
      <c r="BW1423" s="70"/>
      <c r="BX1423" s="70"/>
      <c r="BY1423" s="70"/>
      <c r="BZ1423" s="70"/>
      <c r="CA1423" s="70"/>
      <c r="CB1423" s="70"/>
      <c r="CC1423" s="70"/>
      <c r="CD1423" s="70"/>
      <c r="CE1423" s="70"/>
      <c r="CF1423" s="70"/>
      <c r="CG1423" s="70"/>
      <c r="CH1423" s="70"/>
      <c r="CI1423" s="70"/>
      <c r="CJ1423" s="70"/>
      <c r="CK1423" s="70"/>
      <c r="CL1423" s="70"/>
      <c r="CM1423" s="70"/>
      <c r="CN1423" s="70"/>
      <c r="CO1423" s="70"/>
      <c r="CP1423" s="70"/>
      <c r="CQ1423" s="70"/>
      <c r="CR1423" s="70"/>
      <c r="CS1423" s="58">
        <f>+AL1423+AT1423</f>
        <v>0</v>
      </c>
      <c r="CT1423" s="76">
        <f>+BA1423+BG1423+BM1423+BS1423+BY1423+CE1423+CK1423+CQ1423</f>
        <v>0</v>
      </c>
      <c r="CU1423" s="76">
        <f>+CS1423-CT1423</f>
        <v>0</v>
      </c>
      <c r="CV1423" s="81">
        <f>+AE1423-AL1423-AT1423</f>
        <v>100</v>
      </c>
      <c r="CW1423" s="70"/>
      <c r="CX1423" s="70"/>
      <c r="CY1423" s="70"/>
    </row>
    <row r="1424" spans="1:103">
      <c r="A1424" s="70" t="s">
        <v>668</v>
      </c>
      <c r="B1424" s="71">
        <v>82</v>
      </c>
      <c r="C1424" s="72" t="s">
        <v>402</v>
      </c>
      <c r="D1424" s="72" t="s">
        <v>403</v>
      </c>
      <c r="E1424" s="71"/>
      <c r="F1424" s="71"/>
      <c r="G1424" s="71" t="s">
        <v>264</v>
      </c>
      <c r="H1424" s="71">
        <v>7</v>
      </c>
      <c r="I1424" s="73">
        <v>135</v>
      </c>
      <c r="J1424" s="73">
        <v>49900</v>
      </c>
      <c r="K1424" s="72">
        <v>0</v>
      </c>
      <c r="L1424" s="72" t="s">
        <v>41</v>
      </c>
      <c r="M1424" s="92" t="s">
        <v>14</v>
      </c>
      <c r="N1424" s="70" t="s">
        <v>158</v>
      </c>
      <c r="O1424" s="70" t="s">
        <v>3841</v>
      </c>
      <c r="P1424" s="70" t="s">
        <v>14</v>
      </c>
      <c r="Q1424" s="89" t="s">
        <v>670</v>
      </c>
      <c r="R1424" s="70" t="s">
        <v>671</v>
      </c>
      <c r="S1424" s="70" t="s">
        <v>677</v>
      </c>
      <c r="T1424" s="88"/>
      <c r="U1424" s="88"/>
      <c r="V1424" s="87">
        <v>12.5</v>
      </c>
      <c r="W1424" s="87" t="s">
        <v>1017</v>
      </c>
      <c r="X1424" s="78">
        <v>44752</v>
      </c>
      <c r="Y1424" s="78">
        <v>44950</v>
      </c>
      <c r="Z1424" s="69" t="s">
        <v>1080</v>
      </c>
      <c r="AA1424" s="319">
        <v>6000</v>
      </c>
      <c r="AB1424" s="70">
        <v>61</v>
      </c>
      <c r="AC1424" s="70">
        <v>55</v>
      </c>
      <c r="AD1424" s="78">
        <v>46599</v>
      </c>
      <c r="AE1424" s="115">
        <v>100</v>
      </c>
      <c r="AF1424" s="115"/>
      <c r="AG1424" s="70"/>
      <c r="AH1424" s="70"/>
      <c r="AI1424" s="70"/>
      <c r="AJ1424" s="70"/>
      <c r="AK1424" s="70"/>
      <c r="AL1424" s="76"/>
      <c r="AM1424" s="76"/>
      <c r="AN1424" s="76"/>
      <c r="AO1424" s="76"/>
      <c r="AP1424" s="76"/>
      <c r="AQ1424" s="76"/>
      <c r="AR1424" s="76"/>
      <c r="AS1424" s="76"/>
      <c r="AT1424" s="76"/>
      <c r="AU1424" s="76"/>
      <c r="AV1424" s="76"/>
      <c r="AW1424" s="70"/>
      <c r="AX1424" s="70"/>
      <c r="AY1424" s="70"/>
      <c r="AZ1424" s="70"/>
      <c r="BA1424" s="76"/>
      <c r="BB1424" s="76"/>
      <c r="BC1424" s="70"/>
      <c r="BD1424" s="70"/>
      <c r="BE1424" s="70"/>
      <c r="BF1424" s="70"/>
      <c r="BG1424" s="70"/>
      <c r="BH1424" s="70"/>
      <c r="BI1424" s="70"/>
      <c r="BJ1424" s="70"/>
      <c r="BK1424" s="70"/>
      <c r="BL1424" s="70"/>
      <c r="BM1424" s="70"/>
      <c r="BN1424" s="70"/>
      <c r="BO1424" s="70"/>
      <c r="BP1424" s="70"/>
      <c r="BQ1424" s="70"/>
      <c r="BR1424" s="70"/>
      <c r="BS1424" s="70"/>
      <c r="BT1424" s="70"/>
      <c r="BU1424" s="70"/>
      <c r="BV1424" s="70"/>
      <c r="BW1424" s="70"/>
      <c r="BX1424" s="70"/>
      <c r="BY1424" s="70"/>
      <c r="BZ1424" s="70"/>
      <c r="CA1424" s="70"/>
      <c r="CB1424" s="70"/>
      <c r="CC1424" s="70"/>
      <c r="CD1424" s="70"/>
      <c r="CE1424" s="70"/>
      <c r="CF1424" s="70"/>
      <c r="CG1424" s="70"/>
      <c r="CH1424" s="70"/>
      <c r="CI1424" s="70"/>
      <c r="CJ1424" s="70"/>
      <c r="CK1424" s="70"/>
      <c r="CL1424" s="70"/>
      <c r="CM1424" s="70"/>
      <c r="CN1424" s="70"/>
      <c r="CO1424" s="70"/>
      <c r="CP1424" s="70"/>
      <c r="CQ1424" s="70"/>
      <c r="CR1424" s="70"/>
      <c r="CS1424" s="58">
        <f>+AL1424+AT1424</f>
        <v>0</v>
      </c>
      <c r="CT1424" s="76">
        <f>+BA1424+BG1424+BM1424+BS1424+BY1424+CE1424+CK1424+CQ1424</f>
        <v>0</v>
      </c>
      <c r="CU1424" s="76">
        <f>+CS1424-CT1424</f>
        <v>0</v>
      </c>
      <c r="CV1424" s="81">
        <f>+AE1424-AL1424-AT1424</f>
        <v>100</v>
      </c>
      <c r="CW1424" s="70"/>
      <c r="CX1424" s="70"/>
      <c r="CY1424" s="70"/>
    </row>
    <row r="1425" spans="1:103">
      <c r="A1425" s="70" t="s">
        <v>668</v>
      </c>
      <c r="B1425" s="71">
        <v>82</v>
      </c>
      <c r="C1425" s="72" t="s">
        <v>402</v>
      </c>
      <c r="D1425" s="72" t="s">
        <v>403</v>
      </c>
      <c r="E1425" s="71"/>
      <c r="F1425" s="71"/>
      <c r="G1425" s="71" t="s">
        <v>264</v>
      </c>
      <c r="H1425" s="71">
        <v>7</v>
      </c>
      <c r="I1425" s="73">
        <v>135</v>
      </c>
      <c r="J1425" s="73">
        <v>49900</v>
      </c>
      <c r="K1425" s="72">
        <v>0</v>
      </c>
      <c r="L1425" s="72" t="s">
        <v>41</v>
      </c>
      <c r="M1425" s="92" t="s">
        <v>14</v>
      </c>
      <c r="N1425" s="70" t="s">
        <v>158</v>
      </c>
      <c r="O1425" s="70" t="s">
        <v>3841</v>
      </c>
      <c r="P1425" s="70" t="s">
        <v>14</v>
      </c>
      <c r="Q1425" s="89" t="s">
        <v>670</v>
      </c>
      <c r="R1425" s="70" t="s">
        <v>671</v>
      </c>
      <c r="S1425" s="70" t="s">
        <v>677</v>
      </c>
      <c r="T1425" s="88"/>
      <c r="U1425" s="88"/>
      <c r="V1425" s="87">
        <v>12.5</v>
      </c>
      <c r="W1425" s="87" t="s">
        <v>1017</v>
      </c>
      <c r="X1425" s="78">
        <v>44752</v>
      </c>
      <c r="Y1425" s="78">
        <v>44950</v>
      </c>
      <c r="Z1425" s="69" t="s">
        <v>1080</v>
      </c>
      <c r="AA1425" s="319">
        <v>6000</v>
      </c>
      <c r="AB1425" s="70">
        <v>61</v>
      </c>
      <c r="AC1425" s="70">
        <v>56</v>
      </c>
      <c r="AD1425" s="78">
        <v>46630</v>
      </c>
      <c r="AE1425" s="115">
        <v>100</v>
      </c>
      <c r="AF1425" s="115"/>
      <c r="AG1425" s="70"/>
      <c r="AH1425" s="70"/>
      <c r="AI1425" s="70"/>
      <c r="AJ1425" s="70"/>
      <c r="AK1425" s="70"/>
      <c r="AL1425" s="76"/>
      <c r="AM1425" s="76"/>
      <c r="AN1425" s="76"/>
      <c r="AO1425" s="76"/>
      <c r="AP1425" s="76"/>
      <c r="AQ1425" s="76"/>
      <c r="AR1425" s="76"/>
      <c r="AS1425" s="76"/>
      <c r="AT1425" s="76"/>
      <c r="AU1425" s="76"/>
      <c r="AV1425" s="76"/>
      <c r="AW1425" s="70"/>
      <c r="AX1425" s="70"/>
      <c r="AY1425" s="70"/>
      <c r="AZ1425" s="70"/>
      <c r="BA1425" s="76"/>
      <c r="BB1425" s="76"/>
      <c r="BC1425" s="70"/>
      <c r="BD1425" s="70"/>
      <c r="BE1425" s="70"/>
      <c r="BF1425" s="70"/>
      <c r="BG1425" s="70"/>
      <c r="BH1425" s="70"/>
      <c r="BI1425" s="70"/>
      <c r="BJ1425" s="70"/>
      <c r="BK1425" s="70"/>
      <c r="BL1425" s="70"/>
      <c r="BM1425" s="70"/>
      <c r="BN1425" s="70"/>
      <c r="BO1425" s="70"/>
      <c r="BP1425" s="70"/>
      <c r="BQ1425" s="70"/>
      <c r="BR1425" s="70"/>
      <c r="BS1425" s="70"/>
      <c r="BT1425" s="70"/>
      <c r="BU1425" s="70"/>
      <c r="BV1425" s="70"/>
      <c r="BW1425" s="70"/>
      <c r="BX1425" s="70"/>
      <c r="BY1425" s="70"/>
      <c r="BZ1425" s="70"/>
      <c r="CA1425" s="70"/>
      <c r="CB1425" s="70"/>
      <c r="CC1425" s="70"/>
      <c r="CD1425" s="70"/>
      <c r="CE1425" s="70"/>
      <c r="CF1425" s="70"/>
      <c r="CG1425" s="70"/>
      <c r="CH1425" s="70"/>
      <c r="CI1425" s="70"/>
      <c r="CJ1425" s="70"/>
      <c r="CK1425" s="70"/>
      <c r="CL1425" s="70"/>
      <c r="CM1425" s="70"/>
      <c r="CN1425" s="70"/>
      <c r="CO1425" s="70"/>
      <c r="CP1425" s="70"/>
      <c r="CQ1425" s="70"/>
      <c r="CR1425" s="70"/>
      <c r="CS1425" s="58">
        <f>+AL1425+AT1425</f>
        <v>0</v>
      </c>
      <c r="CT1425" s="76">
        <f>+BA1425+BG1425+BM1425+BS1425+BY1425+CE1425+CK1425+CQ1425</f>
        <v>0</v>
      </c>
      <c r="CU1425" s="76">
        <f>+CS1425-CT1425</f>
        <v>0</v>
      </c>
      <c r="CV1425" s="81">
        <f>+AE1425-AL1425-AT1425</f>
        <v>100</v>
      </c>
      <c r="CW1425" s="70"/>
      <c r="CX1425" s="70"/>
      <c r="CY1425" s="70"/>
    </row>
    <row r="1426" spans="1:103">
      <c r="A1426" s="70" t="s">
        <v>668</v>
      </c>
      <c r="B1426" s="71">
        <v>82</v>
      </c>
      <c r="C1426" s="72" t="s">
        <v>402</v>
      </c>
      <c r="D1426" s="72" t="s">
        <v>403</v>
      </c>
      <c r="E1426" s="71"/>
      <c r="F1426" s="71"/>
      <c r="G1426" s="71" t="s">
        <v>264</v>
      </c>
      <c r="H1426" s="71">
        <v>7</v>
      </c>
      <c r="I1426" s="73">
        <v>135</v>
      </c>
      <c r="J1426" s="73">
        <v>49900</v>
      </c>
      <c r="K1426" s="72">
        <v>0</v>
      </c>
      <c r="L1426" s="72" t="s">
        <v>41</v>
      </c>
      <c r="M1426" s="92" t="s">
        <v>14</v>
      </c>
      <c r="N1426" s="70" t="s">
        <v>158</v>
      </c>
      <c r="O1426" s="70" t="s">
        <v>3841</v>
      </c>
      <c r="P1426" s="70" t="s">
        <v>14</v>
      </c>
      <c r="Q1426" s="89" t="s">
        <v>670</v>
      </c>
      <c r="R1426" s="70" t="s">
        <v>671</v>
      </c>
      <c r="S1426" s="70" t="s">
        <v>677</v>
      </c>
      <c r="T1426" s="88"/>
      <c r="U1426" s="88"/>
      <c r="V1426" s="87">
        <v>12.5</v>
      </c>
      <c r="W1426" s="87" t="s">
        <v>1017</v>
      </c>
      <c r="X1426" s="78">
        <v>44752</v>
      </c>
      <c r="Y1426" s="78">
        <v>44950</v>
      </c>
      <c r="Z1426" s="69" t="s">
        <v>1080</v>
      </c>
      <c r="AA1426" s="319">
        <v>6000</v>
      </c>
      <c r="AB1426" s="70">
        <v>61</v>
      </c>
      <c r="AC1426" s="70">
        <v>57</v>
      </c>
      <c r="AD1426" s="78">
        <v>46660</v>
      </c>
      <c r="AE1426" s="115">
        <v>100</v>
      </c>
      <c r="AF1426" s="115"/>
      <c r="AG1426" s="70"/>
      <c r="AH1426" s="70"/>
      <c r="AI1426" s="70"/>
      <c r="AJ1426" s="70"/>
      <c r="AK1426" s="70"/>
      <c r="AL1426" s="76"/>
      <c r="AM1426" s="76"/>
      <c r="AN1426" s="76"/>
      <c r="AO1426" s="76"/>
      <c r="AP1426" s="76"/>
      <c r="AQ1426" s="76"/>
      <c r="AR1426" s="76"/>
      <c r="AS1426" s="76"/>
      <c r="AT1426" s="76"/>
      <c r="AU1426" s="76"/>
      <c r="AV1426" s="76"/>
      <c r="AW1426" s="70"/>
      <c r="AX1426" s="70"/>
      <c r="AY1426" s="70"/>
      <c r="AZ1426" s="70"/>
      <c r="BA1426" s="76"/>
      <c r="BB1426" s="76"/>
      <c r="BC1426" s="70"/>
      <c r="BD1426" s="70"/>
      <c r="BE1426" s="70"/>
      <c r="BF1426" s="70"/>
      <c r="BG1426" s="70"/>
      <c r="BH1426" s="70"/>
      <c r="BI1426" s="70"/>
      <c r="BJ1426" s="70"/>
      <c r="BK1426" s="70"/>
      <c r="BL1426" s="70"/>
      <c r="BM1426" s="70"/>
      <c r="BN1426" s="70"/>
      <c r="BO1426" s="70"/>
      <c r="BP1426" s="70"/>
      <c r="BQ1426" s="70"/>
      <c r="BR1426" s="70"/>
      <c r="BS1426" s="70"/>
      <c r="BT1426" s="70"/>
      <c r="BU1426" s="70"/>
      <c r="BV1426" s="70"/>
      <c r="BW1426" s="70"/>
      <c r="BX1426" s="70"/>
      <c r="BY1426" s="70"/>
      <c r="BZ1426" s="70"/>
      <c r="CA1426" s="70"/>
      <c r="CB1426" s="70"/>
      <c r="CC1426" s="70"/>
      <c r="CD1426" s="70"/>
      <c r="CE1426" s="70"/>
      <c r="CF1426" s="70"/>
      <c r="CG1426" s="70"/>
      <c r="CH1426" s="70"/>
      <c r="CI1426" s="70"/>
      <c r="CJ1426" s="70"/>
      <c r="CK1426" s="70"/>
      <c r="CL1426" s="70"/>
      <c r="CM1426" s="70"/>
      <c r="CN1426" s="70"/>
      <c r="CO1426" s="70"/>
      <c r="CP1426" s="70"/>
      <c r="CQ1426" s="70"/>
      <c r="CR1426" s="70"/>
      <c r="CS1426" s="58">
        <f>+AL1426+AT1426</f>
        <v>0</v>
      </c>
      <c r="CT1426" s="76">
        <f>+BA1426+BG1426+BM1426+BS1426+BY1426+CE1426+CK1426+CQ1426</f>
        <v>0</v>
      </c>
      <c r="CU1426" s="76">
        <f>+CS1426-CT1426</f>
        <v>0</v>
      </c>
      <c r="CV1426" s="81">
        <f>+AE1426-AL1426-AT1426</f>
        <v>100</v>
      </c>
      <c r="CW1426" s="70"/>
      <c r="CX1426" s="70"/>
      <c r="CY1426" s="70"/>
    </row>
    <row r="1427" spans="1:103">
      <c r="A1427" s="70" t="s">
        <v>668</v>
      </c>
      <c r="B1427" s="71">
        <v>82</v>
      </c>
      <c r="C1427" s="72" t="s">
        <v>402</v>
      </c>
      <c r="D1427" s="72" t="s">
        <v>403</v>
      </c>
      <c r="E1427" s="71"/>
      <c r="F1427" s="71"/>
      <c r="G1427" s="71" t="s">
        <v>264</v>
      </c>
      <c r="H1427" s="71">
        <v>7</v>
      </c>
      <c r="I1427" s="73">
        <v>135</v>
      </c>
      <c r="J1427" s="73">
        <v>49900</v>
      </c>
      <c r="K1427" s="72">
        <v>0</v>
      </c>
      <c r="L1427" s="72" t="s">
        <v>41</v>
      </c>
      <c r="M1427" s="92" t="s">
        <v>14</v>
      </c>
      <c r="N1427" s="70" t="s">
        <v>158</v>
      </c>
      <c r="O1427" s="70" t="s">
        <v>3841</v>
      </c>
      <c r="P1427" s="70" t="s">
        <v>14</v>
      </c>
      <c r="Q1427" s="89" t="s">
        <v>670</v>
      </c>
      <c r="R1427" s="70" t="s">
        <v>671</v>
      </c>
      <c r="S1427" s="70" t="s">
        <v>677</v>
      </c>
      <c r="T1427" s="88"/>
      <c r="U1427" s="88"/>
      <c r="V1427" s="87">
        <v>12.5</v>
      </c>
      <c r="W1427" s="87" t="s">
        <v>1017</v>
      </c>
      <c r="X1427" s="78">
        <v>44752</v>
      </c>
      <c r="Y1427" s="78">
        <v>44950</v>
      </c>
      <c r="Z1427" s="69" t="s">
        <v>1080</v>
      </c>
      <c r="AA1427" s="319">
        <v>6000</v>
      </c>
      <c r="AB1427" s="70">
        <v>61</v>
      </c>
      <c r="AC1427" s="70">
        <v>58</v>
      </c>
      <c r="AD1427" s="78">
        <v>46691</v>
      </c>
      <c r="AE1427" s="115">
        <v>100</v>
      </c>
      <c r="AF1427" s="115"/>
      <c r="AG1427" s="70"/>
      <c r="AH1427" s="70"/>
      <c r="AI1427" s="70"/>
      <c r="AJ1427" s="70"/>
      <c r="AK1427" s="70"/>
      <c r="AL1427" s="76"/>
      <c r="AM1427" s="76"/>
      <c r="AN1427" s="76"/>
      <c r="AO1427" s="76"/>
      <c r="AP1427" s="76"/>
      <c r="AQ1427" s="76"/>
      <c r="AR1427" s="76"/>
      <c r="AS1427" s="76"/>
      <c r="AT1427" s="76"/>
      <c r="AU1427" s="76"/>
      <c r="AV1427" s="76"/>
      <c r="AW1427" s="70"/>
      <c r="AX1427" s="70"/>
      <c r="AY1427" s="70"/>
      <c r="AZ1427" s="70"/>
      <c r="BA1427" s="76"/>
      <c r="BB1427" s="76"/>
      <c r="BC1427" s="70"/>
      <c r="BD1427" s="70"/>
      <c r="BE1427" s="70"/>
      <c r="BF1427" s="70"/>
      <c r="BG1427" s="70"/>
      <c r="BH1427" s="70"/>
      <c r="BI1427" s="70"/>
      <c r="BJ1427" s="70"/>
      <c r="BK1427" s="70"/>
      <c r="BL1427" s="70"/>
      <c r="BM1427" s="70"/>
      <c r="BN1427" s="70"/>
      <c r="BO1427" s="70"/>
      <c r="BP1427" s="70"/>
      <c r="BQ1427" s="70"/>
      <c r="BR1427" s="70"/>
      <c r="BS1427" s="70"/>
      <c r="BT1427" s="70"/>
      <c r="BU1427" s="70"/>
      <c r="BV1427" s="70"/>
      <c r="BW1427" s="70"/>
      <c r="BX1427" s="70"/>
      <c r="BY1427" s="70"/>
      <c r="BZ1427" s="70"/>
      <c r="CA1427" s="70"/>
      <c r="CB1427" s="70"/>
      <c r="CC1427" s="70"/>
      <c r="CD1427" s="70"/>
      <c r="CE1427" s="70"/>
      <c r="CF1427" s="70"/>
      <c r="CG1427" s="70"/>
      <c r="CH1427" s="70"/>
      <c r="CI1427" s="70"/>
      <c r="CJ1427" s="70"/>
      <c r="CK1427" s="70"/>
      <c r="CL1427" s="70"/>
      <c r="CM1427" s="70"/>
      <c r="CN1427" s="70"/>
      <c r="CO1427" s="70"/>
      <c r="CP1427" s="70"/>
      <c r="CQ1427" s="70"/>
      <c r="CR1427" s="70"/>
      <c r="CS1427" s="58">
        <f>+AL1427+AT1427</f>
        <v>0</v>
      </c>
      <c r="CT1427" s="76">
        <f>+BA1427+BG1427+BM1427+BS1427+BY1427+CE1427+CK1427+CQ1427</f>
        <v>0</v>
      </c>
      <c r="CU1427" s="76">
        <f>+CS1427-CT1427</f>
        <v>0</v>
      </c>
      <c r="CV1427" s="81">
        <f>+AE1427-AL1427-AT1427</f>
        <v>100</v>
      </c>
      <c r="CW1427" s="70"/>
      <c r="CX1427" s="70"/>
      <c r="CY1427" s="70"/>
    </row>
    <row r="1428" spans="1:103">
      <c r="A1428" s="70" t="s">
        <v>668</v>
      </c>
      <c r="B1428" s="71">
        <v>82</v>
      </c>
      <c r="C1428" s="72" t="s">
        <v>402</v>
      </c>
      <c r="D1428" s="72" t="s">
        <v>403</v>
      </c>
      <c r="E1428" s="71"/>
      <c r="F1428" s="71"/>
      <c r="G1428" s="71" t="s">
        <v>264</v>
      </c>
      <c r="H1428" s="71">
        <v>7</v>
      </c>
      <c r="I1428" s="73">
        <v>135</v>
      </c>
      <c r="J1428" s="73">
        <v>49900</v>
      </c>
      <c r="K1428" s="72">
        <v>0</v>
      </c>
      <c r="L1428" s="72" t="s">
        <v>41</v>
      </c>
      <c r="M1428" s="92" t="s">
        <v>14</v>
      </c>
      <c r="N1428" s="70" t="s">
        <v>158</v>
      </c>
      <c r="O1428" s="70" t="s">
        <v>3841</v>
      </c>
      <c r="P1428" s="70" t="s">
        <v>14</v>
      </c>
      <c r="Q1428" s="89" t="s">
        <v>670</v>
      </c>
      <c r="R1428" s="70" t="s">
        <v>671</v>
      </c>
      <c r="S1428" s="70" t="s">
        <v>677</v>
      </c>
      <c r="T1428" s="88"/>
      <c r="U1428" s="88"/>
      <c r="V1428" s="87">
        <v>12.5</v>
      </c>
      <c r="W1428" s="87" t="s">
        <v>1017</v>
      </c>
      <c r="X1428" s="78">
        <v>44752</v>
      </c>
      <c r="Y1428" s="78">
        <v>44950</v>
      </c>
      <c r="Z1428" s="69" t="s">
        <v>1080</v>
      </c>
      <c r="AA1428" s="319">
        <v>6000</v>
      </c>
      <c r="AB1428" s="70">
        <v>61</v>
      </c>
      <c r="AC1428" s="70">
        <v>59</v>
      </c>
      <c r="AD1428" s="78">
        <v>46721</v>
      </c>
      <c r="AE1428" s="115">
        <v>100</v>
      </c>
      <c r="AF1428" s="115"/>
      <c r="AG1428" s="70"/>
      <c r="AH1428" s="70"/>
      <c r="AI1428" s="70"/>
      <c r="AJ1428" s="70"/>
      <c r="AK1428" s="70"/>
      <c r="AL1428" s="76"/>
      <c r="AM1428" s="76"/>
      <c r="AN1428" s="76"/>
      <c r="AO1428" s="76"/>
      <c r="AP1428" s="76"/>
      <c r="AQ1428" s="76"/>
      <c r="AR1428" s="76"/>
      <c r="AS1428" s="76"/>
      <c r="AT1428" s="76"/>
      <c r="AU1428" s="76"/>
      <c r="AV1428" s="76"/>
      <c r="AW1428" s="70"/>
      <c r="AX1428" s="70"/>
      <c r="AY1428" s="70"/>
      <c r="AZ1428" s="70"/>
      <c r="BA1428" s="76"/>
      <c r="BB1428" s="76"/>
      <c r="BC1428" s="70"/>
      <c r="BD1428" s="70"/>
      <c r="BE1428" s="70"/>
      <c r="BF1428" s="70"/>
      <c r="BG1428" s="70"/>
      <c r="BH1428" s="70"/>
      <c r="BI1428" s="70"/>
      <c r="BJ1428" s="70"/>
      <c r="BK1428" s="70"/>
      <c r="BL1428" s="70"/>
      <c r="BM1428" s="70"/>
      <c r="BN1428" s="70"/>
      <c r="BO1428" s="70"/>
      <c r="BP1428" s="70"/>
      <c r="BQ1428" s="70"/>
      <c r="BR1428" s="70"/>
      <c r="BS1428" s="70"/>
      <c r="BT1428" s="70"/>
      <c r="BU1428" s="70"/>
      <c r="BV1428" s="70"/>
      <c r="BW1428" s="70"/>
      <c r="BX1428" s="70"/>
      <c r="BY1428" s="70"/>
      <c r="BZ1428" s="70"/>
      <c r="CA1428" s="70"/>
      <c r="CB1428" s="70"/>
      <c r="CC1428" s="70"/>
      <c r="CD1428" s="70"/>
      <c r="CE1428" s="70"/>
      <c r="CF1428" s="70"/>
      <c r="CG1428" s="70"/>
      <c r="CH1428" s="70"/>
      <c r="CI1428" s="70"/>
      <c r="CJ1428" s="70"/>
      <c r="CK1428" s="70"/>
      <c r="CL1428" s="70"/>
      <c r="CM1428" s="70"/>
      <c r="CN1428" s="70"/>
      <c r="CO1428" s="70"/>
      <c r="CP1428" s="70"/>
      <c r="CQ1428" s="70"/>
      <c r="CR1428" s="70"/>
      <c r="CS1428" s="58">
        <f>+AL1428+AT1428</f>
        <v>0</v>
      </c>
      <c r="CT1428" s="76">
        <f>+BA1428+BG1428+BM1428+BS1428+BY1428+CE1428+CK1428+CQ1428</f>
        <v>0</v>
      </c>
      <c r="CU1428" s="76">
        <f>+CS1428-CT1428</f>
        <v>0</v>
      </c>
      <c r="CV1428" s="81">
        <f>+AE1428-AL1428-AT1428</f>
        <v>100</v>
      </c>
      <c r="CW1428" s="70"/>
      <c r="CX1428" s="70"/>
      <c r="CY1428" s="70"/>
    </row>
    <row r="1429" spans="1:103">
      <c r="A1429" s="70" t="s">
        <v>668</v>
      </c>
      <c r="B1429" s="71">
        <v>82</v>
      </c>
      <c r="C1429" s="72" t="s">
        <v>402</v>
      </c>
      <c r="D1429" s="72" t="s">
        <v>403</v>
      </c>
      <c r="E1429" s="71"/>
      <c r="F1429" s="71"/>
      <c r="G1429" s="71" t="s">
        <v>264</v>
      </c>
      <c r="H1429" s="71">
        <v>7</v>
      </c>
      <c r="I1429" s="73">
        <v>135</v>
      </c>
      <c r="J1429" s="73">
        <v>49900</v>
      </c>
      <c r="K1429" s="72">
        <v>0</v>
      </c>
      <c r="L1429" s="72" t="s">
        <v>41</v>
      </c>
      <c r="M1429" s="92" t="s">
        <v>14</v>
      </c>
      <c r="N1429" s="70" t="s">
        <v>158</v>
      </c>
      <c r="O1429" s="70" t="s">
        <v>3841</v>
      </c>
      <c r="P1429" s="70" t="s">
        <v>14</v>
      </c>
      <c r="Q1429" s="89" t="s">
        <v>670</v>
      </c>
      <c r="R1429" s="70" t="s">
        <v>671</v>
      </c>
      <c r="S1429" s="70" t="s">
        <v>677</v>
      </c>
      <c r="T1429" s="88"/>
      <c r="U1429" s="88"/>
      <c r="V1429" s="87">
        <v>12.5</v>
      </c>
      <c r="W1429" s="87" t="s">
        <v>1017</v>
      </c>
      <c r="X1429" s="78">
        <v>44752</v>
      </c>
      <c r="Y1429" s="78">
        <v>44950</v>
      </c>
      <c r="Z1429" s="69" t="s">
        <v>1080</v>
      </c>
      <c r="AA1429" s="319">
        <v>6000</v>
      </c>
      <c r="AB1429" s="70">
        <v>61</v>
      </c>
      <c r="AC1429" s="70">
        <v>60</v>
      </c>
      <c r="AD1429" s="78">
        <v>46752</v>
      </c>
      <c r="AE1429" s="115">
        <v>150</v>
      </c>
      <c r="AF1429" s="115"/>
      <c r="AG1429" s="70"/>
      <c r="AH1429" s="70"/>
      <c r="AI1429" s="70"/>
      <c r="AJ1429" s="70"/>
      <c r="AK1429" s="70"/>
      <c r="AL1429" s="76"/>
      <c r="AM1429" s="76"/>
      <c r="AN1429" s="76"/>
      <c r="AO1429" s="76"/>
      <c r="AP1429" s="76"/>
      <c r="AQ1429" s="76"/>
      <c r="AR1429" s="76"/>
      <c r="AS1429" s="76"/>
      <c r="AT1429" s="76"/>
      <c r="AU1429" s="76"/>
      <c r="AV1429" s="76"/>
      <c r="AW1429" s="70"/>
      <c r="AX1429" s="70"/>
      <c r="AY1429" s="70"/>
      <c r="AZ1429" s="70"/>
      <c r="BA1429" s="76"/>
      <c r="BB1429" s="76"/>
      <c r="BC1429" s="70"/>
      <c r="BD1429" s="70"/>
      <c r="BE1429" s="70"/>
      <c r="BF1429" s="70"/>
      <c r="BG1429" s="70"/>
      <c r="BH1429" s="70"/>
      <c r="BI1429" s="70"/>
      <c r="BJ1429" s="70"/>
      <c r="BK1429" s="70"/>
      <c r="BL1429" s="70"/>
      <c r="BM1429" s="70"/>
      <c r="BN1429" s="70"/>
      <c r="BO1429" s="70"/>
      <c r="BP1429" s="70"/>
      <c r="BQ1429" s="70"/>
      <c r="BR1429" s="70"/>
      <c r="BS1429" s="70"/>
      <c r="BT1429" s="70"/>
      <c r="BU1429" s="70"/>
      <c r="BV1429" s="70"/>
      <c r="BW1429" s="70"/>
      <c r="BX1429" s="70"/>
      <c r="BY1429" s="70"/>
      <c r="BZ1429" s="70"/>
      <c r="CA1429" s="70"/>
      <c r="CB1429" s="70"/>
      <c r="CC1429" s="70"/>
      <c r="CD1429" s="70"/>
      <c r="CE1429" s="70"/>
      <c r="CF1429" s="70"/>
      <c r="CG1429" s="70"/>
      <c r="CH1429" s="70"/>
      <c r="CI1429" s="70"/>
      <c r="CJ1429" s="70"/>
      <c r="CK1429" s="70"/>
      <c r="CL1429" s="70"/>
      <c r="CM1429" s="70"/>
      <c r="CN1429" s="70"/>
      <c r="CO1429" s="70"/>
      <c r="CP1429" s="70"/>
      <c r="CQ1429" s="70"/>
      <c r="CR1429" s="70"/>
      <c r="CS1429" s="58">
        <f>+AL1429+AT1429</f>
        <v>0</v>
      </c>
      <c r="CT1429" s="76">
        <f>+BA1429+BG1429+BM1429+BS1429+BY1429+CE1429+CK1429+CQ1429</f>
        <v>0</v>
      </c>
      <c r="CU1429" s="76">
        <f>+CS1429-CT1429</f>
        <v>0</v>
      </c>
      <c r="CV1429" s="81">
        <f>+AE1429-AL1429-AT1429</f>
        <v>150</v>
      </c>
      <c r="CW1429" s="70"/>
      <c r="CX1429" s="70"/>
      <c r="CY1429" s="70"/>
    </row>
    <row r="1430" spans="1:103">
      <c r="A1430" s="70" t="s">
        <v>668</v>
      </c>
      <c r="B1430" s="71">
        <v>82</v>
      </c>
      <c r="C1430" s="72" t="s">
        <v>402</v>
      </c>
      <c r="D1430" s="72" t="s">
        <v>403</v>
      </c>
      <c r="E1430" s="71"/>
      <c r="F1430" s="71"/>
      <c r="G1430" s="71" t="s">
        <v>264</v>
      </c>
      <c r="H1430" s="71">
        <v>7</v>
      </c>
      <c r="I1430" s="73">
        <v>135</v>
      </c>
      <c r="J1430" s="73">
        <v>49900</v>
      </c>
      <c r="K1430" s="72">
        <v>0</v>
      </c>
      <c r="L1430" s="72" t="s">
        <v>41</v>
      </c>
      <c r="M1430" s="92" t="s">
        <v>14</v>
      </c>
      <c r="N1430" s="70" t="s">
        <v>158</v>
      </c>
      <c r="O1430" s="70" t="s">
        <v>3841</v>
      </c>
      <c r="P1430" s="70" t="s">
        <v>14</v>
      </c>
      <c r="Q1430" s="89" t="s">
        <v>670</v>
      </c>
      <c r="R1430" s="70" t="s">
        <v>671</v>
      </c>
      <c r="S1430" s="70" t="s">
        <v>677</v>
      </c>
      <c r="T1430" s="88"/>
      <c r="U1430" s="88"/>
      <c r="V1430" s="87">
        <v>12.5</v>
      </c>
      <c r="W1430" s="87" t="s">
        <v>1017</v>
      </c>
      <c r="X1430" s="78">
        <v>44752</v>
      </c>
      <c r="Y1430" s="78">
        <v>44950</v>
      </c>
      <c r="Z1430" s="69" t="s">
        <v>1080</v>
      </c>
      <c r="AA1430" s="319">
        <v>6000</v>
      </c>
      <c r="AB1430" s="70">
        <v>61</v>
      </c>
      <c r="AC1430" s="70">
        <v>61</v>
      </c>
      <c r="AD1430" s="78">
        <v>46783</v>
      </c>
      <c r="AE1430" s="115">
        <v>150</v>
      </c>
      <c r="AF1430" s="115"/>
      <c r="AG1430" s="70"/>
      <c r="AH1430" s="70"/>
      <c r="AI1430" s="70"/>
      <c r="AJ1430" s="70"/>
      <c r="AK1430" s="70"/>
      <c r="AL1430" s="76"/>
      <c r="AM1430" s="76"/>
      <c r="AN1430" s="76"/>
      <c r="AO1430" s="76"/>
      <c r="AP1430" s="76"/>
      <c r="AQ1430" s="76"/>
      <c r="AR1430" s="76"/>
      <c r="AS1430" s="76"/>
      <c r="AT1430" s="76"/>
      <c r="AU1430" s="76"/>
      <c r="AV1430" s="76"/>
      <c r="AW1430" s="70"/>
      <c r="AX1430" s="70"/>
      <c r="AY1430" s="70"/>
      <c r="AZ1430" s="70"/>
      <c r="BA1430" s="76"/>
      <c r="BB1430" s="76"/>
      <c r="BC1430" s="70"/>
      <c r="BD1430" s="70"/>
      <c r="BE1430" s="70"/>
      <c r="BF1430" s="70"/>
      <c r="BG1430" s="70"/>
      <c r="BH1430" s="70"/>
      <c r="BI1430" s="70"/>
      <c r="BJ1430" s="70"/>
      <c r="BK1430" s="70"/>
      <c r="BL1430" s="70"/>
      <c r="BM1430" s="70"/>
      <c r="BN1430" s="70"/>
      <c r="BO1430" s="70"/>
      <c r="BP1430" s="70"/>
      <c r="BQ1430" s="70"/>
      <c r="BR1430" s="70"/>
      <c r="BS1430" s="70"/>
      <c r="BT1430" s="70"/>
      <c r="BU1430" s="70"/>
      <c r="BV1430" s="70"/>
      <c r="BW1430" s="70"/>
      <c r="BX1430" s="70"/>
      <c r="BY1430" s="70"/>
      <c r="BZ1430" s="70"/>
      <c r="CA1430" s="70"/>
      <c r="CB1430" s="70"/>
      <c r="CC1430" s="70"/>
      <c r="CD1430" s="70"/>
      <c r="CE1430" s="70"/>
      <c r="CF1430" s="70"/>
      <c r="CG1430" s="70"/>
      <c r="CH1430" s="70"/>
      <c r="CI1430" s="70"/>
      <c r="CJ1430" s="70"/>
      <c r="CK1430" s="70"/>
      <c r="CL1430" s="70"/>
      <c r="CM1430" s="70"/>
      <c r="CN1430" s="70"/>
      <c r="CO1430" s="70"/>
      <c r="CP1430" s="70"/>
      <c r="CQ1430" s="70"/>
      <c r="CR1430" s="70"/>
      <c r="CS1430" s="58">
        <f>+AL1430+AT1430</f>
        <v>0</v>
      </c>
      <c r="CT1430" s="76">
        <f>+BA1430+BG1430+BM1430+BS1430+BY1430+CE1430+CK1430+CQ1430</f>
        <v>0</v>
      </c>
      <c r="CU1430" s="76">
        <f>+CS1430-CT1430</f>
        <v>0</v>
      </c>
      <c r="CV1430" s="81">
        <f>+AE1430-AL1430-AT1430</f>
        <v>150</v>
      </c>
      <c r="CW1430" s="70"/>
      <c r="CX1430" s="70"/>
      <c r="CY1430" s="70"/>
    </row>
    <row r="1431" spans="1:103">
      <c r="A1431" s="70" t="s">
        <v>678</v>
      </c>
      <c r="B1431" s="71">
        <v>68</v>
      </c>
      <c r="C1431" s="99" t="s">
        <v>402</v>
      </c>
      <c r="D1431" s="99" t="s">
        <v>403</v>
      </c>
      <c r="E1431" s="98"/>
      <c r="F1431" s="98"/>
      <c r="G1431" s="71" t="s">
        <v>263</v>
      </c>
      <c r="H1431" s="71">
        <v>2</v>
      </c>
      <c r="I1431" s="73">
        <v>120.73</v>
      </c>
      <c r="J1431" s="73">
        <v>35900</v>
      </c>
      <c r="K1431" s="72">
        <v>0</v>
      </c>
      <c r="L1431" s="72" t="s">
        <v>41</v>
      </c>
      <c r="M1431" s="92" t="s">
        <v>14</v>
      </c>
      <c r="N1431" s="70" t="s">
        <v>159</v>
      </c>
      <c r="O1431" s="70" t="s">
        <v>679</v>
      </c>
      <c r="P1431" s="70" t="s">
        <v>14</v>
      </c>
      <c r="Q1431" s="100" t="s">
        <v>680</v>
      </c>
      <c r="R1431" s="97" t="s">
        <v>681</v>
      </c>
      <c r="S1431" s="70" t="s">
        <v>465</v>
      </c>
      <c r="T1431" s="88" t="s">
        <v>256</v>
      </c>
      <c r="U1431" s="88">
        <v>12</v>
      </c>
      <c r="V1431" s="87">
        <v>120.73</v>
      </c>
      <c r="W1431" s="87" t="s">
        <v>1017</v>
      </c>
      <c r="X1431" s="78">
        <v>44684</v>
      </c>
      <c r="Y1431" s="78">
        <v>44728</v>
      </c>
      <c r="Z1431" s="78"/>
      <c r="AA1431" s="319">
        <v>31000</v>
      </c>
      <c r="AB1431" s="70">
        <v>25</v>
      </c>
      <c r="AC1431" s="70">
        <v>1</v>
      </c>
      <c r="AD1431" s="78">
        <v>44687</v>
      </c>
      <c r="AE1431" s="115">
        <v>500</v>
      </c>
      <c r="AF1431" s="115"/>
      <c r="AG1431" s="70" t="s">
        <v>441</v>
      </c>
      <c r="AH1431" s="140">
        <v>44687</v>
      </c>
      <c r="AI1431" s="140"/>
      <c r="AJ1431" s="140"/>
      <c r="AK1431" s="88" t="s">
        <v>685</v>
      </c>
      <c r="AL1431" s="76">
        <v>500</v>
      </c>
      <c r="AM1431" s="76"/>
      <c r="AN1431" s="76" t="s">
        <v>2342</v>
      </c>
      <c r="AO1431" s="70"/>
      <c r="AP1431" s="140"/>
      <c r="AQ1431" s="140"/>
      <c r="AR1431" s="140"/>
      <c r="AS1431" s="88"/>
      <c r="AT1431" s="76"/>
      <c r="AU1431" s="76"/>
      <c r="AV1431" s="76"/>
      <c r="AW1431" s="78">
        <v>44687</v>
      </c>
      <c r="AX1431" s="70" t="s">
        <v>683</v>
      </c>
      <c r="AY1431" s="70"/>
      <c r="AZ1431" s="70"/>
      <c r="BA1431" s="76">
        <v>500</v>
      </c>
      <c r="BB1431" s="76" t="s">
        <v>1656</v>
      </c>
      <c r="BC1431" s="70"/>
      <c r="BD1431" s="70"/>
      <c r="BE1431" s="70"/>
      <c r="BF1431" s="70"/>
      <c r="BG1431" s="70"/>
      <c r="BH1431" s="70"/>
      <c r="BI1431" s="70"/>
      <c r="BJ1431" s="70"/>
      <c r="BK1431" s="70"/>
      <c r="BL1431" s="70"/>
      <c r="BM1431" s="70"/>
      <c r="BN1431" s="70"/>
      <c r="BO1431" s="70"/>
      <c r="BP1431" s="70"/>
      <c r="BQ1431" s="70"/>
      <c r="BR1431" s="70"/>
      <c r="BS1431" s="70"/>
      <c r="BT1431" s="70"/>
      <c r="BU1431" s="70"/>
      <c r="BV1431" s="70"/>
      <c r="BW1431" s="70"/>
      <c r="BX1431" s="70"/>
      <c r="BY1431" s="70"/>
      <c r="BZ1431" s="70"/>
      <c r="CA1431" s="70"/>
      <c r="CB1431" s="70"/>
      <c r="CC1431" s="70"/>
      <c r="CD1431" s="70"/>
      <c r="CE1431" s="70"/>
      <c r="CF1431" s="70"/>
      <c r="CG1431" s="70"/>
      <c r="CH1431" s="70"/>
      <c r="CI1431" s="70"/>
      <c r="CJ1431" s="70"/>
      <c r="CK1431" s="70"/>
      <c r="CL1431" s="70"/>
      <c r="CM1431" s="70"/>
      <c r="CN1431" s="70"/>
      <c r="CO1431" s="70"/>
      <c r="CP1431" s="70"/>
      <c r="CQ1431" s="70"/>
      <c r="CR1431" s="70"/>
      <c r="CS1431" s="70"/>
      <c r="CT1431" s="76">
        <f>+BA1431+BG1431+BM1431+BS1431+BY1431+CE1431+CK1431</f>
        <v>500</v>
      </c>
      <c r="CU1431" s="76">
        <f>+AL1431+AT1431-CT1431</f>
        <v>0</v>
      </c>
      <c r="CV1431" s="81">
        <f>+AE1431-AL1431-AT1431</f>
        <v>0</v>
      </c>
      <c r="CW1431" s="70"/>
      <c r="CX1431" s="70"/>
      <c r="CY1431" s="70"/>
    </row>
    <row r="1432" spans="1:103" ht="15" customHeight="1">
      <c r="A1432" s="70" t="s">
        <v>678</v>
      </c>
      <c r="B1432" s="71">
        <v>68</v>
      </c>
      <c r="C1432" s="99" t="s">
        <v>402</v>
      </c>
      <c r="D1432" s="99" t="s">
        <v>403</v>
      </c>
      <c r="E1432" s="98"/>
      <c r="F1432" s="98"/>
      <c r="G1432" s="71" t="s">
        <v>263</v>
      </c>
      <c r="H1432" s="71">
        <v>2</v>
      </c>
      <c r="I1432" s="73">
        <v>120.73</v>
      </c>
      <c r="J1432" s="73">
        <v>35900</v>
      </c>
      <c r="K1432" s="72">
        <v>0</v>
      </c>
      <c r="L1432" s="72" t="s">
        <v>41</v>
      </c>
      <c r="M1432" s="92" t="s">
        <v>14</v>
      </c>
      <c r="N1432" s="70" t="s">
        <v>159</v>
      </c>
      <c r="O1432" s="70" t="s">
        <v>679</v>
      </c>
      <c r="P1432" s="70" t="s">
        <v>14</v>
      </c>
      <c r="Q1432" s="100" t="s">
        <v>680</v>
      </c>
      <c r="R1432" s="97" t="s">
        <v>681</v>
      </c>
      <c r="S1432" s="70" t="s">
        <v>465</v>
      </c>
      <c r="T1432" s="88" t="s">
        <v>256</v>
      </c>
      <c r="U1432" s="88">
        <v>12</v>
      </c>
      <c r="V1432" s="87">
        <v>120.73</v>
      </c>
      <c r="W1432" s="87" t="s">
        <v>1017</v>
      </c>
      <c r="X1432" s="78">
        <v>44684</v>
      </c>
      <c r="Y1432" s="78">
        <v>44728</v>
      </c>
      <c r="Z1432" s="78"/>
      <c r="AA1432" s="319">
        <v>31000</v>
      </c>
      <c r="AB1432" s="70">
        <v>25</v>
      </c>
      <c r="AC1432" s="70">
        <v>1</v>
      </c>
      <c r="AD1432" s="78">
        <v>44687</v>
      </c>
      <c r="AE1432" s="115">
        <v>5500</v>
      </c>
      <c r="AF1432" s="115"/>
      <c r="AG1432" s="70" t="s">
        <v>441</v>
      </c>
      <c r="AH1432" s="140">
        <v>44686</v>
      </c>
      <c r="AI1432" s="140"/>
      <c r="AJ1432" s="140"/>
      <c r="AK1432" s="88" t="s">
        <v>684</v>
      </c>
      <c r="AL1432" s="76">
        <v>5500</v>
      </c>
      <c r="AM1432" s="76"/>
      <c r="AN1432" s="76" t="s">
        <v>2341</v>
      </c>
      <c r="AO1432" s="76"/>
      <c r="AP1432" s="76"/>
      <c r="AQ1432" s="76"/>
      <c r="AR1432" s="76"/>
      <c r="AS1432" s="76"/>
      <c r="AT1432" s="76"/>
      <c r="AU1432" s="76"/>
      <c r="AV1432" s="76"/>
      <c r="AW1432" s="78">
        <v>44685</v>
      </c>
      <c r="AX1432" s="70">
        <v>612</v>
      </c>
      <c r="AY1432" s="70"/>
      <c r="AZ1432" s="70"/>
      <c r="BA1432" s="76">
        <v>2500</v>
      </c>
      <c r="BB1432" s="76"/>
      <c r="BC1432" s="78">
        <v>44685</v>
      </c>
      <c r="BD1432" s="70" t="s">
        <v>682</v>
      </c>
      <c r="BE1432" s="70"/>
      <c r="BF1432" s="70"/>
      <c r="BG1432" s="70">
        <v>1200</v>
      </c>
      <c r="BH1432" s="70"/>
      <c r="BI1432" s="78">
        <v>44686</v>
      </c>
      <c r="BJ1432" s="70">
        <v>614</v>
      </c>
      <c r="BK1432" s="70"/>
      <c r="BL1432" s="70"/>
      <c r="BM1432" s="70">
        <v>1800</v>
      </c>
      <c r="BN1432" s="70"/>
      <c r="BO1432" s="70"/>
      <c r="BP1432" s="70"/>
      <c r="BQ1432" s="70"/>
      <c r="BR1432" s="70"/>
      <c r="BS1432" s="70"/>
      <c r="BT1432" s="70"/>
      <c r="BU1432" s="70"/>
      <c r="BV1432" s="70"/>
      <c r="BW1432" s="70"/>
      <c r="BX1432" s="70"/>
      <c r="BY1432" s="70"/>
      <c r="BZ1432" s="70"/>
      <c r="CA1432" s="70"/>
      <c r="CB1432" s="70"/>
      <c r="CC1432" s="70"/>
      <c r="CD1432" s="70"/>
      <c r="CE1432" s="70"/>
      <c r="CF1432" s="70"/>
      <c r="CG1432" s="70"/>
      <c r="CH1432" s="70"/>
      <c r="CI1432" s="70"/>
      <c r="CJ1432" s="70"/>
      <c r="CK1432" s="70"/>
      <c r="CL1432" s="70"/>
      <c r="CM1432" s="70"/>
      <c r="CN1432" s="70"/>
      <c r="CO1432" s="70"/>
      <c r="CP1432" s="70"/>
      <c r="CQ1432" s="70"/>
      <c r="CR1432" s="70"/>
      <c r="CS1432" s="70"/>
      <c r="CT1432" s="76">
        <f>+BA1432+BG1432+BM1432+BS1432+BY1432+CE1432+CK1432</f>
        <v>5500</v>
      </c>
      <c r="CU1432" s="76">
        <f>+AL1432+AT1432-CT1432</f>
        <v>0</v>
      </c>
      <c r="CV1432" s="81">
        <f>+AE1432-AL1432-AT1432</f>
        <v>0</v>
      </c>
      <c r="CW1432" s="70"/>
      <c r="CX1432" s="70"/>
      <c r="CY1432" s="70"/>
    </row>
    <row r="1433" spans="1:103" ht="15" customHeight="1">
      <c r="A1433" s="70" t="s">
        <v>678</v>
      </c>
      <c r="B1433" s="71">
        <v>68</v>
      </c>
      <c r="C1433" s="99" t="s">
        <v>402</v>
      </c>
      <c r="D1433" s="99" t="s">
        <v>403</v>
      </c>
      <c r="E1433" s="98"/>
      <c r="F1433" s="98"/>
      <c r="G1433" s="71" t="s">
        <v>263</v>
      </c>
      <c r="H1433" s="71">
        <v>2</v>
      </c>
      <c r="I1433" s="73">
        <v>120.73</v>
      </c>
      <c r="J1433" s="73">
        <v>35900</v>
      </c>
      <c r="K1433" s="72">
        <v>0</v>
      </c>
      <c r="L1433" s="72" t="s">
        <v>41</v>
      </c>
      <c r="M1433" s="92" t="s">
        <v>14</v>
      </c>
      <c r="N1433" s="70" t="s">
        <v>159</v>
      </c>
      <c r="O1433" s="70" t="s">
        <v>679</v>
      </c>
      <c r="P1433" s="70" t="s">
        <v>14</v>
      </c>
      <c r="Q1433" s="100" t="s">
        <v>680</v>
      </c>
      <c r="R1433" s="97" t="s">
        <v>681</v>
      </c>
      <c r="S1433" s="70" t="s">
        <v>465</v>
      </c>
      <c r="T1433" s="88" t="s">
        <v>256</v>
      </c>
      <c r="U1433" s="88">
        <v>12</v>
      </c>
      <c r="V1433" s="87">
        <v>120.73</v>
      </c>
      <c r="W1433" s="87" t="s">
        <v>1017</v>
      </c>
      <c r="X1433" s="78">
        <v>44684</v>
      </c>
      <c r="Y1433" s="78">
        <v>44728</v>
      </c>
      <c r="Z1433" s="78"/>
      <c r="AA1433" s="319">
        <v>31000</v>
      </c>
      <c r="AB1433" s="70">
        <v>25</v>
      </c>
      <c r="AC1433" s="240" t="s">
        <v>2403</v>
      </c>
      <c r="AD1433" s="78">
        <v>44687</v>
      </c>
      <c r="AE1433" s="115">
        <f>275+275+50</f>
        <v>600</v>
      </c>
      <c r="AF1433" s="115"/>
      <c r="AG1433" s="70" t="s">
        <v>441</v>
      </c>
      <c r="AH1433" s="140">
        <v>44734</v>
      </c>
      <c r="AI1433" s="140"/>
      <c r="AJ1433" s="140"/>
      <c r="AK1433" s="88" t="s">
        <v>686</v>
      </c>
      <c r="AL1433" s="76">
        <v>600</v>
      </c>
      <c r="AM1433" s="76"/>
      <c r="AN1433" s="76" t="s">
        <v>2343</v>
      </c>
      <c r="AO1433" s="76"/>
      <c r="AP1433" s="76"/>
      <c r="AQ1433" s="76"/>
      <c r="AR1433" s="76"/>
      <c r="AS1433" s="76"/>
      <c r="AT1433" s="76"/>
      <c r="AU1433" s="76"/>
      <c r="AV1433" s="76"/>
      <c r="AW1433" s="78">
        <v>44686</v>
      </c>
      <c r="AX1433" s="70">
        <v>614</v>
      </c>
      <c r="AY1433" s="70"/>
      <c r="AZ1433" s="70"/>
      <c r="BA1433" s="76">
        <v>500</v>
      </c>
      <c r="BB1433" s="76"/>
      <c r="BC1433" s="78">
        <v>44684</v>
      </c>
      <c r="BD1433" s="70">
        <v>614</v>
      </c>
      <c r="BE1433" s="70"/>
      <c r="BF1433" s="70"/>
      <c r="BG1433" s="70">
        <v>100</v>
      </c>
      <c r="BH1433" s="70"/>
      <c r="BI1433" s="70"/>
      <c r="BJ1433" s="70"/>
      <c r="BK1433" s="70"/>
      <c r="BL1433" s="70"/>
      <c r="BM1433" s="70"/>
      <c r="BN1433" s="70"/>
      <c r="BO1433" s="70"/>
      <c r="BP1433" s="70"/>
      <c r="BQ1433" s="70"/>
      <c r="BR1433" s="70"/>
      <c r="BS1433" s="70"/>
      <c r="BT1433" s="70"/>
      <c r="BU1433" s="70"/>
      <c r="BV1433" s="70"/>
      <c r="BW1433" s="70"/>
      <c r="BX1433" s="70"/>
      <c r="BY1433" s="70"/>
      <c r="BZ1433" s="70"/>
      <c r="CA1433" s="70"/>
      <c r="CB1433" s="70"/>
      <c r="CC1433" s="70"/>
      <c r="CD1433" s="70"/>
      <c r="CE1433" s="70"/>
      <c r="CF1433" s="70"/>
      <c r="CG1433" s="70"/>
      <c r="CH1433" s="70"/>
      <c r="CI1433" s="70"/>
      <c r="CJ1433" s="70"/>
      <c r="CK1433" s="70"/>
      <c r="CL1433" s="70"/>
      <c r="CM1433" s="70"/>
      <c r="CN1433" s="70"/>
      <c r="CO1433" s="70"/>
      <c r="CP1433" s="70"/>
      <c r="CQ1433" s="70"/>
      <c r="CR1433" s="70"/>
      <c r="CS1433" s="70"/>
      <c r="CT1433" s="76">
        <f>+BA1433+BG1433+BM1433+BS1433+BY1433+CE1433+CK1433</f>
        <v>600</v>
      </c>
      <c r="CU1433" s="76">
        <f>+AL1433+AT1433-CT1433</f>
        <v>0</v>
      </c>
      <c r="CV1433" s="81">
        <f>+AE1433-AL1433-AT1433</f>
        <v>0</v>
      </c>
      <c r="CW1433" s="70"/>
      <c r="CX1433" s="70"/>
      <c r="CY1433" s="70"/>
    </row>
    <row r="1434" spans="1:103" ht="15" customHeight="1">
      <c r="A1434" s="70" t="s">
        <v>678</v>
      </c>
      <c r="B1434" s="71">
        <v>68</v>
      </c>
      <c r="C1434" s="99" t="s">
        <v>402</v>
      </c>
      <c r="D1434" s="99" t="s">
        <v>403</v>
      </c>
      <c r="E1434" s="98"/>
      <c r="F1434" s="98"/>
      <c r="G1434" s="71" t="s">
        <v>263</v>
      </c>
      <c r="H1434" s="71">
        <v>2</v>
      </c>
      <c r="I1434" s="73">
        <v>120.73</v>
      </c>
      <c r="J1434" s="73">
        <v>35900</v>
      </c>
      <c r="K1434" s="72">
        <v>0</v>
      </c>
      <c r="L1434" s="72" t="s">
        <v>41</v>
      </c>
      <c r="M1434" s="92" t="s">
        <v>14</v>
      </c>
      <c r="N1434" s="70" t="s">
        <v>159</v>
      </c>
      <c r="O1434" s="70" t="s">
        <v>679</v>
      </c>
      <c r="P1434" s="70" t="s">
        <v>14</v>
      </c>
      <c r="Q1434" s="100" t="s">
        <v>680</v>
      </c>
      <c r="R1434" s="97" t="s">
        <v>681</v>
      </c>
      <c r="S1434" s="70" t="s">
        <v>465</v>
      </c>
      <c r="T1434" s="88" t="s">
        <v>256</v>
      </c>
      <c r="U1434" s="88">
        <v>12</v>
      </c>
      <c r="V1434" s="87">
        <v>120.73</v>
      </c>
      <c r="W1434" s="87" t="s">
        <v>1017</v>
      </c>
      <c r="X1434" s="78">
        <v>44684</v>
      </c>
      <c r="Y1434" s="78">
        <v>44728</v>
      </c>
      <c r="Z1434" s="78"/>
      <c r="AA1434" s="319">
        <v>31000</v>
      </c>
      <c r="AB1434" s="70">
        <v>25</v>
      </c>
      <c r="AC1434" s="70">
        <v>4</v>
      </c>
      <c r="AD1434" s="78">
        <v>44962</v>
      </c>
      <c r="AE1434" s="115">
        <f>275-50</f>
        <v>225</v>
      </c>
      <c r="AF1434" s="115"/>
      <c r="AG1434" s="70" t="s">
        <v>441</v>
      </c>
      <c r="AH1434" s="140">
        <v>44970</v>
      </c>
      <c r="AI1434" s="140"/>
      <c r="AJ1434" s="140"/>
      <c r="AK1434" s="88" t="s">
        <v>687</v>
      </c>
      <c r="AL1434" s="76">
        <v>225</v>
      </c>
      <c r="AM1434" s="76"/>
      <c r="AN1434" s="76" t="s">
        <v>2352</v>
      </c>
      <c r="AO1434" s="76"/>
      <c r="AP1434" s="204"/>
      <c r="AQ1434" s="204"/>
      <c r="AR1434" s="204"/>
      <c r="AS1434" s="76"/>
      <c r="AT1434" s="76"/>
      <c r="AU1434" s="76"/>
      <c r="AV1434" s="76"/>
      <c r="AW1434" s="103">
        <v>44962</v>
      </c>
      <c r="AX1434" s="97">
        <v>1203</v>
      </c>
      <c r="AY1434" s="97"/>
      <c r="AZ1434" s="97"/>
      <c r="BA1434" s="101">
        <v>225</v>
      </c>
      <c r="BB1434" s="76"/>
      <c r="BC1434" s="70"/>
      <c r="BD1434" s="70"/>
      <c r="BE1434" s="70"/>
      <c r="BF1434" s="70"/>
      <c r="BG1434" s="70"/>
      <c r="BH1434" s="70"/>
      <c r="BI1434" s="70"/>
      <c r="BJ1434" s="70"/>
      <c r="BK1434" s="70"/>
      <c r="BL1434" s="70"/>
      <c r="BM1434" s="70"/>
      <c r="BN1434" s="70"/>
      <c r="BO1434" s="70"/>
      <c r="BP1434" s="70"/>
      <c r="BQ1434" s="70"/>
      <c r="BR1434" s="70"/>
      <c r="BS1434" s="70"/>
      <c r="BT1434" s="70"/>
      <c r="BU1434" s="70"/>
      <c r="BV1434" s="70"/>
      <c r="BW1434" s="70"/>
      <c r="BX1434" s="70"/>
      <c r="BY1434" s="70"/>
      <c r="BZ1434" s="70"/>
      <c r="CA1434" s="70"/>
      <c r="CB1434" s="70"/>
      <c r="CC1434" s="70"/>
      <c r="CD1434" s="70"/>
      <c r="CE1434" s="70"/>
      <c r="CF1434" s="70"/>
      <c r="CG1434" s="70"/>
      <c r="CH1434" s="70"/>
      <c r="CI1434" s="70"/>
      <c r="CJ1434" s="70"/>
      <c r="CK1434" s="70"/>
      <c r="CL1434" s="70"/>
      <c r="CM1434" s="70"/>
      <c r="CN1434" s="70"/>
      <c r="CO1434" s="70"/>
      <c r="CP1434" s="70"/>
      <c r="CQ1434" s="70"/>
      <c r="CR1434" s="70"/>
      <c r="CS1434" s="70"/>
      <c r="CT1434" s="76">
        <f>+BA1434+BG1434+BM1434+BS1434+BY1434+CE1434+CK1434</f>
        <v>225</v>
      </c>
      <c r="CU1434" s="76">
        <f>+AL1434+AT1434-CT1434</f>
        <v>0</v>
      </c>
      <c r="CV1434" s="81">
        <f>+AE1434-AL1434-AT1434</f>
        <v>0</v>
      </c>
      <c r="CW1434" s="70"/>
      <c r="CX1434" s="70"/>
      <c r="CY1434" s="70"/>
    </row>
    <row r="1435" spans="1:103" ht="15" customHeight="1">
      <c r="A1435" s="70" t="s">
        <v>678</v>
      </c>
      <c r="B1435" s="71">
        <v>68</v>
      </c>
      <c r="C1435" s="99" t="s">
        <v>402</v>
      </c>
      <c r="D1435" s="99" t="s">
        <v>403</v>
      </c>
      <c r="E1435" s="98"/>
      <c r="F1435" s="98"/>
      <c r="G1435" s="71" t="s">
        <v>263</v>
      </c>
      <c r="H1435" s="71">
        <v>2</v>
      </c>
      <c r="I1435" s="73">
        <v>120.73</v>
      </c>
      <c r="J1435" s="73">
        <v>35900</v>
      </c>
      <c r="K1435" s="72">
        <v>0</v>
      </c>
      <c r="L1435" s="72" t="s">
        <v>41</v>
      </c>
      <c r="M1435" s="92" t="s">
        <v>14</v>
      </c>
      <c r="N1435" s="70" t="s">
        <v>159</v>
      </c>
      <c r="O1435" s="70" t="s">
        <v>679</v>
      </c>
      <c r="P1435" s="70" t="s">
        <v>14</v>
      </c>
      <c r="Q1435" s="100" t="s">
        <v>680</v>
      </c>
      <c r="R1435" s="97" t="s">
        <v>681</v>
      </c>
      <c r="S1435" s="70" t="s">
        <v>465</v>
      </c>
      <c r="T1435" s="88" t="s">
        <v>256</v>
      </c>
      <c r="U1435" s="88">
        <v>12</v>
      </c>
      <c r="V1435" s="87">
        <v>120.73</v>
      </c>
      <c r="W1435" s="87" t="s">
        <v>1017</v>
      </c>
      <c r="X1435" s="78">
        <v>44684</v>
      </c>
      <c r="Y1435" s="78">
        <v>44728</v>
      </c>
      <c r="Z1435" s="78"/>
      <c r="AA1435" s="319">
        <v>31000</v>
      </c>
      <c r="AB1435" s="70">
        <v>25</v>
      </c>
      <c r="AC1435" s="70">
        <v>5</v>
      </c>
      <c r="AD1435" s="78">
        <v>44990</v>
      </c>
      <c r="AE1435" s="115">
        <v>275</v>
      </c>
      <c r="AF1435" s="115"/>
      <c r="AG1435" s="70" t="s">
        <v>441</v>
      </c>
      <c r="AH1435" s="140">
        <v>45009</v>
      </c>
      <c r="AI1435" s="140"/>
      <c r="AJ1435" s="140"/>
      <c r="AK1435" s="88" t="s">
        <v>2344</v>
      </c>
      <c r="AL1435" s="76">
        <v>275</v>
      </c>
      <c r="AM1435" s="76"/>
      <c r="AN1435" s="76" t="s">
        <v>2353</v>
      </c>
      <c r="AO1435" s="76"/>
      <c r="AP1435" s="76"/>
      <c r="AQ1435" s="76"/>
      <c r="AR1435" s="76"/>
      <c r="AS1435" s="76"/>
      <c r="AT1435" s="76"/>
      <c r="AU1435" s="76"/>
      <c r="AV1435" s="76"/>
      <c r="AW1435" s="103">
        <v>44987</v>
      </c>
      <c r="AX1435" s="97">
        <v>1283</v>
      </c>
      <c r="AY1435" s="97"/>
      <c r="AZ1435" s="97"/>
      <c r="BA1435" s="101">
        <v>275</v>
      </c>
      <c r="BB1435" s="76"/>
      <c r="BC1435" s="70"/>
      <c r="BD1435" s="70"/>
      <c r="BE1435" s="70"/>
      <c r="BF1435" s="70"/>
      <c r="BG1435" s="70"/>
      <c r="BH1435" s="70"/>
      <c r="BI1435" s="70"/>
      <c r="BJ1435" s="70"/>
      <c r="BK1435" s="70"/>
      <c r="BL1435" s="70"/>
      <c r="BM1435" s="70"/>
      <c r="BN1435" s="70"/>
      <c r="BO1435" s="70"/>
      <c r="BP1435" s="70"/>
      <c r="BQ1435" s="70"/>
      <c r="BR1435" s="70"/>
      <c r="BS1435" s="70"/>
      <c r="BT1435" s="70"/>
      <c r="BU1435" s="70"/>
      <c r="BV1435" s="70"/>
      <c r="BW1435" s="70"/>
      <c r="BX1435" s="70"/>
      <c r="BY1435" s="70"/>
      <c r="BZ1435" s="70"/>
      <c r="CA1435" s="70"/>
      <c r="CB1435" s="70"/>
      <c r="CC1435" s="70"/>
      <c r="CD1435" s="70"/>
      <c r="CE1435" s="70"/>
      <c r="CF1435" s="70"/>
      <c r="CG1435" s="70"/>
      <c r="CH1435" s="70"/>
      <c r="CI1435" s="70"/>
      <c r="CJ1435" s="70"/>
      <c r="CK1435" s="70"/>
      <c r="CL1435" s="70"/>
      <c r="CM1435" s="70"/>
      <c r="CN1435" s="70"/>
      <c r="CO1435" s="70"/>
      <c r="CP1435" s="70"/>
      <c r="CQ1435" s="70"/>
      <c r="CR1435" s="70"/>
      <c r="CS1435" s="70"/>
      <c r="CT1435" s="76">
        <f>+BA1435+BG1435+BM1435+BS1435+BY1435+CE1435+CK1435</f>
        <v>275</v>
      </c>
      <c r="CU1435" s="76">
        <f>+AL1435+AT1435-CT1435</f>
        <v>0</v>
      </c>
      <c r="CV1435" s="81">
        <f>+AE1435-AL1435-AT1435</f>
        <v>0</v>
      </c>
      <c r="CW1435" s="70"/>
      <c r="CX1435" s="70"/>
      <c r="CY1435" s="70"/>
    </row>
    <row r="1436" spans="1:103" ht="15" customHeight="1">
      <c r="A1436" s="70" t="s">
        <v>678</v>
      </c>
      <c r="B1436" s="71">
        <v>68</v>
      </c>
      <c r="C1436" s="99" t="s">
        <v>402</v>
      </c>
      <c r="D1436" s="99" t="s">
        <v>403</v>
      </c>
      <c r="E1436" s="98"/>
      <c r="F1436" s="98"/>
      <c r="G1436" s="71" t="s">
        <v>263</v>
      </c>
      <c r="H1436" s="71">
        <v>2</v>
      </c>
      <c r="I1436" s="73">
        <v>120.73</v>
      </c>
      <c r="J1436" s="73">
        <v>35900</v>
      </c>
      <c r="K1436" s="72">
        <v>0</v>
      </c>
      <c r="L1436" s="72" t="s">
        <v>41</v>
      </c>
      <c r="M1436" s="92" t="s">
        <v>14</v>
      </c>
      <c r="N1436" s="70" t="s">
        <v>159</v>
      </c>
      <c r="O1436" s="70" t="s">
        <v>679</v>
      </c>
      <c r="P1436" s="70" t="s">
        <v>14</v>
      </c>
      <c r="Q1436" s="100" t="s">
        <v>680</v>
      </c>
      <c r="R1436" s="97" t="s">
        <v>681</v>
      </c>
      <c r="S1436" s="70" t="s">
        <v>465</v>
      </c>
      <c r="T1436" s="88" t="s">
        <v>256</v>
      </c>
      <c r="U1436" s="88">
        <v>12</v>
      </c>
      <c r="V1436" s="87">
        <v>120.73</v>
      </c>
      <c r="W1436" s="87" t="s">
        <v>1017</v>
      </c>
      <c r="X1436" s="78">
        <v>44684</v>
      </c>
      <c r="Y1436" s="78">
        <v>44728</v>
      </c>
      <c r="Z1436" s="78"/>
      <c r="AA1436" s="319">
        <v>31000</v>
      </c>
      <c r="AB1436" s="70">
        <v>25</v>
      </c>
      <c r="AC1436" s="70">
        <v>6</v>
      </c>
      <c r="AD1436" s="78">
        <v>45021</v>
      </c>
      <c r="AE1436" s="115">
        <v>275</v>
      </c>
      <c r="AF1436" s="115"/>
      <c r="AG1436" s="70" t="s">
        <v>441</v>
      </c>
      <c r="AH1436" s="140">
        <v>45016</v>
      </c>
      <c r="AI1436" s="140"/>
      <c r="AJ1436" s="140"/>
      <c r="AK1436" s="88" t="s">
        <v>2345</v>
      </c>
      <c r="AL1436" s="76">
        <v>275</v>
      </c>
      <c r="AM1436" s="70"/>
      <c r="AN1436" s="70" t="s">
        <v>2354</v>
      </c>
      <c r="AO1436" s="76"/>
      <c r="AP1436" s="76"/>
      <c r="AQ1436" s="76"/>
      <c r="AR1436" s="76"/>
      <c r="AS1436" s="76"/>
      <c r="AT1436" s="76"/>
      <c r="AU1436" s="76"/>
      <c r="AV1436" s="76"/>
      <c r="AW1436" s="78">
        <v>45015</v>
      </c>
      <c r="AX1436" s="70">
        <v>1360</v>
      </c>
      <c r="AY1436" s="70"/>
      <c r="AZ1436" s="70"/>
      <c r="BA1436" s="76">
        <v>275</v>
      </c>
      <c r="BB1436" s="76"/>
      <c r="BC1436" s="70"/>
      <c r="BD1436" s="70"/>
      <c r="BE1436" s="70"/>
      <c r="BF1436" s="70"/>
      <c r="BG1436" s="70"/>
      <c r="BH1436" s="70"/>
      <c r="BI1436" s="70"/>
      <c r="BJ1436" s="70"/>
      <c r="BK1436" s="70"/>
      <c r="BL1436" s="70"/>
      <c r="BM1436" s="70"/>
      <c r="BN1436" s="70"/>
      <c r="BO1436" s="70"/>
      <c r="BP1436" s="70"/>
      <c r="BQ1436" s="70"/>
      <c r="BR1436" s="70"/>
      <c r="BS1436" s="70"/>
      <c r="BT1436" s="70"/>
      <c r="BU1436" s="70"/>
      <c r="BV1436" s="70"/>
      <c r="BW1436" s="70"/>
      <c r="BX1436" s="70"/>
      <c r="BY1436" s="70"/>
      <c r="BZ1436" s="70"/>
      <c r="CA1436" s="70"/>
      <c r="CB1436" s="70"/>
      <c r="CC1436" s="70"/>
      <c r="CD1436" s="70"/>
      <c r="CE1436" s="70"/>
      <c r="CF1436" s="70"/>
      <c r="CG1436" s="70"/>
      <c r="CH1436" s="70"/>
      <c r="CI1436" s="70"/>
      <c r="CJ1436" s="70"/>
      <c r="CK1436" s="70"/>
      <c r="CL1436" s="70"/>
      <c r="CM1436" s="70"/>
      <c r="CN1436" s="70"/>
      <c r="CO1436" s="70"/>
      <c r="CP1436" s="70"/>
      <c r="CQ1436" s="70"/>
      <c r="CR1436" s="70"/>
      <c r="CS1436" s="70"/>
      <c r="CT1436" s="76">
        <f>+BA1436+BG1436+BM1436+BS1436+BY1436+CE1436+CK1436</f>
        <v>275</v>
      </c>
      <c r="CU1436" s="76">
        <f>+AL1436+AT1436-CT1436</f>
        <v>0</v>
      </c>
      <c r="CV1436" s="81">
        <f>+AE1436-AL1436-AT1436</f>
        <v>0</v>
      </c>
      <c r="CW1436" s="70"/>
      <c r="CX1436" s="70"/>
      <c r="CY1436" s="70"/>
    </row>
    <row r="1437" spans="1:103">
      <c r="A1437" s="70" t="s">
        <v>678</v>
      </c>
      <c r="B1437" s="71">
        <v>68</v>
      </c>
      <c r="C1437" s="99" t="s">
        <v>402</v>
      </c>
      <c r="D1437" s="99" t="s">
        <v>403</v>
      </c>
      <c r="E1437" s="98"/>
      <c r="F1437" s="98"/>
      <c r="G1437" s="71" t="s">
        <v>263</v>
      </c>
      <c r="H1437" s="71">
        <v>2</v>
      </c>
      <c r="I1437" s="73">
        <v>120.73</v>
      </c>
      <c r="J1437" s="73">
        <v>35900</v>
      </c>
      <c r="K1437" s="72">
        <v>0</v>
      </c>
      <c r="L1437" s="72" t="s">
        <v>41</v>
      </c>
      <c r="M1437" s="92" t="s">
        <v>14</v>
      </c>
      <c r="N1437" s="70" t="s">
        <v>159</v>
      </c>
      <c r="O1437" s="70" t="s">
        <v>679</v>
      </c>
      <c r="P1437" s="70" t="s">
        <v>14</v>
      </c>
      <c r="Q1437" s="100" t="s">
        <v>680</v>
      </c>
      <c r="R1437" s="97" t="s">
        <v>681</v>
      </c>
      <c r="S1437" s="70" t="s">
        <v>465</v>
      </c>
      <c r="T1437" s="88" t="s">
        <v>256</v>
      </c>
      <c r="U1437" s="88">
        <v>12</v>
      </c>
      <c r="V1437" s="87">
        <v>120.73</v>
      </c>
      <c r="W1437" s="87" t="s">
        <v>1017</v>
      </c>
      <c r="X1437" s="78">
        <v>44684</v>
      </c>
      <c r="Y1437" s="78">
        <v>44728</v>
      </c>
      <c r="Z1437" s="78"/>
      <c r="AA1437" s="319">
        <v>31000</v>
      </c>
      <c r="AB1437" s="70">
        <v>25</v>
      </c>
      <c r="AC1437" s="70">
        <v>7</v>
      </c>
      <c r="AD1437" s="78">
        <v>45051</v>
      </c>
      <c r="AE1437" s="115">
        <v>275</v>
      </c>
      <c r="AF1437" s="115"/>
      <c r="AG1437" s="70" t="s">
        <v>441</v>
      </c>
      <c r="AH1437" s="140">
        <v>45050</v>
      </c>
      <c r="AI1437" s="140"/>
      <c r="AJ1437" s="140"/>
      <c r="AK1437" s="88" t="s">
        <v>2363</v>
      </c>
      <c r="AL1437" s="76">
        <v>275</v>
      </c>
      <c r="AM1437" s="76"/>
      <c r="AN1437" s="76" t="s">
        <v>2355</v>
      </c>
      <c r="AO1437" s="76"/>
      <c r="AP1437" s="76"/>
      <c r="AQ1437" s="76"/>
      <c r="AR1437" s="76"/>
      <c r="AS1437" s="76"/>
      <c r="AT1437" s="76"/>
      <c r="AU1437" s="76"/>
      <c r="AV1437" s="76"/>
      <c r="AW1437" s="78">
        <v>45048</v>
      </c>
      <c r="AX1437" s="70">
        <v>1450</v>
      </c>
      <c r="AY1437" s="70"/>
      <c r="AZ1437" s="70"/>
      <c r="BA1437" s="76">
        <v>275</v>
      </c>
      <c r="BB1437" s="76"/>
      <c r="BC1437" s="70"/>
      <c r="BD1437" s="70"/>
      <c r="BE1437" s="70"/>
      <c r="BF1437" s="70"/>
      <c r="BG1437" s="70"/>
      <c r="BH1437" s="70"/>
      <c r="BI1437" s="70"/>
      <c r="BJ1437" s="70"/>
      <c r="BK1437" s="70"/>
      <c r="BL1437" s="70"/>
      <c r="BM1437" s="70"/>
      <c r="BN1437" s="70"/>
      <c r="BO1437" s="70"/>
      <c r="BP1437" s="70"/>
      <c r="BQ1437" s="70"/>
      <c r="BR1437" s="70"/>
      <c r="BS1437" s="70"/>
      <c r="BT1437" s="70"/>
      <c r="BU1437" s="70"/>
      <c r="BV1437" s="70"/>
      <c r="BW1437" s="70"/>
      <c r="BX1437" s="70"/>
      <c r="BY1437" s="70"/>
      <c r="BZ1437" s="70"/>
      <c r="CA1437" s="70"/>
      <c r="CB1437" s="70"/>
      <c r="CC1437" s="70"/>
      <c r="CD1437" s="70"/>
      <c r="CE1437" s="70"/>
      <c r="CF1437" s="70"/>
      <c r="CG1437" s="70"/>
      <c r="CH1437" s="70"/>
      <c r="CI1437" s="70"/>
      <c r="CJ1437" s="70"/>
      <c r="CK1437" s="70"/>
      <c r="CL1437" s="70"/>
      <c r="CM1437" s="70"/>
      <c r="CN1437" s="70"/>
      <c r="CO1437" s="70"/>
      <c r="CP1437" s="70"/>
      <c r="CQ1437" s="70"/>
      <c r="CR1437" s="70"/>
      <c r="CS1437" s="70"/>
      <c r="CT1437" s="76">
        <f>+BA1437+BG1437+BM1437+BS1437+BY1437+CE1437+CK1437</f>
        <v>275</v>
      </c>
      <c r="CU1437" s="76">
        <f>+AL1437+AT1437-CT1437</f>
        <v>0</v>
      </c>
      <c r="CV1437" s="81">
        <f>+AE1437-AL1437-AT1437</f>
        <v>0</v>
      </c>
      <c r="CW1437" s="70"/>
      <c r="CX1437" s="70"/>
      <c r="CY1437" s="70"/>
    </row>
    <row r="1438" spans="1:103">
      <c r="A1438" s="70" t="s">
        <v>678</v>
      </c>
      <c r="B1438" s="71">
        <v>68</v>
      </c>
      <c r="C1438" s="99" t="s">
        <v>402</v>
      </c>
      <c r="D1438" s="99" t="s">
        <v>403</v>
      </c>
      <c r="E1438" s="98"/>
      <c r="F1438" s="98"/>
      <c r="G1438" s="71" t="s">
        <v>263</v>
      </c>
      <c r="H1438" s="71">
        <v>2</v>
      </c>
      <c r="I1438" s="73">
        <v>120.73</v>
      </c>
      <c r="J1438" s="73">
        <v>35900</v>
      </c>
      <c r="K1438" s="72">
        <v>0</v>
      </c>
      <c r="L1438" s="72" t="s">
        <v>41</v>
      </c>
      <c r="M1438" s="92" t="s">
        <v>14</v>
      </c>
      <c r="N1438" s="70" t="s">
        <v>159</v>
      </c>
      <c r="O1438" s="70" t="s">
        <v>679</v>
      </c>
      <c r="P1438" s="70" t="s">
        <v>14</v>
      </c>
      <c r="Q1438" s="100" t="s">
        <v>680</v>
      </c>
      <c r="R1438" s="97" t="s">
        <v>681</v>
      </c>
      <c r="S1438" s="70" t="s">
        <v>465</v>
      </c>
      <c r="T1438" s="88" t="s">
        <v>256</v>
      </c>
      <c r="U1438" s="88">
        <v>12</v>
      </c>
      <c r="V1438" s="87">
        <v>120.73</v>
      </c>
      <c r="W1438" s="87" t="s">
        <v>1017</v>
      </c>
      <c r="X1438" s="78">
        <v>44684</v>
      </c>
      <c r="Y1438" s="78">
        <v>44728</v>
      </c>
      <c r="Z1438" s="78"/>
      <c r="AA1438" s="319">
        <v>31000</v>
      </c>
      <c r="AB1438" s="70">
        <v>25</v>
      </c>
      <c r="AC1438" s="70">
        <v>8</v>
      </c>
      <c r="AD1438" s="78">
        <v>45082</v>
      </c>
      <c r="AE1438" s="115">
        <v>275</v>
      </c>
      <c r="AF1438" s="115"/>
      <c r="AG1438" s="70" t="s">
        <v>441</v>
      </c>
      <c r="AH1438" s="140">
        <v>45110</v>
      </c>
      <c r="AI1438" s="140"/>
      <c r="AJ1438" s="140"/>
      <c r="AK1438" s="88" t="s">
        <v>2364</v>
      </c>
      <c r="AL1438" s="76">
        <v>275</v>
      </c>
      <c r="AM1438" s="76"/>
      <c r="AN1438" s="76" t="s">
        <v>2356</v>
      </c>
      <c r="AO1438" s="76"/>
      <c r="AP1438" s="76"/>
      <c r="AQ1438" s="76"/>
      <c r="AR1438" s="76"/>
      <c r="AS1438" s="76"/>
      <c r="AT1438" s="76"/>
      <c r="AU1438" s="76"/>
      <c r="AV1438" s="76"/>
      <c r="AW1438" s="78">
        <v>45108</v>
      </c>
      <c r="AX1438" s="70">
        <v>1661</v>
      </c>
      <c r="AY1438" s="70"/>
      <c r="AZ1438" s="70"/>
      <c r="BA1438" s="76">
        <v>275</v>
      </c>
      <c r="BB1438" s="76"/>
      <c r="BC1438" s="70"/>
      <c r="BD1438" s="70"/>
      <c r="BE1438" s="70"/>
      <c r="BF1438" s="70"/>
      <c r="BG1438" s="70"/>
      <c r="BH1438" s="70"/>
      <c r="BI1438" s="70"/>
      <c r="BJ1438" s="70"/>
      <c r="BK1438" s="70"/>
      <c r="BL1438" s="70"/>
      <c r="BM1438" s="70"/>
      <c r="BN1438" s="70"/>
      <c r="BO1438" s="70"/>
      <c r="BP1438" s="70"/>
      <c r="BQ1438" s="70"/>
      <c r="BR1438" s="70"/>
      <c r="BS1438" s="70"/>
      <c r="BT1438" s="70"/>
      <c r="BU1438" s="70"/>
      <c r="BV1438" s="70"/>
      <c r="BW1438" s="70"/>
      <c r="BX1438" s="70"/>
      <c r="BY1438" s="70"/>
      <c r="BZ1438" s="70"/>
      <c r="CA1438" s="70"/>
      <c r="CB1438" s="70"/>
      <c r="CC1438" s="70"/>
      <c r="CD1438" s="70"/>
      <c r="CE1438" s="70"/>
      <c r="CF1438" s="70"/>
      <c r="CG1438" s="70"/>
      <c r="CH1438" s="70"/>
      <c r="CI1438" s="70"/>
      <c r="CJ1438" s="70"/>
      <c r="CK1438" s="70"/>
      <c r="CL1438" s="70"/>
      <c r="CM1438" s="70"/>
      <c r="CN1438" s="70"/>
      <c r="CO1438" s="70"/>
      <c r="CP1438" s="70"/>
      <c r="CQ1438" s="70"/>
      <c r="CR1438" s="70"/>
      <c r="CS1438" s="70"/>
      <c r="CT1438" s="76">
        <f>+BA1438+BG1438+BM1438+BS1438+BY1438+CE1438+CK1438</f>
        <v>275</v>
      </c>
      <c r="CU1438" s="76">
        <f>+AL1438+AT1438-CT1438</f>
        <v>0</v>
      </c>
      <c r="CV1438" s="81">
        <f>+AE1438-AL1438-AT1438</f>
        <v>0</v>
      </c>
      <c r="CW1438" s="70"/>
      <c r="CX1438" s="70"/>
      <c r="CY1438" s="70"/>
    </row>
    <row r="1439" spans="1:103">
      <c r="A1439" s="70" t="s">
        <v>678</v>
      </c>
      <c r="B1439" s="71">
        <v>68</v>
      </c>
      <c r="C1439" s="99" t="s">
        <v>402</v>
      </c>
      <c r="D1439" s="99" t="s">
        <v>403</v>
      </c>
      <c r="E1439" s="98"/>
      <c r="F1439" s="98"/>
      <c r="G1439" s="71" t="s">
        <v>263</v>
      </c>
      <c r="H1439" s="71">
        <v>2</v>
      </c>
      <c r="I1439" s="73">
        <v>120.73</v>
      </c>
      <c r="J1439" s="73">
        <v>35900</v>
      </c>
      <c r="K1439" s="72">
        <v>0</v>
      </c>
      <c r="L1439" s="72" t="s">
        <v>41</v>
      </c>
      <c r="M1439" s="92" t="s">
        <v>14</v>
      </c>
      <c r="N1439" s="70" t="s">
        <v>159</v>
      </c>
      <c r="O1439" s="70" t="s">
        <v>679</v>
      </c>
      <c r="P1439" s="70" t="s">
        <v>14</v>
      </c>
      <c r="Q1439" s="100" t="s">
        <v>680</v>
      </c>
      <c r="R1439" s="97" t="s">
        <v>681</v>
      </c>
      <c r="S1439" s="70" t="s">
        <v>465</v>
      </c>
      <c r="T1439" s="88" t="s">
        <v>256</v>
      </c>
      <c r="U1439" s="88">
        <v>12</v>
      </c>
      <c r="V1439" s="87">
        <v>120.73</v>
      </c>
      <c r="W1439" s="87" t="s">
        <v>1017</v>
      </c>
      <c r="X1439" s="78">
        <v>44684</v>
      </c>
      <c r="Y1439" s="78">
        <v>44728</v>
      </c>
      <c r="Z1439" s="78"/>
      <c r="AA1439" s="319">
        <v>31000</v>
      </c>
      <c r="AB1439" s="70">
        <v>25</v>
      </c>
      <c r="AC1439" s="70">
        <v>9</v>
      </c>
      <c r="AD1439" s="78">
        <v>45112</v>
      </c>
      <c r="AE1439" s="115">
        <v>275</v>
      </c>
      <c r="AF1439" s="115"/>
      <c r="AG1439" s="70" t="s">
        <v>441</v>
      </c>
      <c r="AH1439" s="140">
        <v>45110</v>
      </c>
      <c r="AI1439" s="140"/>
      <c r="AJ1439" s="140"/>
      <c r="AK1439" s="88" t="s">
        <v>2346</v>
      </c>
      <c r="AL1439" s="76">
        <v>275</v>
      </c>
      <c r="AM1439" s="76"/>
      <c r="AN1439" s="76" t="s">
        <v>2357</v>
      </c>
      <c r="AO1439" s="76"/>
      <c r="AP1439" s="76"/>
      <c r="AQ1439" s="76"/>
      <c r="AR1439" s="76"/>
      <c r="AS1439" s="76"/>
      <c r="AT1439" s="76"/>
      <c r="AU1439" s="76"/>
      <c r="AV1439" s="76"/>
      <c r="AW1439" s="78">
        <v>45080</v>
      </c>
      <c r="AX1439" s="70">
        <v>1581</v>
      </c>
      <c r="AY1439" s="70"/>
      <c r="AZ1439" s="70"/>
      <c r="BA1439" s="76">
        <v>275</v>
      </c>
      <c r="BB1439" s="76"/>
      <c r="BC1439" s="70"/>
      <c r="BD1439" s="70"/>
      <c r="BE1439" s="70"/>
      <c r="BF1439" s="70"/>
      <c r="BG1439" s="70"/>
      <c r="BH1439" s="70"/>
      <c r="BI1439" s="70"/>
      <c r="BJ1439" s="70"/>
      <c r="BK1439" s="70"/>
      <c r="BL1439" s="70"/>
      <c r="BM1439" s="70"/>
      <c r="BN1439" s="70"/>
      <c r="BO1439" s="70"/>
      <c r="BP1439" s="70"/>
      <c r="BQ1439" s="70"/>
      <c r="BR1439" s="70"/>
      <c r="BS1439" s="70"/>
      <c r="BT1439" s="70"/>
      <c r="BU1439" s="70"/>
      <c r="BV1439" s="70"/>
      <c r="BW1439" s="70"/>
      <c r="BX1439" s="70"/>
      <c r="BY1439" s="70"/>
      <c r="BZ1439" s="70"/>
      <c r="CA1439" s="70"/>
      <c r="CB1439" s="70"/>
      <c r="CC1439" s="70"/>
      <c r="CD1439" s="70"/>
      <c r="CE1439" s="70"/>
      <c r="CF1439" s="70"/>
      <c r="CG1439" s="70"/>
      <c r="CH1439" s="70"/>
      <c r="CI1439" s="70"/>
      <c r="CJ1439" s="70"/>
      <c r="CK1439" s="70"/>
      <c r="CL1439" s="70"/>
      <c r="CM1439" s="70"/>
      <c r="CN1439" s="70"/>
      <c r="CO1439" s="70"/>
      <c r="CP1439" s="70"/>
      <c r="CQ1439" s="70"/>
      <c r="CR1439" s="70"/>
      <c r="CS1439" s="70"/>
      <c r="CT1439" s="76">
        <f>+BA1439+BG1439+BM1439+BS1439+BY1439+CE1439+CK1439</f>
        <v>275</v>
      </c>
      <c r="CU1439" s="76">
        <f>+AL1439+AT1439-CT1439</f>
        <v>0</v>
      </c>
      <c r="CV1439" s="81">
        <f>+AE1439-AL1439-AT1439</f>
        <v>0</v>
      </c>
      <c r="CW1439" s="70"/>
      <c r="CX1439" s="70"/>
      <c r="CY1439" s="70"/>
    </row>
    <row r="1440" spans="1:103">
      <c r="A1440" s="70" t="s">
        <v>678</v>
      </c>
      <c r="B1440" s="71">
        <v>68</v>
      </c>
      <c r="C1440" s="99" t="s">
        <v>402</v>
      </c>
      <c r="D1440" s="99" t="s">
        <v>403</v>
      </c>
      <c r="E1440" s="98"/>
      <c r="F1440" s="98"/>
      <c r="G1440" s="71" t="s">
        <v>263</v>
      </c>
      <c r="H1440" s="71">
        <v>2</v>
      </c>
      <c r="I1440" s="73">
        <v>120.73</v>
      </c>
      <c r="J1440" s="73">
        <v>35900</v>
      </c>
      <c r="K1440" s="72">
        <v>0</v>
      </c>
      <c r="L1440" s="72" t="s">
        <v>41</v>
      </c>
      <c r="M1440" s="92" t="s">
        <v>14</v>
      </c>
      <c r="N1440" s="70" t="s">
        <v>159</v>
      </c>
      <c r="O1440" s="70" t="s">
        <v>679</v>
      </c>
      <c r="P1440" s="70" t="s">
        <v>14</v>
      </c>
      <c r="Q1440" s="100" t="s">
        <v>680</v>
      </c>
      <c r="R1440" s="97" t="s">
        <v>681</v>
      </c>
      <c r="S1440" s="70" t="s">
        <v>465</v>
      </c>
      <c r="T1440" s="88" t="s">
        <v>256</v>
      </c>
      <c r="U1440" s="88">
        <v>12</v>
      </c>
      <c r="V1440" s="87">
        <v>120.73</v>
      </c>
      <c r="W1440" s="87" t="s">
        <v>1017</v>
      </c>
      <c r="X1440" s="78">
        <v>44684</v>
      </c>
      <c r="Y1440" s="78">
        <v>44728</v>
      </c>
      <c r="Z1440" s="78"/>
      <c r="AA1440" s="319">
        <v>31000</v>
      </c>
      <c r="AB1440" s="70">
        <v>25</v>
      </c>
      <c r="AC1440" s="70">
        <v>10</v>
      </c>
      <c r="AD1440" s="78">
        <v>45143</v>
      </c>
      <c r="AE1440" s="115">
        <v>275</v>
      </c>
      <c r="AF1440" s="115"/>
      <c r="AG1440" s="70" t="s">
        <v>441</v>
      </c>
      <c r="AH1440" s="140">
        <v>45141</v>
      </c>
      <c r="AI1440" s="140"/>
      <c r="AJ1440" s="140"/>
      <c r="AK1440" s="88" t="s">
        <v>2347</v>
      </c>
      <c r="AL1440" s="76">
        <v>275</v>
      </c>
      <c r="AM1440" s="76"/>
      <c r="AN1440" s="76" t="s">
        <v>2358</v>
      </c>
      <c r="AO1440" s="76"/>
      <c r="AP1440" s="76"/>
      <c r="AQ1440" s="76"/>
      <c r="AR1440" s="76"/>
      <c r="AS1440" s="76"/>
      <c r="AT1440" s="76"/>
      <c r="AU1440" s="76"/>
      <c r="AV1440" s="76"/>
      <c r="AW1440" s="78">
        <v>45134</v>
      </c>
      <c r="AX1440" s="70">
        <v>1752</v>
      </c>
      <c r="AY1440" s="70"/>
      <c r="AZ1440" s="70"/>
      <c r="BA1440" s="76">
        <v>275</v>
      </c>
      <c r="BB1440" s="76"/>
      <c r="BC1440" s="70"/>
      <c r="BD1440" s="70"/>
      <c r="BE1440" s="70"/>
      <c r="BF1440" s="70"/>
      <c r="BG1440" s="70"/>
      <c r="BH1440" s="70"/>
      <c r="BI1440" s="70"/>
      <c r="BJ1440" s="70"/>
      <c r="BK1440" s="70"/>
      <c r="BL1440" s="70"/>
      <c r="BM1440" s="70"/>
      <c r="BN1440" s="70"/>
      <c r="BO1440" s="70"/>
      <c r="BP1440" s="70"/>
      <c r="BQ1440" s="70"/>
      <c r="BR1440" s="70"/>
      <c r="BS1440" s="70"/>
      <c r="BT1440" s="70"/>
      <c r="BU1440" s="70"/>
      <c r="BV1440" s="70"/>
      <c r="BW1440" s="70"/>
      <c r="BX1440" s="70"/>
      <c r="BY1440" s="70"/>
      <c r="BZ1440" s="70"/>
      <c r="CA1440" s="70"/>
      <c r="CB1440" s="70"/>
      <c r="CC1440" s="70"/>
      <c r="CD1440" s="70"/>
      <c r="CE1440" s="70"/>
      <c r="CF1440" s="70"/>
      <c r="CG1440" s="70"/>
      <c r="CH1440" s="70"/>
      <c r="CI1440" s="70"/>
      <c r="CJ1440" s="70"/>
      <c r="CK1440" s="70"/>
      <c r="CL1440" s="70"/>
      <c r="CM1440" s="70"/>
      <c r="CN1440" s="70"/>
      <c r="CO1440" s="70"/>
      <c r="CP1440" s="70"/>
      <c r="CQ1440" s="70"/>
      <c r="CR1440" s="70"/>
      <c r="CS1440" s="70"/>
      <c r="CT1440" s="76">
        <f>+BA1440+BG1440+BM1440+BS1440+BY1440+CE1440+CK1440</f>
        <v>275</v>
      </c>
      <c r="CU1440" s="76">
        <f>+AL1440+AT1440-CT1440</f>
        <v>0</v>
      </c>
      <c r="CV1440" s="81">
        <f>+AE1440-AL1440-AT1440</f>
        <v>0</v>
      </c>
      <c r="CW1440" s="70"/>
      <c r="CX1440" s="70"/>
      <c r="CY1440" s="70"/>
    </row>
    <row r="1441" spans="1:103">
      <c r="A1441" s="70" t="s">
        <v>678</v>
      </c>
      <c r="B1441" s="71">
        <v>68</v>
      </c>
      <c r="C1441" s="99" t="s">
        <v>402</v>
      </c>
      <c r="D1441" s="99" t="s">
        <v>403</v>
      </c>
      <c r="E1441" s="98"/>
      <c r="F1441" s="98"/>
      <c r="G1441" s="71" t="s">
        <v>263</v>
      </c>
      <c r="H1441" s="71">
        <v>2</v>
      </c>
      <c r="I1441" s="73">
        <v>120.73</v>
      </c>
      <c r="J1441" s="73">
        <v>35900</v>
      </c>
      <c r="K1441" s="72">
        <v>0</v>
      </c>
      <c r="L1441" s="72" t="s">
        <v>41</v>
      </c>
      <c r="M1441" s="92" t="s">
        <v>14</v>
      </c>
      <c r="N1441" s="70" t="s">
        <v>159</v>
      </c>
      <c r="O1441" s="70" t="s">
        <v>679</v>
      </c>
      <c r="P1441" s="70" t="s">
        <v>14</v>
      </c>
      <c r="Q1441" s="100" t="s">
        <v>680</v>
      </c>
      <c r="R1441" s="97" t="s">
        <v>681</v>
      </c>
      <c r="S1441" s="70" t="s">
        <v>465</v>
      </c>
      <c r="T1441" s="88" t="s">
        <v>256</v>
      </c>
      <c r="U1441" s="88">
        <v>12</v>
      </c>
      <c r="V1441" s="87">
        <v>120.73</v>
      </c>
      <c r="W1441" s="87" t="s">
        <v>1017</v>
      </c>
      <c r="X1441" s="78">
        <v>44684</v>
      </c>
      <c r="Y1441" s="78">
        <v>44728</v>
      </c>
      <c r="Z1441" s="78"/>
      <c r="AA1441" s="319">
        <v>31000</v>
      </c>
      <c r="AB1441" s="70">
        <v>25</v>
      </c>
      <c r="AC1441" s="70">
        <v>11</v>
      </c>
      <c r="AD1441" s="78">
        <v>45174</v>
      </c>
      <c r="AE1441" s="115">
        <v>275</v>
      </c>
      <c r="AF1441" s="115"/>
      <c r="AG1441" s="70" t="s">
        <v>441</v>
      </c>
      <c r="AH1441" s="140">
        <v>45166</v>
      </c>
      <c r="AI1441" s="140"/>
      <c r="AJ1441" s="140"/>
      <c r="AK1441" s="88" t="s">
        <v>2348</v>
      </c>
      <c r="AL1441" s="76">
        <v>275</v>
      </c>
      <c r="AM1441" s="76"/>
      <c r="AN1441" s="76" t="s">
        <v>2359</v>
      </c>
      <c r="AO1441" s="76"/>
      <c r="AP1441" s="76"/>
      <c r="AQ1441" s="76"/>
      <c r="AR1441" s="76"/>
      <c r="AS1441" s="76"/>
      <c r="AT1441" s="76"/>
      <c r="AU1441" s="76"/>
      <c r="AV1441" s="76"/>
      <c r="AW1441" s="78">
        <v>45163</v>
      </c>
      <c r="AX1441" s="70">
        <v>1849</v>
      </c>
      <c r="AY1441" s="70"/>
      <c r="AZ1441" s="70"/>
      <c r="BA1441" s="76">
        <v>275</v>
      </c>
      <c r="BB1441" s="76"/>
      <c r="BC1441" s="70"/>
      <c r="BD1441" s="70"/>
      <c r="BE1441" s="70"/>
      <c r="BF1441" s="70"/>
      <c r="BG1441" s="70"/>
      <c r="BH1441" s="70"/>
      <c r="BI1441" s="70"/>
      <c r="BJ1441" s="70"/>
      <c r="BK1441" s="70"/>
      <c r="BL1441" s="70"/>
      <c r="BM1441" s="70"/>
      <c r="BN1441" s="70"/>
      <c r="BO1441" s="70"/>
      <c r="BP1441" s="70"/>
      <c r="BQ1441" s="70"/>
      <c r="BR1441" s="70"/>
      <c r="BS1441" s="70"/>
      <c r="BT1441" s="70"/>
      <c r="BU1441" s="70"/>
      <c r="BV1441" s="70"/>
      <c r="BW1441" s="70"/>
      <c r="BX1441" s="70"/>
      <c r="BY1441" s="70"/>
      <c r="BZ1441" s="70"/>
      <c r="CA1441" s="70"/>
      <c r="CB1441" s="70"/>
      <c r="CC1441" s="70"/>
      <c r="CD1441" s="70"/>
      <c r="CE1441" s="70"/>
      <c r="CF1441" s="70"/>
      <c r="CG1441" s="70"/>
      <c r="CH1441" s="70"/>
      <c r="CI1441" s="70"/>
      <c r="CJ1441" s="70"/>
      <c r="CK1441" s="70"/>
      <c r="CL1441" s="70"/>
      <c r="CM1441" s="70"/>
      <c r="CN1441" s="70"/>
      <c r="CO1441" s="70"/>
      <c r="CP1441" s="70"/>
      <c r="CQ1441" s="70"/>
      <c r="CR1441" s="70"/>
      <c r="CS1441" s="70"/>
      <c r="CT1441" s="76">
        <f>+BA1441+BG1441+BM1441+BS1441+BY1441+CE1441+CK1441</f>
        <v>275</v>
      </c>
      <c r="CU1441" s="76">
        <f>+AL1441+AT1441-CT1441</f>
        <v>0</v>
      </c>
      <c r="CV1441" s="81">
        <f>+AE1441-AL1441-AT1441</f>
        <v>0</v>
      </c>
      <c r="CW1441" s="70"/>
      <c r="CX1441" s="70"/>
      <c r="CY1441" s="70"/>
    </row>
    <row r="1442" spans="1:103">
      <c r="A1442" s="70" t="s">
        <v>678</v>
      </c>
      <c r="B1442" s="71">
        <v>68</v>
      </c>
      <c r="C1442" s="99" t="s">
        <v>402</v>
      </c>
      <c r="D1442" s="99" t="s">
        <v>403</v>
      </c>
      <c r="E1442" s="98"/>
      <c r="F1442" s="98"/>
      <c r="G1442" s="71" t="s">
        <v>263</v>
      </c>
      <c r="H1442" s="71">
        <v>2</v>
      </c>
      <c r="I1442" s="73">
        <v>120.73</v>
      </c>
      <c r="J1442" s="73">
        <v>35900</v>
      </c>
      <c r="K1442" s="72">
        <v>0</v>
      </c>
      <c r="L1442" s="72" t="s">
        <v>41</v>
      </c>
      <c r="M1442" s="92" t="s">
        <v>14</v>
      </c>
      <c r="N1442" s="70" t="s">
        <v>159</v>
      </c>
      <c r="O1442" s="70" t="s">
        <v>679</v>
      </c>
      <c r="P1442" s="70" t="s">
        <v>14</v>
      </c>
      <c r="Q1442" s="100" t="s">
        <v>680</v>
      </c>
      <c r="R1442" s="97" t="s">
        <v>681</v>
      </c>
      <c r="S1442" s="70" t="s">
        <v>465</v>
      </c>
      <c r="T1442" s="88" t="s">
        <v>256</v>
      </c>
      <c r="U1442" s="88">
        <v>12</v>
      </c>
      <c r="V1442" s="87">
        <v>120.73</v>
      </c>
      <c r="W1442" s="87" t="s">
        <v>1017</v>
      </c>
      <c r="X1442" s="78">
        <v>44684</v>
      </c>
      <c r="Y1442" s="78">
        <v>44728</v>
      </c>
      <c r="Z1442" s="78"/>
      <c r="AA1442" s="319">
        <v>31000</v>
      </c>
      <c r="AB1442" s="70">
        <v>25</v>
      </c>
      <c r="AC1442" s="70">
        <v>12</v>
      </c>
      <c r="AD1442" s="78">
        <v>45204</v>
      </c>
      <c r="AE1442" s="115">
        <v>275</v>
      </c>
      <c r="AF1442" s="115"/>
      <c r="AG1442" s="70" t="s">
        <v>441</v>
      </c>
      <c r="AH1442" s="140">
        <v>45239</v>
      </c>
      <c r="AI1442" s="140"/>
      <c r="AJ1442" s="140"/>
      <c r="AK1442" s="88" t="s">
        <v>2349</v>
      </c>
      <c r="AL1442" s="76">
        <v>275</v>
      </c>
      <c r="AM1442" s="76"/>
      <c r="AN1442" s="76" t="s">
        <v>2360</v>
      </c>
      <c r="AO1442" s="76"/>
      <c r="AP1442" s="76"/>
      <c r="AQ1442" s="76"/>
      <c r="AR1442" s="76"/>
      <c r="AS1442" s="76"/>
      <c r="AT1442" s="76"/>
      <c r="AU1442" s="76"/>
      <c r="AV1442" s="76"/>
      <c r="AW1442" s="78">
        <v>45199</v>
      </c>
      <c r="AX1442" s="70">
        <v>1931</v>
      </c>
      <c r="AY1442" s="70"/>
      <c r="AZ1442" s="70"/>
      <c r="BA1442" s="76">
        <v>275</v>
      </c>
      <c r="BB1442" s="76"/>
      <c r="BC1442" s="70"/>
      <c r="BD1442" s="70"/>
      <c r="BE1442" s="70"/>
      <c r="BF1442" s="70"/>
      <c r="BG1442" s="70"/>
      <c r="BH1442" s="70"/>
      <c r="BI1442" s="70"/>
      <c r="BJ1442" s="70"/>
      <c r="BK1442" s="70"/>
      <c r="BL1442" s="70"/>
      <c r="BM1442" s="70"/>
      <c r="BN1442" s="70"/>
      <c r="BO1442" s="70"/>
      <c r="BP1442" s="70"/>
      <c r="BQ1442" s="70"/>
      <c r="BR1442" s="70"/>
      <c r="BS1442" s="70"/>
      <c r="BT1442" s="70"/>
      <c r="BU1442" s="70"/>
      <c r="BV1442" s="70"/>
      <c r="BW1442" s="70"/>
      <c r="BX1442" s="70"/>
      <c r="BY1442" s="70"/>
      <c r="BZ1442" s="70"/>
      <c r="CA1442" s="70"/>
      <c r="CB1442" s="70"/>
      <c r="CC1442" s="70"/>
      <c r="CD1442" s="70"/>
      <c r="CE1442" s="70"/>
      <c r="CF1442" s="70"/>
      <c r="CG1442" s="70"/>
      <c r="CH1442" s="70"/>
      <c r="CI1442" s="70"/>
      <c r="CJ1442" s="70"/>
      <c r="CK1442" s="70"/>
      <c r="CL1442" s="70"/>
      <c r="CM1442" s="70"/>
      <c r="CN1442" s="70"/>
      <c r="CO1442" s="70"/>
      <c r="CP1442" s="70"/>
      <c r="CQ1442" s="70"/>
      <c r="CR1442" s="70"/>
      <c r="CS1442" s="70"/>
      <c r="CT1442" s="76">
        <f>+BA1442+BG1442+BM1442+BS1442+BY1442+CE1442+CK1442</f>
        <v>275</v>
      </c>
      <c r="CU1442" s="76">
        <f>+AL1442+AT1442-CT1442</f>
        <v>0</v>
      </c>
      <c r="CV1442" s="81">
        <f>+AE1442-AL1442-AT1442</f>
        <v>0</v>
      </c>
      <c r="CW1442" s="70"/>
      <c r="CX1442" s="70"/>
      <c r="CY1442" s="70"/>
    </row>
    <row r="1443" spans="1:103">
      <c r="A1443" s="70" t="s">
        <v>678</v>
      </c>
      <c r="B1443" s="71">
        <v>68</v>
      </c>
      <c r="C1443" s="99" t="s">
        <v>402</v>
      </c>
      <c r="D1443" s="99" t="s">
        <v>403</v>
      </c>
      <c r="E1443" s="98"/>
      <c r="F1443" s="98"/>
      <c r="G1443" s="71" t="s">
        <v>263</v>
      </c>
      <c r="H1443" s="71">
        <v>2</v>
      </c>
      <c r="I1443" s="73">
        <v>120.73</v>
      </c>
      <c r="J1443" s="73">
        <v>35900</v>
      </c>
      <c r="K1443" s="72">
        <v>0</v>
      </c>
      <c r="L1443" s="72" t="s">
        <v>41</v>
      </c>
      <c r="M1443" s="92" t="s">
        <v>14</v>
      </c>
      <c r="N1443" s="70" t="s">
        <v>159</v>
      </c>
      <c r="O1443" s="70" t="s">
        <v>679</v>
      </c>
      <c r="P1443" s="70" t="s">
        <v>14</v>
      </c>
      <c r="Q1443" s="100" t="s">
        <v>680</v>
      </c>
      <c r="R1443" s="97" t="s">
        <v>681</v>
      </c>
      <c r="S1443" s="70" t="s">
        <v>465</v>
      </c>
      <c r="T1443" s="88" t="s">
        <v>256</v>
      </c>
      <c r="U1443" s="88">
        <v>12</v>
      </c>
      <c r="V1443" s="87">
        <v>120.73</v>
      </c>
      <c r="W1443" s="87" t="s">
        <v>1017</v>
      </c>
      <c r="X1443" s="78">
        <v>44684</v>
      </c>
      <c r="Y1443" s="78">
        <v>44728</v>
      </c>
      <c r="Z1443" s="78"/>
      <c r="AA1443" s="319">
        <v>31000</v>
      </c>
      <c r="AB1443" s="70">
        <v>25</v>
      </c>
      <c r="AC1443" s="70">
        <v>13</v>
      </c>
      <c r="AD1443" s="78">
        <v>45235</v>
      </c>
      <c r="AE1443" s="115">
        <v>275</v>
      </c>
      <c r="AF1443" s="115"/>
      <c r="AG1443" s="70" t="s">
        <v>441</v>
      </c>
      <c r="AH1443" s="140">
        <v>45239</v>
      </c>
      <c r="AI1443" s="140"/>
      <c r="AJ1443" s="140"/>
      <c r="AK1443" s="88" t="s">
        <v>2350</v>
      </c>
      <c r="AL1443" s="76">
        <v>275</v>
      </c>
      <c r="AM1443" s="76"/>
      <c r="AN1443" s="76" t="s">
        <v>2361</v>
      </c>
      <c r="AO1443" s="76"/>
      <c r="AP1443" s="76"/>
      <c r="AQ1443" s="76"/>
      <c r="AR1443" s="76"/>
      <c r="AS1443" s="76"/>
      <c r="AT1443" s="76"/>
      <c r="AU1443" s="76"/>
      <c r="AV1443" s="76"/>
      <c r="AW1443" s="78">
        <v>45234</v>
      </c>
      <c r="AX1443" s="70">
        <v>2030</v>
      </c>
      <c r="AY1443" s="70"/>
      <c r="AZ1443" s="70"/>
      <c r="BA1443" s="76">
        <v>275</v>
      </c>
      <c r="BB1443" s="76"/>
      <c r="BC1443" s="70"/>
      <c r="BD1443" s="70"/>
      <c r="BE1443" s="70"/>
      <c r="BF1443" s="70"/>
      <c r="BG1443" s="70"/>
      <c r="BH1443" s="70"/>
      <c r="BI1443" s="70"/>
      <c r="BJ1443" s="70"/>
      <c r="BK1443" s="70"/>
      <c r="BL1443" s="70"/>
      <c r="BM1443" s="70"/>
      <c r="BN1443" s="70"/>
      <c r="BO1443" s="70"/>
      <c r="BP1443" s="70"/>
      <c r="BQ1443" s="70"/>
      <c r="BR1443" s="70"/>
      <c r="BS1443" s="70"/>
      <c r="BT1443" s="70"/>
      <c r="BU1443" s="70"/>
      <c r="BV1443" s="70"/>
      <c r="BW1443" s="70"/>
      <c r="BX1443" s="70"/>
      <c r="BY1443" s="70"/>
      <c r="BZ1443" s="70"/>
      <c r="CA1443" s="70"/>
      <c r="CB1443" s="70"/>
      <c r="CC1443" s="70"/>
      <c r="CD1443" s="70"/>
      <c r="CE1443" s="70"/>
      <c r="CF1443" s="70"/>
      <c r="CG1443" s="70"/>
      <c r="CH1443" s="70"/>
      <c r="CI1443" s="70"/>
      <c r="CJ1443" s="70"/>
      <c r="CK1443" s="70"/>
      <c r="CL1443" s="70"/>
      <c r="CM1443" s="70"/>
      <c r="CN1443" s="70"/>
      <c r="CO1443" s="70"/>
      <c r="CP1443" s="70"/>
      <c r="CQ1443" s="70"/>
      <c r="CR1443" s="70"/>
      <c r="CS1443" s="70"/>
      <c r="CT1443" s="76">
        <f>+BA1443+BG1443+BM1443+BS1443+BY1443+CE1443+CK1443</f>
        <v>275</v>
      </c>
      <c r="CU1443" s="76">
        <f>+AL1443+AT1443-CT1443</f>
        <v>0</v>
      </c>
      <c r="CV1443" s="81">
        <f>+AE1443-AL1443-AT1443</f>
        <v>0</v>
      </c>
      <c r="CW1443" s="70"/>
      <c r="CX1443" s="70"/>
      <c r="CY1443" s="70"/>
    </row>
    <row r="1444" spans="1:103">
      <c r="A1444" s="70" t="s">
        <v>678</v>
      </c>
      <c r="B1444" s="71">
        <v>68</v>
      </c>
      <c r="C1444" s="99" t="s">
        <v>402</v>
      </c>
      <c r="D1444" s="99" t="s">
        <v>403</v>
      </c>
      <c r="E1444" s="98"/>
      <c r="F1444" s="98"/>
      <c r="G1444" s="71" t="s">
        <v>263</v>
      </c>
      <c r="H1444" s="71">
        <v>2</v>
      </c>
      <c r="I1444" s="73">
        <v>120.73</v>
      </c>
      <c r="J1444" s="73">
        <v>35900</v>
      </c>
      <c r="K1444" s="72">
        <v>0</v>
      </c>
      <c r="L1444" s="72" t="s">
        <v>41</v>
      </c>
      <c r="M1444" s="92" t="s">
        <v>14</v>
      </c>
      <c r="N1444" s="70" t="s">
        <v>159</v>
      </c>
      <c r="O1444" s="70" t="s">
        <v>679</v>
      </c>
      <c r="P1444" s="70" t="s">
        <v>14</v>
      </c>
      <c r="Q1444" s="100" t="s">
        <v>680</v>
      </c>
      <c r="R1444" s="97" t="s">
        <v>681</v>
      </c>
      <c r="S1444" s="70" t="s">
        <v>465</v>
      </c>
      <c r="T1444" s="88" t="s">
        <v>256</v>
      </c>
      <c r="U1444" s="88">
        <v>12</v>
      </c>
      <c r="V1444" s="87">
        <v>120.73</v>
      </c>
      <c r="W1444" s="87" t="s">
        <v>1017</v>
      </c>
      <c r="X1444" s="78">
        <v>44684</v>
      </c>
      <c r="Y1444" s="78">
        <v>44728</v>
      </c>
      <c r="Z1444" s="78"/>
      <c r="AA1444" s="319">
        <v>31000</v>
      </c>
      <c r="AB1444" s="70">
        <v>25</v>
      </c>
      <c r="AC1444" s="70">
        <v>14</v>
      </c>
      <c r="AD1444" s="78">
        <v>45265</v>
      </c>
      <c r="AE1444" s="115">
        <v>275</v>
      </c>
      <c r="AF1444" s="115"/>
      <c r="AG1444" s="70" t="s">
        <v>441</v>
      </c>
      <c r="AH1444" s="140">
        <v>45267</v>
      </c>
      <c r="AI1444" s="140"/>
      <c r="AJ1444" s="140"/>
      <c r="AK1444" s="88" t="s">
        <v>2351</v>
      </c>
      <c r="AL1444" s="76">
        <v>275</v>
      </c>
      <c r="AM1444" s="76"/>
      <c r="AN1444" s="76" t="s">
        <v>2362</v>
      </c>
      <c r="AO1444" s="76"/>
      <c r="AP1444" s="76"/>
      <c r="AQ1444" s="76"/>
      <c r="AR1444" s="76"/>
      <c r="AS1444" s="76"/>
      <c r="AT1444" s="76"/>
      <c r="AU1444" s="76"/>
      <c r="AV1444" s="76"/>
      <c r="AW1444" s="78">
        <v>45265</v>
      </c>
      <c r="AX1444" s="70">
        <v>2101</v>
      </c>
      <c r="AY1444" s="70"/>
      <c r="AZ1444" s="70"/>
      <c r="BA1444" s="76">
        <v>275</v>
      </c>
      <c r="BB1444" s="76"/>
      <c r="BC1444" s="70"/>
      <c r="BD1444" s="70"/>
      <c r="BE1444" s="70"/>
      <c r="BF1444" s="70"/>
      <c r="BG1444" s="70"/>
      <c r="BH1444" s="70"/>
      <c r="BI1444" s="70"/>
      <c r="BJ1444" s="70"/>
      <c r="BK1444" s="70"/>
      <c r="BL1444" s="70"/>
      <c r="BM1444" s="70"/>
      <c r="BN1444" s="70"/>
      <c r="BO1444" s="70"/>
      <c r="BP1444" s="70"/>
      <c r="BQ1444" s="70"/>
      <c r="BR1444" s="70"/>
      <c r="BS1444" s="70"/>
      <c r="BT1444" s="70"/>
      <c r="BU1444" s="70"/>
      <c r="BV1444" s="70"/>
      <c r="BW1444" s="70"/>
      <c r="BX1444" s="70"/>
      <c r="BY1444" s="70"/>
      <c r="BZ1444" s="70"/>
      <c r="CA1444" s="70"/>
      <c r="CB1444" s="70"/>
      <c r="CC1444" s="70"/>
      <c r="CD1444" s="70"/>
      <c r="CE1444" s="70"/>
      <c r="CF1444" s="70"/>
      <c r="CG1444" s="70"/>
      <c r="CH1444" s="70"/>
      <c r="CI1444" s="70"/>
      <c r="CJ1444" s="70"/>
      <c r="CK1444" s="70"/>
      <c r="CL1444" s="70"/>
      <c r="CM1444" s="70"/>
      <c r="CN1444" s="70"/>
      <c r="CO1444" s="70"/>
      <c r="CP1444" s="70"/>
      <c r="CQ1444" s="70"/>
      <c r="CR1444" s="70"/>
      <c r="CS1444" s="70"/>
      <c r="CT1444" s="76">
        <f>+BA1444+BG1444+BM1444+BS1444+BY1444+CE1444+CK1444</f>
        <v>275</v>
      </c>
      <c r="CU1444" s="76">
        <f>+AL1444+AT1444-CT1444</f>
        <v>0</v>
      </c>
      <c r="CV1444" s="81">
        <f>+AE1444-AL1444-AT1444</f>
        <v>0</v>
      </c>
      <c r="CW1444" s="70"/>
      <c r="CX1444" s="70"/>
      <c r="CY1444" s="70"/>
    </row>
    <row r="1445" spans="1:103">
      <c r="A1445" s="70" t="s">
        <v>678</v>
      </c>
      <c r="B1445" s="71">
        <v>68</v>
      </c>
      <c r="C1445" s="99" t="s">
        <v>402</v>
      </c>
      <c r="D1445" s="99" t="s">
        <v>403</v>
      </c>
      <c r="E1445" s="98"/>
      <c r="F1445" s="98"/>
      <c r="G1445" s="71" t="s">
        <v>263</v>
      </c>
      <c r="H1445" s="71">
        <v>2</v>
      </c>
      <c r="I1445" s="73">
        <v>120.73</v>
      </c>
      <c r="J1445" s="73">
        <v>35900</v>
      </c>
      <c r="K1445" s="72">
        <v>0</v>
      </c>
      <c r="L1445" s="72" t="s">
        <v>41</v>
      </c>
      <c r="M1445" s="92" t="s">
        <v>14</v>
      </c>
      <c r="N1445" s="70" t="s">
        <v>159</v>
      </c>
      <c r="O1445" s="70" t="s">
        <v>679</v>
      </c>
      <c r="P1445" s="70" t="s">
        <v>14</v>
      </c>
      <c r="Q1445" s="100" t="s">
        <v>680</v>
      </c>
      <c r="R1445" s="97" t="s">
        <v>681</v>
      </c>
      <c r="S1445" s="70" t="s">
        <v>465</v>
      </c>
      <c r="T1445" s="88" t="s">
        <v>256</v>
      </c>
      <c r="U1445" s="88">
        <v>12</v>
      </c>
      <c r="V1445" s="87">
        <v>120.73</v>
      </c>
      <c r="W1445" s="87" t="s">
        <v>1017</v>
      </c>
      <c r="X1445" s="78">
        <v>44684</v>
      </c>
      <c r="Y1445" s="78">
        <v>44728</v>
      </c>
      <c r="Z1445" s="78"/>
      <c r="AA1445" s="319">
        <v>31000</v>
      </c>
      <c r="AB1445" s="70">
        <v>25</v>
      </c>
      <c r="AC1445" s="70">
        <v>15</v>
      </c>
      <c r="AD1445" s="78">
        <v>45296</v>
      </c>
      <c r="AE1445" s="115">
        <v>275</v>
      </c>
      <c r="AF1445" s="115"/>
      <c r="AG1445" s="70" t="s">
        <v>441</v>
      </c>
      <c r="AH1445" s="140">
        <v>45293</v>
      </c>
      <c r="AI1445" s="140"/>
      <c r="AJ1445" s="140"/>
      <c r="AK1445" s="88" t="s">
        <v>2365</v>
      </c>
      <c r="AL1445" s="76">
        <v>275</v>
      </c>
      <c r="AM1445" s="76"/>
      <c r="AN1445" s="76" t="s">
        <v>2375</v>
      </c>
      <c r="AO1445" s="76"/>
      <c r="AP1445" s="76"/>
      <c r="AQ1445" s="76"/>
      <c r="AR1445" s="76"/>
      <c r="AS1445" s="76"/>
      <c r="AT1445" s="76"/>
      <c r="AU1445" s="76"/>
      <c r="AV1445" s="76"/>
      <c r="AW1445" s="78">
        <v>45289</v>
      </c>
      <c r="AX1445" s="70">
        <v>2149</v>
      </c>
      <c r="AY1445" s="70"/>
      <c r="AZ1445" s="70"/>
      <c r="BA1445" s="76">
        <v>275</v>
      </c>
      <c r="BB1445" s="76"/>
      <c r="BC1445" s="70"/>
      <c r="BD1445" s="70"/>
      <c r="BE1445" s="70"/>
      <c r="BF1445" s="70"/>
      <c r="BG1445" s="70"/>
      <c r="BH1445" s="70"/>
      <c r="BI1445" s="70"/>
      <c r="BJ1445" s="70"/>
      <c r="BK1445" s="70"/>
      <c r="BL1445" s="70"/>
      <c r="BM1445" s="70"/>
      <c r="BN1445" s="70"/>
      <c r="BO1445" s="70"/>
      <c r="BP1445" s="70"/>
      <c r="BQ1445" s="70"/>
      <c r="BR1445" s="70"/>
      <c r="BS1445" s="70"/>
      <c r="BT1445" s="70"/>
      <c r="BU1445" s="70"/>
      <c r="BV1445" s="70"/>
      <c r="BW1445" s="70"/>
      <c r="BX1445" s="70"/>
      <c r="BY1445" s="70"/>
      <c r="BZ1445" s="70"/>
      <c r="CA1445" s="70"/>
      <c r="CB1445" s="70"/>
      <c r="CC1445" s="70"/>
      <c r="CD1445" s="70"/>
      <c r="CE1445" s="70"/>
      <c r="CF1445" s="70"/>
      <c r="CG1445" s="70"/>
      <c r="CH1445" s="70"/>
      <c r="CI1445" s="70"/>
      <c r="CJ1445" s="70"/>
      <c r="CK1445" s="70"/>
      <c r="CL1445" s="70"/>
      <c r="CM1445" s="70"/>
      <c r="CN1445" s="70"/>
      <c r="CO1445" s="70"/>
      <c r="CP1445" s="70"/>
      <c r="CQ1445" s="70"/>
      <c r="CR1445" s="70"/>
      <c r="CS1445" s="70"/>
      <c r="CT1445" s="76">
        <f>+BA1445+BG1445+BM1445+BS1445+BY1445+CE1445+CK1445</f>
        <v>275</v>
      </c>
      <c r="CU1445" s="76">
        <f>+AL1445+AT1445-CT1445</f>
        <v>0</v>
      </c>
      <c r="CV1445" s="81">
        <f>+AE1445-AL1445-AT1445</f>
        <v>0</v>
      </c>
      <c r="CW1445" s="70"/>
      <c r="CX1445" s="70"/>
      <c r="CY1445" s="70"/>
    </row>
    <row r="1446" spans="1:103">
      <c r="A1446" s="70" t="s">
        <v>678</v>
      </c>
      <c r="B1446" s="71">
        <v>68</v>
      </c>
      <c r="C1446" s="99" t="s">
        <v>402</v>
      </c>
      <c r="D1446" s="99" t="s">
        <v>403</v>
      </c>
      <c r="E1446" s="98"/>
      <c r="F1446" s="98"/>
      <c r="G1446" s="71" t="s">
        <v>263</v>
      </c>
      <c r="H1446" s="71">
        <v>2</v>
      </c>
      <c r="I1446" s="73">
        <v>120.73</v>
      </c>
      <c r="J1446" s="73">
        <v>35900</v>
      </c>
      <c r="K1446" s="72">
        <v>0</v>
      </c>
      <c r="L1446" s="72" t="s">
        <v>41</v>
      </c>
      <c r="M1446" s="92" t="s">
        <v>14</v>
      </c>
      <c r="N1446" s="70" t="s">
        <v>159</v>
      </c>
      <c r="O1446" s="70" t="s">
        <v>679</v>
      </c>
      <c r="P1446" s="70" t="s">
        <v>14</v>
      </c>
      <c r="Q1446" s="100" t="s">
        <v>680</v>
      </c>
      <c r="R1446" s="97" t="s">
        <v>681</v>
      </c>
      <c r="S1446" s="70" t="s">
        <v>465</v>
      </c>
      <c r="T1446" s="88" t="s">
        <v>256</v>
      </c>
      <c r="U1446" s="88">
        <v>12</v>
      </c>
      <c r="V1446" s="87">
        <v>120.73</v>
      </c>
      <c r="W1446" s="87" t="s">
        <v>1017</v>
      </c>
      <c r="X1446" s="78">
        <v>44684</v>
      </c>
      <c r="Y1446" s="78">
        <v>44728</v>
      </c>
      <c r="Z1446" s="78"/>
      <c r="AA1446" s="319">
        <v>31000</v>
      </c>
      <c r="AB1446" s="70">
        <v>25</v>
      </c>
      <c r="AC1446" s="70">
        <v>16</v>
      </c>
      <c r="AD1446" s="78">
        <v>45327</v>
      </c>
      <c r="AE1446" s="115">
        <v>275</v>
      </c>
      <c r="AF1446" s="115"/>
      <c r="AG1446" s="70" t="s">
        <v>441</v>
      </c>
      <c r="AH1446" s="140">
        <v>45334</v>
      </c>
      <c r="AI1446" s="140"/>
      <c r="AJ1446" s="140"/>
      <c r="AK1446" s="88" t="s">
        <v>2366</v>
      </c>
      <c r="AL1446" s="76">
        <v>275</v>
      </c>
      <c r="AM1446" s="76"/>
      <c r="AN1446" s="76" t="s">
        <v>2376</v>
      </c>
      <c r="AO1446" s="76"/>
      <c r="AP1446" s="76"/>
      <c r="AQ1446" s="76"/>
      <c r="AR1446" s="76"/>
      <c r="AS1446" s="76"/>
      <c r="AT1446" s="76"/>
      <c r="AU1446" s="76"/>
      <c r="AV1446" s="76"/>
      <c r="AW1446" s="78">
        <v>45325</v>
      </c>
      <c r="AX1446" s="70">
        <v>2278</v>
      </c>
      <c r="AY1446" s="70"/>
      <c r="AZ1446" s="70"/>
      <c r="BA1446" s="76">
        <v>275</v>
      </c>
      <c r="BB1446" s="76"/>
      <c r="BC1446" s="70"/>
      <c r="BD1446" s="70"/>
      <c r="BE1446" s="70"/>
      <c r="BF1446" s="70"/>
      <c r="BG1446" s="70"/>
      <c r="BH1446" s="70"/>
      <c r="BI1446" s="70"/>
      <c r="BJ1446" s="70"/>
      <c r="BK1446" s="70"/>
      <c r="BL1446" s="70"/>
      <c r="BM1446" s="70"/>
      <c r="BN1446" s="70"/>
      <c r="BO1446" s="70"/>
      <c r="BP1446" s="70"/>
      <c r="BQ1446" s="70"/>
      <c r="BR1446" s="70"/>
      <c r="BS1446" s="70"/>
      <c r="BT1446" s="70"/>
      <c r="BU1446" s="70"/>
      <c r="BV1446" s="70"/>
      <c r="BW1446" s="70"/>
      <c r="BX1446" s="70"/>
      <c r="BY1446" s="70"/>
      <c r="BZ1446" s="70"/>
      <c r="CA1446" s="70"/>
      <c r="CB1446" s="70"/>
      <c r="CC1446" s="70"/>
      <c r="CD1446" s="70"/>
      <c r="CE1446" s="70"/>
      <c r="CF1446" s="70"/>
      <c r="CG1446" s="70"/>
      <c r="CH1446" s="70"/>
      <c r="CI1446" s="70"/>
      <c r="CJ1446" s="70"/>
      <c r="CK1446" s="70"/>
      <c r="CL1446" s="70"/>
      <c r="CM1446" s="70"/>
      <c r="CN1446" s="70"/>
      <c r="CO1446" s="70"/>
      <c r="CP1446" s="70"/>
      <c r="CQ1446" s="70"/>
      <c r="CR1446" s="70"/>
      <c r="CS1446" s="70"/>
      <c r="CT1446" s="76">
        <f>+BA1446+BG1446+BM1446+BS1446+BY1446+CE1446+CK1446</f>
        <v>275</v>
      </c>
      <c r="CU1446" s="76">
        <f>+AL1446+AT1446-CT1446</f>
        <v>0</v>
      </c>
      <c r="CV1446" s="81">
        <f>+AE1446-AL1446-AT1446</f>
        <v>0</v>
      </c>
      <c r="CW1446" s="70"/>
      <c r="CX1446" s="70"/>
      <c r="CY1446" s="70"/>
    </row>
    <row r="1447" spans="1:103">
      <c r="A1447" s="70" t="s">
        <v>678</v>
      </c>
      <c r="B1447" s="71">
        <v>68</v>
      </c>
      <c r="C1447" s="99" t="s">
        <v>402</v>
      </c>
      <c r="D1447" s="99" t="s">
        <v>403</v>
      </c>
      <c r="E1447" s="98"/>
      <c r="F1447" s="98"/>
      <c r="G1447" s="71" t="s">
        <v>263</v>
      </c>
      <c r="H1447" s="71">
        <v>2</v>
      </c>
      <c r="I1447" s="73">
        <v>120.73</v>
      </c>
      <c r="J1447" s="73">
        <v>35900</v>
      </c>
      <c r="K1447" s="72">
        <v>0</v>
      </c>
      <c r="L1447" s="72" t="s">
        <v>41</v>
      </c>
      <c r="M1447" s="92" t="s">
        <v>14</v>
      </c>
      <c r="N1447" s="70" t="s">
        <v>159</v>
      </c>
      <c r="O1447" s="70" t="s">
        <v>679</v>
      </c>
      <c r="P1447" s="70" t="s">
        <v>14</v>
      </c>
      <c r="Q1447" s="100" t="s">
        <v>680</v>
      </c>
      <c r="R1447" s="97" t="s">
        <v>681</v>
      </c>
      <c r="S1447" s="70" t="s">
        <v>465</v>
      </c>
      <c r="T1447" s="88" t="s">
        <v>256</v>
      </c>
      <c r="U1447" s="88">
        <v>12</v>
      </c>
      <c r="V1447" s="87">
        <v>120.73</v>
      </c>
      <c r="W1447" s="87" t="s">
        <v>1017</v>
      </c>
      <c r="X1447" s="78">
        <v>44684</v>
      </c>
      <c r="Y1447" s="78">
        <v>44728</v>
      </c>
      <c r="Z1447" s="78"/>
      <c r="AA1447" s="319">
        <v>31000</v>
      </c>
      <c r="AB1447" s="70">
        <v>25</v>
      </c>
      <c r="AC1447" s="70">
        <v>17</v>
      </c>
      <c r="AD1447" s="78">
        <v>45356</v>
      </c>
      <c r="AE1447" s="115">
        <v>275</v>
      </c>
      <c r="AF1447" s="115"/>
      <c r="AG1447" s="70" t="s">
        <v>441</v>
      </c>
      <c r="AH1447" s="140">
        <v>45355</v>
      </c>
      <c r="AI1447" s="140"/>
      <c r="AJ1447" s="140"/>
      <c r="AK1447" s="88" t="s">
        <v>2367</v>
      </c>
      <c r="AL1447" s="76">
        <v>275</v>
      </c>
      <c r="AM1447" s="76"/>
      <c r="AN1447" s="76" t="s">
        <v>2377</v>
      </c>
      <c r="AO1447" s="76"/>
      <c r="AP1447" s="76"/>
      <c r="AQ1447" s="76"/>
      <c r="AR1447" s="76"/>
      <c r="AS1447" s="76"/>
      <c r="AT1447" s="76"/>
      <c r="AU1447" s="76"/>
      <c r="AV1447" s="76"/>
      <c r="AW1447" s="78">
        <v>45346</v>
      </c>
      <c r="AX1447" s="70">
        <v>2339</v>
      </c>
      <c r="AY1447" s="70"/>
      <c r="AZ1447" s="70"/>
      <c r="BA1447" s="76">
        <v>275</v>
      </c>
      <c r="BB1447" s="76"/>
      <c r="BC1447" s="70"/>
      <c r="BD1447" s="70"/>
      <c r="BE1447" s="70"/>
      <c r="BF1447" s="70"/>
      <c r="BG1447" s="70"/>
      <c r="BH1447" s="70"/>
      <c r="BI1447" s="70"/>
      <c r="BJ1447" s="70"/>
      <c r="BK1447" s="70"/>
      <c r="BL1447" s="70"/>
      <c r="BM1447" s="70"/>
      <c r="BN1447" s="70"/>
      <c r="BO1447" s="70"/>
      <c r="BP1447" s="70"/>
      <c r="BQ1447" s="70"/>
      <c r="BR1447" s="70"/>
      <c r="BS1447" s="70"/>
      <c r="BT1447" s="70"/>
      <c r="BU1447" s="70"/>
      <c r="BV1447" s="70"/>
      <c r="BW1447" s="70"/>
      <c r="BX1447" s="70"/>
      <c r="BY1447" s="70"/>
      <c r="BZ1447" s="70"/>
      <c r="CA1447" s="70"/>
      <c r="CB1447" s="70"/>
      <c r="CC1447" s="70"/>
      <c r="CD1447" s="70"/>
      <c r="CE1447" s="70"/>
      <c r="CF1447" s="70"/>
      <c r="CG1447" s="70"/>
      <c r="CH1447" s="70"/>
      <c r="CI1447" s="70"/>
      <c r="CJ1447" s="70"/>
      <c r="CK1447" s="70"/>
      <c r="CL1447" s="70"/>
      <c r="CM1447" s="70"/>
      <c r="CN1447" s="70"/>
      <c r="CO1447" s="70"/>
      <c r="CP1447" s="70"/>
      <c r="CQ1447" s="70"/>
      <c r="CR1447" s="70"/>
      <c r="CS1447" s="70"/>
      <c r="CT1447" s="76">
        <f>+BA1447+BG1447+BM1447+BS1447+BY1447+CE1447+CK1447</f>
        <v>275</v>
      </c>
      <c r="CU1447" s="76">
        <f>+AL1447+AT1447-CT1447</f>
        <v>0</v>
      </c>
      <c r="CV1447" s="81">
        <f>+AE1447-AL1447-AT1447</f>
        <v>0</v>
      </c>
      <c r="CW1447" s="70"/>
      <c r="CX1447" s="70"/>
      <c r="CY1447" s="70"/>
    </row>
    <row r="1448" spans="1:103">
      <c r="A1448" s="70" t="s">
        <v>678</v>
      </c>
      <c r="B1448" s="71">
        <v>68</v>
      </c>
      <c r="C1448" s="99" t="s">
        <v>402</v>
      </c>
      <c r="D1448" s="99" t="s">
        <v>403</v>
      </c>
      <c r="E1448" s="98"/>
      <c r="F1448" s="98"/>
      <c r="G1448" s="71" t="s">
        <v>263</v>
      </c>
      <c r="H1448" s="71">
        <v>2</v>
      </c>
      <c r="I1448" s="73">
        <v>120.73</v>
      </c>
      <c r="J1448" s="73">
        <v>35900</v>
      </c>
      <c r="K1448" s="72">
        <v>0</v>
      </c>
      <c r="L1448" s="72" t="s">
        <v>41</v>
      </c>
      <c r="M1448" s="92" t="s">
        <v>14</v>
      </c>
      <c r="N1448" s="70" t="s">
        <v>159</v>
      </c>
      <c r="O1448" s="70" t="s">
        <v>679</v>
      </c>
      <c r="P1448" s="70" t="s">
        <v>14</v>
      </c>
      <c r="Q1448" s="100" t="s">
        <v>680</v>
      </c>
      <c r="R1448" s="97" t="s">
        <v>681</v>
      </c>
      <c r="S1448" s="70" t="s">
        <v>465</v>
      </c>
      <c r="T1448" s="88" t="s">
        <v>256</v>
      </c>
      <c r="U1448" s="88">
        <v>12</v>
      </c>
      <c r="V1448" s="87">
        <v>120.73</v>
      </c>
      <c r="W1448" s="87" t="s">
        <v>1017</v>
      </c>
      <c r="X1448" s="78">
        <v>44684</v>
      </c>
      <c r="Y1448" s="78">
        <v>44728</v>
      </c>
      <c r="Z1448" s="78"/>
      <c r="AA1448" s="319">
        <v>31000</v>
      </c>
      <c r="AB1448" s="70">
        <v>25</v>
      </c>
      <c r="AC1448" s="70">
        <v>18</v>
      </c>
      <c r="AD1448" s="78">
        <v>45387</v>
      </c>
      <c r="AE1448" s="115">
        <v>275</v>
      </c>
      <c r="AF1448" s="115"/>
      <c r="AG1448" s="70" t="s">
        <v>441</v>
      </c>
      <c r="AH1448" s="140">
        <v>45381</v>
      </c>
      <c r="AI1448" s="140"/>
      <c r="AJ1448" s="140"/>
      <c r="AK1448" s="88" t="s">
        <v>2368</v>
      </c>
      <c r="AL1448" s="76">
        <v>275</v>
      </c>
      <c r="AM1448" s="76"/>
      <c r="AN1448" s="76" t="s">
        <v>2378</v>
      </c>
      <c r="AO1448" s="76"/>
      <c r="AP1448" s="76"/>
      <c r="AQ1448" s="76"/>
      <c r="AR1448" s="76"/>
      <c r="AS1448" s="76"/>
      <c r="AT1448" s="76"/>
      <c r="AU1448" s="76"/>
      <c r="AV1448" s="76"/>
      <c r="AW1448" s="78">
        <v>45379</v>
      </c>
      <c r="AX1448" s="70">
        <v>2490</v>
      </c>
      <c r="AY1448" s="70"/>
      <c r="AZ1448" s="70"/>
      <c r="BA1448" s="76">
        <v>275</v>
      </c>
      <c r="BB1448" s="76"/>
      <c r="BC1448" s="70"/>
      <c r="BD1448" s="70"/>
      <c r="BE1448" s="70"/>
      <c r="BF1448" s="70"/>
      <c r="BG1448" s="70"/>
      <c r="BH1448" s="70"/>
      <c r="BI1448" s="70"/>
      <c r="BJ1448" s="70"/>
      <c r="BK1448" s="70"/>
      <c r="BL1448" s="70"/>
      <c r="BM1448" s="70"/>
      <c r="BN1448" s="70"/>
      <c r="BO1448" s="70"/>
      <c r="BP1448" s="70"/>
      <c r="BQ1448" s="70"/>
      <c r="BR1448" s="70"/>
      <c r="BS1448" s="70"/>
      <c r="BT1448" s="70"/>
      <c r="BU1448" s="70"/>
      <c r="BV1448" s="70"/>
      <c r="BW1448" s="70"/>
      <c r="BX1448" s="70"/>
      <c r="BY1448" s="70"/>
      <c r="BZ1448" s="70"/>
      <c r="CA1448" s="70"/>
      <c r="CB1448" s="70"/>
      <c r="CC1448" s="70"/>
      <c r="CD1448" s="70"/>
      <c r="CE1448" s="70"/>
      <c r="CF1448" s="70"/>
      <c r="CG1448" s="70"/>
      <c r="CH1448" s="70"/>
      <c r="CI1448" s="70"/>
      <c r="CJ1448" s="70"/>
      <c r="CK1448" s="70"/>
      <c r="CL1448" s="70"/>
      <c r="CM1448" s="70"/>
      <c r="CN1448" s="70"/>
      <c r="CO1448" s="70"/>
      <c r="CP1448" s="70"/>
      <c r="CQ1448" s="70"/>
      <c r="CR1448" s="70"/>
      <c r="CS1448" s="70"/>
      <c r="CT1448" s="76">
        <f>+BA1448+BG1448+BM1448+BS1448+BY1448+CE1448+CK1448</f>
        <v>275</v>
      </c>
      <c r="CU1448" s="76">
        <f>+AL1448+AT1448-CT1448</f>
        <v>0</v>
      </c>
      <c r="CV1448" s="81">
        <f>+AE1448-AL1448-AT1448</f>
        <v>0</v>
      </c>
      <c r="CW1448" s="70"/>
      <c r="CX1448" s="70"/>
      <c r="CY1448" s="70"/>
    </row>
    <row r="1449" spans="1:103">
      <c r="A1449" s="70" t="s">
        <v>678</v>
      </c>
      <c r="B1449" s="71">
        <v>68</v>
      </c>
      <c r="C1449" s="99" t="s">
        <v>402</v>
      </c>
      <c r="D1449" s="99" t="s">
        <v>403</v>
      </c>
      <c r="E1449" s="98"/>
      <c r="F1449" s="98"/>
      <c r="G1449" s="71" t="s">
        <v>263</v>
      </c>
      <c r="H1449" s="71">
        <v>2</v>
      </c>
      <c r="I1449" s="73">
        <v>120.73</v>
      </c>
      <c r="J1449" s="73">
        <v>35900</v>
      </c>
      <c r="K1449" s="72">
        <v>0</v>
      </c>
      <c r="L1449" s="72" t="s">
        <v>41</v>
      </c>
      <c r="M1449" s="92" t="s">
        <v>14</v>
      </c>
      <c r="N1449" s="70" t="s">
        <v>159</v>
      </c>
      <c r="O1449" s="70" t="s">
        <v>679</v>
      </c>
      <c r="P1449" s="70" t="s">
        <v>14</v>
      </c>
      <c r="Q1449" s="100" t="s">
        <v>680</v>
      </c>
      <c r="R1449" s="97" t="s">
        <v>681</v>
      </c>
      <c r="S1449" s="70" t="s">
        <v>465</v>
      </c>
      <c r="T1449" s="88" t="s">
        <v>256</v>
      </c>
      <c r="U1449" s="88">
        <v>12</v>
      </c>
      <c r="V1449" s="87">
        <v>120.73</v>
      </c>
      <c r="W1449" s="87" t="s">
        <v>1017</v>
      </c>
      <c r="X1449" s="78">
        <v>44684</v>
      </c>
      <c r="Y1449" s="78">
        <v>44728</v>
      </c>
      <c r="Z1449" s="78"/>
      <c r="AA1449" s="319">
        <v>31000</v>
      </c>
      <c r="AB1449" s="70">
        <v>25</v>
      </c>
      <c r="AC1449" s="70">
        <v>19</v>
      </c>
      <c r="AD1449" s="78">
        <v>45417</v>
      </c>
      <c r="AE1449" s="115">
        <v>275</v>
      </c>
      <c r="AF1449" s="115"/>
      <c r="AG1449" s="70" t="s">
        <v>441</v>
      </c>
      <c r="AH1449" s="140">
        <v>45415</v>
      </c>
      <c r="AI1449" s="140"/>
      <c r="AJ1449" s="140"/>
      <c r="AK1449" s="88" t="s">
        <v>2369</v>
      </c>
      <c r="AL1449" s="76">
        <v>275</v>
      </c>
      <c r="AM1449" s="76"/>
      <c r="AN1449" s="76" t="s">
        <v>2379</v>
      </c>
      <c r="AO1449" s="76"/>
      <c r="AP1449" s="76"/>
      <c r="AQ1449" s="76"/>
      <c r="AR1449" s="76"/>
      <c r="AS1449" s="76"/>
      <c r="AT1449" s="76"/>
      <c r="AU1449" s="76"/>
      <c r="AV1449" s="76"/>
      <c r="AW1449" s="78">
        <v>45414</v>
      </c>
      <c r="AX1449" s="70">
        <v>2604</v>
      </c>
      <c r="AY1449" s="70"/>
      <c r="AZ1449" s="70"/>
      <c r="BA1449" s="76">
        <v>275</v>
      </c>
      <c r="BB1449" s="76"/>
      <c r="BC1449" s="70"/>
      <c r="BD1449" s="70"/>
      <c r="BE1449" s="70"/>
      <c r="BF1449" s="70"/>
      <c r="BG1449" s="70"/>
      <c r="BH1449" s="70"/>
      <c r="BI1449" s="70"/>
      <c r="BJ1449" s="70"/>
      <c r="BK1449" s="70"/>
      <c r="BL1449" s="70"/>
      <c r="BM1449" s="70"/>
      <c r="BN1449" s="70"/>
      <c r="BO1449" s="70"/>
      <c r="BP1449" s="70"/>
      <c r="BQ1449" s="70"/>
      <c r="BR1449" s="70"/>
      <c r="BS1449" s="70"/>
      <c r="BT1449" s="70"/>
      <c r="BU1449" s="70"/>
      <c r="BV1449" s="70"/>
      <c r="BW1449" s="70"/>
      <c r="BX1449" s="70"/>
      <c r="BY1449" s="70"/>
      <c r="BZ1449" s="70"/>
      <c r="CA1449" s="70"/>
      <c r="CB1449" s="70"/>
      <c r="CC1449" s="70"/>
      <c r="CD1449" s="70"/>
      <c r="CE1449" s="70"/>
      <c r="CF1449" s="70"/>
      <c r="CG1449" s="70"/>
      <c r="CH1449" s="70"/>
      <c r="CI1449" s="70"/>
      <c r="CJ1449" s="70"/>
      <c r="CK1449" s="70"/>
      <c r="CL1449" s="70"/>
      <c r="CM1449" s="70"/>
      <c r="CN1449" s="70"/>
      <c r="CO1449" s="70"/>
      <c r="CP1449" s="70"/>
      <c r="CQ1449" s="70"/>
      <c r="CR1449" s="70"/>
      <c r="CS1449" s="70"/>
      <c r="CT1449" s="76">
        <f>+BA1449+BG1449+BM1449+BS1449+BY1449+CE1449+CK1449</f>
        <v>275</v>
      </c>
      <c r="CU1449" s="76">
        <f>+AL1449+AT1449-CT1449</f>
        <v>0</v>
      </c>
      <c r="CV1449" s="81">
        <f>+AE1449-AL1449-AT1449</f>
        <v>0</v>
      </c>
      <c r="CW1449" s="70"/>
      <c r="CX1449" s="70"/>
      <c r="CY1449" s="70"/>
    </row>
    <row r="1450" spans="1:103">
      <c r="A1450" s="70" t="s">
        <v>678</v>
      </c>
      <c r="B1450" s="71">
        <v>68</v>
      </c>
      <c r="C1450" s="99" t="s">
        <v>402</v>
      </c>
      <c r="D1450" s="99" t="s">
        <v>403</v>
      </c>
      <c r="E1450" s="98"/>
      <c r="F1450" s="98"/>
      <c r="G1450" s="71" t="s">
        <v>263</v>
      </c>
      <c r="H1450" s="71">
        <v>2</v>
      </c>
      <c r="I1450" s="73">
        <v>120.73</v>
      </c>
      <c r="J1450" s="73">
        <v>35900</v>
      </c>
      <c r="K1450" s="72">
        <v>0</v>
      </c>
      <c r="L1450" s="72" t="s">
        <v>41</v>
      </c>
      <c r="M1450" s="92" t="s">
        <v>14</v>
      </c>
      <c r="N1450" s="70" t="s">
        <v>159</v>
      </c>
      <c r="O1450" s="70" t="s">
        <v>679</v>
      </c>
      <c r="P1450" s="70" t="s">
        <v>14</v>
      </c>
      <c r="Q1450" s="100" t="s">
        <v>680</v>
      </c>
      <c r="R1450" s="97" t="s">
        <v>681</v>
      </c>
      <c r="S1450" s="70" t="s">
        <v>465</v>
      </c>
      <c r="T1450" s="88" t="s">
        <v>256</v>
      </c>
      <c r="U1450" s="88">
        <v>12</v>
      </c>
      <c r="V1450" s="87">
        <v>120.73</v>
      </c>
      <c r="W1450" s="87" t="s">
        <v>1017</v>
      </c>
      <c r="X1450" s="78">
        <v>44684</v>
      </c>
      <c r="Y1450" s="78">
        <v>44728</v>
      </c>
      <c r="Z1450" s="78"/>
      <c r="AA1450" s="319">
        <v>31000</v>
      </c>
      <c r="AB1450" s="70">
        <v>25</v>
      </c>
      <c r="AC1450" s="70">
        <v>20</v>
      </c>
      <c r="AD1450" s="78">
        <v>45448</v>
      </c>
      <c r="AE1450" s="115">
        <v>275</v>
      </c>
      <c r="AF1450" s="115"/>
      <c r="AG1450" s="70" t="s">
        <v>441</v>
      </c>
      <c r="AH1450" s="140">
        <v>45444</v>
      </c>
      <c r="AI1450" s="140"/>
      <c r="AJ1450" s="140"/>
      <c r="AK1450" s="88" t="s">
        <v>2370</v>
      </c>
      <c r="AL1450" s="76">
        <v>275</v>
      </c>
      <c r="AM1450" s="76"/>
      <c r="AN1450" s="76" t="s">
        <v>2380</v>
      </c>
      <c r="AO1450" s="76"/>
      <c r="AP1450" s="76"/>
      <c r="AQ1450" s="76"/>
      <c r="AR1450" s="76"/>
      <c r="AS1450" s="76"/>
      <c r="AT1450" s="76"/>
      <c r="AU1450" s="76"/>
      <c r="AV1450" s="76"/>
      <c r="AW1450" s="78">
        <v>45443</v>
      </c>
      <c r="AX1450" s="70">
        <v>2711</v>
      </c>
      <c r="AY1450" s="70"/>
      <c r="AZ1450" s="70"/>
      <c r="BA1450" s="76">
        <v>275</v>
      </c>
      <c r="BB1450" s="76"/>
      <c r="BC1450" s="70"/>
      <c r="BD1450" s="70"/>
      <c r="BE1450" s="70"/>
      <c r="BF1450" s="70"/>
      <c r="BG1450" s="70"/>
      <c r="BH1450" s="70"/>
      <c r="BI1450" s="70"/>
      <c r="BJ1450" s="70"/>
      <c r="BK1450" s="70"/>
      <c r="BL1450" s="70"/>
      <c r="BM1450" s="70"/>
      <c r="BN1450" s="70"/>
      <c r="BO1450" s="70"/>
      <c r="BP1450" s="70"/>
      <c r="BQ1450" s="70"/>
      <c r="BR1450" s="70"/>
      <c r="BS1450" s="70"/>
      <c r="BT1450" s="70"/>
      <c r="BU1450" s="70"/>
      <c r="BV1450" s="70"/>
      <c r="BW1450" s="70"/>
      <c r="BX1450" s="70"/>
      <c r="BY1450" s="70"/>
      <c r="BZ1450" s="70"/>
      <c r="CA1450" s="70"/>
      <c r="CB1450" s="70"/>
      <c r="CC1450" s="70"/>
      <c r="CD1450" s="70"/>
      <c r="CE1450" s="70"/>
      <c r="CF1450" s="70"/>
      <c r="CG1450" s="70"/>
      <c r="CH1450" s="70"/>
      <c r="CI1450" s="70"/>
      <c r="CJ1450" s="70"/>
      <c r="CK1450" s="70"/>
      <c r="CL1450" s="70"/>
      <c r="CM1450" s="70"/>
      <c r="CN1450" s="70"/>
      <c r="CO1450" s="70"/>
      <c r="CP1450" s="70"/>
      <c r="CQ1450" s="70"/>
      <c r="CR1450" s="70"/>
      <c r="CS1450" s="70"/>
      <c r="CT1450" s="76">
        <f>+BA1450+BG1450+BM1450+BS1450+BY1450+CE1450+CK1450</f>
        <v>275</v>
      </c>
      <c r="CU1450" s="76">
        <f>+AL1450+AT1450-CT1450</f>
        <v>0</v>
      </c>
      <c r="CV1450" s="81">
        <f>+AE1450-AL1450-AT1450</f>
        <v>0</v>
      </c>
      <c r="CW1450" s="70"/>
      <c r="CX1450" s="70"/>
      <c r="CY1450" s="70"/>
    </row>
    <row r="1451" spans="1:103">
      <c r="A1451" s="70" t="s">
        <v>678</v>
      </c>
      <c r="B1451" s="71">
        <v>68</v>
      </c>
      <c r="C1451" s="99" t="s">
        <v>402</v>
      </c>
      <c r="D1451" s="99" t="s">
        <v>403</v>
      </c>
      <c r="E1451" s="98"/>
      <c r="F1451" s="98"/>
      <c r="G1451" s="71" t="s">
        <v>263</v>
      </c>
      <c r="H1451" s="71">
        <v>2</v>
      </c>
      <c r="I1451" s="73">
        <v>120.73</v>
      </c>
      <c r="J1451" s="73">
        <v>35900</v>
      </c>
      <c r="K1451" s="72">
        <v>0</v>
      </c>
      <c r="L1451" s="72" t="s">
        <v>41</v>
      </c>
      <c r="M1451" s="92" t="s">
        <v>14</v>
      </c>
      <c r="N1451" s="70" t="s">
        <v>159</v>
      </c>
      <c r="O1451" s="70" t="s">
        <v>679</v>
      </c>
      <c r="P1451" s="70" t="s">
        <v>14</v>
      </c>
      <c r="Q1451" s="100" t="s">
        <v>680</v>
      </c>
      <c r="R1451" s="97" t="s">
        <v>681</v>
      </c>
      <c r="S1451" s="70" t="s">
        <v>465</v>
      </c>
      <c r="T1451" s="88" t="s">
        <v>256</v>
      </c>
      <c r="U1451" s="88">
        <v>12</v>
      </c>
      <c r="V1451" s="87">
        <v>120.73</v>
      </c>
      <c r="W1451" s="87" t="s">
        <v>1017</v>
      </c>
      <c r="X1451" s="78">
        <v>44684</v>
      </c>
      <c r="Y1451" s="78">
        <v>44728</v>
      </c>
      <c r="Z1451" s="78"/>
      <c r="AA1451" s="319">
        <v>31000</v>
      </c>
      <c r="AB1451" s="70">
        <v>25</v>
      </c>
      <c r="AC1451" s="70">
        <v>21</v>
      </c>
      <c r="AD1451" s="78">
        <v>45478</v>
      </c>
      <c r="AE1451" s="115">
        <v>275</v>
      </c>
      <c r="AF1451" s="115"/>
      <c r="AG1451" s="70" t="s">
        <v>441</v>
      </c>
      <c r="AH1451" s="140">
        <v>45477</v>
      </c>
      <c r="AI1451" s="140"/>
      <c r="AJ1451" s="140"/>
      <c r="AK1451" s="88" t="s">
        <v>2371</v>
      </c>
      <c r="AL1451" s="76">
        <v>275</v>
      </c>
      <c r="AM1451" s="76"/>
      <c r="AN1451" s="76" t="s">
        <v>2381</v>
      </c>
      <c r="AO1451" s="76"/>
      <c r="AP1451" s="76"/>
      <c r="AQ1451" s="76"/>
      <c r="AR1451" s="76"/>
      <c r="AS1451" s="76"/>
      <c r="AT1451" s="76"/>
      <c r="AU1451" s="76"/>
      <c r="AV1451" s="76"/>
      <c r="AW1451" s="78">
        <v>45475</v>
      </c>
      <c r="AX1451" s="70">
        <v>2842</v>
      </c>
      <c r="AY1451" s="70"/>
      <c r="AZ1451" s="70"/>
      <c r="BA1451" s="76">
        <v>275</v>
      </c>
      <c r="BB1451" s="76"/>
      <c r="BC1451" s="70"/>
      <c r="BD1451" s="70"/>
      <c r="BE1451" s="70"/>
      <c r="BF1451" s="70"/>
      <c r="BG1451" s="70"/>
      <c r="BH1451" s="70"/>
      <c r="BI1451" s="70"/>
      <c r="BJ1451" s="70"/>
      <c r="BK1451" s="70"/>
      <c r="BL1451" s="70"/>
      <c r="BM1451" s="70"/>
      <c r="BN1451" s="70"/>
      <c r="BO1451" s="70"/>
      <c r="BP1451" s="70"/>
      <c r="BQ1451" s="70"/>
      <c r="BR1451" s="70"/>
      <c r="BS1451" s="70"/>
      <c r="BT1451" s="70"/>
      <c r="BU1451" s="70"/>
      <c r="BV1451" s="70"/>
      <c r="BW1451" s="70"/>
      <c r="BX1451" s="70"/>
      <c r="BY1451" s="70"/>
      <c r="BZ1451" s="70"/>
      <c r="CA1451" s="70"/>
      <c r="CB1451" s="70"/>
      <c r="CC1451" s="70"/>
      <c r="CD1451" s="70"/>
      <c r="CE1451" s="70"/>
      <c r="CF1451" s="70"/>
      <c r="CG1451" s="70"/>
      <c r="CH1451" s="70"/>
      <c r="CI1451" s="70"/>
      <c r="CJ1451" s="70"/>
      <c r="CK1451" s="70"/>
      <c r="CL1451" s="70"/>
      <c r="CM1451" s="70"/>
      <c r="CN1451" s="70"/>
      <c r="CO1451" s="70"/>
      <c r="CP1451" s="70"/>
      <c r="CQ1451" s="70"/>
      <c r="CR1451" s="70"/>
      <c r="CS1451" s="70"/>
      <c r="CT1451" s="76">
        <f>+BA1451+BG1451+BM1451+BS1451+BY1451+CE1451+CK1451</f>
        <v>275</v>
      </c>
      <c r="CU1451" s="76">
        <f>+AL1451+AT1451-CT1451</f>
        <v>0</v>
      </c>
      <c r="CV1451" s="81">
        <f>+AE1451-AL1451-AT1451</f>
        <v>0</v>
      </c>
      <c r="CW1451" s="70"/>
      <c r="CX1451" s="70"/>
      <c r="CY1451" s="70"/>
    </row>
    <row r="1452" spans="1:103">
      <c r="A1452" s="70" t="s">
        <v>678</v>
      </c>
      <c r="B1452" s="71">
        <v>68</v>
      </c>
      <c r="C1452" s="99" t="s">
        <v>402</v>
      </c>
      <c r="D1452" s="99" t="s">
        <v>403</v>
      </c>
      <c r="E1452" s="98"/>
      <c r="F1452" s="98"/>
      <c r="G1452" s="71" t="s">
        <v>263</v>
      </c>
      <c r="H1452" s="71">
        <v>2</v>
      </c>
      <c r="I1452" s="73">
        <v>120.73</v>
      </c>
      <c r="J1452" s="73">
        <v>35900</v>
      </c>
      <c r="K1452" s="72">
        <v>0</v>
      </c>
      <c r="L1452" s="72" t="s">
        <v>41</v>
      </c>
      <c r="M1452" s="92" t="s">
        <v>14</v>
      </c>
      <c r="N1452" s="70" t="s">
        <v>159</v>
      </c>
      <c r="O1452" s="70" t="s">
        <v>679</v>
      </c>
      <c r="P1452" s="70" t="s">
        <v>14</v>
      </c>
      <c r="Q1452" s="100" t="s">
        <v>680</v>
      </c>
      <c r="R1452" s="97" t="s">
        <v>681</v>
      </c>
      <c r="S1452" s="70" t="s">
        <v>465</v>
      </c>
      <c r="T1452" s="88" t="s">
        <v>256</v>
      </c>
      <c r="U1452" s="88">
        <v>12</v>
      </c>
      <c r="V1452" s="87">
        <v>120.73</v>
      </c>
      <c r="W1452" s="87" t="s">
        <v>1017</v>
      </c>
      <c r="X1452" s="78">
        <v>44684</v>
      </c>
      <c r="Y1452" s="78">
        <v>44728</v>
      </c>
      <c r="Z1452" s="78"/>
      <c r="AA1452" s="319">
        <v>31000</v>
      </c>
      <c r="AB1452" s="70">
        <v>25</v>
      </c>
      <c r="AC1452" s="70">
        <v>22</v>
      </c>
      <c r="AD1452" s="78">
        <v>45509</v>
      </c>
      <c r="AE1452" s="115">
        <v>275</v>
      </c>
      <c r="AF1452" s="115"/>
      <c r="AG1452" s="70" t="s">
        <v>441</v>
      </c>
      <c r="AH1452" s="140">
        <v>45504</v>
      </c>
      <c r="AI1452" s="140"/>
      <c r="AJ1452" s="140"/>
      <c r="AK1452" s="88" t="s">
        <v>2372</v>
      </c>
      <c r="AL1452" s="76">
        <v>275</v>
      </c>
      <c r="AM1452" s="76"/>
      <c r="AN1452" s="76" t="s">
        <v>2382</v>
      </c>
      <c r="AO1452" s="76"/>
      <c r="AP1452" s="76"/>
      <c r="AQ1452" s="76"/>
      <c r="AR1452" s="76"/>
      <c r="AS1452" s="76"/>
      <c r="AT1452" s="76"/>
      <c r="AU1452" s="76"/>
      <c r="AV1452" s="76"/>
      <c r="AW1452" s="78">
        <v>45503</v>
      </c>
      <c r="AX1452" s="70">
        <v>2953</v>
      </c>
      <c r="AY1452" s="70"/>
      <c r="AZ1452" s="70"/>
      <c r="BA1452" s="76">
        <v>275</v>
      </c>
      <c r="BB1452" s="76"/>
      <c r="BC1452" s="70"/>
      <c r="BD1452" s="70"/>
      <c r="BE1452" s="70"/>
      <c r="BF1452" s="70"/>
      <c r="BG1452" s="70"/>
      <c r="BH1452" s="70"/>
      <c r="BI1452" s="70"/>
      <c r="BJ1452" s="70"/>
      <c r="BK1452" s="70"/>
      <c r="BL1452" s="70"/>
      <c r="BM1452" s="70"/>
      <c r="BN1452" s="70"/>
      <c r="BO1452" s="70"/>
      <c r="BP1452" s="70"/>
      <c r="BQ1452" s="70"/>
      <c r="BR1452" s="70"/>
      <c r="BS1452" s="70"/>
      <c r="BT1452" s="70"/>
      <c r="BU1452" s="70"/>
      <c r="BV1452" s="70"/>
      <c r="BW1452" s="70"/>
      <c r="BX1452" s="70"/>
      <c r="BY1452" s="70"/>
      <c r="BZ1452" s="70"/>
      <c r="CA1452" s="70"/>
      <c r="CB1452" s="70"/>
      <c r="CC1452" s="70"/>
      <c r="CD1452" s="70"/>
      <c r="CE1452" s="70"/>
      <c r="CF1452" s="70"/>
      <c r="CG1452" s="70"/>
      <c r="CH1452" s="70"/>
      <c r="CI1452" s="70"/>
      <c r="CJ1452" s="70"/>
      <c r="CK1452" s="70"/>
      <c r="CL1452" s="70"/>
      <c r="CM1452" s="70"/>
      <c r="CN1452" s="70"/>
      <c r="CO1452" s="70"/>
      <c r="CP1452" s="70"/>
      <c r="CQ1452" s="70"/>
      <c r="CR1452" s="70"/>
      <c r="CS1452" s="70"/>
      <c r="CT1452" s="76">
        <f>+BA1452+BG1452+BM1452+BS1452+BY1452+CE1452+CK1452</f>
        <v>275</v>
      </c>
      <c r="CU1452" s="76">
        <f>+AL1452+AT1452-CT1452</f>
        <v>0</v>
      </c>
      <c r="CV1452" s="81">
        <f>+AE1452-AL1452-AT1452</f>
        <v>0</v>
      </c>
      <c r="CW1452" s="70"/>
      <c r="CX1452" s="70"/>
      <c r="CY1452" s="70"/>
    </row>
    <row r="1453" spans="1:103">
      <c r="A1453" s="70" t="s">
        <v>678</v>
      </c>
      <c r="B1453" s="71">
        <v>68</v>
      </c>
      <c r="C1453" s="99" t="s">
        <v>402</v>
      </c>
      <c r="D1453" s="99" t="s">
        <v>403</v>
      </c>
      <c r="E1453" s="98"/>
      <c r="F1453" s="98"/>
      <c r="G1453" s="71" t="s">
        <v>263</v>
      </c>
      <c r="H1453" s="71">
        <v>2</v>
      </c>
      <c r="I1453" s="73">
        <v>120.73</v>
      </c>
      <c r="J1453" s="73">
        <v>35900</v>
      </c>
      <c r="K1453" s="72">
        <v>0</v>
      </c>
      <c r="L1453" s="72" t="s">
        <v>41</v>
      </c>
      <c r="M1453" s="92" t="s">
        <v>14</v>
      </c>
      <c r="N1453" s="70" t="s">
        <v>159</v>
      </c>
      <c r="O1453" s="70" t="s">
        <v>679</v>
      </c>
      <c r="P1453" s="70" t="s">
        <v>14</v>
      </c>
      <c r="Q1453" s="100" t="s">
        <v>680</v>
      </c>
      <c r="R1453" s="97" t="s">
        <v>681</v>
      </c>
      <c r="S1453" s="70" t="s">
        <v>465</v>
      </c>
      <c r="T1453" s="88" t="s">
        <v>256</v>
      </c>
      <c r="U1453" s="88">
        <v>12</v>
      </c>
      <c r="V1453" s="87">
        <v>120.73</v>
      </c>
      <c r="W1453" s="87" t="s">
        <v>1017</v>
      </c>
      <c r="X1453" s="78">
        <v>44684</v>
      </c>
      <c r="Y1453" s="78">
        <v>44728</v>
      </c>
      <c r="Z1453" s="78"/>
      <c r="AA1453" s="319">
        <v>31000</v>
      </c>
      <c r="AB1453" s="70">
        <v>25</v>
      </c>
      <c r="AC1453" s="70">
        <v>23</v>
      </c>
      <c r="AD1453" s="78">
        <v>45540</v>
      </c>
      <c r="AE1453" s="115">
        <v>275</v>
      </c>
      <c r="AF1453" s="115"/>
      <c r="AG1453" s="70" t="s">
        <v>441</v>
      </c>
      <c r="AH1453" s="140">
        <v>45541</v>
      </c>
      <c r="AI1453" s="140"/>
      <c r="AJ1453" s="140"/>
      <c r="AK1453" s="88" t="s">
        <v>2373</v>
      </c>
      <c r="AL1453" s="76">
        <v>275</v>
      </c>
      <c r="AM1453" s="76"/>
      <c r="AN1453" s="76" t="s">
        <v>2383</v>
      </c>
      <c r="AO1453" s="76"/>
      <c r="AP1453" s="76"/>
      <c r="AQ1453" s="76"/>
      <c r="AR1453" s="76"/>
      <c r="AS1453" s="76"/>
      <c r="AT1453" s="76"/>
      <c r="AU1453" s="76"/>
      <c r="AV1453" s="76"/>
      <c r="AW1453" s="78">
        <v>45541</v>
      </c>
      <c r="AX1453" s="70">
        <v>3126</v>
      </c>
      <c r="AY1453" s="70"/>
      <c r="AZ1453" s="70"/>
      <c r="BA1453" s="76">
        <v>275</v>
      </c>
      <c r="BB1453" s="76"/>
      <c r="BC1453" s="70"/>
      <c r="BD1453" s="70"/>
      <c r="BE1453" s="70"/>
      <c r="BF1453" s="70"/>
      <c r="BG1453" s="70"/>
      <c r="BH1453" s="70"/>
      <c r="BI1453" s="70"/>
      <c r="BJ1453" s="70"/>
      <c r="BK1453" s="70"/>
      <c r="BL1453" s="70"/>
      <c r="BM1453" s="70"/>
      <c r="BN1453" s="70"/>
      <c r="BO1453" s="70"/>
      <c r="BP1453" s="70"/>
      <c r="BQ1453" s="70"/>
      <c r="BR1453" s="70"/>
      <c r="BS1453" s="70"/>
      <c r="BT1453" s="70"/>
      <c r="BU1453" s="70"/>
      <c r="BV1453" s="70"/>
      <c r="BW1453" s="70"/>
      <c r="BX1453" s="70"/>
      <c r="BY1453" s="70"/>
      <c r="BZ1453" s="70"/>
      <c r="CA1453" s="70"/>
      <c r="CB1453" s="70"/>
      <c r="CC1453" s="70"/>
      <c r="CD1453" s="70"/>
      <c r="CE1453" s="70"/>
      <c r="CF1453" s="70"/>
      <c r="CG1453" s="70"/>
      <c r="CH1453" s="70"/>
      <c r="CI1453" s="70"/>
      <c r="CJ1453" s="70"/>
      <c r="CK1453" s="70"/>
      <c r="CL1453" s="70"/>
      <c r="CM1453" s="70"/>
      <c r="CN1453" s="70"/>
      <c r="CO1453" s="70"/>
      <c r="CP1453" s="70"/>
      <c r="CQ1453" s="70"/>
      <c r="CR1453" s="70"/>
      <c r="CS1453" s="70"/>
      <c r="CT1453" s="76">
        <f>+BA1453+BG1453+BM1453+BS1453+BY1453+CE1453+CK1453</f>
        <v>275</v>
      </c>
      <c r="CU1453" s="76">
        <f>+AL1453+AT1453-CT1453</f>
        <v>0</v>
      </c>
      <c r="CV1453" s="81">
        <f>+AE1453-AL1453-AT1453</f>
        <v>0</v>
      </c>
      <c r="CW1453" s="70"/>
      <c r="CX1453" s="70"/>
      <c r="CY1453" s="70"/>
    </row>
    <row r="1454" spans="1:103">
      <c r="A1454" s="70" t="s">
        <v>678</v>
      </c>
      <c r="B1454" s="71">
        <v>68</v>
      </c>
      <c r="C1454" s="99" t="s">
        <v>402</v>
      </c>
      <c r="D1454" s="99" t="s">
        <v>403</v>
      </c>
      <c r="E1454" s="98"/>
      <c r="F1454" s="98"/>
      <c r="G1454" s="71" t="s">
        <v>263</v>
      </c>
      <c r="H1454" s="71">
        <v>2</v>
      </c>
      <c r="I1454" s="73">
        <v>120.73</v>
      </c>
      <c r="J1454" s="73">
        <v>35900</v>
      </c>
      <c r="K1454" s="72">
        <v>0</v>
      </c>
      <c r="L1454" s="72" t="s">
        <v>41</v>
      </c>
      <c r="M1454" s="92" t="s">
        <v>14</v>
      </c>
      <c r="N1454" s="70" t="s">
        <v>159</v>
      </c>
      <c r="O1454" s="70" t="s">
        <v>679</v>
      </c>
      <c r="P1454" s="70" t="s">
        <v>14</v>
      </c>
      <c r="Q1454" s="100" t="s">
        <v>680</v>
      </c>
      <c r="R1454" s="97" t="s">
        <v>681</v>
      </c>
      <c r="S1454" s="70" t="s">
        <v>465</v>
      </c>
      <c r="T1454" s="88" t="s">
        <v>256</v>
      </c>
      <c r="U1454" s="88">
        <v>12</v>
      </c>
      <c r="V1454" s="87">
        <v>120.73</v>
      </c>
      <c r="W1454" s="87" t="s">
        <v>1017</v>
      </c>
      <c r="X1454" s="78">
        <v>44684</v>
      </c>
      <c r="Y1454" s="78">
        <v>44728</v>
      </c>
      <c r="Z1454" s="78"/>
      <c r="AA1454" s="319">
        <v>31000</v>
      </c>
      <c r="AB1454" s="70">
        <v>25</v>
      </c>
      <c r="AC1454" s="70">
        <v>24</v>
      </c>
      <c r="AD1454" s="78">
        <v>45570</v>
      </c>
      <c r="AE1454" s="115">
        <v>275</v>
      </c>
      <c r="AF1454" s="115"/>
      <c r="AG1454" s="70" t="s">
        <v>441</v>
      </c>
      <c r="AH1454" s="140">
        <v>45575</v>
      </c>
      <c r="AI1454" s="140"/>
      <c r="AJ1454" s="140"/>
      <c r="AK1454" s="88" t="s">
        <v>2374</v>
      </c>
      <c r="AL1454" s="76">
        <v>275</v>
      </c>
      <c r="AM1454" s="76"/>
      <c r="AN1454" s="76" t="s">
        <v>2384</v>
      </c>
      <c r="AO1454" s="76"/>
      <c r="AP1454" s="76"/>
      <c r="AQ1454" s="76"/>
      <c r="AR1454" s="76"/>
      <c r="AS1454" s="76"/>
      <c r="AT1454" s="76"/>
      <c r="AU1454" s="76"/>
      <c r="AV1454" s="76"/>
      <c r="AW1454" s="78">
        <v>45575</v>
      </c>
      <c r="AX1454" s="70">
        <v>3269</v>
      </c>
      <c r="AY1454" s="70"/>
      <c r="AZ1454" s="70"/>
      <c r="BA1454" s="76">
        <v>275</v>
      </c>
      <c r="BB1454" s="76"/>
      <c r="BC1454" s="70"/>
      <c r="BD1454" s="70"/>
      <c r="BE1454" s="70"/>
      <c r="BF1454" s="70"/>
      <c r="BG1454" s="70"/>
      <c r="BH1454" s="70"/>
      <c r="BI1454" s="70"/>
      <c r="BJ1454" s="70"/>
      <c r="BK1454" s="70"/>
      <c r="BL1454" s="70"/>
      <c r="BM1454" s="70"/>
      <c r="BN1454" s="70"/>
      <c r="BO1454" s="70"/>
      <c r="BP1454" s="70"/>
      <c r="BQ1454" s="70"/>
      <c r="BR1454" s="70"/>
      <c r="BS1454" s="70"/>
      <c r="BT1454" s="70"/>
      <c r="BU1454" s="70"/>
      <c r="BV1454" s="70"/>
      <c r="BW1454" s="70"/>
      <c r="BX1454" s="70"/>
      <c r="BY1454" s="70"/>
      <c r="BZ1454" s="70"/>
      <c r="CA1454" s="70"/>
      <c r="CB1454" s="70"/>
      <c r="CC1454" s="70"/>
      <c r="CD1454" s="70"/>
      <c r="CE1454" s="70"/>
      <c r="CF1454" s="70"/>
      <c r="CG1454" s="70"/>
      <c r="CH1454" s="70"/>
      <c r="CI1454" s="70"/>
      <c r="CJ1454" s="70"/>
      <c r="CK1454" s="70"/>
      <c r="CL1454" s="70"/>
      <c r="CM1454" s="70"/>
      <c r="CN1454" s="70"/>
      <c r="CO1454" s="70"/>
      <c r="CP1454" s="70"/>
      <c r="CQ1454" s="70"/>
      <c r="CR1454" s="70"/>
      <c r="CS1454" s="70"/>
      <c r="CT1454" s="76">
        <f>+BA1454+BG1454+BM1454+BS1454+BY1454+CE1454+CK1454</f>
        <v>275</v>
      </c>
      <c r="CU1454" s="76">
        <f>+AL1454+AT1454-CT1454</f>
        <v>0</v>
      </c>
      <c r="CV1454" s="81">
        <f>+AE1454-AL1454-AT1454</f>
        <v>0</v>
      </c>
      <c r="CW1454" s="70"/>
      <c r="CX1454" s="70"/>
      <c r="CY1454" s="70"/>
    </row>
    <row r="1455" spans="1:103">
      <c r="A1455" s="70" t="s">
        <v>678</v>
      </c>
      <c r="B1455" s="71">
        <v>68</v>
      </c>
      <c r="C1455" s="99" t="s">
        <v>402</v>
      </c>
      <c r="D1455" s="99" t="s">
        <v>403</v>
      </c>
      <c r="E1455" s="98"/>
      <c r="F1455" s="98"/>
      <c r="G1455" s="71" t="s">
        <v>263</v>
      </c>
      <c r="H1455" s="71">
        <v>2</v>
      </c>
      <c r="I1455" s="73">
        <v>120.73</v>
      </c>
      <c r="J1455" s="73">
        <v>35900</v>
      </c>
      <c r="K1455" s="72">
        <v>0</v>
      </c>
      <c r="L1455" s="72" t="s">
        <v>41</v>
      </c>
      <c r="M1455" s="92" t="s">
        <v>14</v>
      </c>
      <c r="N1455" s="70" t="s">
        <v>159</v>
      </c>
      <c r="O1455" s="70" t="s">
        <v>679</v>
      </c>
      <c r="P1455" s="70"/>
      <c r="Q1455" s="100"/>
      <c r="R1455" s="97"/>
      <c r="S1455" s="70" t="s">
        <v>465</v>
      </c>
      <c r="T1455" s="88" t="s">
        <v>256</v>
      </c>
      <c r="U1455" s="88">
        <v>12</v>
      </c>
      <c r="V1455" s="87">
        <v>120.73</v>
      </c>
      <c r="W1455" s="87" t="s">
        <v>1017</v>
      </c>
      <c r="X1455" s="78">
        <v>44684</v>
      </c>
      <c r="Y1455" s="78">
        <v>44728</v>
      </c>
      <c r="Z1455" s="78"/>
      <c r="AA1455" s="319">
        <v>31000</v>
      </c>
      <c r="AB1455" s="70">
        <v>25</v>
      </c>
      <c r="AC1455" s="70">
        <v>25</v>
      </c>
      <c r="AD1455" s="78">
        <v>45601</v>
      </c>
      <c r="AE1455" s="115">
        <v>275</v>
      </c>
      <c r="AF1455" s="115"/>
      <c r="AG1455" s="70" t="s">
        <v>441</v>
      </c>
      <c r="AH1455" s="140">
        <v>45670</v>
      </c>
      <c r="AI1455" s="140"/>
      <c r="AJ1455" s="140"/>
      <c r="AK1455" s="88" t="s">
        <v>2385</v>
      </c>
      <c r="AL1455" s="76">
        <v>275</v>
      </c>
      <c r="AM1455" s="76"/>
      <c r="AN1455" s="76" t="s">
        <v>2394</v>
      </c>
      <c r="AO1455" s="76"/>
      <c r="AP1455" s="76"/>
      <c r="AQ1455" s="76"/>
      <c r="AR1455" s="76"/>
      <c r="AS1455" s="76"/>
      <c r="AT1455" s="76"/>
      <c r="AU1455" s="76"/>
      <c r="AV1455" s="76"/>
      <c r="AW1455" s="78">
        <v>45661</v>
      </c>
      <c r="AX1455" s="70">
        <v>3576</v>
      </c>
      <c r="AY1455" s="70"/>
      <c r="AZ1455" s="70"/>
      <c r="BA1455" s="76">
        <v>275</v>
      </c>
      <c r="BB1455" s="76"/>
      <c r="BC1455" s="70"/>
      <c r="BD1455" s="70"/>
      <c r="BE1455" s="70"/>
      <c r="BF1455" s="70"/>
      <c r="BG1455" s="70"/>
      <c r="BH1455" s="70"/>
      <c r="BI1455" s="70"/>
      <c r="BJ1455" s="70"/>
      <c r="BK1455" s="70"/>
      <c r="BL1455" s="70"/>
      <c r="BM1455" s="70"/>
      <c r="BN1455" s="70"/>
      <c r="BO1455" s="70"/>
      <c r="BP1455" s="70"/>
      <c r="BQ1455" s="70"/>
      <c r="BR1455" s="70"/>
      <c r="BS1455" s="70"/>
      <c r="BT1455" s="70"/>
      <c r="BU1455" s="70"/>
      <c r="BV1455" s="70"/>
      <c r="BW1455" s="70"/>
      <c r="BX1455" s="70"/>
      <c r="BY1455" s="70"/>
      <c r="BZ1455" s="70"/>
      <c r="CA1455" s="70"/>
      <c r="CB1455" s="70"/>
      <c r="CC1455" s="70"/>
      <c r="CD1455" s="70"/>
      <c r="CE1455" s="70"/>
      <c r="CF1455" s="70"/>
      <c r="CG1455" s="70"/>
      <c r="CH1455" s="70"/>
      <c r="CI1455" s="70"/>
      <c r="CJ1455" s="70"/>
      <c r="CK1455" s="70"/>
      <c r="CL1455" s="70"/>
      <c r="CM1455" s="70"/>
      <c r="CN1455" s="70"/>
      <c r="CO1455" s="70"/>
      <c r="CP1455" s="70"/>
      <c r="CQ1455" s="70"/>
      <c r="CR1455" s="70"/>
      <c r="CS1455" s="70"/>
      <c r="CT1455" s="76">
        <f>+BA1455+BG1455+BM1455+BS1455+BY1455+CE1455+CK1455</f>
        <v>275</v>
      </c>
      <c r="CU1455" s="76">
        <f>+AL1455+AT1455-CT1455</f>
        <v>0</v>
      </c>
      <c r="CV1455" s="81">
        <f>+AE1455-AL1455-AT1455</f>
        <v>0</v>
      </c>
      <c r="CW1455" s="70"/>
      <c r="CX1455" s="70"/>
      <c r="CY1455" s="70"/>
    </row>
    <row r="1456" spans="1:103">
      <c r="A1456" s="70" t="s">
        <v>678</v>
      </c>
      <c r="B1456" s="71">
        <v>68</v>
      </c>
      <c r="C1456" s="99" t="s">
        <v>402</v>
      </c>
      <c r="D1456" s="99" t="s">
        <v>403</v>
      </c>
      <c r="E1456" s="98"/>
      <c r="F1456" s="98"/>
      <c r="G1456" s="71" t="s">
        <v>263</v>
      </c>
      <c r="H1456" s="71">
        <v>2</v>
      </c>
      <c r="I1456" s="73">
        <v>120.73</v>
      </c>
      <c r="J1456" s="73">
        <v>35900</v>
      </c>
      <c r="K1456" s="72">
        <v>0</v>
      </c>
      <c r="L1456" s="72" t="s">
        <v>41</v>
      </c>
      <c r="M1456" s="92" t="s">
        <v>14</v>
      </c>
      <c r="N1456" s="70" t="s">
        <v>159</v>
      </c>
      <c r="O1456" s="70" t="s">
        <v>679</v>
      </c>
      <c r="P1456" s="70"/>
      <c r="Q1456" s="100"/>
      <c r="R1456" s="97"/>
      <c r="S1456" s="70" t="s">
        <v>465</v>
      </c>
      <c r="T1456" s="88" t="s">
        <v>256</v>
      </c>
      <c r="U1456" s="88">
        <v>12</v>
      </c>
      <c r="V1456" s="87">
        <v>120.73</v>
      </c>
      <c r="W1456" s="87" t="s">
        <v>1017</v>
      </c>
      <c r="X1456" s="78">
        <v>44684</v>
      </c>
      <c r="Y1456" s="78">
        <v>44728</v>
      </c>
      <c r="Z1456" s="78"/>
      <c r="AA1456" s="319">
        <v>31000</v>
      </c>
      <c r="AB1456" s="70">
        <v>25</v>
      </c>
      <c r="AC1456" s="70">
        <v>26</v>
      </c>
      <c r="AD1456" s="78">
        <v>45631</v>
      </c>
      <c r="AE1456" s="115">
        <v>275</v>
      </c>
      <c r="AF1456" s="115"/>
      <c r="AG1456" s="70" t="s">
        <v>441</v>
      </c>
      <c r="AH1456" s="140">
        <v>45694</v>
      </c>
      <c r="AI1456" s="140"/>
      <c r="AJ1456" s="140"/>
      <c r="AK1456" s="88" t="s">
        <v>2386</v>
      </c>
      <c r="AL1456" s="76">
        <v>275</v>
      </c>
      <c r="AM1456" s="76"/>
      <c r="AN1456" s="76" t="s">
        <v>2395</v>
      </c>
      <c r="AO1456" s="76"/>
      <c r="AP1456" s="76"/>
      <c r="AQ1456" s="76"/>
      <c r="AR1456" s="76"/>
      <c r="AS1456" s="76"/>
      <c r="AT1456" s="76"/>
      <c r="AU1456" s="76"/>
      <c r="AV1456" s="76"/>
      <c r="AW1456" s="78">
        <v>45693</v>
      </c>
      <c r="AX1456" s="70">
        <v>3699</v>
      </c>
      <c r="AY1456" s="70"/>
      <c r="AZ1456" s="70"/>
      <c r="BA1456" s="76">
        <v>275</v>
      </c>
      <c r="BB1456" s="76"/>
      <c r="BC1456" s="70"/>
      <c r="BD1456" s="70"/>
      <c r="BE1456" s="70"/>
      <c r="BF1456" s="70"/>
      <c r="BG1456" s="70"/>
      <c r="BH1456" s="70"/>
      <c r="BI1456" s="70"/>
      <c r="BJ1456" s="70"/>
      <c r="BK1456" s="70"/>
      <c r="BL1456" s="70"/>
      <c r="BM1456" s="70"/>
      <c r="BN1456" s="70"/>
      <c r="BO1456" s="70"/>
      <c r="BP1456" s="70"/>
      <c r="BQ1456" s="70"/>
      <c r="BR1456" s="70"/>
      <c r="BS1456" s="70"/>
      <c r="BT1456" s="70"/>
      <c r="BU1456" s="70"/>
      <c r="BV1456" s="70"/>
      <c r="BW1456" s="70"/>
      <c r="BX1456" s="70"/>
      <c r="BY1456" s="70"/>
      <c r="BZ1456" s="70"/>
      <c r="CA1456" s="70"/>
      <c r="CB1456" s="70"/>
      <c r="CC1456" s="70"/>
      <c r="CD1456" s="70"/>
      <c r="CE1456" s="70"/>
      <c r="CF1456" s="70"/>
      <c r="CG1456" s="70"/>
      <c r="CH1456" s="70"/>
      <c r="CI1456" s="70"/>
      <c r="CJ1456" s="70"/>
      <c r="CK1456" s="70"/>
      <c r="CL1456" s="70"/>
      <c r="CM1456" s="70"/>
      <c r="CN1456" s="70"/>
      <c r="CO1456" s="70"/>
      <c r="CP1456" s="70"/>
      <c r="CQ1456" s="70"/>
      <c r="CR1456" s="70"/>
      <c r="CS1456" s="70"/>
      <c r="CT1456" s="76">
        <f>+BA1456+BG1456+BM1456+BS1456+BY1456+CE1456+CK1456</f>
        <v>275</v>
      </c>
      <c r="CU1456" s="76">
        <f>+AL1456+AT1456-CT1456</f>
        <v>0</v>
      </c>
      <c r="CV1456" s="81">
        <f>+AE1456-AL1456-AT1456</f>
        <v>0</v>
      </c>
      <c r="CW1456" s="70"/>
      <c r="CX1456" s="70"/>
      <c r="CY1456" s="70"/>
    </row>
    <row r="1457" spans="1:103">
      <c r="A1457" s="70" t="s">
        <v>678</v>
      </c>
      <c r="B1457" s="71">
        <v>68</v>
      </c>
      <c r="C1457" s="99" t="s">
        <v>402</v>
      </c>
      <c r="D1457" s="99" t="s">
        <v>403</v>
      </c>
      <c r="E1457" s="98"/>
      <c r="F1457" s="98"/>
      <c r="G1457" s="71" t="s">
        <v>263</v>
      </c>
      <c r="H1457" s="71">
        <v>2</v>
      </c>
      <c r="I1457" s="73">
        <v>120.73</v>
      </c>
      <c r="J1457" s="73">
        <v>35900</v>
      </c>
      <c r="K1457" s="72">
        <v>0</v>
      </c>
      <c r="L1457" s="72" t="s">
        <v>41</v>
      </c>
      <c r="M1457" s="92" t="s">
        <v>14</v>
      </c>
      <c r="N1457" s="70" t="s">
        <v>159</v>
      </c>
      <c r="O1457" s="70" t="s">
        <v>679</v>
      </c>
      <c r="P1457" s="70"/>
      <c r="Q1457" s="100"/>
      <c r="R1457" s="97"/>
      <c r="S1457" s="70" t="s">
        <v>465</v>
      </c>
      <c r="T1457" s="88" t="s">
        <v>256</v>
      </c>
      <c r="U1457" s="88">
        <v>12</v>
      </c>
      <c r="V1457" s="87">
        <v>120.73</v>
      </c>
      <c r="W1457" s="87" t="s">
        <v>1017</v>
      </c>
      <c r="X1457" s="78">
        <v>44684</v>
      </c>
      <c r="Y1457" s="78">
        <v>44728</v>
      </c>
      <c r="Z1457" s="78"/>
      <c r="AA1457" s="319">
        <v>31000</v>
      </c>
      <c r="AB1457" s="70">
        <v>25</v>
      </c>
      <c r="AC1457" s="70">
        <v>27</v>
      </c>
      <c r="AD1457" s="78">
        <v>45662</v>
      </c>
      <c r="AE1457" s="115">
        <v>275</v>
      </c>
      <c r="AF1457" s="115"/>
      <c r="AG1457" s="70" t="s">
        <v>441</v>
      </c>
      <c r="AH1457" s="140">
        <v>45728</v>
      </c>
      <c r="AI1457" s="140"/>
      <c r="AJ1457" s="140"/>
      <c r="AK1457" s="88" t="s">
        <v>2387</v>
      </c>
      <c r="AL1457" s="76">
        <v>275</v>
      </c>
      <c r="AM1457" s="76"/>
      <c r="AN1457" s="76" t="s">
        <v>2396</v>
      </c>
      <c r="AO1457" s="76"/>
      <c r="AP1457" s="76"/>
      <c r="AQ1457" s="76"/>
      <c r="AR1457" s="76"/>
      <c r="AS1457" s="76"/>
      <c r="AT1457" s="76"/>
      <c r="AU1457" s="76"/>
      <c r="AV1457" s="76"/>
      <c r="AW1457" s="78">
        <v>45728</v>
      </c>
      <c r="AX1457" s="70">
        <v>3864</v>
      </c>
      <c r="AY1457" s="70"/>
      <c r="AZ1457" s="70"/>
      <c r="BA1457" s="76">
        <v>275</v>
      </c>
      <c r="BB1457" s="76"/>
      <c r="BC1457" s="70"/>
      <c r="BD1457" s="70"/>
      <c r="BE1457" s="70"/>
      <c r="BF1457" s="70"/>
      <c r="BG1457" s="70"/>
      <c r="BH1457" s="70"/>
      <c r="BI1457" s="70"/>
      <c r="BJ1457" s="70"/>
      <c r="BK1457" s="70"/>
      <c r="BL1457" s="70"/>
      <c r="BM1457" s="70"/>
      <c r="BN1457" s="70"/>
      <c r="BO1457" s="70"/>
      <c r="BP1457" s="70"/>
      <c r="BQ1457" s="70"/>
      <c r="BR1457" s="70"/>
      <c r="BS1457" s="70"/>
      <c r="BT1457" s="70"/>
      <c r="BU1457" s="70"/>
      <c r="BV1457" s="70"/>
      <c r="BW1457" s="70"/>
      <c r="BX1457" s="70"/>
      <c r="BY1457" s="70"/>
      <c r="BZ1457" s="70"/>
      <c r="CA1457" s="70"/>
      <c r="CB1457" s="70"/>
      <c r="CC1457" s="70"/>
      <c r="CD1457" s="70"/>
      <c r="CE1457" s="70"/>
      <c r="CF1457" s="70"/>
      <c r="CG1457" s="70"/>
      <c r="CH1457" s="70"/>
      <c r="CI1457" s="70"/>
      <c r="CJ1457" s="70"/>
      <c r="CK1457" s="70"/>
      <c r="CL1457" s="70"/>
      <c r="CM1457" s="70"/>
      <c r="CN1457" s="70"/>
      <c r="CO1457" s="70"/>
      <c r="CP1457" s="70"/>
      <c r="CQ1457" s="70"/>
      <c r="CR1457" s="70"/>
      <c r="CS1457" s="70"/>
      <c r="CT1457" s="76">
        <f>+BA1457+BG1457+BM1457+BS1457+BY1457+CE1457+CK1457</f>
        <v>275</v>
      </c>
      <c r="CU1457" s="76">
        <f>+AL1457+AT1457-CT1457</f>
        <v>0</v>
      </c>
      <c r="CV1457" s="81">
        <f>+AE1457-AL1457-AT1457</f>
        <v>0</v>
      </c>
      <c r="CW1457" s="70"/>
      <c r="CX1457" s="70"/>
      <c r="CY1457" s="70"/>
    </row>
    <row r="1458" spans="1:103">
      <c r="A1458" s="70" t="s">
        <v>678</v>
      </c>
      <c r="B1458" s="71">
        <v>68</v>
      </c>
      <c r="C1458" s="99" t="s">
        <v>402</v>
      </c>
      <c r="D1458" s="99" t="s">
        <v>403</v>
      </c>
      <c r="E1458" s="98"/>
      <c r="F1458" s="98"/>
      <c r="G1458" s="71" t="s">
        <v>263</v>
      </c>
      <c r="H1458" s="71">
        <v>2</v>
      </c>
      <c r="I1458" s="73">
        <v>120.73</v>
      </c>
      <c r="J1458" s="73">
        <v>35900</v>
      </c>
      <c r="K1458" s="72">
        <v>0</v>
      </c>
      <c r="L1458" s="72" t="s">
        <v>41</v>
      </c>
      <c r="M1458" s="92" t="s">
        <v>14</v>
      </c>
      <c r="N1458" s="70" t="s">
        <v>159</v>
      </c>
      <c r="O1458" s="70" t="s">
        <v>679</v>
      </c>
      <c r="P1458" s="70"/>
      <c r="Q1458" s="100"/>
      <c r="R1458" s="97"/>
      <c r="S1458" s="70" t="s">
        <v>465</v>
      </c>
      <c r="T1458" s="88" t="s">
        <v>256</v>
      </c>
      <c r="U1458" s="88">
        <v>12</v>
      </c>
      <c r="V1458" s="87">
        <v>120.73</v>
      </c>
      <c r="W1458" s="87" t="s">
        <v>1017</v>
      </c>
      <c r="X1458" s="78">
        <v>44684</v>
      </c>
      <c r="Y1458" s="78">
        <v>44728</v>
      </c>
      <c r="Z1458" s="78"/>
      <c r="AA1458" s="319">
        <v>31000</v>
      </c>
      <c r="AB1458" s="70">
        <v>25</v>
      </c>
      <c r="AC1458" s="70">
        <v>28</v>
      </c>
      <c r="AD1458" s="78">
        <v>45693</v>
      </c>
      <c r="AE1458" s="115">
        <v>275</v>
      </c>
      <c r="AF1458" s="115"/>
      <c r="AG1458" s="70" t="s">
        <v>441</v>
      </c>
      <c r="AH1458" s="140">
        <v>45762</v>
      </c>
      <c r="AI1458" s="140"/>
      <c r="AJ1458" s="140"/>
      <c r="AK1458" s="88" t="s">
        <v>2388</v>
      </c>
      <c r="AL1458" s="76">
        <v>275</v>
      </c>
      <c r="AM1458" s="76"/>
      <c r="AN1458" s="76" t="s">
        <v>2397</v>
      </c>
      <c r="AO1458" s="76"/>
      <c r="AP1458" s="76"/>
      <c r="AQ1458" s="76"/>
      <c r="AR1458" s="76"/>
      <c r="AS1458" s="76"/>
      <c r="AT1458" s="76"/>
      <c r="AU1458" s="76"/>
      <c r="AV1458" s="76"/>
      <c r="AW1458" s="78">
        <v>45758</v>
      </c>
      <c r="AX1458" s="70">
        <v>4004</v>
      </c>
      <c r="AY1458" s="70"/>
      <c r="AZ1458" s="70"/>
      <c r="BA1458" s="76">
        <v>275</v>
      </c>
      <c r="BB1458" s="76"/>
      <c r="BC1458" s="70"/>
      <c r="BD1458" s="70"/>
      <c r="BE1458" s="70"/>
      <c r="BF1458" s="70"/>
      <c r="BG1458" s="70"/>
      <c r="BH1458" s="70"/>
      <c r="BI1458" s="70"/>
      <c r="BJ1458" s="70"/>
      <c r="BK1458" s="70"/>
      <c r="BL1458" s="70"/>
      <c r="BM1458" s="70"/>
      <c r="BN1458" s="70"/>
      <c r="BO1458" s="70"/>
      <c r="BP1458" s="70"/>
      <c r="BQ1458" s="70"/>
      <c r="BR1458" s="70"/>
      <c r="BS1458" s="70"/>
      <c r="BT1458" s="70"/>
      <c r="BU1458" s="70"/>
      <c r="BV1458" s="70"/>
      <c r="BW1458" s="70"/>
      <c r="BX1458" s="70"/>
      <c r="BY1458" s="70"/>
      <c r="BZ1458" s="70"/>
      <c r="CA1458" s="70"/>
      <c r="CB1458" s="70"/>
      <c r="CC1458" s="70"/>
      <c r="CD1458" s="70"/>
      <c r="CE1458" s="70"/>
      <c r="CF1458" s="70"/>
      <c r="CG1458" s="70"/>
      <c r="CH1458" s="70"/>
      <c r="CI1458" s="70"/>
      <c r="CJ1458" s="70"/>
      <c r="CK1458" s="70"/>
      <c r="CL1458" s="70"/>
      <c r="CM1458" s="70"/>
      <c r="CN1458" s="70"/>
      <c r="CO1458" s="70"/>
      <c r="CP1458" s="70"/>
      <c r="CQ1458" s="70"/>
      <c r="CR1458" s="70"/>
      <c r="CS1458" s="70"/>
      <c r="CT1458" s="76">
        <f>+BA1458+BG1458+BM1458+BS1458+BY1458+CE1458+CK1458</f>
        <v>275</v>
      </c>
      <c r="CU1458" s="76">
        <f>+AL1458+AT1458-CT1458</f>
        <v>0</v>
      </c>
      <c r="CV1458" s="81">
        <f>+AE1458-AL1458-AT1458</f>
        <v>0</v>
      </c>
      <c r="CW1458" s="70"/>
      <c r="CX1458" s="70"/>
      <c r="CY1458" s="70"/>
    </row>
    <row r="1459" spans="1:103">
      <c r="A1459" s="70" t="s">
        <v>678</v>
      </c>
      <c r="B1459" s="71">
        <v>68</v>
      </c>
      <c r="C1459" s="99" t="s">
        <v>402</v>
      </c>
      <c r="D1459" s="99" t="s">
        <v>403</v>
      </c>
      <c r="E1459" s="98"/>
      <c r="F1459" s="98"/>
      <c r="G1459" s="71" t="s">
        <v>263</v>
      </c>
      <c r="H1459" s="71">
        <v>2</v>
      </c>
      <c r="I1459" s="73">
        <v>120.73</v>
      </c>
      <c r="J1459" s="73">
        <v>35900</v>
      </c>
      <c r="K1459" s="72">
        <v>0</v>
      </c>
      <c r="L1459" s="72" t="s">
        <v>41</v>
      </c>
      <c r="M1459" s="92" t="s">
        <v>14</v>
      </c>
      <c r="N1459" s="70" t="s">
        <v>159</v>
      </c>
      <c r="O1459" s="70" t="s">
        <v>679</v>
      </c>
      <c r="P1459" s="70"/>
      <c r="Q1459" s="100"/>
      <c r="R1459" s="97"/>
      <c r="S1459" s="70" t="s">
        <v>465</v>
      </c>
      <c r="T1459" s="88" t="s">
        <v>256</v>
      </c>
      <c r="U1459" s="88">
        <v>12</v>
      </c>
      <c r="V1459" s="87">
        <v>120.73</v>
      </c>
      <c r="W1459" s="87" t="s">
        <v>1017</v>
      </c>
      <c r="X1459" s="78">
        <v>44684</v>
      </c>
      <c r="Y1459" s="78">
        <v>44728</v>
      </c>
      <c r="Z1459" s="78"/>
      <c r="AA1459" s="319">
        <v>31000</v>
      </c>
      <c r="AB1459" s="70">
        <v>25</v>
      </c>
      <c r="AC1459" s="70">
        <v>29</v>
      </c>
      <c r="AD1459" s="78">
        <v>45721</v>
      </c>
      <c r="AE1459" s="115">
        <v>2000</v>
      </c>
      <c r="AF1459" s="115"/>
      <c r="AG1459" s="70" t="s">
        <v>441</v>
      </c>
      <c r="AH1459" s="140">
        <v>45783</v>
      </c>
      <c r="AI1459" s="140"/>
      <c r="AJ1459" s="140"/>
      <c r="AK1459" s="88" t="s">
        <v>2389</v>
      </c>
      <c r="AL1459" s="76">
        <v>2000</v>
      </c>
      <c r="AM1459" s="76"/>
      <c r="AN1459" s="76" t="s">
        <v>2398</v>
      </c>
      <c r="AO1459" s="76"/>
      <c r="AP1459" s="76"/>
      <c r="AQ1459" s="76"/>
      <c r="AR1459" s="76"/>
      <c r="AS1459" s="76"/>
      <c r="AT1459" s="76"/>
      <c r="AU1459" s="76"/>
      <c r="AV1459" s="76"/>
      <c r="AW1459" s="78">
        <v>45780</v>
      </c>
      <c r="AX1459" s="70">
        <v>4104</v>
      </c>
      <c r="AY1459" s="70"/>
      <c r="AZ1459" s="70"/>
      <c r="BA1459" s="76">
        <v>2000</v>
      </c>
      <c r="BB1459" s="76"/>
      <c r="BC1459" s="70"/>
      <c r="BD1459" s="70"/>
      <c r="BE1459" s="70"/>
      <c r="BF1459" s="70"/>
      <c r="BG1459" s="70"/>
      <c r="BH1459" s="70"/>
      <c r="BI1459" s="70"/>
      <c r="BJ1459" s="70"/>
      <c r="BK1459" s="70"/>
      <c r="BL1459" s="70"/>
      <c r="BM1459" s="70"/>
      <c r="BN1459" s="70"/>
      <c r="BO1459" s="70"/>
      <c r="BP1459" s="70"/>
      <c r="BQ1459" s="70"/>
      <c r="BR1459" s="70"/>
      <c r="BS1459" s="70"/>
      <c r="BT1459" s="70"/>
      <c r="BU1459" s="70"/>
      <c r="BV1459" s="70"/>
      <c r="BW1459" s="70"/>
      <c r="BX1459" s="70"/>
      <c r="BY1459" s="70"/>
      <c r="BZ1459" s="70"/>
      <c r="CA1459" s="70"/>
      <c r="CB1459" s="70"/>
      <c r="CC1459" s="70"/>
      <c r="CD1459" s="70"/>
      <c r="CE1459" s="70"/>
      <c r="CF1459" s="70"/>
      <c r="CG1459" s="70"/>
      <c r="CH1459" s="70"/>
      <c r="CI1459" s="70"/>
      <c r="CJ1459" s="70"/>
      <c r="CK1459" s="70"/>
      <c r="CL1459" s="70"/>
      <c r="CM1459" s="70"/>
      <c r="CN1459" s="70"/>
      <c r="CO1459" s="70"/>
      <c r="CP1459" s="70"/>
      <c r="CQ1459" s="70"/>
      <c r="CR1459" s="70"/>
      <c r="CS1459" s="70"/>
      <c r="CT1459" s="76">
        <f>+BA1459+BG1459+BM1459+BS1459+BY1459+CE1459+CK1459</f>
        <v>2000</v>
      </c>
      <c r="CU1459" s="76">
        <f>+AL1459+AT1459-CT1459</f>
        <v>0</v>
      </c>
      <c r="CV1459" s="81">
        <f>+AE1459-AL1459-AT1459</f>
        <v>0</v>
      </c>
      <c r="CW1459" s="70"/>
      <c r="CX1459" s="70"/>
      <c r="CY1459" s="70"/>
    </row>
    <row r="1460" spans="1:103">
      <c r="A1460" s="70" t="s">
        <v>678</v>
      </c>
      <c r="B1460" s="71">
        <v>68</v>
      </c>
      <c r="C1460" s="99" t="s">
        <v>402</v>
      </c>
      <c r="D1460" s="99" t="s">
        <v>403</v>
      </c>
      <c r="E1460" s="98"/>
      <c r="F1460" s="98"/>
      <c r="G1460" s="71" t="s">
        <v>263</v>
      </c>
      <c r="H1460" s="71">
        <v>2</v>
      </c>
      <c r="I1460" s="73">
        <v>120.73</v>
      </c>
      <c r="J1460" s="73">
        <v>35900</v>
      </c>
      <c r="K1460" s="72">
        <v>0</v>
      </c>
      <c r="L1460" s="72" t="s">
        <v>41</v>
      </c>
      <c r="M1460" s="92" t="s">
        <v>14</v>
      </c>
      <c r="N1460" s="70" t="s">
        <v>159</v>
      </c>
      <c r="O1460" s="70" t="s">
        <v>679</v>
      </c>
      <c r="P1460" s="70"/>
      <c r="Q1460" s="100"/>
      <c r="R1460" s="97"/>
      <c r="S1460" s="70" t="s">
        <v>465</v>
      </c>
      <c r="T1460" s="88" t="s">
        <v>256</v>
      </c>
      <c r="U1460" s="88">
        <v>12</v>
      </c>
      <c r="V1460" s="87">
        <v>120.73</v>
      </c>
      <c r="W1460" s="87" t="s">
        <v>1017</v>
      </c>
      <c r="X1460" s="78">
        <v>44684</v>
      </c>
      <c r="Y1460" s="78">
        <v>44728</v>
      </c>
      <c r="Z1460" s="78"/>
      <c r="AA1460" s="319">
        <v>31000</v>
      </c>
      <c r="AB1460" s="70">
        <v>25</v>
      </c>
      <c r="AC1460" s="70">
        <v>30</v>
      </c>
      <c r="AD1460" s="78">
        <v>45752</v>
      </c>
      <c r="AE1460" s="115">
        <v>275</v>
      </c>
      <c r="AF1460" s="115"/>
      <c r="AG1460" s="70" t="s">
        <v>441</v>
      </c>
      <c r="AH1460" s="140">
        <v>45817</v>
      </c>
      <c r="AI1460" s="140"/>
      <c r="AJ1460" s="140"/>
      <c r="AK1460" s="88" t="s">
        <v>2390</v>
      </c>
      <c r="AL1460" s="76">
        <v>275</v>
      </c>
      <c r="AM1460" s="76"/>
      <c r="AN1460" s="76" t="s">
        <v>2399</v>
      </c>
      <c r="AO1460" s="76"/>
      <c r="AP1460" s="76"/>
      <c r="AQ1460" s="76"/>
      <c r="AR1460" s="76"/>
      <c r="AS1460" s="76"/>
      <c r="AT1460" s="76"/>
      <c r="AU1460" s="76"/>
      <c r="AV1460" s="76"/>
      <c r="AW1460" s="78">
        <v>45809</v>
      </c>
      <c r="AX1460" s="70">
        <v>4250</v>
      </c>
      <c r="AY1460" s="70"/>
      <c r="AZ1460" s="70"/>
      <c r="BA1460" s="76">
        <v>275</v>
      </c>
      <c r="BB1460" s="76"/>
      <c r="BC1460" s="70"/>
      <c r="BD1460" s="70"/>
      <c r="BE1460" s="70"/>
      <c r="BF1460" s="70"/>
      <c r="BG1460" s="70"/>
      <c r="BH1460" s="70"/>
      <c r="BI1460" s="70"/>
      <c r="BJ1460" s="70"/>
      <c r="BK1460" s="70"/>
      <c r="BL1460" s="70"/>
      <c r="BM1460" s="70"/>
      <c r="BN1460" s="70"/>
      <c r="BO1460" s="70"/>
      <c r="BP1460" s="70"/>
      <c r="BQ1460" s="70"/>
      <c r="BR1460" s="70"/>
      <c r="BS1460" s="70"/>
      <c r="BT1460" s="70"/>
      <c r="BU1460" s="70"/>
      <c r="BV1460" s="70"/>
      <c r="BW1460" s="70"/>
      <c r="BX1460" s="70"/>
      <c r="BY1460" s="70"/>
      <c r="BZ1460" s="70"/>
      <c r="CA1460" s="70"/>
      <c r="CB1460" s="70"/>
      <c r="CC1460" s="70"/>
      <c r="CD1460" s="70"/>
      <c r="CE1460" s="70"/>
      <c r="CF1460" s="70"/>
      <c r="CG1460" s="70"/>
      <c r="CH1460" s="70"/>
      <c r="CI1460" s="70"/>
      <c r="CJ1460" s="70"/>
      <c r="CK1460" s="70"/>
      <c r="CL1460" s="70"/>
      <c r="CM1460" s="70"/>
      <c r="CN1460" s="70"/>
      <c r="CO1460" s="70"/>
      <c r="CP1460" s="70"/>
      <c r="CQ1460" s="70"/>
      <c r="CR1460" s="70"/>
      <c r="CS1460" s="70"/>
      <c r="CT1460" s="76">
        <f>+BA1460+BG1460+BM1460+BS1460+BY1460+CE1460+CK1460</f>
        <v>275</v>
      </c>
      <c r="CU1460" s="76">
        <f>+AL1460+AT1460-CT1460</f>
        <v>0</v>
      </c>
      <c r="CV1460" s="81">
        <f>+AE1460-AL1460-AT1460</f>
        <v>0</v>
      </c>
      <c r="CW1460" s="70"/>
      <c r="CX1460" s="70"/>
      <c r="CY1460" s="70"/>
    </row>
    <row r="1461" spans="1:103">
      <c r="A1461" s="70" t="s">
        <v>678</v>
      </c>
      <c r="B1461" s="71">
        <v>68</v>
      </c>
      <c r="C1461" s="99" t="s">
        <v>402</v>
      </c>
      <c r="D1461" s="99" t="s">
        <v>403</v>
      </c>
      <c r="E1461" s="98"/>
      <c r="F1461" s="98"/>
      <c r="G1461" s="71" t="s">
        <v>263</v>
      </c>
      <c r="H1461" s="71">
        <v>2</v>
      </c>
      <c r="I1461" s="73">
        <v>120.73</v>
      </c>
      <c r="J1461" s="73">
        <v>35900</v>
      </c>
      <c r="K1461" s="72">
        <v>0</v>
      </c>
      <c r="L1461" s="72" t="s">
        <v>41</v>
      </c>
      <c r="M1461" s="92" t="s">
        <v>14</v>
      </c>
      <c r="N1461" s="70" t="s">
        <v>159</v>
      </c>
      <c r="O1461" s="70" t="s">
        <v>679</v>
      </c>
      <c r="P1461" s="70"/>
      <c r="Q1461" s="100"/>
      <c r="R1461" s="97"/>
      <c r="S1461" s="70" t="s">
        <v>465</v>
      </c>
      <c r="T1461" s="88" t="s">
        <v>256</v>
      </c>
      <c r="U1461" s="88">
        <v>12</v>
      </c>
      <c r="V1461" s="87">
        <v>120.73</v>
      </c>
      <c r="W1461" s="87" t="s">
        <v>1017</v>
      </c>
      <c r="X1461" s="78">
        <v>44684</v>
      </c>
      <c r="Y1461" s="78">
        <v>44728</v>
      </c>
      <c r="Z1461" s="78"/>
      <c r="AA1461" s="319">
        <v>31000</v>
      </c>
      <c r="AB1461" s="70">
        <v>25</v>
      </c>
      <c r="AC1461" s="70">
        <v>31</v>
      </c>
      <c r="AD1461" s="78">
        <v>45782</v>
      </c>
      <c r="AE1461" s="115">
        <v>275</v>
      </c>
      <c r="AF1461" s="115"/>
      <c r="AG1461" s="70" t="s">
        <v>441</v>
      </c>
      <c r="AH1461" s="140">
        <v>45846</v>
      </c>
      <c r="AI1461" s="140"/>
      <c r="AJ1461" s="140"/>
      <c r="AK1461" s="88" t="s">
        <v>2391</v>
      </c>
      <c r="AL1461" s="76">
        <v>275</v>
      </c>
      <c r="AM1461" s="76"/>
      <c r="AN1461" s="76" t="s">
        <v>2400</v>
      </c>
      <c r="AO1461" s="76"/>
      <c r="AP1461" s="76"/>
      <c r="AQ1461" s="76"/>
      <c r="AR1461" s="76"/>
      <c r="AS1461" s="76"/>
      <c r="AT1461" s="76"/>
      <c r="AU1461" s="76"/>
      <c r="AV1461" s="76"/>
      <c r="AW1461" s="78">
        <v>45845</v>
      </c>
      <c r="AX1461" s="70">
        <v>4377</v>
      </c>
      <c r="AY1461" s="70"/>
      <c r="AZ1461" s="70"/>
      <c r="BA1461" s="76">
        <v>275</v>
      </c>
      <c r="BB1461" s="76"/>
      <c r="BC1461" s="70"/>
      <c r="BD1461" s="70"/>
      <c r="BE1461" s="70"/>
      <c r="BF1461" s="70"/>
      <c r="BG1461" s="70"/>
      <c r="BH1461" s="70"/>
      <c r="BI1461" s="70"/>
      <c r="BJ1461" s="70"/>
      <c r="BK1461" s="70"/>
      <c r="BL1461" s="70"/>
      <c r="BM1461" s="70"/>
      <c r="BN1461" s="70"/>
      <c r="BO1461" s="70"/>
      <c r="BP1461" s="70"/>
      <c r="BQ1461" s="70"/>
      <c r="BR1461" s="70"/>
      <c r="BS1461" s="70"/>
      <c r="BT1461" s="70"/>
      <c r="BU1461" s="70"/>
      <c r="BV1461" s="70"/>
      <c r="BW1461" s="70"/>
      <c r="BX1461" s="70"/>
      <c r="BY1461" s="70"/>
      <c r="BZ1461" s="70"/>
      <c r="CA1461" s="70"/>
      <c r="CB1461" s="70"/>
      <c r="CC1461" s="70"/>
      <c r="CD1461" s="70"/>
      <c r="CE1461" s="70"/>
      <c r="CF1461" s="70"/>
      <c r="CG1461" s="70"/>
      <c r="CH1461" s="70"/>
      <c r="CI1461" s="70"/>
      <c r="CJ1461" s="70"/>
      <c r="CK1461" s="70"/>
      <c r="CL1461" s="70"/>
      <c r="CM1461" s="70"/>
      <c r="CN1461" s="70"/>
      <c r="CO1461" s="70"/>
      <c r="CP1461" s="70"/>
      <c r="CQ1461" s="70"/>
      <c r="CR1461" s="70"/>
      <c r="CS1461" s="70"/>
      <c r="CT1461" s="76">
        <f>+BA1461+BG1461+BM1461+BS1461+BY1461+CE1461+CK1461</f>
        <v>275</v>
      </c>
      <c r="CU1461" s="76">
        <f>+AL1461+AT1461-CT1461</f>
        <v>0</v>
      </c>
      <c r="CV1461" s="81">
        <f>+AE1461-AL1461-AT1461</f>
        <v>0</v>
      </c>
      <c r="CW1461" s="70"/>
      <c r="CX1461" s="70"/>
      <c r="CY1461" s="70"/>
    </row>
    <row r="1462" spans="1:103">
      <c r="A1462" s="70" t="s">
        <v>678</v>
      </c>
      <c r="B1462" s="71">
        <v>68</v>
      </c>
      <c r="C1462" s="99" t="s">
        <v>402</v>
      </c>
      <c r="D1462" s="99" t="s">
        <v>403</v>
      </c>
      <c r="E1462" s="98"/>
      <c r="F1462" s="98"/>
      <c r="G1462" s="71" t="s">
        <v>263</v>
      </c>
      <c r="H1462" s="71">
        <v>2</v>
      </c>
      <c r="I1462" s="73">
        <v>120.73</v>
      </c>
      <c r="J1462" s="73">
        <v>35900</v>
      </c>
      <c r="K1462" s="72">
        <v>0</v>
      </c>
      <c r="L1462" s="72" t="s">
        <v>41</v>
      </c>
      <c r="M1462" s="92" t="s">
        <v>14</v>
      </c>
      <c r="N1462" s="70" t="s">
        <v>159</v>
      </c>
      <c r="O1462" s="70" t="s">
        <v>679</v>
      </c>
      <c r="P1462" s="70"/>
      <c r="Q1462" s="100"/>
      <c r="R1462" s="97"/>
      <c r="S1462" s="70" t="s">
        <v>465</v>
      </c>
      <c r="T1462" s="88" t="s">
        <v>256</v>
      </c>
      <c r="U1462" s="88">
        <v>12</v>
      </c>
      <c r="V1462" s="87">
        <v>120.73</v>
      </c>
      <c r="W1462" s="87" t="s">
        <v>1017</v>
      </c>
      <c r="X1462" s="78">
        <v>44684</v>
      </c>
      <c r="Y1462" s="78">
        <v>44728</v>
      </c>
      <c r="Z1462" s="78"/>
      <c r="AA1462" s="319">
        <v>31000</v>
      </c>
      <c r="AB1462" s="70">
        <v>25</v>
      </c>
      <c r="AC1462" s="70">
        <v>32</v>
      </c>
      <c r="AD1462" s="78">
        <v>45813</v>
      </c>
      <c r="AE1462" s="115">
        <v>275</v>
      </c>
      <c r="AF1462" s="115"/>
      <c r="AG1462" s="70" t="s">
        <v>441</v>
      </c>
      <c r="AH1462" s="140">
        <v>45873</v>
      </c>
      <c r="AI1462" s="140"/>
      <c r="AJ1462" s="140"/>
      <c r="AK1462" s="88" t="s">
        <v>2392</v>
      </c>
      <c r="AL1462" s="76">
        <v>275</v>
      </c>
      <c r="AM1462" s="76"/>
      <c r="AN1462" s="76" t="s">
        <v>2401</v>
      </c>
      <c r="AO1462" s="76"/>
      <c r="AP1462" s="76"/>
      <c r="AQ1462" s="76"/>
      <c r="AR1462" s="76"/>
      <c r="AS1462" s="76"/>
      <c r="AT1462" s="76"/>
      <c r="AU1462" s="76"/>
      <c r="AV1462" s="76"/>
      <c r="AW1462" s="78">
        <v>45872</v>
      </c>
      <c r="AX1462" s="70">
        <v>4518</v>
      </c>
      <c r="AY1462" s="70"/>
      <c r="AZ1462" s="70"/>
      <c r="BA1462" s="76">
        <v>275</v>
      </c>
      <c r="BB1462" s="76"/>
      <c r="BC1462" s="70"/>
      <c r="BD1462" s="70"/>
      <c r="BE1462" s="70"/>
      <c r="BF1462" s="70"/>
      <c r="BG1462" s="70"/>
      <c r="BH1462" s="70"/>
      <c r="BI1462" s="70"/>
      <c r="BJ1462" s="70"/>
      <c r="BK1462" s="70"/>
      <c r="BL1462" s="70"/>
      <c r="BM1462" s="70"/>
      <c r="BN1462" s="70"/>
      <c r="BO1462" s="70"/>
      <c r="BP1462" s="70"/>
      <c r="BQ1462" s="70"/>
      <c r="BR1462" s="70"/>
      <c r="BS1462" s="70"/>
      <c r="BT1462" s="70"/>
      <c r="BU1462" s="70"/>
      <c r="BV1462" s="70"/>
      <c r="BW1462" s="70"/>
      <c r="BX1462" s="70"/>
      <c r="BY1462" s="70"/>
      <c r="BZ1462" s="70"/>
      <c r="CA1462" s="70"/>
      <c r="CB1462" s="70"/>
      <c r="CC1462" s="70"/>
      <c r="CD1462" s="70"/>
      <c r="CE1462" s="70"/>
      <c r="CF1462" s="70"/>
      <c r="CG1462" s="70"/>
      <c r="CH1462" s="70"/>
      <c r="CI1462" s="70"/>
      <c r="CJ1462" s="70"/>
      <c r="CK1462" s="70"/>
      <c r="CL1462" s="70"/>
      <c r="CM1462" s="70"/>
      <c r="CN1462" s="70"/>
      <c r="CO1462" s="70"/>
      <c r="CP1462" s="70"/>
      <c r="CQ1462" s="70"/>
      <c r="CR1462" s="70"/>
      <c r="CS1462" s="70"/>
      <c r="CT1462" s="76">
        <f>+BA1462+BG1462+BM1462+BS1462+BY1462+CE1462+CK1462</f>
        <v>275</v>
      </c>
      <c r="CU1462" s="76">
        <f>+AL1462+AT1462-CT1462</f>
        <v>0</v>
      </c>
      <c r="CV1462" s="81">
        <f>+AE1462-AL1462-AT1462</f>
        <v>0</v>
      </c>
      <c r="CW1462" s="70"/>
      <c r="CX1462" s="70"/>
      <c r="CY1462" s="70"/>
    </row>
    <row r="1463" spans="1:103">
      <c r="A1463" s="70" t="s">
        <v>678</v>
      </c>
      <c r="B1463" s="71">
        <v>68</v>
      </c>
      <c r="C1463" s="99" t="s">
        <v>402</v>
      </c>
      <c r="D1463" s="99" t="s">
        <v>403</v>
      </c>
      <c r="E1463" s="98"/>
      <c r="F1463" s="98"/>
      <c r="G1463" s="71" t="s">
        <v>263</v>
      </c>
      <c r="H1463" s="71">
        <v>2</v>
      </c>
      <c r="I1463" s="73">
        <v>120.73</v>
      </c>
      <c r="J1463" s="73">
        <v>35900</v>
      </c>
      <c r="K1463" s="72">
        <v>0</v>
      </c>
      <c r="L1463" s="72" t="s">
        <v>41</v>
      </c>
      <c r="M1463" s="92" t="s">
        <v>14</v>
      </c>
      <c r="N1463" s="70" t="s">
        <v>159</v>
      </c>
      <c r="O1463" s="70" t="s">
        <v>679</v>
      </c>
      <c r="P1463" s="70"/>
      <c r="Q1463" s="100"/>
      <c r="R1463" s="97"/>
      <c r="S1463" s="70" t="s">
        <v>465</v>
      </c>
      <c r="T1463" s="88" t="s">
        <v>256</v>
      </c>
      <c r="U1463" s="88">
        <v>12</v>
      </c>
      <c r="V1463" s="87">
        <v>120.73</v>
      </c>
      <c r="W1463" s="87" t="s">
        <v>1017</v>
      </c>
      <c r="X1463" s="78">
        <v>44684</v>
      </c>
      <c r="Y1463" s="78">
        <v>44728</v>
      </c>
      <c r="Z1463" s="78"/>
      <c r="AA1463" s="319">
        <v>31000</v>
      </c>
      <c r="AB1463" s="70">
        <v>25</v>
      </c>
      <c r="AC1463" s="70">
        <v>33</v>
      </c>
      <c r="AD1463" s="78">
        <v>45843</v>
      </c>
      <c r="AE1463" s="115">
        <v>275</v>
      </c>
      <c r="AF1463" s="115"/>
      <c r="AG1463" s="70" t="s">
        <v>441</v>
      </c>
      <c r="AH1463" s="140">
        <v>45908</v>
      </c>
      <c r="AI1463" s="140"/>
      <c r="AJ1463" s="140"/>
      <c r="AK1463" s="88" t="s">
        <v>2393</v>
      </c>
      <c r="AL1463" s="76">
        <v>275</v>
      </c>
      <c r="AM1463" s="76"/>
      <c r="AN1463" s="76" t="s">
        <v>2402</v>
      </c>
      <c r="AO1463" s="76"/>
      <c r="AP1463" s="76"/>
      <c r="AQ1463" s="76"/>
      <c r="AR1463" s="76"/>
      <c r="AS1463" s="76"/>
      <c r="AT1463" s="76"/>
      <c r="AU1463" s="76"/>
      <c r="AV1463" s="76"/>
      <c r="AW1463" s="78">
        <v>45904</v>
      </c>
      <c r="AX1463" s="70">
        <v>4669</v>
      </c>
      <c r="AY1463" s="70"/>
      <c r="AZ1463" s="70"/>
      <c r="BA1463" s="76">
        <v>275</v>
      </c>
      <c r="BB1463" s="76"/>
      <c r="BC1463" s="70"/>
      <c r="BD1463" s="70"/>
      <c r="BE1463" s="70"/>
      <c r="BF1463" s="70"/>
      <c r="BG1463" s="70"/>
      <c r="BH1463" s="70"/>
      <c r="BI1463" s="70"/>
      <c r="BJ1463" s="70"/>
      <c r="BK1463" s="70"/>
      <c r="BL1463" s="70"/>
      <c r="BM1463" s="70"/>
      <c r="BN1463" s="70"/>
      <c r="BO1463" s="70"/>
      <c r="BP1463" s="70"/>
      <c r="BQ1463" s="70"/>
      <c r="BR1463" s="70"/>
      <c r="BS1463" s="70"/>
      <c r="BT1463" s="70"/>
      <c r="BU1463" s="70"/>
      <c r="BV1463" s="70"/>
      <c r="BW1463" s="70"/>
      <c r="BX1463" s="70"/>
      <c r="BY1463" s="70"/>
      <c r="BZ1463" s="70"/>
      <c r="CA1463" s="70"/>
      <c r="CB1463" s="70"/>
      <c r="CC1463" s="70"/>
      <c r="CD1463" s="70"/>
      <c r="CE1463" s="70"/>
      <c r="CF1463" s="70"/>
      <c r="CG1463" s="70"/>
      <c r="CH1463" s="70"/>
      <c r="CI1463" s="70"/>
      <c r="CJ1463" s="70"/>
      <c r="CK1463" s="70"/>
      <c r="CL1463" s="70"/>
      <c r="CM1463" s="70"/>
      <c r="CN1463" s="70"/>
      <c r="CO1463" s="70"/>
      <c r="CP1463" s="70"/>
      <c r="CQ1463" s="70"/>
      <c r="CR1463" s="70"/>
      <c r="CS1463" s="70"/>
      <c r="CT1463" s="76">
        <f>+BA1463+BG1463+BM1463+BS1463+BY1463+CE1463+CK1463</f>
        <v>275</v>
      </c>
      <c r="CU1463" s="76">
        <f>+AL1463+AT1463-CT1463</f>
        <v>0</v>
      </c>
      <c r="CV1463" s="81">
        <f>+AE1463-AL1463-AT1463</f>
        <v>0</v>
      </c>
      <c r="CW1463" s="70"/>
      <c r="CX1463" s="70"/>
      <c r="CY1463" s="70"/>
    </row>
    <row r="1464" spans="1:103">
      <c r="A1464" s="70" t="s">
        <v>678</v>
      </c>
      <c r="B1464" s="71">
        <v>68</v>
      </c>
      <c r="C1464" s="99" t="s">
        <v>402</v>
      </c>
      <c r="D1464" s="99" t="s">
        <v>403</v>
      </c>
      <c r="E1464" s="98"/>
      <c r="F1464" s="98"/>
      <c r="G1464" s="71" t="s">
        <v>263</v>
      </c>
      <c r="H1464" s="71">
        <v>2</v>
      </c>
      <c r="I1464" s="73">
        <v>120.73</v>
      </c>
      <c r="J1464" s="73">
        <v>35900</v>
      </c>
      <c r="K1464" s="72">
        <v>0</v>
      </c>
      <c r="L1464" s="72" t="s">
        <v>41</v>
      </c>
      <c r="M1464" s="92" t="s">
        <v>14</v>
      </c>
      <c r="N1464" s="70" t="s">
        <v>159</v>
      </c>
      <c r="O1464" s="70" t="s">
        <v>679</v>
      </c>
      <c r="P1464" s="70"/>
      <c r="Q1464" s="100"/>
      <c r="R1464" s="97"/>
      <c r="S1464" s="70" t="s">
        <v>465</v>
      </c>
      <c r="T1464" s="88" t="s">
        <v>256</v>
      </c>
      <c r="U1464" s="88">
        <v>12</v>
      </c>
      <c r="V1464" s="87">
        <v>120.73</v>
      </c>
      <c r="W1464" s="87" t="s">
        <v>1017</v>
      </c>
      <c r="X1464" s="78">
        <v>44684</v>
      </c>
      <c r="Y1464" s="78">
        <v>44728</v>
      </c>
      <c r="Z1464" s="78"/>
      <c r="AA1464" s="319">
        <v>31000</v>
      </c>
      <c r="AB1464" s="70">
        <v>25</v>
      </c>
      <c r="AC1464" s="70">
        <v>34</v>
      </c>
      <c r="AD1464" s="78">
        <v>45874</v>
      </c>
      <c r="AE1464" s="115">
        <v>275</v>
      </c>
      <c r="AF1464" s="115"/>
      <c r="AG1464" s="70"/>
      <c r="AH1464" s="70"/>
      <c r="AI1464" s="70"/>
      <c r="AJ1464" s="70"/>
      <c r="AK1464" s="70"/>
      <c r="AL1464" s="70"/>
      <c r="AM1464" s="70"/>
      <c r="AN1464" s="70"/>
      <c r="AO1464" s="76"/>
      <c r="AP1464" s="76"/>
      <c r="AQ1464" s="76"/>
      <c r="AR1464" s="76"/>
      <c r="AS1464" s="76"/>
      <c r="AT1464" s="76"/>
      <c r="AU1464" s="76"/>
      <c r="AV1464" s="76"/>
      <c r="AW1464" s="70"/>
      <c r="AX1464" s="70"/>
      <c r="AY1464" s="70"/>
      <c r="AZ1464" s="70"/>
      <c r="BA1464" s="76"/>
      <c r="BB1464" s="76"/>
      <c r="BC1464" s="70"/>
      <c r="BD1464" s="70"/>
      <c r="BE1464" s="70"/>
      <c r="BF1464" s="70"/>
      <c r="BG1464" s="70"/>
      <c r="BH1464" s="70"/>
      <c r="BI1464" s="70"/>
      <c r="BJ1464" s="70"/>
      <c r="BK1464" s="70"/>
      <c r="BL1464" s="70"/>
      <c r="BM1464" s="70"/>
      <c r="BN1464" s="70"/>
      <c r="BO1464" s="70"/>
      <c r="BP1464" s="70"/>
      <c r="BQ1464" s="70"/>
      <c r="BR1464" s="70"/>
      <c r="BS1464" s="70"/>
      <c r="BT1464" s="70"/>
      <c r="BU1464" s="70"/>
      <c r="BV1464" s="70"/>
      <c r="BW1464" s="70"/>
      <c r="BX1464" s="70"/>
      <c r="BY1464" s="70"/>
      <c r="BZ1464" s="70"/>
      <c r="CA1464" s="70"/>
      <c r="CB1464" s="70"/>
      <c r="CC1464" s="70"/>
      <c r="CD1464" s="70"/>
      <c r="CE1464" s="70"/>
      <c r="CF1464" s="70"/>
      <c r="CG1464" s="70"/>
      <c r="CH1464" s="70"/>
      <c r="CI1464" s="70"/>
      <c r="CJ1464" s="70"/>
      <c r="CK1464" s="70"/>
      <c r="CL1464" s="70"/>
      <c r="CM1464" s="70"/>
      <c r="CN1464" s="70"/>
      <c r="CO1464" s="70"/>
      <c r="CP1464" s="70"/>
      <c r="CQ1464" s="70"/>
      <c r="CR1464" s="70"/>
      <c r="CS1464" s="70"/>
      <c r="CT1464" s="76">
        <f>+BA1464+BG1464+BM1464+BS1464+BY1464+CE1464+CK1464</f>
        <v>0</v>
      </c>
      <c r="CU1464" s="76">
        <f>+AL1464+AT1464-CT1464</f>
        <v>0</v>
      </c>
      <c r="CV1464" s="81">
        <f>+AE1464-AL1464-AT1464</f>
        <v>275</v>
      </c>
      <c r="CW1464" s="70"/>
      <c r="CX1464" s="70"/>
      <c r="CY1464" s="70"/>
    </row>
    <row r="1465" spans="1:103">
      <c r="A1465" s="70" t="s">
        <v>678</v>
      </c>
      <c r="B1465" s="71">
        <v>68</v>
      </c>
      <c r="C1465" s="99" t="s">
        <v>402</v>
      </c>
      <c r="D1465" s="99" t="s">
        <v>403</v>
      </c>
      <c r="E1465" s="98"/>
      <c r="F1465" s="98"/>
      <c r="G1465" s="71" t="s">
        <v>263</v>
      </c>
      <c r="H1465" s="71">
        <v>2</v>
      </c>
      <c r="I1465" s="73">
        <v>120.73</v>
      </c>
      <c r="J1465" s="73">
        <v>35900</v>
      </c>
      <c r="K1465" s="72">
        <v>0</v>
      </c>
      <c r="L1465" s="72" t="s">
        <v>41</v>
      </c>
      <c r="M1465" s="92" t="s">
        <v>14</v>
      </c>
      <c r="N1465" s="70" t="s">
        <v>159</v>
      </c>
      <c r="O1465" s="70" t="s">
        <v>679</v>
      </c>
      <c r="P1465" s="70"/>
      <c r="Q1465" s="100"/>
      <c r="R1465" s="97"/>
      <c r="S1465" s="70" t="s">
        <v>465</v>
      </c>
      <c r="T1465" s="88" t="s">
        <v>256</v>
      </c>
      <c r="U1465" s="88">
        <v>12</v>
      </c>
      <c r="V1465" s="87">
        <v>120.73</v>
      </c>
      <c r="W1465" s="87" t="s">
        <v>1017</v>
      </c>
      <c r="X1465" s="78">
        <v>44684</v>
      </c>
      <c r="Y1465" s="78">
        <v>44728</v>
      </c>
      <c r="Z1465" s="78"/>
      <c r="AA1465" s="319">
        <v>31000</v>
      </c>
      <c r="AB1465" s="70">
        <v>25</v>
      </c>
      <c r="AC1465" s="70">
        <v>35</v>
      </c>
      <c r="AD1465" s="78">
        <v>45905</v>
      </c>
      <c r="AE1465" s="115">
        <v>275</v>
      </c>
      <c r="AF1465" s="115"/>
      <c r="AG1465" s="70"/>
      <c r="AH1465" s="78"/>
      <c r="AI1465" s="78"/>
      <c r="AJ1465" s="78"/>
      <c r="AK1465" s="88"/>
      <c r="AL1465" s="76"/>
      <c r="AM1465" s="76"/>
      <c r="AN1465" s="76"/>
      <c r="AO1465" s="76"/>
      <c r="AP1465" s="76"/>
      <c r="AQ1465" s="76"/>
      <c r="AR1465" s="76"/>
      <c r="AS1465" s="76"/>
      <c r="AT1465" s="76"/>
      <c r="AU1465" s="76"/>
      <c r="AV1465" s="76"/>
      <c r="AW1465" s="70"/>
      <c r="AX1465" s="70"/>
      <c r="AY1465" s="70"/>
      <c r="AZ1465" s="70"/>
      <c r="BA1465" s="76"/>
      <c r="BB1465" s="76"/>
      <c r="BC1465" s="70"/>
      <c r="BD1465" s="70"/>
      <c r="BE1465" s="70"/>
      <c r="BF1465" s="70"/>
      <c r="BG1465" s="70"/>
      <c r="BH1465" s="70"/>
      <c r="BI1465" s="70"/>
      <c r="BJ1465" s="70"/>
      <c r="BK1465" s="70"/>
      <c r="BL1465" s="70"/>
      <c r="BM1465" s="70"/>
      <c r="BN1465" s="70"/>
      <c r="BO1465" s="70"/>
      <c r="BP1465" s="70"/>
      <c r="BQ1465" s="70"/>
      <c r="BR1465" s="70"/>
      <c r="BS1465" s="70"/>
      <c r="BT1465" s="70"/>
      <c r="BU1465" s="70"/>
      <c r="BV1465" s="70"/>
      <c r="BW1465" s="70"/>
      <c r="BX1465" s="70"/>
      <c r="BY1465" s="70"/>
      <c r="BZ1465" s="70"/>
      <c r="CA1465" s="70"/>
      <c r="CB1465" s="70"/>
      <c r="CC1465" s="70"/>
      <c r="CD1465" s="70"/>
      <c r="CE1465" s="70"/>
      <c r="CF1465" s="70"/>
      <c r="CG1465" s="70"/>
      <c r="CH1465" s="70"/>
      <c r="CI1465" s="70"/>
      <c r="CJ1465" s="70"/>
      <c r="CK1465" s="70"/>
      <c r="CL1465" s="70"/>
      <c r="CM1465" s="70"/>
      <c r="CN1465" s="70"/>
      <c r="CO1465" s="70"/>
      <c r="CP1465" s="70"/>
      <c r="CQ1465" s="70"/>
      <c r="CR1465" s="70"/>
      <c r="CS1465" s="70"/>
      <c r="CT1465" s="76">
        <f>+BA1465+BG1465+BM1465+BS1465+BY1465+CE1465+CK1465</f>
        <v>0</v>
      </c>
      <c r="CU1465" s="76">
        <f>+AL1465+AT1465-CT1465</f>
        <v>0</v>
      </c>
      <c r="CV1465" s="81">
        <f>+AE1465-AL1465-AT1465</f>
        <v>275</v>
      </c>
      <c r="CW1465" s="70"/>
      <c r="CX1465" s="70"/>
      <c r="CY1465" s="70"/>
    </row>
    <row r="1466" spans="1:103">
      <c r="A1466" s="70" t="s">
        <v>678</v>
      </c>
      <c r="B1466" s="71">
        <v>68</v>
      </c>
      <c r="C1466" s="99" t="s">
        <v>402</v>
      </c>
      <c r="D1466" s="99" t="s">
        <v>403</v>
      </c>
      <c r="E1466" s="98"/>
      <c r="F1466" s="98"/>
      <c r="G1466" s="71" t="s">
        <v>263</v>
      </c>
      <c r="H1466" s="71">
        <v>2</v>
      </c>
      <c r="I1466" s="73">
        <v>120.73</v>
      </c>
      <c r="J1466" s="73">
        <v>35900</v>
      </c>
      <c r="K1466" s="72">
        <v>0</v>
      </c>
      <c r="L1466" s="72" t="s">
        <v>41</v>
      </c>
      <c r="M1466" s="92" t="s">
        <v>14</v>
      </c>
      <c r="N1466" s="70" t="s">
        <v>159</v>
      </c>
      <c r="O1466" s="70" t="s">
        <v>679</v>
      </c>
      <c r="P1466" s="70"/>
      <c r="Q1466" s="100"/>
      <c r="R1466" s="97"/>
      <c r="S1466" s="70" t="s">
        <v>465</v>
      </c>
      <c r="T1466" s="88" t="s">
        <v>256</v>
      </c>
      <c r="U1466" s="88">
        <v>12</v>
      </c>
      <c r="V1466" s="87">
        <v>120.73</v>
      </c>
      <c r="W1466" s="87" t="s">
        <v>1017</v>
      </c>
      <c r="X1466" s="78">
        <v>44684</v>
      </c>
      <c r="Y1466" s="78">
        <v>44728</v>
      </c>
      <c r="Z1466" s="78"/>
      <c r="AA1466" s="319">
        <v>31000</v>
      </c>
      <c r="AB1466" s="70">
        <v>25</v>
      </c>
      <c r="AC1466" s="70">
        <v>36</v>
      </c>
      <c r="AD1466" s="78">
        <v>45935</v>
      </c>
      <c r="AE1466" s="115">
        <v>275</v>
      </c>
      <c r="AF1466" s="115"/>
      <c r="AG1466" s="70"/>
      <c r="AH1466" s="78"/>
      <c r="AI1466" s="78"/>
      <c r="AJ1466" s="78"/>
      <c r="AK1466" s="88"/>
      <c r="AL1466" s="76"/>
      <c r="AM1466" s="76"/>
      <c r="AN1466" s="76"/>
      <c r="AO1466" s="76"/>
      <c r="AP1466" s="76"/>
      <c r="AQ1466" s="76"/>
      <c r="AR1466" s="76"/>
      <c r="AS1466" s="76"/>
      <c r="AT1466" s="76"/>
      <c r="AU1466" s="76"/>
      <c r="AV1466" s="76"/>
      <c r="AW1466" s="70"/>
      <c r="AX1466" s="70"/>
      <c r="AY1466" s="70"/>
      <c r="AZ1466" s="70"/>
      <c r="BA1466" s="76"/>
      <c r="BB1466" s="76"/>
      <c r="BC1466" s="70"/>
      <c r="BD1466" s="70"/>
      <c r="BE1466" s="70"/>
      <c r="BF1466" s="70"/>
      <c r="BG1466" s="70"/>
      <c r="BH1466" s="70"/>
      <c r="BI1466" s="70"/>
      <c r="BJ1466" s="70"/>
      <c r="BK1466" s="70"/>
      <c r="BL1466" s="70"/>
      <c r="BM1466" s="70"/>
      <c r="BN1466" s="70"/>
      <c r="BO1466" s="70"/>
      <c r="BP1466" s="70"/>
      <c r="BQ1466" s="70"/>
      <c r="BR1466" s="70"/>
      <c r="BS1466" s="70"/>
      <c r="BT1466" s="70"/>
      <c r="BU1466" s="70"/>
      <c r="BV1466" s="70"/>
      <c r="BW1466" s="70"/>
      <c r="BX1466" s="70"/>
      <c r="BY1466" s="70"/>
      <c r="BZ1466" s="70"/>
      <c r="CA1466" s="70"/>
      <c r="CB1466" s="70"/>
      <c r="CC1466" s="70"/>
      <c r="CD1466" s="70"/>
      <c r="CE1466" s="70"/>
      <c r="CF1466" s="70"/>
      <c r="CG1466" s="70"/>
      <c r="CH1466" s="70"/>
      <c r="CI1466" s="70"/>
      <c r="CJ1466" s="70"/>
      <c r="CK1466" s="70"/>
      <c r="CL1466" s="70"/>
      <c r="CM1466" s="70"/>
      <c r="CN1466" s="70"/>
      <c r="CO1466" s="70"/>
      <c r="CP1466" s="70"/>
      <c r="CQ1466" s="70"/>
      <c r="CR1466" s="70"/>
      <c r="CS1466" s="70"/>
      <c r="CT1466" s="76">
        <f>+BA1466+BG1466+BM1466+BS1466+BY1466+CE1466+CK1466</f>
        <v>0</v>
      </c>
      <c r="CU1466" s="76">
        <f>+AL1466+AT1466-CT1466</f>
        <v>0</v>
      </c>
      <c r="CV1466" s="81">
        <f>+AE1466-AL1466-AT1466</f>
        <v>275</v>
      </c>
      <c r="CW1466" s="70"/>
      <c r="CX1466" s="70"/>
      <c r="CY1466" s="70"/>
    </row>
    <row r="1467" spans="1:103">
      <c r="A1467" s="70" t="s">
        <v>678</v>
      </c>
      <c r="B1467" s="71">
        <v>68</v>
      </c>
      <c r="C1467" s="99" t="s">
        <v>402</v>
      </c>
      <c r="D1467" s="99" t="s">
        <v>403</v>
      </c>
      <c r="E1467" s="98"/>
      <c r="F1467" s="98"/>
      <c r="G1467" s="71" t="s">
        <v>263</v>
      </c>
      <c r="H1467" s="71">
        <v>2</v>
      </c>
      <c r="I1467" s="73">
        <v>120.73</v>
      </c>
      <c r="J1467" s="73">
        <v>35900</v>
      </c>
      <c r="K1467" s="72">
        <v>0</v>
      </c>
      <c r="L1467" s="72" t="s">
        <v>41</v>
      </c>
      <c r="M1467" s="92" t="s">
        <v>14</v>
      </c>
      <c r="N1467" s="70" t="s">
        <v>159</v>
      </c>
      <c r="O1467" s="70" t="s">
        <v>679</v>
      </c>
      <c r="P1467" s="70"/>
      <c r="Q1467" s="100"/>
      <c r="R1467" s="97"/>
      <c r="S1467" s="70" t="s">
        <v>465</v>
      </c>
      <c r="T1467" s="88" t="s">
        <v>256</v>
      </c>
      <c r="U1467" s="88">
        <v>12</v>
      </c>
      <c r="V1467" s="87">
        <v>120.73</v>
      </c>
      <c r="W1467" s="87" t="s">
        <v>1017</v>
      </c>
      <c r="X1467" s="78">
        <v>44684</v>
      </c>
      <c r="Y1467" s="78">
        <v>44728</v>
      </c>
      <c r="Z1467" s="78"/>
      <c r="AA1467" s="319">
        <v>31000</v>
      </c>
      <c r="AB1467" s="70">
        <v>25</v>
      </c>
      <c r="AC1467" s="70">
        <v>36</v>
      </c>
      <c r="AD1467" s="78">
        <v>45966</v>
      </c>
      <c r="AE1467" s="115">
        <v>275</v>
      </c>
      <c r="AF1467" s="115"/>
      <c r="AG1467" s="70"/>
      <c r="AH1467" s="78"/>
      <c r="AI1467" s="78"/>
      <c r="AJ1467" s="78"/>
      <c r="AK1467" s="88"/>
      <c r="AL1467" s="76"/>
      <c r="AM1467" s="76"/>
      <c r="AN1467" s="76"/>
      <c r="AO1467" s="76"/>
      <c r="AP1467" s="76"/>
      <c r="AQ1467" s="76"/>
      <c r="AR1467" s="76"/>
      <c r="AS1467" s="76"/>
      <c r="AT1467" s="76"/>
      <c r="AU1467" s="76"/>
      <c r="AV1467" s="76"/>
      <c r="AW1467" s="70"/>
      <c r="AX1467" s="70"/>
      <c r="AY1467" s="70"/>
      <c r="AZ1467" s="70"/>
      <c r="BA1467" s="76"/>
      <c r="BB1467" s="76"/>
      <c r="BC1467" s="70"/>
      <c r="BD1467" s="70"/>
      <c r="BE1467" s="70"/>
      <c r="BF1467" s="70"/>
      <c r="BG1467" s="70"/>
      <c r="BH1467" s="70"/>
      <c r="BI1467" s="70"/>
      <c r="BJ1467" s="70"/>
      <c r="BK1467" s="70"/>
      <c r="BL1467" s="70"/>
      <c r="BM1467" s="70"/>
      <c r="BN1467" s="70"/>
      <c r="BO1467" s="70"/>
      <c r="BP1467" s="70"/>
      <c r="BQ1467" s="70"/>
      <c r="BR1467" s="70"/>
      <c r="BS1467" s="70"/>
      <c r="BT1467" s="70"/>
      <c r="BU1467" s="70"/>
      <c r="BV1467" s="70"/>
      <c r="BW1467" s="70"/>
      <c r="BX1467" s="70"/>
      <c r="BY1467" s="70"/>
      <c r="BZ1467" s="70"/>
      <c r="CA1467" s="70"/>
      <c r="CB1467" s="70"/>
      <c r="CC1467" s="70"/>
      <c r="CD1467" s="70"/>
      <c r="CE1467" s="70"/>
      <c r="CF1467" s="70"/>
      <c r="CG1467" s="70"/>
      <c r="CH1467" s="70"/>
      <c r="CI1467" s="70"/>
      <c r="CJ1467" s="70"/>
      <c r="CK1467" s="70"/>
      <c r="CL1467" s="70"/>
      <c r="CM1467" s="70"/>
      <c r="CN1467" s="70"/>
      <c r="CO1467" s="70"/>
      <c r="CP1467" s="70"/>
      <c r="CQ1467" s="70"/>
      <c r="CR1467" s="70"/>
      <c r="CS1467" s="70"/>
      <c r="CT1467" s="76">
        <f>+BA1467+BG1467+BM1467+BS1467+BY1467+CE1467+CK1467</f>
        <v>0</v>
      </c>
      <c r="CU1467" s="76">
        <f>+AL1467+AT1467-CT1467</f>
        <v>0</v>
      </c>
      <c r="CV1467" s="81">
        <f>+AE1467-AL1467-AT1467</f>
        <v>275</v>
      </c>
      <c r="CW1467" s="70"/>
      <c r="CX1467" s="70"/>
      <c r="CY1467" s="70"/>
    </row>
    <row r="1468" spans="1:103">
      <c r="A1468" s="70" t="s">
        <v>678</v>
      </c>
      <c r="B1468" s="71">
        <v>68</v>
      </c>
      <c r="C1468" s="99" t="s">
        <v>402</v>
      </c>
      <c r="D1468" s="99" t="s">
        <v>403</v>
      </c>
      <c r="E1468" s="98"/>
      <c r="F1468" s="98"/>
      <c r="G1468" s="71" t="s">
        <v>263</v>
      </c>
      <c r="H1468" s="71">
        <v>2</v>
      </c>
      <c r="I1468" s="73">
        <v>120.73</v>
      </c>
      <c r="J1468" s="73">
        <v>35900</v>
      </c>
      <c r="K1468" s="72">
        <v>0</v>
      </c>
      <c r="L1468" s="72" t="s">
        <v>41</v>
      </c>
      <c r="M1468" s="92" t="s">
        <v>14</v>
      </c>
      <c r="N1468" s="70" t="s">
        <v>159</v>
      </c>
      <c r="O1468" s="70" t="s">
        <v>679</v>
      </c>
      <c r="P1468" s="70" t="s">
        <v>14</v>
      </c>
      <c r="Q1468" s="100" t="s">
        <v>680</v>
      </c>
      <c r="R1468" s="97" t="s">
        <v>681</v>
      </c>
      <c r="S1468" s="70" t="s">
        <v>465</v>
      </c>
      <c r="T1468" s="88" t="s">
        <v>256</v>
      </c>
      <c r="U1468" s="88">
        <v>12</v>
      </c>
      <c r="V1468" s="87">
        <v>120.73</v>
      </c>
      <c r="W1468" s="87" t="s">
        <v>1017</v>
      </c>
      <c r="X1468" s="78">
        <v>44684</v>
      </c>
      <c r="Y1468" s="78">
        <v>44728</v>
      </c>
      <c r="Z1468" s="78"/>
      <c r="AA1468" s="319">
        <v>31000</v>
      </c>
      <c r="AB1468" s="70">
        <v>25</v>
      </c>
      <c r="AC1468" s="70">
        <v>25</v>
      </c>
      <c r="AD1468" s="78">
        <v>45996</v>
      </c>
      <c r="AE1468" s="115">
        <f>13650-275</f>
        <v>13375</v>
      </c>
      <c r="AF1468" s="115"/>
      <c r="AG1468" s="70"/>
      <c r="AH1468" s="70"/>
      <c r="AI1468" s="70"/>
      <c r="AJ1468" s="70"/>
      <c r="AK1468" s="70"/>
      <c r="AL1468" s="70"/>
      <c r="AM1468" s="70"/>
      <c r="AN1468" s="70"/>
      <c r="AO1468" s="76"/>
      <c r="AP1468" s="76"/>
      <c r="AQ1468" s="76"/>
      <c r="AR1468" s="76"/>
      <c r="AS1468" s="76"/>
      <c r="AT1468" s="76"/>
      <c r="AU1468" s="76"/>
      <c r="AV1468" s="76"/>
      <c r="AW1468" s="70"/>
      <c r="AX1468" s="70"/>
      <c r="AY1468" s="70"/>
      <c r="AZ1468" s="70"/>
      <c r="BA1468" s="76"/>
      <c r="BB1468" s="76"/>
      <c r="BC1468" s="70"/>
      <c r="BD1468" s="70"/>
      <c r="BE1468" s="70"/>
      <c r="BF1468" s="70"/>
      <c r="BG1468" s="70"/>
      <c r="BH1468" s="70"/>
      <c r="BI1468" s="70"/>
      <c r="BJ1468" s="70"/>
      <c r="BK1468" s="70"/>
      <c r="BL1468" s="70"/>
      <c r="BM1468" s="70"/>
      <c r="BN1468" s="70"/>
      <c r="BO1468" s="70"/>
      <c r="BP1468" s="70"/>
      <c r="BQ1468" s="70"/>
      <c r="BR1468" s="70"/>
      <c r="BS1468" s="70"/>
      <c r="BT1468" s="70"/>
      <c r="BU1468" s="70"/>
      <c r="BV1468" s="70"/>
      <c r="BW1468" s="70"/>
      <c r="BX1468" s="70"/>
      <c r="BY1468" s="70"/>
      <c r="BZ1468" s="70"/>
      <c r="CA1468" s="70"/>
      <c r="CB1468" s="70"/>
      <c r="CC1468" s="70"/>
      <c r="CD1468" s="70"/>
      <c r="CE1468" s="70"/>
      <c r="CF1468" s="70"/>
      <c r="CG1468" s="70"/>
      <c r="CH1468" s="70"/>
      <c r="CI1468" s="70"/>
      <c r="CJ1468" s="70"/>
      <c r="CK1468" s="70"/>
      <c r="CL1468" s="70"/>
      <c r="CM1468" s="70"/>
      <c r="CN1468" s="70"/>
      <c r="CO1468" s="70"/>
      <c r="CP1468" s="70"/>
      <c r="CQ1468" s="70"/>
      <c r="CR1468" s="70"/>
      <c r="CS1468" s="70"/>
      <c r="CT1468" s="76">
        <f>+BA1468+BG1468+BM1468+BS1468+BY1468+CE1468+CK1468</f>
        <v>0</v>
      </c>
      <c r="CU1468" s="76">
        <f>+AL1468+AT1468-CT1468</f>
        <v>0</v>
      </c>
      <c r="CV1468" s="81">
        <f>+AE1468-AL1468-AT1468</f>
        <v>13375</v>
      </c>
      <c r="CW1468" s="70"/>
      <c r="CX1468" s="70"/>
      <c r="CY1468" s="70"/>
    </row>
    <row r="1469" spans="1:103">
      <c r="A1469" s="56" t="s">
        <v>688</v>
      </c>
      <c r="B1469" s="13">
        <v>141</v>
      </c>
      <c r="C1469" s="15" t="s">
        <v>402</v>
      </c>
      <c r="D1469" s="15" t="s">
        <v>403</v>
      </c>
      <c r="E1469" s="13"/>
      <c r="F1469" s="13"/>
      <c r="G1469" s="13" t="s">
        <v>274</v>
      </c>
      <c r="H1469" s="13">
        <v>4</v>
      </c>
      <c r="I1469" s="55">
        <v>120.12</v>
      </c>
      <c r="J1469" s="55">
        <v>35900</v>
      </c>
      <c r="K1469" s="15">
        <v>0</v>
      </c>
      <c r="L1469" s="15" t="s">
        <v>41</v>
      </c>
      <c r="M1469" s="62" t="s">
        <v>14</v>
      </c>
      <c r="N1469" s="56" t="s">
        <v>160</v>
      </c>
      <c r="O1469" s="56" t="s">
        <v>689</v>
      </c>
      <c r="S1469" s="70" t="s">
        <v>465</v>
      </c>
      <c r="T1469" s="57" t="s">
        <v>274</v>
      </c>
      <c r="U1469" s="57">
        <v>4</v>
      </c>
      <c r="V1469" s="125">
        <v>120.12</v>
      </c>
      <c r="W1469" s="125" t="s">
        <v>1017</v>
      </c>
      <c r="X1469" s="65">
        <v>44850</v>
      </c>
      <c r="Y1469" s="65">
        <v>45631</v>
      </c>
      <c r="Z1469" s="65"/>
      <c r="AA1469" s="322">
        <v>24000</v>
      </c>
      <c r="AB1469" s="56">
        <v>1</v>
      </c>
      <c r="AC1469" s="56">
        <v>0</v>
      </c>
      <c r="AD1469" s="65">
        <v>44850</v>
      </c>
      <c r="AE1469" s="117">
        <v>1000</v>
      </c>
      <c r="AF1469" s="117"/>
      <c r="AG1469" s="56" t="s">
        <v>441</v>
      </c>
      <c r="AH1469" s="68">
        <v>44850</v>
      </c>
      <c r="AI1469" s="267">
        <v>10678356</v>
      </c>
      <c r="AJ1469" s="268" t="s">
        <v>3542</v>
      </c>
      <c r="AK1469" s="70" t="s">
        <v>3538</v>
      </c>
      <c r="AL1469" s="76">
        <v>1000</v>
      </c>
      <c r="AM1469" s="76"/>
      <c r="AN1469" s="56" t="s">
        <v>3540</v>
      </c>
      <c r="AO1469" s="76"/>
      <c r="AP1469" s="76"/>
      <c r="AQ1469" s="76"/>
      <c r="AR1469" s="76"/>
      <c r="AS1469" s="76"/>
      <c r="AT1469" s="76"/>
      <c r="AU1469" s="76"/>
      <c r="AV1469" s="76"/>
      <c r="AW1469" s="103">
        <v>44851</v>
      </c>
      <c r="AX1469" s="97">
        <v>1018</v>
      </c>
      <c r="AY1469" s="97"/>
      <c r="AZ1469" s="97"/>
      <c r="BA1469" s="101">
        <v>1000</v>
      </c>
      <c r="BD1469" s="56"/>
      <c r="CT1469" s="76">
        <f>+BA1469+BG1469+BM1469+BS1469+BY1469+CE1469+CK1469</f>
        <v>1000</v>
      </c>
      <c r="CU1469" s="76">
        <f>+AL1469+AT1469-CT1469</f>
        <v>0</v>
      </c>
      <c r="CV1469" s="81">
        <f>+AE1469-AL1469-AT1469</f>
        <v>0</v>
      </c>
    </row>
    <row r="1470" spans="1:103">
      <c r="A1470" s="56" t="s">
        <v>688</v>
      </c>
      <c r="B1470" s="13">
        <v>141</v>
      </c>
      <c r="C1470" s="15" t="s">
        <v>402</v>
      </c>
      <c r="D1470" s="15" t="s">
        <v>403</v>
      </c>
      <c r="E1470" s="13"/>
      <c r="F1470" s="13"/>
      <c r="G1470" s="13" t="s">
        <v>274</v>
      </c>
      <c r="H1470" s="13">
        <v>4</v>
      </c>
      <c r="I1470" s="55">
        <v>120.12</v>
      </c>
      <c r="J1470" s="55">
        <v>35900</v>
      </c>
      <c r="K1470" s="15">
        <v>0</v>
      </c>
      <c r="L1470" s="15" t="s">
        <v>41</v>
      </c>
      <c r="M1470" s="62" t="s">
        <v>14</v>
      </c>
      <c r="N1470" s="56" t="s">
        <v>160</v>
      </c>
      <c r="O1470" s="56" t="s">
        <v>689</v>
      </c>
      <c r="S1470" s="70" t="s">
        <v>465</v>
      </c>
      <c r="T1470" s="57" t="s">
        <v>274</v>
      </c>
      <c r="U1470" s="57">
        <v>4</v>
      </c>
      <c r="V1470" s="125">
        <v>120.12</v>
      </c>
      <c r="W1470" s="125" t="s">
        <v>1017</v>
      </c>
      <c r="X1470" s="65">
        <v>44850</v>
      </c>
      <c r="Y1470" s="65">
        <v>45631</v>
      </c>
      <c r="Z1470" s="65"/>
      <c r="AA1470" s="322">
        <v>24000</v>
      </c>
      <c r="AB1470" s="56">
        <v>1</v>
      </c>
      <c r="AC1470" s="56">
        <v>0</v>
      </c>
      <c r="AD1470" s="65">
        <v>44854</v>
      </c>
      <c r="AE1470" s="117">
        <v>4000</v>
      </c>
      <c r="AF1470" s="117"/>
      <c r="AG1470" s="56" t="s">
        <v>441</v>
      </c>
      <c r="AH1470" s="68">
        <v>44854</v>
      </c>
      <c r="AI1470" s="267">
        <v>10678356</v>
      </c>
      <c r="AJ1470" s="268" t="s">
        <v>3542</v>
      </c>
      <c r="AK1470" s="70" t="s">
        <v>3539</v>
      </c>
      <c r="AL1470" s="76">
        <v>4000</v>
      </c>
      <c r="AM1470" s="76"/>
      <c r="AN1470" s="56" t="s">
        <v>3541</v>
      </c>
      <c r="AO1470" s="76"/>
      <c r="AP1470" s="76"/>
      <c r="AQ1470" s="76"/>
      <c r="AR1470" s="76"/>
      <c r="AS1470" s="76"/>
      <c r="AT1470" s="76"/>
      <c r="AU1470" s="76"/>
      <c r="AV1470" s="76"/>
      <c r="AW1470" s="56"/>
      <c r="BB1470" s="58" t="s">
        <v>2340</v>
      </c>
      <c r="BD1470" s="56"/>
      <c r="CT1470" s="76">
        <f>+BA1470+BG1470+BM1470+BS1470+BY1470+CE1470+CK1470</f>
        <v>0</v>
      </c>
      <c r="CU1470" s="76">
        <f>+AL1470+AT1470-CT1470</f>
        <v>4000</v>
      </c>
      <c r="CV1470" s="81">
        <f>+AE1470-AL1470-AT1470</f>
        <v>0</v>
      </c>
      <c r="CW1470" s="56" t="s">
        <v>3820</v>
      </c>
      <c r="CY1470" s="70" t="s">
        <v>3819</v>
      </c>
    </row>
    <row r="1471" spans="1:103">
      <c r="A1471" s="56" t="s">
        <v>688</v>
      </c>
      <c r="B1471" s="13">
        <v>141</v>
      </c>
      <c r="C1471" s="15" t="s">
        <v>402</v>
      </c>
      <c r="D1471" s="15" t="s">
        <v>403</v>
      </c>
      <c r="E1471" s="13"/>
      <c r="F1471" s="13"/>
      <c r="G1471" s="13" t="s">
        <v>274</v>
      </c>
      <c r="H1471" s="13">
        <v>4</v>
      </c>
      <c r="I1471" s="55">
        <v>120.12</v>
      </c>
      <c r="J1471" s="55">
        <v>35900</v>
      </c>
      <c r="K1471" s="15">
        <v>0</v>
      </c>
      <c r="L1471" s="15" t="s">
        <v>41</v>
      </c>
      <c r="M1471" s="62" t="s">
        <v>14</v>
      </c>
      <c r="N1471" s="56" t="s">
        <v>160</v>
      </c>
      <c r="O1471" s="56" t="s">
        <v>689</v>
      </c>
      <c r="S1471" s="70" t="s">
        <v>465</v>
      </c>
      <c r="T1471" s="57" t="s">
        <v>274</v>
      </c>
      <c r="U1471" s="57">
        <v>4</v>
      </c>
      <c r="V1471" s="125">
        <v>120.12</v>
      </c>
      <c r="W1471" s="125" t="s">
        <v>1017</v>
      </c>
      <c r="X1471" s="65">
        <v>44850</v>
      </c>
      <c r="Y1471" s="65">
        <v>45631</v>
      </c>
      <c r="Z1471" s="65"/>
      <c r="AA1471" s="322">
        <v>24000</v>
      </c>
      <c r="AB1471" s="56">
        <v>1</v>
      </c>
      <c r="AC1471" s="56">
        <v>1</v>
      </c>
      <c r="AD1471" s="65">
        <v>44885</v>
      </c>
      <c r="AE1471" s="117">
        <v>10000</v>
      </c>
      <c r="AF1471" s="117"/>
      <c r="AG1471" s="56" t="s">
        <v>441</v>
      </c>
      <c r="AH1471" s="140">
        <v>44894</v>
      </c>
      <c r="AI1471" s="267">
        <v>10678356</v>
      </c>
      <c r="AJ1471" s="268" t="s">
        <v>3542</v>
      </c>
      <c r="AK1471" s="70" t="s">
        <v>691</v>
      </c>
      <c r="AL1471" s="76">
        <v>10000</v>
      </c>
      <c r="AM1471" s="76"/>
      <c r="AN1471" s="76" t="s">
        <v>2326</v>
      </c>
      <c r="AO1471" s="76"/>
      <c r="AP1471" s="76"/>
      <c r="AQ1471" s="76"/>
      <c r="AR1471" s="76"/>
      <c r="AS1471" s="76"/>
      <c r="AT1471" s="76"/>
      <c r="AU1471" s="76"/>
      <c r="AV1471" s="76"/>
      <c r="AW1471" s="65">
        <v>44894</v>
      </c>
      <c r="AX1471" s="56">
        <v>694392</v>
      </c>
      <c r="AY1471" s="56">
        <v>38300</v>
      </c>
      <c r="AZ1471" s="56">
        <v>3.83</v>
      </c>
      <c r="BA1471" s="58">
        <f>+AY1471/AZ1471</f>
        <v>10000</v>
      </c>
      <c r="BB1471" s="58" t="s">
        <v>1656</v>
      </c>
      <c r="BD1471" s="56"/>
      <c r="CT1471" s="76">
        <f>+BA1471+BG1471+BM1471+BS1471+BY1471+CE1471+CK1471</f>
        <v>10000</v>
      </c>
      <c r="CU1471" s="76">
        <f>+AL1471+AT1471-CT1471</f>
        <v>0</v>
      </c>
      <c r="CV1471" s="81">
        <f>+AE1471-AL1471-AT1471</f>
        <v>0</v>
      </c>
    </row>
    <row r="1472" spans="1:103">
      <c r="A1472" s="56" t="s">
        <v>688</v>
      </c>
      <c r="B1472" s="13">
        <v>141</v>
      </c>
      <c r="C1472" s="15" t="s">
        <v>402</v>
      </c>
      <c r="D1472" s="15" t="s">
        <v>403</v>
      </c>
      <c r="E1472" s="13"/>
      <c r="F1472" s="13"/>
      <c r="G1472" s="13" t="s">
        <v>274</v>
      </c>
      <c r="H1472" s="13">
        <v>4</v>
      </c>
      <c r="I1472" s="55">
        <v>120.12</v>
      </c>
      <c r="J1472" s="55">
        <v>35900</v>
      </c>
      <c r="K1472" s="15">
        <v>0</v>
      </c>
      <c r="L1472" s="15" t="s">
        <v>41</v>
      </c>
      <c r="M1472" s="62" t="s">
        <v>14</v>
      </c>
      <c r="N1472" s="56" t="s">
        <v>160</v>
      </c>
      <c r="O1472" s="56" t="s">
        <v>689</v>
      </c>
      <c r="S1472" s="70" t="s">
        <v>465</v>
      </c>
      <c r="T1472" s="57" t="s">
        <v>274</v>
      </c>
      <c r="U1472" s="57">
        <v>4</v>
      </c>
      <c r="V1472" s="125">
        <v>120.12</v>
      </c>
      <c r="W1472" s="125" t="s">
        <v>1017</v>
      </c>
      <c r="X1472" s="65">
        <v>44850</v>
      </c>
      <c r="Y1472" s="65">
        <v>45631</v>
      </c>
      <c r="Z1472" s="65"/>
      <c r="AA1472" s="322">
        <v>24000</v>
      </c>
      <c r="AB1472" s="56">
        <v>1</v>
      </c>
      <c r="AC1472" s="56">
        <v>1</v>
      </c>
      <c r="AD1472" s="65">
        <v>44885</v>
      </c>
      <c r="AE1472" s="117">
        <v>9000</v>
      </c>
      <c r="AF1472" s="117"/>
      <c r="AG1472" s="56" t="s">
        <v>441</v>
      </c>
      <c r="AH1472" s="140">
        <v>44908</v>
      </c>
      <c r="AI1472" s="267">
        <v>10678356</v>
      </c>
      <c r="AJ1472" s="268" t="s">
        <v>3542</v>
      </c>
      <c r="AK1472" s="70" t="s">
        <v>692</v>
      </c>
      <c r="AL1472" s="76">
        <v>9000</v>
      </c>
      <c r="AM1472" s="76"/>
      <c r="AN1472" s="76" t="s">
        <v>2327</v>
      </c>
      <c r="AO1472" s="76"/>
      <c r="AP1472" s="76"/>
      <c r="AQ1472" s="76"/>
      <c r="AR1472" s="76"/>
      <c r="AS1472" s="76"/>
      <c r="AT1472" s="76"/>
      <c r="AU1472" s="76"/>
      <c r="AV1472" s="76"/>
      <c r="AW1472" s="65">
        <v>44908</v>
      </c>
      <c r="AX1472" s="56">
        <v>1096</v>
      </c>
      <c r="BA1472" s="58">
        <v>5000</v>
      </c>
      <c r="BB1472" s="58" t="s">
        <v>1656</v>
      </c>
      <c r="BC1472" s="65">
        <v>44908</v>
      </c>
      <c r="BD1472" s="56">
        <v>1098</v>
      </c>
      <c r="BG1472" s="56">
        <v>4000</v>
      </c>
      <c r="CT1472" s="76">
        <f>+BA1472+BG1472+BM1472+BS1472+BY1472+CE1472+CK1472</f>
        <v>9000</v>
      </c>
      <c r="CU1472" s="76">
        <f>+AL1472+AT1472-CT1472</f>
        <v>0</v>
      </c>
      <c r="CV1472" s="81">
        <f>+AE1472-AL1472-AT1472</f>
        <v>0</v>
      </c>
    </row>
    <row r="1473" spans="1:100">
      <c r="A1473" s="56" t="s">
        <v>688</v>
      </c>
      <c r="B1473" s="13">
        <v>141</v>
      </c>
      <c r="C1473" s="15" t="s">
        <v>402</v>
      </c>
      <c r="D1473" s="15" t="s">
        <v>403</v>
      </c>
      <c r="E1473" s="13"/>
      <c r="F1473" s="13"/>
      <c r="G1473" s="13" t="s">
        <v>274</v>
      </c>
      <c r="H1473" s="13">
        <v>4</v>
      </c>
      <c r="I1473" s="55">
        <v>120.12</v>
      </c>
      <c r="J1473" s="55">
        <v>35900</v>
      </c>
      <c r="K1473" s="15">
        <v>0</v>
      </c>
      <c r="L1473" s="15" t="s">
        <v>41</v>
      </c>
      <c r="M1473" s="62" t="s">
        <v>14</v>
      </c>
      <c r="N1473" s="56" t="s">
        <v>160</v>
      </c>
      <c r="O1473" s="56" t="s">
        <v>689</v>
      </c>
      <c r="S1473" s="70" t="s">
        <v>690</v>
      </c>
      <c r="V1473" s="125">
        <v>12.5</v>
      </c>
      <c r="W1473" s="125" t="s">
        <v>1017</v>
      </c>
      <c r="X1473" s="65">
        <v>44850</v>
      </c>
      <c r="Y1473" s="65">
        <v>44854</v>
      </c>
      <c r="Z1473" s="65"/>
      <c r="AA1473" s="322">
        <v>5000</v>
      </c>
      <c r="AB1473" s="56">
        <v>60</v>
      </c>
      <c r="AC1473" s="56">
        <v>1</v>
      </c>
      <c r="AD1473" s="65">
        <v>44941</v>
      </c>
      <c r="AE1473" s="117">
        <v>83.34</v>
      </c>
      <c r="AF1473" s="117"/>
      <c r="AG1473" s="56" t="s">
        <v>441</v>
      </c>
      <c r="AH1473" s="140">
        <v>44979</v>
      </c>
      <c r="AI1473" s="267">
        <v>10678356</v>
      </c>
      <c r="AJ1473" s="268" t="s">
        <v>3542</v>
      </c>
      <c r="AK1473" s="70" t="s">
        <v>694</v>
      </c>
      <c r="AL1473" s="76">
        <v>83.33</v>
      </c>
      <c r="AM1473" s="76"/>
      <c r="AN1473" s="76" t="s">
        <v>2328</v>
      </c>
      <c r="AO1473" s="76"/>
      <c r="AP1473" s="76"/>
      <c r="AQ1473" s="76"/>
      <c r="AR1473" s="76"/>
      <c r="AS1473" s="76"/>
      <c r="AT1473" s="76"/>
      <c r="AU1473" s="76"/>
      <c r="AV1473" s="76"/>
      <c r="AW1473" s="103">
        <v>44977</v>
      </c>
      <c r="AX1473" s="97">
        <v>1235</v>
      </c>
      <c r="AY1473" s="97"/>
      <c r="AZ1473" s="97"/>
      <c r="BA1473" s="101">
        <v>83.33</v>
      </c>
      <c r="BD1473" s="56"/>
      <c r="CT1473" s="76">
        <f>+BA1473+BG1473+BM1473+BS1473+BY1473+CE1473+CK1473</f>
        <v>83.33</v>
      </c>
      <c r="CU1473" s="76">
        <f>+AL1473+AT1473-CT1473</f>
        <v>0</v>
      </c>
      <c r="CV1473" s="81">
        <f>+AE1473-AL1473-AT1473</f>
        <v>1.0000000000005116E-2</v>
      </c>
    </row>
    <row r="1474" spans="1:100">
      <c r="A1474" s="56" t="s">
        <v>688</v>
      </c>
      <c r="B1474" s="13">
        <v>141</v>
      </c>
      <c r="C1474" s="15" t="s">
        <v>402</v>
      </c>
      <c r="D1474" s="15" t="s">
        <v>403</v>
      </c>
      <c r="E1474" s="13"/>
      <c r="F1474" s="13"/>
      <c r="G1474" s="13" t="s">
        <v>274</v>
      </c>
      <c r="H1474" s="13">
        <v>4</v>
      </c>
      <c r="I1474" s="55">
        <v>120.12</v>
      </c>
      <c r="J1474" s="55">
        <v>35900</v>
      </c>
      <c r="K1474" s="15">
        <v>0</v>
      </c>
      <c r="L1474" s="15" t="s">
        <v>41</v>
      </c>
      <c r="M1474" s="62" t="s">
        <v>14</v>
      </c>
      <c r="N1474" s="56" t="s">
        <v>160</v>
      </c>
      <c r="O1474" s="56" t="s">
        <v>689</v>
      </c>
      <c r="S1474" s="70" t="s">
        <v>690</v>
      </c>
      <c r="V1474" s="125">
        <v>12.5</v>
      </c>
      <c r="W1474" s="125" t="s">
        <v>1017</v>
      </c>
      <c r="X1474" s="65">
        <v>44850</v>
      </c>
      <c r="Y1474" s="65">
        <v>44854</v>
      </c>
      <c r="Z1474" s="65"/>
      <c r="AA1474" s="322">
        <v>5000</v>
      </c>
      <c r="AB1474" s="56">
        <v>60</v>
      </c>
      <c r="AC1474" s="56">
        <v>2</v>
      </c>
      <c r="AD1474" s="65">
        <v>44972</v>
      </c>
      <c r="AE1474" s="117">
        <v>83.34</v>
      </c>
      <c r="AF1474" s="117"/>
      <c r="AG1474" s="56" t="s">
        <v>441</v>
      </c>
      <c r="AH1474" s="140">
        <v>44979</v>
      </c>
      <c r="AI1474" s="267">
        <v>10678356</v>
      </c>
      <c r="AJ1474" s="268" t="s">
        <v>3542</v>
      </c>
      <c r="AK1474" s="70" t="s">
        <v>695</v>
      </c>
      <c r="AL1474" s="76">
        <v>83.33</v>
      </c>
      <c r="AM1474" s="76"/>
      <c r="AN1474" s="76" t="s">
        <v>2329</v>
      </c>
      <c r="AO1474" s="76"/>
      <c r="AP1474" s="76"/>
      <c r="AQ1474" s="76"/>
      <c r="AR1474" s="76"/>
      <c r="AS1474" s="76"/>
      <c r="AT1474" s="76"/>
      <c r="AU1474" s="76"/>
      <c r="AV1474" s="76"/>
      <c r="AW1474" s="103">
        <v>44977</v>
      </c>
      <c r="AX1474" s="97">
        <v>1235</v>
      </c>
      <c r="AY1474" s="97"/>
      <c r="AZ1474" s="97"/>
      <c r="BA1474" s="101">
        <v>83.33</v>
      </c>
      <c r="BD1474" s="56"/>
      <c r="CT1474" s="76">
        <f>+BA1474+BG1474+BM1474+BS1474+BY1474+CE1474+CK1474</f>
        <v>83.33</v>
      </c>
      <c r="CU1474" s="76">
        <f>+AL1474+AT1474-CT1474</f>
        <v>0</v>
      </c>
      <c r="CV1474" s="81">
        <f>+AE1474-AL1474-AT1474</f>
        <v>1.0000000000005116E-2</v>
      </c>
    </row>
    <row r="1475" spans="1:100">
      <c r="A1475" s="56" t="s">
        <v>688</v>
      </c>
      <c r="B1475" s="13">
        <v>141</v>
      </c>
      <c r="C1475" s="15" t="s">
        <v>402</v>
      </c>
      <c r="D1475" s="15" t="s">
        <v>403</v>
      </c>
      <c r="E1475" s="13"/>
      <c r="F1475" s="13"/>
      <c r="G1475" s="13" t="s">
        <v>274</v>
      </c>
      <c r="H1475" s="13">
        <v>4</v>
      </c>
      <c r="I1475" s="55">
        <v>120.12</v>
      </c>
      <c r="J1475" s="55">
        <v>35900</v>
      </c>
      <c r="K1475" s="15">
        <v>0</v>
      </c>
      <c r="L1475" s="15" t="s">
        <v>41</v>
      </c>
      <c r="M1475" s="62" t="s">
        <v>14</v>
      </c>
      <c r="N1475" s="56" t="s">
        <v>160</v>
      </c>
      <c r="O1475" s="56" t="s">
        <v>689</v>
      </c>
      <c r="S1475" s="70" t="s">
        <v>690</v>
      </c>
      <c r="V1475" s="125">
        <v>12.5</v>
      </c>
      <c r="W1475" s="125" t="s">
        <v>1017</v>
      </c>
      <c r="X1475" s="65">
        <v>44850</v>
      </c>
      <c r="Y1475" s="65">
        <v>44854</v>
      </c>
      <c r="Z1475" s="65"/>
      <c r="AA1475" s="322">
        <v>5000</v>
      </c>
      <c r="AB1475" s="56">
        <v>60</v>
      </c>
      <c r="AC1475" s="56">
        <v>3</v>
      </c>
      <c r="AD1475" s="65">
        <v>45000</v>
      </c>
      <c r="AE1475" s="117">
        <v>83.34</v>
      </c>
      <c r="AF1475" s="117"/>
      <c r="AG1475" s="56" t="s">
        <v>441</v>
      </c>
      <c r="AH1475" s="140">
        <v>44979</v>
      </c>
      <c r="AI1475" s="267">
        <v>10678356</v>
      </c>
      <c r="AJ1475" s="268" t="s">
        <v>3542</v>
      </c>
      <c r="AK1475" s="70" t="s">
        <v>696</v>
      </c>
      <c r="AL1475" s="76">
        <v>83.33</v>
      </c>
      <c r="AM1475" s="76"/>
      <c r="AN1475" s="76" t="s">
        <v>2330</v>
      </c>
      <c r="AO1475" s="76"/>
      <c r="AP1475" s="76"/>
      <c r="AQ1475" s="76"/>
      <c r="AR1475" s="76"/>
      <c r="AS1475" s="76"/>
      <c r="AT1475" s="76"/>
      <c r="AU1475" s="76"/>
      <c r="AV1475" s="76"/>
      <c r="AW1475" s="103">
        <v>44977</v>
      </c>
      <c r="AX1475" s="97">
        <v>1235</v>
      </c>
      <c r="AY1475" s="97"/>
      <c r="AZ1475" s="97"/>
      <c r="BA1475" s="101">
        <v>83.33</v>
      </c>
      <c r="BD1475" s="56"/>
      <c r="CT1475" s="76">
        <f>+BA1475+BG1475+BM1475+BS1475+BY1475+CE1475+CK1475</f>
        <v>83.33</v>
      </c>
      <c r="CU1475" s="76">
        <f>+AL1475+AT1475-CT1475</f>
        <v>0</v>
      </c>
      <c r="CV1475" s="81">
        <f>+AE1475-AL1475-AT1475</f>
        <v>1.0000000000005116E-2</v>
      </c>
    </row>
    <row r="1476" spans="1:100">
      <c r="A1476" s="56" t="s">
        <v>688</v>
      </c>
      <c r="B1476" s="13">
        <v>141</v>
      </c>
      <c r="C1476" s="15" t="s">
        <v>402</v>
      </c>
      <c r="D1476" s="15" t="s">
        <v>403</v>
      </c>
      <c r="E1476" s="13"/>
      <c r="F1476" s="13"/>
      <c r="G1476" s="13" t="s">
        <v>274</v>
      </c>
      <c r="H1476" s="13">
        <v>4</v>
      </c>
      <c r="I1476" s="55">
        <v>120.12</v>
      </c>
      <c r="J1476" s="55">
        <v>35900</v>
      </c>
      <c r="K1476" s="15">
        <v>0</v>
      </c>
      <c r="L1476" s="15" t="s">
        <v>41</v>
      </c>
      <c r="M1476" s="62" t="s">
        <v>14</v>
      </c>
      <c r="N1476" s="56" t="s">
        <v>160</v>
      </c>
      <c r="O1476" s="56" t="s">
        <v>689</v>
      </c>
      <c r="S1476" s="70" t="s">
        <v>690</v>
      </c>
      <c r="V1476" s="125">
        <v>12.5</v>
      </c>
      <c r="W1476" s="125" t="s">
        <v>1017</v>
      </c>
      <c r="X1476" s="65">
        <v>44850</v>
      </c>
      <c r="Y1476" s="65">
        <v>44854</v>
      </c>
      <c r="Z1476" s="65"/>
      <c r="AA1476" s="322">
        <v>5000</v>
      </c>
      <c r="AB1476" s="56">
        <v>60</v>
      </c>
      <c r="AC1476" s="56">
        <v>4</v>
      </c>
      <c r="AD1476" s="65">
        <v>45031</v>
      </c>
      <c r="AE1476" s="115">
        <v>83.34</v>
      </c>
      <c r="AF1476" s="115"/>
      <c r="AG1476" s="56" t="s">
        <v>441</v>
      </c>
      <c r="AH1476" s="140">
        <v>44979</v>
      </c>
      <c r="AI1476" s="267">
        <v>10678356</v>
      </c>
      <c r="AJ1476" s="268" t="s">
        <v>3542</v>
      </c>
      <c r="AK1476" s="70" t="s">
        <v>697</v>
      </c>
      <c r="AL1476" s="76">
        <v>83.33</v>
      </c>
      <c r="AM1476" s="76"/>
      <c r="AN1476" s="76" t="s">
        <v>2331</v>
      </c>
      <c r="AO1476" s="76"/>
      <c r="AP1476" s="76"/>
      <c r="AQ1476" s="76"/>
      <c r="AR1476" s="76"/>
      <c r="AS1476" s="76"/>
      <c r="AT1476" s="76"/>
      <c r="AU1476" s="76"/>
      <c r="AV1476" s="76"/>
      <c r="AW1476" s="103">
        <v>44977</v>
      </c>
      <c r="AX1476" s="97">
        <v>1235</v>
      </c>
      <c r="AY1476" s="97"/>
      <c r="AZ1476" s="97"/>
      <c r="BA1476" s="101">
        <v>83.33</v>
      </c>
      <c r="BD1476" s="56"/>
      <c r="CT1476" s="76">
        <f>+BA1476+BG1476+BM1476+BS1476+BY1476+CE1476+CK1476</f>
        <v>83.33</v>
      </c>
      <c r="CU1476" s="76">
        <f>+AL1476+AT1476-CT1476</f>
        <v>0</v>
      </c>
      <c r="CV1476" s="81">
        <f>+AE1476-AL1476-AT1476</f>
        <v>1.0000000000005116E-2</v>
      </c>
    </row>
    <row r="1477" spans="1:100">
      <c r="A1477" s="56" t="s">
        <v>688</v>
      </c>
      <c r="B1477" s="13">
        <v>141</v>
      </c>
      <c r="C1477" s="15" t="s">
        <v>402</v>
      </c>
      <c r="D1477" s="15" t="s">
        <v>403</v>
      </c>
      <c r="E1477" s="13"/>
      <c r="F1477" s="13"/>
      <c r="G1477" s="13" t="s">
        <v>274</v>
      </c>
      <c r="H1477" s="13">
        <v>4</v>
      </c>
      <c r="I1477" s="55">
        <v>120.12</v>
      </c>
      <c r="J1477" s="55">
        <v>35900</v>
      </c>
      <c r="K1477" s="15">
        <v>0</v>
      </c>
      <c r="L1477" s="15" t="s">
        <v>41</v>
      </c>
      <c r="M1477" s="62" t="s">
        <v>14</v>
      </c>
      <c r="N1477" s="56" t="s">
        <v>160</v>
      </c>
      <c r="O1477" s="56" t="s">
        <v>689</v>
      </c>
      <c r="S1477" s="70" t="s">
        <v>690</v>
      </c>
      <c r="V1477" s="125">
        <v>12.5</v>
      </c>
      <c r="W1477" s="125" t="s">
        <v>1017</v>
      </c>
      <c r="X1477" s="65">
        <v>44850</v>
      </c>
      <c r="Y1477" s="65">
        <v>44854</v>
      </c>
      <c r="Z1477" s="65"/>
      <c r="AA1477" s="322">
        <v>5000</v>
      </c>
      <c r="AB1477" s="56">
        <v>60</v>
      </c>
      <c r="AC1477" s="56">
        <v>5</v>
      </c>
      <c r="AD1477" s="65">
        <v>45061</v>
      </c>
      <c r="AE1477" s="115">
        <v>83.34</v>
      </c>
      <c r="AF1477" s="115"/>
      <c r="AG1477" s="56" t="s">
        <v>441</v>
      </c>
      <c r="AH1477" s="140">
        <v>44979</v>
      </c>
      <c r="AI1477" s="267">
        <v>10678356</v>
      </c>
      <c r="AJ1477" s="268" t="s">
        <v>3542</v>
      </c>
      <c r="AK1477" s="70" t="s">
        <v>698</v>
      </c>
      <c r="AL1477" s="76">
        <v>83.33</v>
      </c>
      <c r="AM1477" s="76"/>
      <c r="AN1477" s="76" t="s">
        <v>2332</v>
      </c>
      <c r="AO1477" s="76"/>
      <c r="AP1477" s="76"/>
      <c r="AQ1477" s="76"/>
      <c r="AR1477" s="76"/>
      <c r="AS1477" s="76"/>
      <c r="AT1477" s="76"/>
      <c r="AU1477" s="76"/>
      <c r="AV1477" s="76"/>
      <c r="AW1477" s="103">
        <v>44977</v>
      </c>
      <c r="AX1477" s="97">
        <v>1235</v>
      </c>
      <c r="AY1477" s="97"/>
      <c r="AZ1477" s="97"/>
      <c r="BA1477" s="101">
        <v>83.33</v>
      </c>
      <c r="BD1477" s="56"/>
      <c r="CT1477" s="76">
        <f>+BA1477+BG1477+BM1477+BS1477+BY1477+CE1477+CK1477</f>
        <v>83.33</v>
      </c>
      <c r="CU1477" s="76">
        <f>+AL1477+AT1477-CT1477</f>
        <v>0</v>
      </c>
      <c r="CV1477" s="81">
        <f>+AE1477-AL1477-AT1477</f>
        <v>1.0000000000005116E-2</v>
      </c>
    </row>
    <row r="1478" spans="1:100">
      <c r="A1478" s="56" t="s">
        <v>688</v>
      </c>
      <c r="B1478" s="13">
        <v>141</v>
      </c>
      <c r="C1478" s="15" t="s">
        <v>402</v>
      </c>
      <c r="D1478" s="15" t="s">
        <v>403</v>
      </c>
      <c r="E1478" s="13"/>
      <c r="F1478" s="13"/>
      <c r="G1478" s="13" t="s">
        <v>274</v>
      </c>
      <c r="H1478" s="13">
        <v>4</v>
      </c>
      <c r="I1478" s="55">
        <v>120.12</v>
      </c>
      <c r="J1478" s="55">
        <v>35900</v>
      </c>
      <c r="K1478" s="15">
        <v>0</v>
      </c>
      <c r="L1478" s="15" t="s">
        <v>41</v>
      </c>
      <c r="M1478" s="62" t="s">
        <v>14</v>
      </c>
      <c r="N1478" s="56" t="s">
        <v>160</v>
      </c>
      <c r="O1478" s="56" t="s">
        <v>689</v>
      </c>
      <c r="S1478" s="70" t="s">
        <v>690</v>
      </c>
      <c r="V1478" s="125">
        <v>12.5</v>
      </c>
      <c r="W1478" s="125" t="s">
        <v>1017</v>
      </c>
      <c r="X1478" s="65">
        <v>44850</v>
      </c>
      <c r="Y1478" s="65">
        <v>44854</v>
      </c>
      <c r="Z1478" s="65"/>
      <c r="AA1478" s="322">
        <v>5000</v>
      </c>
      <c r="AB1478" s="56">
        <v>60</v>
      </c>
      <c r="AC1478" s="56">
        <v>6</v>
      </c>
      <c r="AD1478" s="65">
        <v>45092</v>
      </c>
      <c r="AE1478" s="115">
        <v>83.34</v>
      </c>
      <c r="AF1478" s="115"/>
      <c r="AG1478" s="56" t="s">
        <v>441</v>
      </c>
      <c r="AH1478" s="140">
        <v>44979</v>
      </c>
      <c r="AI1478" s="267">
        <v>10678356</v>
      </c>
      <c r="AJ1478" s="268" t="s">
        <v>3542</v>
      </c>
      <c r="AK1478" s="70" t="s">
        <v>693</v>
      </c>
      <c r="AL1478" s="76">
        <v>83.33</v>
      </c>
      <c r="AM1478" s="76"/>
      <c r="AN1478" s="76" t="s">
        <v>2333</v>
      </c>
      <c r="AO1478" s="76"/>
      <c r="AP1478" s="76"/>
      <c r="AQ1478" s="76"/>
      <c r="AR1478" s="76"/>
      <c r="AS1478" s="76"/>
      <c r="AT1478" s="76"/>
      <c r="AU1478" s="76"/>
      <c r="AV1478" s="76"/>
      <c r="AW1478" s="103">
        <v>44977</v>
      </c>
      <c r="AX1478" s="97">
        <v>1235</v>
      </c>
      <c r="AY1478" s="97"/>
      <c r="AZ1478" s="97"/>
      <c r="BA1478" s="101">
        <v>83.33</v>
      </c>
      <c r="BD1478" s="56"/>
      <c r="CT1478" s="76">
        <f>+BA1478+BG1478+BM1478+BS1478+BY1478+CE1478+CK1478</f>
        <v>83.33</v>
      </c>
      <c r="CU1478" s="76">
        <f>+AL1478+AT1478-CT1478</f>
        <v>0</v>
      </c>
      <c r="CV1478" s="81">
        <f>+AE1478-AL1478-AT1478</f>
        <v>1.0000000000005116E-2</v>
      </c>
    </row>
    <row r="1479" spans="1:100">
      <c r="A1479" s="56" t="s">
        <v>688</v>
      </c>
      <c r="B1479" s="13">
        <v>141</v>
      </c>
      <c r="C1479" s="15" t="s">
        <v>402</v>
      </c>
      <c r="D1479" s="15" t="s">
        <v>403</v>
      </c>
      <c r="E1479" s="13"/>
      <c r="F1479" s="13"/>
      <c r="G1479" s="13" t="s">
        <v>274</v>
      </c>
      <c r="H1479" s="13">
        <v>4</v>
      </c>
      <c r="I1479" s="55">
        <v>120.12</v>
      </c>
      <c r="J1479" s="55">
        <v>35900</v>
      </c>
      <c r="K1479" s="15">
        <v>0</v>
      </c>
      <c r="L1479" s="15" t="s">
        <v>41</v>
      </c>
      <c r="M1479" s="62" t="s">
        <v>14</v>
      </c>
      <c r="N1479" s="56" t="s">
        <v>160</v>
      </c>
      <c r="O1479" s="56" t="s">
        <v>689</v>
      </c>
      <c r="S1479" s="70" t="s">
        <v>690</v>
      </c>
      <c r="V1479" s="125">
        <v>12.5</v>
      </c>
      <c r="W1479" s="125" t="s">
        <v>1017</v>
      </c>
      <c r="X1479" s="65">
        <v>44850</v>
      </c>
      <c r="Y1479" s="65">
        <v>44854</v>
      </c>
      <c r="Z1479" s="65"/>
      <c r="AA1479" s="322">
        <v>5000</v>
      </c>
      <c r="AB1479" s="56">
        <v>60</v>
      </c>
      <c r="AC1479" s="56">
        <v>7</v>
      </c>
      <c r="AD1479" s="65">
        <v>45122</v>
      </c>
      <c r="AE1479" s="115">
        <v>83.34</v>
      </c>
      <c r="AF1479" s="115"/>
      <c r="AG1479" s="56" t="s">
        <v>441</v>
      </c>
      <c r="AH1479" s="140">
        <v>44979</v>
      </c>
      <c r="AI1479" s="267">
        <v>10678356</v>
      </c>
      <c r="AJ1479" s="268" t="s">
        <v>3542</v>
      </c>
      <c r="AK1479" s="70" t="s">
        <v>699</v>
      </c>
      <c r="AL1479" s="76">
        <v>83.33</v>
      </c>
      <c r="AM1479" s="76"/>
      <c r="AN1479" s="76" t="s">
        <v>2334</v>
      </c>
      <c r="AO1479" s="76"/>
      <c r="AP1479" s="76"/>
      <c r="AQ1479" s="76"/>
      <c r="AR1479" s="76"/>
      <c r="AS1479" s="76"/>
      <c r="AT1479" s="76"/>
      <c r="AU1479" s="76"/>
      <c r="AV1479" s="76"/>
      <c r="AW1479" s="103">
        <v>44977</v>
      </c>
      <c r="AX1479" s="97">
        <v>1235</v>
      </c>
      <c r="AY1479" s="97"/>
      <c r="AZ1479" s="97"/>
      <c r="BA1479" s="101">
        <v>83.33</v>
      </c>
      <c r="BD1479" s="56"/>
      <c r="CT1479" s="76">
        <f>+BA1479+BG1479+BM1479+BS1479+BY1479+CE1479+CK1479</f>
        <v>83.33</v>
      </c>
      <c r="CU1479" s="76">
        <f>+AL1479+AT1479-CT1479</f>
        <v>0</v>
      </c>
      <c r="CV1479" s="81">
        <f>+AE1479-AL1479-AT1479</f>
        <v>1.0000000000005116E-2</v>
      </c>
    </row>
    <row r="1480" spans="1:100">
      <c r="A1480" s="56" t="s">
        <v>688</v>
      </c>
      <c r="B1480" s="13">
        <v>141</v>
      </c>
      <c r="C1480" s="15" t="s">
        <v>402</v>
      </c>
      <c r="D1480" s="15" t="s">
        <v>403</v>
      </c>
      <c r="E1480" s="13"/>
      <c r="F1480" s="13"/>
      <c r="G1480" s="13" t="s">
        <v>274</v>
      </c>
      <c r="H1480" s="13">
        <v>4</v>
      </c>
      <c r="I1480" s="55">
        <v>120.12</v>
      </c>
      <c r="J1480" s="55">
        <v>35900</v>
      </c>
      <c r="K1480" s="15">
        <v>0</v>
      </c>
      <c r="L1480" s="15" t="s">
        <v>41</v>
      </c>
      <c r="M1480" s="62" t="s">
        <v>14</v>
      </c>
      <c r="N1480" s="56" t="s">
        <v>160</v>
      </c>
      <c r="O1480" s="56" t="s">
        <v>689</v>
      </c>
      <c r="S1480" s="70" t="s">
        <v>690</v>
      </c>
      <c r="V1480" s="125">
        <v>12.5</v>
      </c>
      <c r="W1480" s="125" t="s">
        <v>1017</v>
      </c>
      <c r="X1480" s="65">
        <v>44850</v>
      </c>
      <c r="Y1480" s="65">
        <v>44854</v>
      </c>
      <c r="Z1480" s="65"/>
      <c r="AA1480" s="322">
        <v>5000</v>
      </c>
      <c r="AB1480" s="56">
        <v>60</v>
      </c>
      <c r="AC1480" s="56">
        <v>8</v>
      </c>
      <c r="AD1480" s="65">
        <v>45153</v>
      </c>
      <c r="AE1480" s="115">
        <v>83.34</v>
      </c>
      <c r="AF1480" s="115"/>
      <c r="AG1480" s="56" t="s">
        <v>441</v>
      </c>
      <c r="AH1480" s="140">
        <v>44979</v>
      </c>
      <c r="AI1480" s="267">
        <v>10678356</v>
      </c>
      <c r="AJ1480" s="268" t="s">
        <v>3542</v>
      </c>
      <c r="AK1480" s="70" t="s">
        <v>700</v>
      </c>
      <c r="AL1480" s="76">
        <v>83.33</v>
      </c>
      <c r="AM1480" s="76"/>
      <c r="AN1480" s="76" t="s">
        <v>2335</v>
      </c>
      <c r="AO1480" s="76"/>
      <c r="AP1480" s="76"/>
      <c r="AQ1480" s="76"/>
      <c r="AR1480" s="76"/>
      <c r="AS1480" s="76"/>
      <c r="AT1480" s="76"/>
      <c r="AU1480" s="76"/>
      <c r="AV1480" s="76"/>
      <c r="AW1480" s="103">
        <v>44977</v>
      </c>
      <c r="AX1480" s="97">
        <v>1235</v>
      </c>
      <c r="AY1480" s="97"/>
      <c r="AZ1480" s="97"/>
      <c r="BA1480" s="101">
        <v>83.33</v>
      </c>
      <c r="BD1480" s="56"/>
      <c r="CT1480" s="76">
        <f>+BA1480+BG1480+BM1480+BS1480+BY1480+CE1480+CK1480</f>
        <v>83.33</v>
      </c>
      <c r="CU1480" s="76">
        <f>+AL1480+AT1480-CT1480</f>
        <v>0</v>
      </c>
      <c r="CV1480" s="81">
        <f>+AE1480-AL1480-AT1480</f>
        <v>1.0000000000005116E-2</v>
      </c>
    </row>
    <row r="1481" spans="1:100">
      <c r="A1481" s="56" t="s">
        <v>688</v>
      </c>
      <c r="B1481" s="13">
        <v>141</v>
      </c>
      <c r="C1481" s="15" t="s">
        <v>402</v>
      </c>
      <c r="D1481" s="15" t="s">
        <v>403</v>
      </c>
      <c r="E1481" s="13"/>
      <c r="F1481" s="13"/>
      <c r="G1481" s="13" t="s">
        <v>274</v>
      </c>
      <c r="H1481" s="13">
        <v>4</v>
      </c>
      <c r="I1481" s="55">
        <v>120.12</v>
      </c>
      <c r="J1481" s="55">
        <v>35900</v>
      </c>
      <c r="K1481" s="15">
        <v>0</v>
      </c>
      <c r="L1481" s="15" t="s">
        <v>41</v>
      </c>
      <c r="M1481" s="62" t="s">
        <v>14</v>
      </c>
      <c r="N1481" s="56" t="s">
        <v>160</v>
      </c>
      <c r="O1481" s="56" t="s">
        <v>689</v>
      </c>
      <c r="S1481" s="70" t="s">
        <v>690</v>
      </c>
      <c r="V1481" s="125">
        <v>12.5</v>
      </c>
      <c r="W1481" s="125" t="s">
        <v>1017</v>
      </c>
      <c r="X1481" s="65">
        <v>44850</v>
      </c>
      <c r="Y1481" s="65">
        <v>44854</v>
      </c>
      <c r="Z1481" s="65"/>
      <c r="AA1481" s="322">
        <v>5000</v>
      </c>
      <c r="AB1481" s="56">
        <v>60</v>
      </c>
      <c r="AC1481" s="56">
        <v>9</v>
      </c>
      <c r="AD1481" s="65">
        <v>45184</v>
      </c>
      <c r="AE1481" s="115">
        <v>83.34</v>
      </c>
      <c r="AF1481" s="115"/>
      <c r="AG1481" s="56" t="s">
        <v>441</v>
      </c>
      <c r="AH1481" s="140">
        <v>44979</v>
      </c>
      <c r="AI1481" s="267">
        <v>10678356</v>
      </c>
      <c r="AJ1481" s="268" t="s">
        <v>3542</v>
      </c>
      <c r="AK1481" s="70" t="s">
        <v>701</v>
      </c>
      <c r="AL1481" s="76">
        <v>83.33</v>
      </c>
      <c r="AM1481" s="76"/>
      <c r="AN1481" s="76" t="s">
        <v>2336</v>
      </c>
      <c r="AO1481" s="76"/>
      <c r="AP1481" s="76"/>
      <c r="AQ1481" s="76"/>
      <c r="AR1481" s="76"/>
      <c r="AS1481" s="76"/>
      <c r="AT1481" s="76"/>
      <c r="AU1481" s="76"/>
      <c r="AV1481" s="76"/>
      <c r="AW1481" s="103">
        <v>44977</v>
      </c>
      <c r="AX1481" s="97">
        <v>1235</v>
      </c>
      <c r="AY1481" s="97"/>
      <c r="AZ1481" s="97"/>
      <c r="BA1481" s="101">
        <v>83.33</v>
      </c>
      <c r="BD1481" s="56"/>
      <c r="CT1481" s="76">
        <f>+BA1481+BG1481+BM1481+BS1481+BY1481+CE1481+CK1481</f>
        <v>83.33</v>
      </c>
      <c r="CU1481" s="76">
        <f>+AL1481+AT1481-CT1481</f>
        <v>0</v>
      </c>
      <c r="CV1481" s="81">
        <f>+AE1481-AL1481-AT1481</f>
        <v>1.0000000000005116E-2</v>
      </c>
    </row>
    <row r="1482" spans="1:100">
      <c r="A1482" s="56" t="s">
        <v>688</v>
      </c>
      <c r="B1482" s="13">
        <v>141</v>
      </c>
      <c r="C1482" s="15" t="s">
        <v>402</v>
      </c>
      <c r="D1482" s="15" t="s">
        <v>403</v>
      </c>
      <c r="E1482" s="13"/>
      <c r="F1482" s="13"/>
      <c r="G1482" s="13" t="s">
        <v>274</v>
      </c>
      <c r="H1482" s="13">
        <v>4</v>
      </c>
      <c r="I1482" s="55">
        <v>120.12</v>
      </c>
      <c r="J1482" s="55">
        <v>35900</v>
      </c>
      <c r="K1482" s="15">
        <v>0</v>
      </c>
      <c r="L1482" s="15" t="s">
        <v>41</v>
      </c>
      <c r="M1482" s="62" t="s">
        <v>14</v>
      </c>
      <c r="N1482" s="56" t="s">
        <v>160</v>
      </c>
      <c r="O1482" s="56" t="s">
        <v>689</v>
      </c>
      <c r="S1482" s="70" t="s">
        <v>690</v>
      </c>
      <c r="V1482" s="125">
        <v>12.5</v>
      </c>
      <c r="W1482" s="125" t="s">
        <v>1017</v>
      </c>
      <c r="X1482" s="65">
        <v>44850</v>
      </c>
      <c r="Y1482" s="65">
        <v>44854</v>
      </c>
      <c r="Z1482" s="65"/>
      <c r="AA1482" s="322">
        <v>5000</v>
      </c>
      <c r="AB1482" s="56">
        <v>60</v>
      </c>
      <c r="AC1482" s="56">
        <v>10</v>
      </c>
      <c r="AD1482" s="65">
        <v>45214</v>
      </c>
      <c r="AE1482" s="115">
        <v>83.34</v>
      </c>
      <c r="AF1482" s="115"/>
      <c r="AG1482" s="56" t="s">
        <v>441</v>
      </c>
      <c r="AH1482" s="140">
        <v>44979</v>
      </c>
      <c r="AI1482" s="267">
        <v>10678356</v>
      </c>
      <c r="AJ1482" s="268" t="s">
        <v>3542</v>
      </c>
      <c r="AK1482" s="70" t="s">
        <v>702</v>
      </c>
      <c r="AL1482" s="76">
        <v>83.33</v>
      </c>
      <c r="AM1482" s="76"/>
      <c r="AN1482" s="76" t="s">
        <v>2337</v>
      </c>
      <c r="AO1482" s="76"/>
      <c r="AP1482" s="76"/>
      <c r="AQ1482" s="76"/>
      <c r="AR1482" s="76"/>
      <c r="AS1482" s="76"/>
      <c r="AT1482" s="76"/>
      <c r="AU1482" s="76"/>
      <c r="AV1482" s="76"/>
      <c r="AW1482" s="103">
        <v>44977</v>
      </c>
      <c r="AX1482" s="97">
        <v>1235</v>
      </c>
      <c r="AY1482" s="97"/>
      <c r="AZ1482" s="97"/>
      <c r="BA1482" s="101">
        <v>83.33</v>
      </c>
      <c r="BD1482" s="56"/>
      <c r="CT1482" s="76">
        <f>+BA1482+BG1482+BM1482+BS1482+BY1482+CE1482+CK1482</f>
        <v>83.33</v>
      </c>
      <c r="CU1482" s="76">
        <f>+AL1482+AT1482-CT1482</f>
        <v>0</v>
      </c>
      <c r="CV1482" s="81">
        <f>+AE1482-AL1482-AT1482</f>
        <v>1.0000000000005116E-2</v>
      </c>
    </row>
    <row r="1483" spans="1:100">
      <c r="A1483" s="56" t="s">
        <v>688</v>
      </c>
      <c r="B1483" s="13">
        <v>141</v>
      </c>
      <c r="C1483" s="15" t="s">
        <v>402</v>
      </c>
      <c r="D1483" s="15" t="s">
        <v>403</v>
      </c>
      <c r="E1483" s="13"/>
      <c r="F1483" s="13"/>
      <c r="G1483" s="13" t="s">
        <v>274</v>
      </c>
      <c r="H1483" s="13">
        <v>4</v>
      </c>
      <c r="I1483" s="55">
        <v>120.12</v>
      </c>
      <c r="J1483" s="55">
        <v>35900</v>
      </c>
      <c r="K1483" s="15">
        <v>0</v>
      </c>
      <c r="L1483" s="15" t="s">
        <v>41</v>
      </c>
      <c r="M1483" s="62" t="s">
        <v>14</v>
      </c>
      <c r="N1483" s="56" t="s">
        <v>160</v>
      </c>
      <c r="O1483" s="56" t="s">
        <v>689</v>
      </c>
      <c r="S1483" s="70" t="s">
        <v>690</v>
      </c>
      <c r="V1483" s="125">
        <v>12.5</v>
      </c>
      <c r="W1483" s="125" t="s">
        <v>1017</v>
      </c>
      <c r="X1483" s="65">
        <v>44850</v>
      </c>
      <c r="Y1483" s="65">
        <v>44854</v>
      </c>
      <c r="Z1483" s="65"/>
      <c r="AA1483" s="322">
        <v>5000</v>
      </c>
      <c r="AB1483" s="56">
        <v>60</v>
      </c>
      <c r="AC1483" s="56">
        <v>11</v>
      </c>
      <c r="AD1483" s="65">
        <v>45245</v>
      </c>
      <c r="AE1483" s="115">
        <v>83.34</v>
      </c>
      <c r="AF1483" s="115"/>
      <c r="AG1483" s="56" t="s">
        <v>441</v>
      </c>
      <c r="AH1483" s="140">
        <v>44979</v>
      </c>
      <c r="AI1483" s="267">
        <v>10678356</v>
      </c>
      <c r="AJ1483" s="268" t="s">
        <v>3542</v>
      </c>
      <c r="AK1483" s="70" t="s">
        <v>703</v>
      </c>
      <c r="AL1483" s="76">
        <v>83.33</v>
      </c>
      <c r="AM1483" s="76"/>
      <c r="AN1483" s="76" t="s">
        <v>2338</v>
      </c>
      <c r="AO1483" s="76"/>
      <c r="AP1483" s="76"/>
      <c r="AQ1483" s="76"/>
      <c r="AR1483" s="76"/>
      <c r="AS1483" s="76"/>
      <c r="AT1483" s="76"/>
      <c r="AU1483" s="76"/>
      <c r="AV1483" s="76"/>
      <c r="AW1483" s="103">
        <v>44977</v>
      </c>
      <c r="AX1483" s="97">
        <v>1235</v>
      </c>
      <c r="AY1483" s="97"/>
      <c r="AZ1483" s="97"/>
      <c r="BA1483" s="101">
        <v>83.33</v>
      </c>
      <c r="BD1483" s="56"/>
      <c r="CT1483" s="76">
        <f>+BA1483+BG1483+BM1483+BS1483+BY1483+CE1483+CK1483</f>
        <v>83.33</v>
      </c>
      <c r="CU1483" s="76">
        <f>+AL1483+AT1483-CT1483</f>
        <v>0</v>
      </c>
      <c r="CV1483" s="81">
        <f>+AE1483-AL1483-AT1483</f>
        <v>1.0000000000005116E-2</v>
      </c>
    </row>
    <row r="1484" spans="1:100">
      <c r="A1484" s="56" t="s">
        <v>688</v>
      </c>
      <c r="B1484" s="13">
        <v>141</v>
      </c>
      <c r="C1484" s="15" t="s">
        <v>402</v>
      </c>
      <c r="D1484" s="15" t="s">
        <v>403</v>
      </c>
      <c r="E1484" s="13"/>
      <c r="F1484" s="13"/>
      <c r="G1484" s="13" t="s">
        <v>274</v>
      </c>
      <c r="H1484" s="13">
        <v>4</v>
      </c>
      <c r="I1484" s="55">
        <v>120.12</v>
      </c>
      <c r="J1484" s="55">
        <v>35900</v>
      </c>
      <c r="K1484" s="15">
        <v>0</v>
      </c>
      <c r="L1484" s="15" t="s">
        <v>41</v>
      </c>
      <c r="M1484" s="62" t="s">
        <v>14</v>
      </c>
      <c r="N1484" s="56" t="s">
        <v>160</v>
      </c>
      <c r="O1484" s="56" t="s">
        <v>689</v>
      </c>
      <c r="S1484" s="70" t="s">
        <v>690</v>
      </c>
      <c r="V1484" s="125">
        <v>12.5</v>
      </c>
      <c r="W1484" s="125" t="s">
        <v>1017</v>
      </c>
      <c r="X1484" s="65">
        <v>44850</v>
      </c>
      <c r="Y1484" s="65">
        <v>44854</v>
      </c>
      <c r="Z1484" s="65"/>
      <c r="AA1484" s="322">
        <v>5000</v>
      </c>
      <c r="AB1484" s="56">
        <v>60</v>
      </c>
      <c r="AC1484" s="56">
        <v>12</v>
      </c>
      <c r="AD1484" s="65">
        <v>45275</v>
      </c>
      <c r="AE1484" s="115">
        <v>83.34</v>
      </c>
      <c r="AF1484" s="115"/>
      <c r="AG1484" s="56" t="s">
        <v>441</v>
      </c>
      <c r="AH1484" s="140">
        <v>44979</v>
      </c>
      <c r="AI1484" s="267">
        <v>10678356</v>
      </c>
      <c r="AJ1484" s="268" t="s">
        <v>3542</v>
      </c>
      <c r="AK1484" s="70" t="s">
        <v>704</v>
      </c>
      <c r="AL1484" s="76">
        <v>83.33</v>
      </c>
      <c r="AM1484" s="76"/>
      <c r="AN1484" s="76" t="s">
        <v>2339</v>
      </c>
      <c r="AO1484" s="76"/>
      <c r="AP1484" s="76"/>
      <c r="AQ1484" s="76"/>
      <c r="AR1484" s="76"/>
      <c r="AS1484" s="76"/>
      <c r="AT1484" s="76"/>
      <c r="AU1484" s="76"/>
      <c r="AV1484" s="76"/>
      <c r="AW1484" s="103">
        <v>44977</v>
      </c>
      <c r="AX1484" s="97">
        <v>1235</v>
      </c>
      <c r="AY1484" s="97"/>
      <c r="AZ1484" s="97"/>
      <c r="BA1484" s="101">
        <v>83.37</v>
      </c>
      <c r="BD1484" s="56"/>
      <c r="CT1484" s="76">
        <f>+BA1484+BG1484+BM1484+BS1484+BY1484+CE1484+CK1484</f>
        <v>83.37</v>
      </c>
      <c r="CU1484" s="76">
        <f>+AL1484+AT1484-CT1484</f>
        <v>-4.0000000000006253E-2</v>
      </c>
      <c r="CV1484" s="81">
        <f>+AE1484-AL1484-AT1484</f>
        <v>1.0000000000005116E-2</v>
      </c>
    </row>
    <row r="1485" spans="1:100">
      <c r="A1485" s="56" t="s">
        <v>688</v>
      </c>
      <c r="B1485" s="13">
        <v>141</v>
      </c>
      <c r="C1485" s="15" t="s">
        <v>402</v>
      </c>
      <c r="D1485" s="15" t="s">
        <v>403</v>
      </c>
      <c r="E1485" s="13"/>
      <c r="F1485" s="13"/>
      <c r="G1485" s="13" t="s">
        <v>274</v>
      </c>
      <c r="H1485" s="13">
        <v>4</v>
      </c>
      <c r="I1485" s="55">
        <v>120.12</v>
      </c>
      <c r="J1485" s="55">
        <v>35900</v>
      </c>
      <c r="K1485" s="15">
        <v>0</v>
      </c>
      <c r="L1485" s="15" t="s">
        <v>41</v>
      </c>
      <c r="M1485" s="62" t="s">
        <v>14</v>
      </c>
      <c r="N1485" s="56" t="s">
        <v>160</v>
      </c>
      <c r="O1485" s="56" t="s">
        <v>689</v>
      </c>
      <c r="S1485" s="70" t="s">
        <v>690</v>
      </c>
      <c r="V1485" s="125">
        <v>12.5</v>
      </c>
      <c r="W1485" s="125" t="s">
        <v>1017</v>
      </c>
      <c r="X1485" s="65">
        <v>44850</v>
      </c>
      <c r="Y1485" s="65">
        <v>44854</v>
      </c>
      <c r="Z1485" s="65"/>
      <c r="AA1485" s="322">
        <v>5000</v>
      </c>
      <c r="AB1485" s="56">
        <v>60</v>
      </c>
      <c r="AC1485" s="56">
        <v>13</v>
      </c>
      <c r="AD1485" s="65">
        <v>45306</v>
      </c>
      <c r="AE1485" s="115">
        <v>83.34</v>
      </c>
      <c r="AF1485" s="115"/>
      <c r="AH1485" s="70"/>
      <c r="AI1485" s="70"/>
      <c r="AJ1485" s="70"/>
      <c r="AK1485" s="70"/>
      <c r="AL1485" s="70"/>
      <c r="AM1485" s="70"/>
      <c r="AN1485" s="70"/>
      <c r="AO1485" s="70"/>
      <c r="AP1485" s="70"/>
      <c r="AQ1485" s="70"/>
      <c r="AR1485" s="70"/>
      <c r="AS1485" s="70"/>
      <c r="AT1485" s="70"/>
      <c r="AU1485" s="70"/>
      <c r="AV1485" s="70"/>
      <c r="AW1485" s="56"/>
      <c r="BD1485" s="56"/>
      <c r="CT1485" s="76">
        <f>+BA1485+BG1485+BM1485+BS1485+BY1485+CE1485+CK1485</f>
        <v>0</v>
      </c>
      <c r="CU1485" s="76">
        <f>+AL1485+AT1485-CT1485</f>
        <v>0</v>
      </c>
      <c r="CV1485" s="81">
        <f>+AE1485-AL1485-AT1485</f>
        <v>83.34</v>
      </c>
    </row>
    <row r="1486" spans="1:100">
      <c r="A1486" s="56" t="s">
        <v>688</v>
      </c>
      <c r="B1486" s="13">
        <v>141</v>
      </c>
      <c r="C1486" s="15" t="s">
        <v>402</v>
      </c>
      <c r="D1486" s="15" t="s">
        <v>403</v>
      </c>
      <c r="E1486" s="13"/>
      <c r="F1486" s="13"/>
      <c r="G1486" s="13" t="s">
        <v>274</v>
      </c>
      <c r="H1486" s="13">
        <v>4</v>
      </c>
      <c r="I1486" s="55">
        <v>120.12</v>
      </c>
      <c r="J1486" s="55">
        <v>35900</v>
      </c>
      <c r="K1486" s="15">
        <v>0</v>
      </c>
      <c r="L1486" s="15" t="s">
        <v>41</v>
      </c>
      <c r="M1486" s="62" t="s">
        <v>14</v>
      </c>
      <c r="N1486" s="56" t="s">
        <v>160</v>
      </c>
      <c r="O1486" s="56" t="s">
        <v>689</v>
      </c>
      <c r="S1486" s="70" t="s">
        <v>690</v>
      </c>
      <c r="V1486" s="125">
        <v>12.5</v>
      </c>
      <c r="W1486" s="125" t="s">
        <v>1017</v>
      </c>
      <c r="X1486" s="65">
        <v>44850</v>
      </c>
      <c r="Y1486" s="65">
        <v>44854</v>
      </c>
      <c r="Z1486" s="65"/>
      <c r="AA1486" s="322">
        <v>5000</v>
      </c>
      <c r="AB1486" s="56">
        <v>60</v>
      </c>
      <c r="AC1486" s="56">
        <v>14</v>
      </c>
      <c r="AD1486" s="65">
        <v>45337</v>
      </c>
      <c r="AE1486" s="115">
        <v>83.34</v>
      </c>
      <c r="AF1486" s="115"/>
      <c r="AL1486" s="56"/>
      <c r="AM1486" s="56"/>
      <c r="AN1486" s="56"/>
      <c r="AO1486" s="56"/>
      <c r="AP1486" s="56"/>
      <c r="AQ1486" s="56"/>
      <c r="AR1486" s="56"/>
      <c r="AS1486" s="56"/>
      <c r="AT1486" s="56"/>
      <c r="AU1486" s="56"/>
      <c r="AV1486" s="56"/>
      <c r="AW1486" s="56"/>
      <c r="BD1486" s="56"/>
      <c r="CT1486" s="76">
        <f>+BA1486+BG1486+BM1486+BS1486+BY1486+CE1486+CK1486</f>
        <v>0</v>
      </c>
      <c r="CU1486" s="76">
        <f>+AL1486+AT1486-CT1486</f>
        <v>0</v>
      </c>
      <c r="CV1486" s="81">
        <f>+AE1486-AL1486-AT1486</f>
        <v>83.34</v>
      </c>
    </row>
    <row r="1487" spans="1:100">
      <c r="A1487" s="56" t="s">
        <v>688</v>
      </c>
      <c r="B1487" s="13">
        <v>141</v>
      </c>
      <c r="C1487" s="15" t="s">
        <v>402</v>
      </c>
      <c r="D1487" s="15" t="s">
        <v>403</v>
      </c>
      <c r="E1487" s="13"/>
      <c r="F1487" s="13"/>
      <c r="G1487" s="13" t="s">
        <v>274</v>
      </c>
      <c r="H1487" s="13">
        <v>4</v>
      </c>
      <c r="I1487" s="55">
        <v>120.12</v>
      </c>
      <c r="J1487" s="55">
        <v>35900</v>
      </c>
      <c r="K1487" s="15">
        <v>0</v>
      </c>
      <c r="L1487" s="15" t="s">
        <v>41</v>
      </c>
      <c r="M1487" s="62" t="s">
        <v>14</v>
      </c>
      <c r="N1487" s="56" t="s">
        <v>160</v>
      </c>
      <c r="O1487" s="56" t="s">
        <v>689</v>
      </c>
      <c r="S1487" s="70" t="s">
        <v>690</v>
      </c>
      <c r="V1487" s="125">
        <v>12.5</v>
      </c>
      <c r="W1487" s="125" t="s">
        <v>1017</v>
      </c>
      <c r="X1487" s="65">
        <v>44850</v>
      </c>
      <c r="Y1487" s="65">
        <v>44854</v>
      </c>
      <c r="Z1487" s="65"/>
      <c r="AA1487" s="322">
        <v>5000</v>
      </c>
      <c r="AB1487" s="56">
        <v>60</v>
      </c>
      <c r="AC1487" s="56">
        <v>15</v>
      </c>
      <c r="AD1487" s="65">
        <v>45366</v>
      </c>
      <c r="AE1487" s="115">
        <v>83.34</v>
      </c>
      <c r="AF1487" s="115"/>
      <c r="AL1487" s="56"/>
      <c r="AM1487" s="56"/>
      <c r="AN1487" s="56"/>
      <c r="AO1487" s="56"/>
      <c r="AP1487" s="56"/>
      <c r="AQ1487" s="56"/>
      <c r="AR1487" s="56"/>
      <c r="AS1487" s="56"/>
      <c r="AT1487" s="56"/>
      <c r="AU1487" s="56"/>
      <c r="AV1487" s="56"/>
      <c r="AW1487" s="56"/>
      <c r="BD1487" s="56"/>
      <c r="CT1487" s="76">
        <f>+BA1487+BG1487+BM1487+BS1487+BY1487+CE1487+CK1487</f>
        <v>0</v>
      </c>
      <c r="CU1487" s="76">
        <f>+AL1487+AT1487-CT1487</f>
        <v>0</v>
      </c>
      <c r="CV1487" s="81">
        <f>+AE1487-AL1487-AT1487</f>
        <v>83.34</v>
      </c>
    </row>
    <row r="1488" spans="1:100">
      <c r="A1488" s="56" t="s">
        <v>688</v>
      </c>
      <c r="B1488" s="13">
        <v>141</v>
      </c>
      <c r="C1488" s="15" t="s">
        <v>402</v>
      </c>
      <c r="D1488" s="15" t="s">
        <v>403</v>
      </c>
      <c r="E1488" s="13"/>
      <c r="F1488" s="13"/>
      <c r="G1488" s="13" t="s">
        <v>274</v>
      </c>
      <c r="H1488" s="13">
        <v>4</v>
      </c>
      <c r="I1488" s="55">
        <v>120.12</v>
      </c>
      <c r="J1488" s="55">
        <v>35900</v>
      </c>
      <c r="K1488" s="15">
        <v>0</v>
      </c>
      <c r="L1488" s="15" t="s">
        <v>41</v>
      </c>
      <c r="M1488" s="62" t="s">
        <v>14</v>
      </c>
      <c r="N1488" s="56" t="s">
        <v>160</v>
      </c>
      <c r="O1488" s="56" t="s">
        <v>689</v>
      </c>
      <c r="S1488" s="70" t="s">
        <v>690</v>
      </c>
      <c r="V1488" s="125">
        <v>12.5</v>
      </c>
      <c r="W1488" s="125" t="s">
        <v>1017</v>
      </c>
      <c r="X1488" s="65">
        <v>44850</v>
      </c>
      <c r="Y1488" s="65">
        <v>44854</v>
      </c>
      <c r="Z1488" s="65"/>
      <c r="AA1488" s="322">
        <v>5000</v>
      </c>
      <c r="AB1488" s="56">
        <v>60</v>
      </c>
      <c r="AC1488" s="56">
        <v>16</v>
      </c>
      <c r="AD1488" s="65">
        <v>45397</v>
      </c>
      <c r="AE1488" s="115">
        <v>83.34</v>
      </c>
      <c r="AF1488" s="115"/>
      <c r="AL1488" s="56"/>
      <c r="AM1488" s="56"/>
      <c r="AN1488" s="56"/>
      <c r="AO1488" s="56"/>
      <c r="AP1488" s="56"/>
      <c r="AQ1488" s="56"/>
      <c r="AR1488" s="56"/>
      <c r="AS1488" s="56"/>
      <c r="AT1488" s="56"/>
      <c r="AU1488" s="56"/>
      <c r="AV1488" s="56"/>
      <c r="AW1488" s="56"/>
      <c r="BD1488" s="56"/>
      <c r="CT1488" s="76">
        <f>+BA1488+BG1488+BM1488+BS1488+BY1488+CE1488+CK1488</f>
        <v>0</v>
      </c>
      <c r="CU1488" s="76">
        <f>+AL1488+AT1488-CT1488</f>
        <v>0</v>
      </c>
      <c r="CV1488" s="81">
        <f>+AE1488-AL1488-AT1488</f>
        <v>83.34</v>
      </c>
    </row>
    <row r="1489" spans="1:100">
      <c r="A1489" s="56" t="s">
        <v>688</v>
      </c>
      <c r="B1489" s="13">
        <v>141</v>
      </c>
      <c r="C1489" s="15" t="s">
        <v>402</v>
      </c>
      <c r="D1489" s="15" t="s">
        <v>403</v>
      </c>
      <c r="E1489" s="13"/>
      <c r="F1489" s="13"/>
      <c r="G1489" s="13" t="s">
        <v>274</v>
      </c>
      <c r="H1489" s="13">
        <v>4</v>
      </c>
      <c r="I1489" s="55">
        <v>120.12</v>
      </c>
      <c r="J1489" s="55">
        <v>35900</v>
      </c>
      <c r="K1489" s="15">
        <v>0</v>
      </c>
      <c r="L1489" s="15" t="s">
        <v>41</v>
      </c>
      <c r="M1489" s="62" t="s">
        <v>14</v>
      </c>
      <c r="N1489" s="56" t="s">
        <v>160</v>
      </c>
      <c r="O1489" s="56" t="s">
        <v>689</v>
      </c>
      <c r="S1489" s="70" t="s">
        <v>690</v>
      </c>
      <c r="V1489" s="125">
        <v>12.5</v>
      </c>
      <c r="W1489" s="125" t="s">
        <v>1017</v>
      </c>
      <c r="X1489" s="65">
        <v>44850</v>
      </c>
      <c r="Y1489" s="65">
        <v>44854</v>
      </c>
      <c r="Z1489" s="65"/>
      <c r="AA1489" s="322">
        <v>5000</v>
      </c>
      <c r="AB1489" s="56">
        <v>60</v>
      </c>
      <c r="AC1489" s="56">
        <v>17</v>
      </c>
      <c r="AD1489" s="65">
        <v>45427</v>
      </c>
      <c r="AE1489" s="115">
        <v>83.34</v>
      </c>
      <c r="AF1489" s="115"/>
      <c r="AL1489" s="56"/>
      <c r="AM1489" s="56"/>
      <c r="AN1489" s="56"/>
      <c r="AO1489" s="56"/>
      <c r="AP1489" s="56"/>
      <c r="AQ1489" s="56"/>
      <c r="AR1489" s="56"/>
      <c r="AS1489" s="56"/>
      <c r="AT1489" s="56"/>
      <c r="AU1489" s="56"/>
      <c r="AV1489" s="56"/>
      <c r="AW1489" s="56"/>
      <c r="BD1489" s="56"/>
      <c r="CT1489" s="76">
        <f>+BA1489+BG1489+BM1489+BS1489+BY1489+CE1489+CK1489</f>
        <v>0</v>
      </c>
      <c r="CU1489" s="76">
        <f>+AL1489+AT1489-CT1489</f>
        <v>0</v>
      </c>
      <c r="CV1489" s="81">
        <f>+AE1489-AL1489-AT1489</f>
        <v>83.34</v>
      </c>
    </row>
    <row r="1490" spans="1:100">
      <c r="A1490" s="56" t="s">
        <v>688</v>
      </c>
      <c r="B1490" s="13">
        <v>141</v>
      </c>
      <c r="C1490" s="15" t="s">
        <v>402</v>
      </c>
      <c r="D1490" s="15" t="s">
        <v>403</v>
      </c>
      <c r="E1490" s="13"/>
      <c r="F1490" s="13"/>
      <c r="G1490" s="13" t="s">
        <v>274</v>
      </c>
      <c r="H1490" s="13">
        <v>4</v>
      </c>
      <c r="I1490" s="55">
        <v>120.12</v>
      </c>
      <c r="J1490" s="55">
        <v>35900</v>
      </c>
      <c r="K1490" s="15">
        <v>0</v>
      </c>
      <c r="L1490" s="15" t="s">
        <v>41</v>
      </c>
      <c r="M1490" s="62" t="s">
        <v>14</v>
      </c>
      <c r="N1490" s="56" t="s">
        <v>160</v>
      </c>
      <c r="O1490" s="56" t="s">
        <v>689</v>
      </c>
      <c r="S1490" s="70" t="s">
        <v>690</v>
      </c>
      <c r="V1490" s="125">
        <v>12.5</v>
      </c>
      <c r="W1490" s="125" t="s">
        <v>1017</v>
      </c>
      <c r="X1490" s="65">
        <v>44850</v>
      </c>
      <c r="Y1490" s="65">
        <v>44854</v>
      </c>
      <c r="Z1490" s="65"/>
      <c r="AA1490" s="322">
        <v>5000</v>
      </c>
      <c r="AB1490" s="56">
        <v>60</v>
      </c>
      <c r="AC1490" s="56">
        <v>18</v>
      </c>
      <c r="AD1490" s="65">
        <v>45458</v>
      </c>
      <c r="AE1490" s="115">
        <v>83.34</v>
      </c>
      <c r="AF1490" s="115"/>
      <c r="AP1490" s="58"/>
      <c r="AQ1490" s="58"/>
      <c r="AR1490" s="58"/>
      <c r="AW1490" s="56"/>
      <c r="BD1490" s="56"/>
      <c r="CT1490" s="76">
        <f>+BA1490+BG1490+BM1490+BS1490+BY1490+CE1490+CK1490</f>
        <v>0</v>
      </c>
      <c r="CU1490" s="76">
        <f>+AL1490+AT1490-CT1490</f>
        <v>0</v>
      </c>
      <c r="CV1490" s="81">
        <f>+AE1490-AL1490-AT1490</f>
        <v>83.34</v>
      </c>
    </row>
    <row r="1491" spans="1:100">
      <c r="A1491" s="56" t="s">
        <v>688</v>
      </c>
      <c r="B1491" s="13">
        <v>141</v>
      </c>
      <c r="C1491" s="15" t="s">
        <v>402</v>
      </c>
      <c r="D1491" s="15" t="s">
        <v>403</v>
      </c>
      <c r="E1491" s="13"/>
      <c r="F1491" s="13"/>
      <c r="G1491" s="13" t="s">
        <v>274</v>
      </c>
      <c r="H1491" s="13">
        <v>4</v>
      </c>
      <c r="I1491" s="55">
        <v>120.12</v>
      </c>
      <c r="J1491" s="55">
        <v>35900</v>
      </c>
      <c r="K1491" s="15">
        <v>0</v>
      </c>
      <c r="L1491" s="15" t="s">
        <v>41</v>
      </c>
      <c r="M1491" s="62" t="s">
        <v>14</v>
      </c>
      <c r="N1491" s="56" t="s">
        <v>160</v>
      </c>
      <c r="O1491" s="56" t="s">
        <v>689</v>
      </c>
      <c r="S1491" s="70" t="s">
        <v>690</v>
      </c>
      <c r="V1491" s="125">
        <v>12.5</v>
      </c>
      <c r="W1491" s="125" t="s">
        <v>1017</v>
      </c>
      <c r="X1491" s="65">
        <v>44850</v>
      </c>
      <c r="Y1491" s="65">
        <v>44854</v>
      </c>
      <c r="Z1491" s="65"/>
      <c r="AA1491" s="322">
        <v>5000</v>
      </c>
      <c r="AB1491" s="56">
        <v>60</v>
      </c>
      <c r="AC1491" s="56">
        <v>19</v>
      </c>
      <c r="AD1491" s="65">
        <v>45488</v>
      </c>
      <c r="AE1491" s="115">
        <v>83.34</v>
      </c>
      <c r="AF1491" s="115"/>
      <c r="AP1491" s="58"/>
      <c r="AQ1491" s="58"/>
      <c r="AR1491" s="58"/>
      <c r="AW1491" s="56"/>
      <c r="BD1491" s="56"/>
      <c r="CT1491" s="76">
        <f>+BA1491+BG1491+BM1491+BS1491+BY1491+CE1491+CK1491</f>
        <v>0</v>
      </c>
      <c r="CU1491" s="76">
        <f>+AL1491+AT1491-CT1491</f>
        <v>0</v>
      </c>
      <c r="CV1491" s="81">
        <f>+AE1491-AL1491-AT1491</f>
        <v>83.34</v>
      </c>
    </row>
    <row r="1492" spans="1:100">
      <c r="A1492" s="56" t="s">
        <v>688</v>
      </c>
      <c r="B1492" s="13">
        <v>141</v>
      </c>
      <c r="C1492" s="15" t="s">
        <v>402</v>
      </c>
      <c r="D1492" s="15" t="s">
        <v>403</v>
      </c>
      <c r="E1492" s="13"/>
      <c r="F1492" s="13"/>
      <c r="G1492" s="13" t="s">
        <v>274</v>
      </c>
      <c r="H1492" s="13">
        <v>4</v>
      </c>
      <c r="I1492" s="55">
        <v>120.12</v>
      </c>
      <c r="J1492" s="55">
        <v>35900</v>
      </c>
      <c r="K1492" s="15">
        <v>0</v>
      </c>
      <c r="L1492" s="15" t="s">
        <v>41</v>
      </c>
      <c r="M1492" s="62" t="s">
        <v>14</v>
      </c>
      <c r="N1492" s="56" t="s">
        <v>160</v>
      </c>
      <c r="O1492" s="56" t="s">
        <v>689</v>
      </c>
      <c r="S1492" s="70" t="s">
        <v>690</v>
      </c>
      <c r="V1492" s="125">
        <v>12.5</v>
      </c>
      <c r="W1492" s="125" t="s">
        <v>1017</v>
      </c>
      <c r="X1492" s="65">
        <v>44850</v>
      </c>
      <c r="Y1492" s="65">
        <v>44854</v>
      </c>
      <c r="Z1492" s="65"/>
      <c r="AA1492" s="322">
        <v>5000</v>
      </c>
      <c r="AB1492" s="56">
        <v>60</v>
      </c>
      <c r="AC1492" s="56">
        <v>20</v>
      </c>
      <c r="AD1492" s="65">
        <v>45519</v>
      </c>
      <c r="AE1492" s="117">
        <v>83.34</v>
      </c>
      <c r="AF1492" s="117"/>
      <c r="AP1492" s="58"/>
      <c r="AQ1492" s="58"/>
      <c r="AR1492" s="58"/>
      <c r="AW1492" s="56"/>
      <c r="BD1492" s="56"/>
      <c r="CT1492" s="76">
        <f>+BA1492+BG1492+BM1492+BS1492+BY1492+CE1492+CK1492</f>
        <v>0</v>
      </c>
      <c r="CU1492" s="76">
        <f>+AL1492+AT1492-CT1492</f>
        <v>0</v>
      </c>
      <c r="CV1492" s="81">
        <f>+AE1492-AL1492-AT1492</f>
        <v>83.34</v>
      </c>
    </row>
    <row r="1493" spans="1:100">
      <c r="A1493" s="56" t="s">
        <v>688</v>
      </c>
      <c r="B1493" s="13">
        <v>141</v>
      </c>
      <c r="C1493" s="15" t="s">
        <v>402</v>
      </c>
      <c r="D1493" s="15" t="s">
        <v>403</v>
      </c>
      <c r="E1493" s="13"/>
      <c r="F1493" s="13"/>
      <c r="G1493" s="13" t="s">
        <v>274</v>
      </c>
      <c r="H1493" s="13">
        <v>4</v>
      </c>
      <c r="I1493" s="55">
        <v>120.12</v>
      </c>
      <c r="J1493" s="55">
        <v>35900</v>
      </c>
      <c r="K1493" s="15">
        <v>0</v>
      </c>
      <c r="L1493" s="15" t="s">
        <v>41</v>
      </c>
      <c r="M1493" s="62" t="s">
        <v>14</v>
      </c>
      <c r="N1493" s="56" t="s">
        <v>160</v>
      </c>
      <c r="O1493" s="56" t="s">
        <v>689</v>
      </c>
      <c r="S1493" s="70" t="s">
        <v>690</v>
      </c>
      <c r="V1493" s="125">
        <v>12.5</v>
      </c>
      <c r="W1493" s="125" t="s">
        <v>1017</v>
      </c>
      <c r="X1493" s="65">
        <v>44850</v>
      </c>
      <c r="Y1493" s="65">
        <v>44854</v>
      </c>
      <c r="Z1493" s="65"/>
      <c r="AA1493" s="322">
        <v>5000</v>
      </c>
      <c r="AB1493" s="56">
        <v>60</v>
      </c>
      <c r="AC1493" s="56">
        <v>21</v>
      </c>
      <c r="AD1493" s="65">
        <v>45550</v>
      </c>
      <c r="AE1493" s="117">
        <v>83.34</v>
      </c>
      <c r="AF1493" s="117"/>
      <c r="AP1493" s="58"/>
      <c r="AQ1493" s="58"/>
      <c r="AR1493" s="58"/>
      <c r="AW1493" s="56"/>
      <c r="BD1493" s="56"/>
      <c r="CT1493" s="76">
        <f>+BA1493+BG1493+BM1493+BS1493+BY1493+CE1493+CK1493</f>
        <v>0</v>
      </c>
      <c r="CU1493" s="76">
        <f>+AL1493+AT1493-CT1493</f>
        <v>0</v>
      </c>
      <c r="CV1493" s="81">
        <f>+AE1493-AL1493-AT1493</f>
        <v>83.34</v>
      </c>
    </row>
    <row r="1494" spans="1:100">
      <c r="A1494" s="56" t="s">
        <v>688</v>
      </c>
      <c r="B1494" s="13">
        <v>141</v>
      </c>
      <c r="C1494" s="15" t="s">
        <v>402</v>
      </c>
      <c r="D1494" s="15" t="s">
        <v>403</v>
      </c>
      <c r="E1494" s="13"/>
      <c r="F1494" s="13"/>
      <c r="G1494" s="13" t="s">
        <v>274</v>
      </c>
      <c r="H1494" s="13">
        <v>4</v>
      </c>
      <c r="I1494" s="55">
        <v>120.12</v>
      </c>
      <c r="J1494" s="55">
        <v>35900</v>
      </c>
      <c r="K1494" s="15">
        <v>0</v>
      </c>
      <c r="L1494" s="15" t="s">
        <v>41</v>
      </c>
      <c r="M1494" s="62" t="s">
        <v>14</v>
      </c>
      <c r="N1494" s="56" t="s">
        <v>160</v>
      </c>
      <c r="O1494" s="56" t="s">
        <v>689</v>
      </c>
      <c r="S1494" s="70" t="s">
        <v>690</v>
      </c>
      <c r="V1494" s="125">
        <v>12.5</v>
      </c>
      <c r="W1494" s="125" t="s">
        <v>1017</v>
      </c>
      <c r="X1494" s="65">
        <v>44850</v>
      </c>
      <c r="Y1494" s="65">
        <v>44854</v>
      </c>
      <c r="Z1494" s="65"/>
      <c r="AA1494" s="322">
        <v>5000</v>
      </c>
      <c r="AB1494" s="56">
        <v>60</v>
      </c>
      <c r="AC1494" s="56">
        <v>22</v>
      </c>
      <c r="AD1494" s="65">
        <v>45580</v>
      </c>
      <c r="AE1494" s="117">
        <v>83.34</v>
      </c>
      <c r="AF1494" s="117"/>
      <c r="AP1494" s="58"/>
      <c r="AQ1494" s="58"/>
      <c r="AR1494" s="58"/>
      <c r="AW1494" s="56"/>
      <c r="BD1494" s="56"/>
      <c r="CT1494" s="76">
        <f>+BA1494+BG1494+BM1494+BS1494+BY1494+CE1494+CK1494</f>
        <v>0</v>
      </c>
      <c r="CU1494" s="76">
        <f>+AL1494+AT1494-CT1494</f>
        <v>0</v>
      </c>
      <c r="CV1494" s="81">
        <f>+AE1494-AL1494-AT1494</f>
        <v>83.34</v>
      </c>
    </row>
    <row r="1495" spans="1:100">
      <c r="A1495" s="56" t="s">
        <v>688</v>
      </c>
      <c r="B1495" s="13">
        <v>141</v>
      </c>
      <c r="C1495" s="15" t="s">
        <v>402</v>
      </c>
      <c r="D1495" s="15" t="s">
        <v>403</v>
      </c>
      <c r="E1495" s="13"/>
      <c r="F1495" s="13"/>
      <c r="G1495" s="13" t="s">
        <v>274</v>
      </c>
      <c r="H1495" s="13">
        <v>4</v>
      </c>
      <c r="I1495" s="55">
        <v>120.12</v>
      </c>
      <c r="J1495" s="55">
        <v>35900</v>
      </c>
      <c r="K1495" s="15">
        <v>0</v>
      </c>
      <c r="L1495" s="15" t="s">
        <v>41</v>
      </c>
      <c r="M1495" s="62" t="s">
        <v>14</v>
      </c>
      <c r="N1495" s="56" t="s">
        <v>160</v>
      </c>
      <c r="O1495" s="56" t="s">
        <v>689</v>
      </c>
      <c r="S1495" s="70" t="s">
        <v>690</v>
      </c>
      <c r="V1495" s="125">
        <v>12.5</v>
      </c>
      <c r="W1495" s="125" t="s">
        <v>1017</v>
      </c>
      <c r="X1495" s="65">
        <v>44850</v>
      </c>
      <c r="Y1495" s="65">
        <v>44854</v>
      </c>
      <c r="Z1495" s="65"/>
      <c r="AA1495" s="322">
        <v>5000</v>
      </c>
      <c r="AB1495" s="56">
        <v>60</v>
      </c>
      <c r="AC1495" s="56">
        <v>23</v>
      </c>
      <c r="AD1495" s="65">
        <v>45611</v>
      </c>
      <c r="AE1495" s="117">
        <v>83.34</v>
      </c>
      <c r="AF1495" s="117"/>
      <c r="AJ1495" s="65"/>
      <c r="AP1495" s="58"/>
      <c r="AQ1495" s="58"/>
      <c r="AR1495" s="58"/>
      <c r="AW1495" s="56"/>
      <c r="BD1495" s="56"/>
      <c r="CT1495" s="76">
        <f>+BA1495+BG1495+BM1495+BS1495+BY1495+CE1495+CK1495</f>
        <v>0</v>
      </c>
      <c r="CU1495" s="76">
        <f>+AL1495+AT1495-CT1495</f>
        <v>0</v>
      </c>
      <c r="CV1495" s="81">
        <f>+AE1495-AL1495-AT1495</f>
        <v>83.34</v>
      </c>
    </row>
    <row r="1496" spans="1:100">
      <c r="A1496" s="56" t="s">
        <v>688</v>
      </c>
      <c r="B1496" s="13">
        <v>141</v>
      </c>
      <c r="C1496" s="15" t="s">
        <v>402</v>
      </c>
      <c r="D1496" s="15" t="s">
        <v>403</v>
      </c>
      <c r="E1496" s="13"/>
      <c r="F1496" s="13"/>
      <c r="G1496" s="13" t="s">
        <v>274</v>
      </c>
      <c r="H1496" s="13">
        <v>4</v>
      </c>
      <c r="I1496" s="55">
        <v>120.12</v>
      </c>
      <c r="J1496" s="55">
        <v>35900</v>
      </c>
      <c r="K1496" s="15">
        <v>0</v>
      </c>
      <c r="L1496" s="15" t="s">
        <v>41</v>
      </c>
      <c r="M1496" s="62" t="s">
        <v>14</v>
      </c>
      <c r="N1496" s="56" t="s">
        <v>160</v>
      </c>
      <c r="O1496" s="56" t="s">
        <v>689</v>
      </c>
      <c r="S1496" s="70" t="s">
        <v>690</v>
      </c>
      <c r="V1496" s="125">
        <v>12.5</v>
      </c>
      <c r="W1496" s="125" t="s">
        <v>1017</v>
      </c>
      <c r="X1496" s="65">
        <v>44850</v>
      </c>
      <c r="Y1496" s="65">
        <v>44854</v>
      </c>
      <c r="Z1496" s="65"/>
      <c r="AA1496" s="322">
        <v>5000</v>
      </c>
      <c r="AB1496" s="56">
        <v>60</v>
      </c>
      <c r="AC1496" s="56">
        <v>24</v>
      </c>
      <c r="AD1496" s="65">
        <v>45641</v>
      </c>
      <c r="AE1496" s="117">
        <v>83.34</v>
      </c>
      <c r="AF1496" s="117"/>
      <c r="AJ1496" s="65"/>
      <c r="AP1496" s="58"/>
      <c r="AQ1496" s="58"/>
      <c r="AR1496" s="58"/>
      <c r="AW1496" s="56"/>
      <c r="BD1496" s="56"/>
      <c r="CT1496" s="76">
        <f>+BA1496+BG1496+BM1496+BS1496+BY1496+CE1496+CK1496</f>
        <v>0</v>
      </c>
      <c r="CU1496" s="76">
        <f>+AL1496+AT1496-CT1496</f>
        <v>0</v>
      </c>
      <c r="CV1496" s="81">
        <f>+AE1496-AL1496-AT1496</f>
        <v>83.34</v>
      </c>
    </row>
    <row r="1497" spans="1:100">
      <c r="A1497" s="56" t="s">
        <v>688</v>
      </c>
      <c r="B1497" s="13">
        <v>141</v>
      </c>
      <c r="C1497" s="15" t="s">
        <v>402</v>
      </c>
      <c r="D1497" s="15" t="s">
        <v>403</v>
      </c>
      <c r="E1497" s="13"/>
      <c r="F1497" s="13"/>
      <c r="G1497" s="13" t="s">
        <v>274</v>
      </c>
      <c r="H1497" s="13">
        <v>4</v>
      </c>
      <c r="I1497" s="55">
        <v>120.12</v>
      </c>
      <c r="J1497" s="55">
        <v>35900</v>
      </c>
      <c r="K1497" s="15">
        <v>0</v>
      </c>
      <c r="L1497" s="15" t="s">
        <v>41</v>
      </c>
      <c r="M1497" s="62" t="s">
        <v>14</v>
      </c>
      <c r="N1497" s="56" t="s">
        <v>160</v>
      </c>
      <c r="O1497" s="56" t="s">
        <v>689</v>
      </c>
      <c r="S1497" s="70" t="s">
        <v>690</v>
      </c>
      <c r="V1497" s="125">
        <v>12.5</v>
      </c>
      <c r="W1497" s="125" t="s">
        <v>1017</v>
      </c>
      <c r="X1497" s="65">
        <v>44850</v>
      </c>
      <c r="Y1497" s="65">
        <v>44854</v>
      </c>
      <c r="Z1497" s="65"/>
      <c r="AA1497" s="322">
        <v>5000</v>
      </c>
      <c r="AB1497" s="56">
        <v>60</v>
      </c>
      <c r="AC1497" s="56">
        <v>25</v>
      </c>
      <c r="AD1497" s="65">
        <v>45672</v>
      </c>
      <c r="AE1497" s="117">
        <v>83.34</v>
      </c>
      <c r="AF1497" s="117"/>
      <c r="AP1497" s="58"/>
      <c r="AQ1497" s="58"/>
      <c r="AR1497" s="58"/>
      <c r="AW1497" s="56"/>
      <c r="BD1497" s="56"/>
      <c r="CT1497" s="76">
        <f>+BA1497+BG1497+BM1497+BS1497+BY1497+CE1497+CK1497</f>
        <v>0</v>
      </c>
      <c r="CU1497" s="76">
        <f>+AL1497+AT1497-CT1497</f>
        <v>0</v>
      </c>
      <c r="CV1497" s="81">
        <f>+AE1497-AL1497-AT1497</f>
        <v>83.34</v>
      </c>
    </row>
    <row r="1498" spans="1:100">
      <c r="A1498" s="56" t="s">
        <v>688</v>
      </c>
      <c r="B1498" s="13">
        <v>141</v>
      </c>
      <c r="C1498" s="15" t="s">
        <v>402</v>
      </c>
      <c r="D1498" s="15" t="s">
        <v>403</v>
      </c>
      <c r="E1498" s="13"/>
      <c r="F1498" s="13"/>
      <c r="G1498" s="13" t="s">
        <v>274</v>
      </c>
      <c r="H1498" s="13">
        <v>4</v>
      </c>
      <c r="I1498" s="55">
        <v>120.12</v>
      </c>
      <c r="J1498" s="55">
        <v>35900</v>
      </c>
      <c r="K1498" s="15">
        <v>0</v>
      </c>
      <c r="L1498" s="15" t="s">
        <v>41</v>
      </c>
      <c r="M1498" s="62" t="s">
        <v>14</v>
      </c>
      <c r="N1498" s="56" t="s">
        <v>160</v>
      </c>
      <c r="O1498" s="56" t="s">
        <v>689</v>
      </c>
      <c r="S1498" s="70" t="s">
        <v>690</v>
      </c>
      <c r="V1498" s="125">
        <v>12.5</v>
      </c>
      <c r="W1498" s="125" t="s">
        <v>1017</v>
      </c>
      <c r="X1498" s="65">
        <v>44850</v>
      </c>
      <c r="Y1498" s="65">
        <v>44854</v>
      </c>
      <c r="Z1498" s="65"/>
      <c r="AA1498" s="322">
        <v>5000</v>
      </c>
      <c r="AB1498" s="56">
        <v>60</v>
      </c>
      <c r="AC1498" s="56">
        <v>26</v>
      </c>
      <c r="AD1498" s="65">
        <v>45703</v>
      </c>
      <c r="AE1498" s="117">
        <v>83.34</v>
      </c>
      <c r="AF1498" s="117"/>
      <c r="AP1498" s="58"/>
      <c r="AQ1498" s="58"/>
      <c r="AR1498" s="58"/>
      <c r="AW1498" s="56"/>
      <c r="BD1498" s="56"/>
      <c r="CT1498" s="76">
        <f>+BA1498+BG1498+BM1498+BS1498+BY1498+CE1498+CK1498</f>
        <v>0</v>
      </c>
      <c r="CU1498" s="76">
        <f>+AL1498+AT1498-CT1498</f>
        <v>0</v>
      </c>
      <c r="CV1498" s="81">
        <f>+AE1498-AL1498-AT1498</f>
        <v>83.34</v>
      </c>
    </row>
    <row r="1499" spans="1:100">
      <c r="A1499" s="56" t="s">
        <v>688</v>
      </c>
      <c r="B1499" s="13">
        <v>141</v>
      </c>
      <c r="C1499" s="15" t="s">
        <v>402</v>
      </c>
      <c r="D1499" s="15" t="s">
        <v>403</v>
      </c>
      <c r="E1499" s="13"/>
      <c r="F1499" s="13"/>
      <c r="G1499" s="13" t="s">
        <v>274</v>
      </c>
      <c r="H1499" s="13">
        <v>4</v>
      </c>
      <c r="I1499" s="55">
        <v>120.12</v>
      </c>
      <c r="J1499" s="55">
        <v>35900</v>
      </c>
      <c r="K1499" s="15">
        <v>0</v>
      </c>
      <c r="L1499" s="15" t="s">
        <v>41</v>
      </c>
      <c r="M1499" s="62" t="s">
        <v>14</v>
      </c>
      <c r="N1499" s="56" t="s">
        <v>160</v>
      </c>
      <c r="O1499" s="56" t="s">
        <v>689</v>
      </c>
      <c r="S1499" s="70" t="s">
        <v>690</v>
      </c>
      <c r="V1499" s="125">
        <v>12.5</v>
      </c>
      <c r="W1499" s="125" t="s">
        <v>1017</v>
      </c>
      <c r="X1499" s="65">
        <v>44850</v>
      </c>
      <c r="Y1499" s="65">
        <v>44854</v>
      </c>
      <c r="Z1499" s="65"/>
      <c r="AA1499" s="322">
        <v>5000</v>
      </c>
      <c r="AB1499" s="56">
        <v>60</v>
      </c>
      <c r="AC1499" s="56">
        <v>27</v>
      </c>
      <c r="AD1499" s="65">
        <v>45731</v>
      </c>
      <c r="AE1499" s="117">
        <v>83.34</v>
      </c>
      <c r="AF1499" s="117"/>
      <c r="AP1499" s="58"/>
      <c r="AQ1499" s="58"/>
      <c r="AR1499" s="58"/>
      <c r="AW1499" s="56"/>
      <c r="BD1499" s="56"/>
      <c r="CT1499" s="76">
        <f>+BA1499+BG1499+BM1499+BS1499+BY1499+CE1499+CK1499</f>
        <v>0</v>
      </c>
      <c r="CU1499" s="76">
        <f>+AL1499+AT1499-CT1499</f>
        <v>0</v>
      </c>
      <c r="CV1499" s="81">
        <f>+AE1499-AL1499-AT1499</f>
        <v>83.34</v>
      </c>
    </row>
    <row r="1500" spans="1:100">
      <c r="A1500" s="56" t="s">
        <v>688</v>
      </c>
      <c r="B1500" s="13">
        <v>141</v>
      </c>
      <c r="C1500" s="15" t="s">
        <v>402</v>
      </c>
      <c r="D1500" s="15" t="s">
        <v>403</v>
      </c>
      <c r="E1500" s="13"/>
      <c r="F1500" s="13"/>
      <c r="G1500" s="13" t="s">
        <v>274</v>
      </c>
      <c r="H1500" s="13">
        <v>4</v>
      </c>
      <c r="I1500" s="55">
        <v>120.12</v>
      </c>
      <c r="J1500" s="55">
        <v>35900</v>
      </c>
      <c r="K1500" s="15">
        <v>0</v>
      </c>
      <c r="L1500" s="15" t="s">
        <v>41</v>
      </c>
      <c r="M1500" s="62" t="s">
        <v>14</v>
      </c>
      <c r="N1500" s="56" t="s">
        <v>160</v>
      </c>
      <c r="O1500" s="56" t="s">
        <v>689</v>
      </c>
      <c r="S1500" s="70" t="s">
        <v>690</v>
      </c>
      <c r="V1500" s="125">
        <v>12.5</v>
      </c>
      <c r="W1500" s="125" t="s">
        <v>1017</v>
      </c>
      <c r="X1500" s="65">
        <v>44850</v>
      </c>
      <c r="Y1500" s="65">
        <v>44854</v>
      </c>
      <c r="Z1500" s="65"/>
      <c r="AA1500" s="322">
        <v>5000</v>
      </c>
      <c r="AB1500" s="56">
        <v>60</v>
      </c>
      <c r="AC1500" s="56">
        <v>28</v>
      </c>
      <c r="AD1500" s="65">
        <v>45762</v>
      </c>
      <c r="AE1500" s="117">
        <v>83.34</v>
      </c>
      <c r="AF1500" s="117"/>
      <c r="AP1500" s="58"/>
      <c r="AQ1500" s="58"/>
      <c r="AR1500" s="58"/>
      <c r="AW1500" s="56"/>
      <c r="BD1500" s="56"/>
      <c r="CT1500" s="76">
        <f>+BA1500+BG1500+BM1500+BS1500+BY1500+CE1500+CK1500</f>
        <v>0</v>
      </c>
      <c r="CU1500" s="76">
        <f>+AL1500+AT1500-CT1500</f>
        <v>0</v>
      </c>
      <c r="CV1500" s="81">
        <f>+AE1500-AL1500-AT1500</f>
        <v>83.34</v>
      </c>
    </row>
    <row r="1501" spans="1:100">
      <c r="A1501" s="56" t="s">
        <v>688</v>
      </c>
      <c r="B1501" s="13">
        <v>141</v>
      </c>
      <c r="C1501" s="15" t="s">
        <v>402</v>
      </c>
      <c r="D1501" s="15" t="s">
        <v>403</v>
      </c>
      <c r="E1501" s="13"/>
      <c r="F1501" s="13"/>
      <c r="G1501" s="13" t="s">
        <v>274</v>
      </c>
      <c r="H1501" s="13">
        <v>4</v>
      </c>
      <c r="I1501" s="55">
        <v>120.12</v>
      </c>
      <c r="J1501" s="55">
        <v>35900</v>
      </c>
      <c r="K1501" s="15">
        <v>0</v>
      </c>
      <c r="L1501" s="15" t="s">
        <v>41</v>
      </c>
      <c r="M1501" s="62" t="s">
        <v>14</v>
      </c>
      <c r="N1501" s="56" t="s">
        <v>160</v>
      </c>
      <c r="O1501" s="56" t="s">
        <v>689</v>
      </c>
      <c r="S1501" s="70" t="s">
        <v>690</v>
      </c>
      <c r="V1501" s="125">
        <v>12.5</v>
      </c>
      <c r="W1501" s="125" t="s">
        <v>1017</v>
      </c>
      <c r="X1501" s="65">
        <v>44850</v>
      </c>
      <c r="Y1501" s="65">
        <v>44854</v>
      </c>
      <c r="Z1501" s="65"/>
      <c r="AA1501" s="322">
        <v>5000</v>
      </c>
      <c r="AB1501" s="56">
        <v>60</v>
      </c>
      <c r="AC1501" s="56">
        <v>29</v>
      </c>
      <c r="AD1501" s="65">
        <v>45792</v>
      </c>
      <c r="AE1501" s="117">
        <v>83.34</v>
      </c>
      <c r="AF1501" s="117"/>
      <c r="AP1501" s="58"/>
      <c r="AQ1501" s="58"/>
      <c r="AR1501" s="58"/>
      <c r="AW1501" s="56"/>
      <c r="BD1501" s="56"/>
      <c r="CT1501" s="76">
        <f>+BA1501+BG1501+BM1501+BS1501+BY1501+CE1501+CK1501</f>
        <v>0</v>
      </c>
      <c r="CU1501" s="76">
        <f>+AL1501+AT1501-CT1501</f>
        <v>0</v>
      </c>
      <c r="CV1501" s="81">
        <f>+AE1501-AL1501-AT1501</f>
        <v>83.34</v>
      </c>
    </row>
    <row r="1502" spans="1:100">
      <c r="A1502" s="56" t="s">
        <v>688</v>
      </c>
      <c r="B1502" s="13">
        <v>141</v>
      </c>
      <c r="C1502" s="15" t="s">
        <v>402</v>
      </c>
      <c r="D1502" s="15" t="s">
        <v>403</v>
      </c>
      <c r="E1502" s="13"/>
      <c r="F1502" s="13"/>
      <c r="G1502" s="13" t="s">
        <v>274</v>
      </c>
      <c r="H1502" s="13">
        <v>4</v>
      </c>
      <c r="I1502" s="55">
        <v>120.12</v>
      </c>
      <c r="J1502" s="55">
        <v>35900</v>
      </c>
      <c r="K1502" s="15">
        <v>0</v>
      </c>
      <c r="L1502" s="15" t="s">
        <v>41</v>
      </c>
      <c r="M1502" s="62" t="s">
        <v>14</v>
      </c>
      <c r="N1502" s="56" t="s">
        <v>160</v>
      </c>
      <c r="O1502" s="56" t="s">
        <v>689</v>
      </c>
      <c r="S1502" s="70" t="s">
        <v>690</v>
      </c>
      <c r="V1502" s="125">
        <v>12.5</v>
      </c>
      <c r="W1502" s="125" t="s">
        <v>1017</v>
      </c>
      <c r="X1502" s="65">
        <v>44850</v>
      </c>
      <c r="Y1502" s="65">
        <v>44854</v>
      </c>
      <c r="Z1502" s="65"/>
      <c r="AA1502" s="322">
        <v>5000</v>
      </c>
      <c r="AB1502" s="56">
        <v>60</v>
      </c>
      <c r="AC1502" s="56">
        <v>30</v>
      </c>
      <c r="AD1502" s="65">
        <v>45823</v>
      </c>
      <c r="AE1502" s="117">
        <v>83.34</v>
      </c>
      <c r="AF1502" s="117"/>
      <c r="AP1502" s="58"/>
      <c r="AQ1502" s="58"/>
      <c r="AR1502" s="58"/>
      <c r="AW1502" s="56"/>
      <c r="BD1502" s="56"/>
      <c r="CT1502" s="76">
        <f>+BA1502+BG1502+BM1502+BS1502+BY1502+CE1502+CK1502</f>
        <v>0</v>
      </c>
      <c r="CU1502" s="76">
        <f>+AL1502+AT1502-CT1502</f>
        <v>0</v>
      </c>
      <c r="CV1502" s="81">
        <f>+AE1502-AL1502-AT1502</f>
        <v>83.34</v>
      </c>
    </row>
    <row r="1503" spans="1:100">
      <c r="A1503" s="56" t="s">
        <v>688</v>
      </c>
      <c r="B1503" s="13">
        <v>141</v>
      </c>
      <c r="C1503" s="15" t="s">
        <v>402</v>
      </c>
      <c r="D1503" s="15" t="s">
        <v>403</v>
      </c>
      <c r="E1503" s="13"/>
      <c r="F1503" s="13"/>
      <c r="G1503" s="13" t="s">
        <v>274</v>
      </c>
      <c r="H1503" s="13">
        <v>4</v>
      </c>
      <c r="I1503" s="55">
        <v>120.12</v>
      </c>
      <c r="J1503" s="55">
        <v>35900</v>
      </c>
      <c r="K1503" s="15">
        <v>0</v>
      </c>
      <c r="L1503" s="15" t="s">
        <v>41</v>
      </c>
      <c r="M1503" s="62" t="s">
        <v>14</v>
      </c>
      <c r="N1503" s="56" t="s">
        <v>160</v>
      </c>
      <c r="O1503" s="56" t="s">
        <v>689</v>
      </c>
      <c r="S1503" s="70" t="s">
        <v>690</v>
      </c>
      <c r="V1503" s="125">
        <v>12.5</v>
      </c>
      <c r="W1503" s="125" t="s">
        <v>1017</v>
      </c>
      <c r="X1503" s="65">
        <v>44850</v>
      </c>
      <c r="Y1503" s="65">
        <v>44854</v>
      </c>
      <c r="Z1503" s="65"/>
      <c r="AA1503" s="322">
        <v>5000</v>
      </c>
      <c r="AB1503" s="56">
        <v>60</v>
      </c>
      <c r="AC1503" s="56">
        <v>31</v>
      </c>
      <c r="AD1503" s="65">
        <v>45853</v>
      </c>
      <c r="AE1503" s="117">
        <v>83.34</v>
      </c>
      <c r="AF1503" s="117"/>
      <c r="AP1503" s="58"/>
      <c r="AQ1503" s="58"/>
      <c r="AR1503" s="58"/>
      <c r="AW1503" s="56"/>
      <c r="BD1503" s="56"/>
      <c r="CT1503" s="76">
        <f>+BA1503+BG1503+BM1503+BS1503+BY1503+CE1503+CK1503</f>
        <v>0</v>
      </c>
      <c r="CU1503" s="76">
        <f>+AL1503+AT1503-CT1503</f>
        <v>0</v>
      </c>
      <c r="CV1503" s="81">
        <f>+AE1503-AL1503-AT1503</f>
        <v>83.34</v>
      </c>
    </row>
    <row r="1504" spans="1:100">
      <c r="A1504" s="56" t="s">
        <v>688</v>
      </c>
      <c r="B1504" s="13">
        <v>141</v>
      </c>
      <c r="C1504" s="15" t="s">
        <v>402</v>
      </c>
      <c r="D1504" s="15" t="s">
        <v>403</v>
      </c>
      <c r="E1504" s="13"/>
      <c r="F1504" s="13"/>
      <c r="G1504" s="13" t="s">
        <v>274</v>
      </c>
      <c r="H1504" s="13">
        <v>4</v>
      </c>
      <c r="I1504" s="55">
        <v>120.12</v>
      </c>
      <c r="J1504" s="55">
        <v>35900</v>
      </c>
      <c r="K1504" s="15">
        <v>0</v>
      </c>
      <c r="L1504" s="15" t="s">
        <v>41</v>
      </c>
      <c r="M1504" s="62" t="s">
        <v>14</v>
      </c>
      <c r="N1504" s="56" t="s">
        <v>160</v>
      </c>
      <c r="O1504" s="56" t="s">
        <v>689</v>
      </c>
      <c r="S1504" s="70" t="s">
        <v>690</v>
      </c>
      <c r="V1504" s="125">
        <v>12.5</v>
      </c>
      <c r="W1504" s="125" t="s">
        <v>1017</v>
      </c>
      <c r="X1504" s="65">
        <v>44850</v>
      </c>
      <c r="Y1504" s="65">
        <v>44854</v>
      </c>
      <c r="Z1504" s="65"/>
      <c r="AA1504" s="322">
        <v>5000</v>
      </c>
      <c r="AB1504" s="56">
        <v>60</v>
      </c>
      <c r="AC1504" s="56">
        <v>32</v>
      </c>
      <c r="AD1504" s="65">
        <v>45884</v>
      </c>
      <c r="AE1504" s="117">
        <v>83.34</v>
      </c>
      <c r="AF1504" s="117"/>
      <c r="AP1504" s="58"/>
      <c r="AQ1504" s="58"/>
      <c r="AR1504" s="58"/>
      <c r="AW1504" s="56"/>
      <c r="BD1504" s="56"/>
      <c r="CT1504" s="76">
        <f>+BA1504+BG1504+BM1504+BS1504+BY1504+CE1504+CK1504</f>
        <v>0</v>
      </c>
      <c r="CU1504" s="76">
        <f>+AL1504+AT1504-CT1504</f>
        <v>0</v>
      </c>
      <c r="CV1504" s="81">
        <f>+AE1504-AL1504-AT1504</f>
        <v>83.34</v>
      </c>
    </row>
    <row r="1505" spans="1:100">
      <c r="A1505" s="56" t="s">
        <v>688</v>
      </c>
      <c r="B1505" s="13">
        <v>141</v>
      </c>
      <c r="C1505" s="15" t="s">
        <v>402</v>
      </c>
      <c r="D1505" s="15" t="s">
        <v>403</v>
      </c>
      <c r="E1505" s="13"/>
      <c r="F1505" s="13"/>
      <c r="G1505" s="13" t="s">
        <v>274</v>
      </c>
      <c r="H1505" s="13">
        <v>4</v>
      </c>
      <c r="I1505" s="55">
        <v>120.12</v>
      </c>
      <c r="J1505" s="55">
        <v>35900</v>
      </c>
      <c r="K1505" s="15">
        <v>0</v>
      </c>
      <c r="L1505" s="15" t="s">
        <v>41</v>
      </c>
      <c r="M1505" s="62" t="s">
        <v>14</v>
      </c>
      <c r="N1505" s="56" t="s">
        <v>160</v>
      </c>
      <c r="O1505" s="56" t="s">
        <v>689</v>
      </c>
      <c r="S1505" s="70" t="s">
        <v>690</v>
      </c>
      <c r="V1505" s="125">
        <v>12.5</v>
      </c>
      <c r="W1505" s="125" t="s">
        <v>1017</v>
      </c>
      <c r="X1505" s="65">
        <v>44850</v>
      </c>
      <c r="Y1505" s="65">
        <v>44854</v>
      </c>
      <c r="Z1505" s="65"/>
      <c r="AA1505" s="322">
        <v>5000</v>
      </c>
      <c r="AB1505" s="56">
        <v>60</v>
      </c>
      <c r="AC1505" s="56">
        <v>33</v>
      </c>
      <c r="AD1505" s="65">
        <v>45915</v>
      </c>
      <c r="AE1505" s="117">
        <v>83.34</v>
      </c>
      <c r="AF1505" s="117"/>
      <c r="AP1505" s="58"/>
      <c r="AQ1505" s="58"/>
      <c r="AR1505" s="58"/>
      <c r="AW1505" s="56"/>
      <c r="BD1505" s="56"/>
      <c r="CT1505" s="76">
        <f>+BA1505+BG1505+BM1505+BS1505+BY1505+CE1505+CK1505</f>
        <v>0</v>
      </c>
      <c r="CU1505" s="76">
        <f>+AL1505+AT1505-CT1505</f>
        <v>0</v>
      </c>
      <c r="CV1505" s="81">
        <f>+AE1505-AL1505-AT1505</f>
        <v>83.34</v>
      </c>
    </row>
    <row r="1506" spans="1:100">
      <c r="A1506" s="56" t="s">
        <v>688</v>
      </c>
      <c r="B1506" s="13">
        <v>141</v>
      </c>
      <c r="C1506" s="15" t="s">
        <v>402</v>
      </c>
      <c r="D1506" s="15" t="s">
        <v>403</v>
      </c>
      <c r="E1506" s="13"/>
      <c r="F1506" s="13"/>
      <c r="G1506" s="13" t="s">
        <v>274</v>
      </c>
      <c r="H1506" s="13">
        <v>4</v>
      </c>
      <c r="I1506" s="55">
        <v>120.12</v>
      </c>
      <c r="J1506" s="55">
        <v>35900</v>
      </c>
      <c r="K1506" s="15">
        <v>0</v>
      </c>
      <c r="L1506" s="15" t="s">
        <v>41</v>
      </c>
      <c r="M1506" s="62" t="s">
        <v>14</v>
      </c>
      <c r="N1506" s="56" t="s">
        <v>160</v>
      </c>
      <c r="O1506" s="56" t="s">
        <v>689</v>
      </c>
      <c r="S1506" s="70" t="s">
        <v>690</v>
      </c>
      <c r="V1506" s="125">
        <v>12.5</v>
      </c>
      <c r="W1506" s="125" t="s">
        <v>1017</v>
      </c>
      <c r="X1506" s="65">
        <v>44850</v>
      </c>
      <c r="Y1506" s="65">
        <v>44854</v>
      </c>
      <c r="Z1506" s="65"/>
      <c r="AA1506" s="322">
        <v>5000</v>
      </c>
      <c r="AB1506" s="56">
        <v>60</v>
      </c>
      <c r="AC1506" s="56">
        <v>34</v>
      </c>
      <c r="AD1506" s="65">
        <v>45945</v>
      </c>
      <c r="AE1506" s="117">
        <v>83.34</v>
      </c>
      <c r="AF1506" s="117"/>
      <c r="AP1506" s="58"/>
      <c r="AQ1506" s="58"/>
      <c r="AR1506" s="58"/>
      <c r="AW1506" s="56"/>
      <c r="BD1506" s="56"/>
      <c r="CT1506" s="76">
        <f>+BA1506+BG1506+BM1506+BS1506+BY1506+CE1506+CK1506</f>
        <v>0</v>
      </c>
      <c r="CU1506" s="76">
        <f>+AL1506+AT1506-CT1506</f>
        <v>0</v>
      </c>
      <c r="CV1506" s="81">
        <f>+AE1506-AL1506-AT1506</f>
        <v>83.34</v>
      </c>
    </row>
    <row r="1507" spans="1:100">
      <c r="A1507" s="56" t="s">
        <v>688</v>
      </c>
      <c r="B1507" s="13">
        <v>141</v>
      </c>
      <c r="C1507" s="15" t="s">
        <v>402</v>
      </c>
      <c r="D1507" s="15" t="s">
        <v>403</v>
      </c>
      <c r="E1507" s="13"/>
      <c r="F1507" s="13"/>
      <c r="G1507" s="13" t="s">
        <v>274</v>
      </c>
      <c r="H1507" s="13">
        <v>4</v>
      </c>
      <c r="I1507" s="55">
        <v>120.12</v>
      </c>
      <c r="J1507" s="55">
        <v>35900</v>
      </c>
      <c r="K1507" s="15">
        <v>0</v>
      </c>
      <c r="L1507" s="15" t="s">
        <v>41</v>
      </c>
      <c r="M1507" s="62" t="s">
        <v>14</v>
      </c>
      <c r="N1507" s="56" t="s">
        <v>160</v>
      </c>
      <c r="O1507" s="56" t="s">
        <v>689</v>
      </c>
      <c r="S1507" s="70" t="s">
        <v>690</v>
      </c>
      <c r="V1507" s="125">
        <v>12.5</v>
      </c>
      <c r="W1507" s="125" t="s">
        <v>1017</v>
      </c>
      <c r="X1507" s="65">
        <v>44850</v>
      </c>
      <c r="Y1507" s="65">
        <v>44854</v>
      </c>
      <c r="Z1507" s="65"/>
      <c r="AA1507" s="322">
        <v>5000</v>
      </c>
      <c r="AB1507" s="56">
        <v>60</v>
      </c>
      <c r="AC1507" s="56">
        <v>35</v>
      </c>
      <c r="AD1507" s="65">
        <v>45976</v>
      </c>
      <c r="AE1507" s="117">
        <v>83.34</v>
      </c>
      <c r="AF1507" s="117"/>
      <c r="AP1507" s="58"/>
      <c r="AQ1507" s="58"/>
      <c r="AR1507" s="58"/>
      <c r="AW1507" s="56"/>
      <c r="BD1507" s="56"/>
      <c r="CT1507" s="76">
        <f>+BA1507+BG1507+BM1507+BS1507+BY1507+CE1507+CK1507</f>
        <v>0</v>
      </c>
      <c r="CU1507" s="76">
        <f>+AL1507+AT1507-CT1507</f>
        <v>0</v>
      </c>
      <c r="CV1507" s="81">
        <f>+AE1507-AL1507-AT1507</f>
        <v>83.34</v>
      </c>
    </row>
    <row r="1508" spans="1:100">
      <c r="A1508" s="56" t="s">
        <v>688</v>
      </c>
      <c r="B1508" s="13">
        <v>141</v>
      </c>
      <c r="C1508" s="15" t="s">
        <v>402</v>
      </c>
      <c r="D1508" s="15" t="s">
        <v>403</v>
      </c>
      <c r="E1508" s="13"/>
      <c r="F1508" s="13"/>
      <c r="G1508" s="13" t="s">
        <v>274</v>
      </c>
      <c r="H1508" s="13">
        <v>4</v>
      </c>
      <c r="I1508" s="55">
        <v>120.12</v>
      </c>
      <c r="J1508" s="55">
        <v>35900</v>
      </c>
      <c r="K1508" s="15">
        <v>0</v>
      </c>
      <c r="L1508" s="15" t="s">
        <v>41</v>
      </c>
      <c r="M1508" s="62" t="s">
        <v>14</v>
      </c>
      <c r="N1508" s="56" t="s">
        <v>160</v>
      </c>
      <c r="O1508" s="56" t="s">
        <v>689</v>
      </c>
      <c r="S1508" s="70" t="s">
        <v>690</v>
      </c>
      <c r="V1508" s="125">
        <v>12.5</v>
      </c>
      <c r="W1508" s="125" t="s">
        <v>1017</v>
      </c>
      <c r="X1508" s="65">
        <v>44850</v>
      </c>
      <c r="Y1508" s="65">
        <v>44854</v>
      </c>
      <c r="Z1508" s="65"/>
      <c r="AA1508" s="322">
        <v>5000</v>
      </c>
      <c r="AB1508" s="56">
        <v>60</v>
      </c>
      <c r="AC1508" s="56">
        <v>36</v>
      </c>
      <c r="AD1508" s="65">
        <v>46006</v>
      </c>
      <c r="AE1508" s="117">
        <v>83.34</v>
      </c>
      <c r="AF1508" s="117"/>
      <c r="AP1508" s="58"/>
      <c r="AQ1508" s="58"/>
      <c r="AR1508" s="58"/>
      <c r="AW1508" s="56"/>
      <c r="BD1508" s="56"/>
      <c r="CT1508" s="76">
        <f>+BA1508+BG1508+BM1508+BS1508+BY1508+CE1508+CK1508</f>
        <v>0</v>
      </c>
      <c r="CU1508" s="76">
        <f>+AL1508+AT1508-CT1508</f>
        <v>0</v>
      </c>
      <c r="CV1508" s="81">
        <f>+AE1508-AL1508-AT1508</f>
        <v>83.34</v>
      </c>
    </row>
    <row r="1509" spans="1:100">
      <c r="A1509" s="56" t="s">
        <v>688</v>
      </c>
      <c r="B1509" s="13">
        <v>141</v>
      </c>
      <c r="C1509" s="15" t="s">
        <v>402</v>
      </c>
      <c r="D1509" s="15" t="s">
        <v>403</v>
      </c>
      <c r="E1509" s="13"/>
      <c r="F1509" s="13"/>
      <c r="G1509" s="13" t="s">
        <v>274</v>
      </c>
      <c r="H1509" s="13">
        <v>4</v>
      </c>
      <c r="I1509" s="55">
        <v>120.12</v>
      </c>
      <c r="J1509" s="55">
        <v>35900</v>
      </c>
      <c r="K1509" s="15">
        <v>0</v>
      </c>
      <c r="L1509" s="15" t="s">
        <v>41</v>
      </c>
      <c r="M1509" s="62" t="s">
        <v>14</v>
      </c>
      <c r="N1509" s="56" t="s">
        <v>160</v>
      </c>
      <c r="O1509" s="56" t="s">
        <v>689</v>
      </c>
      <c r="S1509" s="70" t="s">
        <v>690</v>
      </c>
      <c r="V1509" s="125">
        <v>12.5</v>
      </c>
      <c r="W1509" s="125" t="s">
        <v>1017</v>
      </c>
      <c r="X1509" s="65">
        <v>44850</v>
      </c>
      <c r="Y1509" s="65">
        <v>44854</v>
      </c>
      <c r="Z1509" s="65"/>
      <c r="AA1509" s="322">
        <v>5000</v>
      </c>
      <c r="AB1509" s="56">
        <v>60</v>
      </c>
      <c r="AC1509" s="56">
        <v>37</v>
      </c>
      <c r="AD1509" s="65">
        <v>46037</v>
      </c>
      <c r="AE1509" s="117">
        <v>83.34</v>
      </c>
      <c r="AF1509" s="117"/>
      <c r="AP1509" s="58"/>
      <c r="AQ1509" s="58"/>
      <c r="AR1509" s="58"/>
      <c r="AW1509" s="56"/>
      <c r="BD1509" s="56"/>
      <c r="CT1509" s="76">
        <f>+BA1509+BG1509+BM1509+BS1509+BY1509+CE1509+CK1509</f>
        <v>0</v>
      </c>
      <c r="CU1509" s="76">
        <f>+AL1509+AT1509-CT1509</f>
        <v>0</v>
      </c>
      <c r="CV1509" s="81">
        <f>+AE1509-AL1509-AT1509</f>
        <v>83.34</v>
      </c>
    </row>
    <row r="1510" spans="1:100">
      <c r="A1510" s="56" t="s">
        <v>688</v>
      </c>
      <c r="B1510" s="13">
        <v>141</v>
      </c>
      <c r="C1510" s="15" t="s">
        <v>402</v>
      </c>
      <c r="D1510" s="15" t="s">
        <v>403</v>
      </c>
      <c r="E1510" s="13"/>
      <c r="F1510" s="13"/>
      <c r="G1510" s="13" t="s">
        <v>274</v>
      </c>
      <c r="H1510" s="13">
        <v>4</v>
      </c>
      <c r="I1510" s="55">
        <v>120.12</v>
      </c>
      <c r="J1510" s="55">
        <v>35900</v>
      </c>
      <c r="K1510" s="15">
        <v>0</v>
      </c>
      <c r="L1510" s="15" t="s">
        <v>41</v>
      </c>
      <c r="M1510" s="62" t="s">
        <v>14</v>
      </c>
      <c r="N1510" s="56" t="s">
        <v>160</v>
      </c>
      <c r="O1510" s="56" t="s">
        <v>689</v>
      </c>
      <c r="S1510" s="70" t="s">
        <v>690</v>
      </c>
      <c r="V1510" s="125">
        <v>12.5</v>
      </c>
      <c r="W1510" s="125" t="s">
        <v>1017</v>
      </c>
      <c r="X1510" s="65">
        <v>44850</v>
      </c>
      <c r="Y1510" s="65">
        <v>44854</v>
      </c>
      <c r="Z1510" s="65"/>
      <c r="AA1510" s="322">
        <v>5000</v>
      </c>
      <c r="AB1510" s="56">
        <v>60</v>
      </c>
      <c r="AC1510" s="56">
        <v>38</v>
      </c>
      <c r="AD1510" s="65">
        <v>46068</v>
      </c>
      <c r="AE1510" s="117">
        <v>83.34</v>
      </c>
      <c r="AF1510" s="117"/>
      <c r="AP1510" s="58"/>
      <c r="AQ1510" s="58"/>
      <c r="AR1510" s="58"/>
      <c r="AW1510" s="56"/>
      <c r="BD1510" s="56"/>
      <c r="CT1510" s="76">
        <f>+BA1510+BG1510+BM1510+BS1510+BY1510+CE1510+CK1510</f>
        <v>0</v>
      </c>
      <c r="CU1510" s="76">
        <f>+AL1510+AT1510-CT1510</f>
        <v>0</v>
      </c>
      <c r="CV1510" s="81">
        <f>+AE1510-AL1510-AT1510</f>
        <v>83.34</v>
      </c>
    </row>
    <row r="1511" spans="1:100">
      <c r="A1511" s="56" t="s">
        <v>688</v>
      </c>
      <c r="B1511" s="13">
        <v>141</v>
      </c>
      <c r="C1511" s="15" t="s">
        <v>402</v>
      </c>
      <c r="D1511" s="15" t="s">
        <v>403</v>
      </c>
      <c r="E1511" s="13"/>
      <c r="F1511" s="13"/>
      <c r="G1511" s="13" t="s">
        <v>274</v>
      </c>
      <c r="H1511" s="13">
        <v>4</v>
      </c>
      <c r="I1511" s="55">
        <v>120.12</v>
      </c>
      <c r="J1511" s="55">
        <v>35900</v>
      </c>
      <c r="K1511" s="15">
        <v>0</v>
      </c>
      <c r="L1511" s="15" t="s">
        <v>41</v>
      </c>
      <c r="M1511" s="62" t="s">
        <v>14</v>
      </c>
      <c r="N1511" s="56" t="s">
        <v>160</v>
      </c>
      <c r="O1511" s="56" t="s">
        <v>689</v>
      </c>
      <c r="S1511" s="70" t="s">
        <v>690</v>
      </c>
      <c r="V1511" s="125">
        <v>12.5</v>
      </c>
      <c r="W1511" s="125" t="s">
        <v>1017</v>
      </c>
      <c r="X1511" s="65">
        <v>44850</v>
      </c>
      <c r="Y1511" s="65">
        <v>44854</v>
      </c>
      <c r="Z1511" s="65"/>
      <c r="AA1511" s="322">
        <v>5000</v>
      </c>
      <c r="AB1511" s="56">
        <v>60</v>
      </c>
      <c r="AC1511" s="56">
        <v>39</v>
      </c>
      <c r="AD1511" s="65">
        <v>46096</v>
      </c>
      <c r="AE1511" s="117">
        <v>83.34</v>
      </c>
      <c r="AF1511" s="117"/>
      <c r="AP1511" s="58"/>
      <c r="AQ1511" s="58"/>
      <c r="AR1511" s="58"/>
      <c r="AW1511" s="56"/>
      <c r="BD1511" s="56"/>
      <c r="CT1511" s="76">
        <f>+BA1511+BG1511+BM1511+BS1511+BY1511+CE1511+CK1511</f>
        <v>0</v>
      </c>
      <c r="CU1511" s="76">
        <f>+AL1511+AT1511-CT1511</f>
        <v>0</v>
      </c>
      <c r="CV1511" s="81">
        <f>+AE1511-AL1511-AT1511</f>
        <v>83.34</v>
      </c>
    </row>
    <row r="1512" spans="1:100">
      <c r="A1512" s="56" t="s">
        <v>688</v>
      </c>
      <c r="B1512" s="13">
        <v>141</v>
      </c>
      <c r="C1512" s="15" t="s">
        <v>402</v>
      </c>
      <c r="D1512" s="15" t="s">
        <v>403</v>
      </c>
      <c r="E1512" s="13"/>
      <c r="F1512" s="13"/>
      <c r="G1512" s="13" t="s">
        <v>274</v>
      </c>
      <c r="H1512" s="13">
        <v>4</v>
      </c>
      <c r="I1512" s="55">
        <v>120.12</v>
      </c>
      <c r="J1512" s="55">
        <v>35900</v>
      </c>
      <c r="K1512" s="15">
        <v>0</v>
      </c>
      <c r="L1512" s="15" t="s">
        <v>41</v>
      </c>
      <c r="M1512" s="62" t="s">
        <v>14</v>
      </c>
      <c r="N1512" s="56" t="s">
        <v>160</v>
      </c>
      <c r="O1512" s="56" t="s">
        <v>689</v>
      </c>
      <c r="S1512" s="70" t="s">
        <v>690</v>
      </c>
      <c r="V1512" s="125">
        <v>12.5</v>
      </c>
      <c r="W1512" s="125" t="s">
        <v>1017</v>
      </c>
      <c r="X1512" s="65">
        <v>44850</v>
      </c>
      <c r="Y1512" s="65">
        <v>44854</v>
      </c>
      <c r="Z1512" s="65"/>
      <c r="AA1512" s="322">
        <v>5000</v>
      </c>
      <c r="AB1512" s="56">
        <v>60</v>
      </c>
      <c r="AC1512" s="56">
        <v>40</v>
      </c>
      <c r="AD1512" s="65">
        <v>46127</v>
      </c>
      <c r="AE1512" s="117">
        <v>83.34</v>
      </c>
      <c r="AF1512" s="117"/>
      <c r="AP1512" s="58"/>
      <c r="AQ1512" s="58"/>
      <c r="AR1512" s="58"/>
      <c r="AW1512" s="56"/>
      <c r="BD1512" s="56"/>
      <c r="CT1512" s="76">
        <f>+BA1512+BG1512+BM1512+BS1512+BY1512+CE1512+CK1512</f>
        <v>0</v>
      </c>
      <c r="CU1512" s="76">
        <f>+AL1512+AT1512-CT1512</f>
        <v>0</v>
      </c>
      <c r="CV1512" s="81">
        <f>+AE1512-AL1512-AT1512</f>
        <v>83.34</v>
      </c>
    </row>
    <row r="1513" spans="1:100">
      <c r="A1513" s="56" t="s">
        <v>688</v>
      </c>
      <c r="B1513" s="13">
        <v>141</v>
      </c>
      <c r="C1513" s="15" t="s">
        <v>402</v>
      </c>
      <c r="D1513" s="15" t="s">
        <v>403</v>
      </c>
      <c r="E1513" s="13"/>
      <c r="F1513" s="13"/>
      <c r="G1513" s="13" t="s">
        <v>274</v>
      </c>
      <c r="H1513" s="13">
        <v>4</v>
      </c>
      <c r="I1513" s="55">
        <v>120.12</v>
      </c>
      <c r="J1513" s="55">
        <v>35900</v>
      </c>
      <c r="K1513" s="15">
        <v>0</v>
      </c>
      <c r="L1513" s="15" t="s">
        <v>41</v>
      </c>
      <c r="M1513" s="62" t="s">
        <v>14</v>
      </c>
      <c r="N1513" s="56" t="s">
        <v>160</v>
      </c>
      <c r="O1513" s="56" t="s">
        <v>689</v>
      </c>
      <c r="S1513" s="70" t="s">
        <v>690</v>
      </c>
      <c r="V1513" s="125">
        <v>12.5</v>
      </c>
      <c r="W1513" s="125" t="s">
        <v>1017</v>
      </c>
      <c r="X1513" s="65">
        <v>44850</v>
      </c>
      <c r="Y1513" s="65">
        <v>44854</v>
      </c>
      <c r="Z1513" s="65"/>
      <c r="AA1513" s="322">
        <v>5000</v>
      </c>
      <c r="AB1513" s="56">
        <v>60</v>
      </c>
      <c r="AC1513" s="56">
        <v>41</v>
      </c>
      <c r="AD1513" s="65">
        <v>46157</v>
      </c>
      <c r="AE1513" s="117">
        <v>83.34</v>
      </c>
      <c r="AF1513" s="117"/>
      <c r="AP1513" s="58"/>
      <c r="AQ1513" s="58"/>
      <c r="AR1513" s="58"/>
      <c r="AW1513" s="56"/>
      <c r="BD1513" s="56"/>
      <c r="CT1513" s="76">
        <f>+BA1513+BG1513+BM1513+BS1513+BY1513+CE1513+CK1513</f>
        <v>0</v>
      </c>
      <c r="CU1513" s="76">
        <f>+AL1513+AT1513-CT1513</f>
        <v>0</v>
      </c>
      <c r="CV1513" s="81">
        <f>+AE1513-AL1513-AT1513</f>
        <v>83.34</v>
      </c>
    </row>
    <row r="1514" spans="1:100">
      <c r="A1514" s="56" t="s">
        <v>688</v>
      </c>
      <c r="B1514" s="13">
        <v>141</v>
      </c>
      <c r="C1514" s="15" t="s">
        <v>402</v>
      </c>
      <c r="D1514" s="15" t="s">
        <v>403</v>
      </c>
      <c r="E1514" s="13"/>
      <c r="F1514" s="13"/>
      <c r="G1514" s="13" t="s">
        <v>274</v>
      </c>
      <c r="H1514" s="13">
        <v>4</v>
      </c>
      <c r="I1514" s="55">
        <v>120.12</v>
      </c>
      <c r="J1514" s="55">
        <v>35900</v>
      </c>
      <c r="K1514" s="15">
        <v>0</v>
      </c>
      <c r="L1514" s="15" t="s">
        <v>41</v>
      </c>
      <c r="M1514" s="62" t="s">
        <v>14</v>
      </c>
      <c r="N1514" s="56" t="s">
        <v>160</v>
      </c>
      <c r="O1514" s="56" t="s">
        <v>689</v>
      </c>
      <c r="S1514" s="70" t="s">
        <v>690</v>
      </c>
      <c r="V1514" s="125">
        <v>12.5</v>
      </c>
      <c r="W1514" s="125" t="s">
        <v>1017</v>
      </c>
      <c r="X1514" s="65">
        <v>44850</v>
      </c>
      <c r="Y1514" s="65">
        <v>44854</v>
      </c>
      <c r="Z1514" s="65"/>
      <c r="AA1514" s="322">
        <v>5000</v>
      </c>
      <c r="AB1514" s="56">
        <v>60</v>
      </c>
      <c r="AC1514" s="56">
        <v>42</v>
      </c>
      <c r="AD1514" s="65">
        <v>46188</v>
      </c>
      <c r="AE1514" s="117">
        <v>83.34</v>
      </c>
      <c r="AF1514" s="117"/>
      <c r="AP1514" s="58"/>
      <c r="AQ1514" s="58"/>
      <c r="AR1514" s="58"/>
      <c r="AW1514" s="56"/>
      <c r="BD1514" s="56"/>
      <c r="CT1514" s="76">
        <f>+BA1514+BG1514+BM1514+BS1514+BY1514+CE1514+CK1514</f>
        <v>0</v>
      </c>
      <c r="CU1514" s="76">
        <f>+AL1514+AT1514-CT1514</f>
        <v>0</v>
      </c>
      <c r="CV1514" s="81">
        <f>+AE1514-AL1514-AT1514</f>
        <v>83.34</v>
      </c>
    </row>
    <row r="1515" spans="1:100">
      <c r="A1515" s="56" t="s">
        <v>688</v>
      </c>
      <c r="B1515" s="13">
        <v>141</v>
      </c>
      <c r="C1515" s="15" t="s">
        <v>402</v>
      </c>
      <c r="D1515" s="15" t="s">
        <v>403</v>
      </c>
      <c r="E1515" s="13"/>
      <c r="F1515" s="13"/>
      <c r="G1515" s="13" t="s">
        <v>274</v>
      </c>
      <c r="H1515" s="13">
        <v>4</v>
      </c>
      <c r="I1515" s="55">
        <v>120.12</v>
      </c>
      <c r="J1515" s="55">
        <v>35900</v>
      </c>
      <c r="K1515" s="15">
        <v>0</v>
      </c>
      <c r="L1515" s="15" t="s">
        <v>41</v>
      </c>
      <c r="M1515" s="62" t="s">
        <v>14</v>
      </c>
      <c r="N1515" s="56" t="s">
        <v>160</v>
      </c>
      <c r="O1515" s="56" t="s">
        <v>689</v>
      </c>
      <c r="S1515" s="70" t="s">
        <v>690</v>
      </c>
      <c r="V1515" s="125">
        <v>12.5</v>
      </c>
      <c r="W1515" s="125" t="s">
        <v>1017</v>
      </c>
      <c r="X1515" s="65">
        <v>44850</v>
      </c>
      <c r="Y1515" s="65">
        <v>44854</v>
      </c>
      <c r="Z1515" s="65"/>
      <c r="AA1515" s="322">
        <v>5000</v>
      </c>
      <c r="AB1515" s="56">
        <v>60</v>
      </c>
      <c r="AC1515" s="56">
        <v>43</v>
      </c>
      <c r="AD1515" s="65">
        <v>46218</v>
      </c>
      <c r="AE1515" s="117">
        <v>83.34</v>
      </c>
      <c r="AF1515" s="117"/>
      <c r="AP1515" s="58"/>
      <c r="AQ1515" s="58"/>
      <c r="AR1515" s="58"/>
      <c r="AW1515" s="56"/>
      <c r="BD1515" s="56"/>
      <c r="CT1515" s="76">
        <f>+BA1515+BG1515+BM1515+BS1515+BY1515+CE1515+CK1515</f>
        <v>0</v>
      </c>
      <c r="CU1515" s="76">
        <f>+AL1515+AT1515-CT1515</f>
        <v>0</v>
      </c>
      <c r="CV1515" s="81">
        <f>+AE1515-AL1515-AT1515</f>
        <v>83.34</v>
      </c>
    </row>
    <row r="1516" spans="1:100">
      <c r="A1516" s="56" t="s">
        <v>688</v>
      </c>
      <c r="B1516" s="13">
        <v>141</v>
      </c>
      <c r="C1516" s="15" t="s">
        <v>402</v>
      </c>
      <c r="D1516" s="15" t="s">
        <v>403</v>
      </c>
      <c r="E1516" s="13"/>
      <c r="F1516" s="13"/>
      <c r="G1516" s="13" t="s">
        <v>274</v>
      </c>
      <c r="H1516" s="13">
        <v>4</v>
      </c>
      <c r="I1516" s="55">
        <v>120.12</v>
      </c>
      <c r="J1516" s="55">
        <v>35900</v>
      </c>
      <c r="K1516" s="15">
        <v>0</v>
      </c>
      <c r="L1516" s="15" t="s">
        <v>41</v>
      </c>
      <c r="M1516" s="62" t="s">
        <v>14</v>
      </c>
      <c r="N1516" s="56" t="s">
        <v>160</v>
      </c>
      <c r="O1516" s="56" t="s">
        <v>689</v>
      </c>
      <c r="S1516" s="70" t="s">
        <v>690</v>
      </c>
      <c r="V1516" s="125">
        <v>12.5</v>
      </c>
      <c r="W1516" s="125" t="s">
        <v>1017</v>
      </c>
      <c r="X1516" s="65">
        <v>44850</v>
      </c>
      <c r="Y1516" s="65">
        <v>44854</v>
      </c>
      <c r="Z1516" s="65"/>
      <c r="AA1516" s="322">
        <v>5000</v>
      </c>
      <c r="AB1516" s="56">
        <v>60</v>
      </c>
      <c r="AC1516" s="56">
        <v>44</v>
      </c>
      <c r="AD1516" s="65">
        <v>46249</v>
      </c>
      <c r="AE1516" s="117">
        <v>83.34</v>
      </c>
      <c r="AF1516" s="117"/>
      <c r="AP1516" s="58"/>
      <c r="AQ1516" s="58"/>
      <c r="AR1516" s="58"/>
      <c r="AW1516" s="56"/>
      <c r="BD1516" s="56"/>
      <c r="CT1516" s="76">
        <f>+BA1516+BG1516+BM1516+BS1516+BY1516+CE1516+CK1516</f>
        <v>0</v>
      </c>
      <c r="CU1516" s="76">
        <f>+AL1516+AT1516-CT1516</f>
        <v>0</v>
      </c>
      <c r="CV1516" s="81">
        <f>+AE1516-AL1516-AT1516</f>
        <v>83.34</v>
      </c>
    </row>
    <row r="1517" spans="1:100">
      <c r="A1517" s="56" t="s">
        <v>688</v>
      </c>
      <c r="B1517" s="13">
        <v>141</v>
      </c>
      <c r="C1517" s="15" t="s">
        <v>402</v>
      </c>
      <c r="D1517" s="15" t="s">
        <v>403</v>
      </c>
      <c r="E1517" s="13"/>
      <c r="F1517" s="13"/>
      <c r="G1517" s="13" t="s">
        <v>274</v>
      </c>
      <c r="H1517" s="13">
        <v>4</v>
      </c>
      <c r="I1517" s="55">
        <v>120.12</v>
      </c>
      <c r="J1517" s="55">
        <v>35900</v>
      </c>
      <c r="K1517" s="15">
        <v>0</v>
      </c>
      <c r="L1517" s="15" t="s">
        <v>41</v>
      </c>
      <c r="M1517" s="62" t="s">
        <v>14</v>
      </c>
      <c r="N1517" s="56" t="s">
        <v>160</v>
      </c>
      <c r="O1517" s="56" t="s">
        <v>689</v>
      </c>
      <c r="S1517" s="70" t="s">
        <v>690</v>
      </c>
      <c r="V1517" s="125">
        <v>12.5</v>
      </c>
      <c r="W1517" s="125" t="s">
        <v>1017</v>
      </c>
      <c r="X1517" s="65">
        <v>44850</v>
      </c>
      <c r="Y1517" s="65">
        <v>44854</v>
      </c>
      <c r="Z1517" s="65"/>
      <c r="AA1517" s="322">
        <v>5000</v>
      </c>
      <c r="AB1517" s="56">
        <v>60</v>
      </c>
      <c r="AC1517" s="56">
        <v>45</v>
      </c>
      <c r="AD1517" s="65">
        <v>46280</v>
      </c>
      <c r="AE1517" s="117">
        <v>83.34</v>
      </c>
      <c r="AF1517" s="117"/>
      <c r="AP1517" s="58"/>
      <c r="AQ1517" s="58"/>
      <c r="AR1517" s="58"/>
      <c r="AW1517" s="56"/>
      <c r="BD1517" s="56"/>
      <c r="CT1517" s="76">
        <f>+BA1517+BG1517+BM1517+BS1517+BY1517+CE1517+CK1517</f>
        <v>0</v>
      </c>
      <c r="CU1517" s="76">
        <f>+AL1517+AT1517-CT1517</f>
        <v>0</v>
      </c>
      <c r="CV1517" s="81">
        <f>+AE1517-AL1517-AT1517</f>
        <v>83.34</v>
      </c>
    </row>
    <row r="1518" spans="1:100">
      <c r="A1518" s="56" t="s">
        <v>688</v>
      </c>
      <c r="B1518" s="13">
        <v>141</v>
      </c>
      <c r="C1518" s="15" t="s">
        <v>402</v>
      </c>
      <c r="D1518" s="15" t="s">
        <v>403</v>
      </c>
      <c r="E1518" s="13"/>
      <c r="F1518" s="13"/>
      <c r="G1518" s="13" t="s">
        <v>274</v>
      </c>
      <c r="H1518" s="13">
        <v>4</v>
      </c>
      <c r="I1518" s="55">
        <v>120.12</v>
      </c>
      <c r="J1518" s="55">
        <v>35900</v>
      </c>
      <c r="K1518" s="15">
        <v>0</v>
      </c>
      <c r="L1518" s="15" t="s">
        <v>41</v>
      </c>
      <c r="M1518" s="62" t="s">
        <v>14</v>
      </c>
      <c r="N1518" s="56" t="s">
        <v>160</v>
      </c>
      <c r="O1518" s="56" t="s">
        <v>689</v>
      </c>
      <c r="S1518" s="70" t="s">
        <v>690</v>
      </c>
      <c r="V1518" s="125">
        <v>12.5</v>
      </c>
      <c r="W1518" s="125" t="s">
        <v>1017</v>
      </c>
      <c r="X1518" s="65">
        <v>44850</v>
      </c>
      <c r="Y1518" s="65">
        <v>44854</v>
      </c>
      <c r="Z1518" s="65"/>
      <c r="AA1518" s="322">
        <v>5000</v>
      </c>
      <c r="AB1518" s="56">
        <v>60</v>
      </c>
      <c r="AC1518" s="56">
        <v>46</v>
      </c>
      <c r="AD1518" s="65">
        <v>46310</v>
      </c>
      <c r="AE1518" s="117">
        <v>83.34</v>
      </c>
      <c r="AF1518" s="117"/>
      <c r="AP1518" s="58"/>
      <c r="AQ1518" s="58"/>
      <c r="AR1518" s="58"/>
      <c r="AW1518" s="56"/>
      <c r="BD1518" s="56"/>
      <c r="CT1518" s="76">
        <f>+BA1518+BG1518+BM1518+BS1518+BY1518+CE1518+CK1518</f>
        <v>0</v>
      </c>
      <c r="CU1518" s="76">
        <f>+AL1518+AT1518-CT1518</f>
        <v>0</v>
      </c>
      <c r="CV1518" s="81">
        <f>+AE1518-AL1518-AT1518</f>
        <v>83.34</v>
      </c>
    </row>
    <row r="1519" spans="1:100">
      <c r="A1519" s="56" t="s">
        <v>688</v>
      </c>
      <c r="B1519" s="13">
        <v>141</v>
      </c>
      <c r="C1519" s="15" t="s">
        <v>402</v>
      </c>
      <c r="D1519" s="15" t="s">
        <v>403</v>
      </c>
      <c r="E1519" s="13"/>
      <c r="F1519" s="13"/>
      <c r="G1519" s="13" t="s">
        <v>274</v>
      </c>
      <c r="H1519" s="13">
        <v>4</v>
      </c>
      <c r="I1519" s="55">
        <v>120.12</v>
      </c>
      <c r="J1519" s="55">
        <v>35900</v>
      </c>
      <c r="K1519" s="15">
        <v>0</v>
      </c>
      <c r="L1519" s="15" t="s">
        <v>41</v>
      </c>
      <c r="M1519" s="62" t="s">
        <v>14</v>
      </c>
      <c r="N1519" s="56" t="s">
        <v>160</v>
      </c>
      <c r="O1519" s="56" t="s">
        <v>689</v>
      </c>
      <c r="S1519" s="70" t="s">
        <v>690</v>
      </c>
      <c r="V1519" s="125">
        <v>12.5</v>
      </c>
      <c r="W1519" s="125" t="s">
        <v>1017</v>
      </c>
      <c r="X1519" s="65">
        <v>44850</v>
      </c>
      <c r="Y1519" s="65">
        <v>44854</v>
      </c>
      <c r="Z1519" s="65"/>
      <c r="AA1519" s="322">
        <v>5000</v>
      </c>
      <c r="AB1519" s="56">
        <v>60</v>
      </c>
      <c r="AC1519" s="56">
        <v>47</v>
      </c>
      <c r="AD1519" s="65">
        <v>46341</v>
      </c>
      <c r="AE1519" s="117">
        <v>83.34</v>
      </c>
      <c r="AF1519" s="117"/>
      <c r="AP1519" s="58"/>
      <c r="AQ1519" s="58"/>
      <c r="AR1519" s="58"/>
      <c r="AW1519" s="56"/>
      <c r="BD1519" s="56"/>
      <c r="CT1519" s="76">
        <f>+BA1519+BG1519+BM1519+BS1519+BY1519+CE1519+CK1519</f>
        <v>0</v>
      </c>
      <c r="CU1519" s="76">
        <f>+AL1519+AT1519-CT1519</f>
        <v>0</v>
      </c>
      <c r="CV1519" s="81">
        <f>+AE1519-AL1519-AT1519</f>
        <v>83.34</v>
      </c>
    </row>
    <row r="1520" spans="1:100">
      <c r="A1520" s="56" t="s">
        <v>688</v>
      </c>
      <c r="B1520" s="13">
        <v>141</v>
      </c>
      <c r="C1520" s="15" t="s">
        <v>402</v>
      </c>
      <c r="D1520" s="15" t="s">
        <v>403</v>
      </c>
      <c r="E1520" s="13"/>
      <c r="F1520" s="13"/>
      <c r="G1520" s="13" t="s">
        <v>274</v>
      </c>
      <c r="H1520" s="13">
        <v>4</v>
      </c>
      <c r="I1520" s="55">
        <v>120.12</v>
      </c>
      <c r="J1520" s="55">
        <v>35900</v>
      </c>
      <c r="K1520" s="15">
        <v>0</v>
      </c>
      <c r="L1520" s="15" t="s">
        <v>41</v>
      </c>
      <c r="M1520" s="62" t="s">
        <v>14</v>
      </c>
      <c r="N1520" s="56" t="s">
        <v>160</v>
      </c>
      <c r="O1520" s="56" t="s">
        <v>689</v>
      </c>
      <c r="S1520" s="70" t="s">
        <v>690</v>
      </c>
      <c r="V1520" s="125">
        <v>12.5</v>
      </c>
      <c r="W1520" s="125" t="s">
        <v>1017</v>
      </c>
      <c r="X1520" s="65">
        <v>44850</v>
      </c>
      <c r="Y1520" s="65">
        <v>44854</v>
      </c>
      <c r="Z1520" s="65"/>
      <c r="AA1520" s="322">
        <v>5000</v>
      </c>
      <c r="AB1520" s="56">
        <v>60</v>
      </c>
      <c r="AC1520" s="56">
        <v>48</v>
      </c>
      <c r="AD1520" s="65">
        <v>46371</v>
      </c>
      <c r="AE1520" s="117">
        <v>83.34</v>
      </c>
      <c r="AF1520" s="117"/>
      <c r="AP1520" s="58"/>
      <c r="AQ1520" s="58"/>
      <c r="AR1520" s="58"/>
      <c r="AW1520" s="56"/>
      <c r="BD1520" s="56"/>
      <c r="CT1520" s="76">
        <f>+BA1520+BG1520+BM1520+BS1520+BY1520+CE1520+CK1520</f>
        <v>0</v>
      </c>
      <c r="CU1520" s="76">
        <f>+AL1520+AT1520-CT1520</f>
        <v>0</v>
      </c>
      <c r="CV1520" s="81">
        <f>+AE1520-AL1520-AT1520</f>
        <v>83.34</v>
      </c>
    </row>
    <row r="1521" spans="1:103">
      <c r="A1521" s="56" t="s">
        <v>688</v>
      </c>
      <c r="B1521" s="13">
        <v>141</v>
      </c>
      <c r="C1521" s="15" t="s">
        <v>402</v>
      </c>
      <c r="D1521" s="15" t="s">
        <v>403</v>
      </c>
      <c r="E1521" s="13"/>
      <c r="F1521" s="13"/>
      <c r="G1521" s="13" t="s">
        <v>274</v>
      </c>
      <c r="H1521" s="13">
        <v>4</v>
      </c>
      <c r="I1521" s="55">
        <v>120.12</v>
      </c>
      <c r="J1521" s="55">
        <v>35900</v>
      </c>
      <c r="K1521" s="15">
        <v>0</v>
      </c>
      <c r="L1521" s="15" t="s">
        <v>41</v>
      </c>
      <c r="M1521" s="62" t="s">
        <v>14</v>
      </c>
      <c r="N1521" s="56" t="s">
        <v>160</v>
      </c>
      <c r="O1521" s="56" t="s">
        <v>689</v>
      </c>
      <c r="S1521" s="70" t="s">
        <v>690</v>
      </c>
      <c r="V1521" s="125">
        <v>12.5</v>
      </c>
      <c r="W1521" s="125" t="s">
        <v>1017</v>
      </c>
      <c r="X1521" s="65">
        <v>44850</v>
      </c>
      <c r="Y1521" s="65">
        <v>44854</v>
      </c>
      <c r="Z1521" s="65"/>
      <c r="AA1521" s="322">
        <v>5000</v>
      </c>
      <c r="AB1521" s="56">
        <v>60</v>
      </c>
      <c r="AC1521" s="56">
        <v>49</v>
      </c>
      <c r="AD1521" s="65">
        <v>46402</v>
      </c>
      <c r="AE1521" s="117">
        <v>83.34</v>
      </c>
      <c r="AF1521" s="117"/>
      <c r="AP1521" s="58"/>
      <c r="AQ1521" s="58"/>
      <c r="AR1521" s="58"/>
      <c r="AW1521" s="56"/>
      <c r="BD1521" s="56"/>
      <c r="CT1521" s="76">
        <f>+BA1521+BG1521+BM1521+BS1521+BY1521+CE1521+CK1521</f>
        <v>0</v>
      </c>
      <c r="CU1521" s="76">
        <f>+AL1521+AT1521-CT1521</f>
        <v>0</v>
      </c>
      <c r="CV1521" s="81">
        <f>+AE1521-AL1521-AT1521</f>
        <v>83.34</v>
      </c>
    </row>
    <row r="1522" spans="1:103">
      <c r="A1522" s="56" t="s">
        <v>688</v>
      </c>
      <c r="B1522" s="13">
        <v>141</v>
      </c>
      <c r="C1522" s="15" t="s">
        <v>402</v>
      </c>
      <c r="D1522" s="15" t="s">
        <v>403</v>
      </c>
      <c r="E1522" s="13"/>
      <c r="F1522" s="13"/>
      <c r="G1522" s="13" t="s">
        <v>274</v>
      </c>
      <c r="H1522" s="13">
        <v>4</v>
      </c>
      <c r="I1522" s="55">
        <v>120.12</v>
      </c>
      <c r="J1522" s="55">
        <v>35900</v>
      </c>
      <c r="K1522" s="15">
        <v>0</v>
      </c>
      <c r="L1522" s="15" t="s">
        <v>41</v>
      </c>
      <c r="M1522" s="62" t="s">
        <v>14</v>
      </c>
      <c r="N1522" s="56" t="s">
        <v>160</v>
      </c>
      <c r="O1522" s="56" t="s">
        <v>689</v>
      </c>
      <c r="S1522" s="70" t="s">
        <v>690</v>
      </c>
      <c r="V1522" s="125">
        <v>12.5</v>
      </c>
      <c r="W1522" s="125" t="s">
        <v>1017</v>
      </c>
      <c r="X1522" s="65">
        <v>44850</v>
      </c>
      <c r="Y1522" s="65">
        <v>44854</v>
      </c>
      <c r="Z1522" s="65"/>
      <c r="AA1522" s="322">
        <v>5000</v>
      </c>
      <c r="AB1522" s="56">
        <v>60</v>
      </c>
      <c r="AC1522" s="56">
        <v>50</v>
      </c>
      <c r="AD1522" s="65">
        <v>46433</v>
      </c>
      <c r="AE1522" s="117">
        <v>83.34</v>
      </c>
      <c r="AF1522" s="117"/>
      <c r="AP1522" s="58"/>
      <c r="AQ1522" s="58"/>
      <c r="AR1522" s="58"/>
      <c r="AW1522" s="56"/>
      <c r="BD1522" s="56"/>
      <c r="CT1522" s="76">
        <f>+BA1522+BG1522+BM1522+BS1522+BY1522+CE1522+CK1522</f>
        <v>0</v>
      </c>
      <c r="CU1522" s="76">
        <f>+AL1522+AT1522-CT1522</f>
        <v>0</v>
      </c>
      <c r="CV1522" s="81">
        <f>+AE1522-AL1522-AT1522</f>
        <v>83.34</v>
      </c>
    </row>
    <row r="1523" spans="1:103">
      <c r="A1523" s="56" t="s">
        <v>688</v>
      </c>
      <c r="B1523" s="13">
        <v>141</v>
      </c>
      <c r="C1523" s="15" t="s">
        <v>402</v>
      </c>
      <c r="D1523" s="15" t="s">
        <v>403</v>
      </c>
      <c r="E1523" s="13"/>
      <c r="F1523" s="13"/>
      <c r="G1523" s="13" t="s">
        <v>274</v>
      </c>
      <c r="H1523" s="13">
        <v>4</v>
      </c>
      <c r="I1523" s="55">
        <v>120.12</v>
      </c>
      <c r="J1523" s="55">
        <v>35900</v>
      </c>
      <c r="K1523" s="15">
        <v>0</v>
      </c>
      <c r="L1523" s="15" t="s">
        <v>41</v>
      </c>
      <c r="M1523" s="62" t="s">
        <v>14</v>
      </c>
      <c r="N1523" s="56" t="s">
        <v>160</v>
      </c>
      <c r="O1523" s="56" t="s">
        <v>689</v>
      </c>
      <c r="S1523" s="70" t="s">
        <v>690</v>
      </c>
      <c r="V1523" s="125">
        <v>12.5</v>
      </c>
      <c r="W1523" s="125" t="s">
        <v>1017</v>
      </c>
      <c r="X1523" s="65">
        <v>44850</v>
      </c>
      <c r="Y1523" s="65">
        <v>44854</v>
      </c>
      <c r="Z1523" s="65"/>
      <c r="AA1523" s="322">
        <v>5000</v>
      </c>
      <c r="AB1523" s="56">
        <v>60</v>
      </c>
      <c r="AC1523" s="56">
        <v>51</v>
      </c>
      <c r="AD1523" s="65">
        <v>46461</v>
      </c>
      <c r="AE1523" s="117">
        <v>83.34</v>
      </c>
      <c r="AF1523" s="117"/>
      <c r="AP1523" s="58"/>
      <c r="AQ1523" s="58"/>
      <c r="AR1523" s="58"/>
      <c r="AW1523" s="56"/>
      <c r="BD1523" s="56"/>
      <c r="CT1523" s="76">
        <f>+BA1523+BG1523+BM1523+BS1523+BY1523+CE1523+CK1523</f>
        <v>0</v>
      </c>
      <c r="CU1523" s="76">
        <f>+AL1523+AT1523-CT1523</f>
        <v>0</v>
      </c>
      <c r="CV1523" s="81">
        <f>+AE1523-AL1523-AT1523</f>
        <v>83.34</v>
      </c>
    </row>
    <row r="1524" spans="1:103">
      <c r="A1524" s="56" t="s">
        <v>688</v>
      </c>
      <c r="B1524" s="13">
        <v>141</v>
      </c>
      <c r="C1524" s="15" t="s">
        <v>402</v>
      </c>
      <c r="D1524" s="15" t="s">
        <v>403</v>
      </c>
      <c r="E1524" s="13"/>
      <c r="F1524" s="13"/>
      <c r="G1524" s="13" t="s">
        <v>274</v>
      </c>
      <c r="H1524" s="13">
        <v>4</v>
      </c>
      <c r="I1524" s="55">
        <v>120.12</v>
      </c>
      <c r="J1524" s="55">
        <v>35900</v>
      </c>
      <c r="K1524" s="15">
        <v>0</v>
      </c>
      <c r="L1524" s="15" t="s">
        <v>41</v>
      </c>
      <c r="M1524" s="62" t="s">
        <v>14</v>
      </c>
      <c r="N1524" s="56" t="s">
        <v>160</v>
      </c>
      <c r="O1524" s="56" t="s">
        <v>689</v>
      </c>
      <c r="S1524" s="70" t="s">
        <v>690</v>
      </c>
      <c r="V1524" s="125">
        <v>12.5</v>
      </c>
      <c r="W1524" s="125" t="s">
        <v>1017</v>
      </c>
      <c r="X1524" s="65">
        <v>44850</v>
      </c>
      <c r="Y1524" s="65">
        <v>44854</v>
      </c>
      <c r="Z1524" s="65"/>
      <c r="AA1524" s="322">
        <v>5000</v>
      </c>
      <c r="AB1524" s="56">
        <v>60</v>
      </c>
      <c r="AC1524" s="56">
        <v>52</v>
      </c>
      <c r="AD1524" s="65">
        <v>46492</v>
      </c>
      <c r="AE1524" s="117">
        <v>83.34</v>
      </c>
      <c r="AF1524" s="117"/>
      <c r="AP1524" s="58"/>
      <c r="AQ1524" s="58"/>
      <c r="AR1524" s="58"/>
      <c r="AW1524" s="56"/>
      <c r="BD1524" s="56"/>
      <c r="CT1524" s="76">
        <f>+BA1524+BG1524+BM1524+BS1524+BY1524+CE1524+CK1524</f>
        <v>0</v>
      </c>
      <c r="CU1524" s="76">
        <f>+AL1524+AT1524-CT1524</f>
        <v>0</v>
      </c>
      <c r="CV1524" s="81">
        <f>+AE1524-AL1524-AT1524</f>
        <v>83.34</v>
      </c>
    </row>
    <row r="1525" spans="1:103">
      <c r="A1525" s="56" t="s">
        <v>688</v>
      </c>
      <c r="B1525" s="13">
        <v>141</v>
      </c>
      <c r="C1525" s="15" t="s">
        <v>402</v>
      </c>
      <c r="D1525" s="15" t="s">
        <v>403</v>
      </c>
      <c r="E1525" s="13"/>
      <c r="F1525" s="13"/>
      <c r="G1525" s="13" t="s">
        <v>274</v>
      </c>
      <c r="H1525" s="13">
        <v>4</v>
      </c>
      <c r="I1525" s="55">
        <v>120.12</v>
      </c>
      <c r="J1525" s="55">
        <v>35900</v>
      </c>
      <c r="K1525" s="15">
        <v>0</v>
      </c>
      <c r="L1525" s="15" t="s">
        <v>41</v>
      </c>
      <c r="M1525" s="62" t="s">
        <v>14</v>
      </c>
      <c r="N1525" s="56" t="s">
        <v>160</v>
      </c>
      <c r="O1525" s="56" t="s">
        <v>689</v>
      </c>
      <c r="S1525" s="70" t="s">
        <v>690</v>
      </c>
      <c r="V1525" s="125">
        <v>12.5</v>
      </c>
      <c r="W1525" s="125" t="s">
        <v>1017</v>
      </c>
      <c r="X1525" s="65">
        <v>44850</v>
      </c>
      <c r="Y1525" s="65">
        <v>44854</v>
      </c>
      <c r="Z1525" s="65"/>
      <c r="AA1525" s="322">
        <v>5000</v>
      </c>
      <c r="AB1525" s="56">
        <v>60</v>
      </c>
      <c r="AC1525" s="56">
        <v>53</v>
      </c>
      <c r="AD1525" s="65">
        <v>46522</v>
      </c>
      <c r="AE1525" s="117">
        <v>83.34</v>
      </c>
      <c r="AF1525" s="117"/>
      <c r="AP1525" s="58"/>
      <c r="AQ1525" s="58"/>
      <c r="AR1525" s="58"/>
      <c r="AW1525" s="56"/>
      <c r="BD1525" s="56"/>
      <c r="CT1525" s="76">
        <f>+BA1525+BG1525+BM1525+BS1525+BY1525+CE1525+CK1525</f>
        <v>0</v>
      </c>
      <c r="CU1525" s="76">
        <f>+AL1525+AT1525-CT1525</f>
        <v>0</v>
      </c>
      <c r="CV1525" s="81">
        <f>+AE1525-AL1525-AT1525</f>
        <v>83.34</v>
      </c>
    </row>
    <row r="1526" spans="1:103">
      <c r="A1526" s="56" t="s">
        <v>688</v>
      </c>
      <c r="B1526" s="13">
        <v>141</v>
      </c>
      <c r="C1526" s="15" t="s">
        <v>402</v>
      </c>
      <c r="D1526" s="15" t="s">
        <v>403</v>
      </c>
      <c r="E1526" s="13"/>
      <c r="F1526" s="13"/>
      <c r="G1526" s="13" t="s">
        <v>274</v>
      </c>
      <c r="H1526" s="13">
        <v>4</v>
      </c>
      <c r="I1526" s="55">
        <v>120.12</v>
      </c>
      <c r="J1526" s="55">
        <v>35900</v>
      </c>
      <c r="K1526" s="15">
        <v>0</v>
      </c>
      <c r="L1526" s="15" t="s">
        <v>41</v>
      </c>
      <c r="M1526" s="62" t="s">
        <v>14</v>
      </c>
      <c r="N1526" s="56" t="s">
        <v>160</v>
      </c>
      <c r="O1526" s="56" t="s">
        <v>689</v>
      </c>
      <c r="S1526" s="70" t="s">
        <v>690</v>
      </c>
      <c r="V1526" s="125">
        <v>12.5</v>
      </c>
      <c r="W1526" s="125" t="s">
        <v>1017</v>
      </c>
      <c r="X1526" s="65">
        <v>44850</v>
      </c>
      <c r="Y1526" s="65">
        <v>44854</v>
      </c>
      <c r="Z1526" s="65"/>
      <c r="AA1526" s="322">
        <v>5000</v>
      </c>
      <c r="AB1526" s="56">
        <v>60</v>
      </c>
      <c r="AC1526" s="56">
        <v>54</v>
      </c>
      <c r="AD1526" s="65">
        <v>46553</v>
      </c>
      <c r="AE1526" s="117">
        <v>83.34</v>
      </c>
      <c r="AF1526" s="117"/>
      <c r="AP1526" s="58"/>
      <c r="AQ1526" s="58"/>
      <c r="AR1526" s="58"/>
      <c r="AW1526" s="56"/>
      <c r="BD1526" s="56"/>
      <c r="CT1526" s="76">
        <f>+BA1526+BG1526+BM1526+BS1526+BY1526+CE1526+CK1526</f>
        <v>0</v>
      </c>
      <c r="CU1526" s="76">
        <f>+AL1526+AT1526-CT1526</f>
        <v>0</v>
      </c>
      <c r="CV1526" s="81">
        <f>+AE1526-AL1526-AT1526</f>
        <v>83.34</v>
      </c>
    </row>
    <row r="1527" spans="1:103">
      <c r="A1527" s="56" t="s">
        <v>688</v>
      </c>
      <c r="B1527" s="13">
        <v>141</v>
      </c>
      <c r="C1527" s="15" t="s">
        <v>402</v>
      </c>
      <c r="D1527" s="15" t="s">
        <v>403</v>
      </c>
      <c r="E1527" s="13"/>
      <c r="F1527" s="13"/>
      <c r="G1527" s="13" t="s">
        <v>274</v>
      </c>
      <c r="H1527" s="13">
        <v>4</v>
      </c>
      <c r="I1527" s="55">
        <v>120.12</v>
      </c>
      <c r="J1527" s="55">
        <v>35900</v>
      </c>
      <c r="K1527" s="15">
        <v>0</v>
      </c>
      <c r="L1527" s="15" t="s">
        <v>41</v>
      </c>
      <c r="M1527" s="62" t="s">
        <v>14</v>
      </c>
      <c r="N1527" s="56" t="s">
        <v>160</v>
      </c>
      <c r="O1527" s="56" t="s">
        <v>689</v>
      </c>
      <c r="S1527" s="70" t="s">
        <v>690</v>
      </c>
      <c r="V1527" s="125">
        <v>12.5</v>
      </c>
      <c r="W1527" s="125" t="s">
        <v>1017</v>
      </c>
      <c r="X1527" s="65">
        <v>44850</v>
      </c>
      <c r="Y1527" s="65">
        <v>44854</v>
      </c>
      <c r="Z1527" s="65"/>
      <c r="AA1527" s="322">
        <v>5000</v>
      </c>
      <c r="AB1527" s="56">
        <v>60</v>
      </c>
      <c r="AC1527" s="56">
        <v>55</v>
      </c>
      <c r="AD1527" s="65">
        <v>46583</v>
      </c>
      <c r="AE1527" s="117">
        <v>83.34</v>
      </c>
      <c r="AF1527" s="117"/>
      <c r="AP1527" s="58"/>
      <c r="AQ1527" s="58"/>
      <c r="AR1527" s="58"/>
      <c r="AW1527" s="56"/>
      <c r="BD1527" s="56"/>
      <c r="CT1527" s="76">
        <f>+BA1527+BG1527+BM1527+BS1527+BY1527+CE1527+CK1527</f>
        <v>0</v>
      </c>
      <c r="CU1527" s="76">
        <f>+AL1527+AT1527-CT1527</f>
        <v>0</v>
      </c>
      <c r="CV1527" s="81">
        <f>+AE1527-AL1527-AT1527</f>
        <v>83.34</v>
      </c>
    </row>
    <row r="1528" spans="1:103">
      <c r="A1528" s="56" t="s">
        <v>688</v>
      </c>
      <c r="B1528" s="13">
        <v>141</v>
      </c>
      <c r="C1528" s="15" t="s">
        <v>402</v>
      </c>
      <c r="D1528" s="15" t="s">
        <v>403</v>
      </c>
      <c r="E1528" s="13"/>
      <c r="F1528" s="13"/>
      <c r="G1528" s="13" t="s">
        <v>274</v>
      </c>
      <c r="H1528" s="13">
        <v>4</v>
      </c>
      <c r="I1528" s="55">
        <v>120.12</v>
      </c>
      <c r="J1528" s="55">
        <v>35900</v>
      </c>
      <c r="K1528" s="15">
        <v>0</v>
      </c>
      <c r="L1528" s="15" t="s">
        <v>41</v>
      </c>
      <c r="M1528" s="62" t="s">
        <v>14</v>
      </c>
      <c r="N1528" s="56" t="s">
        <v>160</v>
      </c>
      <c r="O1528" s="56" t="s">
        <v>689</v>
      </c>
      <c r="S1528" s="70" t="s">
        <v>690</v>
      </c>
      <c r="V1528" s="125">
        <v>12.5</v>
      </c>
      <c r="W1528" s="125" t="s">
        <v>1017</v>
      </c>
      <c r="X1528" s="65">
        <v>44850</v>
      </c>
      <c r="Y1528" s="65">
        <v>44854</v>
      </c>
      <c r="Z1528" s="65"/>
      <c r="AA1528" s="322">
        <v>5000</v>
      </c>
      <c r="AB1528" s="56">
        <v>60</v>
      </c>
      <c r="AC1528" s="56">
        <v>56</v>
      </c>
      <c r="AD1528" s="65">
        <v>46614</v>
      </c>
      <c r="AE1528" s="117">
        <v>83.34</v>
      </c>
      <c r="AF1528" s="117"/>
      <c r="AP1528" s="58"/>
      <c r="AQ1528" s="58"/>
      <c r="AR1528" s="58"/>
      <c r="AW1528" s="56"/>
      <c r="BD1528" s="56"/>
      <c r="CT1528" s="76">
        <f>+BA1528+BG1528+BM1528+BS1528+BY1528+CE1528+CK1528</f>
        <v>0</v>
      </c>
      <c r="CU1528" s="76">
        <f>+AL1528+AT1528-CT1528</f>
        <v>0</v>
      </c>
      <c r="CV1528" s="81">
        <f>+AE1528-AL1528-AT1528</f>
        <v>83.34</v>
      </c>
    </row>
    <row r="1529" spans="1:103">
      <c r="A1529" s="56" t="s">
        <v>688</v>
      </c>
      <c r="B1529" s="13">
        <v>141</v>
      </c>
      <c r="C1529" s="15" t="s">
        <v>402</v>
      </c>
      <c r="D1529" s="15" t="s">
        <v>403</v>
      </c>
      <c r="E1529" s="13"/>
      <c r="F1529" s="13"/>
      <c r="G1529" s="13" t="s">
        <v>274</v>
      </c>
      <c r="H1529" s="13">
        <v>4</v>
      </c>
      <c r="I1529" s="55">
        <v>120.12</v>
      </c>
      <c r="J1529" s="55">
        <v>35900</v>
      </c>
      <c r="K1529" s="15">
        <v>0</v>
      </c>
      <c r="L1529" s="15" t="s">
        <v>41</v>
      </c>
      <c r="M1529" s="62" t="s">
        <v>14</v>
      </c>
      <c r="N1529" s="56" t="s">
        <v>160</v>
      </c>
      <c r="O1529" s="56" t="s">
        <v>689</v>
      </c>
      <c r="S1529" s="70" t="s">
        <v>690</v>
      </c>
      <c r="V1529" s="125">
        <v>12.5</v>
      </c>
      <c r="W1529" s="125" t="s">
        <v>1017</v>
      </c>
      <c r="X1529" s="65">
        <v>44850</v>
      </c>
      <c r="Y1529" s="65">
        <v>44854</v>
      </c>
      <c r="Z1529" s="65"/>
      <c r="AA1529" s="322">
        <v>5000</v>
      </c>
      <c r="AB1529" s="56">
        <v>60</v>
      </c>
      <c r="AC1529" s="56">
        <v>57</v>
      </c>
      <c r="AD1529" s="65">
        <v>46645</v>
      </c>
      <c r="AE1529" s="117">
        <v>83.34</v>
      </c>
      <c r="AF1529" s="117"/>
      <c r="AP1529" s="58"/>
      <c r="AQ1529" s="58"/>
      <c r="AR1529" s="58"/>
      <c r="AW1529" s="56"/>
      <c r="BD1529" s="56"/>
      <c r="CT1529" s="76">
        <f>+BA1529+BG1529+BM1529+BS1529+BY1529+CE1529+CK1529</f>
        <v>0</v>
      </c>
      <c r="CU1529" s="76">
        <f>+AL1529+AT1529-CT1529</f>
        <v>0</v>
      </c>
      <c r="CV1529" s="81">
        <f>+AE1529-AL1529-AT1529</f>
        <v>83.34</v>
      </c>
    </row>
    <row r="1530" spans="1:103">
      <c r="A1530" s="56" t="s">
        <v>688</v>
      </c>
      <c r="B1530" s="13">
        <v>141</v>
      </c>
      <c r="C1530" s="15" t="s">
        <v>402</v>
      </c>
      <c r="D1530" s="15" t="s">
        <v>403</v>
      </c>
      <c r="E1530" s="13"/>
      <c r="F1530" s="13"/>
      <c r="G1530" s="13" t="s">
        <v>274</v>
      </c>
      <c r="H1530" s="13">
        <v>4</v>
      </c>
      <c r="I1530" s="55">
        <v>120.12</v>
      </c>
      <c r="J1530" s="55">
        <v>35900</v>
      </c>
      <c r="K1530" s="15">
        <v>0</v>
      </c>
      <c r="L1530" s="15" t="s">
        <v>41</v>
      </c>
      <c r="M1530" s="62" t="s">
        <v>14</v>
      </c>
      <c r="N1530" s="56" t="s">
        <v>160</v>
      </c>
      <c r="O1530" s="56" t="s">
        <v>689</v>
      </c>
      <c r="S1530" s="70" t="s">
        <v>690</v>
      </c>
      <c r="V1530" s="125">
        <v>12.5</v>
      </c>
      <c r="W1530" s="125" t="s">
        <v>1017</v>
      </c>
      <c r="X1530" s="65">
        <v>44850</v>
      </c>
      <c r="Y1530" s="65">
        <v>44854</v>
      </c>
      <c r="Z1530" s="65"/>
      <c r="AA1530" s="322">
        <v>5000</v>
      </c>
      <c r="AB1530" s="56">
        <v>60</v>
      </c>
      <c r="AC1530" s="56">
        <v>58</v>
      </c>
      <c r="AD1530" s="65">
        <v>46675</v>
      </c>
      <c r="AE1530" s="117">
        <v>83.34</v>
      </c>
      <c r="AF1530" s="117"/>
      <c r="AP1530" s="58"/>
      <c r="AQ1530" s="58"/>
      <c r="AR1530" s="58"/>
      <c r="AW1530" s="56"/>
      <c r="BD1530" s="56"/>
      <c r="CT1530" s="76">
        <f>+BA1530+BG1530+BM1530+BS1530+BY1530+CE1530+CK1530</f>
        <v>0</v>
      </c>
      <c r="CU1530" s="76">
        <f>+AL1530+AT1530-CT1530</f>
        <v>0</v>
      </c>
      <c r="CV1530" s="81">
        <f>+AE1530-AL1530-AT1530</f>
        <v>83.34</v>
      </c>
    </row>
    <row r="1531" spans="1:103">
      <c r="A1531" s="56" t="s">
        <v>688</v>
      </c>
      <c r="B1531" s="13">
        <v>141</v>
      </c>
      <c r="C1531" s="15" t="s">
        <v>402</v>
      </c>
      <c r="D1531" s="15" t="s">
        <v>403</v>
      </c>
      <c r="E1531" s="13"/>
      <c r="F1531" s="13"/>
      <c r="G1531" s="13" t="s">
        <v>274</v>
      </c>
      <c r="H1531" s="13">
        <v>4</v>
      </c>
      <c r="I1531" s="55">
        <v>120.12</v>
      </c>
      <c r="J1531" s="55">
        <v>35900</v>
      </c>
      <c r="K1531" s="15">
        <v>0</v>
      </c>
      <c r="L1531" s="15" t="s">
        <v>41</v>
      </c>
      <c r="M1531" s="62" t="s">
        <v>14</v>
      </c>
      <c r="N1531" s="56" t="s">
        <v>160</v>
      </c>
      <c r="O1531" s="56" t="s">
        <v>689</v>
      </c>
      <c r="S1531" s="70" t="s">
        <v>690</v>
      </c>
      <c r="V1531" s="125">
        <v>12.5</v>
      </c>
      <c r="W1531" s="125" t="s">
        <v>1017</v>
      </c>
      <c r="X1531" s="65">
        <v>44850</v>
      </c>
      <c r="Y1531" s="65">
        <v>44854</v>
      </c>
      <c r="Z1531" s="65"/>
      <c r="AA1531" s="322">
        <v>5000</v>
      </c>
      <c r="AB1531" s="56">
        <v>60</v>
      </c>
      <c r="AC1531" s="56">
        <v>59</v>
      </c>
      <c r="AD1531" s="65">
        <v>46706</v>
      </c>
      <c r="AE1531" s="117">
        <v>83.34</v>
      </c>
      <c r="AF1531" s="117"/>
      <c r="AP1531" s="58"/>
      <c r="AQ1531" s="58"/>
      <c r="AR1531" s="58"/>
      <c r="AW1531" s="56"/>
      <c r="BD1531" s="56"/>
      <c r="CT1531" s="76">
        <f>+BA1531+BG1531+BM1531+BS1531+BY1531+CE1531+CK1531</f>
        <v>0</v>
      </c>
      <c r="CU1531" s="76">
        <f>+AL1531+AT1531-CT1531</f>
        <v>0</v>
      </c>
      <c r="CV1531" s="81">
        <f>+AE1531-AL1531-AT1531</f>
        <v>83.34</v>
      </c>
    </row>
    <row r="1532" spans="1:103">
      <c r="A1532" s="56" t="s">
        <v>688</v>
      </c>
      <c r="B1532" s="13">
        <v>141</v>
      </c>
      <c r="C1532" s="15" t="s">
        <v>402</v>
      </c>
      <c r="D1532" s="15" t="s">
        <v>403</v>
      </c>
      <c r="E1532" s="13"/>
      <c r="F1532" s="13"/>
      <c r="G1532" s="13" t="s">
        <v>274</v>
      </c>
      <c r="H1532" s="13">
        <v>4</v>
      </c>
      <c r="I1532" s="55">
        <v>120.12</v>
      </c>
      <c r="J1532" s="55">
        <v>35900</v>
      </c>
      <c r="K1532" s="15">
        <v>0</v>
      </c>
      <c r="L1532" s="15" t="s">
        <v>41</v>
      </c>
      <c r="M1532" s="62" t="s">
        <v>14</v>
      </c>
      <c r="N1532" s="56" t="s">
        <v>160</v>
      </c>
      <c r="O1532" s="56" t="s">
        <v>689</v>
      </c>
      <c r="S1532" s="70" t="s">
        <v>690</v>
      </c>
      <c r="V1532" s="125">
        <v>12.5</v>
      </c>
      <c r="W1532" s="125" t="s">
        <v>1017</v>
      </c>
      <c r="X1532" s="65">
        <v>44850</v>
      </c>
      <c r="Y1532" s="65">
        <v>44854</v>
      </c>
      <c r="Z1532" s="65"/>
      <c r="AA1532" s="322">
        <v>5000</v>
      </c>
      <c r="AB1532" s="56">
        <v>60</v>
      </c>
      <c r="AC1532" s="56">
        <v>60</v>
      </c>
      <c r="AD1532" s="65">
        <v>46736</v>
      </c>
      <c r="AE1532" s="117">
        <v>83.34</v>
      </c>
      <c r="AF1532" s="117"/>
      <c r="AP1532" s="58"/>
      <c r="AQ1532" s="58"/>
      <c r="AR1532" s="58"/>
      <c r="AW1532" s="56"/>
      <c r="BD1532" s="56"/>
      <c r="CT1532" s="76">
        <f>+BA1532+BG1532+BM1532+BS1532+BY1532+CE1532+CK1532</f>
        <v>0</v>
      </c>
      <c r="CU1532" s="76">
        <f>+AL1532+AT1532-CT1532</f>
        <v>0</v>
      </c>
      <c r="CV1532" s="81">
        <f>+AE1532-AL1532-AT1532</f>
        <v>83.34</v>
      </c>
    </row>
    <row r="1533" spans="1:103">
      <c r="A1533" s="56" t="s">
        <v>705</v>
      </c>
      <c r="B1533" s="13">
        <v>7</v>
      </c>
      <c r="C1533" s="15" t="s">
        <v>402</v>
      </c>
      <c r="D1533" s="15" t="s">
        <v>403</v>
      </c>
      <c r="E1533" s="13"/>
      <c r="F1533" s="13"/>
      <c r="G1533" s="13" t="s">
        <v>254</v>
      </c>
      <c r="H1533" s="13">
        <v>1</v>
      </c>
      <c r="I1533" s="55">
        <v>125.84</v>
      </c>
      <c r="J1533" s="55">
        <v>41900</v>
      </c>
      <c r="K1533" s="15">
        <v>0</v>
      </c>
      <c r="L1533" s="15" t="s">
        <v>41</v>
      </c>
      <c r="M1533" s="62" t="s">
        <v>14</v>
      </c>
      <c r="N1533" s="56" t="s">
        <v>161</v>
      </c>
      <c r="O1533" s="56" t="s">
        <v>3842</v>
      </c>
      <c r="S1533" s="56" t="s">
        <v>465</v>
      </c>
      <c r="T1533" s="57" t="s">
        <v>254</v>
      </c>
      <c r="U1533" s="57">
        <v>1</v>
      </c>
      <c r="V1533" s="125">
        <v>125.84</v>
      </c>
      <c r="W1533" s="125" t="s">
        <v>1017</v>
      </c>
      <c r="X1533" s="65">
        <v>44608</v>
      </c>
      <c r="Y1533" s="65">
        <v>44931</v>
      </c>
      <c r="Z1533" s="69" t="s">
        <v>1080</v>
      </c>
      <c r="AA1533" s="322">
        <v>35746.6</v>
      </c>
      <c r="AB1533" s="56">
        <v>14</v>
      </c>
      <c r="AC1533" s="56">
        <v>0</v>
      </c>
      <c r="AD1533" s="65">
        <v>44608</v>
      </c>
      <c r="AE1533" s="117">
        <v>3000</v>
      </c>
      <c r="AF1533" s="117"/>
      <c r="AG1533" s="57" t="s">
        <v>441</v>
      </c>
      <c r="AH1533" s="126">
        <v>44608</v>
      </c>
      <c r="AI1533" s="126"/>
      <c r="AJ1533" s="126"/>
      <c r="AK1533" s="58" t="s">
        <v>706</v>
      </c>
      <c r="AL1533" s="58">
        <v>3000</v>
      </c>
      <c r="AN1533" s="58" t="s">
        <v>2284</v>
      </c>
      <c r="AW1533" s="103">
        <v>44608</v>
      </c>
      <c r="AX1533" s="97">
        <v>459</v>
      </c>
      <c r="AY1533" s="97"/>
      <c r="AZ1533" s="97"/>
      <c r="BA1533" s="162">
        <v>3000</v>
      </c>
      <c r="BD1533" s="56"/>
      <c r="CS1533" s="58">
        <f>+AL1533+AT1533</f>
        <v>3000</v>
      </c>
      <c r="CT1533" s="76">
        <f>+BA1533+BG1533+BM1533+BS1533+BY1533+CE1533+CK1533+CQ1533</f>
        <v>3000</v>
      </c>
      <c r="CU1533" s="76">
        <f>+CS1533-CT1533</f>
        <v>0</v>
      </c>
      <c r="CV1533" s="81">
        <f>+AE1533-AL1533-AT1533</f>
        <v>0</v>
      </c>
    </row>
    <row r="1534" spans="1:103">
      <c r="A1534" s="56" t="s">
        <v>705</v>
      </c>
      <c r="B1534" s="13">
        <v>7</v>
      </c>
      <c r="C1534" s="15" t="s">
        <v>402</v>
      </c>
      <c r="D1534" s="15" t="s">
        <v>403</v>
      </c>
      <c r="E1534" s="13"/>
      <c r="F1534" s="13"/>
      <c r="G1534" s="13" t="s">
        <v>254</v>
      </c>
      <c r="H1534" s="13">
        <v>1</v>
      </c>
      <c r="I1534" s="55">
        <v>125.84</v>
      </c>
      <c r="J1534" s="55">
        <v>41900</v>
      </c>
      <c r="K1534" s="15">
        <v>0</v>
      </c>
      <c r="L1534" s="15" t="s">
        <v>41</v>
      </c>
      <c r="M1534" s="62" t="s">
        <v>14</v>
      </c>
      <c r="N1534" s="56" t="s">
        <v>161</v>
      </c>
      <c r="O1534" s="56" t="s">
        <v>3842</v>
      </c>
      <c r="S1534" s="56" t="s">
        <v>465</v>
      </c>
      <c r="T1534" s="57" t="s">
        <v>254</v>
      </c>
      <c r="U1534" s="57">
        <v>1</v>
      </c>
      <c r="V1534" s="125">
        <v>125.84</v>
      </c>
      <c r="W1534" s="125" t="s">
        <v>1017</v>
      </c>
      <c r="X1534" s="65">
        <v>44608</v>
      </c>
      <c r="Y1534" s="65">
        <v>44931</v>
      </c>
      <c r="Z1534" s="69" t="s">
        <v>1080</v>
      </c>
      <c r="AA1534" s="322">
        <v>35746.6</v>
      </c>
      <c r="AB1534" s="56">
        <v>14</v>
      </c>
      <c r="AC1534" s="56">
        <v>0</v>
      </c>
      <c r="AD1534" s="65">
        <v>44609</v>
      </c>
      <c r="AE1534" s="117">
        <v>2000</v>
      </c>
      <c r="AF1534" s="117"/>
      <c r="AG1534" s="57" t="s">
        <v>441</v>
      </c>
      <c r="AH1534" s="126">
        <v>44609</v>
      </c>
      <c r="AI1534" s="126"/>
      <c r="AJ1534" s="126"/>
      <c r="AK1534" s="58" t="s">
        <v>707</v>
      </c>
      <c r="AL1534" s="58">
        <v>2000</v>
      </c>
      <c r="AN1534" s="58" t="s">
        <v>2285</v>
      </c>
      <c r="AW1534" s="103">
        <v>44609</v>
      </c>
      <c r="AX1534" s="97">
        <v>461</v>
      </c>
      <c r="AY1534" s="97"/>
      <c r="AZ1534" s="97"/>
      <c r="BA1534" s="162">
        <v>1800</v>
      </c>
      <c r="BC1534" s="103">
        <v>44609</v>
      </c>
      <c r="BD1534" s="97">
        <v>463</v>
      </c>
      <c r="BE1534" s="97"/>
      <c r="BF1534" s="97"/>
      <c r="BG1534" s="162">
        <v>200</v>
      </c>
      <c r="BH1534" s="162"/>
      <c r="CS1534" s="58">
        <f>+AL1534+AT1534</f>
        <v>2000</v>
      </c>
      <c r="CT1534" s="76">
        <f>+BA1534+BG1534+BM1534+BS1534+BY1534+CE1534+CK1534+CQ1534</f>
        <v>2000</v>
      </c>
      <c r="CU1534" s="76">
        <f>+CS1534-CT1534</f>
        <v>0</v>
      </c>
      <c r="CV1534" s="81">
        <f>+AE1534-AL1534-AT1534</f>
        <v>0</v>
      </c>
    </row>
    <row r="1535" spans="1:103">
      <c r="A1535" s="56" t="s">
        <v>705</v>
      </c>
      <c r="B1535" s="13">
        <v>7</v>
      </c>
      <c r="C1535" s="15" t="s">
        <v>402</v>
      </c>
      <c r="D1535" s="15" t="s">
        <v>403</v>
      </c>
      <c r="E1535" s="13"/>
      <c r="F1535" s="13"/>
      <c r="G1535" s="13" t="s">
        <v>254</v>
      </c>
      <c r="H1535" s="13">
        <v>1</v>
      </c>
      <c r="I1535" s="55">
        <v>125.84</v>
      </c>
      <c r="J1535" s="55">
        <v>41900</v>
      </c>
      <c r="K1535" s="15">
        <v>0</v>
      </c>
      <c r="L1535" s="15" t="s">
        <v>41</v>
      </c>
      <c r="M1535" s="62" t="s">
        <v>14</v>
      </c>
      <c r="N1535" s="56" t="s">
        <v>161</v>
      </c>
      <c r="O1535" s="56" t="s">
        <v>3842</v>
      </c>
      <c r="S1535" s="56" t="s">
        <v>465</v>
      </c>
      <c r="T1535" s="57" t="s">
        <v>254</v>
      </c>
      <c r="U1535" s="57">
        <v>1</v>
      </c>
      <c r="V1535" s="125">
        <v>125.84</v>
      </c>
      <c r="W1535" s="125" t="s">
        <v>1017</v>
      </c>
      <c r="X1535" s="65">
        <v>44608</v>
      </c>
      <c r="Y1535" s="65">
        <v>44931</v>
      </c>
      <c r="Z1535" s="69" t="s">
        <v>1080</v>
      </c>
      <c r="AA1535" s="322">
        <v>35746.6</v>
      </c>
      <c r="AB1535" s="56">
        <v>14</v>
      </c>
      <c r="AC1535" s="56">
        <v>1</v>
      </c>
      <c r="AD1535" s="65">
        <v>44640</v>
      </c>
      <c r="AE1535" s="117">
        <v>2207.14</v>
      </c>
      <c r="AF1535" s="117"/>
      <c r="AG1535" s="57" t="s">
        <v>441</v>
      </c>
      <c r="AH1535" s="126">
        <v>44639</v>
      </c>
      <c r="AI1535" s="126"/>
      <c r="AJ1535" s="126"/>
      <c r="AK1535" s="76" t="s">
        <v>710</v>
      </c>
      <c r="AL1535" s="76">
        <v>2207.14</v>
      </c>
      <c r="AM1535" s="76"/>
      <c r="AN1535" s="76" t="s">
        <v>2287</v>
      </c>
      <c r="AO1535" s="76"/>
      <c r="AP1535" s="204"/>
      <c r="AQ1535" s="204"/>
      <c r="AR1535" s="204"/>
      <c r="AS1535" s="76"/>
      <c r="AT1535" s="76"/>
      <c r="AU1535" s="76"/>
      <c r="AV1535" s="76"/>
      <c r="AW1535" s="103">
        <v>44638</v>
      </c>
      <c r="AX1535" s="97">
        <v>537</v>
      </c>
      <c r="AY1535" s="97"/>
      <c r="AZ1535" s="97"/>
      <c r="BA1535" s="162">
        <v>2207.1</v>
      </c>
      <c r="BD1535" s="56"/>
      <c r="CS1535" s="58">
        <f>+AL1535+AT1535</f>
        <v>2207.14</v>
      </c>
      <c r="CT1535" s="76">
        <f>+BA1535+BG1535+BM1535+BS1535+BY1535+CE1535+CK1535+CQ1535</f>
        <v>2207.1</v>
      </c>
      <c r="CU1535" s="76">
        <f>+CS1535-CT1535</f>
        <v>3.999999999996362E-2</v>
      </c>
      <c r="CV1535" s="81">
        <f>+AE1535-AL1535-AT1535</f>
        <v>0</v>
      </c>
    </row>
    <row r="1536" spans="1:103">
      <c r="A1536" s="56" t="s">
        <v>705</v>
      </c>
      <c r="B1536" s="13">
        <v>7</v>
      </c>
      <c r="C1536" s="15" t="s">
        <v>402</v>
      </c>
      <c r="D1536" s="15" t="s">
        <v>403</v>
      </c>
      <c r="E1536" s="13"/>
      <c r="F1536" s="13"/>
      <c r="G1536" s="13" t="s">
        <v>254</v>
      </c>
      <c r="H1536" s="13">
        <v>1</v>
      </c>
      <c r="I1536" s="55">
        <v>125.84</v>
      </c>
      <c r="J1536" s="55">
        <v>41900</v>
      </c>
      <c r="K1536" s="15">
        <v>0</v>
      </c>
      <c r="L1536" s="15" t="s">
        <v>41</v>
      </c>
      <c r="M1536" s="62" t="s">
        <v>14</v>
      </c>
      <c r="N1536" s="56" t="s">
        <v>161</v>
      </c>
      <c r="O1536" s="56" t="s">
        <v>3842</v>
      </c>
      <c r="S1536" s="56" t="s">
        <v>465</v>
      </c>
      <c r="T1536" s="57" t="s">
        <v>254</v>
      </c>
      <c r="U1536" s="57">
        <v>1</v>
      </c>
      <c r="V1536" s="125">
        <v>125.84</v>
      </c>
      <c r="W1536" s="125" t="s">
        <v>1017</v>
      </c>
      <c r="X1536" s="65">
        <v>44608</v>
      </c>
      <c r="Y1536" s="65">
        <v>44931</v>
      </c>
      <c r="Z1536" s="69" t="s">
        <v>1080</v>
      </c>
      <c r="AA1536" s="322">
        <v>35746.6</v>
      </c>
      <c r="AB1536" s="56">
        <v>14</v>
      </c>
      <c r="AC1536" s="56">
        <v>2</v>
      </c>
      <c r="AD1536" s="65">
        <v>44671</v>
      </c>
      <c r="AE1536" s="117">
        <v>2207.14</v>
      </c>
      <c r="AF1536" s="117"/>
      <c r="AG1536" s="57" t="s">
        <v>441</v>
      </c>
      <c r="AH1536" s="126">
        <v>44667</v>
      </c>
      <c r="AI1536" s="126"/>
      <c r="AJ1536" s="126"/>
      <c r="AK1536" s="76" t="s">
        <v>711</v>
      </c>
      <c r="AL1536" s="76">
        <v>2207.14</v>
      </c>
      <c r="AM1536" s="76"/>
      <c r="AN1536" s="76" t="s">
        <v>2288</v>
      </c>
      <c r="AO1536" s="76"/>
      <c r="AP1536" s="204"/>
      <c r="AQ1536" s="204"/>
      <c r="AR1536" s="204"/>
      <c r="AS1536" s="76"/>
      <c r="AT1536" s="76"/>
      <c r="AU1536" s="76"/>
      <c r="AW1536" s="103">
        <v>44663</v>
      </c>
      <c r="AX1536" s="97">
        <v>569</v>
      </c>
      <c r="AY1536" s="97"/>
      <c r="AZ1536" s="97"/>
      <c r="BA1536" s="162">
        <v>2564.1999999999998</v>
      </c>
      <c r="BB1536" s="76" t="s">
        <v>2325</v>
      </c>
      <c r="BD1536" s="56"/>
      <c r="CS1536" s="58">
        <f>+AL1536+AT1536</f>
        <v>2207.14</v>
      </c>
      <c r="CT1536" s="76">
        <f>+BA1536+BG1536+BM1536+BS1536+BY1536+CE1536+CK1536+CQ1536</f>
        <v>2564.1999999999998</v>
      </c>
      <c r="CU1536" s="76">
        <f>+CS1536-CT1536</f>
        <v>-357.05999999999995</v>
      </c>
      <c r="CV1536" s="81">
        <f>+AE1536-AL1536-AT1536</f>
        <v>0</v>
      </c>
      <c r="CW1536" s="56" t="s">
        <v>3831</v>
      </c>
      <c r="CY1536" s="70" t="s">
        <v>3819</v>
      </c>
    </row>
    <row r="1537" spans="1:103">
      <c r="A1537" s="56" t="s">
        <v>705</v>
      </c>
      <c r="B1537" s="13">
        <v>7</v>
      </c>
      <c r="C1537" s="15" t="s">
        <v>402</v>
      </c>
      <c r="D1537" s="15" t="s">
        <v>403</v>
      </c>
      <c r="E1537" s="13"/>
      <c r="F1537" s="13"/>
      <c r="G1537" s="13" t="s">
        <v>254</v>
      </c>
      <c r="H1537" s="13">
        <v>1</v>
      </c>
      <c r="I1537" s="55">
        <v>125.84</v>
      </c>
      <c r="J1537" s="55">
        <v>41900</v>
      </c>
      <c r="K1537" s="15">
        <v>0</v>
      </c>
      <c r="L1537" s="15" t="s">
        <v>41</v>
      </c>
      <c r="M1537" s="62" t="s">
        <v>14</v>
      </c>
      <c r="N1537" s="56" t="s">
        <v>161</v>
      </c>
      <c r="O1537" s="56" t="s">
        <v>3842</v>
      </c>
      <c r="S1537" s="56" t="s">
        <v>465</v>
      </c>
      <c r="T1537" s="57" t="s">
        <v>254</v>
      </c>
      <c r="U1537" s="57">
        <v>1</v>
      </c>
      <c r="V1537" s="125">
        <v>125.84</v>
      </c>
      <c r="W1537" s="125" t="s">
        <v>1017</v>
      </c>
      <c r="X1537" s="65">
        <v>44608</v>
      </c>
      <c r="Y1537" s="65">
        <v>44931</v>
      </c>
      <c r="Z1537" s="69" t="s">
        <v>1080</v>
      </c>
      <c r="AA1537" s="322">
        <v>35746.6</v>
      </c>
      <c r="AB1537" s="56">
        <v>14</v>
      </c>
      <c r="AC1537" s="56">
        <v>3</v>
      </c>
      <c r="AD1537" s="65">
        <v>44701</v>
      </c>
      <c r="AE1537" s="117">
        <v>2207.14</v>
      </c>
      <c r="AF1537" s="117"/>
      <c r="AG1537" s="57" t="s">
        <v>441</v>
      </c>
      <c r="AH1537" s="126">
        <v>44700</v>
      </c>
      <c r="AI1537" s="126"/>
      <c r="AJ1537" s="126"/>
      <c r="AK1537" s="76" t="s">
        <v>712</v>
      </c>
      <c r="AL1537" s="76">
        <v>2207.14</v>
      </c>
      <c r="AM1537" s="76"/>
      <c r="AN1537" s="76" t="s">
        <v>2289</v>
      </c>
      <c r="AO1537" s="76"/>
      <c r="AP1537" s="204"/>
      <c r="AQ1537" s="204"/>
      <c r="AR1537" s="204"/>
      <c r="AS1537" s="76"/>
      <c r="AT1537" s="76"/>
      <c r="AU1537" s="76"/>
      <c r="AV1537" s="76"/>
      <c r="AW1537" s="156">
        <v>44700</v>
      </c>
      <c r="AX1537" s="157">
        <v>653</v>
      </c>
      <c r="AY1537" s="157"/>
      <c r="AZ1537" s="157"/>
      <c r="BA1537" s="158">
        <v>2207.1</v>
      </c>
      <c r="BB1537" s="58" t="s">
        <v>1656</v>
      </c>
      <c r="BD1537" s="56"/>
      <c r="CS1537" s="58">
        <f>+AL1537+AT1537</f>
        <v>2207.14</v>
      </c>
      <c r="CT1537" s="76">
        <f>+BA1537+BG1537+BM1537+BS1537+BY1537+CE1537+CK1537+CQ1537</f>
        <v>2207.1</v>
      </c>
      <c r="CU1537" s="76">
        <f>+CS1537-CT1537</f>
        <v>3.999999999996362E-2</v>
      </c>
      <c r="CV1537" s="81">
        <f>+AE1537-AL1537-AT1537</f>
        <v>0</v>
      </c>
    </row>
    <row r="1538" spans="1:103">
      <c r="A1538" s="56" t="s">
        <v>705</v>
      </c>
      <c r="B1538" s="13">
        <v>7</v>
      </c>
      <c r="C1538" s="15" t="s">
        <v>402</v>
      </c>
      <c r="D1538" s="15" t="s">
        <v>403</v>
      </c>
      <c r="E1538" s="13"/>
      <c r="F1538" s="13"/>
      <c r="G1538" s="13" t="s">
        <v>254</v>
      </c>
      <c r="H1538" s="13">
        <v>1</v>
      </c>
      <c r="I1538" s="55">
        <v>125.84</v>
      </c>
      <c r="J1538" s="55">
        <v>41900</v>
      </c>
      <c r="K1538" s="15">
        <v>0</v>
      </c>
      <c r="L1538" s="15" t="s">
        <v>41</v>
      </c>
      <c r="M1538" s="62" t="s">
        <v>14</v>
      </c>
      <c r="N1538" s="56" t="s">
        <v>161</v>
      </c>
      <c r="O1538" s="56" t="s">
        <v>3842</v>
      </c>
      <c r="S1538" s="56" t="s">
        <v>465</v>
      </c>
      <c r="T1538" s="57" t="s">
        <v>254</v>
      </c>
      <c r="U1538" s="57">
        <v>1</v>
      </c>
      <c r="V1538" s="125">
        <v>125.84</v>
      </c>
      <c r="W1538" s="125" t="s">
        <v>1017</v>
      </c>
      <c r="X1538" s="65">
        <v>44608</v>
      </c>
      <c r="Y1538" s="65">
        <v>44931</v>
      </c>
      <c r="Z1538" s="69" t="s">
        <v>1080</v>
      </c>
      <c r="AA1538" s="322">
        <v>35746.6</v>
      </c>
      <c r="AB1538" s="56">
        <v>14</v>
      </c>
      <c r="AC1538" s="56">
        <v>4</v>
      </c>
      <c r="AD1538" s="65">
        <v>44732</v>
      </c>
      <c r="AE1538" s="117">
        <v>2207.14</v>
      </c>
      <c r="AF1538" s="117"/>
      <c r="AG1538" s="57" t="s">
        <v>441</v>
      </c>
      <c r="AH1538" s="126">
        <v>44733</v>
      </c>
      <c r="AI1538" s="126"/>
      <c r="AJ1538" s="126"/>
      <c r="AK1538" s="76" t="s">
        <v>713</v>
      </c>
      <c r="AL1538" s="76">
        <v>2207.14</v>
      </c>
      <c r="AM1538" s="76"/>
      <c r="AN1538" s="76" t="s">
        <v>2292</v>
      </c>
      <c r="AO1538" s="76"/>
      <c r="AP1538" s="204"/>
      <c r="AQ1538" s="204"/>
      <c r="AR1538" s="204"/>
      <c r="AS1538" s="76"/>
      <c r="AT1538" s="76"/>
      <c r="AU1538" s="76"/>
      <c r="AV1538" s="76"/>
      <c r="AW1538" s="156">
        <v>44732</v>
      </c>
      <c r="AX1538" s="157">
        <v>733</v>
      </c>
      <c r="AY1538" s="157"/>
      <c r="AZ1538" s="157"/>
      <c r="BA1538" s="158">
        <v>2207.1</v>
      </c>
      <c r="BB1538" s="58" t="s">
        <v>1656</v>
      </c>
      <c r="BD1538" s="56"/>
      <c r="CS1538" s="58">
        <f>+AL1538+AT1538</f>
        <v>2207.14</v>
      </c>
      <c r="CT1538" s="76">
        <f>+BA1538+BG1538+BM1538+BS1538+BY1538+CE1538+CK1538+CQ1538</f>
        <v>2207.1</v>
      </c>
      <c r="CU1538" s="76">
        <f>+CS1538-CT1538</f>
        <v>3.999999999996362E-2</v>
      </c>
      <c r="CV1538" s="81">
        <f>+AE1538-AL1538-AT1538</f>
        <v>0</v>
      </c>
    </row>
    <row r="1539" spans="1:103">
      <c r="A1539" s="56" t="s">
        <v>705</v>
      </c>
      <c r="B1539" s="13">
        <v>7</v>
      </c>
      <c r="C1539" s="15" t="s">
        <v>402</v>
      </c>
      <c r="D1539" s="15" t="s">
        <v>403</v>
      </c>
      <c r="E1539" s="13"/>
      <c r="F1539" s="13"/>
      <c r="G1539" s="13" t="s">
        <v>254</v>
      </c>
      <c r="H1539" s="13">
        <v>1</v>
      </c>
      <c r="I1539" s="55">
        <v>125.84</v>
      </c>
      <c r="J1539" s="55">
        <v>41900</v>
      </c>
      <c r="K1539" s="15">
        <v>0</v>
      </c>
      <c r="L1539" s="15" t="s">
        <v>41</v>
      </c>
      <c r="M1539" s="62" t="s">
        <v>14</v>
      </c>
      <c r="N1539" s="56" t="s">
        <v>161</v>
      </c>
      <c r="O1539" s="56" t="s">
        <v>3842</v>
      </c>
      <c r="S1539" s="56" t="s">
        <v>465</v>
      </c>
      <c r="T1539" s="57" t="s">
        <v>254</v>
      </c>
      <c r="U1539" s="57">
        <v>1</v>
      </c>
      <c r="V1539" s="125">
        <v>125.84</v>
      </c>
      <c r="W1539" s="125" t="s">
        <v>1017</v>
      </c>
      <c r="X1539" s="65">
        <v>44608</v>
      </c>
      <c r="Y1539" s="65">
        <v>44931</v>
      </c>
      <c r="Z1539" s="69" t="s">
        <v>1080</v>
      </c>
      <c r="AA1539" s="322">
        <v>35746.6</v>
      </c>
      <c r="AB1539" s="56">
        <v>14</v>
      </c>
      <c r="AC1539" s="56">
        <v>5</v>
      </c>
      <c r="AD1539" s="65">
        <v>44762</v>
      </c>
      <c r="AE1539" s="117">
        <v>2207.14</v>
      </c>
      <c r="AF1539" s="117"/>
      <c r="AG1539" s="57" t="s">
        <v>441</v>
      </c>
      <c r="AH1539" s="126">
        <v>44764</v>
      </c>
      <c r="AI1539" s="126"/>
      <c r="AJ1539" s="126"/>
      <c r="AK1539" s="76" t="s">
        <v>715</v>
      </c>
      <c r="AL1539" s="76">
        <v>2207.14</v>
      </c>
      <c r="AM1539" s="76"/>
      <c r="AN1539" s="76" t="s">
        <v>2294</v>
      </c>
      <c r="AO1539" s="76"/>
      <c r="AP1539" s="204"/>
      <c r="AQ1539" s="204"/>
      <c r="AR1539" s="204"/>
      <c r="AS1539" s="76"/>
      <c r="AT1539" s="76"/>
      <c r="AU1539" s="76"/>
      <c r="AV1539" s="76"/>
      <c r="AW1539" s="156">
        <v>44762</v>
      </c>
      <c r="AX1539" s="157">
        <v>807</v>
      </c>
      <c r="AY1539" s="157"/>
      <c r="AZ1539" s="157"/>
      <c r="BA1539" s="158">
        <v>2207.1</v>
      </c>
      <c r="BB1539" s="58" t="s">
        <v>1656</v>
      </c>
      <c r="BD1539" s="56"/>
      <c r="CS1539" s="58">
        <f>+AL1539+AT1539</f>
        <v>2207.14</v>
      </c>
      <c r="CT1539" s="76">
        <f>+BA1539+BG1539+BM1539+BS1539+BY1539+CE1539+CK1539+CQ1539</f>
        <v>2207.1</v>
      </c>
      <c r="CU1539" s="76">
        <f>+CS1539-CT1539</f>
        <v>3.999999999996362E-2</v>
      </c>
      <c r="CV1539" s="81">
        <f>+AE1539-AL1539-AT1539</f>
        <v>0</v>
      </c>
    </row>
    <row r="1540" spans="1:103">
      <c r="A1540" s="56" t="s">
        <v>705</v>
      </c>
      <c r="B1540" s="13">
        <v>7</v>
      </c>
      <c r="C1540" s="15" t="s">
        <v>402</v>
      </c>
      <c r="D1540" s="15" t="s">
        <v>403</v>
      </c>
      <c r="E1540" s="13"/>
      <c r="F1540" s="13"/>
      <c r="G1540" s="13" t="s">
        <v>254</v>
      </c>
      <c r="H1540" s="13">
        <v>1</v>
      </c>
      <c r="I1540" s="55">
        <v>125.84</v>
      </c>
      <c r="J1540" s="55">
        <v>41900</v>
      </c>
      <c r="K1540" s="15">
        <v>0</v>
      </c>
      <c r="L1540" s="15" t="s">
        <v>41</v>
      </c>
      <c r="M1540" s="62" t="s">
        <v>14</v>
      </c>
      <c r="N1540" s="56" t="s">
        <v>161</v>
      </c>
      <c r="O1540" s="56" t="s">
        <v>3842</v>
      </c>
      <c r="S1540" s="56" t="s">
        <v>465</v>
      </c>
      <c r="T1540" s="57" t="s">
        <v>254</v>
      </c>
      <c r="U1540" s="57">
        <v>1</v>
      </c>
      <c r="V1540" s="125">
        <v>125.84</v>
      </c>
      <c r="W1540" s="125" t="s">
        <v>1017</v>
      </c>
      <c r="X1540" s="65">
        <v>44608</v>
      </c>
      <c r="Y1540" s="65">
        <v>44931</v>
      </c>
      <c r="Z1540" s="69" t="s">
        <v>1080</v>
      </c>
      <c r="AA1540" s="322">
        <v>35746.6</v>
      </c>
      <c r="AB1540" s="56">
        <v>14</v>
      </c>
      <c r="AC1540" s="56">
        <v>6</v>
      </c>
      <c r="AD1540" s="65">
        <v>44793</v>
      </c>
      <c r="AE1540" s="117">
        <v>2207.14</v>
      </c>
      <c r="AF1540" s="117"/>
      <c r="AG1540" s="57" t="s">
        <v>441</v>
      </c>
      <c r="AH1540" s="126">
        <v>44792</v>
      </c>
      <c r="AI1540" s="126"/>
      <c r="AJ1540" s="126"/>
      <c r="AK1540" s="76" t="s">
        <v>716</v>
      </c>
      <c r="AL1540" s="76">
        <v>2207.14</v>
      </c>
      <c r="AM1540" s="76"/>
      <c r="AN1540" s="76" t="s">
        <v>2296</v>
      </c>
      <c r="AO1540" s="76"/>
      <c r="AP1540" s="204"/>
      <c r="AQ1540" s="204"/>
      <c r="AR1540" s="204"/>
      <c r="AS1540" s="76"/>
      <c r="AT1540" s="76"/>
      <c r="AU1540" s="76"/>
      <c r="AV1540" s="76"/>
      <c r="AW1540" s="103">
        <v>44792</v>
      </c>
      <c r="AX1540" s="97">
        <v>866</v>
      </c>
      <c r="AY1540" s="97"/>
      <c r="AZ1540" s="97"/>
      <c r="BA1540" s="101">
        <v>1000</v>
      </c>
      <c r="BB1540" s="101"/>
      <c r="BC1540" s="103">
        <v>44792</v>
      </c>
      <c r="BD1540" s="97">
        <v>868</v>
      </c>
      <c r="BE1540" s="97"/>
      <c r="BF1540" s="97"/>
      <c r="BG1540" s="97">
        <v>1000</v>
      </c>
      <c r="BH1540" s="97"/>
      <c r="BI1540" s="103">
        <v>44792</v>
      </c>
      <c r="BJ1540" s="97">
        <v>872</v>
      </c>
      <c r="BK1540" s="97"/>
      <c r="BL1540" s="97"/>
      <c r="BM1540" s="97">
        <v>207.1</v>
      </c>
      <c r="BN1540" s="97"/>
      <c r="CS1540" s="58">
        <f>+AL1540+AT1540</f>
        <v>2207.14</v>
      </c>
      <c r="CT1540" s="76">
        <f>+BA1540+BG1540+BM1540+BS1540+BY1540+CE1540+CK1540+CQ1540</f>
        <v>2207.1</v>
      </c>
      <c r="CU1540" s="76">
        <f>+CS1540-CT1540</f>
        <v>3.999999999996362E-2</v>
      </c>
      <c r="CV1540" s="81">
        <f>+AE1540-AL1540-AT1540</f>
        <v>0</v>
      </c>
    </row>
    <row r="1541" spans="1:103">
      <c r="A1541" s="56" t="s">
        <v>705</v>
      </c>
      <c r="B1541" s="13">
        <v>7</v>
      </c>
      <c r="C1541" s="15" t="s">
        <v>402</v>
      </c>
      <c r="D1541" s="15" t="s">
        <v>403</v>
      </c>
      <c r="E1541" s="13"/>
      <c r="F1541" s="13"/>
      <c r="G1541" s="13" t="s">
        <v>254</v>
      </c>
      <c r="H1541" s="13">
        <v>1</v>
      </c>
      <c r="I1541" s="55">
        <v>125.84</v>
      </c>
      <c r="J1541" s="55">
        <v>41900</v>
      </c>
      <c r="K1541" s="15">
        <v>0</v>
      </c>
      <c r="L1541" s="15" t="s">
        <v>41</v>
      </c>
      <c r="M1541" s="62" t="s">
        <v>14</v>
      </c>
      <c r="N1541" s="56" t="s">
        <v>161</v>
      </c>
      <c r="O1541" s="56" t="s">
        <v>3842</v>
      </c>
      <c r="S1541" s="56" t="s">
        <v>465</v>
      </c>
      <c r="T1541" s="57" t="s">
        <v>254</v>
      </c>
      <c r="U1541" s="57">
        <v>1</v>
      </c>
      <c r="V1541" s="125">
        <v>125.84</v>
      </c>
      <c r="W1541" s="125" t="s">
        <v>1017</v>
      </c>
      <c r="X1541" s="65">
        <v>44608</v>
      </c>
      <c r="Y1541" s="65">
        <v>44931</v>
      </c>
      <c r="Z1541" s="69" t="s">
        <v>1080</v>
      </c>
      <c r="AA1541" s="322">
        <v>35746.6</v>
      </c>
      <c r="AB1541" s="56">
        <v>14</v>
      </c>
      <c r="AC1541" s="56">
        <v>7</v>
      </c>
      <c r="AD1541" s="65">
        <v>44824</v>
      </c>
      <c r="AE1541" s="117">
        <v>2207.14</v>
      </c>
      <c r="AF1541" s="117"/>
      <c r="AG1541" s="57" t="s">
        <v>441</v>
      </c>
      <c r="AH1541" s="65">
        <v>44802</v>
      </c>
      <c r="AI1541" s="65"/>
      <c r="AJ1541" s="65"/>
      <c r="AK1541" s="70" t="s">
        <v>717</v>
      </c>
      <c r="AL1541" s="70">
        <v>2207.14</v>
      </c>
      <c r="AM1541" s="70"/>
      <c r="AN1541" s="70" t="s">
        <v>2299</v>
      </c>
      <c r="AO1541" s="76"/>
      <c r="AP1541" s="204"/>
      <c r="AQ1541" s="204"/>
      <c r="AR1541" s="204"/>
      <c r="AS1541" s="76"/>
      <c r="AT1541" s="76"/>
      <c r="AU1541" s="76"/>
      <c r="AV1541" s="76"/>
      <c r="AW1541" s="103">
        <v>44801</v>
      </c>
      <c r="AX1541" s="97">
        <v>900</v>
      </c>
      <c r="AY1541" s="97"/>
      <c r="AZ1541" s="97"/>
      <c r="BA1541" s="97">
        <v>2207.1</v>
      </c>
      <c r="BD1541" s="56"/>
      <c r="CS1541" s="58">
        <f>+AL1541+AT1541</f>
        <v>2207.14</v>
      </c>
      <c r="CT1541" s="76">
        <f>+BA1541+BG1541+BM1541+BS1541+BY1541+CE1541+CK1541+CQ1541</f>
        <v>2207.1</v>
      </c>
      <c r="CU1541" s="76">
        <f>+CS1541-CT1541</f>
        <v>3.999999999996362E-2</v>
      </c>
      <c r="CV1541" s="81">
        <f>+AE1541-AL1541-AT1541</f>
        <v>0</v>
      </c>
    </row>
    <row r="1542" spans="1:103">
      <c r="A1542" s="56" t="s">
        <v>705</v>
      </c>
      <c r="B1542" s="13">
        <v>7</v>
      </c>
      <c r="C1542" s="15" t="s">
        <v>402</v>
      </c>
      <c r="D1542" s="15" t="s">
        <v>403</v>
      </c>
      <c r="E1542" s="13"/>
      <c r="F1542" s="13"/>
      <c r="G1542" s="13" t="s">
        <v>254</v>
      </c>
      <c r="H1542" s="13">
        <v>1</v>
      </c>
      <c r="I1542" s="55">
        <v>125.84</v>
      </c>
      <c r="J1542" s="55">
        <v>41900</v>
      </c>
      <c r="K1542" s="15">
        <v>0</v>
      </c>
      <c r="L1542" s="15" t="s">
        <v>41</v>
      </c>
      <c r="M1542" s="62" t="s">
        <v>14</v>
      </c>
      <c r="N1542" s="56" t="s">
        <v>161</v>
      </c>
      <c r="O1542" s="56" t="s">
        <v>3842</v>
      </c>
      <c r="S1542" s="56" t="s">
        <v>465</v>
      </c>
      <c r="T1542" s="57" t="s">
        <v>254</v>
      </c>
      <c r="U1542" s="57">
        <v>1</v>
      </c>
      <c r="V1542" s="125">
        <v>125.84</v>
      </c>
      <c r="W1542" s="125" t="s">
        <v>1017</v>
      </c>
      <c r="X1542" s="65">
        <v>44608</v>
      </c>
      <c r="Y1542" s="65">
        <v>44931</v>
      </c>
      <c r="Z1542" s="69" t="s">
        <v>1080</v>
      </c>
      <c r="AA1542" s="322">
        <v>35746.6</v>
      </c>
      <c r="AB1542" s="56">
        <v>14</v>
      </c>
      <c r="AC1542" s="56">
        <v>8</v>
      </c>
      <c r="AD1542" s="65">
        <v>44854</v>
      </c>
      <c r="AE1542" s="117">
        <v>2207.14</v>
      </c>
      <c r="AF1542" s="117"/>
      <c r="AG1542" s="57" t="s">
        <v>441</v>
      </c>
      <c r="AH1542" s="126">
        <v>44855</v>
      </c>
      <c r="AI1542" s="126"/>
      <c r="AJ1542" s="126"/>
      <c r="AK1542" s="76" t="s">
        <v>718</v>
      </c>
      <c r="AL1542" s="76">
        <v>2207.06</v>
      </c>
      <c r="AM1542" s="76"/>
      <c r="AN1542" s="76" t="s">
        <v>2302</v>
      </c>
      <c r="AO1542" s="76"/>
      <c r="AP1542" s="204"/>
      <c r="AQ1542" s="204"/>
      <c r="AR1542" s="204"/>
      <c r="AS1542" s="76"/>
      <c r="AT1542" s="76"/>
      <c r="AU1542" s="76"/>
      <c r="AV1542" s="76"/>
      <c r="AW1542" s="103">
        <v>44854</v>
      </c>
      <c r="AX1542" s="97">
        <v>1031</v>
      </c>
      <c r="AY1542" s="97"/>
      <c r="AZ1542" s="97"/>
      <c r="BA1542" s="97">
        <v>2207.1</v>
      </c>
      <c r="BD1542" s="56"/>
      <c r="CS1542" s="58">
        <f>+AL1542+AT1542</f>
        <v>2207.06</v>
      </c>
      <c r="CT1542" s="76">
        <f>+BA1542+BG1542+BM1542+BS1542+BY1542+CE1542+CK1542+CQ1542</f>
        <v>2207.1</v>
      </c>
      <c r="CU1542" s="76">
        <f>+CS1542-CT1542</f>
        <v>-3.999999999996362E-2</v>
      </c>
      <c r="CV1542" s="81">
        <f>+AE1542-AL1542-AT1542</f>
        <v>7.999999999992724E-2</v>
      </c>
    </row>
    <row r="1543" spans="1:103">
      <c r="A1543" s="56" t="s">
        <v>705</v>
      </c>
      <c r="B1543" s="13">
        <v>7</v>
      </c>
      <c r="C1543" s="15" t="s">
        <v>402</v>
      </c>
      <c r="D1543" s="15" t="s">
        <v>403</v>
      </c>
      <c r="E1543" s="13"/>
      <c r="F1543" s="13"/>
      <c r="G1543" s="13" t="s">
        <v>254</v>
      </c>
      <c r="H1543" s="13">
        <v>1</v>
      </c>
      <c r="I1543" s="55">
        <v>125.84</v>
      </c>
      <c r="J1543" s="55">
        <v>41900</v>
      </c>
      <c r="K1543" s="15">
        <v>0</v>
      </c>
      <c r="L1543" s="15" t="s">
        <v>41</v>
      </c>
      <c r="M1543" s="62" t="s">
        <v>14</v>
      </c>
      <c r="N1543" s="56" t="s">
        <v>161</v>
      </c>
      <c r="O1543" s="56" t="s">
        <v>3842</v>
      </c>
      <c r="S1543" s="56" t="s">
        <v>465</v>
      </c>
      <c r="T1543" s="57" t="s">
        <v>254</v>
      </c>
      <c r="U1543" s="57">
        <v>1</v>
      </c>
      <c r="V1543" s="125">
        <v>125.84</v>
      </c>
      <c r="W1543" s="125" t="s">
        <v>1017</v>
      </c>
      <c r="X1543" s="65">
        <v>44608</v>
      </c>
      <c r="Y1543" s="65">
        <v>44931</v>
      </c>
      <c r="Z1543" s="69" t="s">
        <v>1080</v>
      </c>
      <c r="AA1543" s="322">
        <v>35746.6</v>
      </c>
      <c r="AB1543" s="56">
        <v>14</v>
      </c>
      <c r="AC1543" s="56">
        <v>9</v>
      </c>
      <c r="AD1543" s="65">
        <v>44915</v>
      </c>
      <c r="AE1543" s="117">
        <v>2207.14</v>
      </c>
      <c r="AF1543" s="117"/>
      <c r="AG1543" s="57" t="s">
        <v>441</v>
      </c>
      <c r="AH1543" s="126">
        <v>44922</v>
      </c>
      <c r="AI1543" s="126"/>
      <c r="AJ1543" s="126"/>
      <c r="AK1543" s="76" t="s">
        <v>719</v>
      </c>
      <c r="AL1543" s="76">
        <v>2160.81</v>
      </c>
      <c r="AM1543" s="76"/>
      <c r="AN1543" s="76" t="s">
        <v>2303</v>
      </c>
      <c r="AO1543" s="76"/>
      <c r="AP1543" s="204"/>
      <c r="AQ1543" s="204"/>
      <c r="AR1543" s="204"/>
      <c r="AS1543" s="76"/>
      <c r="AT1543" s="76"/>
      <c r="AU1543" s="76"/>
      <c r="AV1543" s="76"/>
      <c r="AW1543" s="156">
        <v>44921</v>
      </c>
      <c r="AX1543" s="157">
        <v>1113</v>
      </c>
      <c r="AY1543" s="157"/>
      <c r="AZ1543" s="157"/>
      <c r="BA1543" s="158">
        <v>2160.81</v>
      </c>
      <c r="BB1543" s="58" t="s">
        <v>1656</v>
      </c>
      <c r="BD1543" s="56"/>
      <c r="CS1543" s="58">
        <f>+AL1543+AT1543</f>
        <v>2160.81</v>
      </c>
      <c r="CT1543" s="76">
        <f>+BA1543+BG1543+BM1543+BS1543+BY1543+CE1543+CK1543+CQ1543</f>
        <v>2160.81</v>
      </c>
      <c r="CU1543" s="76">
        <f>+CS1543-CT1543</f>
        <v>0</v>
      </c>
      <c r="CV1543" s="81">
        <f>+AE1543-AL1543-AT1543</f>
        <v>46.329999999999927</v>
      </c>
      <c r="CX1543" s="56" t="s">
        <v>3832</v>
      </c>
    </row>
    <row r="1544" spans="1:103">
      <c r="A1544" s="56" t="s">
        <v>705</v>
      </c>
      <c r="B1544" s="13">
        <v>7</v>
      </c>
      <c r="C1544" s="15" t="s">
        <v>402</v>
      </c>
      <c r="D1544" s="15" t="s">
        <v>403</v>
      </c>
      <c r="E1544" s="13"/>
      <c r="F1544" s="13"/>
      <c r="G1544" s="13" t="s">
        <v>254</v>
      </c>
      <c r="H1544" s="13">
        <v>1</v>
      </c>
      <c r="I1544" s="55">
        <v>125.84</v>
      </c>
      <c r="J1544" s="55">
        <v>41900</v>
      </c>
      <c r="K1544" s="15">
        <v>0</v>
      </c>
      <c r="L1544" s="15" t="s">
        <v>41</v>
      </c>
      <c r="M1544" s="62" t="s">
        <v>14</v>
      </c>
      <c r="N1544" s="56" t="s">
        <v>161</v>
      </c>
      <c r="O1544" s="56" t="s">
        <v>3842</v>
      </c>
      <c r="S1544" s="56" t="s">
        <v>465</v>
      </c>
      <c r="T1544" s="57" t="s">
        <v>254</v>
      </c>
      <c r="U1544" s="57">
        <v>1</v>
      </c>
      <c r="V1544" s="125">
        <v>125.84</v>
      </c>
      <c r="W1544" s="125" t="s">
        <v>1017</v>
      </c>
      <c r="X1544" s="65">
        <v>44608</v>
      </c>
      <c r="Y1544" s="65">
        <v>44931</v>
      </c>
      <c r="Z1544" s="69" t="s">
        <v>1080</v>
      </c>
      <c r="AA1544" s="322">
        <v>35746.6</v>
      </c>
      <c r="AB1544" s="56">
        <v>14</v>
      </c>
      <c r="AC1544" s="56">
        <v>10</v>
      </c>
      <c r="AD1544" s="65">
        <v>44946</v>
      </c>
      <c r="AE1544" s="117">
        <v>2207.14</v>
      </c>
      <c r="AF1544" s="117"/>
      <c r="AG1544" s="57" t="s">
        <v>441</v>
      </c>
      <c r="AH1544" s="126">
        <v>44949</v>
      </c>
      <c r="AI1544" s="126"/>
      <c r="AJ1544" s="126"/>
      <c r="AK1544" s="76" t="s">
        <v>2314</v>
      </c>
      <c r="AL1544" s="76">
        <v>2185.73</v>
      </c>
      <c r="AM1544" s="76"/>
      <c r="AN1544" s="76" t="s">
        <v>2309</v>
      </c>
      <c r="AO1544" s="76"/>
      <c r="AP1544" s="204"/>
      <c r="AQ1544" s="204"/>
      <c r="AR1544" s="204"/>
      <c r="AS1544" s="76"/>
      <c r="AT1544" s="76"/>
      <c r="AU1544" s="76"/>
      <c r="AV1544" s="173"/>
      <c r="AW1544" s="103">
        <v>44949</v>
      </c>
      <c r="AX1544" s="97">
        <v>1167</v>
      </c>
      <c r="AY1544" s="97"/>
      <c r="AZ1544" s="97"/>
      <c r="BA1544" s="162">
        <v>2542.87</v>
      </c>
      <c r="BD1544" s="56"/>
      <c r="CS1544" s="58">
        <f>+AL1544+AT1544</f>
        <v>2185.73</v>
      </c>
      <c r="CT1544" s="76">
        <f>+BA1544+BG1544+BM1544+BS1544+BY1544+CE1544+CK1544+CQ1544</f>
        <v>2542.87</v>
      </c>
      <c r="CU1544" s="76">
        <f>+CS1544-CT1544</f>
        <v>-357.13999999999987</v>
      </c>
      <c r="CV1544" s="81">
        <f>+AE1544-AL1544-AT1544</f>
        <v>21.409999999999854</v>
      </c>
      <c r="CW1544" s="56" t="s">
        <v>3831</v>
      </c>
      <c r="CX1544" s="56" t="s">
        <v>3832</v>
      </c>
      <c r="CY1544" s="70" t="s">
        <v>3819</v>
      </c>
    </row>
    <row r="1545" spans="1:103">
      <c r="A1545" s="56" t="s">
        <v>705</v>
      </c>
      <c r="B1545" s="13">
        <v>7</v>
      </c>
      <c r="C1545" s="15" t="s">
        <v>402</v>
      </c>
      <c r="D1545" s="15" t="s">
        <v>403</v>
      </c>
      <c r="E1545" s="13"/>
      <c r="F1545" s="13"/>
      <c r="G1545" s="13" t="s">
        <v>254</v>
      </c>
      <c r="H1545" s="13">
        <v>1</v>
      </c>
      <c r="I1545" s="55">
        <v>125.84</v>
      </c>
      <c r="J1545" s="55">
        <v>41900</v>
      </c>
      <c r="K1545" s="15">
        <v>0</v>
      </c>
      <c r="L1545" s="15" t="s">
        <v>41</v>
      </c>
      <c r="M1545" s="62" t="s">
        <v>14</v>
      </c>
      <c r="N1545" s="56" t="s">
        <v>161</v>
      </c>
      <c r="O1545" s="56" t="s">
        <v>3842</v>
      </c>
      <c r="S1545" s="56" t="s">
        <v>465</v>
      </c>
      <c r="T1545" s="57" t="s">
        <v>254</v>
      </c>
      <c r="U1545" s="57">
        <v>1</v>
      </c>
      <c r="V1545" s="125">
        <v>125.84</v>
      </c>
      <c r="W1545" s="125" t="s">
        <v>1017</v>
      </c>
      <c r="X1545" s="65">
        <v>44608</v>
      </c>
      <c r="Y1545" s="65">
        <v>44931</v>
      </c>
      <c r="Z1545" s="69" t="s">
        <v>1080</v>
      </c>
      <c r="AA1545" s="322">
        <v>35746.6</v>
      </c>
      <c r="AB1545" s="56">
        <v>14</v>
      </c>
      <c r="AC1545" s="56">
        <v>11</v>
      </c>
      <c r="AD1545" s="65">
        <v>44977</v>
      </c>
      <c r="AE1545" s="117">
        <v>2207.14</v>
      </c>
      <c r="AF1545" s="117"/>
      <c r="AG1545" s="57" t="s">
        <v>441</v>
      </c>
      <c r="AH1545" s="126">
        <v>44979</v>
      </c>
      <c r="AI1545" s="126"/>
      <c r="AJ1545" s="126"/>
      <c r="AK1545" s="76" t="s">
        <v>720</v>
      </c>
      <c r="AL1545" s="76">
        <v>2185.73</v>
      </c>
      <c r="AM1545" s="76"/>
      <c r="AN1545" s="76" t="s">
        <v>2319</v>
      </c>
      <c r="AO1545" s="76"/>
      <c r="AP1545" s="204"/>
      <c r="AQ1545" s="204"/>
      <c r="AR1545" s="204"/>
      <c r="AS1545" s="76"/>
      <c r="AT1545" s="76"/>
      <c r="AU1545" s="76"/>
      <c r="AV1545" s="76"/>
      <c r="AW1545" s="103">
        <v>44978</v>
      </c>
      <c r="AX1545" s="97">
        <v>1239</v>
      </c>
      <c r="AY1545" s="97"/>
      <c r="AZ1545" s="97"/>
      <c r="BA1545" s="101">
        <v>2185.73</v>
      </c>
      <c r="BD1545" s="56"/>
      <c r="CS1545" s="58">
        <f>+AL1545+AT1545</f>
        <v>2185.73</v>
      </c>
      <c r="CT1545" s="76">
        <f>+BA1545+BG1545+BM1545+BS1545+BY1545+CE1545+CK1545+CQ1545</f>
        <v>2185.73</v>
      </c>
      <c r="CU1545" s="76">
        <f>+CS1545-CT1545</f>
        <v>0</v>
      </c>
      <c r="CV1545" s="81">
        <f>+AE1545-AL1545-AT1545</f>
        <v>21.409999999999854</v>
      </c>
      <c r="CX1545" s="56" t="s">
        <v>3832</v>
      </c>
    </row>
    <row r="1546" spans="1:103">
      <c r="A1546" s="56" t="s">
        <v>705</v>
      </c>
      <c r="B1546" s="13">
        <v>7</v>
      </c>
      <c r="C1546" s="15" t="s">
        <v>402</v>
      </c>
      <c r="D1546" s="15" t="s">
        <v>403</v>
      </c>
      <c r="E1546" s="13"/>
      <c r="F1546" s="13"/>
      <c r="G1546" s="13" t="s">
        <v>254</v>
      </c>
      <c r="H1546" s="13">
        <v>1</v>
      </c>
      <c r="I1546" s="55">
        <v>125.84</v>
      </c>
      <c r="J1546" s="55">
        <v>41900</v>
      </c>
      <c r="K1546" s="15">
        <v>0</v>
      </c>
      <c r="L1546" s="15" t="s">
        <v>41</v>
      </c>
      <c r="M1546" s="62" t="s">
        <v>14</v>
      </c>
      <c r="N1546" s="56" t="s">
        <v>161</v>
      </c>
      <c r="O1546" s="56" t="s">
        <v>3842</v>
      </c>
      <c r="S1546" s="56" t="s">
        <v>465</v>
      </c>
      <c r="T1546" s="57" t="s">
        <v>254</v>
      </c>
      <c r="U1546" s="57">
        <v>1</v>
      </c>
      <c r="V1546" s="125">
        <v>125.84</v>
      </c>
      <c r="W1546" s="125" t="s">
        <v>1017</v>
      </c>
      <c r="X1546" s="65">
        <v>44608</v>
      </c>
      <c r="Y1546" s="65">
        <v>44931</v>
      </c>
      <c r="Z1546" s="69" t="s">
        <v>1080</v>
      </c>
      <c r="AA1546" s="322">
        <v>35746.6</v>
      </c>
      <c r="AB1546" s="56">
        <v>14</v>
      </c>
      <c r="AC1546" s="56">
        <v>12</v>
      </c>
      <c r="AD1546" s="65">
        <v>45005</v>
      </c>
      <c r="AE1546" s="117">
        <v>2207.14</v>
      </c>
      <c r="AF1546" s="117"/>
      <c r="AG1546" s="57" t="s">
        <v>441</v>
      </c>
      <c r="AH1546" s="126">
        <v>44993</v>
      </c>
      <c r="AI1546" s="126"/>
      <c r="AJ1546" s="126"/>
      <c r="AK1546" s="76" t="s">
        <v>2316</v>
      </c>
      <c r="AL1546" s="76">
        <v>2185.73</v>
      </c>
      <c r="AM1546" s="76"/>
      <c r="AN1546" s="76" t="s">
        <v>2311</v>
      </c>
      <c r="AO1546" s="76"/>
      <c r="AP1546" s="204"/>
      <c r="AQ1546" s="204"/>
      <c r="AR1546" s="204"/>
      <c r="AS1546" s="76"/>
      <c r="AT1546" s="76"/>
      <c r="AU1546" s="76"/>
      <c r="AV1546" s="76"/>
      <c r="AW1546" s="103">
        <v>44987</v>
      </c>
      <c r="AX1546" s="97">
        <v>1275</v>
      </c>
      <c r="AY1546" s="97">
        <v>1275</v>
      </c>
      <c r="AZ1546" s="97"/>
      <c r="BA1546" s="101">
        <v>2185.73</v>
      </c>
      <c r="BD1546" s="56"/>
      <c r="CS1546" s="58">
        <f>+AL1546+AT1546</f>
        <v>2185.73</v>
      </c>
      <c r="CT1546" s="76">
        <f>+BA1546+BG1546+BM1546+BS1546+BY1546+CE1546+CK1546+CQ1546</f>
        <v>2185.73</v>
      </c>
      <c r="CU1546" s="76">
        <f>+CS1546-CT1546</f>
        <v>0</v>
      </c>
      <c r="CV1546" s="81">
        <f>+AE1546-AL1546-AT1546</f>
        <v>21.409999999999854</v>
      </c>
      <c r="CX1546" s="56" t="s">
        <v>3832</v>
      </c>
    </row>
    <row r="1547" spans="1:103">
      <c r="A1547" s="56" t="s">
        <v>705</v>
      </c>
      <c r="B1547" s="13">
        <v>7</v>
      </c>
      <c r="C1547" s="15" t="s">
        <v>402</v>
      </c>
      <c r="D1547" s="15" t="s">
        <v>403</v>
      </c>
      <c r="E1547" s="13"/>
      <c r="F1547" s="13"/>
      <c r="G1547" s="13" t="s">
        <v>254</v>
      </c>
      <c r="H1547" s="13">
        <v>1</v>
      </c>
      <c r="I1547" s="55">
        <v>125.84</v>
      </c>
      <c r="J1547" s="55">
        <v>41900</v>
      </c>
      <c r="K1547" s="15">
        <v>0</v>
      </c>
      <c r="L1547" s="15" t="s">
        <v>41</v>
      </c>
      <c r="M1547" s="62" t="s">
        <v>14</v>
      </c>
      <c r="N1547" s="56" t="s">
        <v>161</v>
      </c>
      <c r="O1547" s="56" t="s">
        <v>3842</v>
      </c>
      <c r="S1547" s="56" t="s">
        <v>465</v>
      </c>
      <c r="T1547" s="57" t="s">
        <v>254</v>
      </c>
      <c r="U1547" s="57">
        <v>1</v>
      </c>
      <c r="V1547" s="125">
        <v>125.84</v>
      </c>
      <c r="W1547" s="125" t="s">
        <v>1017</v>
      </c>
      <c r="X1547" s="65">
        <v>44608</v>
      </c>
      <c r="Y1547" s="65">
        <v>44931</v>
      </c>
      <c r="Z1547" s="69" t="s">
        <v>1080</v>
      </c>
      <c r="AA1547" s="322">
        <v>35746.6</v>
      </c>
      <c r="AB1547" s="56">
        <v>14</v>
      </c>
      <c r="AC1547" s="56">
        <v>13</v>
      </c>
      <c r="AD1547" s="65">
        <v>45036</v>
      </c>
      <c r="AE1547" s="117">
        <v>2207.14</v>
      </c>
      <c r="AF1547" s="117"/>
      <c r="AG1547" s="57" t="s">
        <v>441</v>
      </c>
      <c r="AH1547" s="126">
        <v>45049</v>
      </c>
      <c r="AI1547" s="126"/>
      <c r="AJ1547" s="126"/>
      <c r="AK1547" s="76" t="s">
        <v>721</v>
      </c>
      <c r="AL1547" s="76">
        <v>2185.73</v>
      </c>
      <c r="AM1547" s="76"/>
      <c r="AN1547" s="76" t="s">
        <v>2322</v>
      </c>
      <c r="AO1547" s="76"/>
      <c r="AP1547" s="204"/>
      <c r="AQ1547" s="204"/>
      <c r="AR1547" s="204"/>
      <c r="AS1547" s="76"/>
      <c r="AT1547" s="76"/>
      <c r="AU1547" s="76"/>
      <c r="AV1547" s="76"/>
      <c r="AW1547" s="103">
        <v>45041</v>
      </c>
      <c r="AX1547" s="97">
        <v>1440</v>
      </c>
      <c r="AY1547" s="97"/>
      <c r="AZ1547" s="97"/>
      <c r="BA1547" s="101">
        <v>1480</v>
      </c>
      <c r="BC1547" s="103">
        <v>45048</v>
      </c>
      <c r="BD1547" s="97">
        <v>1458</v>
      </c>
      <c r="BE1547" s="97"/>
      <c r="BF1547" s="97"/>
      <c r="BG1547" s="239">
        <f>+AL1547-BA1547</f>
        <v>705.73</v>
      </c>
      <c r="BH1547" s="239"/>
      <c r="CS1547" s="58">
        <f>+AL1547+AT1547</f>
        <v>2185.73</v>
      </c>
      <c r="CT1547" s="76">
        <f>+BA1547+BG1547+BM1547+BS1547+BY1547+CE1547+CK1547+CQ1547</f>
        <v>2185.73</v>
      </c>
      <c r="CU1547" s="76">
        <f>+CS1547-CT1547</f>
        <v>0</v>
      </c>
      <c r="CV1547" s="81">
        <f>+AE1547-AL1547-AT1547</f>
        <v>21.409999999999854</v>
      </c>
      <c r="CX1547" s="56" t="s">
        <v>3832</v>
      </c>
    </row>
    <row r="1548" spans="1:103">
      <c r="A1548" s="56" t="s">
        <v>705</v>
      </c>
      <c r="B1548" s="13">
        <v>7</v>
      </c>
      <c r="C1548" s="15" t="s">
        <v>402</v>
      </c>
      <c r="D1548" s="15" t="s">
        <v>403</v>
      </c>
      <c r="E1548" s="13"/>
      <c r="F1548" s="13"/>
      <c r="G1548" s="13" t="s">
        <v>254</v>
      </c>
      <c r="H1548" s="13">
        <v>1</v>
      </c>
      <c r="I1548" s="55">
        <v>125.84</v>
      </c>
      <c r="J1548" s="55">
        <v>41900</v>
      </c>
      <c r="K1548" s="15">
        <v>0</v>
      </c>
      <c r="L1548" s="15" t="s">
        <v>41</v>
      </c>
      <c r="M1548" s="62" t="s">
        <v>14</v>
      </c>
      <c r="N1548" s="56" t="s">
        <v>161</v>
      </c>
      <c r="O1548" s="56" t="s">
        <v>3842</v>
      </c>
      <c r="S1548" s="56" t="s">
        <v>465</v>
      </c>
      <c r="T1548" s="57" t="s">
        <v>254</v>
      </c>
      <c r="U1548" s="57">
        <v>1</v>
      </c>
      <c r="V1548" s="125">
        <v>125.84</v>
      </c>
      <c r="W1548" s="125" t="s">
        <v>1017</v>
      </c>
      <c r="X1548" s="65">
        <v>44608</v>
      </c>
      <c r="Y1548" s="65">
        <v>44931</v>
      </c>
      <c r="Z1548" s="69" t="s">
        <v>1080</v>
      </c>
      <c r="AA1548" s="322">
        <v>35746.6</v>
      </c>
      <c r="AB1548" s="56">
        <v>14</v>
      </c>
      <c r="AC1548" s="56">
        <v>14</v>
      </c>
      <c r="AD1548" s="65">
        <v>45066</v>
      </c>
      <c r="AE1548" s="117">
        <v>2207.14</v>
      </c>
      <c r="AF1548" s="117"/>
      <c r="AG1548" s="57" t="s">
        <v>441</v>
      </c>
      <c r="AH1548" s="126">
        <v>45070</v>
      </c>
      <c r="AI1548" s="126"/>
      <c r="AJ1548" s="126"/>
      <c r="AK1548" s="76" t="s">
        <v>722</v>
      </c>
      <c r="AL1548" s="76">
        <v>2185.73</v>
      </c>
      <c r="AM1548" s="76"/>
      <c r="AN1548" s="76" t="s">
        <v>2323</v>
      </c>
      <c r="AO1548" s="70"/>
      <c r="AP1548" s="204"/>
      <c r="AQ1548" s="204"/>
      <c r="AR1548" s="204"/>
      <c r="AS1548" s="76"/>
      <c r="AT1548" s="76"/>
      <c r="AU1548" s="76"/>
      <c r="AV1548" s="76"/>
      <c r="AW1548" s="103">
        <v>45068</v>
      </c>
      <c r="AX1548" s="97">
        <v>1526</v>
      </c>
      <c r="AY1548" s="97"/>
      <c r="AZ1548" s="97"/>
      <c r="BA1548" s="101">
        <v>2185.73</v>
      </c>
      <c r="BB1548" s="56"/>
      <c r="BD1548" s="56"/>
      <c r="CS1548" s="58">
        <f>+AL1548+AT1548</f>
        <v>2185.73</v>
      </c>
      <c r="CT1548" s="76">
        <f>+BA1548+BG1548+BM1548+BS1548+BY1548+CE1548+CK1548+CQ1548</f>
        <v>2185.73</v>
      </c>
      <c r="CU1548" s="76">
        <f>+CS1548-CT1548</f>
        <v>0</v>
      </c>
      <c r="CV1548" s="81">
        <f>+AE1548-AL1548-AT1548</f>
        <v>21.409999999999854</v>
      </c>
      <c r="CX1548" s="56" t="s">
        <v>3832</v>
      </c>
    </row>
    <row r="1549" spans="1:103">
      <c r="A1549" s="56" t="s">
        <v>705</v>
      </c>
      <c r="B1549" s="13">
        <v>7</v>
      </c>
      <c r="C1549" s="15" t="s">
        <v>402</v>
      </c>
      <c r="D1549" s="15" t="s">
        <v>403</v>
      </c>
      <c r="E1549" s="13"/>
      <c r="F1549" s="13"/>
      <c r="G1549" s="13" t="s">
        <v>254</v>
      </c>
      <c r="H1549" s="13">
        <v>1</v>
      </c>
      <c r="I1549" s="55">
        <v>125.84</v>
      </c>
      <c r="J1549" s="55">
        <v>41900</v>
      </c>
      <c r="K1549" s="15">
        <v>0</v>
      </c>
      <c r="L1549" s="15" t="s">
        <v>41</v>
      </c>
      <c r="M1549" s="62" t="s">
        <v>14</v>
      </c>
      <c r="N1549" s="56" t="s">
        <v>161</v>
      </c>
      <c r="O1549" s="56" t="s">
        <v>3842</v>
      </c>
      <c r="S1549" s="56" t="s">
        <v>708</v>
      </c>
      <c r="V1549" s="125">
        <v>12.5</v>
      </c>
      <c r="W1549" s="125" t="s">
        <v>1017</v>
      </c>
      <c r="X1549" s="65">
        <v>44608</v>
      </c>
      <c r="Y1549" s="65">
        <v>44921</v>
      </c>
      <c r="Z1549" s="69" t="s">
        <v>1080</v>
      </c>
      <c r="AA1549" s="322">
        <v>6000</v>
      </c>
      <c r="AB1549" s="56">
        <v>15</v>
      </c>
      <c r="AC1549" s="56">
        <v>1</v>
      </c>
      <c r="AD1549" s="65">
        <v>44609</v>
      </c>
      <c r="AE1549" s="117">
        <v>1000</v>
      </c>
      <c r="AF1549" s="117"/>
      <c r="AG1549" s="57" t="s">
        <v>441</v>
      </c>
      <c r="AH1549" s="204">
        <v>44609</v>
      </c>
      <c r="AI1549" s="204"/>
      <c r="AJ1549" s="204"/>
      <c r="AK1549" s="76" t="s">
        <v>709</v>
      </c>
      <c r="AL1549" s="76">
        <v>1000</v>
      </c>
      <c r="AM1549" s="76"/>
      <c r="AN1549" s="76" t="s">
        <v>2286</v>
      </c>
      <c r="AO1549" s="70"/>
      <c r="AP1549" s="204"/>
      <c r="AQ1549" s="204"/>
      <c r="AR1549" s="204"/>
      <c r="AS1549" s="76"/>
      <c r="AT1549" s="76"/>
      <c r="AU1549" s="76"/>
      <c r="AV1549" s="76"/>
      <c r="AW1549" s="103">
        <v>44609</v>
      </c>
      <c r="AX1549" s="97">
        <v>463</v>
      </c>
      <c r="AY1549" s="97"/>
      <c r="AZ1549" s="97"/>
      <c r="BA1549" s="162">
        <v>1000</v>
      </c>
      <c r="BD1549" s="56"/>
      <c r="CS1549" s="58">
        <f>+AL1549+AT1549</f>
        <v>1000</v>
      </c>
      <c r="CT1549" s="76">
        <f>+BA1549+BG1549+BM1549+BS1549+BY1549+CE1549+CK1549+CQ1549</f>
        <v>1000</v>
      </c>
      <c r="CU1549" s="76">
        <f>+CS1549-CT1549</f>
        <v>0</v>
      </c>
      <c r="CV1549" s="81">
        <f>+AE1549-AL1549-AT1549</f>
        <v>0</v>
      </c>
    </row>
    <row r="1550" spans="1:103">
      <c r="A1550" s="56" t="s">
        <v>705</v>
      </c>
      <c r="B1550" s="13">
        <v>7</v>
      </c>
      <c r="C1550" s="15" t="s">
        <v>402</v>
      </c>
      <c r="D1550" s="15" t="s">
        <v>403</v>
      </c>
      <c r="E1550" s="13"/>
      <c r="F1550" s="13"/>
      <c r="G1550" s="13" t="s">
        <v>254</v>
      </c>
      <c r="H1550" s="13">
        <v>1</v>
      </c>
      <c r="I1550" s="55">
        <v>125.84</v>
      </c>
      <c r="J1550" s="55">
        <v>41900</v>
      </c>
      <c r="K1550" s="15">
        <v>0</v>
      </c>
      <c r="L1550" s="15" t="s">
        <v>41</v>
      </c>
      <c r="M1550" s="62" t="s">
        <v>14</v>
      </c>
      <c r="N1550" s="56" t="s">
        <v>161</v>
      </c>
      <c r="O1550" s="56" t="s">
        <v>3842</v>
      </c>
      <c r="S1550" s="56" t="s">
        <v>708</v>
      </c>
      <c r="V1550" s="125">
        <v>12.5</v>
      </c>
      <c r="W1550" s="125" t="s">
        <v>1017</v>
      </c>
      <c r="X1550" s="65">
        <v>44608</v>
      </c>
      <c r="Y1550" s="65">
        <v>44921</v>
      </c>
      <c r="Z1550" s="69" t="s">
        <v>1080</v>
      </c>
      <c r="AA1550" s="322">
        <v>6000</v>
      </c>
      <c r="AB1550" s="56">
        <v>15</v>
      </c>
      <c r="AC1550" s="56">
        <v>2</v>
      </c>
      <c r="AD1550" s="65">
        <v>44640</v>
      </c>
      <c r="AE1550" s="117">
        <v>357.14</v>
      </c>
      <c r="AF1550" s="117"/>
      <c r="AG1550" s="57" t="s">
        <v>441</v>
      </c>
      <c r="AH1550" s="204">
        <v>44711</v>
      </c>
      <c r="AI1550" s="204"/>
      <c r="AJ1550" s="204"/>
      <c r="AK1550" s="76" t="s">
        <v>2306</v>
      </c>
      <c r="AL1550" s="76">
        <v>357.14</v>
      </c>
      <c r="AM1550" s="76"/>
      <c r="AN1550" s="76" t="s">
        <v>2290</v>
      </c>
      <c r="AO1550" s="70"/>
      <c r="AP1550" s="204"/>
      <c r="AQ1550" s="204"/>
      <c r="AR1550" s="204"/>
      <c r="AS1550" s="76"/>
      <c r="AT1550" s="76"/>
      <c r="AU1550" s="76"/>
      <c r="AV1550" s="76" t="s">
        <v>2325</v>
      </c>
      <c r="AW1550" s="156">
        <v>44638</v>
      </c>
      <c r="AX1550" s="157">
        <v>537</v>
      </c>
      <c r="AY1550" s="157"/>
      <c r="AZ1550" s="157"/>
      <c r="BA1550" s="158">
        <v>357.1</v>
      </c>
      <c r="BB1550" s="58" t="s">
        <v>1656</v>
      </c>
      <c r="BD1550" s="56"/>
      <c r="CS1550" s="58">
        <f>+AL1550+AT1550</f>
        <v>357.14</v>
      </c>
      <c r="CT1550" s="76">
        <f>+BA1550+BG1550+BM1550+BS1550+BY1550+CE1550+CK1550+CQ1550</f>
        <v>357.1</v>
      </c>
      <c r="CU1550" s="76">
        <f>+CS1550-CT1550</f>
        <v>3.999999999996362E-2</v>
      </c>
      <c r="CV1550" s="81">
        <f>+AE1550-AL1550-AT1550</f>
        <v>0</v>
      </c>
    </row>
    <row r="1551" spans="1:103">
      <c r="A1551" s="56" t="s">
        <v>705</v>
      </c>
      <c r="B1551" s="13">
        <v>7</v>
      </c>
      <c r="C1551" s="15" t="s">
        <v>402</v>
      </c>
      <c r="D1551" s="15" t="s">
        <v>403</v>
      </c>
      <c r="E1551" s="13"/>
      <c r="F1551" s="13"/>
      <c r="G1551" s="13" t="s">
        <v>254</v>
      </c>
      <c r="H1551" s="13">
        <v>1</v>
      </c>
      <c r="I1551" s="55">
        <v>125.84</v>
      </c>
      <c r="J1551" s="55">
        <v>41900</v>
      </c>
      <c r="K1551" s="15">
        <v>0</v>
      </c>
      <c r="L1551" s="15" t="s">
        <v>41</v>
      </c>
      <c r="M1551" s="62" t="s">
        <v>14</v>
      </c>
      <c r="N1551" s="199">
        <v>41763200</v>
      </c>
      <c r="O1551" s="56" t="s">
        <v>3842</v>
      </c>
      <c r="S1551" s="56" t="s">
        <v>708</v>
      </c>
      <c r="V1551" s="125">
        <v>12.5</v>
      </c>
      <c r="W1551" s="125" t="s">
        <v>1017</v>
      </c>
      <c r="X1551" s="65">
        <v>44608</v>
      </c>
      <c r="Y1551" s="65">
        <v>44921</v>
      </c>
      <c r="Z1551" s="69" t="s">
        <v>1080</v>
      </c>
      <c r="AA1551" s="322">
        <v>6000</v>
      </c>
      <c r="AB1551" s="56">
        <v>15</v>
      </c>
      <c r="AC1551" s="56">
        <v>3</v>
      </c>
      <c r="AD1551" s="65">
        <v>44671</v>
      </c>
      <c r="AE1551" s="117">
        <v>357.14</v>
      </c>
      <c r="AF1551" s="117"/>
      <c r="AG1551" s="57" t="s">
        <v>441</v>
      </c>
      <c r="AH1551" s="204">
        <v>44733</v>
      </c>
      <c r="AI1551" s="204"/>
      <c r="AJ1551" s="204"/>
      <c r="AK1551" s="76" t="s">
        <v>725</v>
      </c>
      <c r="AL1551" s="76">
        <v>357.14</v>
      </c>
      <c r="AM1551" s="76"/>
      <c r="AN1551" s="76" t="s">
        <v>2291</v>
      </c>
      <c r="AO1551" s="70"/>
      <c r="AP1551" s="204"/>
      <c r="AQ1551" s="204"/>
      <c r="AR1551" s="204"/>
      <c r="AS1551" s="76"/>
      <c r="AT1551" s="76"/>
      <c r="AU1551" s="76"/>
      <c r="AV1551" s="76"/>
      <c r="AW1551" s="156">
        <v>44700</v>
      </c>
      <c r="AX1551" s="157">
        <v>653</v>
      </c>
      <c r="AY1551" s="157"/>
      <c r="AZ1551" s="157"/>
      <c r="BA1551" s="158">
        <v>357.1</v>
      </c>
      <c r="BB1551" s="58" t="s">
        <v>1656</v>
      </c>
      <c r="BD1551" s="56"/>
      <c r="CS1551" s="58">
        <f>+AL1551+AT1551</f>
        <v>357.14</v>
      </c>
      <c r="CT1551" s="76">
        <f>+BA1551+BG1551+BM1551+BS1551+BY1551+CE1551+CK1551+CQ1551</f>
        <v>357.1</v>
      </c>
      <c r="CU1551" s="76">
        <f>+CS1551-CT1551</f>
        <v>3.999999999996362E-2</v>
      </c>
      <c r="CV1551" s="81">
        <f>+AE1551-AL1551-AT1551</f>
        <v>0</v>
      </c>
    </row>
    <row r="1552" spans="1:103">
      <c r="A1552" s="56" t="s">
        <v>705</v>
      </c>
      <c r="B1552" s="13">
        <v>7</v>
      </c>
      <c r="C1552" s="15" t="s">
        <v>402</v>
      </c>
      <c r="D1552" s="15" t="s">
        <v>403</v>
      </c>
      <c r="E1552" s="13"/>
      <c r="F1552" s="13"/>
      <c r="G1552" s="13" t="s">
        <v>254</v>
      </c>
      <c r="H1552" s="13">
        <v>1</v>
      </c>
      <c r="I1552" s="55">
        <v>125.84</v>
      </c>
      <c r="J1552" s="55">
        <v>41900</v>
      </c>
      <c r="K1552" s="15">
        <v>0</v>
      </c>
      <c r="L1552" s="15" t="s">
        <v>41</v>
      </c>
      <c r="M1552" s="62" t="s">
        <v>14</v>
      </c>
      <c r="N1552" s="56" t="s">
        <v>161</v>
      </c>
      <c r="O1552" s="56" t="s">
        <v>3842</v>
      </c>
      <c r="S1552" s="56" t="s">
        <v>708</v>
      </c>
      <c r="V1552" s="125">
        <v>12.5</v>
      </c>
      <c r="W1552" s="125" t="s">
        <v>1017</v>
      </c>
      <c r="X1552" s="65">
        <v>44608</v>
      </c>
      <c r="Y1552" s="65">
        <v>44921</v>
      </c>
      <c r="Z1552" s="69" t="s">
        <v>1080</v>
      </c>
      <c r="AA1552" s="322">
        <v>6000</v>
      </c>
      <c r="AB1552" s="56">
        <v>15</v>
      </c>
      <c r="AC1552" s="56">
        <v>4</v>
      </c>
      <c r="AD1552" s="65">
        <v>44701</v>
      </c>
      <c r="AE1552" s="117">
        <v>357.14</v>
      </c>
      <c r="AF1552" s="117"/>
      <c r="AG1552" s="88" t="s">
        <v>441</v>
      </c>
      <c r="AH1552" s="204">
        <v>44733</v>
      </c>
      <c r="AI1552" s="204"/>
      <c r="AJ1552" s="204"/>
      <c r="AK1552" s="76" t="s">
        <v>714</v>
      </c>
      <c r="AL1552" s="76">
        <v>357.06</v>
      </c>
      <c r="AM1552" s="76"/>
      <c r="AN1552" s="76" t="s">
        <v>2293</v>
      </c>
      <c r="AO1552" s="70"/>
      <c r="AP1552" s="204"/>
      <c r="AQ1552" s="204"/>
      <c r="AR1552" s="204"/>
      <c r="AS1552" s="76"/>
      <c r="AT1552" s="76"/>
      <c r="AU1552" s="76"/>
      <c r="AV1552" s="76"/>
      <c r="AW1552" s="156">
        <v>44732</v>
      </c>
      <c r="AX1552" s="157">
        <v>733</v>
      </c>
      <c r="AY1552" s="157"/>
      <c r="AZ1552" s="157"/>
      <c r="BA1552" s="158">
        <v>357.1</v>
      </c>
      <c r="BB1552" s="58" t="s">
        <v>1656</v>
      </c>
      <c r="BD1552" s="56"/>
      <c r="CS1552" s="58">
        <f>+AL1552+AT1552</f>
        <v>357.06</v>
      </c>
      <c r="CT1552" s="76">
        <f>+BA1552+BG1552+BM1552+BS1552+BY1552+CE1552+CK1552+CQ1552</f>
        <v>357.1</v>
      </c>
      <c r="CU1552" s="76">
        <f>+CS1552-CT1552</f>
        <v>-4.0000000000020464E-2</v>
      </c>
      <c r="CV1552" s="81">
        <f>+AE1552-AL1552-AT1552</f>
        <v>7.9999999999984084E-2</v>
      </c>
    </row>
    <row r="1553" spans="1:103">
      <c r="A1553" s="56" t="s">
        <v>705</v>
      </c>
      <c r="B1553" s="13">
        <v>7</v>
      </c>
      <c r="C1553" s="15" t="s">
        <v>402</v>
      </c>
      <c r="D1553" s="15" t="s">
        <v>403</v>
      </c>
      <c r="E1553" s="13"/>
      <c r="F1553" s="13"/>
      <c r="G1553" s="13" t="s">
        <v>254</v>
      </c>
      <c r="H1553" s="13">
        <v>1</v>
      </c>
      <c r="I1553" s="55">
        <v>125.84</v>
      </c>
      <c r="J1553" s="55">
        <v>41900</v>
      </c>
      <c r="K1553" s="15">
        <v>0</v>
      </c>
      <c r="L1553" s="15" t="s">
        <v>41</v>
      </c>
      <c r="M1553" s="62" t="s">
        <v>14</v>
      </c>
      <c r="N1553" s="56" t="s">
        <v>161</v>
      </c>
      <c r="O1553" s="56" t="s">
        <v>3842</v>
      </c>
      <c r="S1553" s="56" t="s">
        <v>708</v>
      </c>
      <c r="V1553" s="125">
        <v>12.5</v>
      </c>
      <c r="W1553" s="125" t="s">
        <v>1017</v>
      </c>
      <c r="X1553" s="65">
        <v>44608</v>
      </c>
      <c r="Y1553" s="65">
        <v>44921</v>
      </c>
      <c r="Z1553" s="69" t="s">
        <v>1080</v>
      </c>
      <c r="AA1553" s="322">
        <v>6000</v>
      </c>
      <c r="AB1553" s="56">
        <v>15</v>
      </c>
      <c r="AC1553" s="56">
        <v>5</v>
      </c>
      <c r="AD1553" s="65">
        <v>44732</v>
      </c>
      <c r="AE1553" s="117">
        <v>357.14</v>
      </c>
      <c r="AF1553" s="117"/>
      <c r="AG1553" s="88" t="s">
        <v>441</v>
      </c>
      <c r="AH1553" s="204">
        <v>44764</v>
      </c>
      <c r="AI1553" s="204"/>
      <c r="AJ1553" s="204"/>
      <c r="AK1553" s="76" t="s">
        <v>726</v>
      </c>
      <c r="AL1553" s="76">
        <v>357.06</v>
      </c>
      <c r="AM1553" s="76"/>
      <c r="AN1553" s="76" t="s">
        <v>2295</v>
      </c>
      <c r="AO1553" s="70"/>
      <c r="AP1553" s="204"/>
      <c r="AQ1553" s="204"/>
      <c r="AR1553" s="204"/>
      <c r="AS1553" s="76"/>
      <c r="AT1553" s="76"/>
      <c r="AU1553" s="76"/>
      <c r="AV1553" s="76"/>
      <c r="AW1553" s="156">
        <v>44762</v>
      </c>
      <c r="AX1553" s="157">
        <v>807</v>
      </c>
      <c r="AY1553" s="157"/>
      <c r="AZ1553" s="157"/>
      <c r="BA1553" s="158">
        <v>357.1</v>
      </c>
      <c r="BB1553" s="58" t="s">
        <v>1656</v>
      </c>
      <c r="BD1553" s="56"/>
      <c r="CS1553" s="58">
        <f>+AL1553+AT1553</f>
        <v>357.06</v>
      </c>
      <c r="CT1553" s="76">
        <f>+BA1553+BG1553+BM1553+BS1553+BY1553+CE1553+CK1553+CQ1553</f>
        <v>357.1</v>
      </c>
      <c r="CU1553" s="76">
        <f>+CS1553-CT1553</f>
        <v>-4.0000000000020464E-2</v>
      </c>
      <c r="CV1553" s="81">
        <f>+AE1553-AL1553-AT1553</f>
        <v>7.9999999999984084E-2</v>
      </c>
    </row>
    <row r="1554" spans="1:103">
      <c r="A1554" s="56" t="s">
        <v>705</v>
      </c>
      <c r="B1554" s="13">
        <v>7</v>
      </c>
      <c r="C1554" s="15" t="s">
        <v>402</v>
      </c>
      <c r="D1554" s="15" t="s">
        <v>403</v>
      </c>
      <c r="E1554" s="13"/>
      <c r="F1554" s="13"/>
      <c r="G1554" s="13" t="s">
        <v>254</v>
      </c>
      <c r="H1554" s="13">
        <v>1</v>
      </c>
      <c r="I1554" s="55">
        <v>125.84</v>
      </c>
      <c r="J1554" s="55">
        <v>41900</v>
      </c>
      <c r="K1554" s="15">
        <v>0</v>
      </c>
      <c r="L1554" s="15" t="s">
        <v>41</v>
      </c>
      <c r="M1554" s="62" t="s">
        <v>14</v>
      </c>
      <c r="N1554" s="56" t="s">
        <v>161</v>
      </c>
      <c r="O1554" s="56" t="s">
        <v>3842</v>
      </c>
      <c r="S1554" s="56" t="s">
        <v>708</v>
      </c>
      <c r="V1554" s="125">
        <v>12.5</v>
      </c>
      <c r="W1554" s="125" t="s">
        <v>1017</v>
      </c>
      <c r="X1554" s="65">
        <v>44608</v>
      </c>
      <c r="Y1554" s="65">
        <v>44921</v>
      </c>
      <c r="Z1554" s="69" t="s">
        <v>1080</v>
      </c>
      <c r="AA1554" s="322">
        <v>6000</v>
      </c>
      <c r="AB1554" s="56">
        <v>15</v>
      </c>
      <c r="AC1554" s="56">
        <v>6</v>
      </c>
      <c r="AD1554" s="65">
        <v>44762</v>
      </c>
      <c r="AE1554" s="117">
        <v>357.14</v>
      </c>
      <c r="AF1554" s="117"/>
      <c r="AG1554" s="88" t="s">
        <v>441</v>
      </c>
      <c r="AH1554" s="204">
        <v>44793</v>
      </c>
      <c r="AI1554" s="204"/>
      <c r="AJ1554" s="204"/>
      <c r="AK1554" s="76" t="s">
        <v>727</v>
      </c>
      <c r="AL1554" s="76">
        <v>357.14</v>
      </c>
      <c r="AM1554" s="76"/>
      <c r="AN1554" s="76" t="s">
        <v>2297</v>
      </c>
      <c r="AO1554" s="70"/>
      <c r="AP1554" s="204"/>
      <c r="AQ1554" s="204"/>
      <c r="AR1554" s="204"/>
      <c r="AS1554" s="76"/>
      <c r="AT1554" s="76"/>
      <c r="AU1554" s="76"/>
      <c r="AV1554" s="76"/>
      <c r="AW1554" s="103">
        <v>44792</v>
      </c>
      <c r="AX1554" s="97">
        <v>872</v>
      </c>
      <c r="AY1554" s="97"/>
      <c r="AZ1554" s="97"/>
      <c r="BA1554" s="97">
        <v>357.1</v>
      </c>
      <c r="BD1554" s="56"/>
      <c r="CS1554" s="58">
        <f>+AL1554+AT1554</f>
        <v>357.14</v>
      </c>
      <c r="CT1554" s="76">
        <f>+BA1554+BG1554+BM1554+BS1554+BY1554+CE1554+CK1554+CQ1554</f>
        <v>357.1</v>
      </c>
      <c r="CU1554" s="76">
        <f>+CS1554-CT1554</f>
        <v>3.999999999996362E-2</v>
      </c>
      <c r="CV1554" s="81">
        <f>+AE1554-AL1554-AT1554</f>
        <v>0</v>
      </c>
    </row>
    <row r="1555" spans="1:103">
      <c r="A1555" s="56" t="s">
        <v>705</v>
      </c>
      <c r="B1555" s="13">
        <v>7</v>
      </c>
      <c r="C1555" s="15" t="s">
        <v>402</v>
      </c>
      <c r="D1555" s="15" t="s">
        <v>403</v>
      </c>
      <c r="E1555" s="13"/>
      <c r="F1555" s="13"/>
      <c r="G1555" s="13" t="s">
        <v>254</v>
      </c>
      <c r="H1555" s="13">
        <v>1</v>
      </c>
      <c r="I1555" s="55">
        <v>125.84</v>
      </c>
      <c r="J1555" s="55">
        <v>41900</v>
      </c>
      <c r="K1555" s="15">
        <v>0</v>
      </c>
      <c r="L1555" s="15" t="s">
        <v>41</v>
      </c>
      <c r="M1555" s="62" t="s">
        <v>14</v>
      </c>
      <c r="N1555" s="56" t="s">
        <v>161</v>
      </c>
      <c r="O1555" s="56" t="s">
        <v>3842</v>
      </c>
      <c r="S1555" s="56" t="s">
        <v>708</v>
      </c>
      <c r="V1555" s="125">
        <v>12.5</v>
      </c>
      <c r="W1555" s="125" t="s">
        <v>1017</v>
      </c>
      <c r="X1555" s="65">
        <v>44608</v>
      </c>
      <c r="Y1555" s="65">
        <v>44921</v>
      </c>
      <c r="Z1555" s="69" t="s">
        <v>1080</v>
      </c>
      <c r="AA1555" s="322">
        <v>6000</v>
      </c>
      <c r="AB1555" s="56">
        <v>15</v>
      </c>
      <c r="AC1555" s="56">
        <v>7</v>
      </c>
      <c r="AD1555" s="65">
        <v>44793</v>
      </c>
      <c r="AE1555" s="117">
        <v>357.14</v>
      </c>
      <c r="AF1555" s="117"/>
      <c r="AG1555" s="57" t="s">
        <v>441</v>
      </c>
      <c r="AH1555" s="204">
        <v>44802</v>
      </c>
      <c r="AI1555" s="204"/>
      <c r="AJ1555" s="204"/>
      <c r="AK1555" s="76" t="s">
        <v>2307</v>
      </c>
      <c r="AL1555" s="76">
        <v>357.14</v>
      </c>
      <c r="AM1555" s="76"/>
      <c r="AN1555" s="76" t="s">
        <v>2298</v>
      </c>
      <c r="AO1555" s="56"/>
      <c r="AW1555" s="103">
        <v>44801</v>
      </c>
      <c r="AX1555" s="97">
        <v>900</v>
      </c>
      <c r="AY1555" s="97"/>
      <c r="AZ1555" s="97"/>
      <c r="BA1555" s="101">
        <v>357.1</v>
      </c>
      <c r="BD1555" s="56"/>
      <c r="CS1555" s="58">
        <f>+AL1555+AT1555</f>
        <v>357.14</v>
      </c>
      <c r="CT1555" s="76">
        <f>+BA1555+BG1555+BM1555+BS1555+BY1555+CE1555+CK1555+CQ1555</f>
        <v>357.1</v>
      </c>
      <c r="CU1555" s="76">
        <f>+CS1555-CT1555</f>
        <v>3.999999999996362E-2</v>
      </c>
      <c r="CV1555" s="81">
        <f>+AE1555-AL1555-AT1555</f>
        <v>0</v>
      </c>
    </row>
    <row r="1556" spans="1:103">
      <c r="A1556" s="56" t="s">
        <v>705</v>
      </c>
      <c r="B1556" s="13">
        <v>7</v>
      </c>
      <c r="C1556" s="15" t="s">
        <v>402</v>
      </c>
      <c r="D1556" s="15" t="s">
        <v>403</v>
      </c>
      <c r="E1556" s="13"/>
      <c r="F1556" s="13"/>
      <c r="G1556" s="13" t="s">
        <v>254</v>
      </c>
      <c r="H1556" s="13">
        <v>1</v>
      </c>
      <c r="I1556" s="55">
        <v>125.84</v>
      </c>
      <c r="J1556" s="55">
        <v>41900</v>
      </c>
      <c r="K1556" s="15">
        <v>0</v>
      </c>
      <c r="L1556" s="15" t="s">
        <v>41</v>
      </c>
      <c r="M1556" s="62" t="s">
        <v>14</v>
      </c>
      <c r="N1556" s="56" t="s">
        <v>161</v>
      </c>
      <c r="O1556" s="56" t="s">
        <v>3842</v>
      </c>
      <c r="S1556" s="56" t="s">
        <v>708</v>
      </c>
      <c r="V1556" s="125">
        <v>12.5</v>
      </c>
      <c r="W1556" s="125" t="s">
        <v>1017</v>
      </c>
      <c r="X1556" s="65">
        <v>44608</v>
      </c>
      <c r="Y1556" s="65">
        <v>44921</v>
      </c>
      <c r="Z1556" s="69" t="s">
        <v>1080</v>
      </c>
      <c r="AA1556" s="322">
        <v>6000</v>
      </c>
      <c r="AB1556" s="56">
        <v>15</v>
      </c>
      <c r="AC1556" s="56">
        <v>8</v>
      </c>
      <c r="AD1556" s="65">
        <v>44824</v>
      </c>
      <c r="AE1556" s="117">
        <v>357.14</v>
      </c>
      <c r="AF1556" s="117"/>
      <c r="AG1556" s="57" t="s">
        <v>441</v>
      </c>
      <c r="AH1556" s="204">
        <v>44846</v>
      </c>
      <c r="AI1556" s="204"/>
      <c r="AJ1556" s="204"/>
      <c r="AK1556" s="76" t="s">
        <v>724</v>
      </c>
      <c r="AL1556" s="76">
        <v>357.14</v>
      </c>
      <c r="AM1556" s="76"/>
      <c r="AN1556" s="76" t="s">
        <v>2300</v>
      </c>
      <c r="AO1556" s="56"/>
      <c r="AW1556" s="65"/>
      <c r="BD1556" s="56"/>
      <c r="CS1556" s="58">
        <f>+AL1556+AT1556</f>
        <v>357.14</v>
      </c>
      <c r="CT1556" s="76">
        <f>+BA1556+BG1556+BM1556+BS1556+BY1556+CE1556+CK1556+CQ1556</f>
        <v>0</v>
      </c>
      <c r="CU1556" s="76">
        <f>+CS1556-CT1556</f>
        <v>357.14</v>
      </c>
      <c r="CV1556" s="81">
        <f>+AE1556-AL1556-AT1556</f>
        <v>0</v>
      </c>
      <c r="CW1556" s="56" t="s">
        <v>3831</v>
      </c>
      <c r="CY1556" s="70" t="s">
        <v>3819</v>
      </c>
    </row>
    <row r="1557" spans="1:103">
      <c r="A1557" s="56" t="s">
        <v>705</v>
      </c>
      <c r="B1557" s="13">
        <v>7</v>
      </c>
      <c r="C1557" s="15" t="s">
        <v>402</v>
      </c>
      <c r="D1557" s="15" t="s">
        <v>403</v>
      </c>
      <c r="E1557" s="13"/>
      <c r="F1557" s="13"/>
      <c r="G1557" s="13" t="s">
        <v>254</v>
      </c>
      <c r="H1557" s="13">
        <v>1</v>
      </c>
      <c r="I1557" s="55">
        <v>125.84</v>
      </c>
      <c r="J1557" s="55">
        <v>41900</v>
      </c>
      <c r="K1557" s="15">
        <v>0</v>
      </c>
      <c r="L1557" s="15" t="s">
        <v>41</v>
      </c>
      <c r="M1557" s="62" t="s">
        <v>14</v>
      </c>
      <c r="N1557" s="56" t="s">
        <v>161</v>
      </c>
      <c r="O1557" s="56" t="s">
        <v>3842</v>
      </c>
      <c r="S1557" s="56" t="s">
        <v>708</v>
      </c>
      <c r="V1557" s="125">
        <v>12.5</v>
      </c>
      <c r="W1557" s="125" t="s">
        <v>1017</v>
      </c>
      <c r="X1557" s="65">
        <v>44608</v>
      </c>
      <c r="Y1557" s="65">
        <v>44921</v>
      </c>
      <c r="Z1557" s="69" t="s">
        <v>1080</v>
      </c>
      <c r="AA1557" s="322">
        <v>6000</v>
      </c>
      <c r="AB1557" s="56">
        <v>15</v>
      </c>
      <c r="AC1557" s="56">
        <v>9</v>
      </c>
      <c r="AD1557" s="65">
        <v>44854</v>
      </c>
      <c r="AE1557" s="117">
        <v>357.14</v>
      </c>
      <c r="AF1557" s="117"/>
      <c r="AG1557" s="57" t="s">
        <v>441</v>
      </c>
      <c r="AH1557" s="204">
        <v>44855</v>
      </c>
      <c r="AI1557" s="204"/>
      <c r="AJ1557" s="204"/>
      <c r="AK1557" s="76" t="s">
        <v>2308</v>
      </c>
      <c r="AL1557" s="76">
        <v>357.14</v>
      </c>
      <c r="AM1557" s="76"/>
      <c r="AN1557" s="76" t="s">
        <v>2301</v>
      </c>
      <c r="AO1557" s="56"/>
      <c r="AW1557" s="103">
        <v>44854</v>
      </c>
      <c r="AX1557" s="97">
        <v>1031</v>
      </c>
      <c r="AY1557" s="97"/>
      <c r="AZ1557" s="97"/>
      <c r="BA1557" s="101">
        <v>357.1</v>
      </c>
      <c r="BD1557" s="56"/>
      <c r="CS1557" s="58">
        <f>+AL1557+AT1557</f>
        <v>357.14</v>
      </c>
      <c r="CT1557" s="76">
        <f>+BA1557+BG1557+BM1557+BS1557+BY1557+CE1557+CK1557+CQ1557</f>
        <v>357.1</v>
      </c>
      <c r="CU1557" s="76">
        <f>+CS1557-CT1557</f>
        <v>3.999999999996362E-2</v>
      </c>
      <c r="CV1557" s="81">
        <f>+AE1557-AL1557-AT1557</f>
        <v>0</v>
      </c>
    </row>
    <row r="1558" spans="1:103">
      <c r="A1558" s="56" t="s">
        <v>705</v>
      </c>
      <c r="B1558" s="13">
        <v>7</v>
      </c>
      <c r="C1558" s="15" t="s">
        <v>402</v>
      </c>
      <c r="D1558" s="15" t="s">
        <v>403</v>
      </c>
      <c r="E1558" s="13"/>
      <c r="F1558" s="13"/>
      <c r="G1558" s="13" t="s">
        <v>254</v>
      </c>
      <c r="H1558" s="13">
        <v>1</v>
      </c>
      <c r="I1558" s="55">
        <v>125.84</v>
      </c>
      <c r="J1558" s="55">
        <v>41900</v>
      </c>
      <c r="K1558" s="15">
        <v>0</v>
      </c>
      <c r="L1558" s="15" t="s">
        <v>41</v>
      </c>
      <c r="M1558" s="62" t="s">
        <v>14</v>
      </c>
      <c r="N1558" s="56" t="s">
        <v>161</v>
      </c>
      <c r="O1558" s="56" t="s">
        <v>3842</v>
      </c>
      <c r="S1558" s="56" t="s">
        <v>708</v>
      </c>
      <c r="V1558" s="125">
        <v>12.5</v>
      </c>
      <c r="W1558" s="125" t="s">
        <v>1017</v>
      </c>
      <c r="X1558" s="65">
        <v>44608</v>
      </c>
      <c r="Y1558" s="65">
        <v>44921</v>
      </c>
      <c r="Z1558" s="69" t="s">
        <v>1080</v>
      </c>
      <c r="AA1558" s="322">
        <v>6000</v>
      </c>
      <c r="AB1558" s="56">
        <v>15</v>
      </c>
      <c r="AC1558" s="56">
        <v>10</v>
      </c>
      <c r="AD1558" s="65">
        <v>44885</v>
      </c>
      <c r="AE1558" s="117">
        <v>357.14</v>
      </c>
      <c r="AF1558" s="117"/>
      <c r="AG1558" s="57" t="s">
        <v>441</v>
      </c>
      <c r="AH1558" s="204">
        <v>44922</v>
      </c>
      <c r="AI1558" s="204"/>
      <c r="AJ1558" s="204"/>
      <c r="AK1558" s="76" t="s">
        <v>728</v>
      </c>
      <c r="AL1558" s="76">
        <v>357.14</v>
      </c>
      <c r="AM1558" s="76"/>
      <c r="AN1558" s="76" t="s">
        <v>2304</v>
      </c>
      <c r="AO1558" s="56"/>
      <c r="AW1558" s="156">
        <v>44921</v>
      </c>
      <c r="AX1558" s="157">
        <v>1113</v>
      </c>
      <c r="AY1558" s="157"/>
      <c r="AZ1558" s="157"/>
      <c r="BA1558" s="158">
        <v>357.14</v>
      </c>
      <c r="BB1558" s="58" t="s">
        <v>1656</v>
      </c>
      <c r="BD1558" s="56"/>
      <c r="CS1558" s="58">
        <f>+AL1558+AT1558</f>
        <v>357.14</v>
      </c>
      <c r="CT1558" s="76">
        <f>+BA1558+BG1558+BM1558+BS1558+BY1558+CE1558+CK1558+CQ1558</f>
        <v>357.14</v>
      </c>
      <c r="CU1558" s="76">
        <f>+CS1558-CT1558</f>
        <v>0</v>
      </c>
      <c r="CV1558" s="81">
        <f>+AE1558-AL1558-AT1558</f>
        <v>0</v>
      </c>
    </row>
    <row r="1559" spans="1:103">
      <c r="A1559" s="56" t="s">
        <v>705</v>
      </c>
      <c r="B1559" s="13">
        <v>7</v>
      </c>
      <c r="C1559" s="15" t="s">
        <v>402</v>
      </c>
      <c r="D1559" s="15" t="s">
        <v>403</v>
      </c>
      <c r="E1559" s="13"/>
      <c r="F1559" s="13"/>
      <c r="G1559" s="13" t="s">
        <v>254</v>
      </c>
      <c r="H1559" s="13">
        <v>1</v>
      </c>
      <c r="I1559" s="55">
        <v>125.84</v>
      </c>
      <c r="J1559" s="55">
        <v>41900</v>
      </c>
      <c r="K1559" s="15">
        <v>0</v>
      </c>
      <c r="L1559" s="15" t="s">
        <v>41</v>
      </c>
      <c r="M1559" s="62" t="s">
        <v>14</v>
      </c>
      <c r="N1559" s="56" t="s">
        <v>161</v>
      </c>
      <c r="O1559" s="56" t="s">
        <v>3842</v>
      </c>
      <c r="S1559" s="56" t="s">
        <v>708</v>
      </c>
      <c r="V1559" s="125">
        <v>12.5</v>
      </c>
      <c r="W1559" s="125" t="s">
        <v>1017</v>
      </c>
      <c r="X1559" s="65">
        <v>44608</v>
      </c>
      <c r="Y1559" s="65">
        <v>44921</v>
      </c>
      <c r="Z1559" s="69" t="s">
        <v>1080</v>
      </c>
      <c r="AA1559" s="322">
        <v>6000</v>
      </c>
      <c r="AB1559" s="56">
        <v>15</v>
      </c>
      <c r="AC1559" s="56">
        <v>11</v>
      </c>
      <c r="AD1559" s="65">
        <v>44915</v>
      </c>
      <c r="AE1559" s="117">
        <v>357.14</v>
      </c>
      <c r="AF1559" s="117"/>
      <c r="AG1559" s="57" t="s">
        <v>441</v>
      </c>
      <c r="AH1559" s="204">
        <v>44979</v>
      </c>
      <c r="AI1559" s="204"/>
      <c r="AJ1559" s="204"/>
      <c r="AK1559" s="76" t="s">
        <v>2315</v>
      </c>
      <c r="AL1559" s="76">
        <v>357.14</v>
      </c>
      <c r="AM1559" s="76"/>
      <c r="AN1559" s="76" t="s">
        <v>2310</v>
      </c>
      <c r="AO1559" s="56"/>
      <c r="AP1559" s="58"/>
      <c r="AQ1559" s="58"/>
      <c r="AR1559" s="58"/>
      <c r="AW1559" s="103">
        <v>44978</v>
      </c>
      <c r="AX1559" s="97">
        <v>1239</v>
      </c>
      <c r="AY1559" s="97"/>
      <c r="AZ1559" s="97"/>
      <c r="BA1559" s="101">
        <v>357.14</v>
      </c>
      <c r="BD1559" s="56"/>
      <c r="CS1559" s="58">
        <f>+AL1559+AT1559</f>
        <v>357.14</v>
      </c>
      <c r="CT1559" s="76">
        <f>+BA1559+BG1559+BM1559+BS1559+BY1559+CE1559+CK1559+CQ1559</f>
        <v>357.14</v>
      </c>
      <c r="CU1559" s="76">
        <f>+CS1559-CT1559</f>
        <v>0</v>
      </c>
      <c r="CV1559" s="81">
        <f>+AE1559-AL1559-AT1559</f>
        <v>0</v>
      </c>
    </row>
    <row r="1560" spans="1:103">
      <c r="A1560" s="56" t="s">
        <v>705</v>
      </c>
      <c r="B1560" s="13">
        <v>7</v>
      </c>
      <c r="C1560" s="15" t="s">
        <v>402</v>
      </c>
      <c r="D1560" s="15" t="s">
        <v>403</v>
      </c>
      <c r="E1560" s="13"/>
      <c r="F1560" s="13"/>
      <c r="G1560" s="13" t="s">
        <v>254</v>
      </c>
      <c r="H1560" s="13">
        <v>1</v>
      </c>
      <c r="I1560" s="55">
        <v>125.84</v>
      </c>
      <c r="J1560" s="55">
        <v>41900</v>
      </c>
      <c r="K1560" s="15">
        <v>0</v>
      </c>
      <c r="L1560" s="15" t="s">
        <v>41</v>
      </c>
      <c r="M1560" s="62" t="s">
        <v>14</v>
      </c>
      <c r="N1560" s="56" t="s">
        <v>161</v>
      </c>
      <c r="O1560" s="56" t="s">
        <v>3842</v>
      </c>
      <c r="S1560" s="56" t="s">
        <v>708</v>
      </c>
      <c r="V1560" s="125">
        <v>12.5</v>
      </c>
      <c r="W1560" s="125" t="s">
        <v>1017</v>
      </c>
      <c r="X1560" s="65">
        <v>44608</v>
      </c>
      <c r="Y1560" s="65">
        <v>44921</v>
      </c>
      <c r="Z1560" s="69" t="s">
        <v>1080</v>
      </c>
      <c r="AA1560" s="322">
        <v>6000</v>
      </c>
      <c r="AB1560" s="56">
        <v>15</v>
      </c>
      <c r="AC1560" s="56">
        <v>12</v>
      </c>
      <c r="AD1560" s="65">
        <v>44946</v>
      </c>
      <c r="AE1560" s="117">
        <v>357.14</v>
      </c>
      <c r="AF1560" s="117"/>
      <c r="AG1560" s="57" t="s">
        <v>441</v>
      </c>
      <c r="AH1560" s="204">
        <v>44993</v>
      </c>
      <c r="AI1560" s="204"/>
      <c r="AJ1560" s="204"/>
      <c r="AK1560" s="76" t="s">
        <v>2324</v>
      </c>
      <c r="AL1560" s="76">
        <v>357.14</v>
      </c>
      <c r="AM1560" s="76"/>
      <c r="AN1560" s="76" t="s">
        <v>2320</v>
      </c>
      <c r="AO1560" s="56"/>
      <c r="AP1560" s="58"/>
      <c r="AQ1560" s="58"/>
      <c r="AR1560" s="58"/>
      <c r="AW1560" s="103">
        <v>44987</v>
      </c>
      <c r="AX1560" s="97">
        <v>1275</v>
      </c>
      <c r="AY1560" s="97">
        <v>1275</v>
      </c>
      <c r="AZ1560" s="97"/>
      <c r="BA1560" s="101">
        <v>357.14</v>
      </c>
      <c r="BD1560" s="56"/>
      <c r="CS1560" s="58">
        <f>+AL1560+AT1560</f>
        <v>357.14</v>
      </c>
      <c r="CT1560" s="76">
        <f>+BA1560+BG1560+BM1560+BS1560+BY1560+CE1560+CK1560+CQ1560</f>
        <v>357.14</v>
      </c>
      <c r="CU1560" s="76">
        <f>+CS1560-CT1560</f>
        <v>0</v>
      </c>
      <c r="CV1560" s="81">
        <f>+AE1560-AL1560-AT1560</f>
        <v>0</v>
      </c>
    </row>
    <row r="1561" spans="1:103">
      <c r="A1561" s="56" t="s">
        <v>705</v>
      </c>
      <c r="B1561" s="13">
        <v>7</v>
      </c>
      <c r="C1561" s="15" t="s">
        <v>402</v>
      </c>
      <c r="D1561" s="15" t="s">
        <v>403</v>
      </c>
      <c r="E1561" s="13"/>
      <c r="F1561" s="13"/>
      <c r="G1561" s="13" t="s">
        <v>254</v>
      </c>
      <c r="H1561" s="13">
        <v>1</v>
      </c>
      <c r="I1561" s="55">
        <v>125.84</v>
      </c>
      <c r="J1561" s="55">
        <v>41900</v>
      </c>
      <c r="K1561" s="15">
        <v>0</v>
      </c>
      <c r="L1561" s="15" t="s">
        <v>41</v>
      </c>
      <c r="M1561" s="62" t="s">
        <v>14</v>
      </c>
      <c r="N1561" s="56" t="s">
        <v>161</v>
      </c>
      <c r="O1561" s="56" t="s">
        <v>3842</v>
      </c>
      <c r="S1561" s="56" t="s">
        <v>708</v>
      </c>
      <c r="V1561" s="125">
        <v>12.5</v>
      </c>
      <c r="W1561" s="125" t="s">
        <v>1017</v>
      </c>
      <c r="X1561" s="65">
        <v>44608</v>
      </c>
      <c r="Y1561" s="65">
        <v>44921</v>
      </c>
      <c r="Z1561" s="69" t="s">
        <v>1080</v>
      </c>
      <c r="AA1561" s="322">
        <v>6000</v>
      </c>
      <c r="AB1561" s="56">
        <v>15</v>
      </c>
      <c r="AC1561" s="56">
        <v>13</v>
      </c>
      <c r="AD1561" s="65">
        <v>44977</v>
      </c>
      <c r="AE1561" s="117">
        <v>357.14</v>
      </c>
      <c r="AF1561" s="117"/>
      <c r="AG1561" s="57" t="s">
        <v>441</v>
      </c>
      <c r="AH1561" s="204">
        <v>45035</v>
      </c>
      <c r="AI1561" s="204"/>
      <c r="AJ1561" s="204"/>
      <c r="AK1561" s="76" t="s">
        <v>723</v>
      </c>
      <c r="AL1561" s="76">
        <v>357.14</v>
      </c>
      <c r="AM1561" s="76"/>
      <c r="AN1561" s="76" t="s">
        <v>2321</v>
      </c>
      <c r="AP1561" s="58"/>
      <c r="AQ1561" s="58"/>
      <c r="AR1561" s="58"/>
      <c r="AW1561" s="65"/>
      <c r="BD1561" s="56"/>
      <c r="CS1561" s="58">
        <f>+AL1561+AT1561</f>
        <v>357.14</v>
      </c>
      <c r="CT1561" s="76">
        <f>+BA1561+BG1561+BM1561+BS1561+BY1561+CE1561+CK1561+CQ1561</f>
        <v>0</v>
      </c>
      <c r="CU1561" s="76">
        <f>+CS1561-CT1561</f>
        <v>357.14</v>
      </c>
      <c r="CV1561" s="81">
        <f>+AE1561-AL1561-AT1561</f>
        <v>0</v>
      </c>
      <c r="CW1561" s="56" t="s">
        <v>3831</v>
      </c>
      <c r="CY1561" s="70" t="s">
        <v>3819</v>
      </c>
    </row>
    <row r="1562" spans="1:103">
      <c r="A1562" s="56" t="s">
        <v>705</v>
      </c>
      <c r="B1562" s="13">
        <v>7</v>
      </c>
      <c r="C1562" s="15" t="s">
        <v>402</v>
      </c>
      <c r="D1562" s="15" t="s">
        <v>403</v>
      </c>
      <c r="E1562" s="13"/>
      <c r="F1562" s="13"/>
      <c r="G1562" s="13" t="s">
        <v>254</v>
      </c>
      <c r="H1562" s="13">
        <v>1</v>
      </c>
      <c r="I1562" s="55">
        <v>125.84</v>
      </c>
      <c r="J1562" s="55">
        <v>41900</v>
      </c>
      <c r="K1562" s="15">
        <v>0</v>
      </c>
      <c r="L1562" s="15" t="s">
        <v>41</v>
      </c>
      <c r="M1562" s="62" t="s">
        <v>14</v>
      </c>
      <c r="N1562" s="56" t="s">
        <v>161</v>
      </c>
      <c r="O1562" s="56" t="s">
        <v>3842</v>
      </c>
      <c r="S1562" s="56" t="s">
        <v>708</v>
      </c>
      <c r="V1562" s="125">
        <v>12.5</v>
      </c>
      <c r="W1562" s="125" t="s">
        <v>1017</v>
      </c>
      <c r="X1562" s="65">
        <v>44608</v>
      </c>
      <c r="Y1562" s="65">
        <v>44921</v>
      </c>
      <c r="Z1562" s="69" t="s">
        <v>1080</v>
      </c>
      <c r="AA1562" s="322">
        <v>6000</v>
      </c>
      <c r="AB1562" s="56">
        <v>15</v>
      </c>
      <c r="AC1562" s="56">
        <v>14</v>
      </c>
      <c r="AD1562" s="65">
        <v>45005</v>
      </c>
      <c r="AE1562" s="117">
        <v>357.14</v>
      </c>
      <c r="AF1562" s="117"/>
      <c r="AG1562" s="57" t="s">
        <v>441</v>
      </c>
      <c r="AH1562" s="204">
        <v>45049</v>
      </c>
      <c r="AI1562" s="204"/>
      <c r="AJ1562" s="204"/>
      <c r="AK1562" s="76" t="s">
        <v>2317</v>
      </c>
      <c r="AL1562" s="76">
        <v>357.14</v>
      </c>
      <c r="AM1562" s="76"/>
      <c r="AN1562" s="76" t="s">
        <v>2312</v>
      </c>
      <c r="AP1562" s="58"/>
      <c r="AQ1562" s="58"/>
      <c r="AR1562" s="58"/>
      <c r="AW1562" s="103">
        <v>45048</v>
      </c>
      <c r="AX1562" s="97">
        <v>1458</v>
      </c>
      <c r="AY1562" s="97"/>
      <c r="AZ1562" s="97"/>
      <c r="BA1562" s="239">
        <v>239.27</v>
      </c>
      <c r="BC1562" s="103">
        <v>45048</v>
      </c>
      <c r="BD1562" s="97">
        <v>1459</v>
      </c>
      <c r="BE1562" s="97"/>
      <c r="BF1562" s="97"/>
      <c r="BG1562" s="97">
        <v>117.86999999999998</v>
      </c>
      <c r="BH1562" s="97"/>
      <c r="CS1562" s="58">
        <f>+AL1562+AT1562</f>
        <v>357.14</v>
      </c>
      <c r="CT1562" s="76">
        <f>+BA1562+BG1562+BM1562+BS1562+BY1562+CE1562+CK1562+CQ1562</f>
        <v>357.14</v>
      </c>
      <c r="CU1562" s="76">
        <f>+CS1562-CT1562</f>
        <v>0</v>
      </c>
      <c r="CV1562" s="81">
        <f>+AE1562-AL1562-AT1562</f>
        <v>0</v>
      </c>
    </row>
    <row r="1563" spans="1:103">
      <c r="A1563" s="56" t="s">
        <v>705</v>
      </c>
      <c r="B1563" s="13">
        <v>7</v>
      </c>
      <c r="C1563" s="15" t="s">
        <v>402</v>
      </c>
      <c r="D1563" s="15" t="s">
        <v>403</v>
      </c>
      <c r="E1563" s="13"/>
      <c r="F1563" s="13"/>
      <c r="G1563" s="13" t="s">
        <v>254</v>
      </c>
      <c r="H1563" s="13">
        <v>1</v>
      </c>
      <c r="I1563" s="55">
        <v>125.84</v>
      </c>
      <c r="J1563" s="55">
        <v>41900</v>
      </c>
      <c r="K1563" s="15">
        <v>0</v>
      </c>
      <c r="L1563" s="15" t="s">
        <v>41</v>
      </c>
      <c r="M1563" s="62" t="s">
        <v>14</v>
      </c>
      <c r="N1563" s="56" t="s">
        <v>161</v>
      </c>
      <c r="O1563" s="56" t="s">
        <v>3842</v>
      </c>
      <c r="S1563" s="56" t="s">
        <v>708</v>
      </c>
      <c r="V1563" s="125">
        <v>12.5</v>
      </c>
      <c r="W1563" s="125" t="s">
        <v>1017</v>
      </c>
      <c r="X1563" s="65">
        <v>44608</v>
      </c>
      <c r="Y1563" s="65">
        <v>44921</v>
      </c>
      <c r="Z1563" s="69" t="s">
        <v>1080</v>
      </c>
      <c r="AA1563" s="322">
        <v>6000</v>
      </c>
      <c r="AB1563" s="56">
        <v>15</v>
      </c>
      <c r="AC1563" s="56">
        <v>15</v>
      </c>
      <c r="AD1563" s="65">
        <v>45036</v>
      </c>
      <c r="AE1563" s="117">
        <v>357.14</v>
      </c>
      <c r="AF1563" s="117"/>
      <c r="AG1563" s="57" t="s">
        <v>441</v>
      </c>
      <c r="AH1563" s="204">
        <v>45070</v>
      </c>
      <c r="AI1563" s="204"/>
      <c r="AJ1563" s="204"/>
      <c r="AK1563" s="76" t="s">
        <v>2318</v>
      </c>
      <c r="AL1563" s="76">
        <v>357.14</v>
      </c>
      <c r="AM1563" s="76"/>
      <c r="AN1563" s="76" t="s">
        <v>2313</v>
      </c>
      <c r="AP1563" s="58"/>
      <c r="AQ1563" s="58"/>
      <c r="AR1563" s="58"/>
      <c r="AW1563" s="103">
        <v>45068</v>
      </c>
      <c r="AX1563" s="97">
        <v>1526</v>
      </c>
      <c r="AY1563" s="97"/>
      <c r="AZ1563" s="97"/>
      <c r="BA1563" s="101">
        <v>357.14</v>
      </c>
      <c r="BD1563" s="56"/>
      <c r="CS1563" s="58">
        <f>+AL1563+AT1563</f>
        <v>357.14</v>
      </c>
      <c r="CT1563" s="76">
        <f>+BA1563+BG1563+BM1563+BS1563+BY1563+CE1563+CK1563+CQ1563</f>
        <v>357.14</v>
      </c>
      <c r="CU1563" s="76">
        <f>+CS1563-CT1563</f>
        <v>0</v>
      </c>
      <c r="CV1563" s="81">
        <f>+AE1563-AL1563-AT1563</f>
        <v>0</v>
      </c>
    </row>
    <row r="1564" spans="1:103">
      <c r="A1564" s="56" t="s">
        <v>729</v>
      </c>
      <c r="B1564" s="13">
        <v>22</v>
      </c>
      <c r="C1564" s="15" t="s">
        <v>402</v>
      </c>
      <c r="D1564" s="15" t="s">
        <v>403</v>
      </c>
      <c r="E1564" s="13"/>
      <c r="F1564" s="13"/>
      <c r="G1564" s="13" t="s">
        <v>256</v>
      </c>
      <c r="H1564" s="13">
        <v>2</v>
      </c>
      <c r="I1564" s="55">
        <v>145.31</v>
      </c>
      <c r="J1564" s="55">
        <v>42900</v>
      </c>
      <c r="K1564" s="15">
        <v>0</v>
      </c>
      <c r="L1564" s="15" t="s">
        <v>41</v>
      </c>
      <c r="M1564" s="62" t="s">
        <v>14</v>
      </c>
      <c r="N1564" s="56" t="s">
        <v>162</v>
      </c>
      <c r="O1564" s="56" t="s">
        <v>730</v>
      </c>
      <c r="S1564" s="56" t="s">
        <v>465</v>
      </c>
      <c r="T1564" s="57" t="s">
        <v>256</v>
      </c>
      <c r="U1564" s="57">
        <v>2</v>
      </c>
      <c r="V1564" s="125">
        <v>141.83000000000001</v>
      </c>
      <c r="W1564" s="125" t="s">
        <v>1017</v>
      </c>
      <c r="X1564" s="65">
        <v>44572</v>
      </c>
      <c r="Y1564" s="65">
        <v>44936</v>
      </c>
      <c r="Z1564" s="69" t="s">
        <v>1080</v>
      </c>
      <c r="AA1564" s="322">
        <v>40858.800000000003</v>
      </c>
      <c r="AB1564" s="56">
        <v>48</v>
      </c>
      <c r="AC1564" s="56">
        <v>0</v>
      </c>
      <c r="AD1564" s="65">
        <v>44571</v>
      </c>
      <c r="AE1564" s="117">
        <v>10000</v>
      </c>
      <c r="AF1564" s="117"/>
      <c r="AG1564" s="56" t="s">
        <v>441</v>
      </c>
      <c r="AH1564" s="65">
        <v>44571</v>
      </c>
      <c r="AI1564" s="65"/>
      <c r="AJ1564" s="65"/>
      <c r="AK1564" s="70" t="s">
        <v>732</v>
      </c>
      <c r="AL1564" s="129"/>
      <c r="AM1564" s="290">
        <v>39390</v>
      </c>
      <c r="AN1564" s="58" t="s">
        <v>2149</v>
      </c>
      <c r="AP1564" s="58"/>
      <c r="AQ1564" s="58"/>
      <c r="AR1564" s="58"/>
      <c r="AW1564" s="65">
        <v>44562</v>
      </c>
      <c r="AX1564" s="56" t="s">
        <v>733</v>
      </c>
      <c r="AY1564" s="56">
        <v>39390</v>
      </c>
      <c r="AZ1564" s="56">
        <v>3.9390000000000001</v>
      </c>
      <c r="BA1564" s="58">
        <f>+AY1564/AZ1564</f>
        <v>10000</v>
      </c>
      <c r="BB1564" s="58" t="s">
        <v>1656</v>
      </c>
      <c r="BD1564" s="56"/>
      <c r="CS1564" s="58">
        <f>+AL1564+AT1564</f>
        <v>0</v>
      </c>
      <c r="CT1564" s="76">
        <f>+BA1564+BG1564+BM1564+BS1564+BY1564+CE1564+CK1564+CQ1564</f>
        <v>10000</v>
      </c>
      <c r="CU1564" s="76">
        <f>+CS1564-CT1564</f>
        <v>-10000</v>
      </c>
      <c r="CV1564" s="81">
        <f>+AE1564-AL1564-AT1564</f>
        <v>10000</v>
      </c>
      <c r="CY1564" s="70" t="s">
        <v>3819</v>
      </c>
    </row>
    <row r="1565" spans="1:103" ht="12.75">
      <c r="A1565" s="56" t="s">
        <v>729</v>
      </c>
      <c r="B1565" s="13">
        <v>22</v>
      </c>
      <c r="C1565" s="15" t="s">
        <v>402</v>
      </c>
      <c r="D1565" s="15" t="s">
        <v>403</v>
      </c>
      <c r="E1565" s="13"/>
      <c r="F1565" s="13"/>
      <c r="G1565" s="13" t="s">
        <v>256</v>
      </c>
      <c r="H1565" s="13">
        <v>2</v>
      </c>
      <c r="I1565" s="55">
        <v>145.31</v>
      </c>
      <c r="J1565" s="55">
        <v>42900</v>
      </c>
      <c r="K1565" s="15">
        <v>0</v>
      </c>
      <c r="L1565" s="15" t="s">
        <v>41</v>
      </c>
      <c r="M1565" s="62" t="s">
        <v>14</v>
      </c>
      <c r="N1565" s="56" t="s">
        <v>162</v>
      </c>
      <c r="O1565" s="56" t="s">
        <v>730</v>
      </c>
      <c r="S1565" s="56" t="s">
        <v>465</v>
      </c>
      <c r="T1565" s="57" t="s">
        <v>256</v>
      </c>
      <c r="U1565" s="57">
        <v>2</v>
      </c>
      <c r="V1565" s="125">
        <v>141.83000000000001</v>
      </c>
      <c r="W1565" s="125" t="s">
        <v>1017</v>
      </c>
      <c r="X1565" s="65">
        <v>44572</v>
      </c>
      <c r="Y1565" s="65">
        <v>44936</v>
      </c>
      <c r="Z1565" s="69" t="s">
        <v>1080</v>
      </c>
      <c r="AA1565" s="322">
        <v>40858.800000000003</v>
      </c>
      <c r="AB1565" s="56">
        <v>48</v>
      </c>
      <c r="AC1565" s="56">
        <v>1</v>
      </c>
      <c r="AD1565" s="65">
        <v>44620</v>
      </c>
      <c r="AE1565" s="117">
        <v>625</v>
      </c>
      <c r="AF1565" s="117"/>
      <c r="AG1565" s="56" t="s">
        <v>441</v>
      </c>
      <c r="AH1565" s="65">
        <v>44621</v>
      </c>
      <c r="AI1565" s="65"/>
      <c r="AJ1565" s="65"/>
      <c r="AK1565" s="70" t="s">
        <v>734</v>
      </c>
      <c r="AL1565" s="58">
        <v>625</v>
      </c>
      <c r="AN1565" s="58" t="s">
        <v>2150</v>
      </c>
      <c r="AP1565" s="58"/>
      <c r="AQ1565" s="58"/>
      <c r="AR1565" s="58"/>
      <c r="AW1565" s="214">
        <v>44620</v>
      </c>
      <c r="AX1565" s="216">
        <v>477</v>
      </c>
      <c r="AY1565" s="216"/>
      <c r="BA1565" s="58">
        <v>625</v>
      </c>
      <c r="BD1565" s="56"/>
      <c r="CS1565" s="58">
        <f>+AL1565+AT1565</f>
        <v>625</v>
      </c>
      <c r="CT1565" s="76">
        <f>+BA1565+BG1565+BM1565+BS1565+BY1565+CE1565+CK1565+CQ1565</f>
        <v>625</v>
      </c>
      <c r="CU1565" s="76">
        <f>+CS1565-CT1565</f>
        <v>0</v>
      </c>
      <c r="CV1565" s="81">
        <f>+AE1565-AL1565-AT1565</f>
        <v>0</v>
      </c>
    </row>
    <row r="1566" spans="1:103" ht="12.75">
      <c r="A1566" s="56" t="s">
        <v>729</v>
      </c>
      <c r="B1566" s="13">
        <v>22</v>
      </c>
      <c r="C1566" s="15" t="s">
        <v>402</v>
      </c>
      <c r="D1566" s="15" t="s">
        <v>403</v>
      </c>
      <c r="E1566" s="13"/>
      <c r="F1566" s="13"/>
      <c r="G1566" s="13" t="s">
        <v>256</v>
      </c>
      <c r="H1566" s="13">
        <v>2</v>
      </c>
      <c r="I1566" s="55">
        <v>145.31</v>
      </c>
      <c r="J1566" s="55">
        <v>42900</v>
      </c>
      <c r="K1566" s="15">
        <v>0</v>
      </c>
      <c r="L1566" s="15" t="s">
        <v>41</v>
      </c>
      <c r="M1566" s="62" t="s">
        <v>14</v>
      </c>
      <c r="N1566" s="56" t="s">
        <v>162</v>
      </c>
      <c r="O1566" s="56" t="s">
        <v>730</v>
      </c>
      <c r="S1566" s="56" t="s">
        <v>465</v>
      </c>
      <c r="T1566" s="57" t="s">
        <v>256</v>
      </c>
      <c r="U1566" s="57">
        <v>2</v>
      </c>
      <c r="V1566" s="125">
        <v>141.83000000000001</v>
      </c>
      <c r="W1566" s="125" t="s">
        <v>1017</v>
      </c>
      <c r="X1566" s="65">
        <v>44572</v>
      </c>
      <c r="Y1566" s="65">
        <v>44936</v>
      </c>
      <c r="Z1566" s="69" t="s">
        <v>1080</v>
      </c>
      <c r="AA1566" s="322">
        <v>40858.800000000003</v>
      </c>
      <c r="AB1566" s="56">
        <v>48</v>
      </c>
      <c r="AC1566" s="56">
        <v>2</v>
      </c>
      <c r="AD1566" s="65">
        <v>44650</v>
      </c>
      <c r="AE1566" s="117">
        <v>625</v>
      </c>
      <c r="AF1566" s="117"/>
      <c r="AG1566" s="56" t="s">
        <v>441</v>
      </c>
      <c r="AH1566" s="65">
        <v>44651</v>
      </c>
      <c r="AI1566" s="65"/>
      <c r="AJ1566" s="65"/>
      <c r="AK1566" s="70" t="s">
        <v>735</v>
      </c>
      <c r="AL1566" s="58">
        <v>625</v>
      </c>
      <c r="AN1566" s="58" t="s">
        <v>2151</v>
      </c>
      <c r="AP1566" s="58"/>
      <c r="AQ1566" s="58"/>
      <c r="AR1566" s="58"/>
      <c r="AW1566" s="214">
        <v>44651</v>
      </c>
      <c r="AX1566" s="216">
        <v>552</v>
      </c>
      <c r="AY1566" s="216"/>
      <c r="BA1566" s="58">
        <v>625</v>
      </c>
      <c r="BD1566" s="56"/>
      <c r="CS1566" s="58">
        <f>+AL1566+AT1566</f>
        <v>625</v>
      </c>
      <c r="CT1566" s="76">
        <f>+BA1566+BG1566+BM1566+BS1566+BY1566+CE1566+CK1566+CQ1566</f>
        <v>625</v>
      </c>
      <c r="CU1566" s="76">
        <f>+CS1566-CT1566</f>
        <v>0</v>
      </c>
      <c r="CV1566" s="81">
        <f>+AE1566-AL1566-AT1566</f>
        <v>0</v>
      </c>
    </row>
    <row r="1567" spans="1:103">
      <c r="A1567" s="56" t="s">
        <v>729</v>
      </c>
      <c r="B1567" s="13">
        <v>22</v>
      </c>
      <c r="C1567" s="15" t="s">
        <v>402</v>
      </c>
      <c r="D1567" s="15" t="s">
        <v>403</v>
      </c>
      <c r="E1567" s="13"/>
      <c r="F1567" s="13"/>
      <c r="G1567" s="13" t="s">
        <v>256</v>
      </c>
      <c r="H1567" s="13">
        <v>2</v>
      </c>
      <c r="I1567" s="55">
        <v>145.31</v>
      </c>
      <c r="J1567" s="55">
        <v>42900</v>
      </c>
      <c r="K1567" s="15">
        <v>0</v>
      </c>
      <c r="L1567" s="15" t="s">
        <v>41</v>
      </c>
      <c r="M1567" s="62" t="s">
        <v>14</v>
      </c>
      <c r="N1567" s="56" t="s">
        <v>162</v>
      </c>
      <c r="O1567" s="56" t="s">
        <v>730</v>
      </c>
      <c r="S1567" s="56" t="s">
        <v>465</v>
      </c>
      <c r="T1567" s="57" t="s">
        <v>256</v>
      </c>
      <c r="U1567" s="57">
        <v>2</v>
      </c>
      <c r="V1567" s="125">
        <v>141.83000000000001</v>
      </c>
      <c r="W1567" s="125" t="s">
        <v>1017</v>
      </c>
      <c r="X1567" s="65">
        <v>44572</v>
      </c>
      <c r="Y1567" s="65">
        <v>44936</v>
      </c>
      <c r="Z1567" s="69" t="s">
        <v>1080</v>
      </c>
      <c r="AA1567" s="322">
        <v>40858.800000000003</v>
      </c>
      <c r="AB1567" s="56">
        <v>48</v>
      </c>
      <c r="AC1567" s="56">
        <v>3</v>
      </c>
      <c r="AD1567" s="65">
        <v>44681</v>
      </c>
      <c r="AE1567" s="117">
        <v>625</v>
      </c>
      <c r="AF1567" s="117"/>
      <c r="AG1567" s="56" t="s">
        <v>441</v>
      </c>
      <c r="AH1567" s="65">
        <v>44684</v>
      </c>
      <c r="AI1567" s="65"/>
      <c r="AJ1567" s="65"/>
      <c r="AK1567" s="70" t="s">
        <v>736</v>
      </c>
      <c r="AL1567" s="58">
        <v>625</v>
      </c>
      <c r="AN1567" s="58" t="s">
        <v>2152</v>
      </c>
      <c r="AP1567" s="58"/>
      <c r="AQ1567" s="58"/>
      <c r="AR1567" s="58"/>
      <c r="AW1567" s="78">
        <v>44681</v>
      </c>
      <c r="AX1567" s="70">
        <v>601</v>
      </c>
      <c r="AY1567" s="70"/>
      <c r="AZ1567" s="70"/>
      <c r="BA1567" s="76">
        <v>625</v>
      </c>
      <c r="BB1567" s="58" t="s">
        <v>1656</v>
      </c>
      <c r="BD1567" s="56"/>
      <c r="CS1567" s="58">
        <f>+AL1567+AT1567</f>
        <v>625</v>
      </c>
      <c r="CT1567" s="76">
        <f>+BA1567+BG1567+BM1567+BS1567+BY1567+CE1567+CK1567+CQ1567</f>
        <v>625</v>
      </c>
      <c r="CU1567" s="76">
        <f>+CS1567-CT1567</f>
        <v>0</v>
      </c>
      <c r="CV1567" s="81">
        <f>+AE1567-AL1567-AT1567</f>
        <v>0</v>
      </c>
    </row>
    <row r="1568" spans="1:103">
      <c r="A1568" s="56" t="s">
        <v>729</v>
      </c>
      <c r="B1568" s="13">
        <v>22</v>
      </c>
      <c r="C1568" s="15" t="s">
        <v>402</v>
      </c>
      <c r="D1568" s="15" t="s">
        <v>403</v>
      </c>
      <c r="E1568" s="13"/>
      <c r="F1568" s="13"/>
      <c r="G1568" s="13" t="s">
        <v>256</v>
      </c>
      <c r="H1568" s="13">
        <v>2</v>
      </c>
      <c r="I1568" s="55">
        <v>145.31</v>
      </c>
      <c r="J1568" s="55">
        <v>42900</v>
      </c>
      <c r="K1568" s="15">
        <v>0</v>
      </c>
      <c r="L1568" s="15" t="s">
        <v>41</v>
      </c>
      <c r="M1568" s="62" t="s">
        <v>14</v>
      </c>
      <c r="N1568" s="56" t="s">
        <v>162</v>
      </c>
      <c r="O1568" s="56" t="s">
        <v>730</v>
      </c>
      <c r="S1568" s="56" t="s">
        <v>465</v>
      </c>
      <c r="T1568" s="57" t="s">
        <v>256</v>
      </c>
      <c r="U1568" s="57">
        <v>2</v>
      </c>
      <c r="V1568" s="125">
        <v>141.83000000000001</v>
      </c>
      <c r="W1568" s="125" t="s">
        <v>1017</v>
      </c>
      <c r="X1568" s="65">
        <v>44572</v>
      </c>
      <c r="Y1568" s="65">
        <v>44936</v>
      </c>
      <c r="Z1568" s="69" t="s">
        <v>1080</v>
      </c>
      <c r="AA1568" s="322">
        <v>40858.800000000003</v>
      </c>
      <c r="AB1568" s="56">
        <v>48</v>
      </c>
      <c r="AC1568" s="56">
        <v>4</v>
      </c>
      <c r="AD1568" s="65">
        <v>44711</v>
      </c>
      <c r="AE1568" s="117">
        <v>625</v>
      </c>
      <c r="AF1568" s="117"/>
      <c r="AG1568" s="56" t="s">
        <v>441</v>
      </c>
      <c r="AH1568" s="65">
        <v>44712</v>
      </c>
      <c r="AI1568" s="65"/>
      <c r="AJ1568" s="65"/>
      <c r="AK1568" s="70" t="s">
        <v>737</v>
      </c>
      <c r="AL1568" s="58">
        <v>625</v>
      </c>
      <c r="AN1568" s="58" t="s">
        <v>2153</v>
      </c>
      <c r="AP1568" s="58"/>
      <c r="AQ1568" s="58"/>
      <c r="AR1568" s="58"/>
      <c r="AW1568" s="78">
        <v>44712</v>
      </c>
      <c r="AX1568" s="70">
        <v>674</v>
      </c>
      <c r="AY1568" s="70"/>
      <c r="AZ1568" s="70"/>
      <c r="BA1568" s="76">
        <v>625</v>
      </c>
      <c r="BB1568" s="58" t="s">
        <v>1656</v>
      </c>
      <c r="BD1568" s="56"/>
      <c r="CS1568" s="58">
        <f>+AL1568+AT1568</f>
        <v>625</v>
      </c>
      <c r="CT1568" s="76">
        <f>+BA1568+BG1568+BM1568+BS1568+BY1568+CE1568+CK1568+CQ1568</f>
        <v>625</v>
      </c>
      <c r="CU1568" s="76">
        <f>+CS1568-CT1568</f>
        <v>0</v>
      </c>
      <c r="CV1568" s="81">
        <f>+AE1568-AL1568-AT1568</f>
        <v>0</v>
      </c>
    </row>
    <row r="1569" spans="1:103">
      <c r="A1569" s="56" t="s">
        <v>729</v>
      </c>
      <c r="B1569" s="13">
        <v>22</v>
      </c>
      <c r="C1569" s="15" t="s">
        <v>402</v>
      </c>
      <c r="D1569" s="15" t="s">
        <v>403</v>
      </c>
      <c r="E1569" s="13"/>
      <c r="F1569" s="13"/>
      <c r="G1569" s="13" t="s">
        <v>256</v>
      </c>
      <c r="H1569" s="13">
        <v>2</v>
      </c>
      <c r="I1569" s="55">
        <v>145.31</v>
      </c>
      <c r="J1569" s="55">
        <v>42900</v>
      </c>
      <c r="K1569" s="15">
        <v>0</v>
      </c>
      <c r="L1569" s="15" t="s">
        <v>41</v>
      </c>
      <c r="M1569" s="62" t="s">
        <v>14</v>
      </c>
      <c r="N1569" s="56" t="s">
        <v>162</v>
      </c>
      <c r="O1569" s="56" t="s">
        <v>730</v>
      </c>
      <c r="S1569" s="56" t="s">
        <v>465</v>
      </c>
      <c r="T1569" s="57" t="s">
        <v>256</v>
      </c>
      <c r="U1569" s="57">
        <v>2</v>
      </c>
      <c r="V1569" s="125">
        <v>141.83000000000001</v>
      </c>
      <c r="W1569" s="125" t="s">
        <v>1017</v>
      </c>
      <c r="X1569" s="65">
        <v>44572</v>
      </c>
      <c r="Y1569" s="65">
        <v>44936</v>
      </c>
      <c r="Z1569" s="69" t="s">
        <v>1080</v>
      </c>
      <c r="AA1569" s="322">
        <v>40858.800000000003</v>
      </c>
      <c r="AB1569" s="56">
        <v>48</v>
      </c>
      <c r="AC1569" s="56">
        <v>5</v>
      </c>
      <c r="AD1569" s="65">
        <v>44742</v>
      </c>
      <c r="AE1569" s="117">
        <v>625</v>
      </c>
      <c r="AF1569" s="117"/>
      <c r="AG1569" s="56" t="s">
        <v>441</v>
      </c>
      <c r="AH1569" s="65">
        <v>44742</v>
      </c>
      <c r="AI1569" s="65"/>
      <c r="AJ1569" s="65"/>
      <c r="AK1569" s="70" t="s">
        <v>738</v>
      </c>
      <c r="AL1569" s="58">
        <v>625</v>
      </c>
      <c r="AN1569" s="58" t="s">
        <v>2154</v>
      </c>
      <c r="AP1569" s="58"/>
      <c r="AQ1569" s="58"/>
      <c r="AR1569" s="58"/>
      <c r="AW1569" s="78">
        <v>44742</v>
      </c>
      <c r="AX1569" s="70">
        <v>75890</v>
      </c>
      <c r="AY1569" s="70">
        <v>2367.5</v>
      </c>
      <c r="AZ1569" s="134">
        <f>+AY1569/BA1569</f>
        <v>3.7879999999999998</v>
      </c>
      <c r="BA1569" s="76">
        <v>625</v>
      </c>
      <c r="BB1569" s="58" t="s">
        <v>1656</v>
      </c>
      <c r="BD1569" s="56"/>
      <c r="CS1569" s="58">
        <f>+AL1569+AT1569</f>
        <v>625</v>
      </c>
      <c r="CT1569" s="76">
        <f>+BA1569+BG1569+BM1569+BS1569+BY1569+CE1569+CK1569+CQ1569</f>
        <v>625</v>
      </c>
      <c r="CU1569" s="76">
        <f>+CS1569-CT1569</f>
        <v>0</v>
      </c>
      <c r="CV1569" s="81">
        <f>+AE1569-AL1569-AT1569</f>
        <v>0</v>
      </c>
    </row>
    <row r="1570" spans="1:103">
      <c r="A1570" s="56" t="s">
        <v>729</v>
      </c>
      <c r="B1570" s="13">
        <v>22</v>
      </c>
      <c r="C1570" s="15" t="s">
        <v>402</v>
      </c>
      <c r="D1570" s="15" t="s">
        <v>403</v>
      </c>
      <c r="E1570" s="13"/>
      <c r="F1570" s="13"/>
      <c r="G1570" s="13" t="s">
        <v>256</v>
      </c>
      <c r="H1570" s="13">
        <v>2</v>
      </c>
      <c r="I1570" s="55">
        <v>145.31</v>
      </c>
      <c r="J1570" s="55">
        <v>42900</v>
      </c>
      <c r="K1570" s="15">
        <v>0</v>
      </c>
      <c r="L1570" s="15" t="s">
        <v>41</v>
      </c>
      <c r="M1570" s="62" t="s">
        <v>14</v>
      </c>
      <c r="N1570" s="56" t="s">
        <v>162</v>
      </c>
      <c r="O1570" s="56" t="s">
        <v>730</v>
      </c>
      <c r="S1570" s="56" t="s">
        <v>465</v>
      </c>
      <c r="T1570" s="57" t="s">
        <v>256</v>
      </c>
      <c r="U1570" s="57">
        <v>2</v>
      </c>
      <c r="V1570" s="125">
        <v>141.83000000000001</v>
      </c>
      <c r="W1570" s="125" t="s">
        <v>1017</v>
      </c>
      <c r="X1570" s="65">
        <v>44572</v>
      </c>
      <c r="Y1570" s="65">
        <v>44936</v>
      </c>
      <c r="Z1570" s="69" t="s">
        <v>1080</v>
      </c>
      <c r="AA1570" s="322">
        <v>40858.800000000003</v>
      </c>
      <c r="AB1570" s="56">
        <v>48</v>
      </c>
      <c r="AC1570" s="56">
        <v>6</v>
      </c>
      <c r="AD1570" s="65">
        <v>44772</v>
      </c>
      <c r="AE1570" s="117">
        <v>625</v>
      </c>
      <c r="AF1570" s="117"/>
      <c r="AG1570" s="56" t="s">
        <v>441</v>
      </c>
      <c r="AH1570" s="65">
        <v>44772</v>
      </c>
      <c r="AI1570" s="65"/>
      <c r="AJ1570" s="65"/>
      <c r="AK1570" s="70" t="s">
        <v>739</v>
      </c>
      <c r="AL1570" s="58">
        <v>625</v>
      </c>
      <c r="AN1570" s="58" t="s">
        <v>2155</v>
      </c>
      <c r="AP1570" s="58"/>
      <c r="AQ1570" s="58"/>
      <c r="AR1570" s="58"/>
      <c r="AW1570" s="78">
        <v>44772</v>
      </c>
      <c r="AX1570" s="89" t="s">
        <v>2283</v>
      </c>
      <c r="AY1570" s="70">
        <v>2453.1999999999998</v>
      </c>
      <c r="AZ1570" s="70">
        <v>3.9249999999999998</v>
      </c>
      <c r="BA1570" s="76">
        <f>+AY1570/AZ1570</f>
        <v>625.01910828025473</v>
      </c>
      <c r="BB1570" s="58" t="s">
        <v>1656</v>
      </c>
      <c r="BD1570" s="56"/>
      <c r="CS1570" s="58">
        <f>+AL1570+AT1570</f>
        <v>625</v>
      </c>
      <c r="CT1570" s="76">
        <f>+BA1570+BG1570+BM1570+BS1570+BY1570+CE1570+CK1570+CQ1570</f>
        <v>625.01910828025473</v>
      </c>
      <c r="CU1570" s="76">
        <f>+CS1570-CT1570</f>
        <v>-1.9108280254727106E-2</v>
      </c>
      <c r="CV1570" s="81">
        <f>+AE1570-AL1570-AT1570</f>
        <v>0</v>
      </c>
    </row>
    <row r="1571" spans="1:103">
      <c r="A1571" s="56" t="s">
        <v>729</v>
      </c>
      <c r="B1571" s="13">
        <v>22</v>
      </c>
      <c r="C1571" s="15" t="s">
        <v>402</v>
      </c>
      <c r="D1571" s="15" t="s">
        <v>403</v>
      </c>
      <c r="E1571" s="13"/>
      <c r="F1571" s="13"/>
      <c r="G1571" s="13" t="s">
        <v>256</v>
      </c>
      <c r="H1571" s="13">
        <v>2</v>
      </c>
      <c r="I1571" s="55">
        <v>145.31</v>
      </c>
      <c r="J1571" s="55">
        <v>42900</v>
      </c>
      <c r="K1571" s="15">
        <v>0</v>
      </c>
      <c r="L1571" s="15" t="s">
        <v>41</v>
      </c>
      <c r="M1571" s="62" t="s">
        <v>14</v>
      </c>
      <c r="N1571" s="56" t="s">
        <v>162</v>
      </c>
      <c r="O1571" s="56" t="s">
        <v>730</v>
      </c>
      <c r="S1571" s="56" t="s">
        <v>465</v>
      </c>
      <c r="T1571" s="57" t="s">
        <v>256</v>
      </c>
      <c r="U1571" s="57">
        <v>2</v>
      </c>
      <c r="V1571" s="125">
        <v>141.83000000000001</v>
      </c>
      <c r="W1571" s="125" t="s">
        <v>1017</v>
      </c>
      <c r="X1571" s="65">
        <v>44572</v>
      </c>
      <c r="Y1571" s="65">
        <v>44936</v>
      </c>
      <c r="Z1571" s="69" t="s">
        <v>1080</v>
      </c>
      <c r="AA1571" s="322">
        <v>40858.800000000003</v>
      </c>
      <c r="AB1571" s="56">
        <v>48</v>
      </c>
      <c r="AC1571" s="56">
        <v>7</v>
      </c>
      <c r="AD1571" s="65">
        <v>44803</v>
      </c>
      <c r="AE1571" s="117">
        <v>625</v>
      </c>
      <c r="AF1571" s="117"/>
      <c r="AG1571" s="56" t="s">
        <v>441</v>
      </c>
      <c r="AH1571" s="78">
        <v>44802</v>
      </c>
      <c r="AI1571" s="78"/>
      <c r="AJ1571" s="78"/>
      <c r="AK1571" s="70" t="s">
        <v>740</v>
      </c>
      <c r="AL1571" s="76">
        <v>625</v>
      </c>
      <c r="AM1571" s="76"/>
      <c r="AN1571" s="76" t="s">
        <v>2156</v>
      </c>
      <c r="AO1571" s="76"/>
      <c r="AP1571" s="58"/>
      <c r="AQ1571" s="58"/>
      <c r="AR1571" s="58"/>
      <c r="AW1571" s="78">
        <v>44802</v>
      </c>
      <c r="AX1571" s="70">
        <v>617564</v>
      </c>
      <c r="AY1571" s="70">
        <v>2404.4</v>
      </c>
      <c r="AZ1571" s="70">
        <v>3.847</v>
      </c>
      <c r="BA1571" s="76">
        <f>+AY1571/AZ1571</f>
        <v>625.00649857031453</v>
      </c>
      <c r="BD1571" s="56"/>
      <c r="CS1571" s="58">
        <f>+AL1571+AT1571</f>
        <v>625</v>
      </c>
      <c r="CT1571" s="76">
        <f>+BA1571+BG1571+BM1571+BS1571+BY1571+CE1571+CK1571+CQ1571</f>
        <v>625.00649857031453</v>
      </c>
      <c r="CU1571" s="76">
        <f>+CS1571-CT1571</f>
        <v>-6.4985703145339357E-3</v>
      </c>
      <c r="CV1571" s="81">
        <f>+AE1571-AL1571-AT1571</f>
        <v>0</v>
      </c>
    </row>
    <row r="1572" spans="1:103">
      <c r="A1572" s="56" t="s">
        <v>729</v>
      </c>
      <c r="B1572" s="13">
        <v>22</v>
      </c>
      <c r="C1572" s="15" t="s">
        <v>402</v>
      </c>
      <c r="D1572" s="15" t="s">
        <v>403</v>
      </c>
      <c r="E1572" s="13"/>
      <c r="F1572" s="13"/>
      <c r="G1572" s="13" t="s">
        <v>256</v>
      </c>
      <c r="H1572" s="13">
        <v>2</v>
      </c>
      <c r="I1572" s="55">
        <v>145.31</v>
      </c>
      <c r="J1572" s="55">
        <v>42900</v>
      </c>
      <c r="K1572" s="15">
        <v>0</v>
      </c>
      <c r="L1572" s="15" t="s">
        <v>41</v>
      </c>
      <c r="M1572" s="62" t="s">
        <v>14</v>
      </c>
      <c r="N1572" s="56" t="s">
        <v>162</v>
      </c>
      <c r="O1572" s="56" t="s">
        <v>730</v>
      </c>
      <c r="S1572" s="56" t="s">
        <v>465</v>
      </c>
      <c r="T1572" s="57" t="s">
        <v>256</v>
      </c>
      <c r="U1572" s="57">
        <v>2</v>
      </c>
      <c r="V1572" s="125">
        <v>141.83000000000001</v>
      </c>
      <c r="W1572" s="125" t="s">
        <v>1017</v>
      </c>
      <c r="X1572" s="65">
        <v>44572</v>
      </c>
      <c r="Y1572" s="65">
        <v>44936</v>
      </c>
      <c r="Z1572" s="69" t="s">
        <v>1080</v>
      </c>
      <c r="AA1572" s="322">
        <v>40858.800000000003</v>
      </c>
      <c r="AB1572" s="56">
        <v>48</v>
      </c>
      <c r="AC1572" s="56">
        <v>8</v>
      </c>
      <c r="AD1572" s="65">
        <v>44834</v>
      </c>
      <c r="AE1572" s="117">
        <v>625</v>
      </c>
      <c r="AF1572" s="117"/>
      <c r="AG1572" s="56" t="s">
        <v>441</v>
      </c>
      <c r="AH1572" s="78">
        <v>44831</v>
      </c>
      <c r="AI1572" s="78"/>
      <c r="AJ1572" s="78"/>
      <c r="AK1572" s="70" t="s">
        <v>741</v>
      </c>
      <c r="AL1572" s="76">
        <v>625</v>
      </c>
      <c r="AM1572" s="76"/>
      <c r="AN1572" s="76" t="s">
        <v>2157</v>
      </c>
      <c r="AO1572" s="76"/>
      <c r="AP1572" s="58"/>
      <c r="AQ1572" s="58"/>
      <c r="AR1572" s="58"/>
      <c r="AW1572" s="83"/>
      <c r="AX1572" s="83"/>
      <c r="AY1572" s="83"/>
      <c r="AZ1572" s="83"/>
      <c r="BA1572" s="84"/>
      <c r="BB1572" s="58" t="s">
        <v>1656</v>
      </c>
      <c r="BD1572" s="56"/>
      <c r="CS1572" s="58">
        <f>+AL1572+AT1572</f>
        <v>625</v>
      </c>
      <c r="CT1572" s="76">
        <f>+BA1572+BG1572+BM1572+BS1572+BY1572+CE1572+CK1572+CQ1572</f>
        <v>0</v>
      </c>
      <c r="CU1572" s="76">
        <f>+CS1572-CT1572</f>
        <v>625</v>
      </c>
      <c r="CV1572" s="81">
        <f>+AE1572-AL1572-AT1572</f>
        <v>0</v>
      </c>
      <c r="CW1572" s="56" t="s">
        <v>3820</v>
      </c>
      <c r="CY1572" s="70" t="s">
        <v>3819</v>
      </c>
    </row>
    <row r="1573" spans="1:103" ht="12.75">
      <c r="A1573" s="56" t="s">
        <v>729</v>
      </c>
      <c r="B1573" s="13">
        <v>22</v>
      </c>
      <c r="C1573" s="15" t="s">
        <v>402</v>
      </c>
      <c r="D1573" s="15" t="s">
        <v>403</v>
      </c>
      <c r="E1573" s="13"/>
      <c r="F1573" s="13"/>
      <c r="G1573" s="13" t="s">
        <v>256</v>
      </c>
      <c r="H1573" s="13">
        <v>2</v>
      </c>
      <c r="I1573" s="55">
        <v>145.31</v>
      </c>
      <c r="J1573" s="55">
        <v>42900</v>
      </c>
      <c r="K1573" s="15">
        <v>0</v>
      </c>
      <c r="L1573" s="15" t="s">
        <v>41</v>
      </c>
      <c r="M1573" s="62" t="s">
        <v>14</v>
      </c>
      <c r="N1573" s="56" t="s">
        <v>162</v>
      </c>
      <c r="O1573" s="56" t="s">
        <v>730</v>
      </c>
      <c r="S1573" s="56" t="s">
        <v>465</v>
      </c>
      <c r="T1573" s="57" t="s">
        <v>256</v>
      </c>
      <c r="U1573" s="57">
        <v>2</v>
      </c>
      <c r="V1573" s="125">
        <v>141.83000000000001</v>
      </c>
      <c r="W1573" s="125" t="s">
        <v>1017</v>
      </c>
      <c r="X1573" s="65">
        <v>44572</v>
      </c>
      <c r="Y1573" s="65">
        <v>44936</v>
      </c>
      <c r="Z1573" s="69" t="s">
        <v>1080</v>
      </c>
      <c r="AA1573" s="322">
        <v>40858.800000000003</v>
      </c>
      <c r="AB1573" s="56">
        <v>48</v>
      </c>
      <c r="AC1573" s="56">
        <v>9</v>
      </c>
      <c r="AD1573" s="65">
        <v>44864</v>
      </c>
      <c r="AE1573" s="117">
        <v>625</v>
      </c>
      <c r="AF1573" s="117"/>
      <c r="AG1573" s="56" t="s">
        <v>441</v>
      </c>
      <c r="AH1573" s="78">
        <v>44956</v>
      </c>
      <c r="AI1573" s="78"/>
      <c r="AJ1573" s="78"/>
      <c r="AK1573" s="70" t="s">
        <v>742</v>
      </c>
      <c r="AL1573" s="76">
        <v>625</v>
      </c>
      <c r="AM1573" s="76"/>
      <c r="AN1573" s="76" t="s">
        <v>2198</v>
      </c>
      <c r="AO1573" s="76"/>
      <c r="AP1573" s="58"/>
      <c r="AQ1573" s="58"/>
      <c r="AR1573" s="58"/>
      <c r="AW1573" s="163">
        <v>44956</v>
      </c>
      <c r="AX1573" s="165">
        <v>625</v>
      </c>
      <c r="AY1573" s="219">
        <v>1172</v>
      </c>
      <c r="BA1573" s="58">
        <v>625</v>
      </c>
      <c r="BD1573" s="56"/>
      <c r="CS1573" s="58">
        <f>+AL1573+AT1573</f>
        <v>625</v>
      </c>
      <c r="CT1573" s="76">
        <f>+BA1573+BG1573+BM1573+BS1573+BY1573+CE1573+CK1573+CQ1573</f>
        <v>625</v>
      </c>
      <c r="CU1573" s="76">
        <f>+CS1573-CT1573</f>
        <v>0</v>
      </c>
      <c r="CV1573" s="81">
        <f>+AE1573-AL1573-AT1573</f>
        <v>0</v>
      </c>
    </row>
    <row r="1574" spans="1:103" ht="12.75">
      <c r="A1574" s="56" t="s">
        <v>729</v>
      </c>
      <c r="B1574" s="13">
        <v>22</v>
      </c>
      <c r="C1574" s="15" t="s">
        <v>402</v>
      </c>
      <c r="D1574" s="15" t="s">
        <v>403</v>
      </c>
      <c r="E1574" s="13"/>
      <c r="F1574" s="13"/>
      <c r="G1574" s="13" t="s">
        <v>256</v>
      </c>
      <c r="H1574" s="13">
        <v>2</v>
      </c>
      <c r="I1574" s="55">
        <v>145.31</v>
      </c>
      <c r="J1574" s="55">
        <v>42900</v>
      </c>
      <c r="K1574" s="15">
        <v>0</v>
      </c>
      <c r="L1574" s="15" t="s">
        <v>41</v>
      </c>
      <c r="M1574" s="62" t="s">
        <v>14</v>
      </c>
      <c r="N1574" s="56" t="s">
        <v>162</v>
      </c>
      <c r="O1574" s="56" t="s">
        <v>730</v>
      </c>
      <c r="S1574" s="56" t="s">
        <v>465</v>
      </c>
      <c r="T1574" s="57" t="s">
        <v>256</v>
      </c>
      <c r="U1574" s="57">
        <v>2</v>
      </c>
      <c r="V1574" s="125">
        <v>141.83000000000001</v>
      </c>
      <c r="W1574" s="125" t="s">
        <v>1017</v>
      </c>
      <c r="X1574" s="65">
        <v>44572</v>
      </c>
      <c r="Y1574" s="65">
        <v>44936</v>
      </c>
      <c r="Z1574" s="69" t="s">
        <v>1080</v>
      </c>
      <c r="AA1574" s="322">
        <v>40858.800000000003</v>
      </c>
      <c r="AB1574" s="56">
        <v>48</v>
      </c>
      <c r="AC1574" s="56">
        <v>10</v>
      </c>
      <c r="AD1574" s="65">
        <v>44895</v>
      </c>
      <c r="AE1574" s="117">
        <v>625</v>
      </c>
      <c r="AF1574" s="117"/>
      <c r="AG1574" s="56" t="s">
        <v>441</v>
      </c>
      <c r="AH1574" s="78">
        <v>44986</v>
      </c>
      <c r="AI1574" s="78"/>
      <c r="AJ1574" s="78"/>
      <c r="AK1574" s="70" t="s">
        <v>743</v>
      </c>
      <c r="AL1574" s="76">
        <v>625</v>
      </c>
      <c r="AM1574" s="76"/>
      <c r="AN1574" s="76" t="s">
        <v>2200</v>
      </c>
      <c r="AO1574" s="76"/>
      <c r="AP1574" s="58"/>
      <c r="AQ1574" s="58"/>
      <c r="AR1574" s="58"/>
      <c r="AW1574" s="163">
        <v>44984</v>
      </c>
      <c r="AX1574" s="165">
        <v>625</v>
      </c>
      <c r="AY1574" s="219">
        <v>1248</v>
      </c>
      <c r="BA1574" s="58">
        <v>625</v>
      </c>
      <c r="BD1574" s="56"/>
      <c r="CS1574" s="58">
        <f>+AL1574+AT1574</f>
        <v>625</v>
      </c>
      <c r="CT1574" s="76">
        <f>+BA1574+BG1574+BM1574+BS1574+BY1574+CE1574+CK1574+CQ1574</f>
        <v>625</v>
      </c>
      <c r="CU1574" s="76">
        <f>+CS1574-CT1574</f>
        <v>0</v>
      </c>
      <c r="CV1574" s="81">
        <f>+AE1574-AL1574-AT1574</f>
        <v>0</v>
      </c>
    </row>
    <row r="1575" spans="1:103" ht="12.75">
      <c r="A1575" s="56" t="s">
        <v>729</v>
      </c>
      <c r="B1575" s="13">
        <v>22</v>
      </c>
      <c r="C1575" s="15" t="s">
        <v>402</v>
      </c>
      <c r="D1575" s="15" t="s">
        <v>403</v>
      </c>
      <c r="E1575" s="13"/>
      <c r="F1575" s="13"/>
      <c r="G1575" s="13" t="s">
        <v>256</v>
      </c>
      <c r="H1575" s="13">
        <v>2</v>
      </c>
      <c r="I1575" s="55">
        <v>145.31</v>
      </c>
      <c r="J1575" s="55">
        <v>42900</v>
      </c>
      <c r="K1575" s="15">
        <v>0</v>
      </c>
      <c r="L1575" s="15" t="s">
        <v>41</v>
      </c>
      <c r="M1575" s="62" t="s">
        <v>14</v>
      </c>
      <c r="N1575" s="56" t="s">
        <v>162</v>
      </c>
      <c r="O1575" s="56" t="s">
        <v>730</v>
      </c>
      <c r="S1575" s="56" t="s">
        <v>465</v>
      </c>
      <c r="T1575" s="57" t="s">
        <v>256</v>
      </c>
      <c r="U1575" s="57">
        <v>2</v>
      </c>
      <c r="V1575" s="125">
        <v>141.83000000000001</v>
      </c>
      <c r="W1575" s="125" t="s">
        <v>1017</v>
      </c>
      <c r="X1575" s="65">
        <v>44572</v>
      </c>
      <c r="Y1575" s="65">
        <v>44936</v>
      </c>
      <c r="Z1575" s="69" t="s">
        <v>1080</v>
      </c>
      <c r="AA1575" s="322">
        <v>40858.800000000003</v>
      </c>
      <c r="AB1575" s="56">
        <v>48</v>
      </c>
      <c r="AC1575" s="56">
        <v>11</v>
      </c>
      <c r="AD1575" s="65">
        <v>44925</v>
      </c>
      <c r="AE1575" s="117">
        <v>625</v>
      </c>
      <c r="AF1575" s="117"/>
      <c r="AG1575" s="56" t="s">
        <v>441</v>
      </c>
      <c r="AH1575" s="78">
        <v>45019</v>
      </c>
      <c r="AI1575" s="78"/>
      <c r="AJ1575" s="78"/>
      <c r="AK1575" s="70" t="s">
        <v>2181</v>
      </c>
      <c r="AL1575" s="76">
        <v>625</v>
      </c>
      <c r="AM1575" s="76"/>
      <c r="AN1575" s="76" t="s">
        <v>2202</v>
      </c>
      <c r="AO1575" s="76"/>
      <c r="AP1575" s="58"/>
      <c r="AQ1575" s="58"/>
      <c r="AR1575" s="58"/>
      <c r="AW1575" s="163">
        <v>45016</v>
      </c>
      <c r="AX1575" s="165">
        <v>1368</v>
      </c>
      <c r="AY1575" s="58"/>
      <c r="BA1575" s="219">
        <v>625</v>
      </c>
      <c r="BD1575" s="56"/>
      <c r="CS1575" s="58">
        <f>+AL1575+AT1575</f>
        <v>625</v>
      </c>
      <c r="CT1575" s="76">
        <f>+BA1575+BG1575+BM1575+BS1575+BY1575+CE1575+CK1575+CQ1575</f>
        <v>625</v>
      </c>
      <c r="CU1575" s="76">
        <f>+CS1575-CT1575</f>
        <v>0</v>
      </c>
      <c r="CV1575" s="81">
        <f>+AE1575-AL1575-AT1575</f>
        <v>0</v>
      </c>
    </row>
    <row r="1576" spans="1:103" ht="12.75">
      <c r="A1576" s="56" t="s">
        <v>729</v>
      </c>
      <c r="B1576" s="13">
        <v>22</v>
      </c>
      <c r="C1576" s="15" t="s">
        <v>402</v>
      </c>
      <c r="D1576" s="15" t="s">
        <v>403</v>
      </c>
      <c r="E1576" s="13"/>
      <c r="F1576" s="13"/>
      <c r="G1576" s="13" t="s">
        <v>256</v>
      </c>
      <c r="H1576" s="13">
        <v>2</v>
      </c>
      <c r="I1576" s="55">
        <v>145.31</v>
      </c>
      <c r="J1576" s="55">
        <v>42900</v>
      </c>
      <c r="K1576" s="15">
        <v>0</v>
      </c>
      <c r="L1576" s="15" t="s">
        <v>41</v>
      </c>
      <c r="M1576" s="62" t="s">
        <v>14</v>
      </c>
      <c r="N1576" s="56" t="s">
        <v>162</v>
      </c>
      <c r="O1576" s="56" t="s">
        <v>730</v>
      </c>
      <c r="S1576" s="56" t="s">
        <v>465</v>
      </c>
      <c r="T1576" s="57" t="s">
        <v>256</v>
      </c>
      <c r="U1576" s="57">
        <v>2</v>
      </c>
      <c r="V1576" s="125">
        <v>141.83000000000001</v>
      </c>
      <c r="W1576" s="125" t="s">
        <v>1017</v>
      </c>
      <c r="X1576" s="65">
        <v>44572</v>
      </c>
      <c r="Y1576" s="65">
        <v>44936</v>
      </c>
      <c r="Z1576" s="69" t="s">
        <v>1080</v>
      </c>
      <c r="AA1576" s="322">
        <v>40858.800000000003</v>
      </c>
      <c r="AB1576" s="56">
        <v>48</v>
      </c>
      <c r="AC1576" s="56">
        <v>12</v>
      </c>
      <c r="AD1576" s="65">
        <v>44956</v>
      </c>
      <c r="AE1576" s="117">
        <v>1250</v>
      </c>
      <c r="AF1576" s="117"/>
      <c r="AG1576" s="56" t="s">
        <v>441</v>
      </c>
      <c r="AH1576" s="78">
        <v>45050</v>
      </c>
      <c r="AI1576" s="78"/>
      <c r="AJ1576" s="78"/>
      <c r="AK1576" s="70" t="s">
        <v>2183</v>
      </c>
      <c r="AL1576" s="76">
        <v>1250</v>
      </c>
      <c r="AM1576" s="76"/>
      <c r="AN1576" s="76" t="s">
        <v>2204</v>
      </c>
      <c r="AO1576" s="76"/>
      <c r="AP1576" s="58"/>
      <c r="AQ1576" s="58"/>
      <c r="AR1576" s="58"/>
      <c r="AW1576" s="163">
        <v>45048</v>
      </c>
      <c r="AX1576" s="165">
        <v>1451</v>
      </c>
      <c r="AY1576" s="219"/>
      <c r="BA1576" s="219">
        <v>1250</v>
      </c>
      <c r="BD1576" s="56"/>
      <c r="CS1576" s="58">
        <f>+AL1576+AT1576</f>
        <v>1250</v>
      </c>
      <c r="CT1576" s="76">
        <f>+BA1576+BG1576+BM1576+BS1576+BY1576+CE1576+CK1576+CQ1576</f>
        <v>1250</v>
      </c>
      <c r="CU1576" s="76">
        <f>+CS1576-CT1576</f>
        <v>0</v>
      </c>
      <c r="CV1576" s="81">
        <f>+AE1576-AL1576-AT1576</f>
        <v>0</v>
      </c>
    </row>
    <row r="1577" spans="1:103" ht="12.75">
      <c r="A1577" s="56" t="s">
        <v>729</v>
      </c>
      <c r="B1577" s="13">
        <v>22</v>
      </c>
      <c r="C1577" s="15" t="s">
        <v>402</v>
      </c>
      <c r="D1577" s="15" t="s">
        <v>403</v>
      </c>
      <c r="E1577" s="13"/>
      <c r="F1577" s="13"/>
      <c r="G1577" s="13" t="s">
        <v>256</v>
      </c>
      <c r="H1577" s="13">
        <v>2</v>
      </c>
      <c r="I1577" s="55">
        <v>145.31</v>
      </c>
      <c r="J1577" s="55">
        <v>42900</v>
      </c>
      <c r="K1577" s="15">
        <v>0</v>
      </c>
      <c r="L1577" s="15" t="s">
        <v>41</v>
      </c>
      <c r="M1577" s="62" t="s">
        <v>14</v>
      </c>
      <c r="N1577" s="56" t="s">
        <v>162</v>
      </c>
      <c r="O1577" s="56" t="s">
        <v>730</v>
      </c>
      <c r="S1577" s="56" t="s">
        <v>465</v>
      </c>
      <c r="T1577" s="57" t="s">
        <v>256</v>
      </c>
      <c r="U1577" s="57">
        <v>2</v>
      </c>
      <c r="V1577" s="125">
        <v>141.83000000000001</v>
      </c>
      <c r="W1577" s="125" t="s">
        <v>1017</v>
      </c>
      <c r="X1577" s="65">
        <v>44572</v>
      </c>
      <c r="Y1577" s="65">
        <v>44936</v>
      </c>
      <c r="Z1577" s="69" t="s">
        <v>1080</v>
      </c>
      <c r="AA1577" s="322">
        <v>40858.800000000003</v>
      </c>
      <c r="AB1577" s="56">
        <v>48</v>
      </c>
      <c r="AC1577" s="56">
        <v>13</v>
      </c>
      <c r="AD1577" s="65">
        <v>44985</v>
      </c>
      <c r="AE1577" s="117">
        <v>625</v>
      </c>
      <c r="AF1577" s="117"/>
      <c r="AG1577" s="56" t="s">
        <v>441</v>
      </c>
      <c r="AH1577" s="78">
        <v>45079</v>
      </c>
      <c r="AI1577" s="78"/>
      <c r="AJ1577" s="78"/>
      <c r="AK1577" s="70" t="s">
        <v>2184</v>
      </c>
      <c r="AL1577" s="76">
        <v>625</v>
      </c>
      <c r="AM1577" s="76"/>
      <c r="AN1577" s="76" t="s">
        <v>2205</v>
      </c>
      <c r="AO1577" s="76"/>
      <c r="AP1577" s="58"/>
      <c r="AQ1577" s="58"/>
      <c r="AR1577" s="58"/>
      <c r="AW1577" s="163">
        <v>45076</v>
      </c>
      <c r="AX1577" s="165">
        <v>1553</v>
      </c>
      <c r="AY1577" s="219"/>
      <c r="BA1577" s="219">
        <v>625</v>
      </c>
      <c r="BD1577" s="56"/>
      <c r="CS1577" s="58">
        <f>+AL1577+AT1577</f>
        <v>625</v>
      </c>
      <c r="CT1577" s="76">
        <f>+BA1577+BG1577+BM1577+BS1577+BY1577+CE1577+CK1577+CQ1577</f>
        <v>625</v>
      </c>
      <c r="CU1577" s="76">
        <f>+CS1577-CT1577</f>
        <v>0</v>
      </c>
      <c r="CV1577" s="81">
        <f>+AE1577-AL1577-AT1577</f>
        <v>0</v>
      </c>
    </row>
    <row r="1578" spans="1:103" ht="12.75">
      <c r="A1578" s="56" t="s">
        <v>729</v>
      </c>
      <c r="B1578" s="13">
        <v>22</v>
      </c>
      <c r="C1578" s="15" t="s">
        <v>402</v>
      </c>
      <c r="D1578" s="15" t="s">
        <v>403</v>
      </c>
      <c r="E1578" s="13"/>
      <c r="F1578" s="13"/>
      <c r="G1578" s="13" t="s">
        <v>256</v>
      </c>
      <c r="H1578" s="13">
        <v>2</v>
      </c>
      <c r="I1578" s="55">
        <v>145.31</v>
      </c>
      <c r="J1578" s="55">
        <v>42900</v>
      </c>
      <c r="K1578" s="15">
        <v>0</v>
      </c>
      <c r="L1578" s="15" t="s">
        <v>41</v>
      </c>
      <c r="M1578" s="62" t="s">
        <v>14</v>
      </c>
      <c r="N1578" s="56" t="s">
        <v>162</v>
      </c>
      <c r="O1578" s="56" t="s">
        <v>730</v>
      </c>
      <c r="S1578" s="56" t="s">
        <v>465</v>
      </c>
      <c r="T1578" s="57" t="s">
        <v>256</v>
      </c>
      <c r="U1578" s="57">
        <v>2</v>
      </c>
      <c r="V1578" s="125">
        <v>141.83000000000001</v>
      </c>
      <c r="W1578" s="125" t="s">
        <v>1017</v>
      </c>
      <c r="X1578" s="65">
        <v>44572</v>
      </c>
      <c r="Y1578" s="65">
        <v>44936</v>
      </c>
      <c r="Z1578" s="69" t="s">
        <v>1080</v>
      </c>
      <c r="AA1578" s="322">
        <v>40858.800000000003</v>
      </c>
      <c r="AB1578" s="56">
        <v>48</v>
      </c>
      <c r="AC1578" s="56">
        <v>14</v>
      </c>
      <c r="AD1578" s="65">
        <v>45015</v>
      </c>
      <c r="AE1578" s="117">
        <v>625</v>
      </c>
      <c r="AF1578" s="117"/>
      <c r="AG1578" s="56" t="s">
        <v>441</v>
      </c>
      <c r="AH1578" s="78">
        <v>45110</v>
      </c>
      <c r="AI1578" s="78"/>
      <c r="AJ1578" s="78"/>
      <c r="AK1578" s="70" t="s">
        <v>2186</v>
      </c>
      <c r="AL1578" s="76">
        <v>625</v>
      </c>
      <c r="AM1578" s="76"/>
      <c r="AN1578" s="76" t="s">
        <v>2207</v>
      </c>
      <c r="AO1578" s="76"/>
      <c r="AP1578" s="58"/>
      <c r="AQ1578" s="58"/>
      <c r="AR1578" s="58"/>
      <c r="AW1578" s="163">
        <v>45110</v>
      </c>
      <c r="AX1578" s="165">
        <v>1668</v>
      </c>
      <c r="AY1578" s="58"/>
      <c r="BA1578" s="219">
        <v>625</v>
      </c>
      <c r="BD1578" s="56"/>
      <c r="CS1578" s="58">
        <f>+AL1578+AT1578</f>
        <v>625</v>
      </c>
      <c r="CT1578" s="76">
        <f>+BA1578+BG1578+BM1578+BS1578+BY1578+CE1578+CK1578+CQ1578</f>
        <v>625</v>
      </c>
      <c r="CU1578" s="76">
        <f>+CS1578-CT1578</f>
        <v>0</v>
      </c>
      <c r="CV1578" s="81">
        <f>+AE1578-AL1578-AT1578</f>
        <v>0</v>
      </c>
    </row>
    <row r="1579" spans="1:103" ht="12.75">
      <c r="A1579" s="56" t="s">
        <v>729</v>
      </c>
      <c r="B1579" s="13">
        <v>22</v>
      </c>
      <c r="C1579" s="15" t="s">
        <v>402</v>
      </c>
      <c r="D1579" s="15" t="s">
        <v>403</v>
      </c>
      <c r="E1579" s="13"/>
      <c r="F1579" s="13"/>
      <c r="G1579" s="13" t="s">
        <v>256</v>
      </c>
      <c r="H1579" s="13">
        <v>2</v>
      </c>
      <c r="I1579" s="55">
        <v>145.31</v>
      </c>
      <c r="J1579" s="55">
        <v>42900</v>
      </c>
      <c r="K1579" s="15">
        <v>0</v>
      </c>
      <c r="L1579" s="15" t="s">
        <v>41</v>
      </c>
      <c r="M1579" s="62" t="s">
        <v>14</v>
      </c>
      <c r="N1579" s="56" t="s">
        <v>162</v>
      </c>
      <c r="O1579" s="56" t="s">
        <v>730</v>
      </c>
      <c r="S1579" s="56" t="s">
        <v>465</v>
      </c>
      <c r="T1579" s="57" t="s">
        <v>256</v>
      </c>
      <c r="U1579" s="57">
        <v>2</v>
      </c>
      <c r="V1579" s="125">
        <v>141.83000000000001</v>
      </c>
      <c r="W1579" s="125" t="s">
        <v>1017</v>
      </c>
      <c r="X1579" s="65">
        <v>44572</v>
      </c>
      <c r="Y1579" s="65">
        <v>44936</v>
      </c>
      <c r="Z1579" s="69" t="s">
        <v>1080</v>
      </c>
      <c r="AA1579" s="322">
        <v>40858.800000000003</v>
      </c>
      <c r="AB1579" s="56">
        <v>48</v>
      </c>
      <c r="AC1579" s="56">
        <v>15</v>
      </c>
      <c r="AD1579" s="65">
        <v>45046</v>
      </c>
      <c r="AE1579" s="117">
        <v>625</v>
      </c>
      <c r="AF1579" s="117"/>
      <c r="AG1579" s="56" t="s">
        <v>441</v>
      </c>
      <c r="AH1579" s="78">
        <v>45145</v>
      </c>
      <c r="AI1579" s="78"/>
      <c r="AJ1579" s="78"/>
      <c r="AK1579" s="70" t="s">
        <v>2188</v>
      </c>
      <c r="AL1579" s="76">
        <v>625</v>
      </c>
      <c r="AM1579" s="76"/>
      <c r="AN1579" s="76" t="s">
        <v>2209</v>
      </c>
      <c r="AO1579" s="76"/>
      <c r="AP1579" s="58"/>
      <c r="AQ1579" s="58"/>
      <c r="AR1579" s="58"/>
      <c r="AW1579" s="163">
        <v>45138</v>
      </c>
      <c r="AX1579" s="165">
        <v>1761</v>
      </c>
      <c r="AY1579" s="58"/>
      <c r="BA1579" s="219">
        <v>625</v>
      </c>
      <c r="BD1579" s="56"/>
      <c r="CS1579" s="58">
        <f>+AL1579+AT1579</f>
        <v>625</v>
      </c>
      <c r="CT1579" s="76">
        <f>+BA1579+BG1579+BM1579+BS1579+BY1579+CE1579+CK1579+CQ1579</f>
        <v>625</v>
      </c>
      <c r="CU1579" s="76">
        <f>+CS1579-CT1579</f>
        <v>0</v>
      </c>
      <c r="CV1579" s="81">
        <f>+AE1579-AL1579-AT1579</f>
        <v>0</v>
      </c>
    </row>
    <row r="1580" spans="1:103">
      <c r="A1580" s="56" t="s">
        <v>729</v>
      </c>
      <c r="B1580" s="13">
        <v>22</v>
      </c>
      <c r="C1580" s="15" t="s">
        <v>402</v>
      </c>
      <c r="D1580" s="15" t="s">
        <v>403</v>
      </c>
      <c r="E1580" s="13"/>
      <c r="F1580" s="13"/>
      <c r="G1580" s="13" t="s">
        <v>256</v>
      </c>
      <c r="H1580" s="13">
        <v>2</v>
      </c>
      <c r="I1580" s="55">
        <v>145.31</v>
      </c>
      <c r="J1580" s="55">
        <v>42900</v>
      </c>
      <c r="K1580" s="15">
        <v>0</v>
      </c>
      <c r="L1580" s="15" t="s">
        <v>41</v>
      </c>
      <c r="M1580" s="62" t="s">
        <v>14</v>
      </c>
      <c r="N1580" s="56" t="s">
        <v>162</v>
      </c>
      <c r="O1580" s="56" t="s">
        <v>730</v>
      </c>
      <c r="S1580" s="56" t="s">
        <v>465</v>
      </c>
      <c r="T1580" s="57" t="s">
        <v>256</v>
      </c>
      <c r="U1580" s="57">
        <v>2</v>
      </c>
      <c r="V1580" s="125">
        <v>141.83000000000001</v>
      </c>
      <c r="W1580" s="125" t="s">
        <v>1017</v>
      </c>
      <c r="X1580" s="65">
        <v>44572</v>
      </c>
      <c r="Y1580" s="65">
        <v>44936</v>
      </c>
      <c r="Z1580" s="69" t="s">
        <v>1080</v>
      </c>
      <c r="AA1580" s="322">
        <v>40858.800000000003</v>
      </c>
      <c r="AB1580" s="56">
        <v>48</v>
      </c>
      <c r="AC1580" s="56">
        <v>16</v>
      </c>
      <c r="AD1580" s="65">
        <v>45076</v>
      </c>
      <c r="AE1580" s="117">
        <v>625</v>
      </c>
      <c r="AF1580" s="117"/>
      <c r="AG1580" s="56" t="s">
        <v>441</v>
      </c>
      <c r="AH1580" s="78">
        <v>45174</v>
      </c>
      <c r="AI1580" s="78"/>
      <c r="AJ1580" s="78"/>
      <c r="AK1580" s="70" t="s">
        <v>2190</v>
      </c>
      <c r="AL1580" s="76">
        <v>625</v>
      </c>
      <c r="AM1580" s="76"/>
      <c r="AN1580" s="76" t="s">
        <v>2211</v>
      </c>
      <c r="AO1580" s="76"/>
      <c r="AW1580" s="65">
        <v>45169</v>
      </c>
      <c r="AX1580" s="57">
        <v>806740</v>
      </c>
      <c r="AY1580" s="58">
        <v>2318.75</v>
      </c>
      <c r="AZ1580" s="184">
        <v>3.71</v>
      </c>
      <c r="BA1580" s="58">
        <f>+AY1580/AZ1580</f>
        <v>625</v>
      </c>
      <c r="BD1580" s="56"/>
      <c r="CS1580" s="58">
        <f>+AL1580+AT1580</f>
        <v>625</v>
      </c>
      <c r="CT1580" s="76">
        <f>+BA1580+BG1580+BM1580+BS1580+BY1580+CE1580+CK1580+CQ1580</f>
        <v>625</v>
      </c>
      <c r="CU1580" s="76">
        <f>+CS1580-CT1580</f>
        <v>0</v>
      </c>
      <c r="CV1580" s="81">
        <f>+AE1580-AL1580-AT1580</f>
        <v>0</v>
      </c>
    </row>
    <row r="1581" spans="1:103" ht="12.75">
      <c r="A1581" s="56" t="s">
        <v>729</v>
      </c>
      <c r="B1581" s="13">
        <v>22</v>
      </c>
      <c r="C1581" s="15" t="s">
        <v>402</v>
      </c>
      <c r="D1581" s="15" t="s">
        <v>403</v>
      </c>
      <c r="E1581" s="13"/>
      <c r="F1581" s="13"/>
      <c r="G1581" s="13" t="s">
        <v>256</v>
      </c>
      <c r="H1581" s="13">
        <v>2</v>
      </c>
      <c r="I1581" s="55">
        <v>145.31</v>
      </c>
      <c r="J1581" s="55">
        <v>42900</v>
      </c>
      <c r="K1581" s="15">
        <v>0</v>
      </c>
      <c r="L1581" s="15" t="s">
        <v>41</v>
      </c>
      <c r="M1581" s="62" t="s">
        <v>14</v>
      </c>
      <c r="N1581" s="56" t="s">
        <v>162</v>
      </c>
      <c r="O1581" s="56" t="s">
        <v>730</v>
      </c>
      <c r="S1581" s="56" t="s">
        <v>465</v>
      </c>
      <c r="T1581" s="57" t="s">
        <v>256</v>
      </c>
      <c r="U1581" s="57">
        <v>2</v>
      </c>
      <c r="V1581" s="125">
        <v>141.83000000000001</v>
      </c>
      <c r="W1581" s="125" t="s">
        <v>1017</v>
      </c>
      <c r="X1581" s="65">
        <v>44572</v>
      </c>
      <c r="Y1581" s="65">
        <v>44936</v>
      </c>
      <c r="Z1581" s="69" t="s">
        <v>1080</v>
      </c>
      <c r="AA1581" s="322">
        <v>40858.800000000003</v>
      </c>
      <c r="AB1581" s="56">
        <v>48</v>
      </c>
      <c r="AC1581" s="56">
        <v>17</v>
      </c>
      <c r="AD1581" s="65">
        <v>45107</v>
      </c>
      <c r="AE1581" s="117">
        <v>625</v>
      </c>
      <c r="AF1581" s="117"/>
      <c r="AG1581" s="56" t="s">
        <v>441</v>
      </c>
      <c r="AH1581" s="78">
        <v>45201</v>
      </c>
      <c r="AI1581" s="78"/>
      <c r="AJ1581" s="78"/>
      <c r="AK1581" s="70" t="s">
        <v>2193</v>
      </c>
      <c r="AL1581" s="76">
        <v>625</v>
      </c>
      <c r="AM1581" s="76"/>
      <c r="AN1581" s="76" t="s">
        <v>2214</v>
      </c>
      <c r="AO1581" s="76"/>
      <c r="AW1581" s="166">
        <v>45199</v>
      </c>
      <c r="AX1581" s="232">
        <v>930326</v>
      </c>
      <c r="AY1581" s="236">
        <v>2406.25</v>
      </c>
      <c r="AZ1581" s="56">
        <v>3.85</v>
      </c>
      <c r="BA1581" s="58">
        <f>+AY1581/AZ1581</f>
        <v>625</v>
      </c>
      <c r="BD1581" s="56"/>
      <c r="CS1581" s="58">
        <f>+AL1581+AT1581</f>
        <v>625</v>
      </c>
      <c r="CT1581" s="76">
        <f>+BA1581+BG1581+BM1581+BS1581+BY1581+CE1581+CK1581+CQ1581</f>
        <v>625</v>
      </c>
      <c r="CU1581" s="76">
        <f>+CS1581-CT1581</f>
        <v>0</v>
      </c>
      <c r="CV1581" s="81">
        <f>+AE1581-AL1581-AT1581</f>
        <v>0</v>
      </c>
    </row>
    <row r="1582" spans="1:103">
      <c r="A1582" s="56" t="s">
        <v>729</v>
      </c>
      <c r="B1582" s="13">
        <v>22</v>
      </c>
      <c r="C1582" s="15" t="s">
        <v>402</v>
      </c>
      <c r="D1582" s="15" t="s">
        <v>403</v>
      </c>
      <c r="E1582" s="13"/>
      <c r="F1582" s="13"/>
      <c r="G1582" s="13" t="s">
        <v>256</v>
      </c>
      <c r="H1582" s="13">
        <v>2</v>
      </c>
      <c r="I1582" s="55">
        <v>145.31</v>
      </c>
      <c r="J1582" s="55">
        <v>42900</v>
      </c>
      <c r="K1582" s="15">
        <v>0</v>
      </c>
      <c r="L1582" s="15" t="s">
        <v>41</v>
      </c>
      <c r="M1582" s="62" t="s">
        <v>14</v>
      </c>
      <c r="N1582" s="56" t="s">
        <v>162</v>
      </c>
      <c r="O1582" s="56" t="s">
        <v>730</v>
      </c>
      <c r="S1582" s="56" t="s">
        <v>465</v>
      </c>
      <c r="T1582" s="57" t="s">
        <v>256</v>
      </c>
      <c r="U1582" s="57">
        <v>2</v>
      </c>
      <c r="V1582" s="125">
        <v>141.83000000000001</v>
      </c>
      <c r="W1582" s="125" t="s">
        <v>1017</v>
      </c>
      <c r="X1582" s="65">
        <v>44572</v>
      </c>
      <c r="Y1582" s="65">
        <v>44936</v>
      </c>
      <c r="Z1582" s="69" t="s">
        <v>1080</v>
      </c>
      <c r="AA1582" s="322">
        <v>40858.800000000003</v>
      </c>
      <c r="AB1582" s="56">
        <v>48</v>
      </c>
      <c r="AC1582" s="56">
        <v>18</v>
      </c>
      <c r="AD1582" s="65">
        <v>45137</v>
      </c>
      <c r="AE1582" s="117">
        <v>625</v>
      </c>
      <c r="AF1582" s="117"/>
      <c r="AG1582" s="56" t="s">
        <v>441</v>
      </c>
      <c r="AH1582" s="78">
        <v>45232</v>
      </c>
      <c r="AI1582" s="78"/>
      <c r="AJ1582" s="78"/>
      <c r="AK1582" s="70" t="s">
        <v>2194</v>
      </c>
      <c r="AL1582" s="76">
        <v>625</v>
      </c>
      <c r="AM1582" s="76"/>
      <c r="AN1582" s="76" t="s">
        <v>2215</v>
      </c>
      <c r="AO1582" s="76"/>
      <c r="AW1582" s="83"/>
      <c r="AX1582" s="132"/>
      <c r="AY1582" s="84"/>
      <c r="AZ1582" s="83"/>
      <c r="BA1582" s="84"/>
      <c r="BB1582" s="58" t="s">
        <v>1656</v>
      </c>
      <c r="BD1582" s="56"/>
      <c r="CS1582" s="58">
        <f>+AL1582+AT1582</f>
        <v>625</v>
      </c>
      <c r="CT1582" s="76">
        <f>+BA1582+BG1582+BM1582+BS1582+BY1582+CE1582+CK1582+CQ1582</f>
        <v>0</v>
      </c>
      <c r="CU1582" s="76">
        <f>+CS1582-CT1582</f>
        <v>625</v>
      </c>
      <c r="CV1582" s="81">
        <f>+AE1582-AL1582-AT1582</f>
        <v>0</v>
      </c>
      <c r="CW1582" s="56" t="s">
        <v>3820</v>
      </c>
      <c r="CY1582" s="70" t="s">
        <v>3819</v>
      </c>
    </row>
    <row r="1583" spans="1:103" ht="12.75">
      <c r="A1583" s="56" t="s">
        <v>729</v>
      </c>
      <c r="B1583" s="13">
        <v>22</v>
      </c>
      <c r="C1583" s="15" t="s">
        <v>402</v>
      </c>
      <c r="D1583" s="15" t="s">
        <v>403</v>
      </c>
      <c r="E1583" s="13"/>
      <c r="F1583" s="13"/>
      <c r="G1583" s="13" t="s">
        <v>256</v>
      </c>
      <c r="H1583" s="13">
        <v>2</v>
      </c>
      <c r="I1583" s="55">
        <v>145.31</v>
      </c>
      <c r="J1583" s="55">
        <v>42900</v>
      </c>
      <c r="K1583" s="15">
        <v>0</v>
      </c>
      <c r="L1583" s="15" t="s">
        <v>41</v>
      </c>
      <c r="M1583" s="62" t="s">
        <v>14</v>
      </c>
      <c r="N1583" s="56" t="s">
        <v>162</v>
      </c>
      <c r="O1583" s="56" t="s">
        <v>730</v>
      </c>
      <c r="S1583" s="56" t="s">
        <v>465</v>
      </c>
      <c r="T1583" s="57" t="s">
        <v>256</v>
      </c>
      <c r="U1583" s="57">
        <v>2</v>
      </c>
      <c r="V1583" s="125">
        <v>141.83000000000001</v>
      </c>
      <c r="W1583" s="125" t="s">
        <v>1017</v>
      </c>
      <c r="X1583" s="65">
        <v>44572</v>
      </c>
      <c r="Y1583" s="65">
        <v>44936</v>
      </c>
      <c r="Z1583" s="69" t="s">
        <v>1080</v>
      </c>
      <c r="AA1583" s="322">
        <v>40858.800000000003</v>
      </c>
      <c r="AB1583" s="56">
        <v>48</v>
      </c>
      <c r="AC1583" s="56">
        <v>19</v>
      </c>
      <c r="AD1583" s="65">
        <v>45168</v>
      </c>
      <c r="AE1583" s="117">
        <v>625</v>
      </c>
      <c r="AF1583" s="117"/>
      <c r="AG1583" s="56" t="s">
        <v>441</v>
      </c>
      <c r="AH1583" s="78">
        <v>45267</v>
      </c>
      <c r="AI1583" s="78"/>
      <c r="AJ1583" s="78"/>
      <c r="AK1583" s="70" t="s">
        <v>2196</v>
      </c>
      <c r="AL1583" s="76">
        <v>625</v>
      </c>
      <c r="AM1583" s="76"/>
      <c r="AN1583" s="76" t="s">
        <v>2217</v>
      </c>
      <c r="AO1583" s="76"/>
      <c r="AW1583" s="229">
        <v>45265</v>
      </c>
      <c r="AX1583" s="233">
        <v>743324</v>
      </c>
      <c r="AY1583" s="237">
        <v>2343.75</v>
      </c>
      <c r="AZ1583" s="56">
        <v>3.75</v>
      </c>
      <c r="BA1583" s="58">
        <f>+AY1583/AZ1583</f>
        <v>625</v>
      </c>
      <c r="BD1583" s="56"/>
      <c r="CS1583" s="58">
        <f>+AL1583+AT1583</f>
        <v>625</v>
      </c>
      <c r="CT1583" s="76">
        <f>+BA1583+BG1583+BM1583+BS1583+BY1583+CE1583+CK1583+CQ1583</f>
        <v>625</v>
      </c>
      <c r="CU1583" s="76">
        <f>+CS1583-CT1583</f>
        <v>0</v>
      </c>
      <c r="CV1583" s="81">
        <f>+AE1583-AL1583-AT1583</f>
        <v>0</v>
      </c>
    </row>
    <row r="1584" spans="1:103" ht="12.75">
      <c r="A1584" s="56" t="s">
        <v>729</v>
      </c>
      <c r="B1584" s="13">
        <v>22</v>
      </c>
      <c r="C1584" s="15" t="s">
        <v>402</v>
      </c>
      <c r="D1584" s="15" t="s">
        <v>403</v>
      </c>
      <c r="E1584" s="13"/>
      <c r="F1584" s="13"/>
      <c r="G1584" s="13" t="s">
        <v>256</v>
      </c>
      <c r="H1584" s="13">
        <v>2</v>
      </c>
      <c r="I1584" s="55">
        <v>145.31</v>
      </c>
      <c r="J1584" s="55">
        <v>42900</v>
      </c>
      <c r="K1584" s="15">
        <v>0</v>
      </c>
      <c r="L1584" s="15" t="s">
        <v>41</v>
      </c>
      <c r="M1584" s="62" t="s">
        <v>14</v>
      </c>
      <c r="N1584" s="56" t="s">
        <v>162</v>
      </c>
      <c r="O1584" s="56" t="s">
        <v>730</v>
      </c>
      <c r="S1584" s="56" t="s">
        <v>465</v>
      </c>
      <c r="T1584" s="57" t="s">
        <v>256</v>
      </c>
      <c r="U1584" s="57">
        <v>2</v>
      </c>
      <c r="V1584" s="125">
        <v>141.83000000000001</v>
      </c>
      <c r="W1584" s="125" t="s">
        <v>1017</v>
      </c>
      <c r="X1584" s="65">
        <v>44572</v>
      </c>
      <c r="Y1584" s="65">
        <v>44936</v>
      </c>
      <c r="Z1584" s="69" t="s">
        <v>1080</v>
      </c>
      <c r="AA1584" s="322">
        <v>40858.800000000003</v>
      </c>
      <c r="AB1584" s="56">
        <v>48</v>
      </c>
      <c r="AC1584" s="56">
        <v>20</v>
      </c>
      <c r="AD1584" s="65">
        <v>45199</v>
      </c>
      <c r="AE1584" s="117">
        <v>625</v>
      </c>
      <c r="AF1584" s="117"/>
      <c r="AG1584" s="56" t="s">
        <v>441</v>
      </c>
      <c r="AH1584" s="78">
        <v>45300</v>
      </c>
      <c r="AI1584" s="78"/>
      <c r="AJ1584" s="78"/>
      <c r="AK1584" s="70" t="s">
        <v>2158</v>
      </c>
      <c r="AL1584" s="76">
        <v>625</v>
      </c>
      <c r="AM1584" s="76"/>
      <c r="AN1584" s="76" t="s">
        <v>2219</v>
      </c>
      <c r="AO1584" s="76"/>
      <c r="AW1584" s="229">
        <v>45296</v>
      </c>
      <c r="AX1584" s="230">
        <v>2189</v>
      </c>
      <c r="AY1584" s="238"/>
      <c r="BA1584" s="203">
        <v>625</v>
      </c>
      <c r="BD1584" s="56"/>
      <c r="CS1584" s="58">
        <f>+AL1584+AT1584</f>
        <v>625</v>
      </c>
      <c r="CT1584" s="76">
        <f>+BA1584+BG1584+BM1584+BS1584+BY1584+CE1584+CK1584+CQ1584</f>
        <v>625</v>
      </c>
      <c r="CU1584" s="76">
        <f>+CS1584-CT1584</f>
        <v>0</v>
      </c>
      <c r="CV1584" s="81">
        <f>+AE1584-AL1584-AT1584</f>
        <v>0</v>
      </c>
    </row>
    <row r="1585" spans="1:100" ht="12.75">
      <c r="A1585" s="56" t="s">
        <v>729</v>
      </c>
      <c r="B1585" s="13">
        <v>22</v>
      </c>
      <c r="C1585" s="15" t="s">
        <v>402</v>
      </c>
      <c r="D1585" s="15" t="s">
        <v>403</v>
      </c>
      <c r="E1585" s="13"/>
      <c r="F1585" s="13"/>
      <c r="G1585" s="13" t="s">
        <v>256</v>
      </c>
      <c r="H1585" s="13">
        <v>2</v>
      </c>
      <c r="I1585" s="55">
        <v>145.31</v>
      </c>
      <c r="J1585" s="55">
        <v>42900</v>
      </c>
      <c r="K1585" s="15">
        <v>0</v>
      </c>
      <c r="L1585" s="15" t="s">
        <v>41</v>
      </c>
      <c r="M1585" s="62" t="s">
        <v>14</v>
      </c>
      <c r="N1585" s="56" t="s">
        <v>162</v>
      </c>
      <c r="O1585" s="56" t="s">
        <v>730</v>
      </c>
      <c r="S1585" s="56" t="s">
        <v>465</v>
      </c>
      <c r="T1585" s="57" t="s">
        <v>256</v>
      </c>
      <c r="U1585" s="57">
        <v>2</v>
      </c>
      <c r="V1585" s="125">
        <v>141.83000000000001</v>
      </c>
      <c r="W1585" s="125" t="s">
        <v>1017</v>
      </c>
      <c r="X1585" s="65">
        <v>44572</v>
      </c>
      <c r="Y1585" s="65">
        <v>44936</v>
      </c>
      <c r="Z1585" s="69" t="s">
        <v>1080</v>
      </c>
      <c r="AA1585" s="322">
        <v>40858.800000000003</v>
      </c>
      <c r="AB1585" s="56">
        <v>48</v>
      </c>
      <c r="AC1585" s="56">
        <v>21</v>
      </c>
      <c r="AD1585" s="65">
        <v>45229</v>
      </c>
      <c r="AE1585" s="117">
        <v>625</v>
      </c>
      <c r="AF1585" s="117"/>
      <c r="AG1585" s="56" t="s">
        <v>441</v>
      </c>
      <c r="AH1585" s="78">
        <v>45334</v>
      </c>
      <c r="AI1585" s="78"/>
      <c r="AJ1585" s="78"/>
      <c r="AK1585" s="70" t="s">
        <v>2160</v>
      </c>
      <c r="AL1585" s="76">
        <v>625</v>
      </c>
      <c r="AM1585" s="76"/>
      <c r="AN1585" s="76" t="s">
        <v>2221</v>
      </c>
      <c r="AO1585" s="76"/>
      <c r="AW1585" s="229">
        <v>45323</v>
      </c>
      <c r="AX1585" s="230">
        <v>2262</v>
      </c>
      <c r="AY1585" s="238"/>
      <c r="AZ1585" s="70"/>
      <c r="BA1585" s="237">
        <v>625</v>
      </c>
      <c r="BD1585" s="56"/>
      <c r="CS1585" s="58">
        <f>+AL1585+AT1585</f>
        <v>625</v>
      </c>
      <c r="CT1585" s="76">
        <f>+BA1585+BG1585+BM1585+BS1585+BY1585+CE1585+CK1585+CQ1585</f>
        <v>625</v>
      </c>
      <c r="CU1585" s="76">
        <f>+CS1585-CT1585</f>
        <v>0</v>
      </c>
      <c r="CV1585" s="81">
        <f>+AE1585-AL1585-AT1585</f>
        <v>0</v>
      </c>
    </row>
    <row r="1586" spans="1:100" ht="12.75">
      <c r="A1586" s="56" t="s">
        <v>729</v>
      </c>
      <c r="B1586" s="13">
        <v>22</v>
      </c>
      <c r="C1586" s="15" t="s">
        <v>402</v>
      </c>
      <c r="D1586" s="15" t="s">
        <v>403</v>
      </c>
      <c r="E1586" s="13"/>
      <c r="F1586" s="13"/>
      <c r="G1586" s="13" t="s">
        <v>256</v>
      </c>
      <c r="H1586" s="13">
        <v>2</v>
      </c>
      <c r="I1586" s="55">
        <v>145.31</v>
      </c>
      <c r="J1586" s="55">
        <v>42900</v>
      </c>
      <c r="K1586" s="15">
        <v>0</v>
      </c>
      <c r="L1586" s="15" t="s">
        <v>41</v>
      </c>
      <c r="M1586" s="62" t="s">
        <v>14</v>
      </c>
      <c r="N1586" s="56" t="s">
        <v>162</v>
      </c>
      <c r="O1586" s="56" t="s">
        <v>730</v>
      </c>
      <c r="S1586" s="56" t="s">
        <v>465</v>
      </c>
      <c r="T1586" s="57" t="s">
        <v>256</v>
      </c>
      <c r="U1586" s="57">
        <v>2</v>
      </c>
      <c r="V1586" s="125">
        <v>141.83000000000001</v>
      </c>
      <c r="W1586" s="125" t="s">
        <v>1017</v>
      </c>
      <c r="X1586" s="65">
        <v>44572</v>
      </c>
      <c r="Y1586" s="65">
        <v>44936</v>
      </c>
      <c r="Z1586" s="69" t="s">
        <v>1080</v>
      </c>
      <c r="AA1586" s="322">
        <v>40858.800000000003</v>
      </c>
      <c r="AB1586" s="56">
        <v>48</v>
      </c>
      <c r="AC1586" s="56">
        <v>22</v>
      </c>
      <c r="AD1586" s="65">
        <v>45260</v>
      </c>
      <c r="AE1586" s="117">
        <v>625</v>
      </c>
      <c r="AF1586" s="117"/>
      <c r="AG1586" s="56" t="s">
        <v>441</v>
      </c>
      <c r="AH1586" s="78">
        <v>45355</v>
      </c>
      <c r="AI1586" s="78"/>
      <c r="AJ1586" s="78"/>
      <c r="AK1586" s="70" t="s">
        <v>2162</v>
      </c>
      <c r="AL1586" s="76">
        <v>625</v>
      </c>
      <c r="AM1586" s="76"/>
      <c r="AN1586" s="76" t="s">
        <v>2223</v>
      </c>
      <c r="AO1586" s="76"/>
      <c r="AW1586" s="229">
        <v>45353</v>
      </c>
      <c r="AX1586" s="230">
        <v>829513</v>
      </c>
      <c r="AY1586" s="237">
        <v>2356.25</v>
      </c>
      <c r="AZ1586" s="231">
        <v>3.77</v>
      </c>
      <c r="BA1586" s="76">
        <f>+AY1586/AZ1586</f>
        <v>625</v>
      </c>
      <c r="BD1586" s="56"/>
      <c r="CS1586" s="58">
        <f>+AL1586+AT1586</f>
        <v>625</v>
      </c>
      <c r="CT1586" s="76">
        <f>+BA1586+BG1586+BM1586+BS1586+BY1586+CE1586+CK1586+CQ1586</f>
        <v>625</v>
      </c>
      <c r="CU1586" s="76">
        <f>+CS1586-CT1586</f>
        <v>0</v>
      </c>
      <c r="CV1586" s="81">
        <f>+AE1586-AL1586-AT1586</f>
        <v>0</v>
      </c>
    </row>
    <row r="1587" spans="1:100" ht="12.75">
      <c r="A1587" s="56" t="s">
        <v>729</v>
      </c>
      <c r="B1587" s="13">
        <v>22</v>
      </c>
      <c r="C1587" s="15" t="s">
        <v>402</v>
      </c>
      <c r="D1587" s="15" t="s">
        <v>403</v>
      </c>
      <c r="E1587" s="13"/>
      <c r="F1587" s="13"/>
      <c r="G1587" s="13" t="s">
        <v>256</v>
      </c>
      <c r="H1587" s="13">
        <v>2</v>
      </c>
      <c r="I1587" s="55">
        <v>145.31</v>
      </c>
      <c r="J1587" s="55">
        <v>42900</v>
      </c>
      <c r="K1587" s="15">
        <v>0</v>
      </c>
      <c r="L1587" s="15" t="s">
        <v>41</v>
      </c>
      <c r="M1587" s="62" t="s">
        <v>14</v>
      </c>
      <c r="N1587" s="56" t="s">
        <v>162</v>
      </c>
      <c r="O1587" s="56" t="s">
        <v>730</v>
      </c>
      <c r="S1587" s="56" t="s">
        <v>465</v>
      </c>
      <c r="T1587" s="57" t="s">
        <v>256</v>
      </c>
      <c r="U1587" s="57">
        <v>2</v>
      </c>
      <c r="V1587" s="125">
        <v>141.83000000000001</v>
      </c>
      <c r="W1587" s="125" t="s">
        <v>1017</v>
      </c>
      <c r="X1587" s="65">
        <v>44572</v>
      </c>
      <c r="Y1587" s="65">
        <v>44936</v>
      </c>
      <c r="Z1587" s="69" t="s">
        <v>1080</v>
      </c>
      <c r="AA1587" s="322">
        <v>40858.800000000003</v>
      </c>
      <c r="AB1587" s="56">
        <v>48</v>
      </c>
      <c r="AC1587" s="56">
        <v>23</v>
      </c>
      <c r="AD1587" s="65">
        <v>45290</v>
      </c>
      <c r="AE1587" s="117">
        <v>625</v>
      </c>
      <c r="AF1587" s="117"/>
      <c r="AG1587" s="56" t="s">
        <v>441</v>
      </c>
      <c r="AH1587" s="65">
        <v>45397</v>
      </c>
      <c r="AI1587" s="65"/>
      <c r="AJ1587" s="65"/>
      <c r="AK1587" s="56" t="s">
        <v>2164</v>
      </c>
      <c r="AL1587" s="58">
        <v>625</v>
      </c>
      <c r="AN1587" s="58" t="s">
        <v>2225</v>
      </c>
      <c r="AW1587" s="229">
        <v>45397</v>
      </c>
      <c r="AX1587" s="230">
        <v>2528</v>
      </c>
      <c r="AY1587" s="76"/>
      <c r="AZ1587" s="70"/>
      <c r="BA1587" s="76">
        <v>625</v>
      </c>
      <c r="BD1587" s="56"/>
      <c r="CS1587" s="58">
        <f>+AL1587+AT1587</f>
        <v>625</v>
      </c>
      <c r="CT1587" s="76">
        <f>+BA1587+BG1587+BM1587+BS1587+BY1587+CE1587+CK1587+CQ1587</f>
        <v>625</v>
      </c>
      <c r="CU1587" s="76">
        <f>+CS1587-CT1587</f>
        <v>0</v>
      </c>
      <c r="CV1587" s="81">
        <f>+AE1587-AL1587-AT1587</f>
        <v>0</v>
      </c>
    </row>
    <row r="1588" spans="1:100" ht="12" customHeight="1">
      <c r="A1588" s="56" t="s">
        <v>729</v>
      </c>
      <c r="B1588" s="13">
        <v>22</v>
      </c>
      <c r="C1588" s="15" t="s">
        <v>402</v>
      </c>
      <c r="D1588" s="15" t="s">
        <v>403</v>
      </c>
      <c r="E1588" s="13"/>
      <c r="F1588" s="13"/>
      <c r="G1588" s="13" t="s">
        <v>256</v>
      </c>
      <c r="H1588" s="13">
        <v>2</v>
      </c>
      <c r="I1588" s="55">
        <v>145.31</v>
      </c>
      <c r="J1588" s="55">
        <v>42900</v>
      </c>
      <c r="K1588" s="15">
        <v>0</v>
      </c>
      <c r="L1588" s="15" t="s">
        <v>41</v>
      </c>
      <c r="M1588" s="62" t="s">
        <v>14</v>
      </c>
      <c r="N1588" s="56" t="s">
        <v>162</v>
      </c>
      <c r="O1588" s="56" t="s">
        <v>730</v>
      </c>
      <c r="S1588" s="56" t="s">
        <v>465</v>
      </c>
      <c r="T1588" s="57" t="s">
        <v>256</v>
      </c>
      <c r="U1588" s="57">
        <v>2</v>
      </c>
      <c r="V1588" s="125">
        <v>141.83000000000001</v>
      </c>
      <c r="W1588" s="125" t="s">
        <v>1017</v>
      </c>
      <c r="X1588" s="65">
        <v>44572</v>
      </c>
      <c r="Y1588" s="65">
        <v>44936</v>
      </c>
      <c r="Z1588" s="69" t="s">
        <v>1080</v>
      </c>
      <c r="AA1588" s="322">
        <v>40858.800000000003</v>
      </c>
      <c r="AB1588" s="56">
        <v>48</v>
      </c>
      <c r="AC1588" s="56">
        <v>24</v>
      </c>
      <c r="AD1588" s="65">
        <v>45321</v>
      </c>
      <c r="AE1588" s="117">
        <v>625</v>
      </c>
      <c r="AF1588" s="117"/>
      <c r="AG1588" s="56" t="s">
        <v>441</v>
      </c>
      <c r="AH1588" s="65">
        <v>45444</v>
      </c>
      <c r="AI1588" s="65"/>
      <c r="AJ1588" s="65"/>
      <c r="AK1588" s="56" t="s">
        <v>2166</v>
      </c>
      <c r="AL1588" s="58">
        <v>625</v>
      </c>
      <c r="AN1588" s="58" t="s">
        <v>2227</v>
      </c>
      <c r="AW1588" s="78">
        <v>45443</v>
      </c>
      <c r="AX1588" s="234">
        <v>2712</v>
      </c>
      <c r="AY1588" s="76"/>
      <c r="AZ1588" s="70"/>
      <c r="BA1588" s="76">
        <v>625</v>
      </c>
      <c r="BC1588" s="65"/>
      <c r="BD1588" s="56"/>
      <c r="BG1588" s="58"/>
      <c r="BH1588" s="58"/>
      <c r="CS1588" s="58">
        <f>+AL1588+AT1588</f>
        <v>625</v>
      </c>
      <c r="CT1588" s="76">
        <f>+BA1588+BG1588+BM1588+BS1588+BY1588+CE1588+CK1588+CQ1588</f>
        <v>625</v>
      </c>
      <c r="CU1588" s="76">
        <f>+CS1588-CT1588</f>
        <v>0</v>
      </c>
      <c r="CV1588" s="81">
        <f>+AE1588-AL1588-AT1588</f>
        <v>0</v>
      </c>
    </row>
    <row r="1589" spans="1:100" ht="12" customHeight="1">
      <c r="A1589" s="56" t="s">
        <v>729</v>
      </c>
      <c r="B1589" s="13">
        <v>22</v>
      </c>
      <c r="C1589" s="15" t="s">
        <v>402</v>
      </c>
      <c r="D1589" s="15" t="s">
        <v>403</v>
      </c>
      <c r="E1589" s="13"/>
      <c r="F1589" s="13"/>
      <c r="G1589" s="13" t="s">
        <v>256</v>
      </c>
      <c r="H1589" s="13">
        <v>2</v>
      </c>
      <c r="I1589" s="55">
        <v>145.31</v>
      </c>
      <c r="J1589" s="55">
        <v>42900</v>
      </c>
      <c r="K1589" s="15">
        <v>0</v>
      </c>
      <c r="L1589" s="15" t="s">
        <v>41</v>
      </c>
      <c r="M1589" s="62" t="s">
        <v>14</v>
      </c>
      <c r="N1589" s="56" t="s">
        <v>162</v>
      </c>
      <c r="O1589" s="56" t="s">
        <v>730</v>
      </c>
      <c r="S1589" s="56" t="s">
        <v>465</v>
      </c>
      <c r="T1589" s="57" t="s">
        <v>256</v>
      </c>
      <c r="U1589" s="57">
        <v>2</v>
      </c>
      <c r="V1589" s="125">
        <v>141.83000000000001</v>
      </c>
      <c r="W1589" s="125" t="s">
        <v>1017</v>
      </c>
      <c r="X1589" s="65">
        <v>44572</v>
      </c>
      <c r="Y1589" s="65">
        <v>44936</v>
      </c>
      <c r="Z1589" s="69" t="s">
        <v>1080</v>
      </c>
      <c r="AA1589" s="322">
        <v>40858.800000000003</v>
      </c>
      <c r="AB1589" s="56">
        <v>48</v>
      </c>
      <c r="AC1589" s="56">
        <v>25</v>
      </c>
      <c r="AD1589" s="65">
        <v>45351</v>
      </c>
      <c r="AE1589" s="117">
        <v>625</v>
      </c>
      <c r="AF1589" s="117"/>
      <c r="AG1589" s="56" t="s">
        <v>441</v>
      </c>
      <c r="AH1589" s="65">
        <v>45484</v>
      </c>
      <c r="AI1589" s="65"/>
      <c r="AJ1589" s="65"/>
      <c r="AK1589" s="56" t="s">
        <v>2168</v>
      </c>
      <c r="AL1589" s="58">
        <v>625</v>
      </c>
      <c r="AN1589" s="58" t="s">
        <v>2229</v>
      </c>
      <c r="AW1589" s="228">
        <v>45484</v>
      </c>
      <c r="AX1589" s="235">
        <v>980259</v>
      </c>
      <c r="AY1589" s="58">
        <v>2368.75</v>
      </c>
      <c r="AZ1589" s="56">
        <v>3.79</v>
      </c>
      <c r="BA1589" s="58">
        <f>+AY1589/AZ1589</f>
        <v>625</v>
      </c>
      <c r="BD1589" s="56"/>
      <c r="CS1589" s="58">
        <f>+AL1589+AT1589</f>
        <v>625</v>
      </c>
      <c r="CT1589" s="76">
        <f>+BA1589+BG1589+BM1589+BS1589+BY1589+CE1589+CK1589+CQ1589</f>
        <v>625</v>
      </c>
      <c r="CU1589" s="76">
        <f>+CS1589-CT1589</f>
        <v>0</v>
      </c>
      <c r="CV1589" s="81">
        <f>+AE1589-AL1589-AT1589</f>
        <v>0</v>
      </c>
    </row>
    <row r="1590" spans="1:100" ht="12" customHeight="1">
      <c r="A1590" s="56" t="s">
        <v>729</v>
      </c>
      <c r="B1590" s="13">
        <v>22</v>
      </c>
      <c r="C1590" s="15" t="s">
        <v>402</v>
      </c>
      <c r="D1590" s="15" t="s">
        <v>403</v>
      </c>
      <c r="E1590" s="13"/>
      <c r="F1590" s="13"/>
      <c r="G1590" s="13" t="s">
        <v>256</v>
      </c>
      <c r="H1590" s="13">
        <v>2</v>
      </c>
      <c r="I1590" s="55">
        <v>145.31</v>
      </c>
      <c r="J1590" s="55">
        <v>42900</v>
      </c>
      <c r="K1590" s="15">
        <v>0</v>
      </c>
      <c r="L1590" s="15" t="s">
        <v>41</v>
      </c>
      <c r="M1590" s="62" t="s">
        <v>14</v>
      </c>
      <c r="N1590" s="56" t="s">
        <v>162</v>
      </c>
      <c r="O1590" s="56" t="s">
        <v>730</v>
      </c>
      <c r="S1590" s="56" t="s">
        <v>465</v>
      </c>
      <c r="T1590" s="57" t="s">
        <v>256</v>
      </c>
      <c r="U1590" s="57">
        <v>2</v>
      </c>
      <c r="V1590" s="125">
        <v>141.83000000000001</v>
      </c>
      <c r="W1590" s="125" t="s">
        <v>1017</v>
      </c>
      <c r="X1590" s="65">
        <v>44572</v>
      </c>
      <c r="Y1590" s="65">
        <v>44936</v>
      </c>
      <c r="Z1590" s="69" t="s">
        <v>1080</v>
      </c>
      <c r="AA1590" s="322">
        <v>40858.800000000003</v>
      </c>
      <c r="AB1590" s="56">
        <v>48</v>
      </c>
      <c r="AC1590" s="56">
        <v>26</v>
      </c>
      <c r="AD1590" s="65">
        <v>45381</v>
      </c>
      <c r="AE1590" s="117">
        <v>625</v>
      </c>
      <c r="AF1590" s="117"/>
      <c r="AG1590" s="56" t="s">
        <v>441</v>
      </c>
      <c r="AH1590" s="65">
        <v>45561</v>
      </c>
      <c r="AI1590" s="65"/>
      <c r="AJ1590" s="65"/>
      <c r="AK1590" s="56" t="s">
        <v>2170</v>
      </c>
      <c r="AL1590" s="58">
        <v>625</v>
      </c>
      <c r="AN1590" s="58" t="s">
        <v>2231</v>
      </c>
      <c r="AW1590" s="65">
        <v>45561</v>
      </c>
      <c r="AX1590" s="235">
        <v>3201</v>
      </c>
      <c r="BA1590" s="58">
        <v>625</v>
      </c>
      <c r="BD1590" s="56"/>
      <c r="CS1590" s="58">
        <f>+AL1590+AT1590</f>
        <v>625</v>
      </c>
      <c r="CT1590" s="76">
        <f>+BA1590+BG1590+BM1590+BS1590+BY1590+CE1590+CK1590+CQ1590</f>
        <v>625</v>
      </c>
      <c r="CU1590" s="76">
        <f>+CS1590-CT1590</f>
        <v>0</v>
      </c>
      <c r="CV1590" s="81">
        <f>+AE1590-AL1590-AT1590</f>
        <v>0</v>
      </c>
    </row>
    <row r="1591" spans="1:100" ht="12" customHeight="1">
      <c r="A1591" s="56" t="s">
        <v>729</v>
      </c>
      <c r="B1591" s="13">
        <v>22</v>
      </c>
      <c r="C1591" s="15" t="s">
        <v>402</v>
      </c>
      <c r="D1591" s="15" t="s">
        <v>403</v>
      </c>
      <c r="E1591" s="13"/>
      <c r="F1591" s="13"/>
      <c r="G1591" s="13" t="s">
        <v>256</v>
      </c>
      <c r="H1591" s="13">
        <v>2</v>
      </c>
      <c r="I1591" s="55">
        <v>145.31</v>
      </c>
      <c r="J1591" s="55">
        <v>42900</v>
      </c>
      <c r="K1591" s="15">
        <v>0</v>
      </c>
      <c r="L1591" s="15" t="s">
        <v>41</v>
      </c>
      <c r="M1591" s="62" t="s">
        <v>14</v>
      </c>
      <c r="N1591" s="56" t="s">
        <v>162</v>
      </c>
      <c r="O1591" s="56" t="s">
        <v>730</v>
      </c>
      <c r="S1591" s="56" t="s">
        <v>465</v>
      </c>
      <c r="T1591" s="57" t="s">
        <v>256</v>
      </c>
      <c r="U1591" s="57">
        <v>2</v>
      </c>
      <c r="V1591" s="125">
        <v>141.83000000000001</v>
      </c>
      <c r="W1591" s="125" t="s">
        <v>1017</v>
      </c>
      <c r="X1591" s="65">
        <v>44572</v>
      </c>
      <c r="Y1591" s="65">
        <v>44936</v>
      </c>
      <c r="Z1591" s="69" t="s">
        <v>1080</v>
      </c>
      <c r="AA1591" s="322">
        <v>40858.800000000003</v>
      </c>
      <c r="AB1591" s="56">
        <v>48</v>
      </c>
      <c r="AC1591" s="56">
        <v>27</v>
      </c>
      <c r="AD1591" s="65">
        <v>45412</v>
      </c>
      <c r="AE1591" s="117">
        <v>625</v>
      </c>
      <c r="AF1591" s="117"/>
      <c r="AG1591" s="56" t="s">
        <v>441</v>
      </c>
      <c r="AH1591" s="65">
        <v>45561</v>
      </c>
      <c r="AI1591" s="65"/>
      <c r="AJ1591" s="65"/>
      <c r="AK1591" s="56" t="s">
        <v>2171</v>
      </c>
      <c r="AL1591" s="58">
        <v>625</v>
      </c>
      <c r="AN1591" s="58" t="s">
        <v>2232</v>
      </c>
      <c r="AW1591" s="65">
        <v>45561</v>
      </c>
      <c r="AX1591" s="235">
        <v>3201</v>
      </c>
      <c r="BA1591" s="58">
        <v>625</v>
      </c>
      <c r="BD1591" s="56"/>
      <c r="CS1591" s="58">
        <f>+AL1591+AT1591</f>
        <v>625</v>
      </c>
      <c r="CT1591" s="76">
        <f>+BA1591+BG1591+BM1591+BS1591+BY1591+CE1591+CK1591+CQ1591</f>
        <v>625</v>
      </c>
      <c r="CU1591" s="76">
        <f>+CS1591-CT1591</f>
        <v>0</v>
      </c>
      <c r="CV1591" s="81">
        <f>+AE1591-AL1591-AT1591</f>
        <v>0</v>
      </c>
    </row>
    <row r="1592" spans="1:100" ht="12" customHeight="1">
      <c r="A1592" s="56" t="s">
        <v>729</v>
      </c>
      <c r="B1592" s="13">
        <v>22</v>
      </c>
      <c r="C1592" s="15" t="s">
        <v>402</v>
      </c>
      <c r="D1592" s="15" t="s">
        <v>403</v>
      </c>
      <c r="E1592" s="13"/>
      <c r="F1592" s="13"/>
      <c r="G1592" s="13" t="s">
        <v>256</v>
      </c>
      <c r="H1592" s="13">
        <v>2</v>
      </c>
      <c r="I1592" s="55">
        <v>145.31</v>
      </c>
      <c r="J1592" s="55">
        <v>42900</v>
      </c>
      <c r="K1592" s="15">
        <v>0</v>
      </c>
      <c r="L1592" s="15" t="s">
        <v>41</v>
      </c>
      <c r="M1592" s="62" t="s">
        <v>14</v>
      </c>
      <c r="N1592" s="56" t="s">
        <v>162</v>
      </c>
      <c r="O1592" s="56" t="s">
        <v>730</v>
      </c>
      <c r="S1592" s="56" t="s">
        <v>465</v>
      </c>
      <c r="T1592" s="57" t="s">
        <v>256</v>
      </c>
      <c r="U1592" s="57">
        <v>2</v>
      </c>
      <c r="V1592" s="125">
        <v>141.83000000000001</v>
      </c>
      <c r="W1592" s="125" t="s">
        <v>1017</v>
      </c>
      <c r="X1592" s="65">
        <v>44572</v>
      </c>
      <c r="Y1592" s="65">
        <v>44936</v>
      </c>
      <c r="Z1592" s="69" t="s">
        <v>1080</v>
      </c>
      <c r="AA1592" s="322">
        <v>40858.800000000003</v>
      </c>
      <c r="AB1592" s="56">
        <v>48</v>
      </c>
      <c r="AC1592" s="56">
        <v>28</v>
      </c>
      <c r="AD1592" s="65">
        <v>45442</v>
      </c>
      <c r="AE1592" s="117">
        <v>625</v>
      </c>
      <c r="AF1592" s="117"/>
      <c r="AG1592" s="56" t="s">
        <v>441</v>
      </c>
      <c r="AH1592" s="65">
        <v>45561</v>
      </c>
      <c r="AI1592" s="65"/>
      <c r="AJ1592" s="65"/>
      <c r="AK1592" s="56" t="s">
        <v>2172</v>
      </c>
      <c r="AL1592" s="58">
        <v>625</v>
      </c>
      <c r="AN1592" s="58" t="s">
        <v>2233</v>
      </c>
      <c r="AW1592" s="65">
        <v>45561</v>
      </c>
      <c r="AX1592" s="235">
        <v>3201</v>
      </c>
      <c r="BA1592" s="58">
        <v>625</v>
      </c>
      <c r="BD1592" s="56"/>
      <c r="CS1592" s="58">
        <f>+AL1592+AT1592</f>
        <v>625</v>
      </c>
      <c r="CT1592" s="76">
        <f>+BA1592+BG1592+BM1592+BS1592+BY1592+CE1592+CK1592+CQ1592</f>
        <v>625</v>
      </c>
      <c r="CU1592" s="76">
        <f>+CS1592-CT1592</f>
        <v>0</v>
      </c>
      <c r="CV1592" s="81">
        <f>+AE1592-AL1592-AT1592</f>
        <v>0</v>
      </c>
    </row>
    <row r="1593" spans="1:100">
      <c r="A1593" s="56" t="s">
        <v>729</v>
      </c>
      <c r="B1593" s="13">
        <v>22</v>
      </c>
      <c r="C1593" s="15" t="s">
        <v>402</v>
      </c>
      <c r="D1593" s="15" t="s">
        <v>403</v>
      </c>
      <c r="E1593" s="13"/>
      <c r="F1593" s="13"/>
      <c r="G1593" s="13" t="s">
        <v>256</v>
      </c>
      <c r="H1593" s="13">
        <v>2</v>
      </c>
      <c r="I1593" s="55">
        <v>145.31</v>
      </c>
      <c r="J1593" s="55">
        <v>42900</v>
      </c>
      <c r="K1593" s="15">
        <v>0</v>
      </c>
      <c r="L1593" s="15" t="s">
        <v>41</v>
      </c>
      <c r="M1593" s="62" t="s">
        <v>14</v>
      </c>
      <c r="N1593" s="56" t="s">
        <v>162</v>
      </c>
      <c r="O1593" s="56" t="s">
        <v>730</v>
      </c>
      <c r="S1593" s="56" t="s">
        <v>465</v>
      </c>
      <c r="T1593" s="57" t="s">
        <v>256</v>
      </c>
      <c r="U1593" s="57">
        <v>2</v>
      </c>
      <c r="V1593" s="125">
        <v>141.83000000000001</v>
      </c>
      <c r="W1593" s="125" t="s">
        <v>1017</v>
      </c>
      <c r="X1593" s="65">
        <v>44572</v>
      </c>
      <c r="Y1593" s="65">
        <v>44936</v>
      </c>
      <c r="Z1593" s="69" t="s">
        <v>1080</v>
      </c>
      <c r="AA1593" s="322">
        <v>40858.800000000003</v>
      </c>
      <c r="AB1593" s="56">
        <v>48</v>
      </c>
      <c r="AC1593" s="56">
        <v>29</v>
      </c>
      <c r="AD1593" s="65">
        <v>45473</v>
      </c>
      <c r="AE1593" s="117">
        <v>625</v>
      </c>
      <c r="AF1593" s="117"/>
      <c r="AG1593" s="56" t="s">
        <v>441</v>
      </c>
      <c r="AH1593" s="65">
        <v>45628</v>
      </c>
      <c r="AI1593" s="65"/>
      <c r="AJ1593" s="65"/>
      <c r="AK1593" s="56" t="s">
        <v>2176</v>
      </c>
      <c r="AL1593" s="58">
        <v>625</v>
      </c>
      <c r="AN1593" s="58" t="s">
        <v>2237</v>
      </c>
      <c r="AW1593" s="65">
        <v>45628</v>
      </c>
      <c r="AX1593" s="57">
        <v>3463</v>
      </c>
      <c r="BA1593" s="58">
        <v>625</v>
      </c>
      <c r="BC1593" s="65"/>
      <c r="BD1593" s="56"/>
      <c r="BG1593" s="58"/>
      <c r="BH1593" s="58"/>
      <c r="CS1593" s="58">
        <f>+AL1593+AT1593</f>
        <v>625</v>
      </c>
      <c r="CT1593" s="76">
        <f>+BA1593+BG1593+BM1593+BS1593+BY1593+CE1593+CK1593+CQ1593</f>
        <v>625</v>
      </c>
      <c r="CU1593" s="76">
        <f>+CS1593-CT1593</f>
        <v>0</v>
      </c>
      <c r="CV1593" s="81">
        <f>+AE1593-AL1593-AT1593</f>
        <v>0</v>
      </c>
    </row>
    <row r="1594" spans="1:100">
      <c r="A1594" s="56" t="s">
        <v>729</v>
      </c>
      <c r="B1594" s="13">
        <v>22</v>
      </c>
      <c r="C1594" s="15" t="s">
        <v>402</v>
      </c>
      <c r="D1594" s="15" t="s">
        <v>403</v>
      </c>
      <c r="E1594" s="13"/>
      <c r="F1594" s="13"/>
      <c r="G1594" s="13" t="s">
        <v>256</v>
      </c>
      <c r="H1594" s="13">
        <v>2</v>
      </c>
      <c r="I1594" s="55">
        <v>145.31</v>
      </c>
      <c r="J1594" s="55">
        <v>42900</v>
      </c>
      <c r="K1594" s="15">
        <v>0</v>
      </c>
      <c r="L1594" s="15" t="s">
        <v>41</v>
      </c>
      <c r="M1594" s="62" t="s">
        <v>14</v>
      </c>
      <c r="N1594" s="56" t="s">
        <v>162</v>
      </c>
      <c r="O1594" s="56" t="s">
        <v>730</v>
      </c>
      <c r="S1594" s="56" t="s">
        <v>465</v>
      </c>
      <c r="T1594" s="57" t="s">
        <v>256</v>
      </c>
      <c r="U1594" s="57">
        <v>2</v>
      </c>
      <c r="V1594" s="125">
        <v>141.83000000000001</v>
      </c>
      <c r="W1594" s="125" t="s">
        <v>1017</v>
      </c>
      <c r="X1594" s="65">
        <v>44572</v>
      </c>
      <c r="Y1594" s="65">
        <v>44936</v>
      </c>
      <c r="Z1594" s="69" t="s">
        <v>1080</v>
      </c>
      <c r="AA1594" s="322">
        <v>40858.800000000003</v>
      </c>
      <c r="AB1594" s="56">
        <v>48</v>
      </c>
      <c r="AC1594" s="56">
        <v>30</v>
      </c>
      <c r="AD1594" s="65">
        <v>45503</v>
      </c>
      <c r="AE1594" s="117">
        <v>625</v>
      </c>
      <c r="AF1594" s="117"/>
      <c r="AG1594" s="56" t="s">
        <v>441</v>
      </c>
      <c r="AH1594" s="65">
        <v>45628</v>
      </c>
      <c r="AI1594" s="65"/>
      <c r="AJ1594" s="65"/>
      <c r="AK1594" s="56" t="s">
        <v>2177</v>
      </c>
      <c r="AL1594" s="58">
        <v>625</v>
      </c>
      <c r="AN1594" s="58" t="s">
        <v>2238</v>
      </c>
      <c r="AW1594" s="65">
        <v>45628</v>
      </c>
      <c r="AX1594" s="57">
        <v>3463</v>
      </c>
      <c r="BA1594" s="58">
        <v>625</v>
      </c>
      <c r="BC1594" s="65"/>
      <c r="BD1594" s="56"/>
      <c r="BG1594" s="58"/>
      <c r="BH1594" s="58"/>
      <c r="CS1594" s="58">
        <f>+AL1594+AT1594</f>
        <v>625</v>
      </c>
      <c r="CT1594" s="76">
        <f>+BA1594+BG1594+BM1594+BS1594+BY1594+CE1594+CK1594+CQ1594</f>
        <v>625</v>
      </c>
      <c r="CU1594" s="76">
        <f>+CS1594-CT1594</f>
        <v>0</v>
      </c>
      <c r="CV1594" s="81">
        <f>+AE1594-AL1594-AT1594</f>
        <v>0</v>
      </c>
    </row>
    <row r="1595" spans="1:100" ht="12.75">
      <c r="A1595" s="56" t="s">
        <v>729</v>
      </c>
      <c r="B1595" s="13">
        <v>22</v>
      </c>
      <c r="C1595" s="15" t="s">
        <v>402</v>
      </c>
      <c r="D1595" s="15" t="s">
        <v>403</v>
      </c>
      <c r="E1595" s="13"/>
      <c r="F1595" s="13"/>
      <c r="G1595" s="13" t="s">
        <v>256</v>
      </c>
      <c r="H1595" s="13">
        <v>2</v>
      </c>
      <c r="I1595" s="55">
        <v>145.31</v>
      </c>
      <c r="J1595" s="55">
        <v>42900</v>
      </c>
      <c r="K1595" s="15">
        <v>0</v>
      </c>
      <c r="L1595" s="15" t="s">
        <v>41</v>
      </c>
      <c r="M1595" s="62" t="s">
        <v>14</v>
      </c>
      <c r="N1595" s="56" t="s">
        <v>162</v>
      </c>
      <c r="O1595" s="56" t="s">
        <v>730</v>
      </c>
      <c r="S1595" s="56" t="s">
        <v>465</v>
      </c>
      <c r="T1595" s="57" t="s">
        <v>256</v>
      </c>
      <c r="U1595" s="57">
        <v>2</v>
      </c>
      <c r="V1595" s="125">
        <v>141.83000000000001</v>
      </c>
      <c r="W1595" s="125" t="s">
        <v>1017</v>
      </c>
      <c r="X1595" s="65">
        <v>44572</v>
      </c>
      <c r="Y1595" s="65">
        <v>44936</v>
      </c>
      <c r="Z1595" s="69" t="s">
        <v>1080</v>
      </c>
      <c r="AA1595" s="322">
        <v>40858.800000000003</v>
      </c>
      <c r="AB1595" s="56">
        <v>48</v>
      </c>
      <c r="AC1595" s="56">
        <v>31</v>
      </c>
      <c r="AD1595" s="65">
        <v>45534</v>
      </c>
      <c r="AE1595" s="117">
        <v>625</v>
      </c>
      <c r="AF1595" s="117"/>
      <c r="AG1595" s="56" t="s">
        <v>441</v>
      </c>
      <c r="AH1595" s="126">
        <v>45749</v>
      </c>
      <c r="AI1595" s="126"/>
      <c r="AJ1595" s="126"/>
      <c r="AK1595" s="58" t="s">
        <v>2241</v>
      </c>
      <c r="AL1595" s="58">
        <v>625</v>
      </c>
      <c r="AN1595" s="58" t="s">
        <v>2262</v>
      </c>
      <c r="AW1595" s="163">
        <v>45749</v>
      </c>
      <c r="AX1595" s="165">
        <v>3956</v>
      </c>
      <c r="AY1595" s="219"/>
      <c r="BA1595" s="58">
        <v>621.20000000000005</v>
      </c>
      <c r="BC1595" s="65">
        <v>45749</v>
      </c>
      <c r="BD1595" s="56">
        <v>125411</v>
      </c>
      <c r="BE1595" s="56">
        <v>12.6</v>
      </c>
      <c r="BF1595" s="56">
        <v>3.32</v>
      </c>
      <c r="BG1595" s="58">
        <f>+BE1595/BF1595</f>
        <v>3.7951807228915664</v>
      </c>
      <c r="BH1595" s="58"/>
      <c r="CS1595" s="58">
        <f>+AL1595+AT1595</f>
        <v>625</v>
      </c>
      <c r="CT1595" s="76">
        <f>+BA1595+BG1595+BM1595+BS1595+BY1595+CE1595+CK1595+CQ1595</f>
        <v>624.99518072289163</v>
      </c>
      <c r="CU1595" s="76">
        <f>+CS1595-CT1595</f>
        <v>4.8192771083677144E-3</v>
      </c>
      <c r="CV1595" s="81">
        <f>+AE1595-AL1595-AT1595</f>
        <v>0</v>
      </c>
    </row>
    <row r="1596" spans="1:100" ht="12.75">
      <c r="A1596" s="56" t="s">
        <v>729</v>
      </c>
      <c r="B1596" s="13">
        <v>22</v>
      </c>
      <c r="C1596" s="15" t="s">
        <v>402</v>
      </c>
      <c r="D1596" s="15" t="s">
        <v>403</v>
      </c>
      <c r="E1596" s="13"/>
      <c r="F1596" s="13"/>
      <c r="G1596" s="13" t="s">
        <v>256</v>
      </c>
      <c r="H1596" s="13">
        <v>2</v>
      </c>
      <c r="I1596" s="55">
        <v>145.31</v>
      </c>
      <c r="J1596" s="55">
        <v>42900</v>
      </c>
      <c r="K1596" s="15">
        <v>0</v>
      </c>
      <c r="L1596" s="15" t="s">
        <v>41</v>
      </c>
      <c r="M1596" s="62" t="s">
        <v>14</v>
      </c>
      <c r="N1596" s="56" t="s">
        <v>162</v>
      </c>
      <c r="O1596" s="56" t="s">
        <v>730</v>
      </c>
      <c r="S1596" s="56" t="s">
        <v>465</v>
      </c>
      <c r="T1596" s="57" t="s">
        <v>256</v>
      </c>
      <c r="U1596" s="57">
        <v>2</v>
      </c>
      <c r="V1596" s="125">
        <v>141.83000000000001</v>
      </c>
      <c r="W1596" s="125" t="s">
        <v>1017</v>
      </c>
      <c r="X1596" s="65">
        <v>44572</v>
      </c>
      <c r="Y1596" s="65">
        <v>44936</v>
      </c>
      <c r="Z1596" s="69" t="s">
        <v>1080</v>
      </c>
      <c r="AA1596" s="322">
        <v>40858.800000000003</v>
      </c>
      <c r="AB1596" s="56">
        <v>48</v>
      </c>
      <c r="AC1596" s="56">
        <v>32</v>
      </c>
      <c r="AD1596" s="65">
        <v>45565</v>
      </c>
      <c r="AE1596" s="117">
        <v>625</v>
      </c>
      <c r="AF1596" s="117"/>
      <c r="AG1596" s="56" t="s">
        <v>441</v>
      </c>
      <c r="AH1596" s="126">
        <v>45749</v>
      </c>
      <c r="AI1596" s="126"/>
      <c r="AJ1596" s="126"/>
      <c r="AK1596" s="58" t="s">
        <v>2242</v>
      </c>
      <c r="AL1596" s="58">
        <v>625</v>
      </c>
      <c r="AN1596" s="58" t="s">
        <v>2263</v>
      </c>
      <c r="AW1596" s="163">
        <v>45749</v>
      </c>
      <c r="AX1596" s="165">
        <v>3956</v>
      </c>
      <c r="AY1596" s="219"/>
      <c r="BA1596" s="58">
        <v>625</v>
      </c>
      <c r="BD1596" s="56"/>
      <c r="CS1596" s="58">
        <f>+AL1596+AT1596</f>
        <v>625</v>
      </c>
      <c r="CT1596" s="76">
        <f>+BA1596+BG1596+BM1596+BS1596+BY1596+CE1596+CK1596+CQ1596</f>
        <v>625</v>
      </c>
      <c r="CU1596" s="76">
        <f>+CS1596-CT1596</f>
        <v>0</v>
      </c>
      <c r="CV1596" s="81">
        <f>+AE1596-AL1596-AT1596</f>
        <v>0</v>
      </c>
    </row>
    <row r="1597" spans="1:100" ht="12.75">
      <c r="A1597" s="56" t="s">
        <v>729</v>
      </c>
      <c r="B1597" s="13">
        <v>22</v>
      </c>
      <c r="C1597" s="15" t="s">
        <v>402</v>
      </c>
      <c r="D1597" s="15" t="s">
        <v>403</v>
      </c>
      <c r="E1597" s="13"/>
      <c r="F1597" s="13"/>
      <c r="G1597" s="13" t="s">
        <v>256</v>
      </c>
      <c r="H1597" s="13">
        <v>2</v>
      </c>
      <c r="I1597" s="55">
        <v>145.31</v>
      </c>
      <c r="J1597" s="55">
        <v>42900</v>
      </c>
      <c r="K1597" s="15">
        <v>0</v>
      </c>
      <c r="L1597" s="15" t="s">
        <v>41</v>
      </c>
      <c r="M1597" s="62" t="s">
        <v>14</v>
      </c>
      <c r="N1597" s="56" t="s">
        <v>162</v>
      </c>
      <c r="O1597" s="56" t="s">
        <v>730</v>
      </c>
      <c r="S1597" s="56" t="s">
        <v>465</v>
      </c>
      <c r="T1597" s="57" t="s">
        <v>256</v>
      </c>
      <c r="U1597" s="57">
        <v>2</v>
      </c>
      <c r="V1597" s="125">
        <v>141.83000000000001</v>
      </c>
      <c r="W1597" s="125" t="s">
        <v>1017</v>
      </c>
      <c r="X1597" s="65">
        <v>44572</v>
      </c>
      <c r="Y1597" s="65">
        <v>44936</v>
      </c>
      <c r="Z1597" s="69" t="s">
        <v>1080</v>
      </c>
      <c r="AA1597" s="322">
        <v>40858.800000000003</v>
      </c>
      <c r="AB1597" s="56">
        <v>48</v>
      </c>
      <c r="AC1597" s="56">
        <v>33</v>
      </c>
      <c r="AD1597" s="65">
        <v>45595</v>
      </c>
      <c r="AE1597" s="117">
        <v>625</v>
      </c>
      <c r="AF1597" s="117"/>
      <c r="AG1597" s="56" t="s">
        <v>441</v>
      </c>
      <c r="AH1597" s="126">
        <v>45749</v>
      </c>
      <c r="AI1597" s="126"/>
      <c r="AJ1597" s="126"/>
      <c r="AK1597" s="58" t="s">
        <v>2243</v>
      </c>
      <c r="AL1597" s="58">
        <v>625</v>
      </c>
      <c r="AN1597" s="58" t="s">
        <v>2264</v>
      </c>
      <c r="AW1597" s="163">
        <v>45749</v>
      </c>
      <c r="AX1597" s="165">
        <v>3956</v>
      </c>
      <c r="AY1597" s="219"/>
      <c r="BA1597" s="58">
        <v>625</v>
      </c>
      <c r="BD1597" s="56"/>
      <c r="CS1597" s="58">
        <f>+AL1597+AT1597</f>
        <v>625</v>
      </c>
      <c r="CT1597" s="76">
        <f>+BA1597+BG1597+BM1597+BS1597+BY1597+CE1597+CK1597+CQ1597</f>
        <v>625</v>
      </c>
      <c r="CU1597" s="76">
        <f>+CS1597-CT1597</f>
        <v>0</v>
      </c>
      <c r="CV1597" s="81">
        <f>+AE1597-AL1597-AT1597</f>
        <v>0</v>
      </c>
    </row>
    <row r="1598" spans="1:100" ht="12.75">
      <c r="A1598" s="56" t="s">
        <v>729</v>
      </c>
      <c r="B1598" s="13">
        <v>22</v>
      </c>
      <c r="C1598" s="15" t="s">
        <v>402</v>
      </c>
      <c r="D1598" s="15" t="s">
        <v>403</v>
      </c>
      <c r="E1598" s="13"/>
      <c r="F1598" s="13"/>
      <c r="G1598" s="13" t="s">
        <v>256</v>
      </c>
      <c r="H1598" s="13">
        <v>2</v>
      </c>
      <c r="I1598" s="55">
        <v>145.31</v>
      </c>
      <c r="J1598" s="55">
        <v>42900</v>
      </c>
      <c r="K1598" s="15">
        <v>0</v>
      </c>
      <c r="L1598" s="15" t="s">
        <v>41</v>
      </c>
      <c r="M1598" s="62" t="s">
        <v>14</v>
      </c>
      <c r="N1598" s="56" t="s">
        <v>162</v>
      </c>
      <c r="O1598" s="56" t="s">
        <v>730</v>
      </c>
      <c r="S1598" s="56" t="s">
        <v>465</v>
      </c>
      <c r="T1598" s="57" t="s">
        <v>256</v>
      </c>
      <c r="U1598" s="57">
        <v>2</v>
      </c>
      <c r="V1598" s="125">
        <v>141.83000000000001</v>
      </c>
      <c r="W1598" s="125" t="s">
        <v>1017</v>
      </c>
      <c r="X1598" s="65">
        <v>44572</v>
      </c>
      <c r="Y1598" s="65">
        <v>44936</v>
      </c>
      <c r="Z1598" s="69" t="s">
        <v>1080</v>
      </c>
      <c r="AA1598" s="322">
        <v>40858.800000000003</v>
      </c>
      <c r="AB1598" s="56">
        <v>48</v>
      </c>
      <c r="AC1598" s="56">
        <v>34</v>
      </c>
      <c r="AD1598" s="65">
        <v>45626</v>
      </c>
      <c r="AE1598" s="117">
        <v>625</v>
      </c>
      <c r="AF1598" s="117"/>
      <c r="AG1598" s="56" t="s">
        <v>441</v>
      </c>
      <c r="AH1598" s="126">
        <v>45749</v>
      </c>
      <c r="AI1598" s="126"/>
      <c r="AJ1598" s="126"/>
      <c r="AK1598" s="76" t="s">
        <v>2244</v>
      </c>
      <c r="AL1598" s="58">
        <v>625</v>
      </c>
      <c r="AN1598" s="58" t="s">
        <v>2265</v>
      </c>
      <c r="AW1598" s="163">
        <v>45749</v>
      </c>
      <c r="AX1598" s="165">
        <v>3956</v>
      </c>
      <c r="AY1598" s="219"/>
      <c r="BA1598" s="58">
        <v>625</v>
      </c>
      <c r="BD1598" s="56"/>
      <c r="CS1598" s="58">
        <f>+AL1598+AT1598</f>
        <v>625</v>
      </c>
      <c r="CT1598" s="76">
        <f>+BA1598+BG1598+BM1598+BS1598+BY1598+CE1598+CK1598+CQ1598</f>
        <v>625</v>
      </c>
      <c r="CU1598" s="76">
        <f>+CS1598-CT1598</f>
        <v>0</v>
      </c>
      <c r="CV1598" s="81">
        <f>+AE1598-AL1598-AT1598</f>
        <v>0</v>
      </c>
    </row>
    <row r="1599" spans="1:100">
      <c r="A1599" s="56" t="s">
        <v>729</v>
      </c>
      <c r="B1599" s="13">
        <v>22</v>
      </c>
      <c r="C1599" s="15" t="s">
        <v>402</v>
      </c>
      <c r="D1599" s="15" t="s">
        <v>403</v>
      </c>
      <c r="E1599" s="13"/>
      <c r="F1599" s="13"/>
      <c r="G1599" s="13" t="s">
        <v>256</v>
      </c>
      <c r="H1599" s="13">
        <v>2</v>
      </c>
      <c r="I1599" s="55">
        <v>145.31</v>
      </c>
      <c r="J1599" s="55">
        <v>42900</v>
      </c>
      <c r="K1599" s="15">
        <v>0</v>
      </c>
      <c r="L1599" s="15" t="s">
        <v>41</v>
      </c>
      <c r="M1599" s="62" t="s">
        <v>14</v>
      </c>
      <c r="N1599" s="56" t="s">
        <v>162</v>
      </c>
      <c r="O1599" s="56" t="s">
        <v>730</v>
      </c>
      <c r="S1599" s="56" t="s">
        <v>465</v>
      </c>
      <c r="T1599" s="57" t="s">
        <v>256</v>
      </c>
      <c r="U1599" s="57">
        <v>2</v>
      </c>
      <c r="V1599" s="125">
        <v>141.83000000000001</v>
      </c>
      <c r="W1599" s="125" t="s">
        <v>1017</v>
      </c>
      <c r="X1599" s="65">
        <v>44572</v>
      </c>
      <c r="Y1599" s="65">
        <v>44936</v>
      </c>
      <c r="Z1599" s="69" t="s">
        <v>1080</v>
      </c>
      <c r="AA1599" s="322">
        <v>40858.800000000003</v>
      </c>
      <c r="AB1599" s="56">
        <v>48</v>
      </c>
      <c r="AC1599" s="56">
        <v>35</v>
      </c>
      <c r="AD1599" s="65">
        <v>45656</v>
      </c>
      <c r="AE1599" s="117">
        <v>625</v>
      </c>
      <c r="AF1599" s="117"/>
      <c r="AG1599" s="56" t="s">
        <v>441</v>
      </c>
      <c r="AH1599" s="126">
        <v>45827</v>
      </c>
      <c r="AI1599" s="126"/>
      <c r="AJ1599" s="126"/>
      <c r="AK1599" s="76" t="s">
        <v>2249</v>
      </c>
      <c r="AL1599" s="58">
        <v>625</v>
      </c>
      <c r="AN1599" s="58" t="s">
        <v>2270</v>
      </c>
      <c r="AW1599" s="65">
        <v>45824</v>
      </c>
      <c r="AX1599" s="57">
        <v>4299</v>
      </c>
      <c r="AY1599" s="58"/>
      <c r="BA1599" s="58">
        <v>603.34</v>
      </c>
      <c r="BC1599" s="65">
        <v>45824</v>
      </c>
      <c r="BD1599" s="56">
        <v>4301</v>
      </c>
      <c r="BG1599" s="56">
        <v>20</v>
      </c>
      <c r="BI1599" s="65">
        <v>45827</v>
      </c>
      <c r="BJ1599" s="56">
        <v>519391</v>
      </c>
      <c r="BK1599" s="56">
        <v>5.4</v>
      </c>
      <c r="BL1599" s="56">
        <v>3.6040000000000001</v>
      </c>
      <c r="BM1599" s="58">
        <f>+BK1599/BL1599</f>
        <v>1.4983351831298557</v>
      </c>
      <c r="BN1599" s="58"/>
      <c r="CS1599" s="58">
        <f>+AL1599+AT1599</f>
        <v>625</v>
      </c>
      <c r="CT1599" s="76">
        <f>+BA1599+BG1599+BM1599+BS1599+BY1599+CE1599+CK1599+CQ1599</f>
        <v>624.83833518312986</v>
      </c>
      <c r="CU1599" s="76">
        <f>+CS1599-CT1599</f>
        <v>0.16166481687014311</v>
      </c>
      <c r="CV1599" s="81">
        <f>+AE1599-AL1599-AT1599</f>
        <v>0</v>
      </c>
    </row>
    <row r="1600" spans="1:100">
      <c r="A1600" s="56" t="s">
        <v>729</v>
      </c>
      <c r="B1600" s="13">
        <v>22</v>
      </c>
      <c r="C1600" s="15" t="s">
        <v>402</v>
      </c>
      <c r="D1600" s="15" t="s">
        <v>403</v>
      </c>
      <c r="E1600" s="13"/>
      <c r="F1600" s="13"/>
      <c r="G1600" s="13" t="s">
        <v>256</v>
      </c>
      <c r="H1600" s="13">
        <v>2</v>
      </c>
      <c r="I1600" s="55">
        <v>145.31</v>
      </c>
      <c r="J1600" s="55">
        <v>42900</v>
      </c>
      <c r="K1600" s="15">
        <v>0</v>
      </c>
      <c r="L1600" s="15" t="s">
        <v>41</v>
      </c>
      <c r="M1600" s="62" t="s">
        <v>14</v>
      </c>
      <c r="N1600" s="56" t="s">
        <v>162</v>
      </c>
      <c r="O1600" s="56" t="s">
        <v>730</v>
      </c>
      <c r="S1600" s="56" t="s">
        <v>465</v>
      </c>
      <c r="T1600" s="57" t="s">
        <v>256</v>
      </c>
      <c r="U1600" s="57">
        <v>2</v>
      </c>
      <c r="V1600" s="125">
        <v>141.83000000000001</v>
      </c>
      <c r="W1600" s="125" t="s">
        <v>1017</v>
      </c>
      <c r="X1600" s="65">
        <v>44572</v>
      </c>
      <c r="Y1600" s="65">
        <v>44936</v>
      </c>
      <c r="Z1600" s="69" t="s">
        <v>1080</v>
      </c>
      <c r="AA1600" s="322">
        <v>40858.800000000003</v>
      </c>
      <c r="AB1600" s="56">
        <v>48</v>
      </c>
      <c r="AC1600" s="56">
        <v>36</v>
      </c>
      <c r="AD1600" s="65">
        <v>45687</v>
      </c>
      <c r="AE1600" s="117">
        <v>625</v>
      </c>
      <c r="AF1600" s="117"/>
      <c r="AG1600" s="56" t="s">
        <v>441</v>
      </c>
      <c r="AH1600" s="126">
        <v>45827</v>
      </c>
      <c r="AI1600" s="126"/>
      <c r="AJ1600" s="126"/>
      <c r="AK1600" s="76" t="s">
        <v>2250</v>
      </c>
      <c r="AL1600" s="58">
        <v>625</v>
      </c>
      <c r="AN1600" s="58" t="s">
        <v>2271</v>
      </c>
      <c r="AW1600" s="65">
        <v>45824</v>
      </c>
      <c r="AX1600" s="57">
        <v>4299</v>
      </c>
      <c r="AY1600" s="58"/>
      <c r="BA1600" s="58">
        <v>625</v>
      </c>
      <c r="BD1600" s="56"/>
      <c r="CS1600" s="58">
        <f>+AL1600+AT1600</f>
        <v>625</v>
      </c>
      <c r="CT1600" s="76">
        <f>+BA1600+BG1600+BM1600+BS1600+BY1600+CE1600+CK1600+CQ1600</f>
        <v>625</v>
      </c>
      <c r="CU1600" s="76">
        <f>+CS1600-CT1600</f>
        <v>0</v>
      </c>
      <c r="CV1600" s="81">
        <f>+AE1600-AL1600-AT1600</f>
        <v>0</v>
      </c>
    </row>
    <row r="1601" spans="1:100">
      <c r="A1601" s="56" t="s">
        <v>729</v>
      </c>
      <c r="B1601" s="13">
        <v>22</v>
      </c>
      <c r="C1601" s="15" t="s">
        <v>402</v>
      </c>
      <c r="D1601" s="15" t="s">
        <v>403</v>
      </c>
      <c r="E1601" s="13"/>
      <c r="F1601" s="13"/>
      <c r="G1601" s="13" t="s">
        <v>256</v>
      </c>
      <c r="H1601" s="13">
        <v>2</v>
      </c>
      <c r="I1601" s="55">
        <v>145.31</v>
      </c>
      <c r="J1601" s="55">
        <v>42900</v>
      </c>
      <c r="K1601" s="15">
        <v>0</v>
      </c>
      <c r="L1601" s="15" t="s">
        <v>41</v>
      </c>
      <c r="M1601" s="62" t="s">
        <v>14</v>
      </c>
      <c r="N1601" s="56" t="s">
        <v>162</v>
      </c>
      <c r="O1601" s="56" t="s">
        <v>730</v>
      </c>
      <c r="S1601" s="56" t="s">
        <v>465</v>
      </c>
      <c r="T1601" s="57" t="s">
        <v>256</v>
      </c>
      <c r="U1601" s="57">
        <v>2</v>
      </c>
      <c r="V1601" s="125">
        <v>141.83000000000001</v>
      </c>
      <c r="W1601" s="125" t="s">
        <v>1017</v>
      </c>
      <c r="X1601" s="65">
        <v>44572</v>
      </c>
      <c r="Y1601" s="65">
        <v>44936</v>
      </c>
      <c r="Z1601" s="69" t="s">
        <v>1080</v>
      </c>
      <c r="AA1601" s="322">
        <v>40858.800000000003</v>
      </c>
      <c r="AB1601" s="56">
        <v>48</v>
      </c>
      <c r="AC1601" s="56">
        <v>37</v>
      </c>
      <c r="AD1601" s="65">
        <v>45716</v>
      </c>
      <c r="AE1601" s="117">
        <v>625</v>
      </c>
      <c r="AF1601" s="117"/>
      <c r="AG1601" s="56" t="s">
        <v>441</v>
      </c>
      <c r="AH1601" s="126">
        <v>45860</v>
      </c>
      <c r="AI1601" s="126"/>
      <c r="AJ1601" s="126"/>
      <c r="AK1601" s="58" t="s">
        <v>2255</v>
      </c>
      <c r="AL1601" s="58">
        <v>625</v>
      </c>
      <c r="AN1601" s="58" t="s">
        <v>2276</v>
      </c>
      <c r="AW1601" s="65">
        <v>45860</v>
      </c>
      <c r="AX1601" s="57">
        <v>227378</v>
      </c>
      <c r="AY1601" s="58">
        <v>2228.75</v>
      </c>
      <c r="AZ1601" s="56">
        <v>3.5659999999999998</v>
      </c>
      <c r="BA1601" s="58">
        <f>+AY1601/AZ1601</f>
        <v>625</v>
      </c>
      <c r="BD1601" s="56"/>
      <c r="CS1601" s="58">
        <f>+AL1601+AT1601</f>
        <v>625</v>
      </c>
      <c r="CT1601" s="76">
        <f>+BA1601+BG1601+BM1601+BS1601+BY1601+CE1601+CK1601+CQ1601</f>
        <v>625</v>
      </c>
      <c r="CU1601" s="76">
        <f>+CS1601-CT1601</f>
        <v>0</v>
      </c>
      <c r="CV1601" s="81">
        <f>+AE1601-AL1601-AT1601</f>
        <v>0</v>
      </c>
    </row>
    <row r="1602" spans="1:100">
      <c r="A1602" s="56" t="s">
        <v>729</v>
      </c>
      <c r="B1602" s="13">
        <v>22</v>
      </c>
      <c r="C1602" s="15" t="s">
        <v>402</v>
      </c>
      <c r="D1602" s="15" t="s">
        <v>403</v>
      </c>
      <c r="E1602" s="13"/>
      <c r="F1602" s="13"/>
      <c r="G1602" s="13" t="s">
        <v>256</v>
      </c>
      <c r="H1602" s="13">
        <v>2</v>
      </c>
      <c r="I1602" s="55">
        <v>145.31</v>
      </c>
      <c r="J1602" s="55">
        <v>42900</v>
      </c>
      <c r="K1602" s="15">
        <v>0</v>
      </c>
      <c r="L1602" s="15" t="s">
        <v>41</v>
      </c>
      <c r="M1602" s="62" t="s">
        <v>14</v>
      </c>
      <c r="N1602" s="56" t="s">
        <v>162</v>
      </c>
      <c r="O1602" s="56" t="s">
        <v>730</v>
      </c>
      <c r="S1602" s="56" t="s">
        <v>465</v>
      </c>
      <c r="T1602" s="57" t="s">
        <v>256</v>
      </c>
      <c r="U1602" s="57">
        <v>2</v>
      </c>
      <c r="V1602" s="125">
        <v>141.83000000000001</v>
      </c>
      <c r="W1602" s="125" t="s">
        <v>1017</v>
      </c>
      <c r="X1602" s="65">
        <v>44572</v>
      </c>
      <c r="Y1602" s="65">
        <v>44936</v>
      </c>
      <c r="Z1602" s="69" t="s">
        <v>1080</v>
      </c>
      <c r="AA1602" s="322">
        <v>40858.800000000003</v>
      </c>
      <c r="AB1602" s="56">
        <v>48</v>
      </c>
      <c r="AC1602" s="56">
        <v>38</v>
      </c>
      <c r="AD1602" s="65">
        <v>45746</v>
      </c>
      <c r="AE1602" s="117">
        <v>625</v>
      </c>
      <c r="AF1602" s="117"/>
      <c r="AG1602" s="56" t="s">
        <v>441</v>
      </c>
      <c r="AH1602" s="126">
        <v>45860</v>
      </c>
      <c r="AI1602" s="126"/>
      <c r="AJ1602" s="126"/>
      <c r="AK1602" s="58" t="s">
        <v>2256</v>
      </c>
      <c r="AL1602" s="58">
        <v>625</v>
      </c>
      <c r="AN1602" s="58" t="s">
        <v>2277</v>
      </c>
      <c r="AW1602" s="65">
        <v>45860</v>
      </c>
      <c r="AX1602" s="57">
        <v>215806</v>
      </c>
      <c r="AY1602" s="58">
        <v>2228.75</v>
      </c>
      <c r="AZ1602" s="56">
        <v>3.5659999999999998</v>
      </c>
      <c r="BA1602" s="58">
        <f>+AY1602/AZ1602</f>
        <v>625</v>
      </c>
      <c r="BD1602" s="56"/>
      <c r="CS1602" s="58">
        <f>+AL1602+AT1602</f>
        <v>625</v>
      </c>
      <c r="CT1602" s="76">
        <f>+BA1602+BG1602+BM1602+BS1602+BY1602+CE1602+CK1602+CQ1602</f>
        <v>625</v>
      </c>
      <c r="CU1602" s="76">
        <f>+CS1602-CT1602</f>
        <v>0</v>
      </c>
      <c r="CV1602" s="81">
        <f>+AE1602-AL1602-AT1602</f>
        <v>0</v>
      </c>
    </row>
    <row r="1603" spans="1:100">
      <c r="A1603" s="56" t="s">
        <v>729</v>
      </c>
      <c r="B1603" s="13">
        <v>22</v>
      </c>
      <c r="C1603" s="15" t="s">
        <v>402</v>
      </c>
      <c r="D1603" s="15" t="s">
        <v>403</v>
      </c>
      <c r="E1603" s="13"/>
      <c r="F1603" s="13"/>
      <c r="G1603" s="13" t="s">
        <v>256</v>
      </c>
      <c r="H1603" s="13">
        <v>2</v>
      </c>
      <c r="I1603" s="55">
        <v>145.31</v>
      </c>
      <c r="J1603" s="55">
        <v>42900</v>
      </c>
      <c r="K1603" s="15">
        <v>0</v>
      </c>
      <c r="L1603" s="15" t="s">
        <v>41</v>
      </c>
      <c r="M1603" s="62" t="s">
        <v>14</v>
      </c>
      <c r="N1603" s="56" t="s">
        <v>162</v>
      </c>
      <c r="O1603" s="56" t="s">
        <v>730</v>
      </c>
      <c r="S1603" s="56" t="s">
        <v>465</v>
      </c>
      <c r="T1603" s="57" t="s">
        <v>256</v>
      </c>
      <c r="U1603" s="57">
        <v>2</v>
      </c>
      <c r="V1603" s="125">
        <v>141.83000000000001</v>
      </c>
      <c r="W1603" s="125" t="s">
        <v>1017</v>
      </c>
      <c r="X1603" s="65">
        <v>44572</v>
      </c>
      <c r="Y1603" s="65">
        <v>44936</v>
      </c>
      <c r="Z1603" s="69" t="s">
        <v>1080</v>
      </c>
      <c r="AA1603" s="322">
        <v>40858.800000000003</v>
      </c>
      <c r="AB1603" s="56">
        <v>48</v>
      </c>
      <c r="AC1603" s="56">
        <v>39</v>
      </c>
      <c r="AD1603" s="65">
        <v>45777</v>
      </c>
      <c r="AE1603" s="117">
        <v>625</v>
      </c>
      <c r="AF1603" s="117"/>
      <c r="AG1603" s="56" t="s">
        <v>441</v>
      </c>
      <c r="AH1603" s="126">
        <v>45929</v>
      </c>
      <c r="AI1603" s="126"/>
      <c r="AJ1603" s="126"/>
      <c r="AK1603" s="58" t="s">
        <v>2257</v>
      </c>
      <c r="AL1603" s="58">
        <v>625</v>
      </c>
      <c r="AN1603" s="58" t="s">
        <v>2278</v>
      </c>
      <c r="AW1603" s="65">
        <v>45929</v>
      </c>
      <c r="AX1603" s="57">
        <v>4824</v>
      </c>
      <c r="AY1603" s="58"/>
      <c r="BA1603" s="58">
        <v>625</v>
      </c>
      <c r="BD1603" s="56"/>
      <c r="CS1603" s="58">
        <f>+AL1603+AT1603</f>
        <v>625</v>
      </c>
      <c r="CT1603" s="76">
        <f>+BA1603+BG1603+BM1603+BS1603+BY1603+CE1603+CK1603+CQ1603</f>
        <v>625</v>
      </c>
      <c r="CU1603" s="76">
        <f>+CS1603-CT1603</f>
        <v>0</v>
      </c>
      <c r="CV1603" s="81">
        <f>+AE1603-AL1603-AT1603</f>
        <v>0</v>
      </c>
    </row>
    <row r="1604" spans="1:100">
      <c r="A1604" s="56" t="s">
        <v>729</v>
      </c>
      <c r="B1604" s="13">
        <v>22</v>
      </c>
      <c r="C1604" s="15" t="s">
        <v>402</v>
      </c>
      <c r="D1604" s="15" t="s">
        <v>403</v>
      </c>
      <c r="E1604" s="13"/>
      <c r="F1604" s="13"/>
      <c r="G1604" s="13" t="s">
        <v>256</v>
      </c>
      <c r="H1604" s="13">
        <v>2</v>
      </c>
      <c r="I1604" s="55">
        <v>145.31</v>
      </c>
      <c r="J1604" s="55">
        <v>42900</v>
      </c>
      <c r="K1604" s="15">
        <v>0</v>
      </c>
      <c r="L1604" s="15" t="s">
        <v>41</v>
      </c>
      <c r="M1604" s="62" t="s">
        <v>14</v>
      </c>
      <c r="N1604" s="56" t="s">
        <v>162</v>
      </c>
      <c r="O1604" s="56" t="s">
        <v>730</v>
      </c>
      <c r="S1604" s="56" t="s">
        <v>465</v>
      </c>
      <c r="T1604" s="57" t="s">
        <v>256</v>
      </c>
      <c r="U1604" s="57">
        <v>2</v>
      </c>
      <c r="V1604" s="125">
        <v>141.83000000000001</v>
      </c>
      <c r="W1604" s="125" t="s">
        <v>1017</v>
      </c>
      <c r="X1604" s="65">
        <v>44572</v>
      </c>
      <c r="Y1604" s="65">
        <v>44936</v>
      </c>
      <c r="Z1604" s="69" t="s">
        <v>1080</v>
      </c>
      <c r="AA1604" s="322">
        <v>40858.800000000003</v>
      </c>
      <c r="AB1604" s="56">
        <v>48</v>
      </c>
      <c r="AC1604" s="56">
        <v>40</v>
      </c>
      <c r="AD1604" s="65">
        <v>45807</v>
      </c>
      <c r="AE1604" s="117">
        <v>625</v>
      </c>
      <c r="AF1604" s="117"/>
      <c r="AG1604" s="56" t="s">
        <v>441</v>
      </c>
      <c r="AH1604" s="126">
        <v>45929</v>
      </c>
      <c r="AI1604" s="126"/>
      <c r="AJ1604" s="126"/>
      <c r="AK1604" s="58" t="s">
        <v>2258</v>
      </c>
      <c r="AL1604" s="58">
        <v>625</v>
      </c>
      <c r="AN1604" s="58" t="s">
        <v>2279</v>
      </c>
      <c r="AW1604" s="65">
        <v>45929</v>
      </c>
      <c r="AX1604" s="57">
        <v>4824</v>
      </c>
      <c r="AY1604" s="58"/>
      <c r="BA1604" s="58">
        <v>625</v>
      </c>
      <c r="BD1604" s="56"/>
      <c r="CS1604" s="58">
        <f>+AL1604+AT1604</f>
        <v>625</v>
      </c>
      <c r="CT1604" s="76">
        <f>+BA1604+BG1604+BM1604+BS1604+BY1604+CE1604+CK1604+CQ1604</f>
        <v>625</v>
      </c>
      <c r="CU1604" s="76">
        <f>+CS1604-CT1604</f>
        <v>0</v>
      </c>
      <c r="CV1604" s="81">
        <f>+AE1604-AL1604-AT1604</f>
        <v>0</v>
      </c>
    </row>
    <row r="1605" spans="1:100">
      <c r="A1605" s="56" t="s">
        <v>729</v>
      </c>
      <c r="B1605" s="13">
        <v>22</v>
      </c>
      <c r="C1605" s="15" t="s">
        <v>402</v>
      </c>
      <c r="D1605" s="15" t="s">
        <v>403</v>
      </c>
      <c r="E1605" s="13"/>
      <c r="F1605" s="13"/>
      <c r="G1605" s="13" t="s">
        <v>256</v>
      </c>
      <c r="H1605" s="13">
        <v>2</v>
      </c>
      <c r="I1605" s="55">
        <v>145.31</v>
      </c>
      <c r="J1605" s="55">
        <v>42900</v>
      </c>
      <c r="K1605" s="15">
        <v>0</v>
      </c>
      <c r="L1605" s="15" t="s">
        <v>41</v>
      </c>
      <c r="M1605" s="62" t="s">
        <v>14</v>
      </c>
      <c r="N1605" s="56" t="s">
        <v>162</v>
      </c>
      <c r="O1605" s="56" t="s">
        <v>730</v>
      </c>
      <c r="S1605" s="56" t="s">
        <v>465</v>
      </c>
      <c r="T1605" s="57" t="s">
        <v>256</v>
      </c>
      <c r="U1605" s="57">
        <v>2</v>
      </c>
      <c r="V1605" s="125">
        <v>141.83000000000001</v>
      </c>
      <c r="W1605" s="125" t="s">
        <v>1017</v>
      </c>
      <c r="X1605" s="65">
        <v>44572</v>
      </c>
      <c r="Y1605" s="65">
        <v>44936</v>
      </c>
      <c r="Z1605" s="69" t="s">
        <v>1080</v>
      </c>
      <c r="AA1605" s="322">
        <v>40858.800000000003</v>
      </c>
      <c r="AB1605" s="56">
        <v>48</v>
      </c>
      <c r="AC1605" s="56">
        <v>41</v>
      </c>
      <c r="AD1605" s="65">
        <v>45838</v>
      </c>
      <c r="AE1605" s="117">
        <v>625</v>
      </c>
      <c r="AF1605" s="117"/>
      <c r="AG1605" s="56" t="s">
        <v>441</v>
      </c>
      <c r="AH1605" s="126">
        <v>45929</v>
      </c>
      <c r="AI1605" s="126"/>
      <c r="AJ1605" s="126"/>
      <c r="AK1605" s="58" t="s">
        <v>2259</v>
      </c>
      <c r="AL1605" s="58">
        <v>3.34</v>
      </c>
      <c r="AN1605" s="58" t="s">
        <v>2280</v>
      </c>
      <c r="AW1605" s="65">
        <v>45929</v>
      </c>
      <c r="AX1605" s="57">
        <v>4824</v>
      </c>
      <c r="AY1605" s="58"/>
      <c r="BA1605" s="58">
        <v>3.34</v>
      </c>
      <c r="BD1605" s="56"/>
      <c r="CS1605" s="58">
        <f>+AL1605+AT1605</f>
        <v>3.34</v>
      </c>
      <c r="CT1605" s="76">
        <f>+BA1605+BG1605+BM1605+BS1605+BY1605+CE1605+CK1605+CQ1605</f>
        <v>3.34</v>
      </c>
      <c r="CU1605" s="76">
        <f>+CS1605-CT1605</f>
        <v>0</v>
      </c>
      <c r="CV1605" s="81">
        <f>+AE1605-AL1605-AT1605</f>
        <v>621.66</v>
      </c>
    </row>
    <row r="1606" spans="1:100">
      <c r="A1606" s="56" t="s">
        <v>729</v>
      </c>
      <c r="B1606" s="13">
        <v>22</v>
      </c>
      <c r="C1606" s="15" t="s">
        <v>402</v>
      </c>
      <c r="D1606" s="15" t="s">
        <v>403</v>
      </c>
      <c r="E1606" s="13"/>
      <c r="F1606" s="13"/>
      <c r="G1606" s="13" t="s">
        <v>256</v>
      </c>
      <c r="H1606" s="13">
        <v>2</v>
      </c>
      <c r="I1606" s="55">
        <v>145.31</v>
      </c>
      <c r="J1606" s="55">
        <v>42900</v>
      </c>
      <c r="K1606" s="15">
        <v>0</v>
      </c>
      <c r="L1606" s="15" t="s">
        <v>41</v>
      </c>
      <c r="M1606" s="62" t="s">
        <v>14</v>
      </c>
      <c r="N1606" s="56" t="s">
        <v>162</v>
      </c>
      <c r="O1606" s="56" t="s">
        <v>730</v>
      </c>
      <c r="S1606" s="56" t="s">
        <v>465</v>
      </c>
      <c r="T1606" s="57" t="s">
        <v>256</v>
      </c>
      <c r="U1606" s="57">
        <v>2</v>
      </c>
      <c r="V1606" s="125">
        <v>141.83000000000001</v>
      </c>
      <c r="W1606" s="125" t="s">
        <v>1017</v>
      </c>
      <c r="X1606" s="65">
        <v>44572</v>
      </c>
      <c r="Y1606" s="65">
        <v>44936</v>
      </c>
      <c r="Z1606" s="69" t="s">
        <v>1080</v>
      </c>
      <c r="AA1606" s="322">
        <v>40858.800000000003</v>
      </c>
      <c r="AB1606" s="56">
        <v>48</v>
      </c>
      <c r="AC1606" s="56">
        <v>42</v>
      </c>
      <c r="AD1606" s="65">
        <v>45868</v>
      </c>
      <c r="AE1606" s="117">
        <v>625</v>
      </c>
      <c r="AF1606" s="117"/>
      <c r="AH1606" s="65"/>
      <c r="AI1606" s="65"/>
      <c r="AJ1606" s="65"/>
      <c r="AW1606" s="56"/>
      <c r="BD1606" s="56"/>
      <c r="CS1606" s="58">
        <f>+AL1606+AT1606</f>
        <v>0</v>
      </c>
      <c r="CT1606" s="76">
        <f>+BA1606+BG1606+BM1606+BS1606+BY1606+CE1606+CK1606+CQ1606</f>
        <v>0</v>
      </c>
      <c r="CU1606" s="76">
        <f>+CS1606-CT1606</f>
        <v>0</v>
      </c>
      <c r="CV1606" s="81">
        <f>+AE1606-AL1606-AT1606</f>
        <v>625</v>
      </c>
    </row>
    <row r="1607" spans="1:100">
      <c r="A1607" s="56" t="s">
        <v>729</v>
      </c>
      <c r="B1607" s="13">
        <v>22</v>
      </c>
      <c r="C1607" s="15" t="s">
        <v>402</v>
      </c>
      <c r="D1607" s="15" t="s">
        <v>403</v>
      </c>
      <c r="E1607" s="13"/>
      <c r="F1607" s="13"/>
      <c r="G1607" s="13" t="s">
        <v>256</v>
      </c>
      <c r="H1607" s="13">
        <v>2</v>
      </c>
      <c r="I1607" s="55">
        <v>145.31</v>
      </c>
      <c r="J1607" s="55">
        <v>42900</v>
      </c>
      <c r="K1607" s="15">
        <v>0</v>
      </c>
      <c r="L1607" s="15" t="s">
        <v>41</v>
      </c>
      <c r="M1607" s="62" t="s">
        <v>14</v>
      </c>
      <c r="N1607" s="56" t="s">
        <v>162</v>
      </c>
      <c r="O1607" s="56" t="s">
        <v>730</v>
      </c>
      <c r="S1607" s="56" t="s">
        <v>465</v>
      </c>
      <c r="T1607" s="57" t="s">
        <v>256</v>
      </c>
      <c r="U1607" s="57">
        <v>2</v>
      </c>
      <c r="V1607" s="125">
        <v>141.83000000000001</v>
      </c>
      <c r="W1607" s="125" t="s">
        <v>1017</v>
      </c>
      <c r="X1607" s="65">
        <v>44572</v>
      </c>
      <c r="Y1607" s="65">
        <v>44936</v>
      </c>
      <c r="Z1607" s="69" t="s">
        <v>1080</v>
      </c>
      <c r="AA1607" s="322">
        <v>40858.800000000003</v>
      </c>
      <c r="AB1607" s="56">
        <v>48</v>
      </c>
      <c r="AC1607" s="56">
        <v>43</v>
      </c>
      <c r="AD1607" s="65">
        <v>45899</v>
      </c>
      <c r="AE1607" s="117">
        <v>625</v>
      </c>
      <c r="AF1607" s="117"/>
      <c r="AH1607" s="65"/>
      <c r="AI1607" s="65"/>
      <c r="AJ1607" s="65"/>
      <c r="AW1607" s="56"/>
      <c r="BD1607" s="56"/>
      <c r="CS1607" s="58">
        <f>+AL1607+AT1607</f>
        <v>0</v>
      </c>
      <c r="CT1607" s="76">
        <f>+BA1607+BG1607+BM1607+BS1607+BY1607+CE1607+CK1607+CQ1607</f>
        <v>0</v>
      </c>
      <c r="CU1607" s="76">
        <f>+CS1607-CT1607</f>
        <v>0</v>
      </c>
      <c r="CV1607" s="81">
        <f>+AE1607-AL1607-AT1607</f>
        <v>625</v>
      </c>
    </row>
    <row r="1608" spans="1:100">
      <c r="A1608" s="56" t="s">
        <v>729</v>
      </c>
      <c r="B1608" s="13">
        <v>22</v>
      </c>
      <c r="C1608" s="15" t="s">
        <v>402</v>
      </c>
      <c r="D1608" s="15" t="s">
        <v>403</v>
      </c>
      <c r="E1608" s="13"/>
      <c r="F1608" s="13"/>
      <c r="G1608" s="13" t="s">
        <v>256</v>
      </c>
      <c r="H1608" s="13">
        <v>2</v>
      </c>
      <c r="I1608" s="55">
        <v>145.31</v>
      </c>
      <c r="J1608" s="55">
        <v>42900</v>
      </c>
      <c r="K1608" s="15">
        <v>0</v>
      </c>
      <c r="L1608" s="15" t="s">
        <v>41</v>
      </c>
      <c r="M1608" s="62" t="s">
        <v>14</v>
      </c>
      <c r="N1608" s="56" t="s">
        <v>162</v>
      </c>
      <c r="O1608" s="56" t="s">
        <v>730</v>
      </c>
      <c r="S1608" s="56" t="s">
        <v>465</v>
      </c>
      <c r="T1608" s="57" t="s">
        <v>256</v>
      </c>
      <c r="U1608" s="57">
        <v>2</v>
      </c>
      <c r="V1608" s="125">
        <v>141.83000000000001</v>
      </c>
      <c r="W1608" s="125" t="s">
        <v>1017</v>
      </c>
      <c r="X1608" s="65">
        <v>44572</v>
      </c>
      <c r="Y1608" s="65">
        <v>44936</v>
      </c>
      <c r="Z1608" s="69" t="s">
        <v>1080</v>
      </c>
      <c r="AA1608" s="322">
        <v>40858.800000000003</v>
      </c>
      <c r="AB1608" s="56">
        <v>48</v>
      </c>
      <c r="AC1608" s="56">
        <v>44</v>
      </c>
      <c r="AD1608" s="65">
        <v>45930</v>
      </c>
      <c r="AE1608" s="117">
        <v>625</v>
      </c>
      <c r="AF1608" s="117"/>
      <c r="AH1608" s="65"/>
      <c r="AI1608" s="65"/>
      <c r="AJ1608" s="65"/>
      <c r="AW1608" s="56"/>
      <c r="BD1608" s="56"/>
      <c r="CS1608" s="58">
        <f>+AL1608+AT1608</f>
        <v>0</v>
      </c>
      <c r="CT1608" s="76">
        <f>+BA1608+BG1608+BM1608+BS1608+BY1608+CE1608+CK1608+CQ1608</f>
        <v>0</v>
      </c>
      <c r="CU1608" s="76">
        <f>+CS1608-CT1608</f>
        <v>0</v>
      </c>
      <c r="CV1608" s="81">
        <f>+AE1608-AL1608-AT1608</f>
        <v>625</v>
      </c>
    </row>
    <row r="1609" spans="1:100">
      <c r="A1609" s="56" t="s">
        <v>729</v>
      </c>
      <c r="B1609" s="13">
        <v>22</v>
      </c>
      <c r="C1609" s="15" t="s">
        <v>402</v>
      </c>
      <c r="D1609" s="15" t="s">
        <v>403</v>
      </c>
      <c r="E1609" s="13"/>
      <c r="F1609" s="13"/>
      <c r="G1609" s="13" t="s">
        <v>256</v>
      </c>
      <c r="H1609" s="13">
        <v>2</v>
      </c>
      <c r="I1609" s="55">
        <v>145.31</v>
      </c>
      <c r="J1609" s="55">
        <v>42900</v>
      </c>
      <c r="K1609" s="15">
        <v>0</v>
      </c>
      <c r="L1609" s="15" t="s">
        <v>41</v>
      </c>
      <c r="M1609" s="62" t="s">
        <v>14</v>
      </c>
      <c r="N1609" s="56" t="s">
        <v>162</v>
      </c>
      <c r="O1609" s="56" t="s">
        <v>730</v>
      </c>
      <c r="S1609" s="56" t="s">
        <v>465</v>
      </c>
      <c r="T1609" s="57" t="s">
        <v>256</v>
      </c>
      <c r="U1609" s="57">
        <v>2</v>
      </c>
      <c r="V1609" s="125">
        <v>141.83000000000001</v>
      </c>
      <c r="W1609" s="125" t="s">
        <v>1017</v>
      </c>
      <c r="X1609" s="65">
        <v>44572</v>
      </c>
      <c r="Y1609" s="65">
        <v>44936</v>
      </c>
      <c r="Z1609" s="69" t="s">
        <v>1080</v>
      </c>
      <c r="AA1609" s="322">
        <v>40858.800000000003</v>
      </c>
      <c r="AB1609" s="56">
        <v>48</v>
      </c>
      <c r="AC1609" s="56">
        <v>45</v>
      </c>
      <c r="AD1609" s="65">
        <v>45960</v>
      </c>
      <c r="AE1609" s="117">
        <v>625</v>
      </c>
      <c r="AF1609" s="117"/>
      <c r="AH1609" s="65"/>
      <c r="AI1609" s="65"/>
      <c r="AJ1609" s="65"/>
      <c r="AW1609" s="56"/>
      <c r="BD1609" s="56"/>
      <c r="CS1609" s="58">
        <f>+AL1609+AT1609</f>
        <v>0</v>
      </c>
      <c r="CT1609" s="76">
        <f>+BA1609+BG1609+BM1609+BS1609+BY1609+CE1609+CK1609+CQ1609</f>
        <v>0</v>
      </c>
      <c r="CU1609" s="76">
        <f>+CS1609-CT1609</f>
        <v>0</v>
      </c>
      <c r="CV1609" s="81">
        <f>+AE1609-AL1609-AT1609</f>
        <v>625</v>
      </c>
    </row>
    <row r="1610" spans="1:100">
      <c r="A1610" s="56" t="s">
        <v>729</v>
      </c>
      <c r="B1610" s="13">
        <v>22</v>
      </c>
      <c r="C1610" s="15" t="s">
        <v>402</v>
      </c>
      <c r="D1610" s="15" t="s">
        <v>403</v>
      </c>
      <c r="E1610" s="13"/>
      <c r="F1610" s="13"/>
      <c r="G1610" s="13" t="s">
        <v>256</v>
      </c>
      <c r="H1610" s="13">
        <v>2</v>
      </c>
      <c r="I1610" s="55">
        <v>145.31</v>
      </c>
      <c r="J1610" s="55">
        <v>42900</v>
      </c>
      <c r="K1610" s="15">
        <v>0</v>
      </c>
      <c r="L1610" s="15" t="s">
        <v>41</v>
      </c>
      <c r="M1610" s="62" t="s">
        <v>14</v>
      </c>
      <c r="N1610" s="56" t="s">
        <v>162</v>
      </c>
      <c r="O1610" s="56" t="s">
        <v>730</v>
      </c>
      <c r="S1610" s="56" t="s">
        <v>465</v>
      </c>
      <c r="T1610" s="57" t="s">
        <v>256</v>
      </c>
      <c r="U1610" s="57">
        <v>2</v>
      </c>
      <c r="V1610" s="125">
        <v>141.83000000000001</v>
      </c>
      <c r="W1610" s="125" t="s">
        <v>1017</v>
      </c>
      <c r="X1610" s="65">
        <v>44572</v>
      </c>
      <c r="Y1610" s="65">
        <v>44936</v>
      </c>
      <c r="Z1610" s="69" t="s">
        <v>1080</v>
      </c>
      <c r="AA1610" s="322">
        <v>40858.800000000003</v>
      </c>
      <c r="AB1610" s="56">
        <v>48</v>
      </c>
      <c r="AC1610" s="56">
        <v>46</v>
      </c>
      <c r="AD1610" s="65">
        <v>45991</v>
      </c>
      <c r="AE1610" s="117">
        <v>625</v>
      </c>
      <c r="AF1610" s="117"/>
      <c r="AP1610" s="58"/>
      <c r="AQ1610" s="58"/>
      <c r="AR1610" s="58"/>
      <c r="AW1610" s="56"/>
      <c r="BD1610" s="56"/>
      <c r="CS1610" s="58">
        <f>+AL1610+AT1610</f>
        <v>0</v>
      </c>
      <c r="CT1610" s="76">
        <f>+BA1610+BG1610+BM1610+BS1610+BY1610+CE1610+CK1610+CQ1610</f>
        <v>0</v>
      </c>
      <c r="CU1610" s="76">
        <f>+CS1610-CT1610</f>
        <v>0</v>
      </c>
      <c r="CV1610" s="81">
        <f>+AE1610-AL1610-AT1610</f>
        <v>625</v>
      </c>
    </row>
    <row r="1611" spans="1:100">
      <c r="A1611" s="56" t="s">
        <v>729</v>
      </c>
      <c r="B1611" s="13">
        <v>22</v>
      </c>
      <c r="C1611" s="15" t="s">
        <v>402</v>
      </c>
      <c r="D1611" s="15" t="s">
        <v>403</v>
      </c>
      <c r="E1611" s="13"/>
      <c r="F1611" s="13"/>
      <c r="G1611" s="13" t="s">
        <v>256</v>
      </c>
      <c r="H1611" s="13">
        <v>2</v>
      </c>
      <c r="I1611" s="55">
        <v>145.31</v>
      </c>
      <c r="J1611" s="55">
        <v>42900</v>
      </c>
      <c r="K1611" s="15">
        <v>0</v>
      </c>
      <c r="L1611" s="15" t="s">
        <v>41</v>
      </c>
      <c r="M1611" s="62" t="s">
        <v>14</v>
      </c>
      <c r="N1611" s="56" t="s">
        <v>162</v>
      </c>
      <c r="O1611" s="56" t="s">
        <v>730</v>
      </c>
      <c r="S1611" s="56" t="s">
        <v>465</v>
      </c>
      <c r="T1611" s="57" t="s">
        <v>256</v>
      </c>
      <c r="U1611" s="57">
        <v>2</v>
      </c>
      <c r="V1611" s="125">
        <v>141.83000000000001</v>
      </c>
      <c r="W1611" s="125" t="s">
        <v>1017</v>
      </c>
      <c r="X1611" s="65">
        <v>44572</v>
      </c>
      <c r="Y1611" s="65">
        <v>44936</v>
      </c>
      <c r="Z1611" s="69" t="s">
        <v>1080</v>
      </c>
      <c r="AA1611" s="322">
        <v>40858.800000000003</v>
      </c>
      <c r="AB1611" s="56">
        <v>48</v>
      </c>
      <c r="AC1611" s="56">
        <v>47</v>
      </c>
      <c r="AD1611" s="65">
        <v>46021</v>
      </c>
      <c r="AE1611" s="117">
        <v>625</v>
      </c>
      <c r="AF1611" s="117"/>
      <c r="AP1611" s="58"/>
      <c r="AQ1611" s="58"/>
      <c r="AR1611" s="58"/>
      <c r="AW1611" s="56"/>
      <c r="BD1611" s="56"/>
      <c r="CS1611" s="58">
        <f>+AL1611+AT1611</f>
        <v>0</v>
      </c>
      <c r="CT1611" s="76">
        <f>+BA1611+BG1611+BM1611+BS1611+BY1611+CE1611+CK1611+CQ1611</f>
        <v>0</v>
      </c>
      <c r="CU1611" s="76">
        <f>+CS1611-CT1611</f>
        <v>0</v>
      </c>
      <c r="CV1611" s="81">
        <f>+AE1611-AL1611-AT1611</f>
        <v>625</v>
      </c>
    </row>
    <row r="1612" spans="1:100">
      <c r="A1612" s="56" t="s">
        <v>729</v>
      </c>
      <c r="B1612" s="13">
        <v>22</v>
      </c>
      <c r="C1612" s="15" t="s">
        <v>402</v>
      </c>
      <c r="D1612" s="15" t="s">
        <v>403</v>
      </c>
      <c r="E1612" s="13"/>
      <c r="F1612" s="13"/>
      <c r="G1612" s="13" t="s">
        <v>256</v>
      </c>
      <c r="H1612" s="13">
        <v>2</v>
      </c>
      <c r="I1612" s="55">
        <v>145.31</v>
      </c>
      <c r="J1612" s="55">
        <v>42900</v>
      </c>
      <c r="K1612" s="15">
        <v>0</v>
      </c>
      <c r="L1612" s="15" t="s">
        <v>41</v>
      </c>
      <c r="M1612" s="62" t="s">
        <v>14</v>
      </c>
      <c r="N1612" s="56" t="s">
        <v>162</v>
      </c>
      <c r="O1612" s="56" t="s">
        <v>730</v>
      </c>
      <c r="S1612" s="56" t="s">
        <v>465</v>
      </c>
      <c r="T1612" s="57" t="s">
        <v>256</v>
      </c>
      <c r="U1612" s="57">
        <v>2</v>
      </c>
      <c r="V1612" s="125">
        <v>141.83000000000001</v>
      </c>
      <c r="W1612" s="125" t="s">
        <v>1017</v>
      </c>
      <c r="X1612" s="65">
        <v>44572</v>
      </c>
      <c r="Y1612" s="65">
        <v>44936</v>
      </c>
      <c r="Z1612" s="69" t="s">
        <v>1080</v>
      </c>
      <c r="AA1612" s="322">
        <v>40858.800000000003</v>
      </c>
      <c r="AB1612" s="56">
        <v>48</v>
      </c>
      <c r="AC1612" s="56">
        <v>48</v>
      </c>
      <c r="AD1612" s="65">
        <v>46052</v>
      </c>
      <c r="AE1612" s="117">
        <v>858.8</v>
      </c>
      <c r="AF1612" s="117"/>
      <c r="AP1612" s="58"/>
      <c r="AQ1612" s="58"/>
      <c r="AR1612" s="58"/>
      <c r="AW1612" s="56"/>
      <c r="BD1612" s="56"/>
      <c r="CS1612" s="58">
        <f>+AL1612+AT1612</f>
        <v>0</v>
      </c>
      <c r="CT1612" s="76">
        <f>+BA1612+BG1612+BM1612+BS1612+BY1612+CE1612+CK1612+CQ1612</f>
        <v>0</v>
      </c>
      <c r="CU1612" s="76">
        <f>+CS1612-CT1612</f>
        <v>0</v>
      </c>
      <c r="CV1612" s="81">
        <f>+AE1612-AL1612-AT1612</f>
        <v>858.8</v>
      </c>
    </row>
    <row r="1613" spans="1:100">
      <c r="A1613" s="56" t="s">
        <v>729</v>
      </c>
      <c r="B1613" s="13">
        <v>22</v>
      </c>
      <c r="C1613" s="15" t="s">
        <v>402</v>
      </c>
      <c r="D1613" s="15" t="s">
        <v>403</v>
      </c>
      <c r="E1613" s="13"/>
      <c r="F1613" s="13"/>
      <c r="G1613" s="13" t="s">
        <v>256</v>
      </c>
      <c r="H1613" s="13">
        <v>2</v>
      </c>
      <c r="I1613" s="55">
        <v>145.31</v>
      </c>
      <c r="J1613" s="55">
        <v>42900</v>
      </c>
      <c r="K1613" s="15">
        <v>0</v>
      </c>
      <c r="L1613" s="15" t="s">
        <v>41</v>
      </c>
      <c r="M1613" s="62" t="s">
        <v>14</v>
      </c>
      <c r="N1613" s="56" t="s">
        <v>162</v>
      </c>
      <c r="O1613" s="56" t="s">
        <v>730</v>
      </c>
      <c r="S1613" s="56" t="s">
        <v>731</v>
      </c>
      <c r="V1613" s="125">
        <v>12.5</v>
      </c>
      <c r="W1613" s="125" t="s">
        <v>1017</v>
      </c>
      <c r="X1613" s="65">
        <v>44572</v>
      </c>
      <c r="Y1613" s="65">
        <v>44936</v>
      </c>
      <c r="Z1613" s="69" t="s">
        <v>1080</v>
      </c>
      <c r="AA1613" s="322">
        <v>5000</v>
      </c>
      <c r="AB1613" s="56">
        <v>60</v>
      </c>
      <c r="AC1613" s="56">
        <v>1</v>
      </c>
      <c r="AD1613" s="65">
        <v>44985</v>
      </c>
      <c r="AE1613" s="117">
        <v>83.33</v>
      </c>
      <c r="AF1613" s="117"/>
      <c r="AG1613" s="56" t="s">
        <v>441</v>
      </c>
      <c r="AH1613" s="65">
        <v>44986</v>
      </c>
      <c r="AI1613" s="65"/>
      <c r="AJ1613" s="65"/>
      <c r="AK1613" s="56" t="s">
        <v>744</v>
      </c>
      <c r="AL1613" s="58">
        <v>83.33</v>
      </c>
      <c r="AN1613" s="58" t="s">
        <v>2199</v>
      </c>
      <c r="AP1613" s="58"/>
      <c r="AQ1613" s="58"/>
      <c r="AR1613" s="58"/>
      <c r="AW1613" s="65">
        <v>44984</v>
      </c>
      <c r="AX1613" s="57">
        <v>4998</v>
      </c>
      <c r="AY1613" s="58">
        <v>320.82</v>
      </c>
      <c r="AZ1613" s="56">
        <v>3.85</v>
      </c>
      <c r="BA1613" s="58">
        <f>+AY1613/AZ1613</f>
        <v>83.32987012987013</v>
      </c>
      <c r="BD1613" s="56"/>
      <c r="CS1613" s="58">
        <f>+AL1613+AT1613</f>
        <v>83.33</v>
      </c>
      <c r="CT1613" s="76">
        <f>+BA1613+BG1613+BM1613+BS1613+BY1613+CE1613+CK1613+CQ1613</f>
        <v>83.32987012987013</v>
      </c>
      <c r="CU1613" s="76">
        <f>+CS1613-CT1613</f>
        <v>1.2987012986798163E-4</v>
      </c>
      <c r="CV1613" s="81">
        <f>+AE1613-AL1613-AT1613</f>
        <v>0</v>
      </c>
    </row>
    <row r="1614" spans="1:100" ht="12.75">
      <c r="A1614" s="56" t="s">
        <v>729</v>
      </c>
      <c r="B1614" s="13">
        <v>22</v>
      </c>
      <c r="C1614" s="15" t="s">
        <v>402</v>
      </c>
      <c r="D1614" s="15" t="s">
        <v>403</v>
      </c>
      <c r="E1614" s="13"/>
      <c r="F1614" s="13"/>
      <c r="G1614" s="13" t="s">
        <v>256</v>
      </c>
      <c r="H1614" s="13">
        <v>2</v>
      </c>
      <c r="I1614" s="55">
        <v>145.31</v>
      </c>
      <c r="J1614" s="55">
        <v>42900</v>
      </c>
      <c r="K1614" s="15">
        <v>0</v>
      </c>
      <c r="L1614" s="15" t="s">
        <v>41</v>
      </c>
      <c r="M1614" s="62" t="s">
        <v>14</v>
      </c>
      <c r="N1614" s="56" t="s">
        <v>162</v>
      </c>
      <c r="O1614" s="56" t="s">
        <v>730</v>
      </c>
      <c r="S1614" s="56" t="s">
        <v>731</v>
      </c>
      <c r="V1614" s="125">
        <v>12.5</v>
      </c>
      <c r="W1614" s="125" t="s">
        <v>1017</v>
      </c>
      <c r="X1614" s="65">
        <v>44572</v>
      </c>
      <c r="Y1614" s="65">
        <v>44936</v>
      </c>
      <c r="Z1614" s="69" t="s">
        <v>1080</v>
      </c>
      <c r="AA1614" s="322">
        <v>5000</v>
      </c>
      <c r="AB1614" s="56">
        <v>60</v>
      </c>
      <c r="AC1614" s="56">
        <v>2</v>
      </c>
      <c r="AD1614" s="65">
        <v>45015</v>
      </c>
      <c r="AE1614" s="117">
        <v>83.33</v>
      </c>
      <c r="AF1614" s="117"/>
      <c r="AG1614" s="56" t="s">
        <v>441</v>
      </c>
      <c r="AH1614" s="65">
        <v>45019</v>
      </c>
      <c r="AI1614" s="65"/>
      <c r="AJ1614" s="65"/>
      <c r="AK1614" s="56" t="s">
        <v>2180</v>
      </c>
      <c r="AL1614" s="58">
        <v>83.33</v>
      </c>
      <c r="AN1614" s="58" t="s">
        <v>2201</v>
      </c>
      <c r="AP1614" s="58"/>
      <c r="AQ1614" s="58"/>
      <c r="AR1614" s="58"/>
      <c r="AW1614" s="163">
        <v>45016</v>
      </c>
      <c r="AX1614" s="165">
        <v>1368</v>
      </c>
      <c r="AY1614" s="58"/>
      <c r="BA1614" s="219">
        <f>685-625</f>
        <v>60</v>
      </c>
      <c r="BC1614" s="166">
        <v>45016</v>
      </c>
      <c r="BD1614" s="232">
        <v>88.2</v>
      </c>
      <c r="BE1614" s="232">
        <v>653146</v>
      </c>
      <c r="BF1614" s="56">
        <v>3.75</v>
      </c>
      <c r="BG1614" s="56">
        <f>+BD1614/BF1614</f>
        <v>23.52</v>
      </c>
      <c r="CS1614" s="58">
        <f>+AL1614+AT1614</f>
        <v>83.33</v>
      </c>
      <c r="CT1614" s="76">
        <f>+BA1614+BG1614+BM1614+BS1614+BY1614+CE1614+CK1614+CQ1614</f>
        <v>83.52</v>
      </c>
      <c r="CU1614" s="76">
        <f>+CS1614-CT1614</f>
        <v>-0.18999999999999773</v>
      </c>
      <c r="CV1614" s="81">
        <f>+AE1614-AL1614-AT1614</f>
        <v>0</v>
      </c>
    </row>
    <row r="1615" spans="1:100" ht="12.75">
      <c r="A1615" s="56" t="s">
        <v>729</v>
      </c>
      <c r="B1615" s="13">
        <v>22</v>
      </c>
      <c r="C1615" s="15" t="s">
        <v>402</v>
      </c>
      <c r="D1615" s="15" t="s">
        <v>403</v>
      </c>
      <c r="E1615" s="13"/>
      <c r="F1615" s="13"/>
      <c r="G1615" s="13" t="s">
        <v>256</v>
      </c>
      <c r="H1615" s="13">
        <v>2</v>
      </c>
      <c r="I1615" s="55">
        <v>145.31</v>
      </c>
      <c r="J1615" s="55">
        <v>42900</v>
      </c>
      <c r="K1615" s="15">
        <v>0</v>
      </c>
      <c r="L1615" s="15" t="s">
        <v>41</v>
      </c>
      <c r="M1615" s="62" t="s">
        <v>14</v>
      </c>
      <c r="N1615" s="56" t="s">
        <v>162</v>
      </c>
      <c r="O1615" s="56" t="s">
        <v>730</v>
      </c>
      <c r="S1615" s="56" t="s">
        <v>731</v>
      </c>
      <c r="V1615" s="125">
        <v>12.5</v>
      </c>
      <c r="W1615" s="125" t="s">
        <v>1017</v>
      </c>
      <c r="X1615" s="65">
        <v>44572</v>
      </c>
      <c r="Y1615" s="65">
        <v>44936</v>
      </c>
      <c r="Z1615" s="69" t="s">
        <v>1080</v>
      </c>
      <c r="AA1615" s="322">
        <v>5000</v>
      </c>
      <c r="AB1615" s="56">
        <v>60</v>
      </c>
      <c r="AC1615" s="56">
        <v>3</v>
      </c>
      <c r="AD1615" s="65">
        <v>45046</v>
      </c>
      <c r="AE1615" s="117">
        <v>83.33</v>
      </c>
      <c r="AF1615" s="117"/>
      <c r="AG1615" s="56" t="s">
        <v>441</v>
      </c>
      <c r="AH1615" s="65">
        <v>45050</v>
      </c>
      <c r="AI1615" s="65"/>
      <c r="AJ1615" s="65"/>
      <c r="AK1615" s="56" t="s">
        <v>2182</v>
      </c>
      <c r="AL1615" s="58">
        <v>83.33</v>
      </c>
      <c r="AN1615" s="58" t="s">
        <v>2203</v>
      </c>
      <c r="AP1615" s="58"/>
      <c r="AQ1615" s="58"/>
      <c r="AR1615" s="58"/>
      <c r="AW1615" s="163">
        <v>45048</v>
      </c>
      <c r="AX1615" s="165">
        <v>1451</v>
      </c>
      <c r="AY1615" s="219"/>
      <c r="BA1615" s="219">
        <f>1330-1250</f>
        <v>80</v>
      </c>
      <c r="BD1615" s="56"/>
      <c r="CS1615" s="58">
        <f>+AL1615+AT1615</f>
        <v>83.33</v>
      </c>
      <c r="CT1615" s="76">
        <f>+BA1615+BG1615+BM1615+BS1615+BY1615+CE1615+CK1615+CQ1615</f>
        <v>80</v>
      </c>
      <c r="CU1615" s="76">
        <f>+CS1615-CT1615</f>
        <v>3.3299999999999983</v>
      </c>
      <c r="CV1615" s="81">
        <f>+AE1615-AL1615-AT1615</f>
        <v>0</v>
      </c>
    </row>
    <row r="1616" spans="1:100" ht="12.75">
      <c r="A1616" s="56" t="s">
        <v>729</v>
      </c>
      <c r="B1616" s="13">
        <v>22</v>
      </c>
      <c r="C1616" s="15" t="s">
        <v>402</v>
      </c>
      <c r="D1616" s="15" t="s">
        <v>403</v>
      </c>
      <c r="E1616" s="13"/>
      <c r="F1616" s="13"/>
      <c r="G1616" s="13" t="s">
        <v>256</v>
      </c>
      <c r="H1616" s="13">
        <v>2</v>
      </c>
      <c r="I1616" s="55">
        <v>145.31</v>
      </c>
      <c r="J1616" s="55">
        <v>42900</v>
      </c>
      <c r="K1616" s="15">
        <v>0</v>
      </c>
      <c r="L1616" s="15" t="s">
        <v>41</v>
      </c>
      <c r="M1616" s="62" t="s">
        <v>14</v>
      </c>
      <c r="N1616" s="56" t="s">
        <v>162</v>
      </c>
      <c r="O1616" s="56" t="s">
        <v>730</v>
      </c>
      <c r="S1616" s="56" t="s">
        <v>731</v>
      </c>
      <c r="V1616" s="125">
        <v>12.5</v>
      </c>
      <c r="W1616" s="125" t="s">
        <v>1017</v>
      </c>
      <c r="X1616" s="65">
        <v>44572</v>
      </c>
      <c r="Y1616" s="65">
        <v>44936</v>
      </c>
      <c r="Z1616" s="69" t="s">
        <v>1080</v>
      </c>
      <c r="AA1616" s="322">
        <v>5000</v>
      </c>
      <c r="AB1616" s="56">
        <v>60</v>
      </c>
      <c r="AC1616" s="56">
        <v>4</v>
      </c>
      <c r="AD1616" s="65">
        <v>45076</v>
      </c>
      <c r="AE1616" s="117">
        <v>83.33</v>
      </c>
      <c r="AF1616" s="117"/>
      <c r="AG1616" s="56" t="s">
        <v>441</v>
      </c>
      <c r="AH1616" s="65">
        <v>45079</v>
      </c>
      <c r="AI1616" s="65"/>
      <c r="AJ1616" s="65"/>
      <c r="AK1616" s="56" t="s">
        <v>2185</v>
      </c>
      <c r="AL1616" s="58">
        <v>83.33</v>
      </c>
      <c r="AN1616" s="58" t="s">
        <v>2206</v>
      </c>
      <c r="AP1616" s="58"/>
      <c r="AQ1616" s="58"/>
      <c r="AR1616" s="58"/>
      <c r="AW1616" s="163">
        <v>45076</v>
      </c>
      <c r="AX1616" s="165">
        <v>1553</v>
      </c>
      <c r="AY1616" s="219"/>
      <c r="BA1616" s="219">
        <f>705-625</f>
        <v>80</v>
      </c>
      <c r="BD1616" s="56"/>
      <c r="CS1616" s="58">
        <f>+AL1616+AT1616</f>
        <v>83.33</v>
      </c>
      <c r="CT1616" s="76">
        <f>+BA1616+BG1616+BM1616+BS1616+BY1616+CE1616+CK1616+CQ1616</f>
        <v>80</v>
      </c>
      <c r="CU1616" s="76">
        <f>+CS1616-CT1616</f>
        <v>3.3299999999999983</v>
      </c>
      <c r="CV1616" s="81">
        <f>+AE1616-AL1616-AT1616</f>
        <v>0</v>
      </c>
    </row>
    <row r="1617" spans="1:103" ht="12.75">
      <c r="A1617" s="56" t="s">
        <v>729</v>
      </c>
      <c r="B1617" s="13">
        <v>22</v>
      </c>
      <c r="C1617" s="15" t="s">
        <v>402</v>
      </c>
      <c r="D1617" s="15" t="s">
        <v>403</v>
      </c>
      <c r="E1617" s="13"/>
      <c r="F1617" s="13"/>
      <c r="G1617" s="13" t="s">
        <v>256</v>
      </c>
      <c r="H1617" s="13">
        <v>2</v>
      </c>
      <c r="I1617" s="55">
        <v>145.31</v>
      </c>
      <c r="J1617" s="55">
        <v>42900</v>
      </c>
      <c r="K1617" s="15">
        <v>0</v>
      </c>
      <c r="L1617" s="15" t="s">
        <v>41</v>
      </c>
      <c r="M1617" s="62" t="s">
        <v>14</v>
      </c>
      <c r="N1617" s="56" t="s">
        <v>162</v>
      </c>
      <c r="O1617" s="56" t="s">
        <v>730</v>
      </c>
      <c r="S1617" s="56" t="s">
        <v>731</v>
      </c>
      <c r="V1617" s="125">
        <v>12.5</v>
      </c>
      <c r="W1617" s="125" t="s">
        <v>1017</v>
      </c>
      <c r="X1617" s="65">
        <v>44572</v>
      </c>
      <c r="Y1617" s="65">
        <v>44936</v>
      </c>
      <c r="Z1617" s="69" t="s">
        <v>1080</v>
      </c>
      <c r="AA1617" s="322">
        <v>5000</v>
      </c>
      <c r="AB1617" s="56">
        <v>60</v>
      </c>
      <c r="AC1617" s="56">
        <v>5</v>
      </c>
      <c r="AD1617" s="65">
        <v>45107</v>
      </c>
      <c r="AE1617" s="117">
        <v>83.33</v>
      </c>
      <c r="AF1617" s="117"/>
      <c r="AG1617" s="56" t="s">
        <v>441</v>
      </c>
      <c r="AH1617" s="65">
        <v>45110</v>
      </c>
      <c r="AI1617" s="65"/>
      <c r="AJ1617" s="65"/>
      <c r="AK1617" s="56" t="s">
        <v>2187</v>
      </c>
      <c r="AL1617" s="58">
        <v>83.33</v>
      </c>
      <c r="AN1617" s="58" t="s">
        <v>2208</v>
      </c>
      <c r="AP1617" s="58"/>
      <c r="AQ1617" s="58"/>
      <c r="AR1617" s="58"/>
      <c r="AW1617" s="163">
        <v>45110</v>
      </c>
      <c r="AX1617" s="165">
        <v>1668</v>
      </c>
      <c r="AY1617" s="58"/>
      <c r="BA1617" s="219">
        <f>700-625</f>
        <v>75</v>
      </c>
      <c r="BD1617" s="56"/>
      <c r="CS1617" s="58">
        <f>+AL1617+AT1617</f>
        <v>83.33</v>
      </c>
      <c r="CT1617" s="76">
        <f>+BA1617+BG1617+BM1617+BS1617+BY1617+CE1617+CK1617+CQ1617</f>
        <v>75</v>
      </c>
      <c r="CU1617" s="76">
        <f>+CS1617-CT1617</f>
        <v>8.3299999999999983</v>
      </c>
      <c r="CV1617" s="81">
        <f>+AE1617-AL1617-AT1617</f>
        <v>0</v>
      </c>
    </row>
    <row r="1618" spans="1:103" ht="12.75">
      <c r="A1618" s="56" t="s">
        <v>729</v>
      </c>
      <c r="B1618" s="13">
        <v>22</v>
      </c>
      <c r="C1618" s="15" t="s">
        <v>402</v>
      </c>
      <c r="D1618" s="15" t="s">
        <v>403</v>
      </c>
      <c r="E1618" s="13"/>
      <c r="F1618" s="13"/>
      <c r="G1618" s="13" t="s">
        <v>256</v>
      </c>
      <c r="H1618" s="13">
        <v>2</v>
      </c>
      <c r="I1618" s="55">
        <v>145.31</v>
      </c>
      <c r="J1618" s="55">
        <v>42900</v>
      </c>
      <c r="K1618" s="15">
        <v>0</v>
      </c>
      <c r="L1618" s="15" t="s">
        <v>41</v>
      </c>
      <c r="M1618" s="62" t="s">
        <v>14</v>
      </c>
      <c r="N1618" s="56" t="s">
        <v>162</v>
      </c>
      <c r="O1618" s="56" t="s">
        <v>730</v>
      </c>
      <c r="S1618" s="56" t="s">
        <v>731</v>
      </c>
      <c r="V1618" s="125">
        <v>12.5</v>
      </c>
      <c r="W1618" s="125" t="s">
        <v>1017</v>
      </c>
      <c r="X1618" s="65">
        <v>44572</v>
      </c>
      <c r="Y1618" s="65">
        <v>44936</v>
      </c>
      <c r="Z1618" s="69" t="s">
        <v>1080</v>
      </c>
      <c r="AA1618" s="322">
        <v>5000</v>
      </c>
      <c r="AB1618" s="56">
        <v>60</v>
      </c>
      <c r="AC1618" s="56">
        <v>6</v>
      </c>
      <c r="AD1618" s="65">
        <v>45137</v>
      </c>
      <c r="AE1618" s="117">
        <v>83.33</v>
      </c>
      <c r="AF1618" s="117"/>
      <c r="AG1618" s="56" t="s">
        <v>441</v>
      </c>
      <c r="AH1618" s="65">
        <v>45146</v>
      </c>
      <c r="AI1618" s="65"/>
      <c r="AJ1618" s="65"/>
      <c r="AK1618" s="56" t="s">
        <v>2189</v>
      </c>
      <c r="AL1618" s="58">
        <v>83.33</v>
      </c>
      <c r="AN1618" s="58" t="s">
        <v>2210</v>
      </c>
      <c r="AP1618" s="58"/>
      <c r="AQ1618" s="58"/>
      <c r="AR1618" s="58"/>
      <c r="AW1618" s="163">
        <v>45138</v>
      </c>
      <c r="AX1618" s="165">
        <v>1761</v>
      </c>
      <c r="AY1618" s="58"/>
      <c r="BA1618" s="219">
        <f>705-625</f>
        <v>80</v>
      </c>
      <c r="BD1618" s="56"/>
      <c r="CS1618" s="58">
        <f>+AL1618+AT1618</f>
        <v>83.33</v>
      </c>
      <c r="CT1618" s="76">
        <f>+BA1618+BG1618+BM1618+BS1618+BY1618+CE1618+CK1618+CQ1618</f>
        <v>80</v>
      </c>
      <c r="CU1618" s="76">
        <f>+CS1618-CT1618</f>
        <v>3.3299999999999983</v>
      </c>
      <c r="CV1618" s="81">
        <f>+AE1618-AL1618-AT1618</f>
        <v>0</v>
      </c>
    </row>
    <row r="1619" spans="1:103" ht="12.75">
      <c r="A1619" s="56" t="s">
        <v>729</v>
      </c>
      <c r="B1619" s="13">
        <v>22</v>
      </c>
      <c r="C1619" s="15" t="s">
        <v>402</v>
      </c>
      <c r="D1619" s="15" t="s">
        <v>403</v>
      </c>
      <c r="E1619" s="13"/>
      <c r="F1619" s="13"/>
      <c r="G1619" s="13" t="s">
        <v>256</v>
      </c>
      <c r="H1619" s="13">
        <v>2</v>
      </c>
      <c r="I1619" s="55">
        <v>145.31</v>
      </c>
      <c r="J1619" s="55">
        <v>42900</v>
      </c>
      <c r="K1619" s="15">
        <v>0</v>
      </c>
      <c r="L1619" s="15" t="s">
        <v>41</v>
      </c>
      <c r="M1619" s="62" t="s">
        <v>14</v>
      </c>
      <c r="N1619" s="56" t="s">
        <v>162</v>
      </c>
      <c r="O1619" s="56" t="s">
        <v>730</v>
      </c>
      <c r="S1619" s="56" t="s">
        <v>731</v>
      </c>
      <c r="V1619" s="125">
        <v>12.5</v>
      </c>
      <c r="W1619" s="125" t="s">
        <v>1017</v>
      </c>
      <c r="X1619" s="65">
        <v>44572</v>
      </c>
      <c r="Y1619" s="65">
        <v>44936</v>
      </c>
      <c r="Z1619" s="69" t="s">
        <v>1080</v>
      </c>
      <c r="AA1619" s="322">
        <v>5000</v>
      </c>
      <c r="AB1619" s="56">
        <v>60</v>
      </c>
      <c r="AC1619" s="56">
        <v>7</v>
      </c>
      <c r="AD1619" s="65">
        <v>45168</v>
      </c>
      <c r="AE1619" s="117">
        <v>83.33</v>
      </c>
      <c r="AF1619" s="117"/>
      <c r="AG1619" s="56" t="s">
        <v>441</v>
      </c>
      <c r="AH1619" s="65">
        <v>45174</v>
      </c>
      <c r="AI1619" s="65"/>
      <c r="AJ1619" s="65"/>
      <c r="AK1619" s="56" t="s">
        <v>2191</v>
      </c>
      <c r="AL1619" s="58">
        <v>83.33</v>
      </c>
      <c r="AN1619" s="58" t="s">
        <v>2212</v>
      </c>
      <c r="AP1619" s="58"/>
      <c r="AQ1619" s="58"/>
      <c r="AR1619" s="58"/>
      <c r="AW1619" s="65">
        <v>45169</v>
      </c>
      <c r="AX1619" s="57">
        <v>806740</v>
      </c>
      <c r="AY1619" s="219">
        <f>2627.9-2318.75</f>
        <v>309.15000000000009</v>
      </c>
      <c r="AZ1619" s="184">
        <v>3.71</v>
      </c>
      <c r="BA1619" s="58">
        <f>+AY1619/AZ1619</f>
        <v>83.328840970350427</v>
      </c>
      <c r="BD1619" s="56"/>
      <c r="CS1619" s="58">
        <f>+AL1619+AT1619</f>
        <v>83.33</v>
      </c>
      <c r="CT1619" s="76">
        <f>+BA1619+BG1619+BM1619+BS1619+BY1619+CE1619+CK1619+CQ1619</f>
        <v>83.328840970350427</v>
      </c>
      <c r="CU1619" s="76">
        <f>+CS1619-CT1619</f>
        <v>1.1590296495711527E-3</v>
      </c>
      <c r="CV1619" s="81">
        <f>+AE1619-AL1619-AT1619</f>
        <v>0</v>
      </c>
    </row>
    <row r="1620" spans="1:103" ht="12.75">
      <c r="A1620" s="56" t="s">
        <v>729</v>
      </c>
      <c r="B1620" s="13">
        <v>22</v>
      </c>
      <c r="C1620" s="15" t="s">
        <v>402</v>
      </c>
      <c r="D1620" s="15" t="s">
        <v>403</v>
      </c>
      <c r="E1620" s="13"/>
      <c r="F1620" s="13"/>
      <c r="G1620" s="13" t="s">
        <v>256</v>
      </c>
      <c r="H1620" s="13">
        <v>2</v>
      </c>
      <c r="I1620" s="55">
        <v>145.31</v>
      </c>
      <c r="J1620" s="55">
        <v>42900</v>
      </c>
      <c r="K1620" s="15">
        <v>0</v>
      </c>
      <c r="L1620" s="15" t="s">
        <v>41</v>
      </c>
      <c r="M1620" s="62" t="s">
        <v>14</v>
      </c>
      <c r="N1620" s="56" t="s">
        <v>162</v>
      </c>
      <c r="O1620" s="56" t="s">
        <v>730</v>
      </c>
      <c r="S1620" s="56" t="s">
        <v>731</v>
      </c>
      <c r="V1620" s="125">
        <v>12.5</v>
      </c>
      <c r="W1620" s="125" t="s">
        <v>1017</v>
      </c>
      <c r="X1620" s="65">
        <v>44572</v>
      </c>
      <c r="Y1620" s="65">
        <v>44936</v>
      </c>
      <c r="Z1620" s="69" t="s">
        <v>1080</v>
      </c>
      <c r="AA1620" s="322">
        <v>5000</v>
      </c>
      <c r="AB1620" s="56">
        <v>60</v>
      </c>
      <c r="AC1620" s="56">
        <v>8</v>
      </c>
      <c r="AD1620" s="65">
        <v>45199</v>
      </c>
      <c r="AE1620" s="117">
        <v>83.33</v>
      </c>
      <c r="AF1620" s="117"/>
      <c r="AG1620" s="56" t="s">
        <v>441</v>
      </c>
      <c r="AH1620" s="65">
        <v>45201</v>
      </c>
      <c r="AI1620" s="65"/>
      <c r="AJ1620" s="65"/>
      <c r="AK1620" s="56" t="s">
        <v>2192</v>
      </c>
      <c r="AL1620" s="58">
        <v>83.33</v>
      </c>
      <c r="AN1620" s="58" t="s">
        <v>2213</v>
      </c>
      <c r="AP1620" s="58"/>
      <c r="AQ1620" s="58"/>
      <c r="AR1620" s="58"/>
      <c r="AW1620" s="166">
        <v>45199</v>
      </c>
      <c r="AX1620" s="232">
        <v>930326</v>
      </c>
      <c r="AY1620" s="236">
        <f>2705.82-2406.25</f>
        <v>299.57000000000016</v>
      </c>
      <c r="AZ1620" s="56">
        <v>3.85</v>
      </c>
      <c r="BA1620" s="58">
        <f>+AY1620/AZ1620</f>
        <v>77.810389610389649</v>
      </c>
      <c r="BD1620" s="56"/>
      <c r="CS1620" s="58">
        <f>+AL1620+AT1620</f>
        <v>83.33</v>
      </c>
      <c r="CT1620" s="76">
        <f>+BA1620+BG1620+BM1620+BS1620+BY1620+CE1620+CK1620+CQ1620</f>
        <v>77.810389610389649</v>
      </c>
      <c r="CU1620" s="76">
        <f>+CS1620-CT1620</f>
        <v>5.5196103896103494</v>
      </c>
      <c r="CV1620" s="81">
        <f>+AE1620-AL1620-AT1620</f>
        <v>0</v>
      </c>
    </row>
    <row r="1621" spans="1:103">
      <c r="A1621" s="56" t="s">
        <v>729</v>
      </c>
      <c r="B1621" s="13">
        <v>22</v>
      </c>
      <c r="C1621" s="15" t="s">
        <v>402</v>
      </c>
      <c r="D1621" s="15" t="s">
        <v>403</v>
      </c>
      <c r="E1621" s="13"/>
      <c r="F1621" s="13"/>
      <c r="G1621" s="13" t="s">
        <v>256</v>
      </c>
      <c r="H1621" s="13">
        <v>2</v>
      </c>
      <c r="I1621" s="55">
        <v>145.31</v>
      </c>
      <c r="J1621" s="55">
        <v>42900</v>
      </c>
      <c r="K1621" s="15">
        <v>0</v>
      </c>
      <c r="L1621" s="15" t="s">
        <v>41</v>
      </c>
      <c r="M1621" s="62" t="s">
        <v>14</v>
      </c>
      <c r="N1621" s="56" t="s">
        <v>162</v>
      </c>
      <c r="O1621" s="56" t="s">
        <v>730</v>
      </c>
      <c r="S1621" s="56" t="s">
        <v>731</v>
      </c>
      <c r="V1621" s="125">
        <v>12.5</v>
      </c>
      <c r="W1621" s="125" t="s">
        <v>1017</v>
      </c>
      <c r="X1621" s="65">
        <v>44572</v>
      </c>
      <c r="Y1621" s="65">
        <v>44936</v>
      </c>
      <c r="Z1621" s="69" t="s">
        <v>1080</v>
      </c>
      <c r="AA1621" s="322">
        <v>5000</v>
      </c>
      <c r="AB1621" s="56">
        <v>60</v>
      </c>
      <c r="AC1621" s="56">
        <v>9</v>
      </c>
      <c r="AD1621" s="65">
        <v>45229</v>
      </c>
      <c r="AE1621" s="117">
        <v>83.33</v>
      </c>
      <c r="AF1621" s="117"/>
      <c r="AG1621" s="56" t="s">
        <v>441</v>
      </c>
      <c r="AH1621" s="65">
        <v>45232</v>
      </c>
      <c r="AI1621" s="65"/>
      <c r="AJ1621" s="65"/>
      <c r="AK1621" s="56" t="s">
        <v>2195</v>
      </c>
      <c r="AL1621" s="58">
        <v>83.33</v>
      </c>
      <c r="AN1621" s="58" t="s">
        <v>2216</v>
      </c>
      <c r="AP1621" s="58"/>
      <c r="AQ1621" s="58"/>
      <c r="AR1621" s="58"/>
      <c r="AW1621" s="83"/>
      <c r="AX1621" s="132"/>
      <c r="AY1621" s="84"/>
      <c r="AZ1621" s="83"/>
      <c r="BA1621" s="84"/>
      <c r="BB1621" s="58" t="s">
        <v>1656</v>
      </c>
      <c r="BD1621" s="56"/>
      <c r="CS1621" s="58">
        <f>+AL1621+AT1621</f>
        <v>83.33</v>
      </c>
      <c r="CT1621" s="76">
        <f>+BA1621+BG1621+BM1621+BS1621+BY1621+CE1621+CK1621+CQ1621</f>
        <v>0</v>
      </c>
      <c r="CU1621" s="76">
        <f>+CS1621-CT1621</f>
        <v>83.33</v>
      </c>
      <c r="CV1621" s="81">
        <f>+AE1621-AL1621-AT1621</f>
        <v>0</v>
      </c>
      <c r="CW1621" s="56" t="s">
        <v>3820</v>
      </c>
      <c r="CY1621" s="70" t="s">
        <v>3819</v>
      </c>
    </row>
    <row r="1622" spans="1:103" ht="12.75">
      <c r="A1622" s="56" t="s">
        <v>729</v>
      </c>
      <c r="B1622" s="13">
        <v>22</v>
      </c>
      <c r="C1622" s="15" t="s">
        <v>402</v>
      </c>
      <c r="D1622" s="15" t="s">
        <v>403</v>
      </c>
      <c r="E1622" s="13"/>
      <c r="F1622" s="13"/>
      <c r="G1622" s="13" t="s">
        <v>256</v>
      </c>
      <c r="H1622" s="13">
        <v>2</v>
      </c>
      <c r="I1622" s="55">
        <v>145.31</v>
      </c>
      <c r="J1622" s="55">
        <v>42900</v>
      </c>
      <c r="K1622" s="15">
        <v>0</v>
      </c>
      <c r="L1622" s="15" t="s">
        <v>41</v>
      </c>
      <c r="M1622" s="62" t="s">
        <v>14</v>
      </c>
      <c r="N1622" s="56" t="s">
        <v>162</v>
      </c>
      <c r="O1622" s="56" t="s">
        <v>730</v>
      </c>
      <c r="S1622" s="56" t="s">
        <v>731</v>
      </c>
      <c r="V1622" s="125">
        <v>12.5</v>
      </c>
      <c r="W1622" s="125" t="s">
        <v>1017</v>
      </c>
      <c r="X1622" s="65">
        <v>44572</v>
      </c>
      <c r="Y1622" s="65">
        <v>44936</v>
      </c>
      <c r="Z1622" s="69" t="s">
        <v>1080</v>
      </c>
      <c r="AA1622" s="322">
        <v>5000</v>
      </c>
      <c r="AB1622" s="56">
        <v>60</v>
      </c>
      <c r="AC1622" s="56">
        <v>10</v>
      </c>
      <c r="AD1622" s="65">
        <v>45260</v>
      </c>
      <c r="AE1622" s="117">
        <v>83.33</v>
      </c>
      <c r="AF1622" s="117"/>
      <c r="AG1622" s="56" t="s">
        <v>441</v>
      </c>
      <c r="AH1622" s="65">
        <v>45267</v>
      </c>
      <c r="AI1622" s="65"/>
      <c r="AJ1622" s="65"/>
      <c r="AK1622" s="56" t="s">
        <v>2197</v>
      </c>
      <c r="AL1622" s="58">
        <v>83.33</v>
      </c>
      <c r="AN1622" s="58" t="s">
        <v>2218</v>
      </c>
      <c r="AP1622" s="58"/>
      <c r="AQ1622" s="58"/>
      <c r="AR1622" s="58"/>
      <c r="AW1622" s="229">
        <v>45265</v>
      </c>
      <c r="AX1622" s="233">
        <v>743324</v>
      </c>
      <c r="AY1622" s="237">
        <f>2649.2-2343.75</f>
        <v>305.44999999999982</v>
      </c>
      <c r="AZ1622" s="56">
        <v>3.75</v>
      </c>
      <c r="BA1622" s="58">
        <f>+AY1622/AZ1622</f>
        <v>81.453333333333291</v>
      </c>
      <c r="BD1622" s="56"/>
      <c r="CS1622" s="58">
        <f>+AL1622+AT1622</f>
        <v>83.33</v>
      </c>
      <c r="CT1622" s="76">
        <f>+BA1622+BG1622+BM1622+BS1622+BY1622+CE1622+CK1622+CQ1622</f>
        <v>81.453333333333291</v>
      </c>
      <c r="CU1622" s="76">
        <f>+CS1622-CT1622</f>
        <v>1.8766666666667078</v>
      </c>
      <c r="CV1622" s="81">
        <f>+AE1622-AL1622-AT1622</f>
        <v>0</v>
      </c>
    </row>
    <row r="1623" spans="1:103" ht="12.75">
      <c r="A1623" s="56" t="s">
        <v>729</v>
      </c>
      <c r="B1623" s="13">
        <v>22</v>
      </c>
      <c r="C1623" s="15" t="s">
        <v>402</v>
      </c>
      <c r="D1623" s="15" t="s">
        <v>403</v>
      </c>
      <c r="E1623" s="13"/>
      <c r="F1623" s="13"/>
      <c r="G1623" s="13" t="s">
        <v>256</v>
      </c>
      <c r="H1623" s="13">
        <v>2</v>
      </c>
      <c r="I1623" s="55">
        <v>145.31</v>
      </c>
      <c r="J1623" s="55">
        <v>42900</v>
      </c>
      <c r="K1623" s="15">
        <v>0</v>
      </c>
      <c r="L1623" s="15" t="s">
        <v>41</v>
      </c>
      <c r="M1623" s="62" t="s">
        <v>14</v>
      </c>
      <c r="N1623" s="56" t="s">
        <v>162</v>
      </c>
      <c r="O1623" s="56" t="s">
        <v>730</v>
      </c>
      <c r="S1623" s="56" t="s">
        <v>731</v>
      </c>
      <c r="V1623" s="125">
        <v>12.5</v>
      </c>
      <c r="W1623" s="125" t="s">
        <v>1017</v>
      </c>
      <c r="X1623" s="65">
        <v>44572</v>
      </c>
      <c r="Y1623" s="65">
        <v>44936</v>
      </c>
      <c r="Z1623" s="69" t="s">
        <v>1080</v>
      </c>
      <c r="AA1623" s="322">
        <v>5000</v>
      </c>
      <c r="AB1623" s="56">
        <v>60</v>
      </c>
      <c r="AC1623" s="56">
        <v>11</v>
      </c>
      <c r="AD1623" s="65">
        <v>45290</v>
      </c>
      <c r="AE1623" s="117">
        <v>83.33</v>
      </c>
      <c r="AF1623" s="117"/>
      <c r="AG1623" s="56" t="s">
        <v>441</v>
      </c>
      <c r="AH1623" s="65">
        <v>45300</v>
      </c>
      <c r="AI1623" s="65"/>
      <c r="AJ1623" s="65"/>
      <c r="AK1623" s="56" t="s">
        <v>2159</v>
      </c>
      <c r="AL1623" s="58">
        <v>83.33</v>
      </c>
      <c r="AN1623" s="58" t="s">
        <v>2220</v>
      </c>
      <c r="AP1623" s="58"/>
      <c r="AQ1623" s="58"/>
      <c r="AR1623" s="58"/>
      <c r="AW1623" s="229">
        <v>45296</v>
      </c>
      <c r="AX1623" s="230">
        <v>2189</v>
      </c>
      <c r="AY1623" s="238"/>
      <c r="BA1623" s="203">
        <f>705-625</f>
        <v>80</v>
      </c>
      <c r="BD1623" s="56"/>
      <c r="CS1623" s="58">
        <f>+AL1623+AT1623</f>
        <v>83.33</v>
      </c>
      <c r="CT1623" s="76">
        <f>+BA1623+BG1623+BM1623+BS1623+BY1623+CE1623+CK1623+CQ1623</f>
        <v>80</v>
      </c>
      <c r="CU1623" s="76">
        <f>+CS1623-CT1623</f>
        <v>3.3299999999999983</v>
      </c>
      <c r="CV1623" s="81">
        <f>+AE1623-AL1623-AT1623</f>
        <v>0</v>
      </c>
    </row>
    <row r="1624" spans="1:103" ht="12.75">
      <c r="A1624" s="56" t="s">
        <v>729</v>
      </c>
      <c r="B1624" s="13">
        <v>22</v>
      </c>
      <c r="C1624" s="15" t="s">
        <v>402</v>
      </c>
      <c r="D1624" s="15" t="s">
        <v>403</v>
      </c>
      <c r="E1624" s="13"/>
      <c r="F1624" s="13"/>
      <c r="G1624" s="13" t="s">
        <v>256</v>
      </c>
      <c r="H1624" s="13">
        <v>2</v>
      </c>
      <c r="I1624" s="55">
        <v>145.31</v>
      </c>
      <c r="J1624" s="55">
        <v>42900</v>
      </c>
      <c r="K1624" s="15">
        <v>0</v>
      </c>
      <c r="L1624" s="15" t="s">
        <v>41</v>
      </c>
      <c r="M1624" s="62" t="s">
        <v>14</v>
      </c>
      <c r="N1624" s="56" t="s">
        <v>162</v>
      </c>
      <c r="O1624" s="56" t="s">
        <v>730</v>
      </c>
      <c r="S1624" s="56" t="s">
        <v>731</v>
      </c>
      <c r="V1624" s="125">
        <v>12.5</v>
      </c>
      <c r="W1624" s="125" t="s">
        <v>1017</v>
      </c>
      <c r="X1624" s="65">
        <v>44572</v>
      </c>
      <c r="Y1624" s="65">
        <v>44936</v>
      </c>
      <c r="Z1624" s="69" t="s">
        <v>1080</v>
      </c>
      <c r="AA1624" s="322">
        <v>5000</v>
      </c>
      <c r="AB1624" s="56">
        <v>60</v>
      </c>
      <c r="AC1624" s="56">
        <v>12</v>
      </c>
      <c r="AD1624" s="65">
        <v>45321</v>
      </c>
      <c r="AE1624" s="117">
        <v>83.33</v>
      </c>
      <c r="AF1624" s="117"/>
      <c r="AG1624" s="56" t="s">
        <v>441</v>
      </c>
      <c r="AH1624" s="65">
        <v>45334</v>
      </c>
      <c r="AI1624" s="65"/>
      <c r="AJ1624" s="65"/>
      <c r="AK1624" s="56" t="s">
        <v>2161</v>
      </c>
      <c r="AL1624" s="58">
        <v>83.33</v>
      </c>
      <c r="AN1624" s="58" t="s">
        <v>2222</v>
      </c>
      <c r="AP1624" s="58"/>
      <c r="AQ1624" s="58"/>
      <c r="AR1624" s="58"/>
      <c r="AW1624" s="163">
        <v>45323</v>
      </c>
      <c r="AX1624" s="165">
        <v>2262</v>
      </c>
      <c r="AY1624" s="219"/>
      <c r="BA1624" s="203">
        <f>705-625</f>
        <v>80</v>
      </c>
      <c r="BD1624" s="56"/>
      <c r="CS1624" s="58">
        <f>+AL1624+AT1624</f>
        <v>83.33</v>
      </c>
      <c r="CT1624" s="76">
        <f>+BA1624+BG1624+BM1624+BS1624+BY1624+CE1624+CK1624+CQ1624</f>
        <v>80</v>
      </c>
      <c r="CU1624" s="76">
        <f>+CS1624-CT1624</f>
        <v>3.3299999999999983</v>
      </c>
      <c r="CV1624" s="81">
        <f>+AE1624-AL1624-AT1624</f>
        <v>0</v>
      </c>
    </row>
    <row r="1625" spans="1:103" ht="12.75">
      <c r="A1625" s="56" t="s">
        <v>729</v>
      </c>
      <c r="B1625" s="13">
        <v>22</v>
      </c>
      <c r="C1625" s="15" t="s">
        <v>402</v>
      </c>
      <c r="D1625" s="15" t="s">
        <v>403</v>
      </c>
      <c r="E1625" s="13"/>
      <c r="F1625" s="13"/>
      <c r="G1625" s="13" t="s">
        <v>256</v>
      </c>
      <c r="H1625" s="13">
        <v>2</v>
      </c>
      <c r="I1625" s="55">
        <v>145.31</v>
      </c>
      <c r="J1625" s="55">
        <v>42900</v>
      </c>
      <c r="K1625" s="15">
        <v>0</v>
      </c>
      <c r="L1625" s="15" t="s">
        <v>41</v>
      </c>
      <c r="M1625" s="62" t="s">
        <v>14</v>
      </c>
      <c r="N1625" s="56" t="s">
        <v>162</v>
      </c>
      <c r="O1625" s="56" t="s">
        <v>730</v>
      </c>
      <c r="S1625" s="56" t="s">
        <v>731</v>
      </c>
      <c r="V1625" s="125">
        <v>12.5</v>
      </c>
      <c r="W1625" s="125" t="s">
        <v>1017</v>
      </c>
      <c r="X1625" s="65">
        <v>44572</v>
      </c>
      <c r="Y1625" s="65">
        <v>44936</v>
      </c>
      <c r="Z1625" s="69" t="s">
        <v>1080</v>
      </c>
      <c r="AA1625" s="322">
        <v>5000</v>
      </c>
      <c r="AB1625" s="56">
        <v>60</v>
      </c>
      <c r="AC1625" s="56">
        <v>13</v>
      </c>
      <c r="AD1625" s="65">
        <v>45351</v>
      </c>
      <c r="AE1625" s="117">
        <v>83.33</v>
      </c>
      <c r="AF1625" s="117"/>
      <c r="AG1625" s="56" t="s">
        <v>441</v>
      </c>
      <c r="AH1625" s="65">
        <v>45355</v>
      </c>
      <c r="AI1625" s="65"/>
      <c r="AJ1625" s="65"/>
      <c r="AK1625" s="56" t="s">
        <v>2163</v>
      </c>
      <c r="AL1625" s="58">
        <v>83.33</v>
      </c>
      <c r="AN1625" s="58" t="s">
        <v>2224</v>
      </c>
      <c r="AP1625" s="58"/>
      <c r="AQ1625" s="58"/>
      <c r="AR1625" s="58"/>
      <c r="AW1625" s="229">
        <v>45353</v>
      </c>
      <c r="AX1625" s="230">
        <v>829513</v>
      </c>
      <c r="AY1625" s="237">
        <f>2691.65-2356.25</f>
        <v>335.40000000000009</v>
      </c>
      <c r="AZ1625" s="231">
        <v>3.77</v>
      </c>
      <c r="BA1625" s="76">
        <f>+AY1625/AZ1625</f>
        <v>88.965517241379331</v>
      </c>
      <c r="BD1625" s="56"/>
      <c r="CS1625" s="58">
        <f>+AL1625+AT1625</f>
        <v>83.33</v>
      </c>
      <c r="CT1625" s="76">
        <f>+BA1625+BG1625+BM1625+BS1625+BY1625+CE1625+CK1625+CQ1625</f>
        <v>88.965517241379331</v>
      </c>
      <c r="CU1625" s="76">
        <f>+CS1625-CT1625</f>
        <v>-5.6355172413793326</v>
      </c>
      <c r="CV1625" s="81">
        <f>+AE1625-AL1625-AT1625</f>
        <v>0</v>
      </c>
    </row>
    <row r="1626" spans="1:103" ht="12.75">
      <c r="A1626" s="56" t="s">
        <v>729</v>
      </c>
      <c r="B1626" s="13">
        <v>22</v>
      </c>
      <c r="C1626" s="15" t="s">
        <v>402</v>
      </c>
      <c r="D1626" s="15" t="s">
        <v>403</v>
      </c>
      <c r="E1626" s="13"/>
      <c r="F1626" s="13"/>
      <c r="G1626" s="13" t="s">
        <v>256</v>
      </c>
      <c r="H1626" s="13">
        <v>2</v>
      </c>
      <c r="I1626" s="55">
        <v>145.31</v>
      </c>
      <c r="J1626" s="55">
        <v>42900</v>
      </c>
      <c r="K1626" s="15">
        <v>0</v>
      </c>
      <c r="L1626" s="15" t="s">
        <v>41</v>
      </c>
      <c r="M1626" s="62" t="s">
        <v>14</v>
      </c>
      <c r="N1626" s="56" t="s">
        <v>162</v>
      </c>
      <c r="O1626" s="56" t="s">
        <v>730</v>
      </c>
      <c r="S1626" s="56" t="s">
        <v>731</v>
      </c>
      <c r="V1626" s="125">
        <v>12.5</v>
      </c>
      <c r="W1626" s="125" t="s">
        <v>1017</v>
      </c>
      <c r="X1626" s="65">
        <v>44572</v>
      </c>
      <c r="Y1626" s="65">
        <v>44936</v>
      </c>
      <c r="Z1626" s="69" t="s">
        <v>1080</v>
      </c>
      <c r="AA1626" s="322">
        <v>5000</v>
      </c>
      <c r="AB1626" s="56">
        <v>60</v>
      </c>
      <c r="AC1626" s="56">
        <v>14</v>
      </c>
      <c r="AD1626" s="65">
        <v>45381</v>
      </c>
      <c r="AE1626" s="117">
        <v>83.33</v>
      </c>
      <c r="AF1626" s="117"/>
      <c r="AG1626" s="56" t="s">
        <v>441</v>
      </c>
      <c r="AH1626" s="65">
        <v>45397</v>
      </c>
      <c r="AI1626" s="65"/>
      <c r="AJ1626" s="65"/>
      <c r="AK1626" s="56" t="s">
        <v>2165</v>
      </c>
      <c r="AL1626" s="58">
        <v>83.33</v>
      </c>
      <c r="AN1626" s="58" t="s">
        <v>2226</v>
      </c>
      <c r="AP1626" s="58"/>
      <c r="AQ1626" s="58"/>
      <c r="AR1626" s="58"/>
      <c r="AW1626" s="229">
        <v>45397</v>
      </c>
      <c r="AX1626" s="230">
        <v>2528</v>
      </c>
      <c r="AY1626" s="76"/>
      <c r="AZ1626" s="70"/>
      <c r="BA1626" s="76">
        <v>83.33</v>
      </c>
      <c r="BD1626" s="56"/>
      <c r="CS1626" s="58">
        <f>+AL1626+AT1626</f>
        <v>83.33</v>
      </c>
      <c r="CT1626" s="76">
        <f>+BA1626+BG1626+BM1626+BS1626+BY1626+CE1626+CK1626+CQ1626</f>
        <v>83.33</v>
      </c>
      <c r="CU1626" s="76">
        <f>+CS1626-CT1626</f>
        <v>0</v>
      </c>
      <c r="CV1626" s="81">
        <f>+AE1626-AL1626-AT1626</f>
        <v>0</v>
      </c>
    </row>
    <row r="1627" spans="1:103" ht="12" customHeight="1">
      <c r="A1627" s="56" t="s">
        <v>729</v>
      </c>
      <c r="B1627" s="13">
        <v>22</v>
      </c>
      <c r="C1627" s="15" t="s">
        <v>402</v>
      </c>
      <c r="D1627" s="15" t="s">
        <v>403</v>
      </c>
      <c r="E1627" s="13"/>
      <c r="F1627" s="13"/>
      <c r="G1627" s="13" t="s">
        <v>256</v>
      </c>
      <c r="H1627" s="13">
        <v>2</v>
      </c>
      <c r="I1627" s="55">
        <v>145.31</v>
      </c>
      <c r="J1627" s="55">
        <v>42900</v>
      </c>
      <c r="K1627" s="15">
        <v>0</v>
      </c>
      <c r="L1627" s="15" t="s">
        <v>41</v>
      </c>
      <c r="M1627" s="62" t="s">
        <v>14</v>
      </c>
      <c r="N1627" s="56" t="s">
        <v>162</v>
      </c>
      <c r="O1627" s="56" t="s">
        <v>730</v>
      </c>
      <c r="S1627" s="56" t="s">
        <v>731</v>
      </c>
      <c r="V1627" s="125">
        <v>12.5</v>
      </c>
      <c r="W1627" s="125" t="s">
        <v>1017</v>
      </c>
      <c r="X1627" s="65">
        <v>44572</v>
      </c>
      <c r="Y1627" s="65">
        <v>44936</v>
      </c>
      <c r="Z1627" s="69" t="s">
        <v>1080</v>
      </c>
      <c r="AA1627" s="322">
        <v>5000</v>
      </c>
      <c r="AB1627" s="56">
        <v>60</v>
      </c>
      <c r="AC1627" s="56">
        <v>15</v>
      </c>
      <c r="AD1627" s="65">
        <v>45412</v>
      </c>
      <c r="AE1627" s="117">
        <v>83.33</v>
      </c>
      <c r="AF1627" s="117"/>
      <c r="AG1627" s="56" t="s">
        <v>441</v>
      </c>
      <c r="AH1627" s="65">
        <v>45444</v>
      </c>
      <c r="AI1627" s="65"/>
      <c r="AJ1627" s="65"/>
      <c r="AK1627" s="56" t="s">
        <v>2167</v>
      </c>
      <c r="AL1627" s="58">
        <v>83.33</v>
      </c>
      <c r="AN1627" s="58" t="s">
        <v>2228</v>
      </c>
      <c r="AP1627" s="58"/>
      <c r="AQ1627" s="58"/>
      <c r="AR1627" s="58"/>
      <c r="AW1627" s="78">
        <v>45443</v>
      </c>
      <c r="AX1627" s="234">
        <v>2712</v>
      </c>
      <c r="AY1627" s="76"/>
      <c r="AZ1627" s="70"/>
      <c r="BA1627" s="76">
        <f>705-625</f>
        <v>80</v>
      </c>
      <c r="BC1627" s="65">
        <v>45443</v>
      </c>
      <c r="BD1627" s="56">
        <v>2212653</v>
      </c>
      <c r="BE1627" s="56">
        <v>12.52</v>
      </c>
      <c r="BF1627" s="56">
        <v>3.76</v>
      </c>
      <c r="BG1627" s="58">
        <f>+BE1627/BF1627</f>
        <v>3.3297872340425534</v>
      </c>
      <c r="BH1627" s="58"/>
      <c r="CS1627" s="58">
        <f>+AL1627+AT1627</f>
        <v>83.33</v>
      </c>
      <c r="CT1627" s="76">
        <f>+BA1627+BG1627+BM1627+BS1627+BY1627+CE1627+CK1627+CQ1627</f>
        <v>83.329787234042556</v>
      </c>
      <c r="CU1627" s="76">
        <f>+CS1627-CT1627</f>
        <v>2.1276595744268434E-4</v>
      </c>
      <c r="CV1627" s="81">
        <f>+AE1627-AL1627-AT1627</f>
        <v>0</v>
      </c>
    </row>
    <row r="1628" spans="1:103" ht="12" customHeight="1">
      <c r="A1628" s="56" t="s">
        <v>729</v>
      </c>
      <c r="B1628" s="13">
        <v>22</v>
      </c>
      <c r="C1628" s="15" t="s">
        <v>402</v>
      </c>
      <c r="D1628" s="15" t="s">
        <v>403</v>
      </c>
      <c r="E1628" s="13"/>
      <c r="F1628" s="13"/>
      <c r="G1628" s="13" t="s">
        <v>256</v>
      </c>
      <c r="H1628" s="13">
        <v>2</v>
      </c>
      <c r="I1628" s="55">
        <v>145.31</v>
      </c>
      <c r="J1628" s="55">
        <v>42900</v>
      </c>
      <c r="K1628" s="15">
        <v>0</v>
      </c>
      <c r="L1628" s="15" t="s">
        <v>41</v>
      </c>
      <c r="M1628" s="62" t="s">
        <v>14</v>
      </c>
      <c r="N1628" s="56" t="s">
        <v>162</v>
      </c>
      <c r="O1628" s="56" t="s">
        <v>730</v>
      </c>
      <c r="S1628" s="56" t="s">
        <v>731</v>
      </c>
      <c r="V1628" s="125">
        <v>12.5</v>
      </c>
      <c r="W1628" s="125" t="s">
        <v>1017</v>
      </c>
      <c r="X1628" s="65">
        <v>44572</v>
      </c>
      <c r="Y1628" s="65">
        <v>44936</v>
      </c>
      <c r="Z1628" s="69" t="s">
        <v>1080</v>
      </c>
      <c r="AA1628" s="322">
        <v>5000</v>
      </c>
      <c r="AB1628" s="56">
        <v>60</v>
      </c>
      <c r="AC1628" s="56">
        <v>16</v>
      </c>
      <c r="AD1628" s="65">
        <v>45442</v>
      </c>
      <c r="AE1628" s="117">
        <v>83.33</v>
      </c>
      <c r="AF1628" s="117"/>
      <c r="AG1628" s="56" t="s">
        <v>441</v>
      </c>
      <c r="AH1628" s="65">
        <v>45484</v>
      </c>
      <c r="AI1628" s="65"/>
      <c r="AJ1628" s="65"/>
      <c r="AK1628" s="56" t="s">
        <v>2169</v>
      </c>
      <c r="AL1628" s="58">
        <v>83.33</v>
      </c>
      <c r="AN1628" s="58" t="s">
        <v>2230</v>
      </c>
      <c r="AP1628" s="58"/>
      <c r="AQ1628" s="58"/>
      <c r="AR1628" s="58"/>
      <c r="AW1628" s="228">
        <v>45484</v>
      </c>
      <c r="AX1628" s="235">
        <v>980259</v>
      </c>
      <c r="AY1628" s="58">
        <f>2684.6-2368.75</f>
        <v>315.84999999999991</v>
      </c>
      <c r="AZ1628" s="56">
        <v>3.79</v>
      </c>
      <c r="BA1628" s="58">
        <f>+AY1628/AZ1628</f>
        <v>83.337730870712377</v>
      </c>
      <c r="BD1628" s="56"/>
      <c r="CS1628" s="58">
        <f>+AL1628+AT1628</f>
        <v>83.33</v>
      </c>
      <c r="CT1628" s="76">
        <f>+BA1628+BG1628+BM1628+BS1628+BY1628+CE1628+CK1628+CQ1628</f>
        <v>83.337730870712377</v>
      </c>
      <c r="CU1628" s="76">
        <f>+CS1628-CT1628</f>
        <v>-7.730870712379101E-3</v>
      </c>
      <c r="CV1628" s="81">
        <f>+AE1628-AL1628-AT1628</f>
        <v>0</v>
      </c>
    </row>
    <row r="1629" spans="1:103" ht="12" customHeight="1">
      <c r="A1629" s="56" t="s">
        <v>729</v>
      </c>
      <c r="B1629" s="13">
        <v>22</v>
      </c>
      <c r="C1629" s="15" t="s">
        <v>402</v>
      </c>
      <c r="D1629" s="15" t="s">
        <v>403</v>
      </c>
      <c r="E1629" s="13"/>
      <c r="F1629" s="13"/>
      <c r="G1629" s="13" t="s">
        <v>256</v>
      </c>
      <c r="H1629" s="13">
        <v>2</v>
      </c>
      <c r="I1629" s="55">
        <v>145.31</v>
      </c>
      <c r="J1629" s="55">
        <v>42900</v>
      </c>
      <c r="K1629" s="15">
        <v>0</v>
      </c>
      <c r="L1629" s="15" t="s">
        <v>41</v>
      </c>
      <c r="M1629" s="62" t="s">
        <v>14</v>
      </c>
      <c r="N1629" s="56" t="s">
        <v>162</v>
      </c>
      <c r="O1629" s="56" t="s">
        <v>730</v>
      </c>
      <c r="S1629" s="56" t="s">
        <v>731</v>
      </c>
      <c r="V1629" s="125">
        <v>12.5</v>
      </c>
      <c r="W1629" s="125" t="s">
        <v>1017</v>
      </c>
      <c r="X1629" s="65">
        <v>44572</v>
      </c>
      <c r="Y1629" s="65">
        <v>44936</v>
      </c>
      <c r="Z1629" s="69" t="s">
        <v>1080</v>
      </c>
      <c r="AA1629" s="322">
        <v>5000</v>
      </c>
      <c r="AB1629" s="56">
        <v>60</v>
      </c>
      <c r="AC1629" s="56">
        <v>17</v>
      </c>
      <c r="AD1629" s="65">
        <v>45473</v>
      </c>
      <c r="AE1629" s="117">
        <v>83.33</v>
      </c>
      <c r="AF1629" s="117"/>
      <c r="AG1629" s="56" t="s">
        <v>441</v>
      </c>
      <c r="AH1629" s="65">
        <v>45561</v>
      </c>
      <c r="AI1629" s="65"/>
      <c r="AJ1629" s="65"/>
      <c r="AK1629" s="56" t="s">
        <v>2173</v>
      </c>
      <c r="AL1629" s="58">
        <v>83.33</v>
      </c>
      <c r="AN1629" s="58" t="s">
        <v>2234</v>
      </c>
      <c r="AP1629" s="58"/>
      <c r="AQ1629" s="58"/>
      <c r="AR1629" s="58"/>
      <c r="AW1629" s="65">
        <v>45561</v>
      </c>
      <c r="AX1629" s="235">
        <v>3201</v>
      </c>
      <c r="AY1629" s="58"/>
      <c r="BA1629" s="58">
        <v>83.33</v>
      </c>
      <c r="BD1629" s="56"/>
      <c r="CS1629" s="58">
        <f>+AL1629+AT1629</f>
        <v>83.33</v>
      </c>
      <c r="CT1629" s="76">
        <f>+BA1629+BG1629+BM1629+BS1629+BY1629+CE1629+CK1629+CQ1629</f>
        <v>83.33</v>
      </c>
      <c r="CU1629" s="76">
        <f>+CS1629-CT1629</f>
        <v>0</v>
      </c>
      <c r="CV1629" s="81">
        <f>+AE1629-AL1629-AT1629</f>
        <v>0</v>
      </c>
    </row>
    <row r="1630" spans="1:103" ht="12" customHeight="1">
      <c r="A1630" s="56" t="s">
        <v>729</v>
      </c>
      <c r="B1630" s="13">
        <v>22</v>
      </c>
      <c r="C1630" s="15" t="s">
        <v>402</v>
      </c>
      <c r="D1630" s="15" t="s">
        <v>403</v>
      </c>
      <c r="E1630" s="13"/>
      <c r="F1630" s="13"/>
      <c r="G1630" s="13" t="s">
        <v>256</v>
      </c>
      <c r="H1630" s="13">
        <v>2</v>
      </c>
      <c r="I1630" s="55">
        <v>145.31</v>
      </c>
      <c r="J1630" s="55">
        <v>42900</v>
      </c>
      <c r="K1630" s="15">
        <v>0</v>
      </c>
      <c r="L1630" s="15" t="s">
        <v>41</v>
      </c>
      <c r="M1630" s="62" t="s">
        <v>14</v>
      </c>
      <c r="N1630" s="56" t="s">
        <v>162</v>
      </c>
      <c r="O1630" s="56" t="s">
        <v>730</v>
      </c>
      <c r="S1630" s="56" t="s">
        <v>731</v>
      </c>
      <c r="V1630" s="125">
        <v>12.5</v>
      </c>
      <c r="W1630" s="125" t="s">
        <v>1017</v>
      </c>
      <c r="X1630" s="65">
        <v>44572</v>
      </c>
      <c r="Y1630" s="65">
        <v>44936</v>
      </c>
      <c r="Z1630" s="69" t="s">
        <v>1080</v>
      </c>
      <c r="AA1630" s="322">
        <v>5000</v>
      </c>
      <c r="AB1630" s="56">
        <v>60</v>
      </c>
      <c r="AC1630" s="56">
        <v>18</v>
      </c>
      <c r="AD1630" s="65">
        <v>45503</v>
      </c>
      <c r="AE1630" s="117">
        <v>83.33</v>
      </c>
      <c r="AF1630" s="117"/>
      <c r="AG1630" s="56" t="s">
        <v>441</v>
      </c>
      <c r="AH1630" s="65">
        <v>45561</v>
      </c>
      <c r="AI1630" s="65"/>
      <c r="AJ1630" s="65"/>
      <c r="AK1630" s="56" t="s">
        <v>2174</v>
      </c>
      <c r="AL1630" s="58">
        <v>83.33</v>
      </c>
      <c r="AN1630" s="58" t="s">
        <v>2235</v>
      </c>
      <c r="AP1630" s="58"/>
      <c r="AQ1630" s="58"/>
      <c r="AR1630" s="58"/>
      <c r="AW1630" s="65">
        <v>45561</v>
      </c>
      <c r="AX1630" s="235">
        <v>3201</v>
      </c>
      <c r="AY1630" s="58"/>
      <c r="BA1630" s="58">
        <v>83.33</v>
      </c>
      <c r="BD1630" s="56"/>
      <c r="CS1630" s="58">
        <f>+AL1630+AT1630</f>
        <v>83.33</v>
      </c>
      <c r="CT1630" s="76">
        <f>+BA1630+BG1630+BM1630+BS1630+BY1630+CE1630+CK1630+CQ1630</f>
        <v>83.33</v>
      </c>
      <c r="CU1630" s="76">
        <f>+CS1630-CT1630</f>
        <v>0</v>
      </c>
      <c r="CV1630" s="81">
        <f>+AE1630-AL1630-AT1630</f>
        <v>0</v>
      </c>
    </row>
    <row r="1631" spans="1:103" ht="12" customHeight="1">
      <c r="A1631" s="56" t="s">
        <v>729</v>
      </c>
      <c r="B1631" s="13">
        <v>22</v>
      </c>
      <c r="C1631" s="15" t="s">
        <v>402</v>
      </c>
      <c r="D1631" s="15" t="s">
        <v>403</v>
      </c>
      <c r="E1631" s="13"/>
      <c r="F1631" s="13"/>
      <c r="G1631" s="13" t="s">
        <v>256</v>
      </c>
      <c r="H1631" s="13">
        <v>2</v>
      </c>
      <c r="I1631" s="55">
        <v>145.31</v>
      </c>
      <c r="J1631" s="55">
        <v>42900</v>
      </c>
      <c r="K1631" s="15">
        <v>0</v>
      </c>
      <c r="L1631" s="15" t="s">
        <v>41</v>
      </c>
      <c r="M1631" s="62" t="s">
        <v>14</v>
      </c>
      <c r="N1631" s="56" t="s">
        <v>162</v>
      </c>
      <c r="O1631" s="56" t="s">
        <v>730</v>
      </c>
      <c r="S1631" s="56" t="s">
        <v>731</v>
      </c>
      <c r="V1631" s="125">
        <v>12.5</v>
      </c>
      <c r="W1631" s="125" t="s">
        <v>1017</v>
      </c>
      <c r="X1631" s="65">
        <v>44572</v>
      </c>
      <c r="Y1631" s="65">
        <v>44936</v>
      </c>
      <c r="Z1631" s="69" t="s">
        <v>1080</v>
      </c>
      <c r="AA1631" s="322">
        <v>5000</v>
      </c>
      <c r="AB1631" s="56">
        <v>60</v>
      </c>
      <c r="AC1631" s="56">
        <v>19</v>
      </c>
      <c r="AD1631" s="65">
        <v>45534</v>
      </c>
      <c r="AE1631" s="117">
        <v>83.33</v>
      </c>
      <c r="AF1631" s="117"/>
      <c r="AG1631" s="56" t="s">
        <v>441</v>
      </c>
      <c r="AH1631" s="65">
        <v>45561</v>
      </c>
      <c r="AI1631" s="65"/>
      <c r="AJ1631" s="65"/>
      <c r="AK1631" s="56" t="s">
        <v>2175</v>
      </c>
      <c r="AL1631" s="58">
        <v>83.33</v>
      </c>
      <c r="AN1631" s="58" t="s">
        <v>2236</v>
      </c>
      <c r="AP1631" s="58"/>
      <c r="AQ1631" s="58"/>
      <c r="AR1631" s="58"/>
      <c r="AW1631" s="65">
        <v>45561</v>
      </c>
      <c r="AX1631" s="235">
        <v>3201</v>
      </c>
      <c r="AY1631" s="58"/>
      <c r="BA1631" s="58">
        <v>83.34</v>
      </c>
      <c r="BD1631" s="56"/>
      <c r="CS1631" s="58">
        <f>+AL1631+AT1631</f>
        <v>83.33</v>
      </c>
      <c r="CT1631" s="76">
        <f>+BA1631+BG1631+BM1631+BS1631+BY1631+CE1631+CK1631+CQ1631</f>
        <v>83.34</v>
      </c>
      <c r="CU1631" s="76">
        <f>+CS1631-CT1631</f>
        <v>-1.0000000000005116E-2</v>
      </c>
      <c r="CV1631" s="81">
        <f>+AE1631-AL1631-AT1631</f>
        <v>0</v>
      </c>
    </row>
    <row r="1632" spans="1:103">
      <c r="A1632" s="56" t="s">
        <v>729</v>
      </c>
      <c r="B1632" s="13">
        <v>22</v>
      </c>
      <c r="C1632" s="15" t="s">
        <v>402</v>
      </c>
      <c r="D1632" s="15" t="s">
        <v>403</v>
      </c>
      <c r="E1632" s="13"/>
      <c r="F1632" s="13"/>
      <c r="G1632" s="13" t="s">
        <v>256</v>
      </c>
      <c r="H1632" s="13">
        <v>2</v>
      </c>
      <c r="I1632" s="55">
        <v>145.31</v>
      </c>
      <c r="J1632" s="55">
        <v>42900</v>
      </c>
      <c r="K1632" s="15">
        <v>0</v>
      </c>
      <c r="L1632" s="15" t="s">
        <v>41</v>
      </c>
      <c r="M1632" s="62" t="s">
        <v>14</v>
      </c>
      <c r="N1632" s="56" t="s">
        <v>162</v>
      </c>
      <c r="O1632" s="56" t="s">
        <v>730</v>
      </c>
      <c r="S1632" s="56" t="s">
        <v>731</v>
      </c>
      <c r="V1632" s="125">
        <v>12.5</v>
      </c>
      <c r="W1632" s="125" t="s">
        <v>1017</v>
      </c>
      <c r="X1632" s="65">
        <v>44572</v>
      </c>
      <c r="Y1632" s="65">
        <v>44936</v>
      </c>
      <c r="Z1632" s="69" t="s">
        <v>1080</v>
      </c>
      <c r="AA1632" s="322">
        <v>5000</v>
      </c>
      <c r="AB1632" s="56">
        <v>60</v>
      </c>
      <c r="AC1632" s="56">
        <v>20</v>
      </c>
      <c r="AD1632" s="65">
        <v>45565</v>
      </c>
      <c r="AE1632" s="117">
        <v>83.33</v>
      </c>
      <c r="AF1632" s="117"/>
      <c r="AG1632" s="56" t="s">
        <v>441</v>
      </c>
      <c r="AH1632" s="65">
        <v>45628</v>
      </c>
      <c r="AI1632" s="65"/>
      <c r="AJ1632" s="65"/>
      <c r="AK1632" s="56" t="s">
        <v>2178</v>
      </c>
      <c r="AL1632" s="58">
        <v>83.33</v>
      </c>
      <c r="AN1632" s="58" t="s">
        <v>2239</v>
      </c>
      <c r="AP1632" s="58"/>
      <c r="AQ1632" s="58"/>
      <c r="AR1632" s="58"/>
      <c r="AW1632" s="65">
        <v>45628</v>
      </c>
      <c r="AX1632" s="57">
        <v>3463</v>
      </c>
      <c r="AY1632" s="58"/>
      <c r="BA1632" s="58">
        <v>83.33</v>
      </c>
      <c r="BC1632" s="65"/>
      <c r="BD1632" s="56"/>
      <c r="BG1632" s="58"/>
      <c r="BH1632" s="58"/>
      <c r="CS1632" s="58">
        <f>+AL1632+AT1632</f>
        <v>83.33</v>
      </c>
      <c r="CT1632" s="76">
        <f>+BA1632+BG1632+BM1632+BS1632+BY1632+CE1632+CK1632+CQ1632</f>
        <v>83.33</v>
      </c>
      <c r="CU1632" s="76">
        <f>+CS1632-CT1632</f>
        <v>0</v>
      </c>
      <c r="CV1632" s="81">
        <f>+AE1632-AL1632-AT1632</f>
        <v>0</v>
      </c>
    </row>
    <row r="1633" spans="1:100">
      <c r="A1633" s="56" t="s">
        <v>729</v>
      </c>
      <c r="B1633" s="13">
        <v>22</v>
      </c>
      <c r="C1633" s="15" t="s">
        <v>402</v>
      </c>
      <c r="D1633" s="15" t="s">
        <v>403</v>
      </c>
      <c r="E1633" s="13"/>
      <c r="F1633" s="13"/>
      <c r="G1633" s="13" t="s">
        <v>256</v>
      </c>
      <c r="H1633" s="13">
        <v>2</v>
      </c>
      <c r="I1633" s="55">
        <v>145.31</v>
      </c>
      <c r="J1633" s="55">
        <v>42900</v>
      </c>
      <c r="K1633" s="15">
        <v>0</v>
      </c>
      <c r="L1633" s="15" t="s">
        <v>41</v>
      </c>
      <c r="M1633" s="62" t="s">
        <v>14</v>
      </c>
      <c r="N1633" s="56" t="s">
        <v>162</v>
      </c>
      <c r="O1633" s="56" t="s">
        <v>730</v>
      </c>
      <c r="S1633" s="56" t="s">
        <v>731</v>
      </c>
      <c r="V1633" s="125">
        <v>12.5</v>
      </c>
      <c r="W1633" s="125" t="s">
        <v>1017</v>
      </c>
      <c r="X1633" s="65">
        <v>44572</v>
      </c>
      <c r="Y1633" s="65">
        <v>44936</v>
      </c>
      <c r="Z1633" s="69" t="s">
        <v>1080</v>
      </c>
      <c r="AA1633" s="322">
        <v>5000</v>
      </c>
      <c r="AB1633" s="56">
        <v>60</v>
      </c>
      <c r="AC1633" s="56">
        <v>21</v>
      </c>
      <c r="AD1633" s="65">
        <v>45595</v>
      </c>
      <c r="AE1633" s="117">
        <v>83.33</v>
      </c>
      <c r="AF1633" s="117"/>
      <c r="AG1633" s="56" t="s">
        <v>441</v>
      </c>
      <c r="AH1633" s="65">
        <v>45628</v>
      </c>
      <c r="AI1633" s="65"/>
      <c r="AJ1633" s="65"/>
      <c r="AK1633" s="56" t="s">
        <v>2179</v>
      </c>
      <c r="AL1633" s="58">
        <v>83.33</v>
      </c>
      <c r="AN1633" s="58" t="s">
        <v>2240</v>
      </c>
      <c r="AP1633" s="58"/>
      <c r="AQ1633" s="58"/>
      <c r="AR1633" s="58"/>
      <c r="AW1633" s="65">
        <v>45628</v>
      </c>
      <c r="AX1633" s="57">
        <v>3463</v>
      </c>
      <c r="AY1633" s="58"/>
      <c r="BA1633" s="58">
        <v>81.67</v>
      </c>
      <c r="BC1633" s="65">
        <v>45628</v>
      </c>
      <c r="BD1633" s="56">
        <v>3096939</v>
      </c>
      <c r="BE1633" s="56">
        <v>6.38</v>
      </c>
      <c r="BF1633" s="56">
        <v>3.8450000000000002</v>
      </c>
      <c r="BG1633" s="58">
        <f>+BE1633/BF1633</f>
        <v>1.6592977893368008</v>
      </c>
      <c r="BH1633" s="58"/>
      <c r="CS1633" s="58">
        <f>+AL1633+AT1633</f>
        <v>83.33</v>
      </c>
      <c r="CT1633" s="76">
        <f>+BA1633+BG1633+BM1633+BS1633+BY1633+CE1633+CK1633+CQ1633</f>
        <v>83.329297789336806</v>
      </c>
      <c r="CU1633" s="76">
        <f>+CS1633-CT1633</f>
        <v>7.0221066319220427E-4</v>
      </c>
      <c r="CV1633" s="81">
        <f>+AE1633-AL1633-AT1633</f>
        <v>0</v>
      </c>
    </row>
    <row r="1634" spans="1:100" ht="12.75">
      <c r="A1634" s="56" t="s">
        <v>729</v>
      </c>
      <c r="B1634" s="13">
        <v>22</v>
      </c>
      <c r="C1634" s="15" t="s">
        <v>402</v>
      </c>
      <c r="D1634" s="15" t="s">
        <v>403</v>
      </c>
      <c r="E1634" s="13"/>
      <c r="F1634" s="13"/>
      <c r="G1634" s="13" t="s">
        <v>256</v>
      </c>
      <c r="H1634" s="13">
        <v>2</v>
      </c>
      <c r="I1634" s="55">
        <v>145.31</v>
      </c>
      <c r="J1634" s="55">
        <v>42900</v>
      </c>
      <c r="K1634" s="15">
        <v>0</v>
      </c>
      <c r="L1634" s="15" t="s">
        <v>41</v>
      </c>
      <c r="M1634" s="62" t="s">
        <v>14</v>
      </c>
      <c r="N1634" s="56" t="s">
        <v>162</v>
      </c>
      <c r="O1634" s="56" t="s">
        <v>730</v>
      </c>
      <c r="S1634" s="56" t="s">
        <v>731</v>
      </c>
      <c r="V1634" s="125">
        <v>12.5</v>
      </c>
      <c r="W1634" s="125" t="s">
        <v>1017</v>
      </c>
      <c r="X1634" s="65">
        <v>44572</v>
      </c>
      <c r="Y1634" s="65">
        <v>44936</v>
      </c>
      <c r="Z1634" s="69" t="s">
        <v>1080</v>
      </c>
      <c r="AA1634" s="322">
        <v>5000</v>
      </c>
      <c r="AB1634" s="56">
        <v>60</v>
      </c>
      <c r="AC1634" s="56">
        <v>22</v>
      </c>
      <c r="AD1634" s="65">
        <v>45626</v>
      </c>
      <c r="AE1634" s="117">
        <v>83.33</v>
      </c>
      <c r="AF1634" s="117"/>
      <c r="AG1634" s="56" t="s">
        <v>441</v>
      </c>
      <c r="AH1634" s="126">
        <v>45749</v>
      </c>
      <c r="AI1634" s="126"/>
      <c r="AJ1634" s="126"/>
      <c r="AK1634" s="58" t="s">
        <v>2245</v>
      </c>
      <c r="AL1634" s="58">
        <v>83.33</v>
      </c>
      <c r="AN1634" s="58" t="s">
        <v>2266</v>
      </c>
      <c r="AP1634" s="58"/>
      <c r="AQ1634" s="58"/>
      <c r="AR1634" s="58"/>
      <c r="AW1634" s="163">
        <v>45749</v>
      </c>
      <c r="AX1634" s="165">
        <v>3956</v>
      </c>
      <c r="AY1634" s="219"/>
      <c r="BA1634" s="58">
        <v>83.45</v>
      </c>
      <c r="BD1634" s="56"/>
      <c r="CS1634" s="58">
        <f>+AL1634+AT1634</f>
        <v>83.33</v>
      </c>
      <c r="CT1634" s="76">
        <f>+BA1634+BG1634+BM1634+BS1634+BY1634+CE1634+CK1634+CQ1634</f>
        <v>83.45</v>
      </c>
      <c r="CU1634" s="76">
        <f>+CS1634-CT1634</f>
        <v>-0.12000000000000455</v>
      </c>
      <c r="CV1634" s="81">
        <f>+AE1634-AL1634-AT1634</f>
        <v>0</v>
      </c>
    </row>
    <row r="1635" spans="1:100" ht="12.75">
      <c r="A1635" s="56" t="s">
        <v>729</v>
      </c>
      <c r="B1635" s="13">
        <v>22</v>
      </c>
      <c r="C1635" s="15" t="s">
        <v>402</v>
      </c>
      <c r="D1635" s="15" t="s">
        <v>403</v>
      </c>
      <c r="E1635" s="13"/>
      <c r="F1635" s="13"/>
      <c r="G1635" s="13" t="s">
        <v>256</v>
      </c>
      <c r="H1635" s="13">
        <v>2</v>
      </c>
      <c r="I1635" s="55">
        <v>145.31</v>
      </c>
      <c r="J1635" s="55">
        <v>42900</v>
      </c>
      <c r="K1635" s="15">
        <v>0</v>
      </c>
      <c r="L1635" s="15" t="s">
        <v>41</v>
      </c>
      <c r="M1635" s="62" t="s">
        <v>14</v>
      </c>
      <c r="N1635" s="56" t="s">
        <v>162</v>
      </c>
      <c r="O1635" s="56" t="s">
        <v>730</v>
      </c>
      <c r="S1635" s="56" t="s">
        <v>731</v>
      </c>
      <c r="V1635" s="125">
        <v>12.5</v>
      </c>
      <c r="W1635" s="125" t="s">
        <v>1017</v>
      </c>
      <c r="X1635" s="65">
        <v>44572</v>
      </c>
      <c r="Y1635" s="65">
        <v>44936</v>
      </c>
      <c r="Z1635" s="69" t="s">
        <v>1080</v>
      </c>
      <c r="AA1635" s="322">
        <v>5000</v>
      </c>
      <c r="AB1635" s="56">
        <v>60</v>
      </c>
      <c r="AC1635" s="56">
        <v>23</v>
      </c>
      <c r="AD1635" s="65">
        <v>45656</v>
      </c>
      <c r="AE1635" s="117">
        <v>83.33</v>
      </c>
      <c r="AF1635" s="117"/>
      <c r="AG1635" s="56" t="s">
        <v>441</v>
      </c>
      <c r="AH1635" s="126">
        <v>45749</v>
      </c>
      <c r="AI1635" s="126"/>
      <c r="AJ1635" s="126"/>
      <c r="AK1635" s="58" t="s">
        <v>2246</v>
      </c>
      <c r="AL1635" s="58">
        <v>83.33</v>
      </c>
      <c r="AN1635" s="58" t="s">
        <v>2267</v>
      </c>
      <c r="AP1635" s="58"/>
      <c r="AQ1635" s="58"/>
      <c r="AR1635" s="58"/>
      <c r="AW1635" s="163">
        <v>45749</v>
      </c>
      <c r="AX1635" s="165">
        <v>3956</v>
      </c>
      <c r="AY1635" s="219"/>
      <c r="BA1635" s="58">
        <v>83.45</v>
      </c>
      <c r="BD1635" s="56"/>
      <c r="CS1635" s="58">
        <f>+AL1635+AT1635</f>
        <v>83.33</v>
      </c>
      <c r="CT1635" s="76">
        <f>+BA1635+BG1635+BM1635+BS1635+BY1635+CE1635+CK1635+CQ1635</f>
        <v>83.45</v>
      </c>
      <c r="CU1635" s="76">
        <f>+CS1635-CT1635</f>
        <v>-0.12000000000000455</v>
      </c>
      <c r="CV1635" s="81">
        <f>+AE1635-AL1635-AT1635</f>
        <v>0</v>
      </c>
    </row>
    <row r="1636" spans="1:100" ht="12.75">
      <c r="A1636" s="56" t="s">
        <v>729</v>
      </c>
      <c r="B1636" s="13">
        <v>22</v>
      </c>
      <c r="C1636" s="15" t="s">
        <v>402</v>
      </c>
      <c r="D1636" s="15" t="s">
        <v>403</v>
      </c>
      <c r="E1636" s="13"/>
      <c r="F1636" s="13"/>
      <c r="G1636" s="13" t="s">
        <v>256</v>
      </c>
      <c r="H1636" s="13">
        <v>2</v>
      </c>
      <c r="I1636" s="55">
        <v>145.31</v>
      </c>
      <c r="J1636" s="55">
        <v>42900</v>
      </c>
      <c r="K1636" s="15">
        <v>0</v>
      </c>
      <c r="L1636" s="15" t="s">
        <v>41</v>
      </c>
      <c r="M1636" s="62" t="s">
        <v>14</v>
      </c>
      <c r="N1636" s="56" t="s">
        <v>162</v>
      </c>
      <c r="O1636" s="56" t="s">
        <v>730</v>
      </c>
      <c r="S1636" s="56" t="s">
        <v>731</v>
      </c>
      <c r="V1636" s="125">
        <v>12.5</v>
      </c>
      <c r="W1636" s="125" t="s">
        <v>1017</v>
      </c>
      <c r="X1636" s="65">
        <v>44572</v>
      </c>
      <c r="Y1636" s="65">
        <v>44936</v>
      </c>
      <c r="Z1636" s="69" t="s">
        <v>1080</v>
      </c>
      <c r="AA1636" s="322">
        <v>5000</v>
      </c>
      <c r="AB1636" s="56">
        <v>60</v>
      </c>
      <c r="AC1636" s="56">
        <v>24</v>
      </c>
      <c r="AD1636" s="65">
        <v>45687</v>
      </c>
      <c r="AE1636" s="117">
        <v>83.33</v>
      </c>
      <c r="AF1636" s="117"/>
      <c r="AG1636" s="56" t="s">
        <v>441</v>
      </c>
      <c r="AH1636" s="126">
        <v>45749</v>
      </c>
      <c r="AI1636" s="126"/>
      <c r="AJ1636" s="126"/>
      <c r="AK1636" s="58" t="s">
        <v>2247</v>
      </c>
      <c r="AL1636" s="58">
        <v>83.33</v>
      </c>
      <c r="AN1636" s="58" t="s">
        <v>2268</v>
      </c>
      <c r="AP1636" s="58"/>
      <c r="AQ1636" s="58"/>
      <c r="AR1636" s="58"/>
      <c r="AW1636" s="163">
        <v>45749</v>
      </c>
      <c r="AX1636" s="165">
        <v>3956</v>
      </c>
      <c r="AY1636" s="219"/>
      <c r="BA1636" s="58">
        <v>83.45</v>
      </c>
      <c r="BD1636" s="56"/>
      <c r="CS1636" s="58">
        <f>+AL1636+AT1636</f>
        <v>83.33</v>
      </c>
      <c r="CT1636" s="76">
        <f>+BA1636+BG1636+BM1636+BS1636+BY1636+CE1636+CK1636+CQ1636</f>
        <v>83.45</v>
      </c>
      <c r="CU1636" s="76">
        <f>+CS1636-CT1636</f>
        <v>-0.12000000000000455</v>
      </c>
      <c r="CV1636" s="81">
        <f>+AE1636-AL1636-AT1636</f>
        <v>0</v>
      </c>
    </row>
    <row r="1637" spans="1:100" ht="12.75">
      <c r="A1637" s="56" t="s">
        <v>729</v>
      </c>
      <c r="B1637" s="13">
        <v>22</v>
      </c>
      <c r="C1637" s="15" t="s">
        <v>402</v>
      </c>
      <c r="D1637" s="15" t="s">
        <v>403</v>
      </c>
      <c r="E1637" s="13"/>
      <c r="F1637" s="13"/>
      <c r="G1637" s="13" t="s">
        <v>256</v>
      </c>
      <c r="H1637" s="13">
        <v>2</v>
      </c>
      <c r="I1637" s="55">
        <v>145.31</v>
      </c>
      <c r="J1637" s="55">
        <v>42900</v>
      </c>
      <c r="K1637" s="15">
        <v>0</v>
      </c>
      <c r="L1637" s="15" t="s">
        <v>41</v>
      </c>
      <c r="M1637" s="62" t="s">
        <v>14</v>
      </c>
      <c r="N1637" s="56" t="s">
        <v>162</v>
      </c>
      <c r="O1637" s="56" t="s">
        <v>730</v>
      </c>
      <c r="S1637" s="56" t="s">
        <v>731</v>
      </c>
      <c r="V1637" s="125">
        <v>12.5</v>
      </c>
      <c r="W1637" s="125" t="s">
        <v>1017</v>
      </c>
      <c r="X1637" s="65">
        <v>44572</v>
      </c>
      <c r="Y1637" s="65">
        <v>44936</v>
      </c>
      <c r="Z1637" s="69" t="s">
        <v>1080</v>
      </c>
      <c r="AA1637" s="322">
        <v>5000</v>
      </c>
      <c r="AB1637" s="56">
        <v>60</v>
      </c>
      <c r="AC1637" s="56">
        <v>25</v>
      </c>
      <c r="AD1637" s="65">
        <v>45716</v>
      </c>
      <c r="AE1637" s="117">
        <v>83.33</v>
      </c>
      <c r="AF1637" s="117"/>
      <c r="AG1637" s="56" t="s">
        <v>441</v>
      </c>
      <c r="AH1637" s="126">
        <v>45749</v>
      </c>
      <c r="AI1637" s="126"/>
      <c r="AJ1637" s="126"/>
      <c r="AK1637" s="76" t="s">
        <v>2248</v>
      </c>
      <c r="AL1637" s="58">
        <v>83.33</v>
      </c>
      <c r="AN1637" s="58" t="s">
        <v>2269</v>
      </c>
      <c r="AP1637" s="58"/>
      <c r="AQ1637" s="58"/>
      <c r="AR1637" s="58"/>
      <c r="AW1637" s="163">
        <v>45749</v>
      </c>
      <c r="AX1637" s="165">
        <v>3956</v>
      </c>
      <c r="AY1637" s="219"/>
      <c r="BA1637" s="58">
        <v>83.45</v>
      </c>
      <c r="BD1637" s="56"/>
      <c r="CS1637" s="58">
        <f>+AL1637+AT1637</f>
        <v>83.33</v>
      </c>
      <c r="CT1637" s="76">
        <f>+BA1637+BG1637+BM1637+BS1637+BY1637+CE1637+CK1637+CQ1637</f>
        <v>83.45</v>
      </c>
      <c r="CU1637" s="76">
        <f>+CS1637-CT1637</f>
        <v>-0.12000000000000455</v>
      </c>
      <c r="CV1637" s="81">
        <f>+AE1637-AL1637-AT1637</f>
        <v>0</v>
      </c>
    </row>
    <row r="1638" spans="1:100">
      <c r="A1638" s="56" t="s">
        <v>729</v>
      </c>
      <c r="B1638" s="13">
        <v>22</v>
      </c>
      <c r="C1638" s="15" t="s">
        <v>402</v>
      </c>
      <c r="D1638" s="15" t="s">
        <v>403</v>
      </c>
      <c r="E1638" s="13"/>
      <c r="F1638" s="13"/>
      <c r="G1638" s="13" t="s">
        <v>256</v>
      </c>
      <c r="H1638" s="13">
        <v>2</v>
      </c>
      <c r="I1638" s="55">
        <v>145.31</v>
      </c>
      <c r="J1638" s="55">
        <v>42900</v>
      </c>
      <c r="K1638" s="15">
        <v>0</v>
      </c>
      <c r="L1638" s="15" t="s">
        <v>41</v>
      </c>
      <c r="M1638" s="62" t="s">
        <v>14</v>
      </c>
      <c r="N1638" s="56" t="s">
        <v>162</v>
      </c>
      <c r="O1638" s="56" t="s">
        <v>730</v>
      </c>
      <c r="S1638" s="56" t="s">
        <v>731</v>
      </c>
      <c r="V1638" s="125">
        <v>12.5</v>
      </c>
      <c r="W1638" s="125" t="s">
        <v>1017</v>
      </c>
      <c r="X1638" s="65">
        <v>44572</v>
      </c>
      <c r="Y1638" s="65">
        <v>44936</v>
      </c>
      <c r="Z1638" s="69" t="s">
        <v>1080</v>
      </c>
      <c r="AA1638" s="322">
        <v>5000</v>
      </c>
      <c r="AB1638" s="56">
        <v>60</v>
      </c>
      <c r="AC1638" s="56">
        <v>26</v>
      </c>
      <c r="AD1638" s="65">
        <v>45746</v>
      </c>
      <c r="AE1638" s="117">
        <v>83.33</v>
      </c>
      <c r="AF1638" s="117"/>
      <c r="AG1638" s="56" t="s">
        <v>441</v>
      </c>
      <c r="AH1638" s="126">
        <v>45827</v>
      </c>
      <c r="AI1638" s="126"/>
      <c r="AJ1638" s="126"/>
      <c r="AK1638" s="76" t="s">
        <v>2251</v>
      </c>
      <c r="AL1638" s="58">
        <v>83.33</v>
      </c>
      <c r="AN1638" s="58" t="s">
        <v>2272</v>
      </c>
      <c r="AP1638" s="58"/>
      <c r="AQ1638" s="58"/>
      <c r="AR1638" s="58"/>
      <c r="AW1638" s="65">
        <v>45824</v>
      </c>
      <c r="AX1638" s="57">
        <v>4299</v>
      </c>
      <c r="AY1638" s="58"/>
      <c r="BA1638" s="58">
        <v>83.33</v>
      </c>
      <c r="BD1638" s="56"/>
      <c r="CS1638" s="58">
        <f>+AL1638+AT1638</f>
        <v>83.33</v>
      </c>
      <c r="CT1638" s="76">
        <f>+BA1638+BG1638+BM1638+BS1638+BY1638+CE1638+CK1638+CQ1638</f>
        <v>83.33</v>
      </c>
      <c r="CU1638" s="76">
        <f>+CS1638-CT1638</f>
        <v>0</v>
      </c>
      <c r="CV1638" s="81">
        <f>+AE1638-AL1638-AT1638</f>
        <v>0</v>
      </c>
    </row>
    <row r="1639" spans="1:100">
      <c r="A1639" s="56" t="s">
        <v>729</v>
      </c>
      <c r="B1639" s="13">
        <v>22</v>
      </c>
      <c r="C1639" s="15" t="s">
        <v>402</v>
      </c>
      <c r="D1639" s="15" t="s">
        <v>403</v>
      </c>
      <c r="E1639" s="13"/>
      <c r="F1639" s="13"/>
      <c r="G1639" s="13" t="s">
        <v>256</v>
      </c>
      <c r="H1639" s="13">
        <v>2</v>
      </c>
      <c r="I1639" s="55">
        <v>145.31</v>
      </c>
      <c r="J1639" s="55">
        <v>42900</v>
      </c>
      <c r="K1639" s="15">
        <v>0</v>
      </c>
      <c r="L1639" s="15" t="s">
        <v>41</v>
      </c>
      <c r="M1639" s="62" t="s">
        <v>14</v>
      </c>
      <c r="N1639" s="56" t="s">
        <v>162</v>
      </c>
      <c r="O1639" s="56" t="s">
        <v>730</v>
      </c>
      <c r="S1639" s="56" t="s">
        <v>731</v>
      </c>
      <c r="V1639" s="125">
        <v>12.5</v>
      </c>
      <c r="W1639" s="125" t="s">
        <v>1017</v>
      </c>
      <c r="X1639" s="65">
        <v>44572</v>
      </c>
      <c r="Y1639" s="65">
        <v>44936</v>
      </c>
      <c r="Z1639" s="69" t="s">
        <v>1080</v>
      </c>
      <c r="AA1639" s="322">
        <v>5000</v>
      </c>
      <c r="AB1639" s="56">
        <v>60</v>
      </c>
      <c r="AC1639" s="56">
        <v>27</v>
      </c>
      <c r="AD1639" s="65">
        <v>45777</v>
      </c>
      <c r="AE1639" s="117">
        <v>83.33</v>
      </c>
      <c r="AF1639" s="117"/>
      <c r="AG1639" s="56" t="s">
        <v>441</v>
      </c>
      <c r="AH1639" s="126">
        <v>45827</v>
      </c>
      <c r="AI1639" s="126"/>
      <c r="AJ1639" s="126"/>
      <c r="AK1639" s="76" t="s">
        <v>2252</v>
      </c>
      <c r="AL1639" s="58">
        <v>83.33</v>
      </c>
      <c r="AN1639" s="58" t="s">
        <v>2273</v>
      </c>
      <c r="AP1639" s="58"/>
      <c r="AQ1639" s="58"/>
      <c r="AR1639" s="58"/>
      <c r="AW1639" s="65">
        <v>45824</v>
      </c>
      <c r="AX1639" s="57">
        <v>4299</v>
      </c>
      <c r="AY1639" s="58"/>
      <c r="BA1639" s="58">
        <v>83.33</v>
      </c>
      <c r="BD1639" s="56"/>
      <c r="CS1639" s="58">
        <f>+AL1639+AT1639</f>
        <v>83.33</v>
      </c>
      <c r="CT1639" s="76">
        <f>+BA1639+BG1639+BM1639+BS1639+BY1639+CE1639+CK1639+CQ1639</f>
        <v>83.33</v>
      </c>
      <c r="CU1639" s="76">
        <f>+CS1639-CT1639</f>
        <v>0</v>
      </c>
      <c r="CV1639" s="81">
        <f>+AE1639-AL1639-AT1639</f>
        <v>0</v>
      </c>
    </row>
    <row r="1640" spans="1:100">
      <c r="A1640" s="56" t="s">
        <v>729</v>
      </c>
      <c r="B1640" s="13">
        <v>22</v>
      </c>
      <c r="C1640" s="15" t="s">
        <v>402</v>
      </c>
      <c r="D1640" s="15" t="s">
        <v>403</v>
      </c>
      <c r="E1640" s="13"/>
      <c r="F1640" s="13"/>
      <c r="G1640" s="13" t="s">
        <v>256</v>
      </c>
      <c r="H1640" s="13">
        <v>2</v>
      </c>
      <c r="I1640" s="55">
        <v>145.31</v>
      </c>
      <c r="J1640" s="55">
        <v>42900</v>
      </c>
      <c r="K1640" s="15">
        <v>0</v>
      </c>
      <c r="L1640" s="15" t="s">
        <v>41</v>
      </c>
      <c r="M1640" s="62" t="s">
        <v>14</v>
      </c>
      <c r="N1640" s="56" t="s">
        <v>162</v>
      </c>
      <c r="O1640" s="56" t="s">
        <v>730</v>
      </c>
      <c r="S1640" s="56" t="s">
        <v>731</v>
      </c>
      <c r="V1640" s="125">
        <v>12.5</v>
      </c>
      <c r="W1640" s="125" t="s">
        <v>1017</v>
      </c>
      <c r="X1640" s="65">
        <v>44572</v>
      </c>
      <c r="Y1640" s="65">
        <v>44936</v>
      </c>
      <c r="Z1640" s="69" t="s">
        <v>1080</v>
      </c>
      <c r="AA1640" s="322">
        <v>5000</v>
      </c>
      <c r="AB1640" s="56">
        <v>60</v>
      </c>
      <c r="AC1640" s="56">
        <v>28</v>
      </c>
      <c r="AD1640" s="65">
        <v>45807</v>
      </c>
      <c r="AE1640" s="117">
        <v>83.33</v>
      </c>
      <c r="AF1640" s="117"/>
      <c r="AG1640" s="56" t="s">
        <v>441</v>
      </c>
      <c r="AH1640" s="126">
        <v>45860</v>
      </c>
      <c r="AI1640" s="126"/>
      <c r="AJ1640" s="126"/>
      <c r="AK1640" s="76" t="s">
        <v>2253</v>
      </c>
      <c r="AL1640" s="58">
        <v>83.33</v>
      </c>
      <c r="AN1640" s="58" t="s">
        <v>2274</v>
      </c>
      <c r="AP1640" s="58"/>
      <c r="AQ1640" s="58"/>
      <c r="AR1640" s="58"/>
      <c r="AW1640" s="65">
        <v>45860</v>
      </c>
      <c r="AX1640" s="57">
        <v>215806</v>
      </c>
      <c r="AY1640" s="58">
        <f>2525.9-2228.75</f>
        <v>297.15000000000009</v>
      </c>
      <c r="AZ1640" s="56">
        <v>3.5659999999999998</v>
      </c>
      <c r="BA1640" s="58">
        <f>+AY1640/AZ1640</f>
        <v>83.32865956253508</v>
      </c>
      <c r="BD1640" s="56"/>
      <c r="CS1640" s="58">
        <f>+AL1640+AT1640</f>
        <v>83.33</v>
      </c>
      <c r="CT1640" s="76">
        <f>+BA1640+BG1640+BM1640+BS1640+BY1640+CE1640+CK1640+CQ1640</f>
        <v>83.32865956253508</v>
      </c>
      <c r="CU1640" s="76">
        <f>+CS1640-CT1640</f>
        <v>1.3404374649184092E-3</v>
      </c>
      <c r="CV1640" s="81">
        <f>+AE1640-AL1640-AT1640</f>
        <v>0</v>
      </c>
    </row>
    <row r="1641" spans="1:100">
      <c r="A1641" s="56" t="s">
        <v>729</v>
      </c>
      <c r="B1641" s="13">
        <v>22</v>
      </c>
      <c r="C1641" s="15" t="s">
        <v>402</v>
      </c>
      <c r="D1641" s="15" t="s">
        <v>403</v>
      </c>
      <c r="E1641" s="13"/>
      <c r="F1641" s="13"/>
      <c r="G1641" s="13" t="s">
        <v>256</v>
      </c>
      <c r="H1641" s="13">
        <v>2</v>
      </c>
      <c r="I1641" s="55">
        <v>145.31</v>
      </c>
      <c r="J1641" s="55">
        <v>42900</v>
      </c>
      <c r="K1641" s="15">
        <v>0</v>
      </c>
      <c r="L1641" s="15" t="s">
        <v>41</v>
      </c>
      <c r="M1641" s="62" t="s">
        <v>14</v>
      </c>
      <c r="N1641" s="56" t="s">
        <v>162</v>
      </c>
      <c r="O1641" s="56" t="s">
        <v>730</v>
      </c>
      <c r="S1641" s="56" t="s">
        <v>731</v>
      </c>
      <c r="V1641" s="125">
        <v>12.5</v>
      </c>
      <c r="W1641" s="125" t="s">
        <v>1017</v>
      </c>
      <c r="X1641" s="65">
        <v>44572</v>
      </c>
      <c r="Y1641" s="65">
        <v>44936</v>
      </c>
      <c r="Z1641" s="69" t="s">
        <v>1080</v>
      </c>
      <c r="AA1641" s="322">
        <v>5000</v>
      </c>
      <c r="AB1641" s="56">
        <v>60</v>
      </c>
      <c r="AC1641" s="56">
        <v>29</v>
      </c>
      <c r="AD1641" s="65">
        <v>45838</v>
      </c>
      <c r="AE1641" s="117">
        <v>83.33</v>
      </c>
      <c r="AF1641" s="117"/>
      <c r="AG1641" s="56" t="s">
        <v>441</v>
      </c>
      <c r="AH1641" s="65">
        <v>45860</v>
      </c>
      <c r="AI1641" s="65"/>
      <c r="AJ1641" s="65"/>
      <c r="AK1641" s="58" t="s">
        <v>2254</v>
      </c>
      <c r="AL1641" s="58">
        <v>83.33</v>
      </c>
      <c r="AN1641" s="58" t="s">
        <v>2275</v>
      </c>
      <c r="AP1641" s="58"/>
      <c r="AQ1641" s="58"/>
      <c r="AR1641" s="58"/>
      <c r="AW1641" s="65">
        <v>45860</v>
      </c>
      <c r="AX1641" s="57">
        <v>227378</v>
      </c>
      <c r="AY1641" s="58">
        <f>2525.9-2228.75</f>
        <v>297.15000000000009</v>
      </c>
      <c r="AZ1641" s="56">
        <v>3.5659999999999998</v>
      </c>
      <c r="BA1641" s="58">
        <f>+AY1641/AZ1641</f>
        <v>83.32865956253508</v>
      </c>
      <c r="BD1641" s="56"/>
      <c r="CS1641" s="58">
        <f>+AL1641+AT1641</f>
        <v>83.33</v>
      </c>
      <c r="CT1641" s="76">
        <f>+BA1641+BG1641+BM1641+BS1641+BY1641+CE1641+CK1641+CQ1641</f>
        <v>83.32865956253508</v>
      </c>
      <c r="CU1641" s="76">
        <f>+CS1641-CT1641</f>
        <v>1.3404374649184092E-3</v>
      </c>
      <c r="CV1641" s="81">
        <f>+AE1641-AL1641-AT1641</f>
        <v>0</v>
      </c>
    </row>
    <row r="1642" spans="1:100">
      <c r="A1642" s="56" t="s">
        <v>729</v>
      </c>
      <c r="B1642" s="13">
        <v>22</v>
      </c>
      <c r="C1642" s="15" t="s">
        <v>402</v>
      </c>
      <c r="D1642" s="15" t="s">
        <v>403</v>
      </c>
      <c r="E1642" s="13"/>
      <c r="F1642" s="13"/>
      <c r="G1642" s="13" t="s">
        <v>256</v>
      </c>
      <c r="H1642" s="13">
        <v>2</v>
      </c>
      <c r="I1642" s="55">
        <v>145.31</v>
      </c>
      <c r="J1642" s="55">
        <v>42900</v>
      </c>
      <c r="K1642" s="15">
        <v>0</v>
      </c>
      <c r="L1642" s="15" t="s">
        <v>41</v>
      </c>
      <c r="M1642" s="62" t="s">
        <v>14</v>
      </c>
      <c r="N1642" s="56" t="s">
        <v>162</v>
      </c>
      <c r="O1642" s="56" t="s">
        <v>730</v>
      </c>
      <c r="S1642" s="56" t="s">
        <v>731</v>
      </c>
      <c r="V1642" s="125">
        <v>12.5</v>
      </c>
      <c r="W1642" s="125" t="s">
        <v>1017</v>
      </c>
      <c r="X1642" s="65">
        <v>44572</v>
      </c>
      <c r="Y1642" s="65">
        <v>44936</v>
      </c>
      <c r="Z1642" s="69" t="s">
        <v>1080</v>
      </c>
      <c r="AA1642" s="322">
        <v>5000</v>
      </c>
      <c r="AB1642" s="56">
        <v>60</v>
      </c>
      <c r="AC1642" s="56">
        <v>30</v>
      </c>
      <c r="AD1642" s="65">
        <v>45868</v>
      </c>
      <c r="AE1642" s="117">
        <v>83.33</v>
      </c>
      <c r="AF1642" s="117"/>
      <c r="AG1642" s="56" t="s">
        <v>441</v>
      </c>
      <c r="AH1642" s="126">
        <v>45929</v>
      </c>
      <c r="AI1642" s="126"/>
      <c r="AJ1642" s="126"/>
      <c r="AK1642" s="58" t="s">
        <v>2260</v>
      </c>
      <c r="AL1642" s="58">
        <v>83.33</v>
      </c>
      <c r="AN1642" s="58" t="s">
        <v>2281</v>
      </c>
      <c r="AP1642" s="58"/>
      <c r="AQ1642" s="58"/>
      <c r="AR1642" s="58"/>
      <c r="AW1642" s="65">
        <v>45929</v>
      </c>
      <c r="AX1642" s="57">
        <v>4824</v>
      </c>
      <c r="AY1642" s="58"/>
      <c r="BA1642" s="58">
        <v>83.33</v>
      </c>
      <c r="BD1642" s="56"/>
      <c r="CS1642" s="58">
        <f>+AL1642+AT1642</f>
        <v>83.33</v>
      </c>
      <c r="CT1642" s="76">
        <f>+BA1642+BG1642+BM1642+BS1642+BY1642+CE1642+CK1642+CQ1642</f>
        <v>83.33</v>
      </c>
      <c r="CU1642" s="76">
        <f>+CS1642-CT1642</f>
        <v>0</v>
      </c>
      <c r="CV1642" s="81">
        <f>+AE1642-AL1642-AT1642</f>
        <v>0</v>
      </c>
    </row>
    <row r="1643" spans="1:100">
      <c r="A1643" s="56" t="s">
        <v>729</v>
      </c>
      <c r="B1643" s="13">
        <v>22</v>
      </c>
      <c r="C1643" s="15" t="s">
        <v>402</v>
      </c>
      <c r="D1643" s="15" t="s">
        <v>403</v>
      </c>
      <c r="E1643" s="13"/>
      <c r="F1643" s="13"/>
      <c r="G1643" s="13" t="s">
        <v>256</v>
      </c>
      <c r="H1643" s="13">
        <v>2</v>
      </c>
      <c r="I1643" s="55">
        <v>145.31</v>
      </c>
      <c r="J1643" s="55">
        <v>42900</v>
      </c>
      <c r="K1643" s="15">
        <v>0</v>
      </c>
      <c r="L1643" s="15" t="s">
        <v>41</v>
      </c>
      <c r="M1643" s="62" t="s">
        <v>14</v>
      </c>
      <c r="N1643" s="56" t="s">
        <v>162</v>
      </c>
      <c r="O1643" s="56" t="s">
        <v>730</v>
      </c>
      <c r="S1643" s="56" t="s">
        <v>731</v>
      </c>
      <c r="V1643" s="125">
        <v>12.5</v>
      </c>
      <c r="W1643" s="125" t="s">
        <v>1017</v>
      </c>
      <c r="X1643" s="65">
        <v>44572</v>
      </c>
      <c r="Y1643" s="65">
        <v>44936</v>
      </c>
      <c r="Z1643" s="69" t="s">
        <v>1080</v>
      </c>
      <c r="AA1643" s="322">
        <v>5000</v>
      </c>
      <c r="AB1643" s="56">
        <v>60</v>
      </c>
      <c r="AC1643" s="56">
        <v>31</v>
      </c>
      <c r="AD1643" s="65">
        <v>45899</v>
      </c>
      <c r="AE1643" s="117">
        <v>83.33</v>
      </c>
      <c r="AF1643" s="117"/>
      <c r="AG1643" s="56" t="s">
        <v>441</v>
      </c>
      <c r="AH1643" s="126">
        <v>45929</v>
      </c>
      <c r="AI1643" s="126"/>
      <c r="AJ1643" s="126"/>
      <c r="AK1643" s="58" t="s">
        <v>2261</v>
      </c>
      <c r="AL1643" s="58">
        <v>83.33</v>
      </c>
      <c r="AN1643" s="58" t="s">
        <v>2282</v>
      </c>
      <c r="AP1643" s="58"/>
      <c r="AQ1643" s="58"/>
      <c r="AR1643" s="58"/>
      <c r="AW1643" s="65">
        <v>45929</v>
      </c>
      <c r="AX1643" s="57">
        <v>4824</v>
      </c>
      <c r="AY1643" s="58"/>
      <c r="BA1643" s="58">
        <v>83.33</v>
      </c>
      <c r="BD1643" s="56"/>
      <c r="CS1643" s="58">
        <f>+AL1643+AT1643</f>
        <v>83.33</v>
      </c>
      <c r="CT1643" s="76">
        <f>+BA1643+BG1643+BM1643+BS1643+BY1643+CE1643+CK1643+CQ1643</f>
        <v>83.33</v>
      </c>
      <c r="CU1643" s="76">
        <f>+CS1643-CT1643</f>
        <v>0</v>
      </c>
      <c r="CV1643" s="81">
        <f>+AE1643-AL1643-AT1643</f>
        <v>0</v>
      </c>
    </row>
    <row r="1644" spans="1:100">
      <c r="A1644" s="56" t="s">
        <v>729</v>
      </c>
      <c r="B1644" s="13">
        <v>22</v>
      </c>
      <c r="C1644" s="15" t="s">
        <v>402</v>
      </c>
      <c r="D1644" s="15" t="s">
        <v>403</v>
      </c>
      <c r="E1644" s="13"/>
      <c r="F1644" s="13"/>
      <c r="G1644" s="13" t="s">
        <v>256</v>
      </c>
      <c r="H1644" s="13">
        <v>2</v>
      </c>
      <c r="I1644" s="55">
        <v>145.31</v>
      </c>
      <c r="J1644" s="55">
        <v>42900</v>
      </c>
      <c r="K1644" s="15">
        <v>0</v>
      </c>
      <c r="L1644" s="15" t="s">
        <v>41</v>
      </c>
      <c r="M1644" s="62" t="s">
        <v>14</v>
      </c>
      <c r="N1644" s="56" t="s">
        <v>162</v>
      </c>
      <c r="O1644" s="56" t="s">
        <v>730</v>
      </c>
      <c r="S1644" s="56" t="s">
        <v>731</v>
      </c>
      <c r="V1644" s="125">
        <v>12.5</v>
      </c>
      <c r="W1644" s="125" t="s">
        <v>1017</v>
      </c>
      <c r="X1644" s="65">
        <v>44572</v>
      </c>
      <c r="Y1644" s="65">
        <v>44936</v>
      </c>
      <c r="Z1644" s="69" t="s">
        <v>1080</v>
      </c>
      <c r="AA1644" s="322">
        <v>5000</v>
      </c>
      <c r="AB1644" s="56">
        <v>60</v>
      </c>
      <c r="AC1644" s="56">
        <v>32</v>
      </c>
      <c r="AD1644" s="65">
        <v>45930</v>
      </c>
      <c r="AE1644" s="117">
        <v>83.33</v>
      </c>
      <c r="AF1644" s="117"/>
      <c r="AP1644" s="58"/>
      <c r="AQ1644" s="58"/>
      <c r="AR1644" s="58"/>
      <c r="AW1644" s="56"/>
      <c r="BD1644" s="56"/>
      <c r="CS1644" s="58">
        <f>+AL1644+AT1644</f>
        <v>0</v>
      </c>
      <c r="CT1644" s="76">
        <f>+BA1644+BG1644+BM1644+BS1644+BY1644+CE1644+CK1644+CQ1644</f>
        <v>0</v>
      </c>
      <c r="CU1644" s="76">
        <f>+CS1644-CT1644</f>
        <v>0</v>
      </c>
      <c r="CV1644" s="81">
        <f>+AE1644-AL1644-AT1644</f>
        <v>83.33</v>
      </c>
    </row>
    <row r="1645" spans="1:100">
      <c r="A1645" s="56" t="s">
        <v>729</v>
      </c>
      <c r="B1645" s="13">
        <v>22</v>
      </c>
      <c r="C1645" s="15" t="s">
        <v>402</v>
      </c>
      <c r="D1645" s="15" t="s">
        <v>403</v>
      </c>
      <c r="E1645" s="13"/>
      <c r="F1645" s="13"/>
      <c r="G1645" s="13" t="s">
        <v>256</v>
      </c>
      <c r="H1645" s="13">
        <v>2</v>
      </c>
      <c r="I1645" s="55">
        <v>145.31</v>
      </c>
      <c r="J1645" s="55">
        <v>42900</v>
      </c>
      <c r="K1645" s="15">
        <v>0</v>
      </c>
      <c r="L1645" s="15" t="s">
        <v>41</v>
      </c>
      <c r="M1645" s="62" t="s">
        <v>14</v>
      </c>
      <c r="N1645" s="56" t="s">
        <v>162</v>
      </c>
      <c r="O1645" s="56" t="s">
        <v>730</v>
      </c>
      <c r="S1645" s="56" t="s">
        <v>731</v>
      </c>
      <c r="V1645" s="125">
        <v>12.5</v>
      </c>
      <c r="W1645" s="125" t="s">
        <v>1017</v>
      </c>
      <c r="X1645" s="65">
        <v>44572</v>
      </c>
      <c r="Y1645" s="65">
        <v>44936</v>
      </c>
      <c r="Z1645" s="69" t="s">
        <v>1080</v>
      </c>
      <c r="AA1645" s="322">
        <v>5000</v>
      </c>
      <c r="AB1645" s="56">
        <v>60</v>
      </c>
      <c r="AC1645" s="56">
        <v>33</v>
      </c>
      <c r="AD1645" s="65">
        <v>45960</v>
      </c>
      <c r="AE1645" s="117">
        <v>83.33</v>
      </c>
      <c r="AF1645" s="117"/>
      <c r="AP1645" s="58"/>
      <c r="AQ1645" s="58"/>
      <c r="AR1645" s="58"/>
      <c r="AW1645" s="56"/>
      <c r="BD1645" s="56"/>
      <c r="CS1645" s="58">
        <f>+AL1645+AT1645</f>
        <v>0</v>
      </c>
      <c r="CT1645" s="76">
        <f>+BA1645+BG1645+BM1645+BS1645+BY1645+CE1645+CK1645+CQ1645</f>
        <v>0</v>
      </c>
      <c r="CU1645" s="76">
        <f>+CS1645-CT1645</f>
        <v>0</v>
      </c>
      <c r="CV1645" s="81">
        <f>+AE1645-AL1645-AT1645</f>
        <v>83.33</v>
      </c>
    </row>
    <row r="1646" spans="1:100">
      <c r="A1646" s="56" t="s">
        <v>729</v>
      </c>
      <c r="B1646" s="13">
        <v>22</v>
      </c>
      <c r="C1646" s="15" t="s">
        <v>402</v>
      </c>
      <c r="D1646" s="15" t="s">
        <v>403</v>
      </c>
      <c r="E1646" s="13"/>
      <c r="F1646" s="13"/>
      <c r="G1646" s="13" t="s">
        <v>256</v>
      </c>
      <c r="H1646" s="13">
        <v>2</v>
      </c>
      <c r="I1646" s="55">
        <v>145.31</v>
      </c>
      <c r="J1646" s="55">
        <v>42900</v>
      </c>
      <c r="K1646" s="15">
        <v>0</v>
      </c>
      <c r="L1646" s="15" t="s">
        <v>41</v>
      </c>
      <c r="M1646" s="62" t="s">
        <v>14</v>
      </c>
      <c r="N1646" s="56" t="s">
        <v>162</v>
      </c>
      <c r="O1646" s="56" t="s">
        <v>730</v>
      </c>
      <c r="S1646" s="56" t="s">
        <v>731</v>
      </c>
      <c r="V1646" s="125">
        <v>12.5</v>
      </c>
      <c r="W1646" s="125" t="s">
        <v>1017</v>
      </c>
      <c r="X1646" s="65">
        <v>44572</v>
      </c>
      <c r="Y1646" s="65">
        <v>44936</v>
      </c>
      <c r="Z1646" s="69" t="s">
        <v>1080</v>
      </c>
      <c r="AA1646" s="322">
        <v>5000</v>
      </c>
      <c r="AB1646" s="56">
        <v>60</v>
      </c>
      <c r="AC1646" s="56">
        <v>34</v>
      </c>
      <c r="AD1646" s="65">
        <v>45991</v>
      </c>
      <c r="AE1646" s="117">
        <v>83.33</v>
      </c>
      <c r="AF1646" s="117"/>
      <c r="AP1646" s="58"/>
      <c r="AQ1646" s="58"/>
      <c r="AR1646" s="58"/>
      <c r="AW1646" s="56"/>
      <c r="BD1646" s="56"/>
      <c r="CS1646" s="58">
        <f>+AL1646+AT1646</f>
        <v>0</v>
      </c>
      <c r="CT1646" s="76">
        <f>+BA1646+BG1646+BM1646+BS1646+BY1646+CE1646+CK1646+CQ1646</f>
        <v>0</v>
      </c>
      <c r="CU1646" s="76">
        <f>+CS1646-CT1646</f>
        <v>0</v>
      </c>
      <c r="CV1646" s="81">
        <f>+AE1646-AL1646-AT1646</f>
        <v>83.33</v>
      </c>
    </row>
    <row r="1647" spans="1:100">
      <c r="A1647" s="56" t="s">
        <v>729</v>
      </c>
      <c r="B1647" s="13">
        <v>22</v>
      </c>
      <c r="C1647" s="15" t="s">
        <v>402</v>
      </c>
      <c r="D1647" s="15" t="s">
        <v>403</v>
      </c>
      <c r="E1647" s="13"/>
      <c r="F1647" s="13"/>
      <c r="G1647" s="13" t="s">
        <v>256</v>
      </c>
      <c r="H1647" s="13">
        <v>2</v>
      </c>
      <c r="I1647" s="55">
        <v>145.31</v>
      </c>
      <c r="J1647" s="55">
        <v>42900</v>
      </c>
      <c r="K1647" s="15">
        <v>0</v>
      </c>
      <c r="L1647" s="15" t="s">
        <v>41</v>
      </c>
      <c r="M1647" s="62" t="s">
        <v>14</v>
      </c>
      <c r="N1647" s="56" t="s">
        <v>162</v>
      </c>
      <c r="O1647" s="56" t="s">
        <v>730</v>
      </c>
      <c r="S1647" s="56" t="s">
        <v>731</v>
      </c>
      <c r="V1647" s="125">
        <v>12.5</v>
      </c>
      <c r="W1647" s="125" t="s">
        <v>1017</v>
      </c>
      <c r="X1647" s="65">
        <v>44572</v>
      </c>
      <c r="Y1647" s="65">
        <v>44936</v>
      </c>
      <c r="Z1647" s="69" t="s">
        <v>1080</v>
      </c>
      <c r="AA1647" s="322">
        <v>5000</v>
      </c>
      <c r="AB1647" s="56">
        <v>60</v>
      </c>
      <c r="AC1647" s="56">
        <v>35</v>
      </c>
      <c r="AD1647" s="65">
        <v>46021</v>
      </c>
      <c r="AE1647" s="117">
        <v>83.33</v>
      </c>
      <c r="AF1647" s="117"/>
      <c r="AP1647" s="58"/>
      <c r="AQ1647" s="58"/>
      <c r="AR1647" s="58"/>
      <c r="AW1647" s="56"/>
      <c r="BD1647" s="56"/>
      <c r="CS1647" s="58">
        <f>+AL1647+AT1647</f>
        <v>0</v>
      </c>
      <c r="CT1647" s="76">
        <f>+BA1647+BG1647+BM1647+BS1647+BY1647+CE1647+CK1647+CQ1647</f>
        <v>0</v>
      </c>
      <c r="CU1647" s="76">
        <f>+CS1647-CT1647</f>
        <v>0</v>
      </c>
      <c r="CV1647" s="81">
        <f>+AE1647-AL1647-AT1647</f>
        <v>83.33</v>
      </c>
    </row>
    <row r="1648" spans="1:100">
      <c r="A1648" s="56" t="s">
        <v>729</v>
      </c>
      <c r="B1648" s="13">
        <v>22</v>
      </c>
      <c r="C1648" s="15" t="s">
        <v>402</v>
      </c>
      <c r="D1648" s="15" t="s">
        <v>403</v>
      </c>
      <c r="E1648" s="13"/>
      <c r="F1648" s="13"/>
      <c r="G1648" s="13" t="s">
        <v>256</v>
      </c>
      <c r="H1648" s="13">
        <v>2</v>
      </c>
      <c r="I1648" s="55">
        <v>145.31</v>
      </c>
      <c r="J1648" s="55">
        <v>42900</v>
      </c>
      <c r="K1648" s="15">
        <v>0</v>
      </c>
      <c r="L1648" s="15" t="s">
        <v>41</v>
      </c>
      <c r="M1648" s="62" t="s">
        <v>14</v>
      </c>
      <c r="N1648" s="56" t="s">
        <v>162</v>
      </c>
      <c r="O1648" s="56" t="s">
        <v>730</v>
      </c>
      <c r="S1648" s="56" t="s">
        <v>731</v>
      </c>
      <c r="V1648" s="125">
        <v>12.5</v>
      </c>
      <c r="W1648" s="125" t="s">
        <v>1017</v>
      </c>
      <c r="X1648" s="65">
        <v>44572</v>
      </c>
      <c r="Y1648" s="65">
        <v>44936</v>
      </c>
      <c r="Z1648" s="69" t="s">
        <v>1080</v>
      </c>
      <c r="AA1648" s="322">
        <v>5000</v>
      </c>
      <c r="AB1648" s="56">
        <v>60</v>
      </c>
      <c r="AC1648" s="56">
        <v>36</v>
      </c>
      <c r="AD1648" s="65">
        <v>46052</v>
      </c>
      <c r="AE1648" s="117">
        <v>83.33</v>
      </c>
      <c r="AF1648" s="117"/>
      <c r="AP1648" s="58"/>
      <c r="AQ1648" s="58"/>
      <c r="AR1648" s="58"/>
      <c r="AW1648" s="56"/>
      <c r="BD1648" s="56"/>
      <c r="CS1648" s="58">
        <f>+AL1648+AT1648</f>
        <v>0</v>
      </c>
      <c r="CT1648" s="76">
        <f>+BA1648+BG1648+BM1648+BS1648+BY1648+CE1648+CK1648+CQ1648</f>
        <v>0</v>
      </c>
      <c r="CU1648" s="76">
        <f>+CS1648-CT1648</f>
        <v>0</v>
      </c>
      <c r="CV1648" s="81">
        <f>+AE1648-AL1648-AT1648</f>
        <v>83.33</v>
      </c>
    </row>
    <row r="1649" spans="1:100">
      <c r="A1649" s="56" t="s">
        <v>729</v>
      </c>
      <c r="B1649" s="13">
        <v>22</v>
      </c>
      <c r="C1649" s="15" t="s">
        <v>402</v>
      </c>
      <c r="D1649" s="15" t="s">
        <v>403</v>
      </c>
      <c r="E1649" s="13"/>
      <c r="F1649" s="13"/>
      <c r="G1649" s="13" t="s">
        <v>256</v>
      </c>
      <c r="H1649" s="13">
        <v>2</v>
      </c>
      <c r="I1649" s="55">
        <v>145.31</v>
      </c>
      <c r="J1649" s="55">
        <v>42900</v>
      </c>
      <c r="K1649" s="15">
        <v>0</v>
      </c>
      <c r="L1649" s="15" t="s">
        <v>41</v>
      </c>
      <c r="M1649" s="62" t="s">
        <v>14</v>
      </c>
      <c r="N1649" s="56" t="s">
        <v>162</v>
      </c>
      <c r="O1649" s="56" t="s">
        <v>730</v>
      </c>
      <c r="S1649" s="56" t="s">
        <v>731</v>
      </c>
      <c r="V1649" s="125">
        <v>12.5</v>
      </c>
      <c r="W1649" s="125" t="s">
        <v>1017</v>
      </c>
      <c r="X1649" s="65">
        <v>44572</v>
      </c>
      <c r="Y1649" s="65">
        <v>44936</v>
      </c>
      <c r="Z1649" s="69" t="s">
        <v>1080</v>
      </c>
      <c r="AA1649" s="322">
        <v>5000</v>
      </c>
      <c r="AB1649" s="56">
        <v>60</v>
      </c>
      <c r="AC1649" s="56">
        <v>37</v>
      </c>
      <c r="AD1649" s="65">
        <v>46081</v>
      </c>
      <c r="AE1649" s="117">
        <v>83.33</v>
      </c>
      <c r="AF1649" s="117"/>
      <c r="AP1649" s="58"/>
      <c r="AQ1649" s="58"/>
      <c r="AR1649" s="58"/>
      <c r="AW1649" s="56"/>
      <c r="BD1649" s="56"/>
      <c r="CS1649" s="58">
        <f>+AL1649+AT1649</f>
        <v>0</v>
      </c>
      <c r="CT1649" s="76">
        <f>+BA1649+BG1649+BM1649+BS1649+BY1649+CE1649+CK1649+CQ1649</f>
        <v>0</v>
      </c>
      <c r="CU1649" s="76">
        <f>+CS1649-CT1649</f>
        <v>0</v>
      </c>
      <c r="CV1649" s="81">
        <f>+AE1649-AL1649-AT1649</f>
        <v>83.33</v>
      </c>
    </row>
    <row r="1650" spans="1:100">
      <c r="A1650" s="56" t="s">
        <v>729</v>
      </c>
      <c r="B1650" s="13">
        <v>22</v>
      </c>
      <c r="C1650" s="15" t="s">
        <v>402</v>
      </c>
      <c r="D1650" s="15" t="s">
        <v>403</v>
      </c>
      <c r="E1650" s="13"/>
      <c r="F1650" s="13"/>
      <c r="G1650" s="13" t="s">
        <v>256</v>
      </c>
      <c r="H1650" s="13">
        <v>2</v>
      </c>
      <c r="I1650" s="55">
        <v>145.31</v>
      </c>
      <c r="J1650" s="55">
        <v>42900</v>
      </c>
      <c r="K1650" s="15">
        <v>0</v>
      </c>
      <c r="L1650" s="15" t="s">
        <v>41</v>
      </c>
      <c r="M1650" s="62" t="s">
        <v>14</v>
      </c>
      <c r="N1650" s="56" t="s">
        <v>162</v>
      </c>
      <c r="O1650" s="56" t="s">
        <v>730</v>
      </c>
      <c r="S1650" s="56" t="s">
        <v>731</v>
      </c>
      <c r="V1650" s="125">
        <v>12.5</v>
      </c>
      <c r="W1650" s="125" t="s">
        <v>1017</v>
      </c>
      <c r="X1650" s="65">
        <v>44572</v>
      </c>
      <c r="Y1650" s="65">
        <v>44936</v>
      </c>
      <c r="Z1650" s="69" t="s">
        <v>1080</v>
      </c>
      <c r="AA1650" s="322">
        <v>5000</v>
      </c>
      <c r="AB1650" s="56">
        <v>60</v>
      </c>
      <c r="AC1650" s="56">
        <v>38</v>
      </c>
      <c r="AD1650" s="65">
        <v>46111</v>
      </c>
      <c r="AE1650" s="117">
        <v>83.33</v>
      </c>
      <c r="AF1650" s="117"/>
      <c r="AP1650" s="58"/>
      <c r="AQ1650" s="58"/>
      <c r="AR1650" s="58"/>
      <c r="AW1650" s="56"/>
      <c r="BD1650" s="56"/>
      <c r="CS1650" s="58">
        <f>+AL1650+AT1650</f>
        <v>0</v>
      </c>
      <c r="CT1650" s="76">
        <f>+BA1650+BG1650+BM1650+BS1650+BY1650+CE1650+CK1650+CQ1650</f>
        <v>0</v>
      </c>
      <c r="CU1650" s="76">
        <f>+CS1650-CT1650</f>
        <v>0</v>
      </c>
      <c r="CV1650" s="81">
        <f>+AE1650-AL1650-AT1650</f>
        <v>83.33</v>
      </c>
    </row>
    <row r="1651" spans="1:100">
      <c r="A1651" s="56" t="s">
        <v>729</v>
      </c>
      <c r="B1651" s="13">
        <v>22</v>
      </c>
      <c r="C1651" s="15" t="s">
        <v>402</v>
      </c>
      <c r="D1651" s="15" t="s">
        <v>403</v>
      </c>
      <c r="E1651" s="13"/>
      <c r="F1651" s="13"/>
      <c r="G1651" s="13" t="s">
        <v>256</v>
      </c>
      <c r="H1651" s="13">
        <v>2</v>
      </c>
      <c r="I1651" s="55">
        <v>145.31</v>
      </c>
      <c r="J1651" s="55">
        <v>42900</v>
      </c>
      <c r="K1651" s="15">
        <v>0</v>
      </c>
      <c r="L1651" s="15" t="s">
        <v>41</v>
      </c>
      <c r="M1651" s="62" t="s">
        <v>14</v>
      </c>
      <c r="N1651" s="56" t="s">
        <v>162</v>
      </c>
      <c r="O1651" s="56" t="s">
        <v>730</v>
      </c>
      <c r="S1651" s="56" t="s">
        <v>731</v>
      </c>
      <c r="V1651" s="125">
        <v>12.5</v>
      </c>
      <c r="W1651" s="125" t="s">
        <v>1017</v>
      </c>
      <c r="X1651" s="65">
        <v>44572</v>
      </c>
      <c r="Y1651" s="65">
        <v>44936</v>
      </c>
      <c r="Z1651" s="69" t="s">
        <v>1080</v>
      </c>
      <c r="AA1651" s="322">
        <v>5000</v>
      </c>
      <c r="AB1651" s="56">
        <v>60</v>
      </c>
      <c r="AC1651" s="56">
        <v>39</v>
      </c>
      <c r="AD1651" s="65">
        <v>46142</v>
      </c>
      <c r="AE1651" s="117">
        <v>83.33</v>
      </c>
      <c r="AF1651" s="117"/>
      <c r="AP1651" s="58"/>
      <c r="AQ1651" s="58"/>
      <c r="AR1651" s="58"/>
      <c r="AW1651" s="56"/>
      <c r="BD1651" s="56"/>
      <c r="CS1651" s="58">
        <f>+AL1651+AT1651</f>
        <v>0</v>
      </c>
      <c r="CT1651" s="76">
        <f>+BA1651+BG1651+BM1651+BS1651+BY1651+CE1651+CK1651+CQ1651</f>
        <v>0</v>
      </c>
      <c r="CU1651" s="76">
        <f>+CS1651-CT1651</f>
        <v>0</v>
      </c>
      <c r="CV1651" s="81">
        <f>+AE1651-AL1651-AT1651</f>
        <v>83.33</v>
      </c>
    </row>
    <row r="1652" spans="1:100">
      <c r="A1652" s="56" t="s">
        <v>729</v>
      </c>
      <c r="B1652" s="13">
        <v>22</v>
      </c>
      <c r="C1652" s="15" t="s">
        <v>402</v>
      </c>
      <c r="D1652" s="15" t="s">
        <v>403</v>
      </c>
      <c r="E1652" s="13"/>
      <c r="F1652" s="13"/>
      <c r="G1652" s="13" t="s">
        <v>256</v>
      </c>
      <c r="H1652" s="13">
        <v>2</v>
      </c>
      <c r="I1652" s="55">
        <v>145.31</v>
      </c>
      <c r="J1652" s="55">
        <v>42900</v>
      </c>
      <c r="K1652" s="15">
        <v>0</v>
      </c>
      <c r="L1652" s="15" t="s">
        <v>41</v>
      </c>
      <c r="M1652" s="62" t="s">
        <v>14</v>
      </c>
      <c r="N1652" s="56" t="s">
        <v>162</v>
      </c>
      <c r="O1652" s="56" t="s">
        <v>730</v>
      </c>
      <c r="S1652" s="56" t="s">
        <v>731</v>
      </c>
      <c r="V1652" s="125">
        <v>12.5</v>
      </c>
      <c r="W1652" s="125" t="s">
        <v>1017</v>
      </c>
      <c r="X1652" s="65">
        <v>44572</v>
      </c>
      <c r="Y1652" s="65">
        <v>44936</v>
      </c>
      <c r="Z1652" s="69" t="s">
        <v>1080</v>
      </c>
      <c r="AA1652" s="322">
        <v>5000</v>
      </c>
      <c r="AB1652" s="56">
        <v>60</v>
      </c>
      <c r="AC1652" s="56">
        <v>40</v>
      </c>
      <c r="AD1652" s="65">
        <v>46172</v>
      </c>
      <c r="AE1652" s="117">
        <v>83.33</v>
      </c>
      <c r="AF1652" s="117"/>
      <c r="AP1652" s="58"/>
      <c r="AQ1652" s="58"/>
      <c r="AR1652" s="58"/>
      <c r="AW1652" s="56"/>
      <c r="BD1652" s="56"/>
      <c r="CS1652" s="58">
        <f>+AL1652+AT1652</f>
        <v>0</v>
      </c>
      <c r="CT1652" s="76">
        <f>+BA1652+BG1652+BM1652+BS1652+BY1652+CE1652+CK1652+CQ1652</f>
        <v>0</v>
      </c>
      <c r="CU1652" s="76">
        <f>+CS1652-CT1652</f>
        <v>0</v>
      </c>
      <c r="CV1652" s="81">
        <f>+AE1652-AL1652-AT1652</f>
        <v>83.33</v>
      </c>
    </row>
    <row r="1653" spans="1:100">
      <c r="A1653" s="56" t="s">
        <v>729</v>
      </c>
      <c r="B1653" s="13">
        <v>22</v>
      </c>
      <c r="C1653" s="15" t="s">
        <v>402</v>
      </c>
      <c r="D1653" s="15" t="s">
        <v>403</v>
      </c>
      <c r="E1653" s="13"/>
      <c r="F1653" s="13"/>
      <c r="G1653" s="13" t="s">
        <v>256</v>
      </c>
      <c r="H1653" s="13">
        <v>2</v>
      </c>
      <c r="I1653" s="55">
        <v>145.31</v>
      </c>
      <c r="J1653" s="55">
        <v>42900</v>
      </c>
      <c r="K1653" s="15">
        <v>0</v>
      </c>
      <c r="L1653" s="15" t="s">
        <v>41</v>
      </c>
      <c r="M1653" s="62" t="s">
        <v>14</v>
      </c>
      <c r="N1653" s="56" t="s">
        <v>162</v>
      </c>
      <c r="O1653" s="56" t="s">
        <v>730</v>
      </c>
      <c r="S1653" s="56" t="s">
        <v>731</v>
      </c>
      <c r="V1653" s="125">
        <v>12.5</v>
      </c>
      <c r="W1653" s="125" t="s">
        <v>1017</v>
      </c>
      <c r="X1653" s="65">
        <v>44572</v>
      </c>
      <c r="Y1653" s="65">
        <v>44936</v>
      </c>
      <c r="Z1653" s="69" t="s">
        <v>1080</v>
      </c>
      <c r="AA1653" s="322">
        <v>5000</v>
      </c>
      <c r="AB1653" s="56">
        <v>60</v>
      </c>
      <c r="AC1653" s="56">
        <v>41</v>
      </c>
      <c r="AD1653" s="65">
        <v>46203</v>
      </c>
      <c r="AE1653" s="117">
        <v>83.33</v>
      </c>
      <c r="AF1653" s="117"/>
      <c r="AP1653" s="58"/>
      <c r="AQ1653" s="58"/>
      <c r="AR1653" s="58"/>
      <c r="AW1653" s="56"/>
      <c r="BD1653" s="56"/>
      <c r="CS1653" s="58">
        <f>+AL1653+AT1653</f>
        <v>0</v>
      </c>
      <c r="CT1653" s="76">
        <f>+BA1653+BG1653+BM1653+BS1653+BY1653+CE1653+CK1653+CQ1653</f>
        <v>0</v>
      </c>
      <c r="CU1653" s="76">
        <f>+CS1653-CT1653</f>
        <v>0</v>
      </c>
      <c r="CV1653" s="81">
        <f>+AE1653-AL1653-AT1653</f>
        <v>83.33</v>
      </c>
    </row>
    <row r="1654" spans="1:100">
      <c r="A1654" s="56" t="s">
        <v>729</v>
      </c>
      <c r="B1654" s="13">
        <v>22</v>
      </c>
      <c r="C1654" s="15" t="s">
        <v>402</v>
      </c>
      <c r="D1654" s="15" t="s">
        <v>403</v>
      </c>
      <c r="E1654" s="13"/>
      <c r="F1654" s="13"/>
      <c r="G1654" s="13" t="s">
        <v>256</v>
      </c>
      <c r="H1654" s="13">
        <v>2</v>
      </c>
      <c r="I1654" s="55">
        <v>145.31</v>
      </c>
      <c r="J1654" s="55">
        <v>42900</v>
      </c>
      <c r="K1654" s="15">
        <v>0</v>
      </c>
      <c r="L1654" s="15" t="s">
        <v>41</v>
      </c>
      <c r="M1654" s="62" t="s">
        <v>14</v>
      </c>
      <c r="N1654" s="56" t="s">
        <v>162</v>
      </c>
      <c r="O1654" s="56" t="s">
        <v>730</v>
      </c>
      <c r="S1654" s="56" t="s">
        <v>731</v>
      </c>
      <c r="V1654" s="125">
        <v>12.5</v>
      </c>
      <c r="W1654" s="125" t="s">
        <v>1017</v>
      </c>
      <c r="X1654" s="65">
        <v>44572</v>
      </c>
      <c r="Y1654" s="65">
        <v>44936</v>
      </c>
      <c r="Z1654" s="69" t="s">
        <v>1080</v>
      </c>
      <c r="AA1654" s="322">
        <v>5000</v>
      </c>
      <c r="AB1654" s="56">
        <v>60</v>
      </c>
      <c r="AC1654" s="56">
        <v>42</v>
      </c>
      <c r="AD1654" s="65">
        <v>46233</v>
      </c>
      <c r="AE1654" s="117">
        <v>83.33</v>
      </c>
      <c r="AF1654" s="117"/>
      <c r="AP1654" s="58"/>
      <c r="AQ1654" s="58"/>
      <c r="AR1654" s="58"/>
      <c r="AW1654" s="56"/>
      <c r="BD1654" s="56"/>
      <c r="CS1654" s="58">
        <f>+AL1654+AT1654</f>
        <v>0</v>
      </c>
      <c r="CT1654" s="76">
        <f>+BA1654+BG1654+BM1654+BS1654+BY1654+CE1654+CK1654+CQ1654</f>
        <v>0</v>
      </c>
      <c r="CU1654" s="76">
        <f>+CS1654-CT1654</f>
        <v>0</v>
      </c>
      <c r="CV1654" s="81">
        <f>+AE1654-AL1654-AT1654</f>
        <v>83.33</v>
      </c>
    </row>
    <row r="1655" spans="1:100">
      <c r="A1655" s="56" t="s">
        <v>729</v>
      </c>
      <c r="B1655" s="13">
        <v>22</v>
      </c>
      <c r="C1655" s="15" t="s">
        <v>402</v>
      </c>
      <c r="D1655" s="15" t="s">
        <v>403</v>
      </c>
      <c r="E1655" s="13"/>
      <c r="F1655" s="13"/>
      <c r="G1655" s="13" t="s">
        <v>256</v>
      </c>
      <c r="H1655" s="13">
        <v>2</v>
      </c>
      <c r="I1655" s="55">
        <v>145.31</v>
      </c>
      <c r="J1655" s="55">
        <v>42900</v>
      </c>
      <c r="K1655" s="15">
        <v>0</v>
      </c>
      <c r="L1655" s="15" t="s">
        <v>41</v>
      </c>
      <c r="M1655" s="62" t="s">
        <v>14</v>
      </c>
      <c r="N1655" s="56" t="s">
        <v>162</v>
      </c>
      <c r="O1655" s="56" t="s">
        <v>730</v>
      </c>
      <c r="S1655" s="56" t="s">
        <v>731</v>
      </c>
      <c r="V1655" s="125">
        <v>12.5</v>
      </c>
      <c r="W1655" s="125" t="s">
        <v>1017</v>
      </c>
      <c r="X1655" s="65">
        <v>44572</v>
      </c>
      <c r="Y1655" s="65">
        <v>44936</v>
      </c>
      <c r="Z1655" s="69" t="s">
        <v>1080</v>
      </c>
      <c r="AA1655" s="322">
        <v>5000</v>
      </c>
      <c r="AB1655" s="56">
        <v>60</v>
      </c>
      <c r="AC1655" s="56">
        <v>43</v>
      </c>
      <c r="AD1655" s="65">
        <v>46264</v>
      </c>
      <c r="AE1655" s="117">
        <v>83.33</v>
      </c>
      <c r="AF1655" s="117"/>
      <c r="AP1655" s="58"/>
      <c r="AQ1655" s="58"/>
      <c r="AR1655" s="58"/>
      <c r="AW1655" s="56"/>
      <c r="BD1655" s="56"/>
      <c r="CS1655" s="58">
        <f>+AL1655+AT1655</f>
        <v>0</v>
      </c>
      <c r="CT1655" s="76">
        <f>+BA1655+BG1655+BM1655+BS1655+BY1655+CE1655+CK1655+CQ1655</f>
        <v>0</v>
      </c>
      <c r="CU1655" s="76">
        <f>+CS1655-CT1655</f>
        <v>0</v>
      </c>
      <c r="CV1655" s="81">
        <f>+AE1655-AL1655-AT1655</f>
        <v>83.33</v>
      </c>
    </row>
    <row r="1656" spans="1:100" ht="15.75" customHeight="1">
      <c r="A1656" s="56" t="s">
        <v>729</v>
      </c>
      <c r="B1656" s="13">
        <v>22</v>
      </c>
      <c r="C1656" s="15" t="s">
        <v>402</v>
      </c>
      <c r="D1656" s="15" t="s">
        <v>403</v>
      </c>
      <c r="E1656" s="13"/>
      <c r="F1656" s="13"/>
      <c r="G1656" s="13" t="s">
        <v>256</v>
      </c>
      <c r="H1656" s="13">
        <v>2</v>
      </c>
      <c r="I1656" s="55">
        <v>145.31</v>
      </c>
      <c r="J1656" s="55">
        <v>42900</v>
      </c>
      <c r="K1656" s="15">
        <v>0</v>
      </c>
      <c r="L1656" s="15" t="s">
        <v>41</v>
      </c>
      <c r="M1656" s="62" t="s">
        <v>14</v>
      </c>
      <c r="N1656" s="56" t="s">
        <v>162</v>
      </c>
      <c r="O1656" s="56" t="s">
        <v>730</v>
      </c>
      <c r="S1656" s="56" t="s">
        <v>731</v>
      </c>
      <c r="V1656" s="125">
        <v>12.5</v>
      </c>
      <c r="W1656" s="125" t="s">
        <v>1017</v>
      </c>
      <c r="X1656" s="65">
        <v>44572</v>
      </c>
      <c r="Y1656" s="65">
        <v>44936</v>
      </c>
      <c r="Z1656" s="69" t="s">
        <v>1080</v>
      </c>
      <c r="AA1656" s="322">
        <v>5000</v>
      </c>
      <c r="AB1656" s="56">
        <v>60</v>
      </c>
      <c r="AC1656" s="56">
        <v>44</v>
      </c>
      <c r="AD1656" s="65">
        <v>46295</v>
      </c>
      <c r="AE1656" s="117">
        <v>83.33</v>
      </c>
      <c r="AF1656" s="117"/>
      <c r="AP1656" s="58"/>
      <c r="AQ1656" s="58"/>
      <c r="AR1656" s="58"/>
      <c r="AW1656" s="56"/>
      <c r="BD1656" s="56"/>
      <c r="CS1656" s="58">
        <f>+AL1656+AT1656</f>
        <v>0</v>
      </c>
      <c r="CT1656" s="76">
        <f>+BA1656+BG1656+BM1656+BS1656+BY1656+CE1656+CK1656+CQ1656</f>
        <v>0</v>
      </c>
      <c r="CU1656" s="76">
        <f>+CS1656-CT1656</f>
        <v>0</v>
      </c>
      <c r="CV1656" s="81">
        <f>+AE1656-AL1656-AT1656</f>
        <v>83.33</v>
      </c>
    </row>
    <row r="1657" spans="1:100">
      <c r="A1657" s="56" t="s">
        <v>729</v>
      </c>
      <c r="B1657" s="13">
        <v>22</v>
      </c>
      <c r="C1657" s="15" t="s">
        <v>402</v>
      </c>
      <c r="D1657" s="15" t="s">
        <v>403</v>
      </c>
      <c r="E1657" s="13"/>
      <c r="F1657" s="13"/>
      <c r="G1657" s="13" t="s">
        <v>256</v>
      </c>
      <c r="H1657" s="13">
        <v>2</v>
      </c>
      <c r="I1657" s="55">
        <v>145.31</v>
      </c>
      <c r="J1657" s="55">
        <v>42900</v>
      </c>
      <c r="K1657" s="15">
        <v>0</v>
      </c>
      <c r="L1657" s="15" t="s">
        <v>41</v>
      </c>
      <c r="M1657" s="62" t="s">
        <v>14</v>
      </c>
      <c r="N1657" s="56" t="s">
        <v>162</v>
      </c>
      <c r="O1657" s="56" t="s">
        <v>730</v>
      </c>
      <c r="S1657" s="56" t="s">
        <v>731</v>
      </c>
      <c r="V1657" s="125">
        <v>12.5</v>
      </c>
      <c r="W1657" s="125" t="s">
        <v>1017</v>
      </c>
      <c r="X1657" s="65">
        <v>44572</v>
      </c>
      <c r="Y1657" s="65">
        <v>44936</v>
      </c>
      <c r="Z1657" s="69" t="s">
        <v>1080</v>
      </c>
      <c r="AA1657" s="322">
        <v>5000</v>
      </c>
      <c r="AB1657" s="56">
        <v>60</v>
      </c>
      <c r="AC1657" s="56">
        <v>45</v>
      </c>
      <c r="AD1657" s="65">
        <v>46325</v>
      </c>
      <c r="AE1657" s="117">
        <v>83.33</v>
      </c>
      <c r="AF1657" s="117"/>
      <c r="AP1657" s="58"/>
      <c r="AQ1657" s="58"/>
      <c r="AR1657" s="58"/>
      <c r="AW1657" s="56"/>
      <c r="BD1657" s="56"/>
      <c r="CS1657" s="58">
        <f>+AL1657+AT1657</f>
        <v>0</v>
      </c>
      <c r="CT1657" s="76">
        <f>+BA1657+BG1657+BM1657+BS1657+BY1657+CE1657+CK1657+CQ1657</f>
        <v>0</v>
      </c>
      <c r="CU1657" s="76">
        <f>+CS1657-CT1657</f>
        <v>0</v>
      </c>
      <c r="CV1657" s="81">
        <f>+AE1657-AL1657-AT1657</f>
        <v>83.33</v>
      </c>
    </row>
    <row r="1658" spans="1:100">
      <c r="A1658" s="56" t="s">
        <v>729</v>
      </c>
      <c r="B1658" s="13">
        <v>22</v>
      </c>
      <c r="C1658" s="15" t="s">
        <v>402</v>
      </c>
      <c r="D1658" s="15" t="s">
        <v>403</v>
      </c>
      <c r="E1658" s="13"/>
      <c r="F1658" s="13"/>
      <c r="G1658" s="13" t="s">
        <v>256</v>
      </c>
      <c r="H1658" s="13">
        <v>2</v>
      </c>
      <c r="I1658" s="55">
        <v>145.31</v>
      </c>
      <c r="J1658" s="55">
        <v>42900</v>
      </c>
      <c r="K1658" s="15">
        <v>0</v>
      </c>
      <c r="L1658" s="15" t="s">
        <v>41</v>
      </c>
      <c r="M1658" s="62" t="s">
        <v>14</v>
      </c>
      <c r="N1658" s="56" t="s">
        <v>162</v>
      </c>
      <c r="O1658" s="56" t="s">
        <v>730</v>
      </c>
      <c r="S1658" s="56" t="s">
        <v>731</v>
      </c>
      <c r="V1658" s="125">
        <v>12.5</v>
      </c>
      <c r="W1658" s="125" t="s">
        <v>1017</v>
      </c>
      <c r="X1658" s="65">
        <v>44572</v>
      </c>
      <c r="Y1658" s="65">
        <v>44936</v>
      </c>
      <c r="Z1658" s="69" t="s">
        <v>1080</v>
      </c>
      <c r="AA1658" s="322">
        <v>5000</v>
      </c>
      <c r="AB1658" s="56">
        <v>60</v>
      </c>
      <c r="AC1658" s="56">
        <v>46</v>
      </c>
      <c r="AD1658" s="65">
        <v>46356</v>
      </c>
      <c r="AE1658" s="117">
        <v>83.33</v>
      </c>
      <c r="AF1658" s="117"/>
      <c r="AP1658" s="58"/>
      <c r="AQ1658" s="58"/>
      <c r="AR1658" s="58"/>
      <c r="AW1658" s="56"/>
      <c r="BD1658" s="56"/>
      <c r="CS1658" s="58">
        <f>+AL1658+AT1658</f>
        <v>0</v>
      </c>
      <c r="CT1658" s="76">
        <f>+BA1658+BG1658+BM1658+BS1658+BY1658+CE1658+CK1658+CQ1658</f>
        <v>0</v>
      </c>
      <c r="CU1658" s="76">
        <f>+CS1658-CT1658</f>
        <v>0</v>
      </c>
      <c r="CV1658" s="81">
        <f>+AE1658-AL1658-AT1658</f>
        <v>83.33</v>
      </c>
    </row>
    <row r="1659" spans="1:100">
      <c r="A1659" s="56" t="s">
        <v>729</v>
      </c>
      <c r="B1659" s="13">
        <v>22</v>
      </c>
      <c r="C1659" s="15" t="s">
        <v>402</v>
      </c>
      <c r="D1659" s="15" t="s">
        <v>403</v>
      </c>
      <c r="E1659" s="13"/>
      <c r="F1659" s="13"/>
      <c r="G1659" s="13" t="s">
        <v>256</v>
      </c>
      <c r="H1659" s="13">
        <v>2</v>
      </c>
      <c r="I1659" s="55">
        <v>145.31</v>
      </c>
      <c r="J1659" s="55">
        <v>42900</v>
      </c>
      <c r="K1659" s="15">
        <v>0</v>
      </c>
      <c r="L1659" s="15" t="s">
        <v>41</v>
      </c>
      <c r="M1659" s="62" t="s">
        <v>14</v>
      </c>
      <c r="N1659" s="56" t="s">
        <v>162</v>
      </c>
      <c r="O1659" s="56" t="s">
        <v>730</v>
      </c>
      <c r="S1659" s="56" t="s">
        <v>731</v>
      </c>
      <c r="V1659" s="125">
        <v>12.5</v>
      </c>
      <c r="W1659" s="125" t="s">
        <v>1017</v>
      </c>
      <c r="X1659" s="65">
        <v>44572</v>
      </c>
      <c r="Y1659" s="65">
        <v>44936</v>
      </c>
      <c r="Z1659" s="69" t="s">
        <v>1080</v>
      </c>
      <c r="AA1659" s="322">
        <v>5000</v>
      </c>
      <c r="AB1659" s="56">
        <v>60</v>
      </c>
      <c r="AC1659" s="56">
        <v>47</v>
      </c>
      <c r="AD1659" s="65">
        <v>46386</v>
      </c>
      <c r="AE1659" s="117">
        <v>83.33</v>
      </c>
      <c r="AF1659" s="117"/>
      <c r="AP1659" s="58"/>
      <c r="AQ1659" s="58"/>
      <c r="AR1659" s="58"/>
      <c r="AW1659" s="56"/>
      <c r="BD1659" s="56"/>
      <c r="CS1659" s="58">
        <f>+AL1659+AT1659</f>
        <v>0</v>
      </c>
      <c r="CT1659" s="76">
        <f>+BA1659+BG1659+BM1659+BS1659+BY1659+CE1659+CK1659+CQ1659</f>
        <v>0</v>
      </c>
      <c r="CU1659" s="76">
        <f>+CS1659-CT1659</f>
        <v>0</v>
      </c>
      <c r="CV1659" s="81">
        <f>+AE1659-AL1659-AT1659</f>
        <v>83.33</v>
      </c>
    </row>
    <row r="1660" spans="1:100">
      <c r="A1660" s="56" t="s">
        <v>729</v>
      </c>
      <c r="B1660" s="13">
        <v>22</v>
      </c>
      <c r="C1660" s="15" t="s">
        <v>402</v>
      </c>
      <c r="D1660" s="15" t="s">
        <v>403</v>
      </c>
      <c r="E1660" s="13"/>
      <c r="F1660" s="13"/>
      <c r="G1660" s="13" t="s">
        <v>256</v>
      </c>
      <c r="H1660" s="13">
        <v>2</v>
      </c>
      <c r="I1660" s="55">
        <v>145.31</v>
      </c>
      <c r="J1660" s="55">
        <v>42900</v>
      </c>
      <c r="K1660" s="15">
        <v>0</v>
      </c>
      <c r="L1660" s="15" t="s">
        <v>41</v>
      </c>
      <c r="M1660" s="62" t="s">
        <v>14</v>
      </c>
      <c r="N1660" s="56" t="s">
        <v>162</v>
      </c>
      <c r="O1660" s="56" t="s">
        <v>730</v>
      </c>
      <c r="S1660" s="56" t="s">
        <v>731</v>
      </c>
      <c r="V1660" s="125">
        <v>12.5</v>
      </c>
      <c r="W1660" s="125" t="s">
        <v>1017</v>
      </c>
      <c r="X1660" s="65">
        <v>44572</v>
      </c>
      <c r="Y1660" s="65">
        <v>44936</v>
      </c>
      <c r="Z1660" s="69" t="s">
        <v>1080</v>
      </c>
      <c r="AA1660" s="322">
        <v>5000</v>
      </c>
      <c r="AB1660" s="56">
        <v>60</v>
      </c>
      <c r="AC1660" s="56">
        <v>48</v>
      </c>
      <c r="AD1660" s="65">
        <v>46417</v>
      </c>
      <c r="AE1660" s="117">
        <v>83.33</v>
      </c>
      <c r="AF1660" s="117"/>
      <c r="AP1660" s="58"/>
      <c r="AQ1660" s="58"/>
      <c r="AR1660" s="58"/>
      <c r="AW1660" s="56"/>
      <c r="BD1660" s="56"/>
      <c r="CS1660" s="58">
        <f>+AL1660+AT1660</f>
        <v>0</v>
      </c>
      <c r="CT1660" s="76">
        <f>+BA1660+BG1660+BM1660+BS1660+BY1660+CE1660+CK1660+CQ1660</f>
        <v>0</v>
      </c>
      <c r="CU1660" s="76">
        <f>+CS1660-CT1660</f>
        <v>0</v>
      </c>
      <c r="CV1660" s="81">
        <f>+AE1660-AL1660-AT1660</f>
        <v>83.33</v>
      </c>
    </row>
    <row r="1661" spans="1:100">
      <c r="A1661" s="56" t="s">
        <v>729</v>
      </c>
      <c r="B1661" s="13">
        <v>22</v>
      </c>
      <c r="C1661" s="15" t="s">
        <v>402</v>
      </c>
      <c r="D1661" s="15" t="s">
        <v>403</v>
      </c>
      <c r="E1661" s="13"/>
      <c r="F1661" s="13"/>
      <c r="G1661" s="13" t="s">
        <v>256</v>
      </c>
      <c r="H1661" s="13">
        <v>2</v>
      </c>
      <c r="I1661" s="55">
        <v>145.31</v>
      </c>
      <c r="J1661" s="55">
        <v>42900</v>
      </c>
      <c r="K1661" s="15">
        <v>0</v>
      </c>
      <c r="L1661" s="15" t="s">
        <v>41</v>
      </c>
      <c r="M1661" s="62" t="s">
        <v>14</v>
      </c>
      <c r="N1661" s="56" t="s">
        <v>162</v>
      </c>
      <c r="O1661" s="56" t="s">
        <v>730</v>
      </c>
      <c r="S1661" s="56" t="s">
        <v>731</v>
      </c>
      <c r="V1661" s="125">
        <v>12.5</v>
      </c>
      <c r="W1661" s="125" t="s">
        <v>1017</v>
      </c>
      <c r="X1661" s="65">
        <v>44572</v>
      </c>
      <c r="Y1661" s="65">
        <v>44936</v>
      </c>
      <c r="Z1661" s="69" t="s">
        <v>1080</v>
      </c>
      <c r="AA1661" s="322">
        <v>5000</v>
      </c>
      <c r="AB1661" s="56">
        <v>60</v>
      </c>
      <c r="AC1661" s="56">
        <v>49</v>
      </c>
      <c r="AD1661" s="65">
        <v>46446</v>
      </c>
      <c r="AE1661" s="117">
        <v>83.33</v>
      </c>
      <c r="AF1661" s="117"/>
      <c r="AP1661" s="58"/>
      <c r="AQ1661" s="58"/>
      <c r="AR1661" s="58"/>
      <c r="AW1661" s="56"/>
      <c r="BD1661" s="56"/>
      <c r="CS1661" s="58">
        <f>+AL1661+AT1661</f>
        <v>0</v>
      </c>
      <c r="CT1661" s="76">
        <f>+BA1661+BG1661+BM1661+BS1661+BY1661+CE1661+CK1661+CQ1661</f>
        <v>0</v>
      </c>
      <c r="CU1661" s="76">
        <f>+CS1661-CT1661</f>
        <v>0</v>
      </c>
      <c r="CV1661" s="81">
        <f>+AE1661-AL1661-AT1661</f>
        <v>83.33</v>
      </c>
    </row>
    <row r="1662" spans="1:100">
      <c r="A1662" s="56" t="s">
        <v>729</v>
      </c>
      <c r="B1662" s="13">
        <v>22</v>
      </c>
      <c r="C1662" s="15" t="s">
        <v>402</v>
      </c>
      <c r="D1662" s="15" t="s">
        <v>403</v>
      </c>
      <c r="E1662" s="13"/>
      <c r="F1662" s="13"/>
      <c r="G1662" s="13" t="s">
        <v>256</v>
      </c>
      <c r="H1662" s="13">
        <v>2</v>
      </c>
      <c r="I1662" s="55">
        <v>145.31</v>
      </c>
      <c r="J1662" s="55">
        <v>42900</v>
      </c>
      <c r="K1662" s="15">
        <v>0</v>
      </c>
      <c r="L1662" s="15" t="s">
        <v>41</v>
      </c>
      <c r="M1662" s="62" t="s">
        <v>14</v>
      </c>
      <c r="N1662" s="56" t="s">
        <v>162</v>
      </c>
      <c r="O1662" s="56" t="s">
        <v>730</v>
      </c>
      <c r="S1662" s="56" t="s">
        <v>731</v>
      </c>
      <c r="V1662" s="125">
        <v>12.5</v>
      </c>
      <c r="W1662" s="125" t="s">
        <v>1017</v>
      </c>
      <c r="X1662" s="65">
        <v>44572</v>
      </c>
      <c r="Y1662" s="65">
        <v>44936</v>
      </c>
      <c r="Z1662" s="69" t="s">
        <v>1080</v>
      </c>
      <c r="AA1662" s="322">
        <v>5000</v>
      </c>
      <c r="AB1662" s="56">
        <v>60</v>
      </c>
      <c r="AC1662" s="56">
        <v>50</v>
      </c>
      <c r="AD1662" s="65">
        <v>46476</v>
      </c>
      <c r="AE1662" s="117">
        <v>83.33</v>
      </c>
      <c r="AF1662" s="117"/>
      <c r="AP1662" s="58"/>
      <c r="AQ1662" s="58"/>
      <c r="AR1662" s="58"/>
      <c r="AW1662" s="56"/>
      <c r="BD1662" s="56"/>
      <c r="CS1662" s="58">
        <f>+AL1662+AT1662</f>
        <v>0</v>
      </c>
      <c r="CT1662" s="76">
        <f>+BA1662+BG1662+BM1662+BS1662+BY1662+CE1662+CK1662+CQ1662</f>
        <v>0</v>
      </c>
      <c r="CU1662" s="76">
        <f>+CS1662-CT1662</f>
        <v>0</v>
      </c>
      <c r="CV1662" s="81">
        <f>+AE1662-AL1662-AT1662</f>
        <v>83.33</v>
      </c>
    </row>
    <row r="1663" spans="1:100">
      <c r="A1663" s="56" t="s">
        <v>729</v>
      </c>
      <c r="B1663" s="13">
        <v>22</v>
      </c>
      <c r="C1663" s="15" t="s">
        <v>402</v>
      </c>
      <c r="D1663" s="15" t="s">
        <v>403</v>
      </c>
      <c r="E1663" s="13"/>
      <c r="F1663" s="13"/>
      <c r="G1663" s="13" t="s">
        <v>256</v>
      </c>
      <c r="H1663" s="13">
        <v>2</v>
      </c>
      <c r="I1663" s="55">
        <v>145.31</v>
      </c>
      <c r="J1663" s="55">
        <v>42900</v>
      </c>
      <c r="K1663" s="15">
        <v>0</v>
      </c>
      <c r="L1663" s="15" t="s">
        <v>41</v>
      </c>
      <c r="M1663" s="62" t="s">
        <v>14</v>
      </c>
      <c r="N1663" s="56" t="s">
        <v>162</v>
      </c>
      <c r="O1663" s="56" t="s">
        <v>730</v>
      </c>
      <c r="S1663" s="56" t="s">
        <v>731</v>
      </c>
      <c r="V1663" s="125">
        <v>12.5</v>
      </c>
      <c r="W1663" s="125" t="s">
        <v>1017</v>
      </c>
      <c r="X1663" s="65">
        <v>44572</v>
      </c>
      <c r="Y1663" s="65">
        <v>44936</v>
      </c>
      <c r="Z1663" s="69" t="s">
        <v>1080</v>
      </c>
      <c r="AA1663" s="322">
        <v>5000</v>
      </c>
      <c r="AB1663" s="56">
        <v>60</v>
      </c>
      <c r="AC1663" s="56">
        <v>51</v>
      </c>
      <c r="AD1663" s="65">
        <v>46507</v>
      </c>
      <c r="AE1663" s="117">
        <v>83.33</v>
      </c>
      <c r="AF1663" s="117"/>
      <c r="AP1663" s="58"/>
      <c r="AQ1663" s="58"/>
      <c r="AR1663" s="58"/>
      <c r="AW1663" s="56"/>
      <c r="BD1663" s="56"/>
      <c r="CS1663" s="58">
        <f>+AL1663+AT1663</f>
        <v>0</v>
      </c>
      <c r="CT1663" s="76">
        <f>+BA1663+BG1663+BM1663+BS1663+BY1663+CE1663+CK1663+CQ1663</f>
        <v>0</v>
      </c>
      <c r="CU1663" s="76">
        <f>+CS1663-CT1663</f>
        <v>0</v>
      </c>
      <c r="CV1663" s="81">
        <f>+AE1663-AL1663-AT1663</f>
        <v>83.33</v>
      </c>
    </row>
    <row r="1664" spans="1:100">
      <c r="A1664" s="56" t="s">
        <v>729</v>
      </c>
      <c r="B1664" s="13">
        <v>22</v>
      </c>
      <c r="C1664" s="15" t="s">
        <v>402</v>
      </c>
      <c r="D1664" s="15" t="s">
        <v>403</v>
      </c>
      <c r="E1664" s="13"/>
      <c r="F1664" s="13"/>
      <c r="G1664" s="13" t="s">
        <v>256</v>
      </c>
      <c r="H1664" s="13">
        <v>2</v>
      </c>
      <c r="I1664" s="55">
        <v>145.31</v>
      </c>
      <c r="J1664" s="55">
        <v>42900</v>
      </c>
      <c r="K1664" s="15">
        <v>0</v>
      </c>
      <c r="L1664" s="15" t="s">
        <v>41</v>
      </c>
      <c r="M1664" s="62" t="s">
        <v>14</v>
      </c>
      <c r="N1664" s="56" t="s">
        <v>162</v>
      </c>
      <c r="O1664" s="56" t="s">
        <v>730</v>
      </c>
      <c r="S1664" s="56" t="s">
        <v>731</v>
      </c>
      <c r="V1664" s="125">
        <v>12.5</v>
      </c>
      <c r="W1664" s="125" t="s">
        <v>1017</v>
      </c>
      <c r="X1664" s="65">
        <v>44572</v>
      </c>
      <c r="Y1664" s="65">
        <v>44936</v>
      </c>
      <c r="Z1664" s="69" t="s">
        <v>1080</v>
      </c>
      <c r="AA1664" s="322">
        <v>5000</v>
      </c>
      <c r="AB1664" s="56">
        <v>60</v>
      </c>
      <c r="AC1664" s="56">
        <v>52</v>
      </c>
      <c r="AD1664" s="65">
        <v>46537</v>
      </c>
      <c r="AE1664" s="117">
        <v>83.33</v>
      </c>
      <c r="AF1664" s="117"/>
      <c r="AP1664" s="58"/>
      <c r="AQ1664" s="58"/>
      <c r="AR1664" s="58"/>
      <c r="AW1664" s="56"/>
      <c r="BD1664" s="56"/>
      <c r="CS1664" s="58">
        <f>+AL1664+AT1664</f>
        <v>0</v>
      </c>
      <c r="CT1664" s="76">
        <f>+BA1664+BG1664+BM1664+BS1664+BY1664+CE1664+CK1664+CQ1664</f>
        <v>0</v>
      </c>
      <c r="CU1664" s="76">
        <f>+CS1664-CT1664</f>
        <v>0</v>
      </c>
      <c r="CV1664" s="81">
        <f>+AE1664-AL1664-AT1664</f>
        <v>83.33</v>
      </c>
    </row>
    <row r="1665" spans="1:100">
      <c r="A1665" s="56" t="s">
        <v>729</v>
      </c>
      <c r="B1665" s="13">
        <v>22</v>
      </c>
      <c r="C1665" s="15" t="s">
        <v>402</v>
      </c>
      <c r="D1665" s="15" t="s">
        <v>403</v>
      </c>
      <c r="E1665" s="13"/>
      <c r="F1665" s="13"/>
      <c r="G1665" s="13" t="s">
        <v>256</v>
      </c>
      <c r="H1665" s="13">
        <v>2</v>
      </c>
      <c r="I1665" s="55">
        <v>145.31</v>
      </c>
      <c r="J1665" s="55">
        <v>42900</v>
      </c>
      <c r="K1665" s="15">
        <v>0</v>
      </c>
      <c r="L1665" s="15" t="s">
        <v>41</v>
      </c>
      <c r="M1665" s="62" t="s">
        <v>14</v>
      </c>
      <c r="N1665" s="56" t="s">
        <v>162</v>
      </c>
      <c r="O1665" s="56" t="s">
        <v>730</v>
      </c>
      <c r="S1665" s="56" t="s">
        <v>731</v>
      </c>
      <c r="V1665" s="125">
        <v>12.5</v>
      </c>
      <c r="W1665" s="125" t="s">
        <v>1017</v>
      </c>
      <c r="X1665" s="65">
        <v>44572</v>
      </c>
      <c r="Y1665" s="65">
        <v>44936</v>
      </c>
      <c r="Z1665" s="69" t="s">
        <v>1080</v>
      </c>
      <c r="AA1665" s="322">
        <v>5000</v>
      </c>
      <c r="AB1665" s="56">
        <v>60</v>
      </c>
      <c r="AC1665" s="56">
        <v>53</v>
      </c>
      <c r="AD1665" s="65">
        <v>46568</v>
      </c>
      <c r="AE1665" s="117">
        <v>83.33</v>
      </c>
      <c r="AF1665" s="117"/>
      <c r="AP1665" s="58"/>
      <c r="AQ1665" s="58"/>
      <c r="AR1665" s="58"/>
      <c r="AW1665" s="56"/>
      <c r="BD1665" s="56"/>
      <c r="CS1665" s="58">
        <f>+AL1665+AT1665</f>
        <v>0</v>
      </c>
      <c r="CT1665" s="76">
        <f>+BA1665+BG1665+BM1665+BS1665+BY1665+CE1665+CK1665+CQ1665</f>
        <v>0</v>
      </c>
      <c r="CU1665" s="76">
        <f>+CS1665-CT1665</f>
        <v>0</v>
      </c>
      <c r="CV1665" s="81">
        <f>+AE1665-AL1665-AT1665</f>
        <v>83.33</v>
      </c>
    </row>
    <row r="1666" spans="1:100">
      <c r="A1666" s="56" t="s">
        <v>729</v>
      </c>
      <c r="B1666" s="13">
        <v>22</v>
      </c>
      <c r="C1666" s="15" t="s">
        <v>402</v>
      </c>
      <c r="D1666" s="15" t="s">
        <v>403</v>
      </c>
      <c r="E1666" s="13"/>
      <c r="F1666" s="13"/>
      <c r="G1666" s="13" t="s">
        <v>256</v>
      </c>
      <c r="H1666" s="13">
        <v>2</v>
      </c>
      <c r="I1666" s="55">
        <v>145.31</v>
      </c>
      <c r="J1666" s="55">
        <v>42900</v>
      </c>
      <c r="K1666" s="15">
        <v>0</v>
      </c>
      <c r="L1666" s="15" t="s">
        <v>41</v>
      </c>
      <c r="M1666" s="62" t="s">
        <v>14</v>
      </c>
      <c r="N1666" s="56" t="s">
        <v>162</v>
      </c>
      <c r="O1666" s="56" t="s">
        <v>730</v>
      </c>
      <c r="S1666" s="56" t="s">
        <v>731</v>
      </c>
      <c r="V1666" s="125">
        <v>12.5</v>
      </c>
      <c r="W1666" s="125" t="s">
        <v>1017</v>
      </c>
      <c r="X1666" s="65">
        <v>44572</v>
      </c>
      <c r="Y1666" s="65">
        <v>44936</v>
      </c>
      <c r="Z1666" s="69" t="s">
        <v>1080</v>
      </c>
      <c r="AA1666" s="322">
        <v>5000</v>
      </c>
      <c r="AB1666" s="56">
        <v>60</v>
      </c>
      <c r="AC1666" s="56">
        <v>54</v>
      </c>
      <c r="AD1666" s="65">
        <v>46598</v>
      </c>
      <c r="AE1666" s="117">
        <v>83.33</v>
      </c>
      <c r="AF1666" s="117"/>
      <c r="AP1666" s="58"/>
      <c r="AQ1666" s="58"/>
      <c r="AR1666" s="58"/>
      <c r="AW1666" s="56"/>
      <c r="BD1666" s="56"/>
      <c r="CS1666" s="58">
        <f>+AL1666+AT1666</f>
        <v>0</v>
      </c>
      <c r="CT1666" s="76">
        <f>+BA1666+BG1666+BM1666+BS1666+BY1666+CE1666+CK1666+CQ1666</f>
        <v>0</v>
      </c>
      <c r="CU1666" s="76">
        <f>+CS1666-CT1666</f>
        <v>0</v>
      </c>
      <c r="CV1666" s="81">
        <f>+AE1666-AL1666-AT1666</f>
        <v>83.33</v>
      </c>
    </row>
    <row r="1667" spans="1:100">
      <c r="A1667" s="56" t="s">
        <v>729</v>
      </c>
      <c r="B1667" s="13">
        <v>22</v>
      </c>
      <c r="C1667" s="15" t="s">
        <v>402</v>
      </c>
      <c r="D1667" s="15" t="s">
        <v>403</v>
      </c>
      <c r="E1667" s="13"/>
      <c r="F1667" s="13"/>
      <c r="G1667" s="13" t="s">
        <v>256</v>
      </c>
      <c r="H1667" s="13">
        <v>2</v>
      </c>
      <c r="I1667" s="55">
        <v>145.31</v>
      </c>
      <c r="J1667" s="55">
        <v>42900</v>
      </c>
      <c r="K1667" s="15">
        <v>0</v>
      </c>
      <c r="L1667" s="15" t="s">
        <v>41</v>
      </c>
      <c r="M1667" s="62" t="s">
        <v>14</v>
      </c>
      <c r="N1667" s="56" t="s">
        <v>162</v>
      </c>
      <c r="O1667" s="56" t="s">
        <v>730</v>
      </c>
      <c r="S1667" s="56" t="s">
        <v>731</v>
      </c>
      <c r="V1667" s="125">
        <v>12.5</v>
      </c>
      <c r="W1667" s="125" t="s">
        <v>1017</v>
      </c>
      <c r="X1667" s="65">
        <v>44572</v>
      </c>
      <c r="Y1667" s="65">
        <v>44936</v>
      </c>
      <c r="Z1667" s="69" t="s">
        <v>1080</v>
      </c>
      <c r="AA1667" s="322">
        <v>5000</v>
      </c>
      <c r="AB1667" s="56">
        <v>60</v>
      </c>
      <c r="AC1667" s="56">
        <v>55</v>
      </c>
      <c r="AD1667" s="65">
        <v>46629</v>
      </c>
      <c r="AE1667" s="117">
        <v>83.33</v>
      </c>
      <c r="AF1667" s="117"/>
      <c r="AP1667" s="58"/>
      <c r="AQ1667" s="58"/>
      <c r="AR1667" s="58"/>
      <c r="AW1667" s="56"/>
      <c r="BD1667" s="56"/>
      <c r="CS1667" s="58">
        <f>+AL1667+AT1667</f>
        <v>0</v>
      </c>
      <c r="CT1667" s="76">
        <f>+BA1667+BG1667+BM1667+BS1667+BY1667+CE1667+CK1667+CQ1667</f>
        <v>0</v>
      </c>
      <c r="CU1667" s="76">
        <f>+CS1667-CT1667</f>
        <v>0</v>
      </c>
      <c r="CV1667" s="81">
        <f>+AE1667-AL1667-AT1667</f>
        <v>83.33</v>
      </c>
    </row>
    <row r="1668" spans="1:100">
      <c r="A1668" s="56" t="s">
        <v>729</v>
      </c>
      <c r="B1668" s="13">
        <v>22</v>
      </c>
      <c r="C1668" s="15" t="s">
        <v>402</v>
      </c>
      <c r="D1668" s="15" t="s">
        <v>403</v>
      </c>
      <c r="E1668" s="13"/>
      <c r="F1668" s="13"/>
      <c r="G1668" s="13" t="s">
        <v>256</v>
      </c>
      <c r="H1668" s="13">
        <v>2</v>
      </c>
      <c r="I1668" s="55">
        <v>145.31</v>
      </c>
      <c r="J1668" s="55">
        <v>42900</v>
      </c>
      <c r="K1668" s="15">
        <v>0</v>
      </c>
      <c r="L1668" s="15" t="s">
        <v>41</v>
      </c>
      <c r="M1668" s="62" t="s">
        <v>14</v>
      </c>
      <c r="N1668" s="56" t="s">
        <v>162</v>
      </c>
      <c r="O1668" s="56" t="s">
        <v>730</v>
      </c>
      <c r="S1668" s="56" t="s">
        <v>731</v>
      </c>
      <c r="V1668" s="125">
        <v>12.5</v>
      </c>
      <c r="W1668" s="125" t="s">
        <v>1017</v>
      </c>
      <c r="X1668" s="65">
        <v>44572</v>
      </c>
      <c r="Y1668" s="65">
        <v>44936</v>
      </c>
      <c r="Z1668" s="69" t="s">
        <v>1080</v>
      </c>
      <c r="AA1668" s="322">
        <v>5000</v>
      </c>
      <c r="AB1668" s="56">
        <v>60</v>
      </c>
      <c r="AC1668" s="56">
        <v>56</v>
      </c>
      <c r="AD1668" s="65">
        <v>46660</v>
      </c>
      <c r="AE1668" s="117">
        <v>83.33</v>
      </c>
      <c r="AF1668" s="117"/>
      <c r="AP1668" s="58"/>
      <c r="AQ1668" s="58"/>
      <c r="AR1668" s="58"/>
      <c r="AW1668" s="56"/>
      <c r="BD1668" s="56"/>
      <c r="CS1668" s="58">
        <f>+AL1668+AT1668</f>
        <v>0</v>
      </c>
      <c r="CT1668" s="76">
        <f>+BA1668+BG1668+BM1668+BS1668+BY1668+CE1668+CK1668+CQ1668</f>
        <v>0</v>
      </c>
      <c r="CU1668" s="76">
        <f>+CS1668-CT1668</f>
        <v>0</v>
      </c>
      <c r="CV1668" s="81">
        <f>+AE1668-AL1668-AT1668</f>
        <v>83.33</v>
      </c>
    </row>
    <row r="1669" spans="1:100">
      <c r="A1669" s="56" t="s">
        <v>729</v>
      </c>
      <c r="B1669" s="13">
        <v>22</v>
      </c>
      <c r="C1669" s="15" t="s">
        <v>402</v>
      </c>
      <c r="D1669" s="15" t="s">
        <v>403</v>
      </c>
      <c r="E1669" s="13"/>
      <c r="F1669" s="13"/>
      <c r="G1669" s="13" t="s">
        <v>256</v>
      </c>
      <c r="H1669" s="13">
        <v>2</v>
      </c>
      <c r="I1669" s="55">
        <v>145.31</v>
      </c>
      <c r="J1669" s="55">
        <v>42900</v>
      </c>
      <c r="K1669" s="15">
        <v>0</v>
      </c>
      <c r="L1669" s="15" t="s">
        <v>41</v>
      </c>
      <c r="M1669" s="62" t="s">
        <v>14</v>
      </c>
      <c r="N1669" s="56" t="s">
        <v>162</v>
      </c>
      <c r="O1669" s="56" t="s">
        <v>730</v>
      </c>
      <c r="S1669" s="56" t="s">
        <v>731</v>
      </c>
      <c r="V1669" s="125">
        <v>12.5</v>
      </c>
      <c r="W1669" s="125" t="s">
        <v>1017</v>
      </c>
      <c r="X1669" s="65">
        <v>44572</v>
      </c>
      <c r="Y1669" s="65">
        <v>44936</v>
      </c>
      <c r="Z1669" s="69" t="s">
        <v>1080</v>
      </c>
      <c r="AA1669" s="322">
        <v>5000</v>
      </c>
      <c r="AB1669" s="56">
        <v>60</v>
      </c>
      <c r="AC1669" s="56">
        <v>57</v>
      </c>
      <c r="AD1669" s="65">
        <v>46690</v>
      </c>
      <c r="AE1669" s="117">
        <v>83.33</v>
      </c>
      <c r="AF1669" s="117"/>
      <c r="AP1669" s="58"/>
      <c r="AQ1669" s="58"/>
      <c r="AR1669" s="58"/>
      <c r="AW1669" s="56"/>
      <c r="BD1669" s="56"/>
      <c r="CS1669" s="58">
        <f>+AL1669+AT1669</f>
        <v>0</v>
      </c>
      <c r="CT1669" s="76">
        <f>+BA1669+BG1669+BM1669+BS1669+BY1669+CE1669+CK1669+CQ1669</f>
        <v>0</v>
      </c>
      <c r="CU1669" s="76">
        <f>+CS1669-CT1669</f>
        <v>0</v>
      </c>
      <c r="CV1669" s="81">
        <f>+AE1669-AL1669-AT1669</f>
        <v>83.33</v>
      </c>
    </row>
    <row r="1670" spans="1:100">
      <c r="A1670" s="56" t="s">
        <v>729</v>
      </c>
      <c r="B1670" s="13">
        <v>22</v>
      </c>
      <c r="C1670" s="15" t="s">
        <v>402</v>
      </c>
      <c r="D1670" s="15" t="s">
        <v>403</v>
      </c>
      <c r="E1670" s="13"/>
      <c r="F1670" s="13"/>
      <c r="G1670" s="13" t="s">
        <v>256</v>
      </c>
      <c r="H1670" s="13">
        <v>2</v>
      </c>
      <c r="I1670" s="55">
        <v>145.31</v>
      </c>
      <c r="J1670" s="55">
        <v>42900</v>
      </c>
      <c r="K1670" s="15">
        <v>0</v>
      </c>
      <c r="L1670" s="15" t="s">
        <v>41</v>
      </c>
      <c r="M1670" s="62" t="s">
        <v>14</v>
      </c>
      <c r="N1670" s="56" t="s">
        <v>162</v>
      </c>
      <c r="O1670" s="56" t="s">
        <v>730</v>
      </c>
      <c r="S1670" s="56" t="s">
        <v>731</v>
      </c>
      <c r="V1670" s="125">
        <v>12.5</v>
      </c>
      <c r="W1670" s="125" t="s">
        <v>1017</v>
      </c>
      <c r="X1670" s="65">
        <v>44572</v>
      </c>
      <c r="Y1670" s="65">
        <v>44936</v>
      </c>
      <c r="Z1670" s="69" t="s">
        <v>1080</v>
      </c>
      <c r="AA1670" s="322">
        <v>5000</v>
      </c>
      <c r="AB1670" s="56">
        <v>60</v>
      </c>
      <c r="AC1670" s="56">
        <v>58</v>
      </c>
      <c r="AD1670" s="65">
        <v>46721</v>
      </c>
      <c r="AE1670" s="117">
        <v>83.33</v>
      </c>
      <c r="AF1670" s="117"/>
      <c r="AP1670" s="58"/>
      <c r="AQ1670" s="58"/>
      <c r="AR1670" s="58"/>
      <c r="AW1670" s="56"/>
      <c r="BD1670" s="56"/>
      <c r="CS1670" s="58">
        <f>+AL1670+AT1670</f>
        <v>0</v>
      </c>
      <c r="CT1670" s="76">
        <f>+BA1670+BG1670+BM1670+BS1670+BY1670+CE1670+CK1670+CQ1670</f>
        <v>0</v>
      </c>
      <c r="CU1670" s="76">
        <f>+CS1670-CT1670</f>
        <v>0</v>
      </c>
      <c r="CV1670" s="81">
        <f>+AE1670-AL1670-AT1670</f>
        <v>83.33</v>
      </c>
    </row>
    <row r="1671" spans="1:100">
      <c r="A1671" s="56" t="s">
        <v>729</v>
      </c>
      <c r="B1671" s="13">
        <v>22</v>
      </c>
      <c r="C1671" s="15" t="s">
        <v>402</v>
      </c>
      <c r="D1671" s="15" t="s">
        <v>403</v>
      </c>
      <c r="E1671" s="13"/>
      <c r="F1671" s="13"/>
      <c r="G1671" s="13" t="s">
        <v>256</v>
      </c>
      <c r="H1671" s="13">
        <v>2</v>
      </c>
      <c r="I1671" s="55">
        <v>145.31</v>
      </c>
      <c r="J1671" s="55">
        <v>42900</v>
      </c>
      <c r="K1671" s="15">
        <v>0</v>
      </c>
      <c r="L1671" s="15" t="s">
        <v>41</v>
      </c>
      <c r="M1671" s="62" t="s">
        <v>14</v>
      </c>
      <c r="N1671" s="56" t="s">
        <v>162</v>
      </c>
      <c r="O1671" s="56" t="s">
        <v>730</v>
      </c>
      <c r="S1671" s="56" t="s">
        <v>731</v>
      </c>
      <c r="V1671" s="125">
        <v>12.5</v>
      </c>
      <c r="W1671" s="125" t="s">
        <v>1017</v>
      </c>
      <c r="X1671" s="65">
        <v>44572</v>
      </c>
      <c r="Y1671" s="65">
        <v>44936</v>
      </c>
      <c r="Z1671" s="69" t="s">
        <v>1080</v>
      </c>
      <c r="AA1671" s="322">
        <v>5000</v>
      </c>
      <c r="AB1671" s="56">
        <v>60</v>
      </c>
      <c r="AC1671" s="56">
        <v>59</v>
      </c>
      <c r="AD1671" s="65">
        <v>46751</v>
      </c>
      <c r="AE1671" s="117">
        <v>83.33</v>
      </c>
      <c r="AF1671" s="117"/>
      <c r="AP1671" s="58"/>
      <c r="AQ1671" s="58"/>
      <c r="AR1671" s="58"/>
      <c r="AW1671" s="56"/>
      <c r="BD1671" s="56"/>
      <c r="CS1671" s="58">
        <f>+AL1671+AT1671</f>
        <v>0</v>
      </c>
      <c r="CT1671" s="76">
        <f>+BA1671+BG1671+BM1671+BS1671+BY1671+CE1671+CK1671+CQ1671</f>
        <v>0</v>
      </c>
      <c r="CU1671" s="76">
        <f>+CS1671-CT1671</f>
        <v>0</v>
      </c>
      <c r="CV1671" s="81">
        <f>+AE1671-AL1671-AT1671</f>
        <v>83.33</v>
      </c>
    </row>
    <row r="1672" spans="1:100">
      <c r="A1672" s="56" t="s">
        <v>729</v>
      </c>
      <c r="B1672" s="13">
        <v>22</v>
      </c>
      <c r="C1672" s="15" t="s">
        <v>402</v>
      </c>
      <c r="D1672" s="15" t="s">
        <v>403</v>
      </c>
      <c r="E1672" s="13"/>
      <c r="F1672" s="13"/>
      <c r="G1672" s="13" t="s">
        <v>256</v>
      </c>
      <c r="H1672" s="13">
        <v>2</v>
      </c>
      <c r="I1672" s="55">
        <v>145.31</v>
      </c>
      <c r="J1672" s="55">
        <v>42900</v>
      </c>
      <c r="K1672" s="15">
        <v>0</v>
      </c>
      <c r="L1672" s="15" t="s">
        <v>41</v>
      </c>
      <c r="M1672" s="62" t="s">
        <v>14</v>
      </c>
      <c r="N1672" s="56" t="s">
        <v>162</v>
      </c>
      <c r="O1672" s="56" t="s">
        <v>730</v>
      </c>
      <c r="S1672" s="56" t="s">
        <v>731</v>
      </c>
      <c r="V1672" s="125">
        <v>12.5</v>
      </c>
      <c r="W1672" s="125" t="s">
        <v>1017</v>
      </c>
      <c r="X1672" s="65">
        <v>44572</v>
      </c>
      <c r="Y1672" s="65">
        <v>44936</v>
      </c>
      <c r="Z1672" s="69" t="s">
        <v>1080</v>
      </c>
      <c r="AA1672" s="322">
        <v>5000</v>
      </c>
      <c r="AB1672" s="56">
        <v>60</v>
      </c>
      <c r="AC1672" s="56">
        <v>60</v>
      </c>
      <c r="AD1672" s="65">
        <v>46782</v>
      </c>
      <c r="AE1672" s="117">
        <v>83.33</v>
      </c>
      <c r="AF1672" s="117"/>
      <c r="AP1672" s="58"/>
      <c r="AQ1672" s="58"/>
      <c r="AR1672" s="58"/>
      <c r="AW1672" s="56"/>
      <c r="BD1672" s="56"/>
      <c r="CS1672" s="58">
        <f>+AL1672+AT1672</f>
        <v>0</v>
      </c>
      <c r="CT1672" s="76">
        <f>+BA1672+BG1672+BM1672+BS1672+BY1672+CE1672+CK1672+CQ1672</f>
        <v>0</v>
      </c>
      <c r="CU1672" s="76">
        <f>+CS1672-CT1672</f>
        <v>0</v>
      </c>
      <c r="CV1672" s="81">
        <f>+AE1672-AL1672-AT1672</f>
        <v>83.33</v>
      </c>
    </row>
    <row r="1673" spans="1:100" ht="12.75">
      <c r="A1673" s="56" t="s">
        <v>745</v>
      </c>
      <c r="B1673" s="13">
        <v>49</v>
      </c>
      <c r="C1673" s="15" t="s">
        <v>402</v>
      </c>
      <c r="D1673" s="15" t="s">
        <v>403</v>
      </c>
      <c r="E1673" s="13"/>
      <c r="F1673" s="13"/>
      <c r="G1673" s="13" t="s">
        <v>261</v>
      </c>
      <c r="H1673" s="13">
        <v>10</v>
      </c>
      <c r="I1673" s="55">
        <v>125.87</v>
      </c>
      <c r="J1673" s="55">
        <v>38900</v>
      </c>
      <c r="K1673" s="15">
        <v>0</v>
      </c>
      <c r="L1673" s="15" t="s">
        <v>41</v>
      </c>
      <c r="M1673" s="62" t="s">
        <v>14</v>
      </c>
      <c r="N1673" s="56" t="s">
        <v>164</v>
      </c>
      <c r="O1673" s="56" t="s">
        <v>746</v>
      </c>
      <c r="S1673" s="56" t="s">
        <v>465</v>
      </c>
      <c r="T1673" s="57" t="s">
        <v>261</v>
      </c>
      <c r="U1673" s="57">
        <v>10</v>
      </c>
      <c r="V1673" s="125">
        <v>125.87</v>
      </c>
      <c r="W1673" s="125"/>
      <c r="X1673" s="65">
        <v>45037</v>
      </c>
      <c r="Y1673" s="65">
        <v>45037</v>
      </c>
      <c r="Z1673" s="69" t="s">
        <v>1080</v>
      </c>
      <c r="AA1673" s="322">
        <f>55000-4000</f>
        <v>51000</v>
      </c>
      <c r="AB1673" s="56">
        <v>61</v>
      </c>
      <c r="AC1673" s="56">
        <v>0</v>
      </c>
      <c r="AD1673" s="65">
        <v>45037</v>
      </c>
      <c r="AE1673" s="117">
        <v>7000</v>
      </c>
      <c r="AF1673" s="117"/>
      <c r="AG1673" s="56" t="s">
        <v>441</v>
      </c>
      <c r="AH1673" s="65">
        <v>45037</v>
      </c>
      <c r="AI1673" s="65"/>
      <c r="AJ1673" s="65"/>
      <c r="AK1673" s="56" t="s">
        <v>2081</v>
      </c>
      <c r="AL1673" s="58">
        <v>7000</v>
      </c>
      <c r="AN1673" s="58" t="s">
        <v>2090</v>
      </c>
      <c r="AP1673" s="58"/>
      <c r="AQ1673" s="58"/>
      <c r="AR1673" s="58"/>
      <c r="AW1673" s="163">
        <v>45040</v>
      </c>
      <c r="AX1673" s="165">
        <v>1427</v>
      </c>
      <c r="BA1673" s="224">
        <v>7000</v>
      </c>
      <c r="BD1673" s="56"/>
      <c r="CS1673" s="58">
        <f>+AL1673+AT1673</f>
        <v>7000</v>
      </c>
      <c r="CT1673" s="76">
        <f>+BA1673+BG1673+BM1673+BS1673+BY1673+CE1673+CK1673+CQ1673</f>
        <v>7000</v>
      </c>
      <c r="CU1673" s="76">
        <f>+CS1673-CT1673</f>
        <v>0</v>
      </c>
      <c r="CV1673" s="81">
        <f>+AE1673-AL1673-AT1673</f>
        <v>0</v>
      </c>
    </row>
    <row r="1674" spans="1:100" ht="12.75">
      <c r="A1674" s="56" t="s">
        <v>745</v>
      </c>
      <c r="B1674" s="13">
        <v>49</v>
      </c>
      <c r="C1674" s="15" t="s">
        <v>402</v>
      </c>
      <c r="D1674" s="15" t="s">
        <v>403</v>
      </c>
      <c r="E1674" s="13"/>
      <c r="F1674" s="13"/>
      <c r="G1674" s="13" t="s">
        <v>261</v>
      </c>
      <c r="H1674" s="13">
        <v>10</v>
      </c>
      <c r="I1674" s="55">
        <v>125.87</v>
      </c>
      <c r="J1674" s="55">
        <v>38900</v>
      </c>
      <c r="K1674" s="15">
        <v>0</v>
      </c>
      <c r="L1674" s="15" t="s">
        <v>41</v>
      </c>
      <c r="M1674" s="62" t="s">
        <v>14</v>
      </c>
      <c r="N1674" s="56" t="s">
        <v>164</v>
      </c>
      <c r="O1674" s="56" t="s">
        <v>746</v>
      </c>
      <c r="S1674" s="56" t="s">
        <v>465</v>
      </c>
      <c r="T1674" s="57" t="s">
        <v>261</v>
      </c>
      <c r="U1674" s="57">
        <v>10</v>
      </c>
      <c r="V1674" s="125">
        <v>125.87</v>
      </c>
      <c r="W1674" s="125"/>
      <c r="X1674" s="65">
        <v>45037</v>
      </c>
      <c r="Y1674" s="65">
        <v>45037</v>
      </c>
      <c r="Z1674" s="69" t="s">
        <v>1080</v>
      </c>
      <c r="AA1674" s="322">
        <f>55000-4000</f>
        <v>51000</v>
      </c>
      <c r="AB1674" s="56">
        <v>61</v>
      </c>
      <c r="AC1674" s="56">
        <v>1</v>
      </c>
      <c r="AD1674" s="65">
        <v>45038</v>
      </c>
      <c r="AE1674" s="117">
        <v>3000</v>
      </c>
      <c r="AF1674" s="117"/>
      <c r="AG1674" s="56" t="s">
        <v>441</v>
      </c>
      <c r="AH1674" s="65">
        <v>45038</v>
      </c>
      <c r="AI1674" s="65"/>
      <c r="AJ1674" s="65"/>
      <c r="AK1674" s="56" t="s">
        <v>2082</v>
      </c>
      <c r="AL1674" s="58">
        <v>3000</v>
      </c>
      <c r="AN1674" s="58" t="s">
        <v>2091</v>
      </c>
      <c r="AP1674" s="58"/>
      <c r="AQ1674" s="58"/>
      <c r="AR1674" s="58"/>
      <c r="AW1674" s="163">
        <v>45040</v>
      </c>
      <c r="AX1674" s="165">
        <v>1434</v>
      </c>
      <c r="BA1674" s="224">
        <v>3000</v>
      </c>
      <c r="BD1674" s="56"/>
      <c r="CS1674" s="58">
        <f>+AL1674+AT1674</f>
        <v>3000</v>
      </c>
      <c r="CT1674" s="76">
        <f>+BA1674+BG1674+BM1674+BS1674+BY1674+CE1674+CK1674+CQ1674</f>
        <v>3000</v>
      </c>
      <c r="CU1674" s="76">
        <f>+CS1674-CT1674</f>
        <v>0</v>
      </c>
      <c r="CV1674" s="81">
        <f>+AE1674-AL1674-AT1674</f>
        <v>0</v>
      </c>
    </row>
    <row r="1675" spans="1:100" ht="12.75">
      <c r="A1675" s="56" t="s">
        <v>745</v>
      </c>
      <c r="B1675" s="13">
        <v>49</v>
      </c>
      <c r="C1675" s="15" t="s">
        <v>402</v>
      </c>
      <c r="D1675" s="15" t="s">
        <v>403</v>
      </c>
      <c r="E1675" s="13"/>
      <c r="F1675" s="13"/>
      <c r="G1675" s="13" t="s">
        <v>261</v>
      </c>
      <c r="H1675" s="13">
        <v>10</v>
      </c>
      <c r="I1675" s="55">
        <v>125.87</v>
      </c>
      <c r="J1675" s="55">
        <v>38900</v>
      </c>
      <c r="K1675" s="15">
        <v>0</v>
      </c>
      <c r="L1675" s="15" t="s">
        <v>41</v>
      </c>
      <c r="M1675" s="62" t="s">
        <v>14</v>
      </c>
      <c r="N1675" s="56" t="s">
        <v>164</v>
      </c>
      <c r="O1675" s="56" t="s">
        <v>746</v>
      </c>
      <c r="S1675" s="56" t="s">
        <v>465</v>
      </c>
      <c r="T1675" s="57" t="s">
        <v>261</v>
      </c>
      <c r="U1675" s="57">
        <v>10</v>
      </c>
      <c r="V1675" s="125">
        <v>125.87</v>
      </c>
      <c r="W1675" s="125"/>
      <c r="X1675" s="65">
        <v>45037</v>
      </c>
      <c r="Y1675" s="65">
        <v>45037</v>
      </c>
      <c r="Z1675" s="69" t="s">
        <v>1080</v>
      </c>
      <c r="AA1675" s="322">
        <f>55000-4000</f>
        <v>51000</v>
      </c>
      <c r="AB1675" s="56">
        <v>61</v>
      </c>
      <c r="AC1675" s="56">
        <v>2</v>
      </c>
      <c r="AD1675" s="65">
        <v>45112</v>
      </c>
      <c r="AE1675" s="117">
        <v>250</v>
      </c>
      <c r="AF1675" s="117"/>
      <c r="AG1675" s="56" t="s">
        <v>441</v>
      </c>
      <c r="AH1675" s="65">
        <v>45119</v>
      </c>
      <c r="AI1675" s="65"/>
      <c r="AJ1675" s="65"/>
      <c r="AK1675" s="56" t="s">
        <v>2084</v>
      </c>
      <c r="AL1675" s="58">
        <v>250</v>
      </c>
      <c r="AN1675" s="58" t="s">
        <v>2093</v>
      </c>
      <c r="AP1675" s="58"/>
      <c r="AQ1675" s="58"/>
      <c r="AR1675" s="58"/>
      <c r="AW1675" s="163">
        <v>45112</v>
      </c>
      <c r="AX1675" s="165">
        <v>1671</v>
      </c>
      <c r="BA1675" s="165">
        <v>250</v>
      </c>
      <c r="BD1675" s="56"/>
      <c r="CS1675" s="58">
        <f>+AL1675+AT1675</f>
        <v>250</v>
      </c>
      <c r="CT1675" s="76">
        <f>+BA1675+BG1675+BM1675+BS1675+BY1675+CE1675+CK1675+CQ1675</f>
        <v>250</v>
      </c>
      <c r="CU1675" s="76">
        <f>+CS1675-CT1675</f>
        <v>0</v>
      </c>
      <c r="CV1675" s="81">
        <f>+AE1675-AL1675-AT1675</f>
        <v>0</v>
      </c>
    </row>
    <row r="1676" spans="1:100" ht="12.75">
      <c r="A1676" s="56" t="s">
        <v>745</v>
      </c>
      <c r="B1676" s="13">
        <v>49</v>
      </c>
      <c r="C1676" s="15" t="s">
        <v>402</v>
      </c>
      <c r="D1676" s="15" t="s">
        <v>403</v>
      </c>
      <c r="E1676" s="13"/>
      <c r="F1676" s="13"/>
      <c r="G1676" s="13" t="s">
        <v>261</v>
      </c>
      <c r="H1676" s="13">
        <v>10</v>
      </c>
      <c r="I1676" s="55">
        <v>125.87</v>
      </c>
      <c r="J1676" s="55">
        <v>38900</v>
      </c>
      <c r="K1676" s="15">
        <v>0</v>
      </c>
      <c r="L1676" s="15" t="s">
        <v>41</v>
      </c>
      <c r="M1676" s="62" t="s">
        <v>14</v>
      </c>
      <c r="N1676" s="56" t="s">
        <v>164</v>
      </c>
      <c r="O1676" s="56" t="s">
        <v>746</v>
      </c>
      <c r="S1676" s="56" t="s">
        <v>465</v>
      </c>
      <c r="T1676" s="57" t="s">
        <v>261</v>
      </c>
      <c r="U1676" s="57">
        <v>10</v>
      </c>
      <c r="V1676" s="125">
        <v>125.87</v>
      </c>
      <c r="W1676" s="125"/>
      <c r="X1676" s="65">
        <v>45037</v>
      </c>
      <c r="Y1676" s="65">
        <v>45037</v>
      </c>
      <c r="Z1676" s="69" t="s">
        <v>1080</v>
      </c>
      <c r="AA1676" s="322">
        <f>55000-4000</f>
        <v>51000</v>
      </c>
      <c r="AB1676" s="56">
        <v>61</v>
      </c>
      <c r="AC1676" s="56">
        <v>3</v>
      </c>
      <c r="AD1676" s="65">
        <v>45143</v>
      </c>
      <c r="AE1676" s="117">
        <v>250</v>
      </c>
      <c r="AF1676" s="117"/>
      <c r="AG1676" s="56" t="s">
        <v>441</v>
      </c>
      <c r="AH1676" s="65">
        <v>45145</v>
      </c>
      <c r="AI1676" s="65"/>
      <c r="AJ1676" s="65"/>
      <c r="AK1676" s="56" t="s">
        <v>2085</v>
      </c>
      <c r="AL1676" s="58">
        <v>250</v>
      </c>
      <c r="AN1676" s="58" t="s">
        <v>2094</v>
      </c>
      <c r="AP1676" s="58"/>
      <c r="AQ1676" s="58"/>
      <c r="AR1676" s="58"/>
      <c r="AW1676" s="163">
        <v>45140</v>
      </c>
      <c r="AX1676" s="165">
        <v>1774</v>
      </c>
      <c r="BA1676" s="165">
        <v>250</v>
      </c>
      <c r="BD1676" s="56"/>
      <c r="CS1676" s="58">
        <f>+AL1676+AT1676</f>
        <v>250</v>
      </c>
      <c r="CT1676" s="76">
        <f>+BA1676+BG1676+BM1676+BS1676+BY1676+CE1676+CK1676+CQ1676</f>
        <v>250</v>
      </c>
      <c r="CU1676" s="76">
        <f>+CS1676-CT1676</f>
        <v>0</v>
      </c>
      <c r="CV1676" s="81">
        <f>+AE1676-AL1676-AT1676</f>
        <v>0</v>
      </c>
    </row>
    <row r="1677" spans="1:100" ht="12.75">
      <c r="A1677" s="56" t="s">
        <v>745</v>
      </c>
      <c r="B1677" s="13">
        <v>49</v>
      </c>
      <c r="C1677" s="15" t="s">
        <v>402</v>
      </c>
      <c r="D1677" s="15" t="s">
        <v>403</v>
      </c>
      <c r="E1677" s="13"/>
      <c r="F1677" s="13"/>
      <c r="G1677" s="13" t="s">
        <v>261</v>
      </c>
      <c r="H1677" s="13">
        <v>10</v>
      </c>
      <c r="I1677" s="55">
        <v>125.87</v>
      </c>
      <c r="J1677" s="55">
        <v>38900</v>
      </c>
      <c r="K1677" s="15">
        <v>0</v>
      </c>
      <c r="L1677" s="15" t="s">
        <v>41</v>
      </c>
      <c r="M1677" s="62" t="s">
        <v>14</v>
      </c>
      <c r="N1677" s="56" t="s">
        <v>164</v>
      </c>
      <c r="O1677" s="56" t="s">
        <v>746</v>
      </c>
      <c r="S1677" s="56" t="s">
        <v>465</v>
      </c>
      <c r="T1677" s="57" t="s">
        <v>261</v>
      </c>
      <c r="U1677" s="57">
        <v>10</v>
      </c>
      <c r="V1677" s="125">
        <v>125.87</v>
      </c>
      <c r="W1677" s="125"/>
      <c r="X1677" s="65">
        <v>45037</v>
      </c>
      <c r="Y1677" s="65">
        <v>45037</v>
      </c>
      <c r="Z1677" s="69" t="s">
        <v>1080</v>
      </c>
      <c r="AA1677" s="322">
        <f>55000-4000</f>
        <v>51000</v>
      </c>
      <c r="AB1677" s="56">
        <v>61</v>
      </c>
      <c r="AC1677" s="56">
        <v>4</v>
      </c>
      <c r="AD1677" s="65">
        <v>45174</v>
      </c>
      <c r="AE1677" s="117">
        <v>250</v>
      </c>
      <c r="AF1677" s="117"/>
      <c r="AG1677" s="56" t="s">
        <v>441</v>
      </c>
      <c r="AH1677" s="65">
        <v>45183</v>
      </c>
      <c r="AI1677" s="65"/>
      <c r="AJ1677" s="65"/>
      <c r="AK1677" s="56" t="s">
        <v>2086</v>
      </c>
      <c r="AL1677" s="58">
        <v>250</v>
      </c>
      <c r="AN1677" s="58" t="s">
        <v>2095</v>
      </c>
      <c r="AP1677" s="58"/>
      <c r="AQ1677" s="58"/>
      <c r="AR1677" s="58"/>
      <c r="AW1677" s="163">
        <v>45167</v>
      </c>
      <c r="AX1677" s="165">
        <v>1856</v>
      </c>
      <c r="BA1677" s="165">
        <v>250</v>
      </c>
      <c r="BD1677" s="56"/>
      <c r="CS1677" s="58">
        <f>+AL1677+AT1677</f>
        <v>250</v>
      </c>
      <c r="CT1677" s="76">
        <f>+BA1677+BG1677+BM1677+BS1677+BY1677+CE1677+CK1677+CQ1677</f>
        <v>250</v>
      </c>
      <c r="CU1677" s="76">
        <f>+CS1677-CT1677</f>
        <v>0</v>
      </c>
      <c r="CV1677" s="81">
        <f>+AE1677-AL1677-AT1677</f>
        <v>0</v>
      </c>
    </row>
    <row r="1678" spans="1:100" ht="12.75">
      <c r="A1678" s="56" t="s">
        <v>745</v>
      </c>
      <c r="B1678" s="13">
        <v>49</v>
      </c>
      <c r="C1678" s="15" t="s">
        <v>402</v>
      </c>
      <c r="D1678" s="15" t="s">
        <v>403</v>
      </c>
      <c r="E1678" s="13"/>
      <c r="F1678" s="13"/>
      <c r="G1678" s="13" t="s">
        <v>261</v>
      </c>
      <c r="H1678" s="13">
        <v>10</v>
      </c>
      <c r="I1678" s="55">
        <v>125.87</v>
      </c>
      <c r="J1678" s="55">
        <v>38900</v>
      </c>
      <c r="K1678" s="15">
        <v>0</v>
      </c>
      <c r="L1678" s="15" t="s">
        <v>41</v>
      </c>
      <c r="M1678" s="62" t="s">
        <v>14</v>
      </c>
      <c r="N1678" s="56" t="s">
        <v>164</v>
      </c>
      <c r="O1678" s="56" t="s">
        <v>746</v>
      </c>
      <c r="S1678" s="56" t="s">
        <v>465</v>
      </c>
      <c r="T1678" s="57" t="s">
        <v>261</v>
      </c>
      <c r="U1678" s="57">
        <v>10</v>
      </c>
      <c r="V1678" s="125">
        <v>125.87</v>
      </c>
      <c r="W1678" s="125"/>
      <c r="X1678" s="65">
        <v>45037</v>
      </c>
      <c r="Y1678" s="65">
        <v>45037</v>
      </c>
      <c r="Z1678" s="69" t="s">
        <v>1080</v>
      </c>
      <c r="AA1678" s="322">
        <f>55000-4000</f>
        <v>51000</v>
      </c>
      <c r="AB1678" s="56">
        <v>61</v>
      </c>
      <c r="AC1678" s="56">
        <v>5</v>
      </c>
      <c r="AD1678" s="65">
        <v>45204</v>
      </c>
      <c r="AE1678" s="117">
        <v>250</v>
      </c>
      <c r="AF1678" s="117"/>
      <c r="AG1678" s="56" t="s">
        <v>441</v>
      </c>
      <c r="AH1678" s="65">
        <v>45215</v>
      </c>
      <c r="AI1678" s="65"/>
      <c r="AJ1678" s="65"/>
      <c r="AK1678" s="56" t="s">
        <v>2087</v>
      </c>
      <c r="AL1678" s="58">
        <v>250</v>
      </c>
      <c r="AN1678" s="58" t="s">
        <v>2096</v>
      </c>
      <c r="AP1678" s="58"/>
      <c r="AQ1678" s="58"/>
      <c r="AR1678" s="58"/>
      <c r="AW1678" s="163">
        <v>45203</v>
      </c>
      <c r="AX1678" s="165">
        <v>1947</v>
      </c>
      <c r="BA1678" s="165">
        <v>250</v>
      </c>
      <c r="BD1678" s="56"/>
      <c r="CS1678" s="58">
        <f>+AL1678+AT1678</f>
        <v>250</v>
      </c>
      <c r="CT1678" s="76">
        <f>+BA1678+BG1678+BM1678+BS1678+BY1678+CE1678+CK1678+CQ1678</f>
        <v>250</v>
      </c>
      <c r="CU1678" s="76">
        <f>+CS1678-CT1678</f>
        <v>0</v>
      </c>
      <c r="CV1678" s="81">
        <f>+AE1678-AL1678-AT1678</f>
        <v>0</v>
      </c>
    </row>
    <row r="1679" spans="1:100" ht="12.75">
      <c r="A1679" s="56" t="s">
        <v>745</v>
      </c>
      <c r="B1679" s="13">
        <v>49</v>
      </c>
      <c r="C1679" s="15" t="s">
        <v>402</v>
      </c>
      <c r="D1679" s="15" t="s">
        <v>403</v>
      </c>
      <c r="E1679" s="13"/>
      <c r="F1679" s="13"/>
      <c r="G1679" s="13" t="s">
        <v>261</v>
      </c>
      <c r="H1679" s="13">
        <v>10</v>
      </c>
      <c r="I1679" s="55">
        <v>125.87</v>
      </c>
      <c r="J1679" s="55">
        <v>38900</v>
      </c>
      <c r="K1679" s="15">
        <v>0</v>
      </c>
      <c r="L1679" s="15" t="s">
        <v>41</v>
      </c>
      <c r="M1679" s="62" t="s">
        <v>14</v>
      </c>
      <c r="N1679" s="56" t="s">
        <v>164</v>
      </c>
      <c r="O1679" s="56" t="s">
        <v>746</v>
      </c>
      <c r="S1679" s="56" t="s">
        <v>465</v>
      </c>
      <c r="T1679" s="57" t="s">
        <v>261</v>
      </c>
      <c r="U1679" s="57">
        <v>10</v>
      </c>
      <c r="V1679" s="125">
        <v>125.87</v>
      </c>
      <c r="W1679" s="125"/>
      <c r="X1679" s="65">
        <v>45037</v>
      </c>
      <c r="Y1679" s="65">
        <v>45037</v>
      </c>
      <c r="Z1679" s="69" t="s">
        <v>1080</v>
      </c>
      <c r="AA1679" s="322">
        <f>55000-4000</f>
        <v>51000</v>
      </c>
      <c r="AB1679" s="56">
        <v>61</v>
      </c>
      <c r="AC1679" s="56">
        <v>6</v>
      </c>
      <c r="AD1679" s="65">
        <v>45235</v>
      </c>
      <c r="AE1679" s="117">
        <v>250</v>
      </c>
      <c r="AF1679" s="117"/>
      <c r="AG1679" s="56" t="s">
        <v>441</v>
      </c>
      <c r="AH1679" s="65">
        <v>45239</v>
      </c>
      <c r="AI1679" s="65"/>
      <c r="AJ1679" s="65"/>
      <c r="AK1679" s="56" t="s">
        <v>2088</v>
      </c>
      <c r="AL1679" s="58">
        <v>250</v>
      </c>
      <c r="AN1679" s="58" t="s">
        <v>2097</v>
      </c>
      <c r="AP1679" s="58"/>
      <c r="AQ1679" s="58"/>
      <c r="AR1679" s="58"/>
      <c r="AW1679" s="163">
        <v>45229</v>
      </c>
      <c r="AX1679" s="165">
        <v>2003</v>
      </c>
      <c r="BA1679" s="165">
        <v>250</v>
      </c>
      <c r="BD1679" s="56"/>
      <c r="CS1679" s="58">
        <f>+AL1679+AT1679</f>
        <v>250</v>
      </c>
      <c r="CT1679" s="76">
        <f>+BA1679+BG1679+BM1679+BS1679+BY1679+CE1679+CK1679+CQ1679</f>
        <v>250</v>
      </c>
      <c r="CU1679" s="76">
        <f>+CS1679-CT1679</f>
        <v>0</v>
      </c>
      <c r="CV1679" s="81">
        <f>+AE1679-AL1679-AT1679</f>
        <v>0</v>
      </c>
    </row>
    <row r="1680" spans="1:100" ht="12.75">
      <c r="A1680" s="56" t="s">
        <v>745</v>
      </c>
      <c r="B1680" s="13">
        <v>49</v>
      </c>
      <c r="C1680" s="15" t="s">
        <v>402</v>
      </c>
      <c r="D1680" s="15" t="s">
        <v>403</v>
      </c>
      <c r="E1680" s="13"/>
      <c r="F1680" s="13"/>
      <c r="G1680" s="13" t="s">
        <v>261</v>
      </c>
      <c r="H1680" s="13">
        <v>10</v>
      </c>
      <c r="I1680" s="55">
        <v>125.87</v>
      </c>
      <c r="J1680" s="55">
        <v>38900</v>
      </c>
      <c r="K1680" s="15">
        <v>0</v>
      </c>
      <c r="L1680" s="15" t="s">
        <v>41</v>
      </c>
      <c r="M1680" s="62" t="s">
        <v>14</v>
      </c>
      <c r="N1680" s="56" t="s">
        <v>164</v>
      </c>
      <c r="O1680" s="56" t="s">
        <v>746</v>
      </c>
      <c r="S1680" s="56" t="s">
        <v>465</v>
      </c>
      <c r="T1680" s="57" t="s">
        <v>261</v>
      </c>
      <c r="U1680" s="57">
        <v>10</v>
      </c>
      <c r="V1680" s="125">
        <v>125.87</v>
      </c>
      <c r="W1680" s="125"/>
      <c r="X1680" s="65">
        <v>45037</v>
      </c>
      <c r="Y1680" s="65">
        <v>45037</v>
      </c>
      <c r="Z1680" s="69" t="s">
        <v>1080</v>
      </c>
      <c r="AA1680" s="322">
        <f>55000-4000</f>
        <v>51000</v>
      </c>
      <c r="AB1680" s="56">
        <v>61</v>
      </c>
      <c r="AC1680" s="56">
        <v>7</v>
      </c>
      <c r="AD1680" s="65">
        <v>45265</v>
      </c>
      <c r="AE1680" s="117">
        <v>250</v>
      </c>
      <c r="AF1680" s="117"/>
      <c r="AG1680" s="56" t="s">
        <v>441</v>
      </c>
      <c r="AH1680" s="65">
        <v>45267</v>
      </c>
      <c r="AI1680" s="65"/>
      <c r="AJ1680" s="65"/>
      <c r="AK1680" s="56" t="s">
        <v>2089</v>
      </c>
      <c r="AL1680" s="58">
        <v>250</v>
      </c>
      <c r="AN1680" s="58" t="s">
        <v>2098</v>
      </c>
      <c r="AP1680" s="58"/>
      <c r="AQ1680" s="58"/>
      <c r="AR1680" s="58"/>
      <c r="AW1680" s="163">
        <v>45260</v>
      </c>
      <c r="AX1680" s="165">
        <v>2085</v>
      </c>
      <c r="BA1680" s="176">
        <v>250</v>
      </c>
      <c r="BD1680" s="56"/>
      <c r="CS1680" s="58">
        <f>+AL1680+AT1680</f>
        <v>250</v>
      </c>
      <c r="CT1680" s="76">
        <f>+BA1680+BG1680+BM1680+BS1680+BY1680+CE1680+CK1680+CQ1680</f>
        <v>250</v>
      </c>
      <c r="CU1680" s="76">
        <f>+CS1680-CT1680</f>
        <v>0</v>
      </c>
      <c r="CV1680" s="81">
        <f>+AE1680-AL1680-AT1680</f>
        <v>0</v>
      </c>
    </row>
    <row r="1681" spans="1:100" ht="12.75">
      <c r="A1681" s="56" t="s">
        <v>745</v>
      </c>
      <c r="B1681" s="13">
        <v>49</v>
      </c>
      <c r="C1681" s="15" t="s">
        <v>402</v>
      </c>
      <c r="D1681" s="15" t="s">
        <v>403</v>
      </c>
      <c r="E1681" s="13"/>
      <c r="F1681" s="13"/>
      <c r="G1681" s="13" t="s">
        <v>261</v>
      </c>
      <c r="H1681" s="13">
        <v>10</v>
      </c>
      <c r="I1681" s="55">
        <v>125.87</v>
      </c>
      <c r="J1681" s="55">
        <v>38900</v>
      </c>
      <c r="K1681" s="15">
        <v>0</v>
      </c>
      <c r="L1681" s="15" t="s">
        <v>41</v>
      </c>
      <c r="M1681" s="62" t="s">
        <v>14</v>
      </c>
      <c r="N1681" s="56" t="s">
        <v>164</v>
      </c>
      <c r="O1681" s="56" t="s">
        <v>746</v>
      </c>
      <c r="S1681" s="56" t="s">
        <v>465</v>
      </c>
      <c r="T1681" s="57" t="s">
        <v>261</v>
      </c>
      <c r="U1681" s="57">
        <v>10</v>
      </c>
      <c r="V1681" s="125">
        <v>125.87</v>
      </c>
      <c r="W1681" s="125"/>
      <c r="X1681" s="65">
        <v>45037</v>
      </c>
      <c r="Y1681" s="65">
        <v>45037</v>
      </c>
      <c r="Z1681" s="69" t="s">
        <v>1080</v>
      </c>
      <c r="AA1681" s="322">
        <f>55000-4000</f>
        <v>51000</v>
      </c>
      <c r="AB1681" s="56">
        <v>61</v>
      </c>
      <c r="AC1681" s="56">
        <v>8</v>
      </c>
      <c r="AD1681" s="65">
        <v>45296</v>
      </c>
      <c r="AE1681" s="117">
        <v>250</v>
      </c>
      <c r="AF1681" s="117"/>
      <c r="AG1681" s="56" t="s">
        <v>441</v>
      </c>
      <c r="AH1681" s="65">
        <v>45303</v>
      </c>
      <c r="AI1681" s="65"/>
      <c r="AJ1681" s="65"/>
      <c r="AK1681" s="56" t="s">
        <v>2099</v>
      </c>
      <c r="AL1681" s="58">
        <v>250</v>
      </c>
      <c r="AN1681" s="58" t="s">
        <v>2111</v>
      </c>
      <c r="AP1681" s="58"/>
      <c r="AQ1681" s="58"/>
      <c r="AR1681" s="58"/>
      <c r="AW1681" s="163">
        <v>45289</v>
      </c>
      <c r="AX1681" s="165">
        <v>2153</v>
      </c>
      <c r="BA1681" s="176">
        <v>250</v>
      </c>
      <c r="BD1681" s="56"/>
      <c r="CS1681" s="58">
        <f>+AL1681+AT1681</f>
        <v>250</v>
      </c>
      <c r="CT1681" s="76">
        <f>+BA1681+BG1681+BM1681+BS1681+BY1681+CE1681+CK1681+CQ1681</f>
        <v>250</v>
      </c>
      <c r="CU1681" s="76">
        <f>+CS1681-CT1681</f>
        <v>0</v>
      </c>
      <c r="CV1681" s="81">
        <f>+AE1681-AL1681-AT1681</f>
        <v>0</v>
      </c>
    </row>
    <row r="1682" spans="1:100" ht="12.75">
      <c r="A1682" s="56" t="s">
        <v>745</v>
      </c>
      <c r="B1682" s="13">
        <v>49</v>
      </c>
      <c r="C1682" s="15" t="s">
        <v>402</v>
      </c>
      <c r="D1682" s="15" t="s">
        <v>403</v>
      </c>
      <c r="E1682" s="13"/>
      <c r="F1682" s="13"/>
      <c r="G1682" s="13" t="s">
        <v>261</v>
      </c>
      <c r="H1682" s="13">
        <v>10</v>
      </c>
      <c r="I1682" s="55">
        <v>125.87</v>
      </c>
      <c r="J1682" s="55">
        <v>38900</v>
      </c>
      <c r="K1682" s="15">
        <v>0</v>
      </c>
      <c r="L1682" s="15" t="s">
        <v>41</v>
      </c>
      <c r="M1682" s="62" t="s">
        <v>14</v>
      </c>
      <c r="N1682" s="56" t="s">
        <v>164</v>
      </c>
      <c r="O1682" s="56" t="s">
        <v>746</v>
      </c>
      <c r="S1682" s="56" t="s">
        <v>465</v>
      </c>
      <c r="T1682" s="57" t="s">
        <v>261</v>
      </c>
      <c r="U1682" s="57">
        <v>10</v>
      </c>
      <c r="V1682" s="125">
        <v>125.87</v>
      </c>
      <c r="W1682" s="125"/>
      <c r="X1682" s="65">
        <v>45037</v>
      </c>
      <c r="Y1682" s="65">
        <v>45037</v>
      </c>
      <c r="Z1682" s="69" t="s">
        <v>1080</v>
      </c>
      <c r="AA1682" s="322">
        <f>55000-4000</f>
        <v>51000</v>
      </c>
      <c r="AB1682" s="56">
        <v>61</v>
      </c>
      <c r="AC1682" s="56">
        <v>9</v>
      </c>
      <c r="AD1682" s="65">
        <v>45327</v>
      </c>
      <c r="AE1682" s="117">
        <v>250</v>
      </c>
      <c r="AF1682" s="117"/>
      <c r="AG1682" s="56" t="s">
        <v>441</v>
      </c>
      <c r="AH1682" s="65">
        <v>45332</v>
      </c>
      <c r="AI1682" s="65"/>
      <c r="AJ1682" s="65"/>
      <c r="AK1682" s="56" t="s">
        <v>2100</v>
      </c>
      <c r="AL1682" s="58">
        <v>250</v>
      </c>
      <c r="AN1682" s="58" t="s">
        <v>2112</v>
      </c>
      <c r="AP1682" s="58"/>
      <c r="AQ1682" s="58"/>
      <c r="AR1682" s="58"/>
      <c r="AW1682" s="163">
        <v>45321</v>
      </c>
      <c r="AX1682" s="165">
        <v>2250</v>
      </c>
      <c r="BA1682" s="176">
        <v>250</v>
      </c>
      <c r="BD1682" s="56"/>
      <c r="CS1682" s="58">
        <f>+AL1682+AT1682</f>
        <v>250</v>
      </c>
      <c r="CT1682" s="76">
        <f>+BA1682+BG1682+BM1682+BS1682+BY1682+CE1682+CK1682+CQ1682</f>
        <v>250</v>
      </c>
      <c r="CU1682" s="76">
        <f>+CS1682-CT1682</f>
        <v>0</v>
      </c>
      <c r="CV1682" s="81">
        <f>+AE1682-AL1682-AT1682</f>
        <v>0</v>
      </c>
    </row>
    <row r="1683" spans="1:100" ht="12.75">
      <c r="A1683" s="56" t="s">
        <v>745</v>
      </c>
      <c r="B1683" s="13">
        <v>49</v>
      </c>
      <c r="C1683" s="15" t="s">
        <v>402</v>
      </c>
      <c r="D1683" s="15" t="s">
        <v>403</v>
      </c>
      <c r="E1683" s="13"/>
      <c r="F1683" s="13"/>
      <c r="G1683" s="13" t="s">
        <v>261</v>
      </c>
      <c r="H1683" s="13">
        <v>10</v>
      </c>
      <c r="I1683" s="55">
        <v>125.87</v>
      </c>
      <c r="J1683" s="55">
        <v>38900</v>
      </c>
      <c r="K1683" s="15">
        <v>0</v>
      </c>
      <c r="L1683" s="15" t="s">
        <v>41</v>
      </c>
      <c r="M1683" s="62" t="s">
        <v>14</v>
      </c>
      <c r="N1683" s="56" t="s">
        <v>164</v>
      </c>
      <c r="O1683" s="56" t="s">
        <v>746</v>
      </c>
      <c r="S1683" s="56" t="s">
        <v>465</v>
      </c>
      <c r="T1683" s="57" t="s">
        <v>261</v>
      </c>
      <c r="U1683" s="57">
        <v>10</v>
      </c>
      <c r="V1683" s="125">
        <v>125.87</v>
      </c>
      <c r="W1683" s="125"/>
      <c r="X1683" s="65">
        <v>45037</v>
      </c>
      <c r="Y1683" s="65">
        <v>45037</v>
      </c>
      <c r="Z1683" s="69" t="s">
        <v>1080</v>
      </c>
      <c r="AA1683" s="322">
        <f>55000-4000</f>
        <v>51000</v>
      </c>
      <c r="AB1683" s="56">
        <v>61</v>
      </c>
      <c r="AC1683" s="56">
        <v>10</v>
      </c>
      <c r="AD1683" s="65">
        <v>45356</v>
      </c>
      <c r="AE1683" s="117">
        <v>250</v>
      </c>
      <c r="AF1683" s="117"/>
      <c r="AG1683" s="56" t="s">
        <v>441</v>
      </c>
      <c r="AH1683" s="65">
        <v>45371</v>
      </c>
      <c r="AI1683" s="65"/>
      <c r="AJ1683" s="65"/>
      <c r="AK1683" s="56" t="s">
        <v>2101</v>
      </c>
      <c r="AL1683" s="58">
        <v>250</v>
      </c>
      <c r="AN1683" s="58" t="s">
        <v>2113</v>
      </c>
      <c r="AP1683" s="58"/>
      <c r="AQ1683" s="58"/>
      <c r="AR1683" s="58"/>
      <c r="AW1683" s="163">
        <v>45353</v>
      </c>
      <c r="AX1683" s="165">
        <v>2378</v>
      </c>
      <c r="BA1683" s="176">
        <v>250</v>
      </c>
      <c r="BD1683" s="56"/>
      <c r="CS1683" s="58">
        <f>+AL1683+AT1683</f>
        <v>250</v>
      </c>
      <c r="CT1683" s="76">
        <f>+BA1683+BG1683+BM1683+BS1683+BY1683+CE1683+CK1683+CQ1683</f>
        <v>250</v>
      </c>
      <c r="CU1683" s="76">
        <f>+CS1683-CT1683</f>
        <v>0</v>
      </c>
      <c r="CV1683" s="81">
        <f>+AE1683-AL1683-AT1683</f>
        <v>0</v>
      </c>
    </row>
    <row r="1684" spans="1:100">
      <c r="A1684" s="56" t="s">
        <v>745</v>
      </c>
      <c r="B1684" s="13">
        <v>49</v>
      </c>
      <c r="C1684" s="15" t="s">
        <v>402</v>
      </c>
      <c r="D1684" s="15" t="s">
        <v>403</v>
      </c>
      <c r="E1684" s="13"/>
      <c r="F1684" s="13"/>
      <c r="G1684" s="13" t="s">
        <v>261</v>
      </c>
      <c r="H1684" s="13">
        <v>10</v>
      </c>
      <c r="I1684" s="55">
        <v>125.87</v>
      </c>
      <c r="J1684" s="55">
        <v>38900</v>
      </c>
      <c r="K1684" s="15">
        <v>0</v>
      </c>
      <c r="L1684" s="15" t="s">
        <v>41</v>
      </c>
      <c r="M1684" s="62" t="s">
        <v>14</v>
      </c>
      <c r="N1684" s="56" t="s">
        <v>164</v>
      </c>
      <c r="O1684" s="56" t="s">
        <v>746</v>
      </c>
      <c r="S1684" s="56" t="s">
        <v>465</v>
      </c>
      <c r="T1684" s="57" t="s">
        <v>261</v>
      </c>
      <c r="U1684" s="57">
        <v>10</v>
      </c>
      <c r="V1684" s="125">
        <v>125.87</v>
      </c>
      <c r="W1684" s="125"/>
      <c r="X1684" s="65">
        <v>45037</v>
      </c>
      <c r="Y1684" s="65">
        <v>45037</v>
      </c>
      <c r="Z1684" s="69" t="s">
        <v>1080</v>
      </c>
      <c r="AA1684" s="322">
        <f>55000-4000</f>
        <v>51000</v>
      </c>
      <c r="AB1684" s="56">
        <v>61</v>
      </c>
      <c r="AC1684" s="56">
        <v>11</v>
      </c>
      <c r="AD1684" s="65">
        <v>45387</v>
      </c>
      <c r="AE1684" s="117">
        <v>250</v>
      </c>
      <c r="AF1684" s="117"/>
      <c r="AG1684" s="56" t="s">
        <v>441</v>
      </c>
      <c r="AH1684" s="65">
        <v>45399</v>
      </c>
      <c r="AI1684" s="65"/>
      <c r="AJ1684" s="65"/>
      <c r="AK1684" s="56" t="s">
        <v>2102</v>
      </c>
      <c r="AL1684" s="58">
        <v>250</v>
      </c>
      <c r="AN1684" s="58" t="s">
        <v>2114</v>
      </c>
      <c r="AP1684" s="58"/>
      <c r="AQ1684" s="58"/>
      <c r="AR1684" s="58"/>
      <c r="AW1684" s="65">
        <v>45397</v>
      </c>
      <c r="AX1684" s="56">
        <v>2537</v>
      </c>
      <c r="BA1684" s="56">
        <v>250</v>
      </c>
      <c r="BD1684" s="56"/>
      <c r="CS1684" s="58">
        <f>+AL1684+AT1684</f>
        <v>250</v>
      </c>
      <c r="CT1684" s="76">
        <f>+BA1684+BG1684+BM1684+BS1684+BY1684+CE1684+CK1684+CQ1684</f>
        <v>250</v>
      </c>
      <c r="CU1684" s="76">
        <f>+CS1684-CT1684</f>
        <v>0</v>
      </c>
      <c r="CV1684" s="81">
        <f>+AE1684-AL1684-AT1684</f>
        <v>0</v>
      </c>
    </row>
    <row r="1685" spans="1:100" ht="12.75">
      <c r="A1685" s="56" t="s">
        <v>745</v>
      </c>
      <c r="B1685" s="13">
        <v>49</v>
      </c>
      <c r="C1685" s="15" t="s">
        <v>402</v>
      </c>
      <c r="D1685" s="15" t="s">
        <v>403</v>
      </c>
      <c r="E1685" s="13"/>
      <c r="F1685" s="13"/>
      <c r="G1685" s="13" t="s">
        <v>261</v>
      </c>
      <c r="H1685" s="13">
        <v>10</v>
      </c>
      <c r="I1685" s="55">
        <v>125.87</v>
      </c>
      <c r="J1685" s="55">
        <v>38900</v>
      </c>
      <c r="K1685" s="15">
        <v>0</v>
      </c>
      <c r="L1685" s="15" t="s">
        <v>41</v>
      </c>
      <c r="M1685" s="62" t="s">
        <v>14</v>
      </c>
      <c r="N1685" s="56" t="s">
        <v>164</v>
      </c>
      <c r="O1685" s="56" t="s">
        <v>746</v>
      </c>
      <c r="S1685" s="56" t="s">
        <v>465</v>
      </c>
      <c r="T1685" s="57" t="s">
        <v>261</v>
      </c>
      <c r="U1685" s="57">
        <v>10</v>
      </c>
      <c r="V1685" s="125">
        <v>125.87</v>
      </c>
      <c r="W1685" s="125"/>
      <c r="X1685" s="65">
        <v>45037</v>
      </c>
      <c r="Y1685" s="65">
        <v>45037</v>
      </c>
      <c r="Z1685" s="69" t="s">
        <v>1080</v>
      </c>
      <c r="AA1685" s="322">
        <f>55000-4000</f>
        <v>51000</v>
      </c>
      <c r="AB1685" s="56">
        <v>61</v>
      </c>
      <c r="AC1685" s="56">
        <v>12</v>
      </c>
      <c r="AD1685" s="65">
        <v>45417</v>
      </c>
      <c r="AE1685" s="117">
        <v>250</v>
      </c>
      <c r="AF1685" s="117"/>
      <c r="AG1685" s="56" t="s">
        <v>441</v>
      </c>
      <c r="AH1685" s="65">
        <v>45418</v>
      </c>
      <c r="AI1685" s="65"/>
      <c r="AJ1685" s="65"/>
      <c r="AK1685" s="56" t="s">
        <v>2103</v>
      </c>
      <c r="AL1685" s="58">
        <v>250</v>
      </c>
      <c r="AN1685" s="58" t="s">
        <v>2115</v>
      </c>
      <c r="AP1685" s="58"/>
      <c r="AQ1685" s="58"/>
      <c r="AR1685" s="58"/>
      <c r="AW1685" s="225">
        <v>45411</v>
      </c>
      <c r="AX1685" s="227">
        <v>2579</v>
      </c>
      <c r="BA1685" s="226">
        <v>250</v>
      </c>
      <c r="BD1685" s="56"/>
      <c r="CS1685" s="58">
        <f>+AL1685+AT1685</f>
        <v>250</v>
      </c>
      <c r="CT1685" s="76">
        <f>+BA1685+BG1685+BM1685+BS1685+BY1685+CE1685+CK1685+CQ1685</f>
        <v>250</v>
      </c>
      <c r="CU1685" s="76">
        <f>+CS1685-CT1685</f>
        <v>0</v>
      </c>
      <c r="CV1685" s="81">
        <f>+AE1685-AL1685-AT1685</f>
        <v>0</v>
      </c>
    </row>
    <row r="1686" spans="1:100" ht="12.75">
      <c r="A1686" s="56" t="s">
        <v>745</v>
      </c>
      <c r="B1686" s="13">
        <v>49</v>
      </c>
      <c r="C1686" s="15" t="s">
        <v>402</v>
      </c>
      <c r="D1686" s="15" t="s">
        <v>403</v>
      </c>
      <c r="E1686" s="13"/>
      <c r="F1686" s="13"/>
      <c r="G1686" s="13" t="s">
        <v>261</v>
      </c>
      <c r="H1686" s="13">
        <v>10</v>
      </c>
      <c r="I1686" s="55">
        <v>125.87</v>
      </c>
      <c r="J1686" s="55">
        <v>38900</v>
      </c>
      <c r="K1686" s="15">
        <v>0</v>
      </c>
      <c r="L1686" s="15" t="s">
        <v>41</v>
      </c>
      <c r="M1686" s="62" t="s">
        <v>14</v>
      </c>
      <c r="N1686" s="56" t="s">
        <v>164</v>
      </c>
      <c r="O1686" s="56" t="s">
        <v>746</v>
      </c>
      <c r="S1686" s="56" t="s">
        <v>465</v>
      </c>
      <c r="T1686" s="57" t="s">
        <v>261</v>
      </c>
      <c r="U1686" s="57">
        <v>10</v>
      </c>
      <c r="V1686" s="125">
        <v>125.87</v>
      </c>
      <c r="W1686" s="125"/>
      <c r="X1686" s="65">
        <v>45037</v>
      </c>
      <c r="Y1686" s="65">
        <v>45037</v>
      </c>
      <c r="Z1686" s="69" t="s">
        <v>1080</v>
      </c>
      <c r="AA1686" s="322">
        <f>55000-4000</f>
        <v>51000</v>
      </c>
      <c r="AB1686" s="56">
        <v>61</v>
      </c>
      <c r="AC1686" s="56">
        <v>13</v>
      </c>
      <c r="AD1686" s="65">
        <v>45448</v>
      </c>
      <c r="AE1686" s="117">
        <v>250</v>
      </c>
      <c r="AF1686" s="117"/>
      <c r="AG1686" s="56" t="s">
        <v>441</v>
      </c>
      <c r="AH1686" s="65">
        <v>45447</v>
      </c>
      <c r="AI1686" s="65"/>
      <c r="AJ1686" s="65"/>
      <c r="AK1686" s="56" t="s">
        <v>2104</v>
      </c>
      <c r="AL1686" s="58">
        <v>250</v>
      </c>
      <c r="AN1686" s="58" t="s">
        <v>2116</v>
      </c>
      <c r="AP1686" s="58"/>
      <c r="AQ1686" s="58"/>
      <c r="AR1686" s="58"/>
      <c r="AW1686" s="163">
        <v>45447</v>
      </c>
      <c r="AX1686" s="165">
        <v>2741</v>
      </c>
      <c r="BA1686" s="176">
        <v>250</v>
      </c>
      <c r="BD1686" s="56"/>
      <c r="CS1686" s="58">
        <f>+AL1686+AT1686</f>
        <v>250</v>
      </c>
      <c r="CT1686" s="76">
        <f>+BA1686+BG1686+BM1686+BS1686+BY1686+CE1686+CK1686+CQ1686</f>
        <v>250</v>
      </c>
      <c r="CU1686" s="76">
        <f>+CS1686-CT1686</f>
        <v>0</v>
      </c>
      <c r="CV1686" s="81">
        <f>+AE1686-AL1686-AT1686</f>
        <v>0</v>
      </c>
    </row>
    <row r="1687" spans="1:100" ht="12.75">
      <c r="A1687" s="56" t="s">
        <v>745</v>
      </c>
      <c r="B1687" s="13">
        <v>49</v>
      </c>
      <c r="C1687" s="15" t="s">
        <v>402</v>
      </c>
      <c r="D1687" s="15" t="s">
        <v>403</v>
      </c>
      <c r="E1687" s="13"/>
      <c r="F1687" s="13"/>
      <c r="G1687" s="13" t="s">
        <v>261</v>
      </c>
      <c r="H1687" s="13">
        <v>10</v>
      </c>
      <c r="I1687" s="55">
        <v>125.87</v>
      </c>
      <c r="J1687" s="55">
        <v>38900</v>
      </c>
      <c r="K1687" s="15">
        <v>0</v>
      </c>
      <c r="L1687" s="15" t="s">
        <v>41</v>
      </c>
      <c r="M1687" s="62" t="s">
        <v>14</v>
      </c>
      <c r="N1687" s="56" t="s">
        <v>164</v>
      </c>
      <c r="O1687" s="56" t="s">
        <v>746</v>
      </c>
      <c r="S1687" s="56" t="s">
        <v>465</v>
      </c>
      <c r="T1687" s="57" t="s">
        <v>261</v>
      </c>
      <c r="U1687" s="57">
        <v>10</v>
      </c>
      <c r="V1687" s="125">
        <v>125.87</v>
      </c>
      <c r="W1687" s="125"/>
      <c r="X1687" s="65">
        <v>45037</v>
      </c>
      <c r="Y1687" s="65">
        <v>45037</v>
      </c>
      <c r="Z1687" s="69" t="s">
        <v>1080</v>
      </c>
      <c r="AA1687" s="322">
        <f>55000-4000</f>
        <v>51000</v>
      </c>
      <c r="AB1687" s="56">
        <v>61</v>
      </c>
      <c r="AC1687" s="56">
        <v>14</v>
      </c>
      <c r="AD1687" s="65">
        <v>45478</v>
      </c>
      <c r="AE1687" s="117">
        <v>875</v>
      </c>
      <c r="AF1687" s="117"/>
      <c r="AG1687" s="56" t="s">
        <v>441</v>
      </c>
      <c r="AH1687" s="65">
        <v>45477</v>
      </c>
      <c r="AI1687" s="65"/>
      <c r="AJ1687" s="65"/>
      <c r="AK1687" s="56" t="s">
        <v>2105</v>
      </c>
      <c r="AL1687" s="58">
        <v>875</v>
      </c>
      <c r="AN1687" s="58" t="s">
        <v>2117</v>
      </c>
      <c r="AP1687" s="58"/>
      <c r="AQ1687" s="58"/>
      <c r="AR1687" s="58"/>
      <c r="AW1687" s="163">
        <v>45477</v>
      </c>
      <c r="AX1687" s="165">
        <v>2853</v>
      </c>
      <c r="BA1687" s="176">
        <v>875</v>
      </c>
      <c r="BD1687" s="56"/>
      <c r="CS1687" s="58">
        <f>+AL1687+AT1687</f>
        <v>875</v>
      </c>
      <c r="CT1687" s="76">
        <f>+BA1687+BG1687+BM1687+BS1687+BY1687+CE1687+CK1687+CQ1687</f>
        <v>875</v>
      </c>
      <c r="CU1687" s="76">
        <f>+CS1687-CT1687</f>
        <v>0</v>
      </c>
      <c r="CV1687" s="81">
        <f>+AE1687-AL1687-AT1687</f>
        <v>0</v>
      </c>
    </row>
    <row r="1688" spans="1:100" ht="12.75">
      <c r="A1688" s="56" t="s">
        <v>745</v>
      </c>
      <c r="B1688" s="13">
        <v>49</v>
      </c>
      <c r="C1688" s="15" t="s">
        <v>402</v>
      </c>
      <c r="D1688" s="15" t="s">
        <v>403</v>
      </c>
      <c r="E1688" s="13"/>
      <c r="F1688" s="13"/>
      <c r="G1688" s="13" t="s">
        <v>261</v>
      </c>
      <c r="H1688" s="13">
        <v>10</v>
      </c>
      <c r="I1688" s="55">
        <v>125.87</v>
      </c>
      <c r="J1688" s="55">
        <v>38900</v>
      </c>
      <c r="K1688" s="15">
        <v>0</v>
      </c>
      <c r="L1688" s="15" t="s">
        <v>41</v>
      </c>
      <c r="M1688" s="62" t="s">
        <v>14</v>
      </c>
      <c r="N1688" s="56" t="s">
        <v>164</v>
      </c>
      <c r="O1688" s="56" t="s">
        <v>746</v>
      </c>
      <c r="S1688" s="56" t="s">
        <v>465</v>
      </c>
      <c r="T1688" s="57" t="s">
        <v>261</v>
      </c>
      <c r="U1688" s="57">
        <v>10</v>
      </c>
      <c r="V1688" s="125">
        <v>125.87</v>
      </c>
      <c r="W1688" s="125"/>
      <c r="X1688" s="65">
        <v>45037</v>
      </c>
      <c r="Y1688" s="65">
        <v>45037</v>
      </c>
      <c r="Z1688" s="69" t="s">
        <v>1080</v>
      </c>
      <c r="AA1688" s="322">
        <f>55000-4000</f>
        <v>51000</v>
      </c>
      <c r="AB1688" s="56">
        <v>61</v>
      </c>
      <c r="AC1688" s="56">
        <v>15</v>
      </c>
      <c r="AD1688" s="65">
        <v>45509</v>
      </c>
      <c r="AE1688" s="117">
        <v>875</v>
      </c>
      <c r="AF1688" s="117"/>
      <c r="AG1688" s="56" t="s">
        <v>441</v>
      </c>
      <c r="AH1688" s="65">
        <v>45511</v>
      </c>
      <c r="AI1688" s="65"/>
      <c r="AJ1688" s="65"/>
      <c r="AK1688" s="56" t="s">
        <v>2106</v>
      </c>
      <c r="AL1688" s="58">
        <v>875</v>
      </c>
      <c r="AN1688" s="58" t="s">
        <v>2118</v>
      </c>
      <c r="AP1688" s="58"/>
      <c r="AQ1688" s="58"/>
      <c r="AR1688" s="58"/>
      <c r="AW1688" s="163">
        <v>45508</v>
      </c>
      <c r="AX1688" s="165">
        <v>2990</v>
      </c>
      <c r="BA1688" s="176">
        <v>875</v>
      </c>
      <c r="BD1688" s="56"/>
      <c r="CS1688" s="58">
        <f>+AL1688+AT1688</f>
        <v>875</v>
      </c>
      <c r="CT1688" s="76">
        <f>+BA1688+BG1688+BM1688+BS1688+BY1688+CE1688+CK1688+CQ1688</f>
        <v>875</v>
      </c>
      <c r="CU1688" s="76">
        <f>+CS1688-CT1688</f>
        <v>0</v>
      </c>
      <c r="CV1688" s="81">
        <f>+AE1688-AL1688-AT1688</f>
        <v>0</v>
      </c>
    </row>
    <row r="1689" spans="1:100" ht="12.75">
      <c r="A1689" s="56" t="s">
        <v>745</v>
      </c>
      <c r="B1689" s="13">
        <v>49</v>
      </c>
      <c r="C1689" s="15" t="s">
        <v>402</v>
      </c>
      <c r="D1689" s="15" t="s">
        <v>403</v>
      </c>
      <c r="E1689" s="13"/>
      <c r="F1689" s="13"/>
      <c r="G1689" s="13" t="s">
        <v>261</v>
      </c>
      <c r="H1689" s="13">
        <v>10</v>
      </c>
      <c r="I1689" s="55">
        <v>125.87</v>
      </c>
      <c r="J1689" s="55">
        <v>38900</v>
      </c>
      <c r="K1689" s="15">
        <v>0</v>
      </c>
      <c r="L1689" s="15" t="s">
        <v>41</v>
      </c>
      <c r="M1689" s="62" t="s">
        <v>14</v>
      </c>
      <c r="N1689" s="56" t="s">
        <v>164</v>
      </c>
      <c r="O1689" s="56" t="s">
        <v>746</v>
      </c>
      <c r="S1689" s="56" t="s">
        <v>465</v>
      </c>
      <c r="T1689" s="57" t="s">
        <v>261</v>
      </c>
      <c r="U1689" s="57">
        <v>10</v>
      </c>
      <c r="V1689" s="125">
        <v>125.87</v>
      </c>
      <c r="W1689" s="125"/>
      <c r="X1689" s="65">
        <v>45037</v>
      </c>
      <c r="Y1689" s="65">
        <v>45037</v>
      </c>
      <c r="Z1689" s="69" t="s">
        <v>1080</v>
      </c>
      <c r="AA1689" s="322">
        <f>55000-4000</f>
        <v>51000</v>
      </c>
      <c r="AB1689" s="56">
        <v>61</v>
      </c>
      <c r="AC1689" s="56">
        <v>16</v>
      </c>
      <c r="AD1689" s="65">
        <v>45540</v>
      </c>
      <c r="AE1689" s="117">
        <v>875</v>
      </c>
      <c r="AF1689" s="117"/>
      <c r="AG1689" s="56" t="s">
        <v>441</v>
      </c>
      <c r="AH1689" s="65">
        <v>45540</v>
      </c>
      <c r="AI1689" s="65"/>
      <c r="AJ1689" s="65"/>
      <c r="AK1689" s="56" t="s">
        <v>2107</v>
      </c>
      <c r="AL1689" s="58">
        <v>875</v>
      </c>
      <c r="AN1689" s="58" t="s">
        <v>2119</v>
      </c>
      <c r="AP1689" s="58"/>
      <c r="AQ1689" s="58"/>
      <c r="AR1689" s="58"/>
      <c r="AW1689" s="163">
        <v>45533</v>
      </c>
      <c r="AX1689" s="165">
        <v>3091</v>
      </c>
      <c r="BA1689" s="176">
        <v>875</v>
      </c>
      <c r="BD1689" s="56"/>
      <c r="CS1689" s="58">
        <f>+AL1689+AT1689</f>
        <v>875</v>
      </c>
      <c r="CT1689" s="76">
        <f>+BA1689+BG1689+BM1689+BS1689+BY1689+CE1689+CK1689+CQ1689</f>
        <v>875</v>
      </c>
      <c r="CU1689" s="76">
        <f>+CS1689-CT1689</f>
        <v>0</v>
      </c>
      <c r="CV1689" s="81">
        <f>+AE1689-AL1689-AT1689</f>
        <v>0</v>
      </c>
    </row>
    <row r="1690" spans="1:100" ht="12.75">
      <c r="A1690" s="56" t="s">
        <v>745</v>
      </c>
      <c r="B1690" s="13">
        <v>49</v>
      </c>
      <c r="C1690" s="15" t="s">
        <v>402</v>
      </c>
      <c r="D1690" s="15" t="s">
        <v>403</v>
      </c>
      <c r="E1690" s="13"/>
      <c r="F1690" s="13"/>
      <c r="G1690" s="13" t="s">
        <v>261</v>
      </c>
      <c r="H1690" s="13">
        <v>10</v>
      </c>
      <c r="I1690" s="55">
        <v>125.87</v>
      </c>
      <c r="J1690" s="55">
        <v>38900</v>
      </c>
      <c r="K1690" s="15">
        <v>0</v>
      </c>
      <c r="L1690" s="15" t="s">
        <v>41</v>
      </c>
      <c r="M1690" s="62" t="s">
        <v>14</v>
      </c>
      <c r="N1690" s="56" t="s">
        <v>164</v>
      </c>
      <c r="O1690" s="56" t="s">
        <v>746</v>
      </c>
      <c r="S1690" s="56" t="s">
        <v>465</v>
      </c>
      <c r="T1690" s="57" t="s">
        <v>261</v>
      </c>
      <c r="U1690" s="57">
        <v>10</v>
      </c>
      <c r="V1690" s="125">
        <v>125.87</v>
      </c>
      <c r="W1690" s="125"/>
      <c r="X1690" s="65">
        <v>45037</v>
      </c>
      <c r="Y1690" s="65">
        <v>45037</v>
      </c>
      <c r="Z1690" s="69" t="s">
        <v>1080</v>
      </c>
      <c r="AA1690" s="322">
        <f>55000-4000</f>
        <v>51000</v>
      </c>
      <c r="AB1690" s="56">
        <v>61</v>
      </c>
      <c r="AC1690" s="56">
        <v>17</v>
      </c>
      <c r="AD1690" s="65">
        <v>45570</v>
      </c>
      <c r="AE1690" s="117">
        <v>875</v>
      </c>
      <c r="AF1690" s="117"/>
      <c r="AG1690" s="56" t="s">
        <v>441</v>
      </c>
      <c r="AH1690" s="65">
        <v>45572</v>
      </c>
      <c r="AI1690" s="65"/>
      <c r="AJ1690" s="65"/>
      <c r="AK1690" s="56" t="s">
        <v>2108</v>
      </c>
      <c r="AL1690" s="58">
        <v>875</v>
      </c>
      <c r="AN1690" s="58" t="s">
        <v>2120</v>
      </c>
      <c r="AP1690" s="58"/>
      <c r="AQ1690" s="58"/>
      <c r="AR1690" s="58"/>
      <c r="AW1690" s="163">
        <v>45572</v>
      </c>
      <c r="AX1690" s="165">
        <v>3254</v>
      </c>
      <c r="BA1690" s="176">
        <v>875</v>
      </c>
      <c r="BD1690" s="56"/>
      <c r="CS1690" s="58">
        <f>+AL1690+AT1690</f>
        <v>875</v>
      </c>
      <c r="CT1690" s="76">
        <f>+BA1690+BG1690+BM1690+BS1690+BY1690+CE1690+CK1690+CQ1690</f>
        <v>875</v>
      </c>
      <c r="CU1690" s="76">
        <f>+CS1690-CT1690</f>
        <v>0</v>
      </c>
      <c r="CV1690" s="81">
        <f>+AE1690-AL1690-AT1690</f>
        <v>0</v>
      </c>
    </row>
    <row r="1691" spans="1:100" ht="12.75">
      <c r="A1691" s="56" t="s">
        <v>745</v>
      </c>
      <c r="B1691" s="13">
        <v>49</v>
      </c>
      <c r="C1691" s="15" t="s">
        <v>402</v>
      </c>
      <c r="D1691" s="15" t="s">
        <v>403</v>
      </c>
      <c r="E1691" s="13"/>
      <c r="F1691" s="13"/>
      <c r="G1691" s="13" t="s">
        <v>261</v>
      </c>
      <c r="H1691" s="13">
        <v>10</v>
      </c>
      <c r="I1691" s="55">
        <v>125.87</v>
      </c>
      <c r="J1691" s="55">
        <v>38900</v>
      </c>
      <c r="K1691" s="15">
        <v>0</v>
      </c>
      <c r="L1691" s="15" t="s">
        <v>41</v>
      </c>
      <c r="M1691" s="62" t="s">
        <v>14</v>
      </c>
      <c r="N1691" s="56" t="s">
        <v>164</v>
      </c>
      <c r="O1691" s="56" t="s">
        <v>746</v>
      </c>
      <c r="S1691" s="56" t="s">
        <v>465</v>
      </c>
      <c r="T1691" s="57" t="s">
        <v>261</v>
      </c>
      <c r="U1691" s="57">
        <v>10</v>
      </c>
      <c r="V1691" s="125">
        <v>125.87</v>
      </c>
      <c r="W1691" s="125"/>
      <c r="X1691" s="65">
        <v>45037</v>
      </c>
      <c r="Y1691" s="65">
        <v>45037</v>
      </c>
      <c r="Z1691" s="69" t="s">
        <v>1080</v>
      </c>
      <c r="AA1691" s="322">
        <f>55000-4000</f>
        <v>51000</v>
      </c>
      <c r="AB1691" s="56">
        <v>61</v>
      </c>
      <c r="AC1691" s="56">
        <v>18</v>
      </c>
      <c r="AD1691" s="65">
        <v>45601</v>
      </c>
      <c r="AE1691" s="117">
        <v>875</v>
      </c>
      <c r="AF1691" s="117"/>
      <c r="AG1691" s="56" t="s">
        <v>441</v>
      </c>
      <c r="AH1691" s="65">
        <v>45601</v>
      </c>
      <c r="AI1691" s="65"/>
      <c r="AJ1691" s="65"/>
      <c r="AK1691" s="56" t="s">
        <v>2109</v>
      </c>
      <c r="AL1691" s="58">
        <v>875</v>
      </c>
      <c r="AN1691" s="58" t="s">
        <v>2121</v>
      </c>
      <c r="AP1691" s="58"/>
      <c r="AQ1691" s="58"/>
      <c r="AR1691" s="58"/>
      <c r="AW1691" s="163">
        <v>45596</v>
      </c>
      <c r="AX1691" s="165">
        <v>3338</v>
      </c>
      <c r="BA1691" s="176">
        <v>875</v>
      </c>
      <c r="BD1691" s="56"/>
      <c r="CS1691" s="58">
        <f>+AL1691+AT1691</f>
        <v>875</v>
      </c>
      <c r="CT1691" s="76">
        <f>+BA1691+BG1691+BM1691+BS1691+BY1691+CE1691+CK1691+CQ1691</f>
        <v>875</v>
      </c>
      <c r="CU1691" s="76">
        <f>+CS1691-CT1691</f>
        <v>0</v>
      </c>
      <c r="CV1691" s="81">
        <f>+AE1691-AL1691-AT1691</f>
        <v>0</v>
      </c>
    </row>
    <row r="1692" spans="1:100" ht="12.75">
      <c r="A1692" s="56" t="s">
        <v>745</v>
      </c>
      <c r="B1692" s="13">
        <v>49</v>
      </c>
      <c r="C1692" s="15" t="s">
        <v>402</v>
      </c>
      <c r="D1692" s="15" t="s">
        <v>403</v>
      </c>
      <c r="E1692" s="13"/>
      <c r="F1692" s="13"/>
      <c r="G1692" s="13" t="s">
        <v>261</v>
      </c>
      <c r="H1692" s="13">
        <v>10</v>
      </c>
      <c r="I1692" s="55">
        <v>125.87</v>
      </c>
      <c r="J1692" s="55">
        <v>38900</v>
      </c>
      <c r="K1692" s="15">
        <v>0</v>
      </c>
      <c r="L1692" s="15" t="s">
        <v>41</v>
      </c>
      <c r="M1692" s="62" t="s">
        <v>14</v>
      </c>
      <c r="N1692" s="56" t="s">
        <v>164</v>
      </c>
      <c r="O1692" s="56" t="s">
        <v>746</v>
      </c>
      <c r="S1692" s="56" t="s">
        <v>465</v>
      </c>
      <c r="T1692" s="57" t="s">
        <v>261</v>
      </c>
      <c r="U1692" s="57">
        <v>10</v>
      </c>
      <c r="V1692" s="125">
        <v>125.87</v>
      </c>
      <c r="W1692" s="125"/>
      <c r="X1692" s="65">
        <v>45037</v>
      </c>
      <c r="Y1692" s="65">
        <v>45037</v>
      </c>
      <c r="Z1692" s="69" t="s">
        <v>1080</v>
      </c>
      <c r="AA1692" s="322">
        <f>55000-4000</f>
        <v>51000</v>
      </c>
      <c r="AB1692" s="56">
        <v>61</v>
      </c>
      <c r="AC1692" s="56">
        <v>19</v>
      </c>
      <c r="AD1692" s="65">
        <v>45631</v>
      </c>
      <c r="AE1692" s="117">
        <v>875</v>
      </c>
      <c r="AF1692" s="117"/>
      <c r="AG1692" s="56" t="s">
        <v>441</v>
      </c>
      <c r="AH1692" s="65">
        <v>45629</v>
      </c>
      <c r="AI1692" s="65"/>
      <c r="AJ1692" s="65"/>
      <c r="AK1692" s="56" t="s">
        <v>2110</v>
      </c>
      <c r="AL1692" s="58">
        <v>875</v>
      </c>
      <c r="AN1692" s="58" t="s">
        <v>2122</v>
      </c>
      <c r="AP1692" s="58"/>
      <c r="AQ1692" s="58"/>
      <c r="AR1692" s="58"/>
      <c r="AW1692" s="163">
        <v>45629</v>
      </c>
      <c r="AX1692" s="165">
        <v>3468</v>
      </c>
      <c r="BA1692" s="176">
        <v>875</v>
      </c>
      <c r="BD1692" s="56"/>
      <c r="CS1692" s="58">
        <f>+AL1692+AT1692</f>
        <v>875</v>
      </c>
      <c r="CT1692" s="76">
        <f>+BA1692+BG1692+BM1692+BS1692+BY1692+CE1692+CK1692+CQ1692</f>
        <v>875</v>
      </c>
      <c r="CU1692" s="76">
        <f>+CS1692-CT1692</f>
        <v>0</v>
      </c>
      <c r="CV1692" s="81">
        <f>+AE1692-AL1692-AT1692</f>
        <v>0</v>
      </c>
    </row>
    <row r="1693" spans="1:100" ht="12.75">
      <c r="A1693" s="56" t="s">
        <v>745</v>
      </c>
      <c r="B1693" s="13">
        <v>49</v>
      </c>
      <c r="C1693" s="15" t="s">
        <v>402</v>
      </c>
      <c r="D1693" s="15" t="s">
        <v>403</v>
      </c>
      <c r="E1693" s="13"/>
      <c r="F1693" s="13"/>
      <c r="G1693" s="13" t="s">
        <v>261</v>
      </c>
      <c r="H1693" s="13">
        <v>10</v>
      </c>
      <c r="I1693" s="55">
        <v>125.87</v>
      </c>
      <c r="J1693" s="55">
        <v>38900</v>
      </c>
      <c r="K1693" s="15">
        <v>0</v>
      </c>
      <c r="L1693" s="15" t="s">
        <v>41</v>
      </c>
      <c r="M1693" s="62" t="s">
        <v>14</v>
      </c>
      <c r="N1693" s="56" t="s">
        <v>164</v>
      </c>
      <c r="O1693" s="56" t="s">
        <v>746</v>
      </c>
      <c r="S1693" s="56" t="s">
        <v>465</v>
      </c>
      <c r="T1693" s="57" t="s">
        <v>261</v>
      </c>
      <c r="U1693" s="57">
        <v>10</v>
      </c>
      <c r="V1693" s="125">
        <v>125.87</v>
      </c>
      <c r="W1693" s="125"/>
      <c r="X1693" s="65">
        <v>45037</v>
      </c>
      <c r="Y1693" s="65">
        <v>45037</v>
      </c>
      <c r="Z1693" s="69" t="s">
        <v>1080</v>
      </c>
      <c r="AA1693" s="322">
        <f>55000-4000</f>
        <v>51000</v>
      </c>
      <c r="AB1693" s="56">
        <v>61</v>
      </c>
      <c r="AC1693" s="56">
        <v>20</v>
      </c>
      <c r="AD1693" s="65">
        <v>45662</v>
      </c>
      <c r="AE1693" s="117">
        <v>875</v>
      </c>
      <c r="AF1693" s="117"/>
      <c r="AG1693" s="56" t="s">
        <v>441</v>
      </c>
      <c r="AH1693" s="65">
        <v>45672</v>
      </c>
      <c r="AI1693" s="65"/>
      <c r="AJ1693" s="65"/>
      <c r="AK1693" s="56" t="s">
        <v>2123</v>
      </c>
      <c r="AL1693" s="58">
        <v>875</v>
      </c>
      <c r="AN1693" s="58" t="s">
        <v>2136</v>
      </c>
      <c r="AP1693" s="58"/>
      <c r="AQ1693" s="58"/>
      <c r="AR1693" s="58"/>
      <c r="AW1693" s="163">
        <v>45660</v>
      </c>
      <c r="AX1693" s="165">
        <v>3573</v>
      </c>
      <c r="BA1693" s="176">
        <v>875</v>
      </c>
      <c r="BD1693" s="56"/>
      <c r="CS1693" s="58">
        <f>+AL1693+AT1693</f>
        <v>875</v>
      </c>
      <c r="CT1693" s="76">
        <f>+BA1693+BG1693+BM1693+BS1693+BY1693+CE1693+CK1693+CQ1693</f>
        <v>875</v>
      </c>
      <c r="CU1693" s="76">
        <f>+CS1693-CT1693</f>
        <v>0</v>
      </c>
      <c r="CV1693" s="81">
        <f>+AE1693-AL1693-AT1693</f>
        <v>0</v>
      </c>
    </row>
    <row r="1694" spans="1:100" ht="12.75">
      <c r="A1694" s="56" t="s">
        <v>745</v>
      </c>
      <c r="B1694" s="13">
        <v>49</v>
      </c>
      <c r="C1694" s="15" t="s">
        <v>402</v>
      </c>
      <c r="D1694" s="15" t="s">
        <v>403</v>
      </c>
      <c r="E1694" s="13"/>
      <c r="F1694" s="13"/>
      <c r="G1694" s="13" t="s">
        <v>261</v>
      </c>
      <c r="H1694" s="13">
        <v>10</v>
      </c>
      <c r="I1694" s="55">
        <v>125.87</v>
      </c>
      <c r="J1694" s="55">
        <v>38900</v>
      </c>
      <c r="K1694" s="15">
        <v>0</v>
      </c>
      <c r="L1694" s="15" t="s">
        <v>41</v>
      </c>
      <c r="M1694" s="62" t="s">
        <v>14</v>
      </c>
      <c r="N1694" s="56" t="s">
        <v>164</v>
      </c>
      <c r="O1694" s="56" t="s">
        <v>746</v>
      </c>
      <c r="S1694" s="56" t="s">
        <v>465</v>
      </c>
      <c r="T1694" s="57" t="s">
        <v>261</v>
      </c>
      <c r="U1694" s="57">
        <v>10</v>
      </c>
      <c r="V1694" s="125">
        <v>125.87</v>
      </c>
      <c r="W1694" s="125"/>
      <c r="X1694" s="65">
        <v>45037</v>
      </c>
      <c r="Y1694" s="65">
        <v>45037</v>
      </c>
      <c r="Z1694" s="69" t="s">
        <v>1080</v>
      </c>
      <c r="AA1694" s="322">
        <f>55000-4000</f>
        <v>51000</v>
      </c>
      <c r="AB1694" s="56">
        <v>61</v>
      </c>
      <c r="AC1694" s="56">
        <v>21</v>
      </c>
      <c r="AD1694" s="65">
        <v>45693</v>
      </c>
      <c r="AE1694" s="117">
        <v>875</v>
      </c>
      <c r="AF1694" s="117"/>
      <c r="AG1694" s="56" t="s">
        <v>441</v>
      </c>
      <c r="AH1694" s="65">
        <v>45693</v>
      </c>
      <c r="AI1694" s="65"/>
      <c r="AJ1694" s="65"/>
      <c r="AK1694" s="56" t="s">
        <v>2124</v>
      </c>
      <c r="AL1694" s="58">
        <v>875</v>
      </c>
      <c r="AN1694" s="58" t="s">
        <v>2137</v>
      </c>
      <c r="AP1694" s="58"/>
      <c r="AQ1694" s="58"/>
      <c r="AR1694" s="58"/>
      <c r="AW1694" s="163">
        <v>45685</v>
      </c>
      <c r="AX1694" s="165">
        <v>3661</v>
      </c>
      <c r="BA1694" s="176">
        <v>875</v>
      </c>
      <c r="BD1694" s="56"/>
      <c r="CS1694" s="58">
        <f>+AL1694+AT1694</f>
        <v>875</v>
      </c>
      <c r="CT1694" s="76">
        <f>+BA1694+BG1694+BM1694+BS1694+BY1694+CE1694+CK1694+CQ1694</f>
        <v>875</v>
      </c>
      <c r="CU1694" s="76">
        <f>+CS1694-CT1694</f>
        <v>0</v>
      </c>
      <c r="CV1694" s="81">
        <f>+AE1694-AL1694-AT1694</f>
        <v>0</v>
      </c>
    </row>
    <row r="1695" spans="1:100" ht="12.75">
      <c r="A1695" s="56" t="s">
        <v>745</v>
      </c>
      <c r="B1695" s="13">
        <v>49</v>
      </c>
      <c r="C1695" s="15" t="s">
        <v>402</v>
      </c>
      <c r="D1695" s="15" t="s">
        <v>403</v>
      </c>
      <c r="E1695" s="13"/>
      <c r="F1695" s="13"/>
      <c r="G1695" s="13" t="s">
        <v>261</v>
      </c>
      <c r="H1695" s="13">
        <v>10</v>
      </c>
      <c r="I1695" s="55">
        <v>125.87</v>
      </c>
      <c r="J1695" s="55">
        <v>38900</v>
      </c>
      <c r="K1695" s="15">
        <v>0</v>
      </c>
      <c r="L1695" s="15" t="s">
        <v>41</v>
      </c>
      <c r="M1695" s="62" t="s">
        <v>14</v>
      </c>
      <c r="N1695" s="56" t="s">
        <v>164</v>
      </c>
      <c r="O1695" s="56" t="s">
        <v>746</v>
      </c>
      <c r="S1695" s="56" t="s">
        <v>465</v>
      </c>
      <c r="T1695" s="57" t="s">
        <v>261</v>
      </c>
      <c r="U1695" s="57">
        <v>10</v>
      </c>
      <c r="V1695" s="125">
        <v>125.87</v>
      </c>
      <c r="W1695" s="125"/>
      <c r="X1695" s="65">
        <v>45037</v>
      </c>
      <c r="Y1695" s="65">
        <v>45037</v>
      </c>
      <c r="Z1695" s="69" t="s">
        <v>1080</v>
      </c>
      <c r="AA1695" s="322">
        <f>55000-4000</f>
        <v>51000</v>
      </c>
      <c r="AB1695" s="56">
        <v>61</v>
      </c>
      <c r="AC1695" s="56">
        <v>22</v>
      </c>
      <c r="AD1695" s="65">
        <v>45721</v>
      </c>
      <c r="AE1695" s="117">
        <v>875</v>
      </c>
      <c r="AF1695" s="117"/>
      <c r="AG1695" s="56" t="s">
        <v>441</v>
      </c>
      <c r="AH1695" s="65">
        <v>45721</v>
      </c>
      <c r="AI1695" s="65"/>
      <c r="AJ1695" s="65"/>
      <c r="AK1695" s="56" t="s">
        <v>2125</v>
      </c>
      <c r="AL1695" s="58">
        <v>875</v>
      </c>
      <c r="AN1695" s="58" t="s">
        <v>2138</v>
      </c>
      <c r="AP1695" s="58"/>
      <c r="AQ1695" s="58"/>
      <c r="AR1695" s="58"/>
      <c r="AW1695" s="163">
        <v>45720</v>
      </c>
      <c r="AX1695" s="165">
        <v>3850</v>
      </c>
      <c r="BA1695" s="176">
        <v>875</v>
      </c>
      <c r="BD1695" s="56"/>
      <c r="CS1695" s="58">
        <f>+AL1695+AT1695</f>
        <v>875</v>
      </c>
      <c r="CT1695" s="76">
        <f>+BA1695+BG1695+BM1695+BS1695+BY1695+CE1695+CK1695+CQ1695</f>
        <v>875</v>
      </c>
      <c r="CU1695" s="76">
        <f>+CS1695-CT1695</f>
        <v>0</v>
      </c>
      <c r="CV1695" s="81">
        <f>+AE1695-AL1695-AT1695</f>
        <v>0</v>
      </c>
    </row>
    <row r="1696" spans="1:100" ht="12.75">
      <c r="A1696" s="56" t="s">
        <v>745</v>
      </c>
      <c r="B1696" s="13">
        <v>49</v>
      </c>
      <c r="C1696" s="15" t="s">
        <v>402</v>
      </c>
      <c r="D1696" s="15" t="s">
        <v>403</v>
      </c>
      <c r="E1696" s="13"/>
      <c r="F1696" s="13"/>
      <c r="G1696" s="13" t="s">
        <v>261</v>
      </c>
      <c r="H1696" s="13">
        <v>10</v>
      </c>
      <c r="I1696" s="55">
        <v>125.87</v>
      </c>
      <c r="J1696" s="55">
        <v>38900</v>
      </c>
      <c r="K1696" s="15">
        <v>0</v>
      </c>
      <c r="L1696" s="15" t="s">
        <v>41</v>
      </c>
      <c r="M1696" s="62" t="s">
        <v>14</v>
      </c>
      <c r="N1696" s="56" t="s">
        <v>164</v>
      </c>
      <c r="O1696" s="56" t="s">
        <v>746</v>
      </c>
      <c r="S1696" s="56" t="s">
        <v>465</v>
      </c>
      <c r="T1696" s="57" t="s">
        <v>261</v>
      </c>
      <c r="U1696" s="57">
        <v>10</v>
      </c>
      <c r="V1696" s="125">
        <v>125.87</v>
      </c>
      <c r="W1696" s="125"/>
      <c r="X1696" s="65">
        <v>45037</v>
      </c>
      <c r="Y1696" s="65">
        <v>45037</v>
      </c>
      <c r="Z1696" s="69" t="s">
        <v>1080</v>
      </c>
      <c r="AA1696" s="322">
        <f>55000-4000</f>
        <v>51000</v>
      </c>
      <c r="AB1696" s="56">
        <v>61</v>
      </c>
      <c r="AC1696" s="56">
        <v>23</v>
      </c>
      <c r="AD1696" s="65">
        <v>45752</v>
      </c>
      <c r="AE1696" s="117">
        <v>875</v>
      </c>
      <c r="AF1696" s="117"/>
      <c r="AG1696" s="56" t="s">
        <v>441</v>
      </c>
      <c r="AH1696" s="65">
        <v>45762</v>
      </c>
      <c r="AI1696" s="65"/>
      <c r="AJ1696" s="65"/>
      <c r="AK1696" s="56" t="s">
        <v>2126</v>
      </c>
      <c r="AL1696" s="58">
        <v>875</v>
      </c>
      <c r="AN1696" s="58" t="s">
        <v>2139</v>
      </c>
      <c r="AP1696" s="58"/>
      <c r="AQ1696" s="58"/>
      <c r="AR1696" s="58"/>
      <c r="AW1696" s="163">
        <v>45761</v>
      </c>
      <c r="AX1696" s="165">
        <v>4012</v>
      </c>
      <c r="BA1696" s="176">
        <v>875</v>
      </c>
      <c r="BD1696" s="56"/>
      <c r="CS1696" s="58">
        <f>+AL1696+AT1696</f>
        <v>875</v>
      </c>
      <c r="CT1696" s="76">
        <f>+BA1696+BG1696+BM1696+BS1696+BY1696+CE1696+CK1696+CQ1696</f>
        <v>875</v>
      </c>
      <c r="CU1696" s="76">
        <f>+CS1696-CT1696</f>
        <v>0</v>
      </c>
      <c r="CV1696" s="81">
        <f>+AE1696-AL1696-AT1696</f>
        <v>0</v>
      </c>
    </row>
    <row r="1697" spans="1:101" ht="12.75">
      <c r="A1697" s="56" t="s">
        <v>745</v>
      </c>
      <c r="B1697" s="13">
        <v>49</v>
      </c>
      <c r="C1697" s="15" t="s">
        <v>402</v>
      </c>
      <c r="D1697" s="15" t="s">
        <v>403</v>
      </c>
      <c r="E1697" s="13"/>
      <c r="F1697" s="13"/>
      <c r="G1697" s="13" t="s">
        <v>261</v>
      </c>
      <c r="H1697" s="13">
        <v>10</v>
      </c>
      <c r="I1697" s="55">
        <v>125.87</v>
      </c>
      <c r="J1697" s="55">
        <v>38900</v>
      </c>
      <c r="K1697" s="15">
        <v>0</v>
      </c>
      <c r="L1697" s="15" t="s">
        <v>41</v>
      </c>
      <c r="M1697" s="62" t="s">
        <v>14</v>
      </c>
      <c r="N1697" s="56" t="s">
        <v>164</v>
      </c>
      <c r="O1697" s="56" t="s">
        <v>746</v>
      </c>
      <c r="S1697" s="56" t="s">
        <v>465</v>
      </c>
      <c r="T1697" s="57" t="s">
        <v>261</v>
      </c>
      <c r="U1697" s="57">
        <v>10</v>
      </c>
      <c r="V1697" s="125">
        <v>125.87</v>
      </c>
      <c r="W1697" s="125"/>
      <c r="X1697" s="65">
        <v>45037</v>
      </c>
      <c r="Y1697" s="65">
        <v>45037</v>
      </c>
      <c r="Z1697" s="69" t="s">
        <v>1080</v>
      </c>
      <c r="AA1697" s="322">
        <f>55000-4000</f>
        <v>51000</v>
      </c>
      <c r="AB1697" s="56">
        <v>61</v>
      </c>
      <c r="AC1697" s="56">
        <v>24</v>
      </c>
      <c r="AD1697" s="65">
        <v>45782</v>
      </c>
      <c r="AE1697" s="117">
        <v>875</v>
      </c>
      <c r="AF1697" s="117"/>
      <c r="AG1697" s="56" t="s">
        <v>441</v>
      </c>
      <c r="AH1697" s="65">
        <v>45785</v>
      </c>
      <c r="AI1697" s="65"/>
      <c r="AJ1697" s="65"/>
      <c r="AK1697" s="56" t="s">
        <v>2127</v>
      </c>
      <c r="AL1697" s="58">
        <v>875</v>
      </c>
      <c r="AN1697" s="58" t="s">
        <v>2140</v>
      </c>
      <c r="AP1697" s="58"/>
      <c r="AQ1697" s="58"/>
      <c r="AR1697" s="58"/>
      <c r="AW1697" s="163">
        <v>45784</v>
      </c>
      <c r="AX1697" s="165">
        <v>4132</v>
      </c>
      <c r="BA1697" s="176">
        <v>875</v>
      </c>
      <c r="BD1697" s="56"/>
      <c r="CS1697" s="58">
        <f>+AL1697+AT1697</f>
        <v>875</v>
      </c>
      <c r="CT1697" s="76">
        <f>+BA1697+BG1697+BM1697+BS1697+BY1697+CE1697+CK1697+CQ1697</f>
        <v>875</v>
      </c>
      <c r="CU1697" s="76">
        <f>+CS1697-CT1697</f>
        <v>0</v>
      </c>
      <c r="CV1697" s="81">
        <f>+AE1697-AL1697-AT1697</f>
        <v>0</v>
      </c>
    </row>
    <row r="1698" spans="1:101" ht="12.75">
      <c r="A1698" s="56" t="s">
        <v>745</v>
      </c>
      <c r="B1698" s="13">
        <v>49</v>
      </c>
      <c r="C1698" s="15" t="s">
        <v>402</v>
      </c>
      <c r="D1698" s="15" t="s">
        <v>403</v>
      </c>
      <c r="E1698" s="13"/>
      <c r="F1698" s="13"/>
      <c r="G1698" s="13" t="s">
        <v>261</v>
      </c>
      <c r="H1698" s="13">
        <v>10</v>
      </c>
      <c r="I1698" s="55">
        <v>125.87</v>
      </c>
      <c r="J1698" s="55">
        <v>38900</v>
      </c>
      <c r="K1698" s="15">
        <v>0</v>
      </c>
      <c r="L1698" s="15" t="s">
        <v>41</v>
      </c>
      <c r="M1698" s="62" t="s">
        <v>14</v>
      </c>
      <c r="N1698" s="56" t="s">
        <v>164</v>
      </c>
      <c r="O1698" s="56" t="s">
        <v>746</v>
      </c>
      <c r="S1698" s="56" t="s">
        <v>465</v>
      </c>
      <c r="T1698" s="57" t="s">
        <v>261</v>
      </c>
      <c r="U1698" s="57">
        <v>10</v>
      </c>
      <c r="V1698" s="125">
        <v>125.87</v>
      </c>
      <c r="W1698" s="125"/>
      <c r="X1698" s="65">
        <v>45037</v>
      </c>
      <c r="Y1698" s="65">
        <v>45037</v>
      </c>
      <c r="Z1698" s="69" t="s">
        <v>1080</v>
      </c>
      <c r="AA1698" s="322">
        <f>55000-4000</f>
        <v>51000</v>
      </c>
      <c r="AB1698" s="56">
        <v>61</v>
      </c>
      <c r="AC1698" s="56">
        <v>25</v>
      </c>
      <c r="AD1698" s="65">
        <v>45813</v>
      </c>
      <c r="AE1698" s="117">
        <v>875</v>
      </c>
      <c r="AF1698" s="117"/>
      <c r="AG1698" s="56" t="s">
        <v>441</v>
      </c>
      <c r="AH1698" s="65">
        <v>45814</v>
      </c>
      <c r="AI1698" s="65"/>
      <c r="AJ1698" s="65"/>
      <c r="AK1698" s="56" t="s">
        <v>2128</v>
      </c>
      <c r="AL1698" s="58">
        <v>875</v>
      </c>
      <c r="AN1698" s="58" t="s">
        <v>2141</v>
      </c>
      <c r="AP1698" s="58"/>
      <c r="AQ1698" s="58"/>
      <c r="AR1698" s="58"/>
      <c r="AW1698" s="163">
        <v>45813</v>
      </c>
      <c r="AX1698" s="165">
        <v>4272</v>
      </c>
      <c r="BA1698" s="176">
        <v>875</v>
      </c>
      <c r="BD1698" s="56"/>
      <c r="CS1698" s="58">
        <f>+AL1698+AT1698</f>
        <v>875</v>
      </c>
      <c r="CT1698" s="76">
        <f>+BA1698+BG1698+BM1698+BS1698+BY1698+CE1698+CK1698+CQ1698</f>
        <v>875</v>
      </c>
      <c r="CU1698" s="76">
        <f>+CS1698-CT1698</f>
        <v>0</v>
      </c>
      <c r="CV1698" s="81">
        <f>+AE1698-AL1698-AT1698</f>
        <v>0</v>
      </c>
    </row>
    <row r="1699" spans="1:101" ht="12.75">
      <c r="A1699" s="56" t="s">
        <v>745</v>
      </c>
      <c r="B1699" s="13">
        <v>49</v>
      </c>
      <c r="C1699" s="15" t="s">
        <v>402</v>
      </c>
      <c r="D1699" s="15" t="s">
        <v>403</v>
      </c>
      <c r="E1699" s="13"/>
      <c r="F1699" s="13"/>
      <c r="G1699" s="13" t="s">
        <v>261</v>
      </c>
      <c r="H1699" s="13">
        <v>10</v>
      </c>
      <c r="I1699" s="55">
        <v>125.87</v>
      </c>
      <c r="J1699" s="55">
        <v>38900</v>
      </c>
      <c r="K1699" s="15">
        <v>0</v>
      </c>
      <c r="L1699" s="15" t="s">
        <v>41</v>
      </c>
      <c r="M1699" s="62" t="s">
        <v>14</v>
      </c>
      <c r="N1699" s="56" t="s">
        <v>164</v>
      </c>
      <c r="O1699" s="56" t="s">
        <v>746</v>
      </c>
      <c r="S1699" s="56" t="s">
        <v>465</v>
      </c>
      <c r="T1699" s="57" t="s">
        <v>261</v>
      </c>
      <c r="U1699" s="57">
        <v>10</v>
      </c>
      <c r="V1699" s="125">
        <v>125.87</v>
      </c>
      <c r="W1699" s="125"/>
      <c r="X1699" s="65">
        <v>45037</v>
      </c>
      <c r="Y1699" s="65">
        <v>45037</v>
      </c>
      <c r="Z1699" s="69" t="s">
        <v>1080</v>
      </c>
      <c r="AA1699" s="322">
        <f>55000-4000</f>
        <v>51000</v>
      </c>
      <c r="AB1699" s="56">
        <v>61</v>
      </c>
      <c r="AC1699" s="56">
        <v>26</v>
      </c>
      <c r="AD1699" s="65">
        <v>45843</v>
      </c>
      <c r="AE1699" s="117">
        <v>875</v>
      </c>
      <c r="AF1699" s="117"/>
      <c r="AG1699" s="56" t="s">
        <v>441</v>
      </c>
      <c r="AH1699" s="65">
        <v>45825</v>
      </c>
      <c r="AI1699" s="65"/>
      <c r="AJ1699" s="65"/>
      <c r="AK1699" s="56" t="s">
        <v>2129</v>
      </c>
      <c r="AL1699" s="58">
        <v>875</v>
      </c>
      <c r="AN1699" s="58" t="s">
        <v>2142</v>
      </c>
      <c r="AP1699" s="58"/>
      <c r="AQ1699" s="58"/>
      <c r="AR1699" s="58"/>
      <c r="AW1699" s="163">
        <v>45824</v>
      </c>
      <c r="AX1699" s="165">
        <v>4302</v>
      </c>
      <c r="BA1699" s="176">
        <v>875</v>
      </c>
      <c r="BD1699" s="56"/>
      <c r="CS1699" s="58">
        <f>+AL1699+AT1699</f>
        <v>875</v>
      </c>
      <c r="CT1699" s="76">
        <f>+BA1699+BG1699+BM1699+BS1699+BY1699+CE1699+CK1699+CQ1699</f>
        <v>875</v>
      </c>
      <c r="CU1699" s="76">
        <f>+CS1699-CT1699</f>
        <v>0</v>
      </c>
      <c r="CV1699" s="81">
        <f>+AE1699-AL1699-AT1699</f>
        <v>0</v>
      </c>
    </row>
    <row r="1700" spans="1:101" ht="12.75">
      <c r="A1700" s="56" t="s">
        <v>745</v>
      </c>
      <c r="B1700" s="13">
        <v>49</v>
      </c>
      <c r="C1700" s="15" t="s">
        <v>402</v>
      </c>
      <c r="D1700" s="15" t="s">
        <v>403</v>
      </c>
      <c r="E1700" s="13"/>
      <c r="F1700" s="13"/>
      <c r="G1700" s="13" t="s">
        <v>261</v>
      </c>
      <c r="H1700" s="13">
        <v>10</v>
      </c>
      <c r="I1700" s="55">
        <v>125.87</v>
      </c>
      <c r="J1700" s="55">
        <v>38900</v>
      </c>
      <c r="K1700" s="15">
        <v>0</v>
      </c>
      <c r="L1700" s="15" t="s">
        <v>41</v>
      </c>
      <c r="M1700" s="62" t="s">
        <v>14</v>
      </c>
      <c r="N1700" s="56" t="s">
        <v>164</v>
      </c>
      <c r="O1700" s="56" t="s">
        <v>746</v>
      </c>
      <c r="S1700" s="56" t="s">
        <v>465</v>
      </c>
      <c r="T1700" s="57" t="s">
        <v>261</v>
      </c>
      <c r="U1700" s="57">
        <v>10</v>
      </c>
      <c r="V1700" s="125">
        <v>125.87</v>
      </c>
      <c r="W1700" s="125"/>
      <c r="X1700" s="65">
        <v>45037</v>
      </c>
      <c r="Y1700" s="65">
        <v>45037</v>
      </c>
      <c r="Z1700" s="69" t="s">
        <v>1080</v>
      </c>
      <c r="AA1700" s="322">
        <f>55000-4000</f>
        <v>51000</v>
      </c>
      <c r="AB1700" s="56">
        <v>61</v>
      </c>
      <c r="AC1700" s="56">
        <v>27</v>
      </c>
      <c r="AD1700" s="65">
        <v>45874</v>
      </c>
      <c r="AE1700" s="117">
        <v>875</v>
      </c>
      <c r="AF1700" s="117"/>
      <c r="AG1700" s="56" t="s">
        <v>441</v>
      </c>
      <c r="AH1700" s="65">
        <v>45876</v>
      </c>
      <c r="AI1700" s="65"/>
      <c r="AJ1700" s="65"/>
      <c r="AK1700" s="56" t="s">
        <v>2130</v>
      </c>
      <c r="AL1700" s="58">
        <v>875</v>
      </c>
      <c r="AN1700" s="58" t="s">
        <v>2143</v>
      </c>
      <c r="AP1700" s="58"/>
      <c r="AQ1700" s="58"/>
      <c r="AR1700" s="58"/>
      <c r="AW1700" s="163">
        <v>45875</v>
      </c>
      <c r="AX1700" s="165">
        <v>4533</v>
      </c>
      <c r="BA1700" s="176">
        <v>875</v>
      </c>
      <c r="BD1700" s="56"/>
      <c r="CS1700" s="58">
        <f>+AL1700+AT1700</f>
        <v>875</v>
      </c>
      <c r="CT1700" s="76">
        <f>+BA1700+BG1700+BM1700+BS1700+BY1700+CE1700+CK1700+CQ1700</f>
        <v>875</v>
      </c>
      <c r="CU1700" s="76">
        <f>+CS1700-CT1700</f>
        <v>0</v>
      </c>
      <c r="CV1700" s="81">
        <f>+AE1700-AL1700-AT1700</f>
        <v>0</v>
      </c>
    </row>
    <row r="1701" spans="1:101" ht="12.75">
      <c r="A1701" s="56" t="s">
        <v>745</v>
      </c>
      <c r="B1701" s="13">
        <v>49</v>
      </c>
      <c r="C1701" s="15" t="s">
        <v>402</v>
      </c>
      <c r="D1701" s="15" t="s">
        <v>403</v>
      </c>
      <c r="E1701" s="13"/>
      <c r="F1701" s="13"/>
      <c r="G1701" s="13" t="s">
        <v>261</v>
      </c>
      <c r="H1701" s="13">
        <v>10</v>
      </c>
      <c r="I1701" s="55">
        <v>125.87</v>
      </c>
      <c r="J1701" s="55">
        <v>38900</v>
      </c>
      <c r="K1701" s="15">
        <v>0</v>
      </c>
      <c r="L1701" s="15" t="s">
        <v>41</v>
      </c>
      <c r="M1701" s="62" t="s">
        <v>14</v>
      </c>
      <c r="N1701" s="56" t="s">
        <v>164</v>
      </c>
      <c r="O1701" s="56" t="s">
        <v>746</v>
      </c>
      <c r="S1701" s="56" t="s">
        <v>465</v>
      </c>
      <c r="T1701" s="57" t="s">
        <v>261</v>
      </c>
      <c r="U1701" s="57">
        <v>10</v>
      </c>
      <c r="V1701" s="125">
        <v>125.87</v>
      </c>
      <c r="W1701" s="125"/>
      <c r="X1701" s="65">
        <v>45037</v>
      </c>
      <c r="Y1701" s="65">
        <v>45037</v>
      </c>
      <c r="Z1701" s="69" t="s">
        <v>1080</v>
      </c>
      <c r="AA1701" s="322">
        <f>55000-4000</f>
        <v>51000</v>
      </c>
      <c r="AB1701" s="56">
        <v>61</v>
      </c>
      <c r="AC1701" s="56">
        <v>28</v>
      </c>
      <c r="AD1701" s="65">
        <v>45905</v>
      </c>
      <c r="AE1701" s="117">
        <v>875</v>
      </c>
      <c r="AF1701" s="117"/>
      <c r="AG1701" s="56" t="s">
        <v>441</v>
      </c>
      <c r="AH1701" s="65">
        <v>45906</v>
      </c>
      <c r="AI1701" s="65"/>
      <c r="AJ1701" s="65"/>
      <c r="AK1701" s="56" t="s">
        <v>2131</v>
      </c>
      <c r="AL1701" s="58">
        <v>875</v>
      </c>
      <c r="AN1701" s="58" t="s">
        <v>2144</v>
      </c>
      <c r="AP1701" s="58"/>
      <c r="AQ1701" s="58"/>
      <c r="AR1701" s="58"/>
      <c r="AW1701" s="163">
        <v>45906</v>
      </c>
      <c r="AX1701" s="165">
        <v>4682</v>
      </c>
      <c r="BA1701" s="176">
        <v>875</v>
      </c>
      <c r="BD1701" s="56"/>
      <c r="CS1701" s="58">
        <f>+AL1701+AT1701</f>
        <v>875</v>
      </c>
      <c r="CT1701" s="76">
        <f>+BA1701+BG1701+BM1701+BS1701+BY1701+CE1701+CK1701+CQ1701</f>
        <v>875</v>
      </c>
      <c r="CU1701" s="76">
        <f>+CS1701-CT1701</f>
        <v>0</v>
      </c>
      <c r="CV1701" s="81">
        <f>+AE1701-AL1701-AT1701</f>
        <v>0</v>
      </c>
    </row>
    <row r="1702" spans="1:101">
      <c r="A1702" s="56" t="s">
        <v>745</v>
      </c>
      <c r="B1702" s="13">
        <v>49</v>
      </c>
      <c r="C1702" s="15" t="s">
        <v>402</v>
      </c>
      <c r="D1702" s="15" t="s">
        <v>403</v>
      </c>
      <c r="E1702" s="13"/>
      <c r="F1702" s="13"/>
      <c r="G1702" s="13" t="s">
        <v>261</v>
      </c>
      <c r="H1702" s="13">
        <v>10</v>
      </c>
      <c r="I1702" s="55">
        <v>125.87</v>
      </c>
      <c r="J1702" s="55">
        <v>38900</v>
      </c>
      <c r="K1702" s="15">
        <v>0</v>
      </c>
      <c r="L1702" s="15" t="s">
        <v>41</v>
      </c>
      <c r="M1702" s="62" t="s">
        <v>14</v>
      </c>
      <c r="N1702" s="56" t="s">
        <v>164</v>
      </c>
      <c r="O1702" s="56" t="s">
        <v>746</v>
      </c>
      <c r="S1702" s="56" t="s">
        <v>465</v>
      </c>
      <c r="T1702" s="57" t="s">
        <v>261</v>
      </c>
      <c r="U1702" s="57">
        <v>10</v>
      </c>
      <c r="V1702" s="125">
        <v>125.87</v>
      </c>
      <c r="W1702" s="125"/>
      <c r="X1702" s="65">
        <v>45037</v>
      </c>
      <c r="Y1702" s="65">
        <v>45037</v>
      </c>
      <c r="Z1702" s="69" t="s">
        <v>1080</v>
      </c>
      <c r="AA1702" s="322">
        <f>55000-4000</f>
        <v>51000</v>
      </c>
      <c r="AB1702" s="56">
        <v>61</v>
      </c>
      <c r="AC1702" s="56">
        <v>29</v>
      </c>
      <c r="AD1702" s="65">
        <v>45918</v>
      </c>
      <c r="AE1702" s="117">
        <v>8375</v>
      </c>
      <c r="AF1702" s="117"/>
      <c r="AG1702" s="56" t="s">
        <v>441</v>
      </c>
      <c r="AH1702" s="65">
        <v>45918</v>
      </c>
      <c r="AI1702" s="65"/>
      <c r="AJ1702" s="65"/>
      <c r="AK1702" s="56" t="s">
        <v>2132</v>
      </c>
      <c r="AL1702" s="58">
        <v>8375</v>
      </c>
      <c r="AN1702" s="58" t="s">
        <v>2145</v>
      </c>
      <c r="AP1702" s="58"/>
      <c r="AQ1702" s="58"/>
      <c r="AR1702" s="58"/>
      <c r="AW1702" s="65">
        <v>45917</v>
      </c>
      <c r="AX1702" s="56">
        <v>4737</v>
      </c>
      <c r="BA1702" s="56">
        <v>875</v>
      </c>
      <c r="BC1702" s="65">
        <v>45918</v>
      </c>
      <c r="BD1702" s="56">
        <v>4743</v>
      </c>
      <c r="BG1702" s="184">
        <v>7500</v>
      </c>
      <c r="BH1702" s="184"/>
      <c r="CS1702" s="58">
        <f>+AL1702+AT1702</f>
        <v>8375</v>
      </c>
      <c r="CT1702" s="76">
        <f>+BA1702+BG1702+BM1702+BS1702+BY1702+CE1702+CK1702+CQ1702</f>
        <v>8375</v>
      </c>
      <c r="CU1702" s="76">
        <f>+CS1702-CT1702</f>
        <v>0</v>
      </c>
      <c r="CV1702" s="81">
        <f>+AE1702-AL1702-AT1702</f>
        <v>0</v>
      </c>
    </row>
    <row r="1703" spans="1:101" ht="12.75">
      <c r="A1703" s="56" t="s">
        <v>745</v>
      </c>
      <c r="B1703" s="13">
        <v>49</v>
      </c>
      <c r="C1703" s="15" t="s">
        <v>402</v>
      </c>
      <c r="D1703" s="15" t="s">
        <v>403</v>
      </c>
      <c r="E1703" s="13"/>
      <c r="F1703" s="13"/>
      <c r="G1703" s="13" t="s">
        <v>261</v>
      </c>
      <c r="H1703" s="13">
        <v>10</v>
      </c>
      <c r="I1703" s="55">
        <v>125.87</v>
      </c>
      <c r="J1703" s="55">
        <v>38900</v>
      </c>
      <c r="K1703" s="15">
        <v>0</v>
      </c>
      <c r="L1703" s="15" t="s">
        <v>41</v>
      </c>
      <c r="M1703" s="62" t="s">
        <v>14</v>
      </c>
      <c r="N1703" s="56" t="s">
        <v>164</v>
      </c>
      <c r="O1703" s="56" t="s">
        <v>746</v>
      </c>
      <c r="S1703" s="56" t="s">
        <v>465</v>
      </c>
      <c r="T1703" s="57" t="s">
        <v>261</v>
      </c>
      <c r="U1703" s="57">
        <v>10</v>
      </c>
      <c r="V1703" s="125">
        <v>125.87</v>
      </c>
      <c r="W1703" s="125"/>
      <c r="X1703" s="65">
        <v>45037</v>
      </c>
      <c r="Y1703" s="65">
        <v>45037</v>
      </c>
      <c r="Z1703" s="69" t="s">
        <v>1080</v>
      </c>
      <c r="AA1703" s="322">
        <f>55000-4000</f>
        <v>51000</v>
      </c>
      <c r="AB1703" s="56">
        <v>61</v>
      </c>
      <c r="AC1703" s="56">
        <v>30</v>
      </c>
      <c r="AD1703" s="65">
        <v>45919</v>
      </c>
      <c r="AE1703" s="117">
        <v>7500</v>
      </c>
      <c r="AF1703" s="117"/>
      <c r="AG1703" s="56" t="s">
        <v>441</v>
      </c>
      <c r="AH1703" s="65">
        <v>45919</v>
      </c>
      <c r="AI1703" s="65"/>
      <c r="AJ1703" s="65"/>
      <c r="AK1703" s="56" t="s">
        <v>2133</v>
      </c>
      <c r="AL1703" s="58">
        <v>7500</v>
      </c>
      <c r="AN1703" s="58" t="s">
        <v>2146</v>
      </c>
      <c r="AP1703" s="58"/>
      <c r="AQ1703" s="58"/>
      <c r="AR1703" s="58"/>
      <c r="AW1703" s="163">
        <v>45919</v>
      </c>
      <c r="AX1703" s="165">
        <v>4751</v>
      </c>
      <c r="BA1703" s="164">
        <v>7500</v>
      </c>
      <c r="BD1703" s="56"/>
      <c r="CS1703" s="58">
        <f>+AL1703+AT1703</f>
        <v>7500</v>
      </c>
      <c r="CT1703" s="76">
        <f>+BA1703+BG1703+BM1703+BS1703+BY1703+CE1703+CK1703+CQ1703</f>
        <v>7500</v>
      </c>
      <c r="CU1703" s="76">
        <f>+CS1703-CT1703</f>
        <v>0</v>
      </c>
      <c r="CV1703" s="81">
        <f>+AE1703-AL1703-AT1703</f>
        <v>0</v>
      </c>
    </row>
    <row r="1704" spans="1:101" ht="12.75">
      <c r="A1704" s="56" t="s">
        <v>745</v>
      </c>
      <c r="B1704" s="13">
        <v>49</v>
      </c>
      <c r="C1704" s="15" t="s">
        <v>402</v>
      </c>
      <c r="D1704" s="15" t="s">
        <v>403</v>
      </c>
      <c r="E1704" s="13"/>
      <c r="F1704" s="13"/>
      <c r="G1704" s="13" t="s">
        <v>261</v>
      </c>
      <c r="H1704" s="13">
        <v>10</v>
      </c>
      <c r="I1704" s="55">
        <v>125.87</v>
      </c>
      <c r="J1704" s="55">
        <v>38900</v>
      </c>
      <c r="K1704" s="15">
        <v>0</v>
      </c>
      <c r="L1704" s="15" t="s">
        <v>41</v>
      </c>
      <c r="M1704" s="62" t="s">
        <v>14</v>
      </c>
      <c r="N1704" s="56" t="s">
        <v>164</v>
      </c>
      <c r="O1704" s="56" t="s">
        <v>746</v>
      </c>
      <c r="S1704" s="56" t="s">
        <v>465</v>
      </c>
      <c r="T1704" s="57" t="s">
        <v>261</v>
      </c>
      <c r="U1704" s="57">
        <v>10</v>
      </c>
      <c r="V1704" s="125">
        <v>125.87</v>
      </c>
      <c r="W1704" s="125"/>
      <c r="X1704" s="65">
        <v>45037</v>
      </c>
      <c r="Y1704" s="65">
        <v>45037</v>
      </c>
      <c r="Z1704" s="69" t="s">
        <v>1080</v>
      </c>
      <c r="AA1704" s="322">
        <f>55000-4000</f>
        <v>51000</v>
      </c>
      <c r="AB1704" s="56">
        <v>61</v>
      </c>
      <c r="AC1704" s="56">
        <v>31</v>
      </c>
      <c r="AD1704" s="65">
        <v>45922</v>
      </c>
      <c r="AE1704" s="117">
        <v>7500</v>
      </c>
      <c r="AF1704" s="117"/>
      <c r="AG1704" s="56" t="s">
        <v>441</v>
      </c>
      <c r="AH1704" s="65">
        <v>45922</v>
      </c>
      <c r="AI1704" s="65"/>
      <c r="AJ1704" s="65"/>
      <c r="AK1704" s="56" t="s">
        <v>2134</v>
      </c>
      <c r="AL1704" s="58">
        <v>7500</v>
      </c>
      <c r="AN1704" s="58" t="s">
        <v>2147</v>
      </c>
      <c r="AP1704" s="58"/>
      <c r="AQ1704" s="58"/>
      <c r="AR1704" s="58"/>
      <c r="AW1704" s="163">
        <v>45920</v>
      </c>
      <c r="AX1704" s="165">
        <v>4761</v>
      </c>
      <c r="BA1704" s="164">
        <v>7500</v>
      </c>
      <c r="BD1704" s="56"/>
      <c r="CS1704" s="58">
        <f>+AL1704+AT1704</f>
        <v>7500</v>
      </c>
      <c r="CT1704" s="76">
        <f>+BA1704+BG1704+BM1704+BS1704+BY1704+CE1704+CK1704+CQ1704</f>
        <v>7500</v>
      </c>
      <c r="CU1704" s="76">
        <f>+CS1704-CT1704</f>
        <v>0</v>
      </c>
      <c r="CV1704" s="81">
        <f>+AE1704-AL1704-AT1704</f>
        <v>0</v>
      </c>
    </row>
    <row r="1705" spans="1:101" ht="12.75">
      <c r="A1705" s="56" t="s">
        <v>745</v>
      </c>
      <c r="B1705" s="13">
        <v>49</v>
      </c>
      <c r="C1705" s="15" t="s">
        <v>402</v>
      </c>
      <c r="D1705" s="15" t="s">
        <v>403</v>
      </c>
      <c r="E1705" s="13"/>
      <c r="F1705" s="13"/>
      <c r="G1705" s="13" t="s">
        <v>261</v>
      </c>
      <c r="H1705" s="13">
        <v>10</v>
      </c>
      <c r="I1705" s="55">
        <v>125.87</v>
      </c>
      <c r="J1705" s="55">
        <v>38900</v>
      </c>
      <c r="K1705" s="15">
        <v>0</v>
      </c>
      <c r="L1705" s="15" t="s">
        <v>41</v>
      </c>
      <c r="M1705" s="62" t="s">
        <v>14</v>
      </c>
      <c r="N1705" s="56" t="s">
        <v>164</v>
      </c>
      <c r="O1705" s="56" t="s">
        <v>746</v>
      </c>
      <c r="S1705" s="56" t="s">
        <v>465</v>
      </c>
      <c r="T1705" s="57" t="s">
        <v>261</v>
      </c>
      <c r="U1705" s="57">
        <v>10</v>
      </c>
      <c r="V1705" s="125">
        <v>125.87</v>
      </c>
      <c r="W1705" s="125"/>
      <c r="X1705" s="65">
        <v>45037</v>
      </c>
      <c r="Y1705" s="65">
        <v>45037</v>
      </c>
      <c r="Z1705" s="69" t="s">
        <v>1080</v>
      </c>
      <c r="AA1705" s="322">
        <f>55000-4000</f>
        <v>51000</v>
      </c>
      <c r="AB1705" s="56">
        <v>61</v>
      </c>
      <c r="AC1705" s="56">
        <v>32</v>
      </c>
      <c r="AD1705" s="65">
        <v>45922</v>
      </c>
      <c r="AE1705" s="117">
        <v>1500</v>
      </c>
      <c r="AF1705" s="117"/>
      <c r="AG1705" s="56" t="s">
        <v>441</v>
      </c>
      <c r="AH1705" s="65">
        <v>45922</v>
      </c>
      <c r="AI1705" s="65"/>
      <c r="AJ1705" s="65"/>
      <c r="AK1705" s="56" t="s">
        <v>2135</v>
      </c>
      <c r="AL1705" s="58">
        <v>1500</v>
      </c>
      <c r="AN1705" s="58" t="s">
        <v>2148</v>
      </c>
      <c r="AP1705" s="58"/>
      <c r="AQ1705" s="58"/>
      <c r="AR1705" s="58"/>
      <c r="AW1705" s="163">
        <v>45922</v>
      </c>
      <c r="AX1705" s="165">
        <v>4772</v>
      </c>
      <c r="BA1705" s="164">
        <v>1500</v>
      </c>
      <c r="BD1705" s="56"/>
      <c r="CS1705" s="58">
        <f>+AL1705+AT1705</f>
        <v>1500</v>
      </c>
      <c r="CT1705" s="76">
        <f>+BA1705+BG1705+BM1705+BS1705+BY1705+CE1705+CK1705+CQ1705</f>
        <v>1500</v>
      </c>
      <c r="CU1705" s="76">
        <f>+CS1705-CT1705</f>
        <v>0</v>
      </c>
      <c r="CV1705" s="81">
        <f>+AE1705-AL1705-AT1705</f>
        <v>0</v>
      </c>
    </row>
    <row r="1706" spans="1:101" ht="12.75">
      <c r="A1706" s="56" t="s">
        <v>745</v>
      </c>
      <c r="B1706" s="13">
        <v>49</v>
      </c>
      <c r="C1706" s="15" t="s">
        <v>402</v>
      </c>
      <c r="D1706" s="15" t="s">
        <v>403</v>
      </c>
      <c r="E1706" s="13"/>
      <c r="F1706" s="13"/>
      <c r="G1706" s="13" t="s">
        <v>261</v>
      </c>
      <c r="H1706" s="13">
        <v>10</v>
      </c>
      <c r="I1706" s="55">
        <v>125.87</v>
      </c>
      <c r="J1706" s="55">
        <v>38900</v>
      </c>
      <c r="K1706" s="15">
        <v>0</v>
      </c>
      <c r="L1706" s="15" t="s">
        <v>41</v>
      </c>
      <c r="M1706" s="62" t="s">
        <v>14</v>
      </c>
      <c r="N1706" s="56" t="s">
        <v>164</v>
      </c>
      <c r="O1706" s="56" t="s">
        <v>746</v>
      </c>
      <c r="S1706" s="56" t="s">
        <v>747</v>
      </c>
      <c r="V1706" s="125">
        <v>12.5</v>
      </c>
      <c r="W1706" s="125"/>
      <c r="X1706" s="65">
        <v>45037</v>
      </c>
      <c r="Y1706" s="65">
        <v>45038</v>
      </c>
      <c r="Z1706" s="69" t="s">
        <v>1080</v>
      </c>
      <c r="AA1706" s="322">
        <v>5000</v>
      </c>
      <c r="AB1706" s="56">
        <v>1</v>
      </c>
      <c r="AC1706" s="56">
        <v>1</v>
      </c>
      <c r="AD1706" s="65">
        <v>45038</v>
      </c>
      <c r="AE1706" s="117">
        <v>5000</v>
      </c>
      <c r="AF1706" s="117"/>
      <c r="AG1706" s="56" t="s">
        <v>441</v>
      </c>
      <c r="AH1706" s="65">
        <v>45038</v>
      </c>
      <c r="AI1706" s="65"/>
      <c r="AJ1706" s="65"/>
      <c r="AK1706" s="56" t="s">
        <v>2083</v>
      </c>
      <c r="AL1706" s="58">
        <v>5000</v>
      </c>
      <c r="AN1706" s="58" t="s">
        <v>2092</v>
      </c>
      <c r="AP1706" s="58"/>
      <c r="AQ1706" s="58"/>
      <c r="AR1706" s="58"/>
      <c r="AW1706" s="163">
        <v>45040</v>
      </c>
      <c r="AX1706" s="165">
        <v>1432</v>
      </c>
      <c r="BA1706" s="224">
        <v>5000</v>
      </c>
      <c r="BD1706" s="56"/>
      <c r="CS1706" s="58">
        <f>+AL1706+AT1706</f>
        <v>5000</v>
      </c>
      <c r="CT1706" s="76">
        <f>+BA1706+BG1706+BM1706+BS1706+BY1706+CE1706+CK1706+CQ1706</f>
        <v>5000</v>
      </c>
      <c r="CU1706" s="76">
        <f>+CS1706-CT1706</f>
        <v>0</v>
      </c>
      <c r="CV1706" s="81">
        <f>+AE1706-AL1706-AT1706</f>
        <v>0</v>
      </c>
    </row>
    <row r="1707" spans="1:101">
      <c r="A1707" s="56" t="s">
        <v>748</v>
      </c>
      <c r="B1707" s="13">
        <v>13</v>
      </c>
      <c r="C1707" s="15" t="s">
        <v>402</v>
      </c>
      <c r="D1707" s="15" t="s">
        <v>403</v>
      </c>
      <c r="E1707" s="13"/>
      <c r="F1707" s="13"/>
      <c r="G1707" s="13" t="s">
        <v>255</v>
      </c>
      <c r="H1707" s="13">
        <v>1</v>
      </c>
      <c r="I1707" s="55">
        <v>139.91999999999999</v>
      </c>
      <c r="J1707" s="55">
        <v>44900</v>
      </c>
      <c r="K1707" s="15">
        <v>0</v>
      </c>
      <c r="L1707" s="15" t="s">
        <v>41</v>
      </c>
      <c r="M1707" s="56" t="s">
        <v>14</v>
      </c>
      <c r="N1707" s="56" t="s">
        <v>165</v>
      </c>
      <c r="O1707" s="56" t="s">
        <v>749</v>
      </c>
      <c r="S1707" s="56" t="s">
        <v>465</v>
      </c>
      <c r="T1707" s="57" t="s">
        <v>255</v>
      </c>
      <c r="U1707" s="57">
        <v>1</v>
      </c>
      <c r="V1707" s="57">
        <v>139.91999999999999</v>
      </c>
      <c r="W1707" s="57" t="s">
        <v>1497</v>
      </c>
      <c r="X1707" s="65">
        <v>44595</v>
      </c>
      <c r="Y1707" s="65">
        <v>45734</v>
      </c>
      <c r="Z1707" s="69" t="s">
        <v>1080</v>
      </c>
      <c r="AA1707" s="322">
        <v>38650</v>
      </c>
      <c r="AB1707" s="56">
        <v>19</v>
      </c>
      <c r="AC1707" s="56">
        <v>1</v>
      </c>
      <c r="AD1707" s="65">
        <v>44595</v>
      </c>
      <c r="AE1707" s="117">
        <v>20000</v>
      </c>
      <c r="AF1707" s="117"/>
      <c r="AG1707" s="56" t="s">
        <v>441</v>
      </c>
      <c r="AH1707" s="65">
        <v>44595</v>
      </c>
      <c r="AI1707" s="65"/>
      <c r="AJ1707" s="65"/>
      <c r="AK1707" s="56" t="s">
        <v>750</v>
      </c>
      <c r="AL1707" s="58">
        <v>20000</v>
      </c>
      <c r="AN1707" s="58" t="s">
        <v>2053</v>
      </c>
      <c r="AP1707" s="58"/>
      <c r="AQ1707" s="58"/>
      <c r="AR1707" s="58"/>
      <c r="AW1707" s="65">
        <v>44595</v>
      </c>
      <c r="AX1707" s="56">
        <v>435</v>
      </c>
      <c r="BA1707" s="58">
        <v>20000</v>
      </c>
      <c r="BD1707" s="56"/>
      <c r="CS1707" s="58">
        <f>+AL1707+AT1707</f>
        <v>20000</v>
      </c>
      <c r="CT1707" s="76">
        <f>+BA1707+BG1707+BM1707+BS1707+BY1707+CE1707+CK1707+CQ1707</f>
        <v>20000</v>
      </c>
      <c r="CU1707" s="76">
        <f>+CS1707-CT1707</f>
        <v>0</v>
      </c>
      <c r="CV1707" s="81">
        <f>+AE1707-AL1707-AT1707</f>
        <v>0</v>
      </c>
    </row>
    <row r="1708" spans="1:101">
      <c r="A1708" s="56" t="s">
        <v>748</v>
      </c>
      <c r="B1708" s="13">
        <v>13</v>
      </c>
      <c r="C1708" s="15" t="s">
        <v>402</v>
      </c>
      <c r="D1708" s="15" t="s">
        <v>403</v>
      </c>
      <c r="E1708" s="13"/>
      <c r="F1708" s="13"/>
      <c r="G1708" s="13" t="s">
        <v>255</v>
      </c>
      <c r="H1708" s="13">
        <v>1</v>
      </c>
      <c r="I1708" s="55">
        <v>139.91999999999999</v>
      </c>
      <c r="J1708" s="55">
        <v>44900</v>
      </c>
      <c r="K1708" s="15">
        <v>0</v>
      </c>
      <c r="L1708" s="15" t="s">
        <v>41</v>
      </c>
      <c r="M1708" s="56" t="s">
        <v>14</v>
      </c>
      <c r="N1708" s="56" t="s">
        <v>165</v>
      </c>
      <c r="O1708" s="56" t="s">
        <v>749</v>
      </c>
      <c r="S1708" s="56" t="s">
        <v>465</v>
      </c>
      <c r="T1708" s="57" t="s">
        <v>255</v>
      </c>
      <c r="U1708" s="57">
        <v>1</v>
      </c>
      <c r="V1708" s="57">
        <v>139.91999999999999</v>
      </c>
      <c r="W1708" s="57" t="s">
        <v>1497</v>
      </c>
      <c r="X1708" s="65">
        <v>44595</v>
      </c>
      <c r="Y1708" s="65">
        <v>45734</v>
      </c>
      <c r="Z1708" s="69" t="s">
        <v>1080</v>
      </c>
      <c r="AA1708" s="322">
        <v>38650</v>
      </c>
      <c r="AB1708" s="56">
        <v>19</v>
      </c>
      <c r="AC1708" s="56">
        <v>2</v>
      </c>
      <c r="AD1708" s="65">
        <v>44681</v>
      </c>
      <c r="AE1708" s="117">
        <v>1027.78</v>
      </c>
      <c r="AF1708" s="117"/>
      <c r="AG1708" s="56" t="s">
        <v>441</v>
      </c>
      <c r="AH1708" s="65">
        <v>44680</v>
      </c>
      <c r="AI1708" s="65"/>
      <c r="AJ1708" s="65"/>
      <c r="AK1708" s="56" t="s">
        <v>2058</v>
      </c>
      <c r="AL1708" s="58">
        <v>1027.78</v>
      </c>
      <c r="AN1708" s="58" t="s">
        <v>2054</v>
      </c>
      <c r="AP1708" s="58"/>
      <c r="AQ1708" s="58"/>
      <c r="AR1708" s="58"/>
      <c r="AW1708" s="65">
        <v>44680</v>
      </c>
      <c r="AX1708" s="56">
        <v>596</v>
      </c>
      <c r="BA1708" s="184">
        <v>1027.78</v>
      </c>
      <c r="BD1708" s="56"/>
      <c r="CS1708" s="58">
        <f>+AL1708+AT1708</f>
        <v>1027.78</v>
      </c>
      <c r="CT1708" s="76">
        <f>+BA1708+BG1708+BM1708+BS1708+BY1708+CE1708+CK1708+CQ1708</f>
        <v>1027.78</v>
      </c>
      <c r="CU1708" s="76">
        <f>+CS1708-CT1708</f>
        <v>0</v>
      </c>
      <c r="CV1708" s="81">
        <f>+AE1708-AL1708-AT1708</f>
        <v>0</v>
      </c>
    </row>
    <row r="1709" spans="1:101">
      <c r="A1709" s="56" t="s">
        <v>748</v>
      </c>
      <c r="B1709" s="13">
        <v>13</v>
      </c>
      <c r="C1709" s="15" t="s">
        <v>402</v>
      </c>
      <c r="D1709" s="15" t="s">
        <v>403</v>
      </c>
      <c r="E1709" s="13"/>
      <c r="F1709" s="13"/>
      <c r="G1709" s="13" t="s">
        <v>255</v>
      </c>
      <c r="H1709" s="13">
        <v>1</v>
      </c>
      <c r="I1709" s="55">
        <v>139.91999999999999</v>
      </c>
      <c r="J1709" s="55">
        <v>44900</v>
      </c>
      <c r="K1709" s="15">
        <v>0</v>
      </c>
      <c r="L1709" s="15" t="s">
        <v>41</v>
      </c>
      <c r="M1709" s="56" t="s">
        <v>14</v>
      </c>
      <c r="N1709" s="56" t="s">
        <v>165</v>
      </c>
      <c r="O1709" s="56" t="s">
        <v>749</v>
      </c>
      <c r="S1709" s="56" t="s">
        <v>465</v>
      </c>
      <c r="T1709" s="57" t="s">
        <v>255</v>
      </c>
      <c r="U1709" s="57">
        <v>1</v>
      </c>
      <c r="V1709" s="57">
        <v>139.91999999999999</v>
      </c>
      <c r="W1709" s="57" t="s">
        <v>1497</v>
      </c>
      <c r="X1709" s="65">
        <v>44595</v>
      </c>
      <c r="Y1709" s="65">
        <v>45734</v>
      </c>
      <c r="Z1709" s="69" t="s">
        <v>1080</v>
      </c>
      <c r="AA1709" s="322">
        <v>38650</v>
      </c>
      <c r="AB1709" s="56">
        <v>19</v>
      </c>
      <c r="AC1709" s="56">
        <v>3</v>
      </c>
      <c r="AD1709" s="65">
        <v>44711</v>
      </c>
      <c r="AE1709" s="117">
        <v>1027.78</v>
      </c>
      <c r="AF1709" s="117"/>
      <c r="AG1709" s="56" t="s">
        <v>441</v>
      </c>
      <c r="AH1709" s="65">
        <v>44716</v>
      </c>
      <c r="AI1709" s="65"/>
      <c r="AJ1709" s="65"/>
      <c r="AK1709" s="56" t="s">
        <v>751</v>
      </c>
      <c r="AL1709" s="58">
        <v>1027.78</v>
      </c>
      <c r="AN1709" s="58" t="s">
        <v>2055</v>
      </c>
      <c r="AP1709" s="58"/>
      <c r="AQ1709" s="58"/>
      <c r="AR1709" s="58"/>
      <c r="AW1709" s="65">
        <v>44713</v>
      </c>
      <c r="AX1709" s="56">
        <v>679</v>
      </c>
      <c r="BA1709" s="58">
        <v>1027.78</v>
      </c>
      <c r="BB1709" s="58" t="s">
        <v>1656</v>
      </c>
      <c r="BD1709" s="56"/>
      <c r="CS1709" s="58">
        <f>+AL1709+AT1709</f>
        <v>1027.78</v>
      </c>
      <c r="CT1709" s="76">
        <f>+BA1709+BG1709+BM1709+BS1709+BY1709+CE1709+CK1709+CQ1709</f>
        <v>1027.78</v>
      </c>
      <c r="CU1709" s="76">
        <f>+CS1709-CT1709</f>
        <v>0</v>
      </c>
      <c r="CV1709" s="81">
        <f>+AE1709-AL1709-AT1709</f>
        <v>0</v>
      </c>
    </row>
    <row r="1710" spans="1:101">
      <c r="A1710" s="56" t="s">
        <v>748</v>
      </c>
      <c r="B1710" s="13">
        <v>13</v>
      </c>
      <c r="C1710" s="15" t="s">
        <v>402</v>
      </c>
      <c r="D1710" s="15" t="s">
        <v>403</v>
      </c>
      <c r="E1710" s="13"/>
      <c r="F1710" s="13"/>
      <c r="G1710" s="13" t="s">
        <v>255</v>
      </c>
      <c r="H1710" s="13">
        <v>1</v>
      </c>
      <c r="I1710" s="55">
        <v>139.91999999999999</v>
      </c>
      <c r="J1710" s="55">
        <v>44900</v>
      </c>
      <c r="K1710" s="15">
        <v>0</v>
      </c>
      <c r="L1710" s="15" t="s">
        <v>41</v>
      </c>
      <c r="M1710" s="56" t="s">
        <v>14</v>
      </c>
      <c r="N1710" s="56" t="s">
        <v>165</v>
      </c>
      <c r="O1710" s="56" t="s">
        <v>749</v>
      </c>
      <c r="S1710" s="56" t="s">
        <v>465</v>
      </c>
      <c r="T1710" s="57" t="s">
        <v>255</v>
      </c>
      <c r="U1710" s="57">
        <v>1</v>
      </c>
      <c r="V1710" s="57">
        <v>139.91999999999999</v>
      </c>
      <c r="W1710" s="57" t="s">
        <v>1497</v>
      </c>
      <c r="X1710" s="65">
        <v>44595</v>
      </c>
      <c r="Y1710" s="65">
        <v>45734</v>
      </c>
      <c r="Z1710" s="69" t="s">
        <v>1080</v>
      </c>
      <c r="AA1710" s="322">
        <v>38650</v>
      </c>
      <c r="AB1710" s="56">
        <v>19</v>
      </c>
      <c r="AC1710" s="56">
        <v>4</v>
      </c>
      <c r="AD1710" s="65">
        <v>44742</v>
      </c>
      <c r="AE1710" s="117">
        <v>1027.78</v>
      </c>
      <c r="AF1710" s="117"/>
      <c r="AG1710" s="56" t="s">
        <v>441</v>
      </c>
      <c r="AH1710" s="65">
        <v>44791</v>
      </c>
      <c r="AI1710" s="65"/>
      <c r="AJ1710" s="65"/>
      <c r="AK1710" s="56" t="s">
        <v>752</v>
      </c>
      <c r="AL1710" s="58">
        <v>1027.78</v>
      </c>
      <c r="AN1710" s="58" t="s">
        <v>2056</v>
      </c>
      <c r="AP1710" s="58"/>
      <c r="AQ1710" s="58"/>
      <c r="AR1710" s="58"/>
      <c r="AW1710" s="65">
        <v>44790</v>
      </c>
      <c r="AX1710" s="56">
        <v>858</v>
      </c>
      <c r="BA1710" s="58">
        <v>1027.78</v>
      </c>
      <c r="BD1710" s="56"/>
      <c r="CS1710" s="58">
        <f>+AL1710+AT1710</f>
        <v>1027.78</v>
      </c>
      <c r="CT1710" s="76">
        <f>+BA1710+BG1710+BM1710+BS1710+BY1710+CE1710+CK1710+CQ1710</f>
        <v>1027.78</v>
      </c>
      <c r="CU1710" s="76">
        <f>+CS1710-CT1710</f>
        <v>0</v>
      </c>
      <c r="CV1710" s="81">
        <f>+AE1710-AL1710-AT1710</f>
        <v>0</v>
      </c>
    </row>
    <row r="1711" spans="1:101">
      <c r="A1711" s="56" t="s">
        <v>748</v>
      </c>
      <c r="B1711" s="13">
        <v>13</v>
      </c>
      <c r="C1711" s="15" t="s">
        <v>402</v>
      </c>
      <c r="D1711" s="15" t="s">
        <v>403</v>
      </c>
      <c r="E1711" s="13"/>
      <c r="F1711" s="13"/>
      <c r="G1711" s="13" t="s">
        <v>255</v>
      </c>
      <c r="H1711" s="13">
        <v>1</v>
      </c>
      <c r="I1711" s="55">
        <v>139.91999999999999</v>
      </c>
      <c r="J1711" s="55">
        <v>44900</v>
      </c>
      <c r="K1711" s="15">
        <v>0</v>
      </c>
      <c r="L1711" s="15" t="s">
        <v>41</v>
      </c>
      <c r="M1711" s="56" t="s">
        <v>14</v>
      </c>
      <c r="N1711" s="56" t="s">
        <v>165</v>
      </c>
      <c r="O1711" s="56" t="s">
        <v>749</v>
      </c>
      <c r="S1711" s="56" t="s">
        <v>465</v>
      </c>
      <c r="T1711" s="57" t="s">
        <v>255</v>
      </c>
      <c r="U1711" s="57">
        <v>1</v>
      </c>
      <c r="V1711" s="57">
        <v>139.91999999999999</v>
      </c>
      <c r="W1711" s="57" t="s">
        <v>1497</v>
      </c>
      <c r="X1711" s="65">
        <v>44595</v>
      </c>
      <c r="Y1711" s="65">
        <v>45734</v>
      </c>
      <c r="Z1711" s="69" t="s">
        <v>1080</v>
      </c>
      <c r="AA1711" s="322">
        <v>38650</v>
      </c>
      <c r="AB1711" s="56">
        <v>19</v>
      </c>
      <c r="AC1711" s="56">
        <v>5</v>
      </c>
      <c r="AD1711" s="65">
        <v>44772</v>
      </c>
      <c r="AE1711" s="117">
        <v>1027.78</v>
      </c>
      <c r="AF1711" s="117"/>
      <c r="AG1711" s="56" t="s">
        <v>441</v>
      </c>
      <c r="AH1711" s="65">
        <v>44791</v>
      </c>
      <c r="AI1711" s="65"/>
      <c r="AJ1711" s="65"/>
      <c r="AK1711" s="56" t="s">
        <v>753</v>
      </c>
      <c r="AL1711" s="58">
        <v>1027.78</v>
      </c>
      <c r="AN1711" s="58" t="s">
        <v>2057</v>
      </c>
      <c r="AP1711" s="58"/>
      <c r="AQ1711" s="58"/>
      <c r="AR1711" s="58"/>
      <c r="AW1711" s="65">
        <v>44790</v>
      </c>
      <c r="AX1711" s="56">
        <v>860</v>
      </c>
      <c r="BA1711" s="58">
        <v>1027.78</v>
      </c>
      <c r="BD1711" s="56"/>
      <c r="CS1711" s="58">
        <f>+AL1711+AT1711</f>
        <v>1027.78</v>
      </c>
      <c r="CT1711" s="76">
        <f>+BA1711+BG1711+BM1711+BS1711+BY1711+CE1711+CK1711+CQ1711</f>
        <v>1027.78</v>
      </c>
      <c r="CU1711" s="76">
        <f>+CS1711-CT1711</f>
        <v>0</v>
      </c>
      <c r="CV1711" s="81">
        <f>+AE1711-AL1711-AT1711</f>
        <v>0</v>
      </c>
    </row>
    <row r="1712" spans="1:101">
      <c r="A1712" s="56" t="s">
        <v>748</v>
      </c>
      <c r="B1712" s="13">
        <v>13</v>
      </c>
      <c r="C1712" s="15" t="s">
        <v>402</v>
      </c>
      <c r="D1712" s="15" t="s">
        <v>403</v>
      </c>
      <c r="E1712" s="13"/>
      <c r="F1712" s="13"/>
      <c r="G1712" s="13" t="s">
        <v>255</v>
      </c>
      <c r="H1712" s="13">
        <v>1</v>
      </c>
      <c r="I1712" s="55">
        <v>139.91999999999999</v>
      </c>
      <c r="J1712" s="55">
        <v>44900</v>
      </c>
      <c r="K1712" s="15">
        <v>0</v>
      </c>
      <c r="L1712" s="15" t="s">
        <v>41</v>
      </c>
      <c r="M1712" s="56" t="s">
        <v>14</v>
      </c>
      <c r="N1712" s="56" t="s">
        <v>165</v>
      </c>
      <c r="O1712" s="56" t="s">
        <v>749</v>
      </c>
      <c r="S1712" s="56" t="s">
        <v>465</v>
      </c>
      <c r="T1712" s="57" t="s">
        <v>255</v>
      </c>
      <c r="U1712" s="57">
        <v>1</v>
      </c>
      <c r="V1712" s="57">
        <v>139.91999999999999</v>
      </c>
      <c r="W1712" s="57" t="s">
        <v>1497</v>
      </c>
      <c r="X1712" s="65">
        <v>44595</v>
      </c>
      <c r="Y1712" s="65">
        <v>45734</v>
      </c>
      <c r="Z1712" s="69" t="s">
        <v>1080</v>
      </c>
      <c r="AA1712" s="322">
        <v>38650</v>
      </c>
      <c r="AB1712" s="56">
        <v>19</v>
      </c>
      <c r="AC1712" s="56">
        <v>6</v>
      </c>
      <c r="AD1712" s="65">
        <v>44803</v>
      </c>
      <c r="AE1712" s="117">
        <v>1027.78</v>
      </c>
      <c r="AF1712" s="117"/>
      <c r="AG1712" s="56" t="s">
        <v>441</v>
      </c>
      <c r="AH1712" s="65">
        <v>44995</v>
      </c>
      <c r="AI1712" s="65"/>
      <c r="AJ1712" s="65"/>
      <c r="AK1712" s="56" t="s">
        <v>2068</v>
      </c>
      <c r="AL1712" s="58">
        <v>2500</v>
      </c>
      <c r="AN1712" s="58" t="s">
        <v>2059</v>
      </c>
      <c r="AP1712" s="58"/>
      <c r="AQ1712" s="58"/>
      <c r="AR1712" s="58"/>
      <c r="AW1712" s="65">
        <v>44994</v>
      </c>
      <c r="AX1712" s="56">
        <v>1306</v>
      </c>
      <c r="BA1712" s="58">
        <v>2500</v>
      </c>
      <c r="BD1712" s="56"/>
      <c r="CS1712" s="58">
        <f>+AL1712+AT1712</f>
        <v>2500</v>
      </c>
      <c r="CT1712" s="76">
        <f>+BA1712+BG1712+BM1712+BS1712+BY1712+CE1712+CK1712+CQ1712</f>
        <v>2500</v>
      </c>
      <c r="CU1712" s="76">
        <f>+CS1712-CT1712</f>
        <v>0</v>
      </c>
      <c r="CV1712" s="81">
        <f>+AE1712-AL1712-AT1712</f>
        <v>-1472.22</v>
      </c>
      <c r="CW1712" s="56" t="s">
        <v>3832</v>
      </c>
    </row>
    <row r="1713" spans="1:101">
      <c r="A1713" s="56" t="s">
        <v>748</v>
      </c>
      <c r="B1713" s="13">
        <v>13</v>
      </c>
      <c r="C1713" s="15" t="s">
        <v>402</v>
      </c>
      <c r="D1713" s="15" t="s">
        <v>403</v>
      </c>
      <c r="E1713" s="13"/>
      <c r="F1713" s="13"/>
      <c r="G1713" s="13" t="s">
        <v>255</v>
      </c>
      <c r="H1713" s="13">
        <v>1</v>
      </c>
      <c r="I1713" s="55">
        <v>139.91999999999999</v>
      </c>
      <c r="J1713" s="55">
        <v>44900</v>
      </c>
      <c r="K1713" s="15">
        <v>0</v>
      </c>
      <c r="L1713" s="15" t="s">
        <v>41</v>
      </c>
      <c r="M1713" s="56" t="s">
        <v>14</v>
      </c>
      <c r="N1713" s="56" t="s">
        <v>165</v>
      </c>
      <c r="O1713" s="56" t="s">
        <v>749</v>
      </c>
      <c r="S1713" s="56" t="s">
        <v>465</v>
      </c>
      <c r="T1713" s="57" t="s">
        <v>255</v>
      </c>
      <c r="U1713" s="57">
        <v>1</v>
      </c>
      <c r="V1713" s="57">
        <v>139.91999999999999</v>
      </c>
      <c r="W1713" s="57" t="s">
        <v>1497</v>
      </c>
      <c r="X1713" s="65">
        <v>44595</v>
      </c>
      <c r="Y1713" s="65">
        <v>45734</v>
      </c>
      <c r="Z1713" s="69" t="s">
        <v>1080</v>
      </c>
      <c r="AA1713" s="322">
        <v>38650</v>
      </c>
      <c r="AB1713" s="56">
        <v>19</v>
      </c>
      <c r="AC1713" s="56">
        <v>7</v>
      </c>
      <c r="AD1713" s="65">
        <v>44834</v>
      </c>
      <c r="AE1713" s="117">
        <v>1027.78</v>
      </c>
      <c r="AF1713" s="117"/>
      <c r="AG1713" s="56" t="s">
        <v>441</v>
      </c>
      <c r="AH1713" s="65">
        <v>45016</v>
      </c>
      <c r="AI1713" s="65"/>
      <c r="AJ1713" s="65"/>
      <c r="AK1713" s="56" t="s">
        <v>2069</v>
      </c>
      <c r="AL1713" s="58">
        <v>1094.5</v>
      </c>
      <c r="AN1713" s="58" t="s">
        <v>2060</v>
      </c>
      <c r="AP1713" s="58"/>
      <c r="AQ1713" s="58"/>
      <c r="AR1713" s="58"/>
      <c r="AW1713" s="65">
        <v>45016</v>
      </c>
      <c r="AX1713" s="56">
        <v>1369</v>
      </c>
      <c r="BA1713" s="58">
        <v>1094.5</v>
      </c>
      <c r="BD1713" s="56"/>
      <c r="CS1713" s="58">
        <f>+AL1713+AT1713</f>
        <v>1094.5</v>
      </c>
      <c r="CT1713" s="76">
        <f>+BA1713+BG1713+BM1713+BS1713+BY1713+CE1713+CK1713+CQ1713</f>
        <v>1094.5</v>
      </c>
      <c r="CU1713" s="76">
        <f>+CS1713-CT1713</f>
        <v>0</v>
      </c>
      <c r="CV1713" s="81">
        <f>+AE1713-AL1713-AT1713</f>
        <v>-66.720000000000027</v>
      </c>
      <c r="CW1713" s="56" t="s">
        <v>3832</v>
      </c>
    </row>
    <row r="1714" spans="1:101">
      <c r="A1714" s="56" t="s">
        <v>748</v>
      </c>
      <c r="B1714" s="13">
        <v>13</v>
      </c>
      <c r="C1714" s="15" t="s">
        <v>402</v>
      </c>
      <c r="D1714" s="15" t="s">
        <v>403</v>
      </c>
      <c r="E1714" s="13"/>
      <c r="F1714" s="13"/>
      <c r="G1714" s="13" t="s">
        <v>255</v>
      </c>
      <c r="H1714" s="13">
        <v>1</v>
      </c>
      <c r="I1714" s="55">
        <v>139.91999999999999</v>
      </c>
      <c r="J1714" s="55">
        <v>44900</v>
      </c>
      <c r="K1714" s="15">
        <v>0</v>
      </c>
      <c r="L1714" s="15" t="s">
        <v>41</v>
      </c>
      <c r="M1714" s="56" t="s">
        <v>14</v>
      </c>
      <c r="N1714" s="56" t="s">
        <v>165</v>
      </c>
      <c r="O1714" s="56" t="s">
        <v>749</v>
      </c>
      <c r="S1714" s="56" t="s">
        <v>465</v>
      </c>
      <c r="T1714" s="57" t="s">
        <v>255</v>
      </c>
      <c r="U1714" s="57">
        <v>1</v>
      </c>
      <c r="V1714" s="57">
        <v>139.91999999999999</v>
      </c>
      <c r="W1714" s="57" t="s">
        <v>1497</v>
      </c>
      <c r="X1714" s="65">
        <v>44595</v>
      </c>
      <c r="Y1714" s="65">
        <v>45734</v>
      </c>
      <c r="Z1714" s="69" t="s">
        <v>1080</v>
      </c>
      <c r="AA1714" s="322">
        <v>38650</v>
      </c>
      <c r="AB1714" s="56">
        <v>19</v>
      </c>
      <c r="AC1714" s="56">
        <v>8</v>
      </c>
      <c r="AD1714" s="65">
        <v>44864</v>
      </c>
      <c r="AE1714" s="117">
        <v>1027.78</v>
      </c>
      <c r="AF1714" s="117"/>
      <c r="AG1714" s="56" t="s">
        <v>441</v>
      </c>
      <c r="AH1714" s="65">
        <v>45049</v>
      </c>
      <c r="AI1714" s="65"/>
      <c r="AJ1714" s="65"/>
      <c r="AK1714" s="56" t="s">
        <v>2070</v>
      </c>
      <c r="AL1714" s="58">
        <v>1094.5</v>
      </c>
      <c r="AN1714" s="58" t="s">
        <v>2061</v>
      </c>
      <c r="AP1714" s="58"/>
      <c r="AQ1714" s="58"/>
      <c r="AR1714" s="58"/>
      <c r="AW1714" s="65">
        <v>45048</v>
      </c>
      <c r="AX1714" s="56">
        <v>1455</v>
      </c>
      <c r="BA1714" s="58">
        <v>1094.5</v>
      </c>
      <c r="BD1714" s="56"/>
      <c r="CS1714" s="58">
        <f>+AL1714+AT1714</f>
        <v>1094.5</v>
      </c>
      <c r="CT1714" s="76">
        <f>+BA1714+BG1714+BM1714+BS1714+BY1714+CE1714+CK1714+CQ1714</f>
        <v>1094.5</v>
      </c>
      <c r="CU1714" s="76">
        <f>+CS1714-CT1714</f>
        <v>0</v>
      </c>
      <c r="CV1714" s="81">
        <f>+AE1714-AL1714-AT1714</f>
        <v>-66.720000000000027</v>
      </c>
      <c r="CW1714" s="56" t="s">
        <v>3832</v>
      </c>
    </row>
    <row r="1715" spans="1:101">
      <c r="A1715" s="56" t="s">
        <v>748</v>
      </c>
      <c r="B1715" s="13">
        <v>13</v>
      </c>
      <c r="C1715" s="15" t="s">
        <v>402</v>
      </c>
      <c r="D1715" s="15" t="s">
        <v>403</v>
      </c>
      <c r="E1715" s="13"/>
      <c r="F1715" s="13"/>
      <c r="G1715" s="13" t="s">
        <v>255</v>
      </c>
      <c r="H1715" s="13">
        <v>1</v>
      </c>
      <c r="I1715" s="55">
        <v>139.91999999999999</v>
      </c>
      <c r="J1715" s="55">
        <v>44900</v>
      </c>
      <c r="K1715" s="15">
        <v>0</v>
      </c>
      <c r="L1715" s="15" t="s">
        <v>41</v>
      </c>
      <c r="M1715" s="56" t="s">
        <v>14</v>
      </c>
      <c r="N1715" s="56" t="s">
        <v>165</v>
      </c>
      <c r="O1715" s="56" t="s">
        <v>749</v>
      </c>
      <c r="S1715" s="56" t="s">
        <v>465</v>
      </c>
      <c r="T1715" s="57" t="s">
        <v>255</v>
      </c>
      <c r="U1715" s="57">
        <v>1</v>
      </c>
      <c r="V1715" s="57">
        <v>139.91999999999999</v>
      </c>
      <c r="W1715" s="57" t="s">
        <v>1497</v>
      </c>
      <c r="X1715" s="65">
        <v>44595</v>
      </c>
      <c r="Y1715" s="65">
        <v>45734</v>
      </c>
      <c r="Z1715" s="69" t="s">
        <v>1080</v>
      </c>
      <c r="AA1715" s="322">
        <v>38650</v>
      </c>
      <c r="AB1715" s="56">
        <v>19</v>
      </c>
      <c r="AC1715" s="56">
        <v>9</v>
      </c>
      <c r="AD1715" s="65">
        <v>44895</v>
      </c>
      <c r="AE1715" s="117">
        <v>1027.78</v>
      </c>
      <c r="AF1715" s="117"/>
      <c r="AG1715" s="56" t="s">
        <v>441</v>
      </c>
      <c r="AH1715" s="65">
        <v>45077</v>
      </c>
      <c r="AI1715" s="65"/>
      <c r="AJ1715" s="65"/>
      <c r="AK1715" s="56" t="s">
        <v>2071</v>
      </c>
      <c r="AL1715" s="58">
        <v>1094.55</v>
      </c>
      <c r="AN1715" s="58" t="s">
        <v>2062</v>
      </c>
      <c r="AP1715" s="58"/>
      <c r="AQ1715" s="58"/>
      <c r="AR1715" s="58"/>
      <c r="AW1715" s="65">
        <v>45077</v>
      </c>
      <c r="AX1715" s="56">
        <v>1559</v>
      </c>
      <c r="BA1715" s="58">
        <v>1094.5</v>
      </c>
      <c r="BD1715" s="56"/>
      <c r="CS1715" s="58">
        <f>+AL1715+AT1715</f>
        <v>1094.55</v>
      </c>
      <c r="CT1715" s="76">
        <f>+BA1715+BG1715+BM1715+BS1715+BY1715+CE1715+CK1715+CQ1715</f>
        <v>1094.5</v>
      </c>
      <c r="CU1715" s="76">
        <f>+CS1715-CT1715</f>
        <v>4.9999999999954525E-2</v>
      </c>
      <c r="CV1715" s="81">
        <f>+AE1715-AL1715-AT1715</f>
        <v>-66.769999999999982</v>
      </c>
      <c r="CW1715" s="56" t="s">
        <v>3832</v>
      </c>
    </row>
    <row r="1716" spans="1:101">
      <c r="A1716" s="56" t="s">
        <v>748</v>
      </c>
      <c r="B1716" s="13">
        <v>13</v>
      </c>
      <c r="C1716" s="15" t="s">
        <v>402</v>
      </c>
      <c r="D1716" s="15" t="s">
        <v>403</v>
      </c>
      <c r="E1716" s="13"/>
      <c r="F1716" s="13"/>
      <c r="G1716" s="13" t="s">
        <v>255</v>
      </c>
      <c r="H1716" s="13">
        <v>1</v>
      </c>
      <c r="I1716" s="55">
        <v>139.91999999999999</v>
      </c>
      <c r="J1716" s="55">
        <v>44900</v>
      </c>
      <c r="K1716" s="15">
        <v>0</v>
      </c>
      <c r="L1716" s="15" t="s">
        <v>41</v>
      </c>
      <c r="M1716" s="56" t="s">
        <v>14</v>
      </c>
      <c r="N1716" s="56" t="s">
        <v>165</v>
      </c>
      <c r="O1716" s="56" t="s">
        <v>749</v>
      </c>
      <c r="S1716" s="56" t="s">
        <v>465</v>
      </c>
      <c r="T1716" s="57" t="s">
        <v>255</v>
      </c>
      <c r="U1716" s="57">
        <v>1</v>
      </c>
      <c r="V1716" s="57">
        <v>139.91999999999999</v>
      </c>
      <c r="W1716" s="57" t="s">
        <v>1497</v>
      </c>
      <c r="X1716" s="65">
        <v>44595</v>
      </c>
      <c r="Y1716" s="65">
        <v>45734</v>
      </c>
      <c r="Z1716" s="69" t="s">
        <v>1080</v>
      </c>
      <c r="AA1716" s="322">
        <v>38650</v>
      </c>
      <c r="AB1716" s="56">
        <v>19</v>
      </c>
      <c r="AC1716" s="56">
        <v>10</v>
      </c>
      <c r="AD1716" s="65">
        <v>44925</v>
      </c>
      <c r="AE1716" s="117">
        <v>1027.78</v>
      </c>
      <c r="AF1716" s="117"/>
      <c r="AG1716" s="56" t="s">
        <v>441</v>
      </c>
      <c r="AH1716" s="65">
        <v>45121</v>
      </c>
      <c r="AI1716" s="65"/>
      <c r="AJ1716" s="65"/>
      <c r="AK1716" s="56" t="s">
        <v>2072</v>
      </c>
      <c r="AL1716" s="58">
        <v>1094.5</v>
      </c>
      <c r="AN1716" s="58" t="s">
        <v>2063</v>
      </c>
      <c r="AP1716" s="58"/>
      <c r="AQ1716" s="58"/>
      <c r="AR1716" s="58"/>
      <c r="AW1716" s="65">
        <v>45112</v>
      </c>
      <c r="AX1716" s="56">
        <v>1673</v>
      </c>
      <c r="BA1716" s="58">
        <v>1094.5</v>
      </c>
      <c r="BD1716" s="56"/>
      <c r="CS1716" s="58">
        <f>+AL1716+AT1716</f>
        <v>1094.5</v>
      </c>
      <c r="CT1716" s="76">
        <f>+BA1716+BG1716+BM1716+BS1716+BY1716+CE1716+CK1716+CQ1716</f>
        <v>1094.5</v>
      </c>
      <c r="CU1716" s="76">
        <f>+CS1716-CT1716</f>
        <v>0</v>
      </c>
      <c r="CV1716" s="81">
        <f>+AE1716-AL1716-AT1716</f>
        <v>-66.720000000000027</v>
      </c>
      <c r="CW1716" s="56" t="s">
        <v>3832</v>
      </c>
    </row>
    <row r="1717" spans="1:101">
      <c r="A1717" s="56" t="s">
        <v>748</v>
      </c>
      <c r="B1717" s="13">
        <v>13</v>
      </c>
      <c r="C1717" s="15" t="s">
        <v>402</v>
      </c>
      <c r="D1717" s="15" t="s">
        <v>403</v>
      </c>
      <c r="E1717" s="13"/>
      <c r="F1717" s="13"/>
      <c r="G1717" s="13" t="s">
        <v>255</v>
      </c>
      <c r="H1717" s="13">
        <v>1</v>
      </c>
      <c r="I1717" s="55">
        <v>139.91999999999999</v>
      </c>
      <c r="J1717" s="55">
        <v>44900</v>
      </c>
      <c r="K1717" s="15">
        <v>0</v>
      </c>
      <c r="L1717" s="15" t="s">
        <v>41</v>
      </c>
      <c r="M1717" s="56" t="s">
        <v>14</v>
      </c>
      <c r="N1717" s="56" t="s">
        <v>165</v>
      </c>
      <c r="O1717" s="56" t="s">
        <v>749</v>
      </c>
      <c r="S1717" s="56" t="s">
        <v>465</v>
      </c>
      <c r="T1717" s="57" t="s">
        <v>255</v>
      </c>
      <c r="U1717" s="57">
        <v>1</v>
      </c>
      <c r="V1717" s="57">
        <v>139.91999999999999</v>
      </c>
      <c r="W1717" s="57" t="s">
        <v>1497</v>
      </c>
      <c r="X1717" s="65">
        <v>44595</v>
      </c>
      <c r="Y1717" s="65">
        <v>45734</v>
      </c>
      <c r="Z1717" s="69" t="s">
        <v>1080</v>
      </c>
      <c r="AA1717" s="322">
        <v>38650</v>
      </c>
      <c r="AB1717" s="56">
        <v>19</v>
      </c>
      <c r="AC1717" s="56">
        <v>11</v>
      </c>
      <c r="AD1717" s="65">
        <v>44956</v>
      </c>
      <c r="AE1717" s="117">
        <v>1027.78</v>
      </c>
      <c r="AF1717" s="117"/>
      <c r="AG1717" s="56" t="s">
        <v>441</v>
      </c>
      <c r="AH1717" s="65">
        <v>45146</v>
      </c>
      <c r="AI1717" s="65"/>
      <c r="AJ1717" s="65"/>
      <c r="AK1717" s="56" t="s">
        <v>2073</v>
      </c>
      <c r="AL1717" s="58">
        <v>1094.5</v>
      </c>
      <c r="AN1717" s="58" t="s">
        <v>2064</v>
      </c>
      <c r="AP1717" s="58"/>
      <c r="AQ1717" s="58"/>
      <c r="AR1717" s="58"/>
      <c r="AW1717" s="65">
        <v>45146</v>
      </c>
      <c r="AX1717" s="56">
        <v>1799</v>
      </c>
      <c r="BA1717" s="58">
        <v>1094.5</v>
      </c>
      <c r="BD1717" s="56"/>
      <c r="CS1717" s="58">
        <f>+AL1717+AT1717</f>
        <v>1094.5</v>
      </c>
      <c r="CT1717" s="76">
        <f>+BA1717+BG1717+BM1717+BS1717+BY1717+CE1717+CK1717+CQ1717</f>
        <v>1094.5</v>
      </c>
      <c r="CU1717" s="76">
        <f>+CS1717-CT1717</f>
        <v>0</v>
      </c>
      <c r="CV1717" s="81">
        <f>+AE1717-AL1717-AT1717</f>
        <v>-66.720000000000027</v>
      </c>
      <c r="CW1717" s="56" t="s">
        <v>3832</v>
      </c>
    </row>
    <row r="1718" spans="1:101">
      <c r="A1718" s="56" t="s">
        <v>748</v>
      </c>
      <c r="B1718" s="13">
        <v>13</v>
      </c>
      <c r="C1718" s="15" t="s">
        <v>402</v>
      </c>
      <c r="D1718" s="15" t="s">
        <v>403</v>
      </c>
      <c r="E1718" s="13"/>
      <c r="F1718" s="13"/>
      <c r="G1718" s="13" t="s">
        <v>255</v>
      </c>
      <c r="H1718" s="13">
        <v>1</v>
      </c>
      <c r="I1718" s="55">
        <v>139.91999999999999</v>
      </c>
      <c r="J1718" s="55">
        <v>44900</v>
      </c>
      <c r="K1718" s="15">
        <v>0</v>
      </c>
      <c r="L1718" s="15" t="s">
        <v>41</v>
      </c>
      <c r="M1718" s="56" t="s">
        <v>14</v>
      </c>
      <c r="N1718" s="56" t="s">
        <v>165</v>
      </c>
      <c r="O1718" s="56" t="s">
        <v>749</v>
      </c>
      <c r="S1718" s="56" t="s">
        <v>465</v>
      </c>
      <c r="T1718" s="57" t="s">
        <v>255</v>
      </c>
      <c r="U1718" s="57">
        <v>1</v>
      </c>
      <c r="V1718" s="57">
        <v>139.91999999999999</v>
      </c>
      <c r="W1718" s="57" t="s">
        <v>1497</v>
      </c>
      <c r="X1718" s="65">
        <v>44595</v>
      </c>
      <c r="Y1718" s="65">
        <v>45734</v>
      </c>
      <c r="Z1718" s="69" t="s">
        <v>1080</v>
      </c>
      <c r="AA1718" s="322">
        <v>38650</v>
      </c>
      <c r="AB1718" s="56">
        <v>19</v>
      </c>
      <c r="AC1718" s="56">
        <v>12</v>
      </c>
      <c r="AD1718" s="65">
        <v>44985</v>
      </c>
      <c r="AE1718" s="117">
        <v>1027.78</v>
      </c>
      <c r="AF1718" s="117"/>
      <c r="AG1718" s="56" t="s">
        <v>441</v>
      </c>
      <c r="AH1718" s="65">
        <v>45182</v>
      </c>
      <c r="AI1718" s="65"/>
      <c r="AJ1718" s="65"/>
      <c r="AK1718" s="56" t="s">
        <v>2074</v>
      </c>
      <c r="AL1718" s="58">
        <v>1094.5</v>
      </c>
      <c r="AN1718" s="58" t="s">
        <v>2065</v>
      </c>
      <c r="AP1718" s="58"/>
      <c r="AQ1718" s="58"/>
      <c r="AR1718" s="58"/>
      <c r="AW1718" s="65">
        <v>45181</v>
      </c>
      <c r="AX1718" s="56">
        <v>1893</v>
      </c>
      <c r="BA1718" s="58">
        <v>1094.5</v>
      </c>
      <c r="BD1718" s="56"/>
      <c r="CS1718" s="58">
        <f>+AL1718+AT1718</f>
        <v>1094.5</v>
      </c>
      <c r="CT1718" s="76">
        <f>+BA1718+BG1718+BM1718+BS1718+BY1718+CE1718+CK1718+CQ1718</f>
        <v>1094.5</v>
      </c>
      <c r="CU1718" s="76">
        <f>+CS1718-CT1718</f>
        <v>0</v>
      </c>
      <c r="CV1718" s="81">
        <f>+AE1718-AL1718-AT1718</f>
        <v>-66.720000000000027</v>
      </c>
      <c r="CW1718" s="56" t="s">
        <v>3832</v>
      </c>
    </row>
    <row r="1719" spans="1:101">
      <c r="A1719" s="56" t="s">
        <v>748</v>
      </c>
      <c r="B1719" s="13">
        <v>13</v>
      </c>
      <c r="C1719" s="15" t="s">
        <v>402</v>
      </c>
      <c r="D1719" s="15" t="s">
        <v>403</v>
      </c>
      <c r="E1719" s="13"/>
      <c r="F1719" s="13"/>
      <c r="G1719" s="13" t="s">
        <v>255</v>
      </c>
      <c r="H1719" s="13">
        <v>1</v>
      </c>
      <c r="I1719" s="55">
        <v>139.91999999999999</v>
      </c>
      <c r="J1719" s="55">
        <v>44900</v>
      </c>
      <c r="K1719" s="15">
        <v>0</v>
      </c>
      <c r="L1719" s="15" t="s">
        <v>41</v>
      </c>
      <c r="M1719" s="56" t="s">
        <v>14</v>
      </c>
      <c r="N1719" s="56" t="s">
        <v>165</v>
      </c>
      <c r="O1719" s="56" t="s">
        <v>749</v>
      </c>
      <c r="S1719" s="56" t="s">
        <v>465</v>
      </c>
      <c r="T1719" s="57" t="s">
        <v>255</v>
      </c>
      <c r="U1719" s="57">
        <v>1</v>
      </c>
      <c r="V1719" s="57">
        <v>139.91999999999999</v>
      </c>
      <c r="W1719" s="57" t="s">
        <v>1497</v>
      </c>
      <c r="X1719" s="65">
        <v>44595</v>
      </c>
      <c r="Y1719" s="65">
        <v>45734</v>
      </c>
      <c r="Z1719" s="69" t="s">
        <v>1080</v>
      </c>
      <c r="AA1719" s="322">
        <v>38650</v>
      </c>
      <c r="AB1719" s="56">
        <v>19</v>
      </c>
      <c r="AC1719" s="56">
        <v>13</v>
      </c>
      <c r="AD1719" s="65">
        <v>45015</v>
      </c>
      <c r="AE1719" s="117">
        <v>1027.78</v>
      </c>
      <c r="AF1719" s="117"/>
      <c r="AG1719" s="56" t="s">
        <v>441</v>
      </c>
      <c r="AH1719" s="65">
        <v>45205</v>
      </c>
      <c r="AI1719" s="65"/>
      <c r="AJ1719" s="65"/>
      <c r="AK1719" s="56" t="s">
        <v>2075</v>
      </c>
      <c r="AL1719" s="58">
        <v>1094.5</v>
      </c>
      <c r="AN1719" s="58" t="s">
        <v>2066</v>
      </c>
      <c r="AP1719" s="58"/>
      <c r="AQ1719" s="58"/>
      <c r="AR1719" s="58"/>
      <c r="AW1719" s="65">
        <v>45204</v>
      </c>
      <c r="AX1719" s="56">
        <v>1952</v>
      </c>
      <c r="BA1719" s="58">
        <v>1094.5</v>
      </c>
      <c r="BD1719" s="56"/>
      <c r="CS1719" s="58">
        <f>+AL1719+AT1719</f>
        <v>1094.5</v>
      </c>
      <c r="CT1719" s="76">
        <f>+BA1719+BG1719+BM1719+BS1719+BY1719+CE1719+CK1719+CQ1719</f>
        <v>1094.5</v>
      </c>
      <c r="CU1719" s="76">
        <f>+CS1719-CT1719</f>
        <v>0</v>
      </c>
      <c r="CV1719" s="81">
        <f>+AE1719-AL1719-AT1719</f>
        <v>-66.720000000000027</v>
      </c>
      <c r="CW1719" s="56" t="s">
        <v>3832</v>
      </c>
    </row>
    <row r="1720" spans="1:101">
      <c r="A1720" s="56" t="s">
        <v>748</v>
      </c>
      <c r="B1720" s="13">
        <v>13</v>
      </c>
      <c r="C1720" s="15" t="s">
        <v>402</v>
      </c>
      <c r="D1720" s="15" t="s">
        <v>403</v>
      </c>
      <c r="E1720" s="13"/>
      <c r="F1720" s="13"/>
      <c r="G1720" s="13" t="s">
        <v>255</v>
      </c>
      <c r="H1720" s="13">
        <v>1</v>
      </c>
      <c r="I1720" s="55">
        <v>139.91999999999999</v>
      </c>
      <c r="J1720" s="55">
        <v>44900</v>
      </c>
      <c r="K1720" s="15">
        <v>0</v>
      </c>
      <c r="L1720" s="15" t="s">
        <v>41</v>
      </c>
      <c r="M1720" s="56" t="s">
        <v>14</v>
      </c>
      <c r="N1720" s="56" t="s">
        <v>165</v>
      </c>
      <c r="O1720" s="56" t="s">
        <v>749</v>
      </c>
      <c r="S1720" s="56" t="s">
        <v>465</v>
      </c>
      <c r="T1720" s="57" t="s">
        <v>255</v>
      </c>
      <c r="U1720" s="57">
        <v>1</v>
      </c>
      <c r="V1720" s="57">
        <v>139.91999999999999</v>
      </c>
      <c r="W1720" s="57" t="s">
        <v>1497</v>
      </c>
      <c r="X1720" s="65">
        <v>44595</v>
      </c>
      <c r="Y1720" s="65">
        <v>45734</v>
      </c>
      <c r="Z1720" s="69" t="s">
        <v>1080</v>
      </c>
      <c r="AA1720" s="322">
        <v>38650</v>
      </c>
      <c r="AB1720" s="56">
        <v>19</v>
      </c>
      <c r="AC1720" s="56">
        <v>14</v>
      </c>
      <c r="AD1720" s="65">
        <v>45046</v>
      </c>
      <c r="AE1720" s="117">
        <v>1027.78</v>
      </c>
      <c r="AF1720" s="117"/>
      <c r="AG1720" s="56" t="s">
        <v>441</v>
      </c>
      <c r="AH1720" s="65">
        <v>45240</v>
      </c>
      <c r="AI1720" s="65"/>
      <c r="AJ1720" s="65"/>
      <c r="AK1720" s="56" t="s">
        <v>2076</v>
      </c>
      <c r="AL1720" s="58">
        <v>1094.5</v>
      </c>
      <c r="AN1720" s="58" t="s">
        <v>2067</v>
      </c>
      <c r="AP1720" s="58"/>
      <c r="AQ1720" s="58"/>
      <c r="AR1720" s="58"/>
      <c r="AW1720" s="65">
        <v>45239</v>
      </c>
      <c r="AX1720" s="56">
        <v>2037</v>
      </c>
      <c r="BA1720" s="58">
        <v>1094.5</v>
      </c>
      <c r="BD1720" s="56"/>
      <c r="CS1720" s="58">
        <f>+AL1720+AT1720</f>
        <v>1094.5</v>
      </c>
      <c r="CT1720" s="76">
        <f>+BA1720+BG1720+BM1720+BS1720+BY1720+CE1720+CK1720+CQ1720</f>
        <v>1094.5</v>
      </c>
      <c r="CU1720" s="76">
        <f>+CS1720-CT1720</f>
        <v>0</v>
      </c>
      <c r="CV1720" s="81">
        <f>+AE1720-AL1720-AT1720</f>
        <v>-66.720000000000027</v>
      </c>
      <c r="CW1720" s="56" t="s">
        <v>3832</v>
      </c>
    </row>
    <row r="1721" spans="1:101">
      <c r="A1721" s="56" t="s">
        <v>748</v>
      </c>
      <c r="B1721" s="13">
        <v>13</v>
      </c>
      <c r="C1721" s="15" t="s">
        <v>402</v>
      </c>
      <c r="D1721" s="15" t="s">
        <v>403</v>
      </c>
      <c r="E1721" s="13"/>
      <c r="F1721" s="13"/>
      <c r="G1721" s="13" t="s">
        <v>255</v>
      </c>
      <c r="H1721" s="13">
        <v>1</v>
      </c>
      <c r="I1721" s="55">
        <v>139.91999999999999</v>
      </c>
      <c r="J1721" s="55">
        <v>44900</v>
      </c>
      <c r="K1721" s="15">
        <v>0</v>
      </c>
      <c r="L1721" s="15" t="s">
        <v>41</v>
      </c>
      <c r="M1721" s="56" t="s">
        <v>14</v>
      </c>
      <c r="N1721" s="56" t="s">
        <v>165</v>
      </c>
      <c r="O1721" s="56" t="s">
        <v>749</v>
      </c>
      <c r="S1721" s="56" t="s">
        <v>465</v>
      </c>
      <c r="T1721" s="57" t="s">
        <v>255</v>
      </c>
      <c r="U1721" s="57">
        <v>1</v>
      </c>
      <c r="V1721" s="57">
        <v>139.91999999999999</v>
      </c>
      <c r="W1721" s="57" t="s">
        <v>1497</v>
      </c>
      <c r="X1721" s="65">
        <v>44595</v>
      </c>
      <c r="Y1721" s="65">
        <v>45734</v>
      </c>
      <c r="Z1721" s="69" t="s">
        <v>1080</v>
      </c>
      <c r="AA1721" s="322">
        <v>38650</v>
      </c>
      <c r="AB1721" s="56">
        <v>19</v>
      </c>
      <c r="AC1721" s="56">
        <v>15</v>
      </c>
      <c r="AD1721" s="65">
        <v>45076</v>
      </c>
      <c r="AE1721" s="117">
        <v>1027.78</v>
      </c>
      <c r="AF1721" s="117"/>
      <c r="AG1721" s="56" t="s">
        <v>441</v>
      </c>
      <c r="AH1721" s="65">
        <v>45303</v>
      </c>
      <c r="AI1721" s="65"/>
      <c r="AJ1721" s="65"/>
      <c r="AK1721" s="56" t="s">
        <v>2077</v>
      </c>
      <c r="AL1721" s="58">
        <v>1094</v>
      </c>
      <c r="AN1721" s="58" t="s">
        <v>2079</v>
      </c>
      <c r="AP1721" s="58"/>
      <c r="AQ1721" s="58"/>
      <c r="AR1721" s="58"/>
      <c r="AW1721" s="65">
        <v>45303</v>
      </c>
      <c r="AX1721" s="56">
        <v>2207</v>
      </c>
      <c r="BA1721" s="58">
        <v>1094</v>
      </c>
      <c r="BD1721" s="56"/>
      <c r="CS1721" s="58">
        <f>+AL1721+AT1721</f>
        <v>1094</v>
      </c>
      <c r="CT1721" s="76">
        <f>+BA1721+BG1721+BM1721+BS1721+BY1721+CE1721+CK1721+CQ1721</f>
        <v>1094</v>
      </c>
      <c r="CU1721" s="76">
        <f>+CS1721-CT1721</f>
        <v>0</v>
      </c>
      <c r="CV1721" s="81">
        <f>+AE1721-AL1721-AT1721</f>
        <v>-66.220000000000027</v>
      </c>
      <c r="CW1721" s="56" t="s">
        <v>3832</v>
      </c>
    </row>
    <row r="1722" spans="1:101">
      <c r="A1722" s="56" t="s">
        <v>748</v>
      </c>
      <c r="B1722" s="13">
        <v>13</v>
      </c>
      <c r="C1722" s="15" t="s">
        <v>402</v>
      </c>
      <c r="D1722" s="15" t="s">
        <v>403</v>
      </c>
      <c r="E1722" s="13"/>
      <c r="F1722" s="13"/>
      <c r="G1722" s="13" t="s">
        <v>255</v>
      </c>
      <c r="H1722" s="13">
        <v>1</v>
      </c>
      <c r="I1722" s="55">
        <v>139.91999999999999</v>
      </c>
      <c r="J1722" s="55">
        <v>44900</v>
      </c>
      <c r="K1722" s="15">
        <v>0</v>
      </c>
      <c r="L1722" s="15" t="s">
        <v>41</v>
      </c>
      <c r="M1722" s="56" t="s">
        <v>14</v>
      </c>
      <c r="N1722" s="56" t="s">
        <v>165</v>
      </c>
      <c r="O1722" s="56" t="s">
        <v>749</v>
      </c>
      <c r="S1722" s="56" t="s">
        <v>465</v>
      </c>
      <c r="T1722" s="57" t="s">
        <v>255</v>
      </c>
      <c r="U1722" s="57">
        <v>1</v>
      </c>
      <c r="V1722" s="57">
        <v>139.91999999999999</v>
      </c>
      <c r="W1722" s="57" t="s">
        <v>1497</v>
      </c>
      <c r="X1722" s="65">
        <v>44595</v>
      </c>
      <c r="Y1722" s="65">
        <v>45734</v>
      </c>
      <c r="Z1722" s="69" t="s">
        <v>1080</v>
      </c>
      <c r="AA1722" s="322">
        <v>38650</v>
      </c>
      <c r="AB1722" s="56">
        <v>19</v>
      </c>
      <c r="AC1722" s="56">
        <v>16</v>
      </c>
      <c r="AD1722" s="65">
        <v>45107</v>
      </c>
      <c r="AE1722" s="117">
        <v>1027.78</v>
      </c>
      <c r="AF1722" s="117"/>
      <c r="AG1722" s="56" t="s">
        <v>441</v>
      </c>
      <c r="AH1722" s="65">
        <v>45324</v>
      </c>
      <c r="AI1722" s="65"/>
      <c r="AJ1722" s="65"/>
      <c r="AK1722" s="56" t="s">
        <v>2078</v>
      </c>
      <c r="AL1722" s="58">
        <v>1095</v>
      </c>
      <c r="AN1722" s="58" t="s">
        <v>2080</v>
      </c>
      <c r="AP1722" s="58"/>
      <c r="AQ1722" s="58"/>
      <c r="AR1722" s="58"/>
      <c r="AW1722" s="65">
        <v>45323</v>
      </c>
      <c r="AX1722" s="56">
        <v>2263</v>
      </c>
      <c r="BA1722" s="58">
        <v>1095</v>
      </c>
      <c r="BD1722" s="56"/>
      <c r="CS1722" s="58">
        <f>+AL1722+AT1722</f>
        <v>1095</v>
      </c>
      <c r="CT1722" s="76">
        <f>+BA1722+BG1722+BM1722+BS1722+BY1722+CE1722+CK1722+CQ1722</f>
        <v>1095</v>
      </c>
      <c r="CU1722" s="76">
        <f>+CS1722-CT1722</f>
        <v>0</v>
      </c>
      <c r="CV1722" s="81">
        <f>+AE1722-AL1722-AT1722</f>
        <v>-67.220000000000027</v>
      </c>
      <c r="CW1722" s="56" t="s">
        <v>3832</v>
      </c>
    </row>
    <row r="1723" spans="1:101">
      <c r="A1723" s="56" t="s">
        <v>748</v>
      </c>
      <c r="B1723" s="13">
        <v>13</v>
      </c>
      <c r="C1723" s="15" t="s">
        <v>402</v>
      </c>
      <c r="D1723" s="15" t="s">
        <v>403</v>
      </c>
      <c r="E1723" s="13"/>
      <c r="F1723" s="13"/>
      <c r="G1723" s="13" t="s">
        <v>255</v>
      </c>
      <c r="H1723" s="13">
        <v>1</v>
      </c>
      <c r="I1723" s="55">
        <v>139.91999999999999</v>
      </c>
      <c r="J1723" s="55">
        <v>44900</v>
      </c>
      <c r="K1723" s="15">
        <v>0</v>
      </c>
      <c r="L1723" s="15" t="s">
        <v>41</v>
      </c>
      <c r="M1723" s="56" t="s">
        <v>14</v>
      </c>
      <c r="N1723" s="56" t="s">
        <v>165</v>
      </c>
      <c r="O1723" s="56" t="s">
        <v>749</v>
      </c>
      <c r="S1723" s="56" t="s">
        <v>465</v>
      </c>
      <c r="T1723" s="57" t="s">
        <v>255</v>
      </c>
      <c r="U1723" s="57">
        <v>1</v>
      </c>
      <c r="V1723" s="57">
        <v>139.91999999999999</v>
      </c>
      <c r="W1723" s="57" t="s">
        <v>1497</v>
      </c>
      <c r="X1723" s="65">
        <v>44595</v>
      </c>
      <c r="Y1723" s="65">
        <v>45734</v>
      </c>
      <c r="Z1723" s="69" t="s">
        <v>1080</v>
      </c>
      <c r="AA1723" s="322">
        <v>38650</v>
      </c>
      <c r="AB1723" s="56">
        <v>19</v>
      </c>
      <c r="AC1723" s="56">
        <v>17</v>
      </c>
      <c r="AD1723" s="65">
        <v>45137</v>
      </c>
      <c r="AE1723" s="117">
        <v>1027.78</v>
      </c>
      <c r="AF1723" s="117"/>
      <c r="AP1723" s="58"/>
      <c r="AQ1723" s="58"/>
      <c r="AR1723" s="58"/>
      <c r="AW1723" s="56"/>
      <c r="BD1723" s="56"/>
      <c r="CS1723" s="58">
        <f>+AL1723+AT1723</f>
        <v>0</v>
      </c>
      <c r="CT1723" s="76">
        <f>+BA1723+BG1723+BM1723+BS1723+BY1723+CE1723+CK1723+CQ1723</f>
        <v>0</v>
      </c>
      <c r="CU1723" s="76">
        <f>+CS1723-CT1723</f>
        <v>0</v>
      </c>
      <c r="CV1723" s="81">
        <f>+AE1723-AL1723-AT1723</f>
        <v>1027.78</v>
      </c>
    </row>
    <row r="1724" spans="1:101">
      <c r="A1724" s="56" t="s">
        <v>748</v>
      </c>
      <c r="B1724" s="13">
        <v>13</v>
      </c>
      <c r="C1724" s="15" t="s">
        <v>402</v>
      </c>
      <c r="D1724" s="15" t="s">
        <v>403</v>
      </c>
      <c r="E1724" s="13"/>
      <c r="F1724" s="13"/>
      <c r="G1724" s="13" t="s">
        <v>255</v>
      </c>
      <c r="H1724" s="13">
        <v>1</v>
      </c>
      <c r="I1724" s="55">
        <v>139.91999999999999</v>
      </c>
      <c r="J1724" s="55">
        <v>44900</v>
      </c>
      <c r="K1724" s="15">
        <v>0</v>
      </c>
      <c r="L1724" s="15" t="s">
        <v>41</v>
      </c>
      <c r="M1724" s="56" t="s">
        <v>14</v>
      </c>
      <c r="N1724" s="56" t="s">
        <v>165</v>
      </c>
      <c r="O1724" s="56" t="s">
        <v>749</v>
      </c>
      <c r="S1724" s="56" t="s">
        <v>465</v>
      </c>
      <c r="T1724" s="57" t="s">
        <v>255</v>
      </c>
      <c r="U1724" s="57">
        <v>1</v>
      </c>
      <c r="V1724" s="57">
        <v>139.91999999999999</v>
      </c>
      <c r="W1724" s="57" t="s">
        <v>1497</v>
      </c>
      <c r="X1724" s="65">
        <v>44595</v>
      </c>
      <c r="Y1724" s="65">
        <v>45734</v>
      </c>
      <c r="Z1724" s="69" t="s">
        <v>1080</v>
      </c>
      <c r="AA1724" s="322">
        <v>38650</v>
      </c>
      <c r="AB1724" s="56">
        <v>19</v>
      </c>
      <c r="AC1724" s="56">
        <v>18</v>
      </c>
      <c r="AD1724" s="65">
        <v>45168</v>
      </c>
      <c r="AE1724" s="117">
        <v>1027.78</v>
      </c>
      <c r="AF1724" s="117"/>
      <c r="AP1724" s="58"/>
      <c r="AQ1724" s="58"/>
      <c r="AR1724" s="58"/>
      <c r="AW1724" s="56"/>
      <c r="BD1724" s="56"/>
      <c r="CS1724" s="58">
        <f>+AL1724+AT1724</f>
        <v>0</v>
      </c>
      <c r="CT1724" s="76">
        <f>+BA1724+BG1724+BM1724+BS1724+BY1724+CE1724+CK1724+CQ1724</f>
        <v>0</v>
      </c>
      <c r="CU1724" s="76">
        <f>+CS1724-CT1724</f>
        <v>0</v>
      </c>
      <c r="CV1724" s="81">
        <f>+AE1724-AL1724-AT1724</f>
        <v>1027.78</v>
      </c>
    </row>
    <row r="1725" spans="1:101">
      <c r="A1725" s="56" t="s">
        <v>748</v>
      </c>
      <c r="B1725" s="13">
        <v>13</v>
      </c>
      <c r="C1725" s="15" t="s">
        <v>402</v>
      </c>
      <c r="D1725" s="15" t="s">
        <v>403</v>
      </c>
      <c r="E1725" s="13"/>
      <c r="F1725" s="13"/>
      <c r="G1725" s="13" t="s">
        <v>255</v>
      </c>
      <c r="H1725" s="13">
        <v>1</v>
      </c>
      <c r="I1725" s="55">
        <v>139.91999999999999</v>
      </c>
      <c r="J1725" s="55">
        <v>44900</v>
      </c>
      <c r="K1725" s="15">
        <v>0</v>
      </c>
      <c r="L1725" s="15" t="s">
        <v>41</v>
      </c>
      <c r="M1725" s="56" t="s">
        <v>14</v>
      </c>
      <c r="N1725" s="56" t="s">
        <v>165</v>
      </c>
      <c r="O1725" s="56" t="s">
        <v>749</v>
      </c>
      <c r="S1725" s="56" t="s">
        <v>465</v>
      </c>
      <c r="T1725" s="57" t="s">
        <v>255</v>
      </c>
      <c r="U1725" s="57">
        <v>1</v>
      </c>
      <c r="V1725" s="57">
        <v>139.91999999999999</v>
      </c>
      <c r="W1725" s="57" t="s">
        <v>1497</v>
      </c>
      <c r="X1725" s="65">
        <v>44595</v>
      </c>
      <c r="Y1725" s="65">
        <v>45734</v>
      </c>
      <c r="Z1725" s="69" t="s">
        <v>1080</v>
      </c>
      <c r="AA1725" s="322">
        <v>38650</v>
      </c>
      <c r="AB1725" s="56">
        <v>19</v>
      </c>
      <c r="AC1725" s="56">
        <v>19</v>
      </c>
      <c r="AD1725" s="65">
        <v>45199</v>
      </c>
      <c r="AE1725" s="117">
        <v>1027.78</v>
      </c>
      <c r="AF1725" s="117"/>
      <c r="AP1725" s="58"/>
      <c r="AQ1725" s="58"/>
      <c r="AR1725" s="58"/>
      <c r="AW1725" s="56"/>
      <c r="BD1725" s="56"/>
      <c r="CS1725" s="58">
        <f>+AL1725+AT1725</f>
        <v>0</v>
      </c>
      <c r="CT1725" s="76">
        <f>+BA1725+BG1725+BM1725+BS1725+BY1725+CE1725+CK1725+CQ1725</f>
        <v>0</v>
      </c>
      <c r="CU1725" s="76">
        <f>+CS1725-CT1725</f>
        <v>0</v>
      </c>
      <c r="CV1725" s="81">
        <f>+AE1725-AL1725-AT1725</f>
        <v>1027.78</v>
      </c>
    </row>
    <row r="1726" spans="1:101">
      <c r="A1726" s="56" t="s">
        <v>748</v>
      </c>
      <c r="B1726" s="13">
        <v>13</v>
      </c>
      <c r="C1726" s="15" t="s">
        <v>402</v>
      </c>
      <c r="D1726" s="15" t="s">
        <v>403</v>
      </c>
      <c r="E1726" s="13"/>
      <c r="F1726" s="13"/>
      <c r="G1726" s="13" t="s">
        <v>255</v>
      </c>
      <c r="H1726" s="13">
        <v>1</v>
      </c>
      <c r="I1726" s="55">
        <v>139.91999999999999</v>
      </c>
      <c r="J1726" s="55">
        <v>44900</v>
      </c>
      <c r="K1726" s="15">
        <v>0</v>
      </c>
      <c r="L1726" s="15" t="s">
        <v>41</v>
      </c>
      <c r="M1726" s="56" t="s">
        <v>14</v>
      </c>
      <c r="N1726" s="56" t="s">
        <v>165</v>
      </c>
      <c r="O1726" s="56" t="s">
        <v>749</v>
      </c>
      <c r="S1726" s="56" t="s">
        <v>754</v>
      </c>
      <c r="V1726" s="57">
        <v>12.5</v>
      </c>
      <c r="W1726" s="57" t="s">
        <v>1497</v>
      </c>
      <c r="X1726" s="65">
        <v>44595</v>
      </c>
      <c r="Y1726" s="65">
        <v>44595</v>
      </c>
      <c r="Z1726" s="69" t="s">
        <v>1080</v>
      </c>
      <c r="AA1726" s="322">
        <v>5500</v>
      </c>
      <c r="AB1726" s="56">
        <v>24</v>
      </c>
      <c r="AC1726" s="56">
        <v>1</v>
      </c>
      <c r="AD1726" s="65">
        <v>45229</v>
      </c>
      <c r="AE1726" s="117">
        <v>229.17</v>
      </c>
      <c r="AF1726" s="117"/>
      <c r="AP1726" s="58"/>
      <c r="AQ1726" s="58"/>
      <c r="AR1726" s="58"/>
      <c r="AW1726" s="56"/>
      <c r="BD1726" s="56"/>
      <c r="CS1726" s="58">
        <f>+AL1726+AT1726</f>
        <v>0</v>
      </c>
      <c r="CT1726" s="76">
        <f>+BA1726+BG1726+BM1726+BS1726+BY1726+CE1726+CK1726+CQ1726</f>
        <v>0</v>
      </c>
      <c r="CU1726" s="76">
        <f>+CS1726-CT1726</f>
        <v>0</v>
      </c>
      <c r="CV1726" s="81">
        <f>+AE1726-AL1726-AT1726</f>
        <v>229.17</v>
      </c>
    </row>
    <row r="1727" spans="1:101">
      <c r="A1727" s="56" t="s">
        <v>748</v>
      </c>
      <c r="B1727" s="13">
        <v>13</v>
      </c>
      <c r="C1727" s="15" t="s">
        <v>402</v>
      </c>
      <c r="D1727" s="15" t="s">
        <v>403</v>
      </c>
      <c r="E1727" s="13"/>
      <c r="F1727" s="13"/>
      <c r="G1727" s="13" t="s">
        <v>255</v>
      </c>
      <c r="H1727" s="13">
        <v>1</v>
      </c>
      <c r="I1727" s="55">
        <v>139.91999999999999</v>
      </c>
      <c r="J1727" s="55">
        <v>44900</v>
      </c>
      <c r="K1727" s="15">
        <v>0</v>
      </c>
      <c r="L1727" s="15" t="s">
        <v>41</v>
      </c>
      <c r="M1727" s="56" t="s">
        <v>14</v>
      </c>
      <c r="N1727" s="56" t="s">
        <v>165</v>
      </c>
      <c r="O1727" s="56" t="s">
        <v>749</v>
      </c>
      <c r="S1727" s="56" t="s">
        <v>754</v>
      </c>
      <c r="V1727" s="57">
        <v>12.5</v>
      </c>
      <c r="W1727" s="57" t="s">
        <v>1497</v>
      </c>
      <c r="X1727" s="65">
        <v>44595</v>
      </c>
      <c r="Y1727" s="65">
        <v>44595</v>
      </c>
      <c r="Z1727" s="69" t="s">
        <v>1080</v>
      </c>
      <c r="AA1727" s="322">
        <v>5500</v>
      </c>
      <c r="AB1727" s="56">
        <v>24</v>
      </c>
      <c r="AC1727" s="56">
        <v>2</v>
      </c>
      <c r="AD1727" s="65">
        <v>45260</v>
      </c>
      <c r="AE1727" s="117">
        <v>229.17</v>
      </c>
      <c r="AF1727" s="117"/>
      <c r="AP1727" s="58"/>
      <c r="AQ1727" s="58"/>
      <c r="AR1727" s="58"/>
      <c r="AW1727" s="56"/>
      <c r="BD1727" s="56"/>
      <c r="CS1727" s="58">
        <f>+AL1727+AT1727</f>
        <v>0</v>
      </c>
      <c r="CT1727" s="76">
        <f>+BA1727+BG1727+BM1727+BS1727+BY1727+CE1727+CK1727+CQ1727</f>
        <v>0</v>
      </c>
      <c r="CU1727" s="76">
        <f>+CS1727-CT1727</f>
        <v>0</v>
      </c>
      <c r="CV1727" s="81">
        <f>+AE1727-AL1727-AT1727</f>
        <v>229.17</v>
      </c>
    </row>
    <row r="1728" spans="1:101">
      <c r="A1728" s="56" t="s">
        <v>748</v>
      </c>
      <c r="B1728" s="13">
        <v>13</v>
      </c>
      <c r="C1728" s="15" t="s">
        <v>402</v>
      </c>
      <c r="D1728" s="15" t="s">
        <v>403</v>
      </c>
      <c r="E1728" s="13"/>
      <c r="F1728" s="13"/>
      <c r="G1728" s="13" t="s">
        <v>255</v>
      </c>
      <c r="H1728" s="13">
        <v>1</v>
      </c>
      <c r="I1728" s="55">
        <v>139.91999999999999</v>
      </c>
      <c r="J1728" s="55">
        <v>44900</v>
      </c>
      <c r="K1728" s="15">
        <v>0</v>
      </c>
      <c r="L1728" s="15" t="s">
        <v>41</v>
      </c>
      <c r="M1728" s="56" t="s">
        <v>14</v>
      </c>
      <c r="N1728" s="56" t="s">
        <v>165</v>
      </c>
      <c r="O1728" s="56" t="s">
        <v>749</v>
      </c>
      <c r="S1728" s="56" t="s">
        <v>754</v>
      </c>
      <c r="V1728" s="57">
        <v>12.5</v>
      </c>
      <c r="W1728" s="57" t="s">
        <v>1497</v>
      </c>
      <c r="X1728" s="65">
        <v>44595</v>
      </c>
      <c r="Y1728" s="65">
        <v>44595</v>
      </c>
      <c r="Z1728" s="69" t="s">
        <v>1080</v>
      </c>
      <c r="AA1728" s="322">
        <v>5500</v>
      </c>
      <c r="AB1728" s="56">
        <v>24</v>
      </c>
      <c r="AC1728" s="56">
        <v>3</v>
      </c>
      <c r="AD1728" s="65">
        <v>45290</v>
      </c>
      <c r="AE1728" s="117">
        <v>229.17</v>
      </c>
      <c r="AF1728" s="117"/>
      <c r="AP1728" s="58"/>
      <c r="AQ1728" s="58"/>
      <c r="AR1728" s="58"/>
      <c r="AW1728" s="56"/>
      <c r="BD1728" s="56"/>
      <c r="CS1728" s="58">
        <f>+AL1728+AT1728</f>
        <v>0</v>
      </c>
      <c r="CT1728" s="76">
        <f>+BA1728+BG1728+BM1728+BS1728+BY1728+CE1728+CK1728+CQ1728</f>
        <v>0</v>
      </c>
      <c r="CU1728" s="76">
        <f>+CS1728-CT1728</f>
        <v>0</v>
      </c>
      <c r="CV1728" s="81">
        <f>+AE1728-AL1728-AT1728</f>
        <v>229.17</v>
      </c>
    </row>
    <row r="1729" spans="1:100">
      <c r="A1729" s="56" t="s">
        <v>748</v>
      </c>
      <c r="B1729" s="13">
        <v>13</v>
      </c>
      <c r="C1729" s="15" t="s">
        <v>402</v>
      </c>
      <c r="D1729" s="15" t="s">
        <v>403</v>
      </c>
      <c r="E1729" s="13"/>
      <c r="F1729" s="13"/>
      <c r="G1729" s="13" t="s">
        <v>255</v>
      </c>
      <c r="H1729" s="13">
        <v>1</v>
      </c>
      <c r="I1729" s="55">
        <v>139.91999999999999</v>
      </c>
      <c r="J1729" s="55">
        <v>44900</v>
      </c>
      <c r="K1729" s="15">
        <v>0</v>
      </c>
      <c r="L1729" s="15" t="s">
        <v>41</v>
      </c>
      <c r="M1729" s="56" t="s">
        <v>14</v>
      </c>
      <c r="N1729" s="56" t="s">
        <v>165</v>
      </c>
      <c r="O1729" s="56" t="s">
        <v>749</v>
      </c>
      <c r="S1729" s="56" t="s">
        <v>754</v>
      </c>
      <c r="V1729" s="57">
        <v>12.5</v>
      </c>
      <c r="W1729" s="57" t="s">
        <v>1497</v>
      </c>
      <c r="X1729" s="65">
        <v>44595</v>
      </c>
      <c r="Y1729" s="65">
        <v>44595</v>
      </c>
      <c r="Z1729" s="69" t="s">
        <v>1080</v>
      </c>
      <c r="AA1729" s="322">
        <v>5500</v>
      </c>
      <c r="AB1729" s="56">
        <v>24</v>
      </c>
      <c r="AC1729" s="56">
        <v>4</v>
      </c>
      <c r="AD1729" s="65">
        <v>45321</v>
      </c>
      <c r="AE1729" s="117">
        <v>229.17</v>
      </c>
      <c r="AF1729" s="117"/>
      <c r="AP1729" s="58"/>
      <c r="AQ1729" s="58"/>
      <c r="AR1729" s="58"/>
      <c r="AW1729" s="56"/>
      <c r="BD1729" s="56"/>
      <c r="CS1729" s="58">
        <f>+AL1729+AT1729</f>
        <v>0</v>
      </c>
      <c r="CT1729" s="76">
        <f>+BA1729+BG1729+BM1729+BS1729+BY1729+CE1729+CK1729+CQ1729</f>
        <v>0</v>
      </c>
      <c r="CU1729" s="76">
        <f>+CS1729-CT1729</f>
        <v>0</v>
      </c>
      <c r="CV1729" s="81">
        <f>+AE1729-AL1729-AT1729</f>
        <v>229.17</v>
      </c>
    </row>
    <row r="1730" spans="1:100">
      <c r="A1730" s="56" t="s">
        <v>748</v>
      </c>
      <c r="B1730" s="13">
        <v>13</v>
      </c>
      <c r="C1730" s="15" t="s">
        <v>402</v>
      </c>
      <c r="D1730" s="15" t="s">
        <v>403</v>
      </c>
      <c r="E1730" s="13"/>
      <c r="F1730" s="13"/>
      <c r="G1730" s="13" t="s">
        <v>255</v>
      </c>
      <c r="H1730" s="13">
        <v>1</v>
      </c>
      <c r="I1730" s="55">
        <v>139.91999999999999</v>
      </c>
      <c r="J1730" s="55">
        <v>44900</v>
      </c>
      <c r="K1730" s="15">
        <v>0</v>
      </c>
      <c r="L1730" s="15" t="s">
        <v>41</v>
      </c>
      <c r="M1730" s="56" t="s">
        <v>14</v>
      </c>
      <c r="N1730" s="56" t="s">
        <v>165</v>
      </c>
      <c r="O1730" s="56" t="s">
        <v>749</v>
      </c>
      <c r="S1730" s="56" t="s">
        <v>754</v>
      </c>
      <c r="V1730" s="57">
        <v>12.5</v>
      </c>
      <c r="W1730" s="57" t="s">
        <v>1497</v>
      </c>
      <c r="X1730" s="65">
        <v>44595</v>
      </c>
      <c r="Y1730" s="65">
        <v>44595</v>
      </c>
      <c r="Z1730" s="69" t="s">
        <v>1080</v>
      </c>
      <c r="AA1730" s="322">
        <v>5500</v>
      </c>
      <c r="AB1730" s="56">
        <v>24</v>
      </c>
      <c r="AC1730" s="56">
        <v>5</v>
      </c>
      <c r="AD1730" s="65">
        <v>45351</v>
      </c>
      <c r="AE1730" s="117">
        <v>229.17</v>
      </c>
      <c r="AF1730" s="117"/>
      <c r="AP1730" s="58"/>
      <c r="AQ1730" s="58"/>
      <c r="AR1730" s="58"/>
      <c r="AW1730" s="56"/>
      <c r="BD1730" s="56"/>
      <c r="CS1730" s="58">
        <f>+AL1730+AT1730</f>
        <v>0</v>
      </c>
      <c r="CT1730" s="76">
        <f>+BA1730+BG1730+BM1730+BS1730+BY1730+CE1730+CK1730+CQ1730</f>
        <v>0</v>
      </c>
      <c r="CU1730" s="76">
        <f>+CS1730-CT1730</f>
        <v>0</v>
      </c>
      <c r="CV1730" s="81">
        <f>+AE1730-AL1730-AT1730</f>
        <v>229.17</v>
      </c>
    </row>
    <row r="1731" spans="1:100">
      <c r="A1731" s="56" t="s">
        <v>748</v>
      </c>
      <c r="B1731" s="13">
        <v>13</v>
      </c>
      <c r="C1731" s="15" t="s">
        <v>402</v>
      </c>
      <c r="D1731" s="15" t="s">
        <v>403</v>
      </c>
      <c r="E1731" s="13"/>
      <c r="F1731" s="13"/>
      <c r="G1731" s="13" t="s">
        <v>255</v>
      </c>
      <c r="H1731" s="13">
        <v>1</v>
      </c>
      <c r="I1731" s="55">
        <v>139.91999999999999</v>
      </c>
      <c r="J1731" s="55">
        <v>44900</v>
      </c>
      <c r="K1731" s="15">
        <v>0</v>
      </c>
      <c r="L1731" s="15" t="s">
        <v>41</v>
      </c>
      <c r="M1731" s="56" t="s">
        <v>14</v>
      </c>
      <c r="N1731" s="56" t="s">
        <v>165</v>
      </c>
      <c r="O1731" s="56" t="s">
        <v>749</v>
      </c>
      <c r="S1731" s="56" t="s">
        <v>754</v>
      </c>
      <c r="V1731" s="57">
        <v>12.5</v>
      </c>
      <c r="W1731" s="57" t="s">
        <v>1497</v>
      </c>
      <c r="X1731" s="65">
        <v>44595</v>
      </c>
      <c r="Y1731" s="65">
        <v>44595</v>
      </c>
      <c r="Z1731" s="69" t="s">
        <v>1080</v>
      </c>
      <c r="AA1731" s="322">
        <v>5500</v>
      </c>
      <c r="AB1731" s="56">
        <v>24</v>
      </c>
      <c r="AC1731" s="56">
        <v>6</v>
      </c>
      <c r="AD1731" s="65">
        <v>45381</v>
      </c>
      <c r="AE1731" s="117">
        <v>229.17</v>
      </c>
      <c r="AF1731" s="117"/>
      <c r="AP1731" s="58"/>
      <c r="AQ1731" s="58"/>
      <c r="AR1731" s="58"/>
      <c r="AW1731" s="56"/>
      <c r="BD1731" s="56"/>
      <c r="CS1731" s="58">
        <f>+AL1731+AT1731</f>
        <v>0</v>
      </c>
      <c r="CT1731" s="76">
        <f>+BA1731+BG1731+BM1731+BS1731+BY1731+CE1731+CK1731+CQ1731</f>
        <v>0</v>
      </c>
      <c r="CU1731" s="76">
        <f>+CS1731-CT1731</f>
        <v>0</v>
      </c>
      <c r="CV1731" s="81">
        <f>+AE1731-AL1731-AT1731</f>
        <v>229.17</v>
      </c>
    </row>
    <row r="1732" spans="1:100">
      <c r="A1732" s="56" t="s">
        <v>748</v>
      </c>
      <c r="B1732" s="13">
        <v>13</v>
      </c>
      <c r="C1732" s="15" t="s">
        <v>402</v>
      </c>
      <c r="D1732" s="15" t="s">
        <v>403</v>
      </c>
      <c r="E1732" s="13"/>
      <c r="F1732" s="13"/>
      <c r="G1732" s="13" t="s">
        <v>255</v>
      </c>
      <c r="H1732" s="13">
        <v>1</v>
      </c>
      <c r="I1732" s="55">
        <v>139.91999999999999</v>
      </c>
      <c r="J1732" s="55">
        <v>44900</v>
      </c>
      <c r="K1732" s="15">
        <v>0</v>
      </c>
      <c r="L1732" s="15" t="s">
        <v>41</v>
      </c>
      <c r="M1732" s="56" t="s">
        <v>14</v>
      </c>
      <c r="N1732" s="56" t="s">
        <v>165</v>
      </c>
      <c r="O1732" s="56" t="s">
        <v>749</v>
      </c>
      <c r="S1732" s="56" t="s">
        <v>754</v>
      </c>
      <c r="V1732" s="57">
        <v>12.5</v>
      </c>
      <c r="W1732" s="57" t="s">
        <v>1497</v>
      </c>
      <c r="X1732" s="65">
        <v>44595</v>
      </c>
      <c r="Y1732" s="65">
        <v>44595</v>
      </c>
      <c r="Z1732" s="69" t="s">
        <v>1080</v>
      </c>
      <c r="AA1732" s="322">
        <v>5500</v>
      </c>
      <c r="AB1732" s="56">
        <v>24</v>
      </c>
      <c r="AC1732" s="56">
        <v>7</v>
      </c>
      <c r="AD1732" s="65">
        <v>45412</v>
      </c>
      <c r="AE1732" s="117">
        <v>229.17</v>
      </c>
      <c r="AF1732" s="117"/>
      <c r="AP1732" s="58"/>
      <c r="AQ1732" s="58"/>
      <c r="AR1732" s="58"/>
      <c r="AW1732" s="56"/>
      <c r="BD1732" s="56"/>
      <c r="CS1732" s="58">
        <f>+AL1732+AT1732</f>
        <v>0</v>
      </c>
      <c r="CT1732" s="76">
        <f>+BA1732+BG1732+BM1732+BS1732+BY1732+CE1732+CK1732+CQ1732</f>
        <v>0</v>
      </c>
      <c r="CU1732" s="76">
        <f>+CS1732-CT1732</f>
        <v>0</v>
      </c>
      <c r="CV1732" s="81">
        <f>+AE1732-AL1732-AT1732</f>
        <v>229.17</v>
      </c>
    </row>
    <row r="1733" spans="1:100">
      <c r="A1733" s="56" t="s">
        <v>748</v>
      </c>
      <c r="B1733" s="13">
        <v>13</v>
      </c>
      <c r="C1733" s="15" t="s">
        <v>402</v>
      </c>
      <c r="D1733" s="15" t="s">
        <v>403</v>
      </c>
      <c r="E1733" s="13"/>
      <c r="F1733" s="13"/>
      <c r="G1733" s="13" t="s">
        <v>255</v>
      </c>
      <c r="H1733" s="13">
        <v>1</v>
      </c>
      <c r="I1733" s="55">
        <v>139.91999999999999</v>
      </c>
      <c r="J1733" s="55">
        <v>44900</v>
      </c>
      <c r="K1733" s="15">
        <v>0</v>
      </c>
      <c r="L1733" s="15" t="s">
        <v>41</v>
      </c>
      <c r="M1733" s="56" t="s">
        <v>14</v>
      </c>
      <c r="N1733" s="56" t="s">
        <v>165</v>
      </c>
      <c r="O1733" s="56" t="s">
        <v>749</v>
      </c>
      <c r="S1733" s="56" t="s">
        <v>754</v>
      </c>
      <c r="V1733" s="57">
        <v>12.5</v>
      </c>
      <c r="W1733" s="57" t="s">
        <v>1497</v>
      </c>
      <c r="X1733" s="65">
        <v>44595</v>
      </c>
      <c r="Y1733" s="65">
        <v>44595</v>
      </c>
      <c r="Z1733" s="69" t="s">
        <v>1080</v>
      </c>
      <c r="AA1733" s="322">
        <v>5500</v>
      </c>
      <c r="AB1733" s="56">
        <v>24</v>
      </c>
      <c r="AC1733" s="56">
        <v>8</v>
      </c>
      <c r="AD1733" s="65">
        <v>45442</v>
      </c>
      <c r="AE1733" s="117">
        <v>229.17</v>
      </c>
      <c r="AF1733" s="117"/>
      <c r="AP1733" s="58"/>
      <c r="AQ1733" s="58"/>
      <c r="AR1733" s="58"/>
      <c r="AW1733" s="56"/>
      <c r="BD1733" s="56"/>
      <c r="CS1733" s="58">
        <f>+AL1733+AT1733</f>
        <v>0</v>
      </c>
      <c r="CT1733" s="76">
        <f>+BA1733+BG1733+BM1733+BS1733+BY1733+CE1733+CK1733+CQ1733</f>
        <v>0</v>
      </c>
      <c r="CU1733" s="76">
        <f>+CS1733-CT1733</f>
        <v>0</v>
      </c>
      <c r="CV1733" s="81">
        <f>+AE1733-AL1733-AT1733</f>
        <v>229.17</v>
      </c>
    </row>
    <row r="1734" spans="1:100">
      <c r="A1734" s="56" t="s">
        <v>748</v>
      </c>
      <c r="B1734" s="13">
        <v>13</v>
      </c>
      <c r="C1734" s="15" t="s">
        <v>402</v>
      </c>
      <c r="D1734" s="15" t="s">
        <v>403</v>
      </c>
      <c r="E1734" s="13"/>
      <c r="F1734" s="13"/>
      <c r="G1734" s="13" t="s">
        <v>255</v>
      </c>
      <c r="H1734" s="13">
        <v>1</v>
      </c>
      <c r="I1734" s="55">
        <v>139.91999999999999</v>
      </c>
      <c r="J1734" s="55">
        <v>44900</v>
      </c>
      <c r="K1734" s="15">
        <v>0</v>
      </c>
      <c r="L1734" s="15" t="s">
        <v>41</v>
      </c>
      <c r="M1734" s="56" t="s">
        <v>14</v>
      </c>
      <c r="N1734" s="56" t="s">
        <v>165</v>
      </c>
      <c r="O1734" s="56" t="s">
        <v>749</v>
      </c>
      <c r="S1734" s="56" t="s">
        <v>754</v>
      </c>
      <c r="V1734" s="57">
        <v>12.5</v>
      </c>
      <c r="W1734" s="57" t="s">
        <v>1497</v>
      </c>
      <c r="X1734" s="65">
        <v>44595</v>
      </c>
      <c r="Y1734" s="65">
        <v>44595</v>
      </c>
      <c r="Z1734" s="69" t="s">
        <v>1080</v>
      </c>
      <c r="AA1734" s="322">
        <v>5500</v>
      </c>
      <c r="AB1734" s="56">
        <v>24</v>
      </c>
      <c r="AC1734" s="56">
        <v>9</v>
      </c>
      <c r="AD1734" s="65">
        <v>45473</v>
      </c>
      <c r="AE1734" s="117">
        <v>229.17</v>
      </c>
      <c r="AF1734" s="117"/>
      <c r="AP1734" s="58"/>
      <c r="AQ1734" s="58"/>
      <c r="AR1734" s="58"/>
      <c r="AW1734" s="56"/>
      <c r="BD1734" s="56"/>
      <c r="CS1734" s="58">
        <f>+AL1734+AT1734</f>
        <v>0</v>
      </c>
      <c r="CT1734" s="76">
        <f>+BA1734+BG1734+BM1734+BS1734+BY1734+CE1734+CK1734+CQ1734</f>
        <v>0</v>
      </c>
      <c r="CU1734" s="76">
        <f>+CS1734-CT1734</f>
        <v>0</v>
      </c>
      <c r="CV1734" s="81">
        <f>+AE1734-AL1734-AT1734</f>
        <v>229.17</v>
      </c>
    </row>
    <row r="1735" spans="1:100">
      <c r="A1735" s="56" t="s">
        <v>748</v>
      </c>
      <c r="B1735" s="13">
        <v>13</v>
      </c>
      <c r="C1735" s="15" t="s">
        <v>402</v>
      </c>
      <c r="D1735" s="15" t="s">
        <v>403</v>
      </c>
      <c r="E1735" s="13"/>
      <c r="F1735" s="13"/>
      <c r="G1735" s="13" t="s">
        <v>255</v>
      </c>
      <c r="H1735" s="13">
        <v>1</v>
      </c>
      <c r="I1735" s="55">
        <v>139.91999999999999</v>
      </c>
      <c r="J1735" s="55">
        <v>44900</v>
      </c>
      <c r="K1735" s="15">
        <v>0</v>
      </c>
      <c r="L1735" s="15" t="s">
        <v>41</v>
      </c>
      <c r="M1735" s="56" t="s">
        <v>14</v>
      </c>
      <c r="N1735" s="56" t="s">
        <v>165</v>
      </c>
      <c r="O1735" s="56" t="s">
        <v>749</v>
      </c>
      <c r="S1735" s="56" t="s">
        <v>754</v>
      </c>
      <c r="V1735" s="57">
        <v>12.5</v>
      </c>
      <c r="W1735" s="57" t="s">
        <v>1497</v>
      </c>
      <c r="X1735" s="65">
        <v>44595</v>
      </c>
      <c r="Y1735" s="65">
        <v>44595</v>
      </c>
      <c r="Z1735" s="69" t="s">
        <v>1080</v>
      </c>
      <c r="AA1735" s="322">
        <v>5500</v>
      </c>
      <c r="AB1735" s="56">
        <v>24</v>
      </c>
      <c r="AC1735" s="56">
        <v>10</v>
      </c>
      <c r="AD1735" s="65">
        <v>45503</v>
      </c>
      <c r="AE1735" s="117">
        <v>229.17</v>
      </c>
      <c r="AF1735" s="117"/>
      <c r="AP1735" s="58"/>
      <c r="AQ1735" s="58"/>
      <c r="AR1735" s="58"/>
      <c r="AW1735" s="56"/>
      <c r="BD1735" s="56"/>
      <c r="CS1735" s="58">
        <f>+AL1735+AT1735</f>
        <v>0</v>
      </c>
      <c r="CT1735" s="76">
        <f>+BA1735+BG1735+BM1735+BS1735+BY1735+CE1735+CK1735+CQ1735</f>
        <v>0</v>
      </c>
      <c r="CU1735" s="76">
        <f>+CS1735-CT1735</f>
        <v>0</v>
      </c>
      <c r="CV1735" s="81">
        <f>+AE1735-AL1735-AT1735</f>
        <v>229.17</v>
      </c>
    </row>
    <row r="1736" spans="1:100">
      <c r="A1736" s="56" t="s">
        <v>748</v>
      </c>
      <c r="B1736" s="13">
        <v>13</v>
      </c>
      <c r="C1736" s="15" t="s">
        <v>402</v>
      </c>
      <c r="D1736" s="15" t="s">
        <v>403</v>
      </c>
      <c r="E1736" s="13"/>
      <c r="F1736" s="13"/>
      <c r="G1736" s="13" t="s">
        <v>255</v>
      </c>
      <c r="H1736" s="13">
        <v>1</v>
      </c>
      <c r="I1736" s="55">
        <v>139.91999999999999</v>
      </c>
      <c r="J1736" s="55">
        <v>44900</v>
      </c>
      <c r="K1736" s="15">
        <v>0</v>
      </c>
      <c r="L1736" s="15" t="s">
        <v>41</v>
      </c>
      <c r="M1736" s="56" t="s">
        <v>14</v>
      </c>
      <c r="N1736" s="56" t="s">
        <v>165</v>
      </c>
      <c r="O1736" s="56" t="s">
        <v>749</v>
      </c>
      <c r="S1736" s="56" t="s">
        <v>754</v>
      </c>
      <c r="V1736" s="57">
        <v>12.5</v>
      </c>
      <c r="W1736" s="57" t="s">
        <v>1497</v>
      </c>
      <c r="X1736" s="65">
        <v>44595</v>
      </c>
      <c r="Y1736" s="65">
        <v>44595</v>
      </c>
      <c r="Z1736" s="69" t="s">
        <v>1080</v>
      </c>
      <c r="AA1736" s="322">
        <v>5500</v>
      </c>
      <c r="AB1736" s="56">
        <v>24</v>
      </c>
      <c r="AC1736" s="56">
        <v>11</v>
      </c>
      <c r="AD1736" s="65">
        <v>45534</v>
      </c>
      <c r="AE1736" s="117">
        <v>229.17</v>
      </c>
      <c r="AF1736" s="117"/>
      <c r="AP1736" s="58"/>
      <c r="AQ1736" s="58"/>
      <c r="AR1736" s="58"/>
      <c r="AW1736" s="56"/>
      <c r="BD1736" s="56"/>
      <c r="CS1736" s="58">
        <f>+AL1736+AT1736</f>
        <v>0</v>
      </c>
      <c r="CT1736" s="76">
        <f>+BA1736+BG1736+BM1736+BS1736+BY1736+CE1736+CK1736+CQ1736</f>
        <v>0</v>
      </c>
      <c r="CU1736" s="76">
        <f>+CS1736-CT1736</f>
        <v>0</v>
      </c>
      <c r="CV1736" s="81">
        <f>+AE1736-AL1736-AT1736</f>
        <v>229.17</v>
      </c>
    </row>
    <row r="1737" spans="1:100">
      <c r="A1737" s="56" t="s">
        <v>748</v>
      </c>
      <c r="B1737" s="13">
        <v>13</v>
      </c>
      <c r="C1737" s="15" t="s">
        <v>402</v>
      </c>
      <c r="D1737" s="15" t="s">
        <v>403</v>
      </c>
      <c r="E1737" s="13"/>
      <c r="F1737" s="13"/>
      <c r="G1737" s="13" t="s">
        <v>255</v>
      </c>
      <c r="H1737" s="13">
        <v>1</v>
      </c>
      <c r="I1737" s="55">
        <v>139.91999999999999</v>
      </c>
      <c r="J1737" s="55">
        <v>44900</v>
      </c>
      <c r="K1737" s="15">
        <v>0</v>
      </c>
      <c r="L1737" s="15" t="s">
        <v>41</v>
      </c>
      <c r="M1737" s="56" t="s">
        <v>14</v>
      </c>
      <c r="N1737" s="56" t="s">
        <v>165</v>
      </c>
      <c r="O1737" s="56" t="s">
        <v>749</v>
      </c>
      <c r="S1737" s="56" t="s">
        <v>754</v>
      </c>
      <c r="V1737" s="57">
        <v>12.5</v>
      </c>
      <c r="W1737" s="57" t="s">
        <v>1497</v>
      </c>
      <c r="X1737" s="65">
        <v>44595</v>
      </c>
      <c r="Y1737" s="65">
        <v>44595</v>
      </c>
      <c r="Z1737" s="69" t="s">
        <v>1080</v>
      </c>
      <c r="AA1737" s="322">
        <v>5500</v>
      </c>
      <c r="AB1737" s="56">
        <v>24</v>
      </c>
      <c r="AC1737" s="56">
        <v>12</v>
      </c>
      <c r="AD1737" s="65">
        <v>45565</v>
      </c>
      <c r="AE1737" s="117">
        <v>229.17</v>
      </c>
      <c r="AF1737" s="117"/>
      <c r="AP1737" s="58"/>
      <c r="AQ1737" s="58"/>
      <c r="AR1737" s="58"/>
      <c r="AW1737" s="56"/>
      <c r="BD1737" s="56"/>
      <c r="CS1737" s="58">
        <f>+AL1737+AT1737</f>
        <v>0</v>
      </c>
      <c r="CT1737" s="76">
        <f>+BA1737+BG1737+BM1737+BS1737+BY1737+CE1737+CK1737+CQ1737</f>
        <v>0</v>
      </c>
      <c r="CU1737" s="76">
        <f>+CS1737-CT1737</f>
        <v>0</v>
      </c>
      <c r="CV1737" s="81">
        <f>+AE1737-AL1737-AT1737</f>
        <v>229.17</v>
      </c>
    </row>
    <row r="1738" spans="1:100">
      <c r="A1738" s="56" t="s">
        <v>748</v>
      </c>
      <c r="B1738" s="13">
        <v>13</v>
      </c>
      <c r="C1738" s="15" t="s">
        <v>402</v>
      </c>
      <c r="D1738" s="15" t="s">
        <v>403</v>
      </c>
      <c r="E1738" s="13"/>
      <c r="F1738" s="13"/>
      <c r="G1738" s="13" t="s">
        <v>255</v>
      </c>
      <c r="H1738" s="13">
        <v>1</v>
      </c>
      <c r="I1738" s="55">
        <v>139.91999999999999</v>
      </c>
      <c r="J1738" s="55">
        <v>44900</v>
      </c>
      <c r="K1738" s="15">
        <v>0</v>
      </c>
      <c r="L1738" s="15" t="s">
        <v>41</v>
      </c>
      <c r="M1738" s="56" t="s">
        <v>14</v>
      </c>
      <c r="N1738" s="56" t="s">
        <v>165</v>
      </c>
      <c r="O1738" s="56" t="s">
        <v>749</v>
      </c>
      <c r="S1738" s="56" t="s">
        <v>754</v>
      </c>
      <c r="V1738" s="57">
        <v>12.5</v>
      </c>
      <c r="W1738" s="57" t="s">
        <v>1497</v>
      </c>
      <c r="X1738" s="65">
        <v>44595</v>
      </c>
      <c r="Y1738" s="65">
        <v>44595</v>
      </c>
      <c r="Z1738" s="69" t="s">
        <v>1080</v>
      </c>
      <c r="AA1738" s="322">
        <v>5500</v>
      </c>
      <c r="AB1738" s="56">
        <v>24</v>
      </c>
      <c r="AC1738" s="56">
        <v>13</v>
      </c>
      <c r="AD1738" s="65">
        <v>45595</v>
      </c>
      <c r="AE1738" s="117">
        <v>229.17</v>
      </c>
      <c r="AF1738" s="117"/>
      <c r="AP1738" s="58"/>
      <c r="AQ1738" s="58"/>
      <c r="AR1738" s="58"/>
      <c r="AW1738" s="56"/>
      <c r="BD1738" s="56"/>
      <c r="CS1738" s="58">
        <f>+AL1738+AT1738</f>
        <v>0</v>
      </c>
      <c r="CT1738" s="76">
        <f>+BA1738+BG1738+BM1738+BS1738+BY1738+CE1738+CK1738+CQ1738</f>
        <v>0</v>
      </c>
      <c r="CU1738" s="76">
        <f>+CS1738-CT1738</f>
        <v>0</v>
      </c>
      <c r="CV1738" s="81">
        <f>+AE1738-AL1738-AT1738</f>
        <v>229.17</v>
      </c>
    </row>
    <row r="1739" spans="1:100">
      <c r="A1739" s="56" t="s">
        <v>748</v>
      </c>
      <c r="B1739" s="13">
        <v>13</v>
      </c>
      <c r="C1739" s="15" t="s">
        <v>402</v>
      </c>
      <c r="D1739" s="15" t="s">
        <v>403</v>
      </c>
      <c r="E1739" s="13"/>
      <c r="F1739" s="13"/>
      <c r="G1739" s="13" t="s">
        <v>255</v>
      </c>
      <c r="H1739" s="13">
        <v>1</v>
      </c>
      <c r="I1739" s="55">
        <v>139.91999999999999</v>
      </c>
      <c r="J1739" s="55">
        <v>44900</v>
      </c>
      <c r="K1739" s="15">
        <v>0</v>
      </c>
      <c r="L1739" s="15" t="s">
        <v>41</v>
      </c>
      <c r="M1739" s="56" t="s">
        <v>14</v>
      </c>
      <c r="N1739" s="56" t="s">
        <v>165</v>
      </c>
      <c r="O1739" s="56" t="s">
        <v>749</v>
      </c>
      <c r="S1739" s="56" t="s">
        <v>754</v>
      </c>
      <c r="V1739" s="57">
        <v>12.5</v>
      </c>
      <c r="W1739" s="57" t="s">
        <v>1497</v>
      </c>
      <c r="X1739" s="65">
        <v>44595</v>
      </c>
      <c r="Y1739" s="65">
        <v>44595</v>
      </c>
      <c r="Z1739" s="69" t="s">
        <v>1080</v>
      </c>
      <c r="AA1739" s="322">
        <v>5500</v>
      </c>
      <c r="AB1739" s="56">
        <v>24</v>
      </c>
      <c r="AC1739" s="56">
        <v>14</v>
      </c>
      <c r="AD1739" s="65">
        <v>45626</v>
      </c>
      <c r="AE1739" s="117">
        <v>229.17</v>
      </c>
      <c r="AF1739" s="117"/>
      <c r="AP1739" s="58"/>
      <c r="AQ1739" s="58"/>
      <c r="AR1739" s="58"/>
      <c r="AW1739" s="56"/>
      <c r="BD1739" s="56"/>
      <c r="CS1739" s="58">
        <f>+AL1739+AT1739</f>
        <v>0</v>
      </c>
      <c r="CT1739" s="76">
        <f>+BA1739+BG1739+BM1739+BS1739+BY1739+CE1739+CK1739+CQ1739</f>
        <v>0</v>
      </c>
      <c r="CU1739" s="76">
        <f>+CS1739-CT1739</f>
        <v>0</v>
      </c>
      <c r="CV1739" s="81">
        <f>+AE1739-AL1739-AT1739</f>
        <v>229.17</v>
      </c>
    </row>
    <row r="1740" spans="1:100">
      <c r="A1740" s="56" t="s">
        <v>748</v>
      </c>
      <c r="B1740" s="13">
        <v>13</v>
      </c>
      <c r="C1740" s="15" t="s">
        <v>402</v>
      </c>
      <c r="D1740" s="15" t="s">
        <v>403</v>
      </c>
      <c r="E1740" s="13"/>
      <c r="F1740" s="13"/>
      <c r="G1740" s="13" t="s">
        <v>255</v>
      </c>
      <c r="H1740" s="13">
        <v>1</v>
      </c>
      <c r="I1740" s="55">
        <v>139.91999999999999</v>
      </c>
      <c r="J1740" s="55">
        <v>44900</v>
      </c>
      <c r="K1740" s="15">
        <v>0</v>
      </c>
      <c r="L1740" s="15" t="s">
        <v>41</v>
      </c>
      <c r="M1740" s="56" t="s">
        <v>14</v>
      </c>
      <c r="N1740" s="56" t="s">
        <v>165</v>
      </c>
      <c r="O1740" s="56" t="s">
        <v>749</v>
      </c>
      <c r="S1740" s="56" t="s">
        <v>754</v>
      </c>
      <c r="V1740" s="57">
        <v>12.5</v>
      </c>
      <c r="W1740" s="57" t="s">
        <v>1497</v>
      </c>
      <c r="X1740" s="65">
        <v>44595</v>
      </c>
      <c r="Y1740" s="65">
        <v>44595</v>
      </c>
      <c r="Z1740" s="69" t="s">
        <v>1080</v>
      </c>
      <c r="AA1740" s="322">
        <v>5500</v>
      </c>
      <c r="AB1740" s="56">
        <v>24</v>
      </c>
      <c r="AC1740" s="56">
        <v>15</v>
      </c>
      <c r="AD1740" s="65">
        <v>45656</v>
      </c>
      <c r="AE1740" s="117">
        <v>229.17</v>
      </c>
      <c r="AF1740" s="117"/>
      <c r="AP1740" s="58"/>
      <c r="AQ1740" s="58"/>
      <c r="AR1740" s="58"/>
      <c r="AW1740" s="56"/>
      <c r="BD1740" s="56"/>
      <c r="CS1740" s="58">
        <f>+AL1740+AT1740</f>
        <v>0</v>
      </c>
      <c r="CT1740" s="76">
        <f>+BA1740+BG1740+BM1740+BS1740+BY1740+CE1740+CK1740+CQ1740</f>
        <v>0</v>
      </c>
      <c r="CU1740" s="76">
        <f>+CS1740-CT1740</f>
        <v>0</v>
      </c>
      <c r="CV1740" s="81">
        <f>+AE1740-AL1740-AT1740</f>
        <v>229.17</v>
      </c>
    </row>
    <row r="1741" spans="1:100">
      <c r="A1741" s="56" t="s">
        <v>748</v>
      </c>
      <c r="B1741" s="13">
        <v>13</v>
      </c>
      <c r="C1741" s="15" t="s">
        <v>402</v>
      </c>
      <c r="D1741" s="15" t="s">
        <v>403</v>
      </c>
      <c r="E1741" s="13"/>
      <c r="F1741" s="13"/>
      <c r="G1741" s="13" t="s">
        <v>255</v>
      </c>
      <c r="H1741" s="13">
        <v>1</v>
      </c>
      <c r="I1741" s="55">
        <v>139.91999999999999</v>
      </c>
      <c r="J1741" s="55">
        <v>44900</v>
      </c>
      <c r="K1741" s="15">
        <v>0</v>
      </c>
      <c r="L1741" s="15" t="s">
        <v>41</v>
      </c>
      <c r="M1741" s="56" t="s">
        <v>14</v>
      </c>
      <c r="N1741" s="56" t="s">
        <v>165</v>
      </c>
      <c r="O1741" s="56" t="s">
        <v>749</v>
      </c>
      <c r="S1741" s="56" t="s">
        <v>754</v>
      </c>
      <c r="V1741" s="57">
        <v>12.5</v>
      </c>
      <c r="W1741" s="57" t="s">
        <v>1497</v>
      </c>
      <c r="X1741" s="65">
        <v>44595</v>
      </c>
      <c r="Y1741" s="65">
        <v>44595</v>
      </c>
      <c r="Z1741" s="69" t="s">
        <v>1080</v>
      </c>
      <c r="AA1741" s="322">
        <v>5500</v>
      </c>
      <c r="AB1741" s="56">
        <v>24</v>
      </c>
      <c r="AC1741" s="56">
        <v>16</v>
      </c>
      <c r="AD1741" s="65">
        <v>45687</v>
      </c>
      <c r="AE1741" s="117">
        <v>229.17</v>
      </c>
      <c r="AF1741" s="117"/>
      <c r="AP1741" s="58"/>
      <c r="AQ1741" s="58"/>
      <c r="AR1741" s="58"/>
      <c r="AW1741" s="56"/>
      <c r="BD1741" s="56"/>
      <c r="CS1741" s="58">
        <f>+AL1741+AT1741</f>
        <v>0</v>
      </c>
      <c r="CT1741" s="76">
        <f>+BA1741+BG1741+BM1741+BS1741+BY1741+CE1741+CK1741+CQ1741</f>
        <v>0</v>
      </c>
      <c r="CU1741" s="76">
        <f>+CS1741-CT1741</f>
        <v>0</v>
      </c>
      <c r="CV1741" s="81">
        <f>+AE1741-AL1741-AT1741</f>
        <v>229.17</v>
      </c>
    </row>
    <row r="1742" spans="1:100">
      <c r="A1742" s="56" t="s">
        <v>748</v>
      </c>
      <c r="B1742" s="13">
        <v>13</v>
      </c>
      <c r="C1742" s="15" t="s">
        <v>402</v>
      </c>
      <c r="D1742" s="15" t="s">
        <v>403</v>
      </c>
      <c r="E1742" s="13"/>
      <c r="F1742" s="13"/>
      <c r="G1742" s="13" t="s">
        <v>255</v>
      </c>
      <c r="H1742" s="13">
        <v>1</v>
      </c>
      <c r="I1742" s="55">
        <v>139.91999999999999</v>
      </c>
      <c r="J1742" s="55">
        <v>44900</v>
      </c>
      <c r="K1742" s="15">
        <v>0</v>
      </c>
      <c r="L1742" s="15" t="s">
        <v>41</v>
      </c>
      <c r="M1742" s="56" t="s">
        <v>14</v>
      </c>
      <c r="N1742" s="56" t="s">
        <v>165</v>
      </c>
      <c r="O1742" s="56" t="s">
        <v>749</v>
      </c>
      <c r="S1742" s="56" t="s">
        <v>754</v>
      </c>
      <c r="V1742" s="57">
        <v>12.5</v>
      </c>
      <c r="W1742" s="57" t="s">
        <v>1497</v>
      </c>
      <c r="X1742" s="65">
        <v>44595</v>
      </c>
      <c r="Y1742" s="65">
        <v>44595</v>
      </c>
      <c r="Z1742" s="69" t="s">
        <v>1080</v>
      </c>
      <c r="AA1742" s="322">
        <v>5500</v>
      </c>
      <c r="AB1742" s="56">
        <v>24</v>
      </c>
      <c r="AC1742" s="56">
        <v>17</v>
      </c>
      <c r="AD1742" s="65">
        <v>45716</v>
      </c>
      <c r="AE1742" s="117">
        <v>229.17</v>
      </c>
      <c r="AF1742" s="117"/>
      <c r="AP1742" s="58"/>
      <c r="AQ1742" s="58"/>
      <c r="AR1742" s="58"/>
      <c r="AW1742" s="56"/>
      <c r="BD1742" s="56"/>
      <c r="CS1742" s="58">
        <f>+AL1742+AT1742</f>
        <v>0</v>
      </c>
      <c r="CT1742" s="76">
        <f>+BA1742+BG1742+BM1742+BS1742+BY1742+CE1742+CK1742+CQ1742</f>
        <v>0</v>
      </c>
      <c r="CU1742" s="76">
        <f>+CS1742-CT1742</f>
        <v>0</v>
      </c>
      <c r="CV1742" s="81">
        <f>+AE1742-AL1742-AT1742</f>
        <v>229.17</v>
      </c>
    </row>
    <row r="1743" spans="1:100">
      <c r="A1743" s="56" t="s">
        <v>748</v>
      </c>
      <c r="B1743" s="13">
        <v>13</v>
      </c>
      <c r="C1743" s="15" t="s">
        <v>402</v>
      </c>
      <c r="D1743" s="15" t="s">
        <v>403</v>
      </c>
      <c r="E1743" s="13"/>
      <c r="F1743" s="13"/>
      <c r="G1743" s="13" t="s">
        <v>255</v>
      </c>
      <c r="H1743" s="13">
        <v>1</v>
      </c>
      <c r="I1743" s="55">
        <v>139.91999999999999</v>
      </c>
      <c r="J1743" s="55">
        <v>44900</v>
      </c>
      <c r="K1743" s="15">
        <v>0</v>
      </c>
      <c r="L1743" s="15" t="s">
        <v>41</v>
      </c>
      <c r="M1743" s="56" t="s">
        <v>14</v>
      </c>
      <c r="N1743" s="56" t="s">
        <v>165</v>
      </c>
      <c r="O1743" s="56" t="s">
        <v>749</v>
      </c>
      <c r="S1743" s="56" t="s">
        <v>754</v>
      </c>
      <c r="V1743" s="57">
        <v>12.5</v>
      </c>
      <c r="W1743" s="57" t="s">
        <v>1497</v>
      </c>
      <c r="X1743" s="65">
        <v>44595</v>
      </c>
      <c r="Y1743" s="65">
        <v>44595</v>
      </c>
      <c r="Z1743" s="69" t="s">
        <v>1080</v>
      </c>
      <c r="AA1743" s="322">
        <v>5500</v>
      </c>
      <c r="AB1743" s="56">
        <v>24</v>
      </c>
      <c r="AC1743" s="56">
        <v>18</v>
      </c>
      <c r="AD1743" s="65">
        <v>45746</v>
      </c>
      <c r="AE1743" s="117">
        <v>229.17</v>
      </c>
      <c r="AF1743" s="117"/>
      <c r="AP1743" s="58"/>
      <c r="AQ1743" s="58"/>
      <c r="AR1743" s="58"/>
      <c r="AW1743" s="56"/>
      <c r="BD1743" s="56"/>
      <c r="CS1743" s="58">
        <f>+AL1743+AT1743</f>
        <v>0</v>
      </c>
      <c r="CT1743" s="76">
        <f>+BA1743+BG1743+BM1743+BS1743+BY1743+CE1743+CK1743+CQ1743</f>
        <v>0</v>
      </c>
      <c r="CU1743" s="76">
        <f>+CS1743-CT1743</f>
        <v>0</v>
      </c>
      <c r="CV1743" s="81">
        <f>+AE1743-AL1743-AT1743</f>
        <v>229.17</v>
      </c>
    </row>
    <row r="1744" spans="1:100">
      <c r="A1744" s="56" t="s">
        <v>748</v>
      </c>
      <c r="B1744" s="13">
        <v>13</v>
      </c>
      <c r="C1744" s="15" t="s">
        <v>402</v>
      </c>
      <c r="D1744" s="15" t="s">
        <v>403</v>
      </c>
      <c r="E1744" s="13"/>
      <c r="F1744" s="13"/>
      <c r="G1744" s="13" t="s">
        <v>255</v>
      </c>
      <c r="H1744" s="13">
        <v>1</v>
      </c>
      <c r="I1744" s="55">
        <v>139.91999999999999</v>
      </c>
      <c r="J1744" s="55">
        <v>44900</v>
      </c>
      <c r="K1744" s="15">
        <v>0</v>
      </c>
      <c r="L1744" s="15" t="s">
        <v>41</v>
      </c>
      <c r="M1744" s="56" t="s">
        <v>14</v>
      </c>
      <c r="N1744" s="56" t="s">
        <v>165</v>
      </c>
      <c r="O1744" s="56" t="s">
        <v>749</v>
      </c>
      <c r="S1744" s="56" t="s">
        <v>754</v>
      </c>
      <c r="V1744" s="57">
        <v>12.5</v>
      </c>
      <c r="W1744" s="57" t="s">
        <v>1497</v>
      </c>
      <c r="X1744" s="65">
        <v>44595</v>
      </c>
      <c r="Y1744" s="65">
        <v>44595</v>
      </c>
      <c r="Z1744" s="69" t="s">
        <v>1080</v>
      </c>
      <c r="AA1744" s="322">
        <v>5500</v>
      </c>
      <c r="AB1744" s="56">
        <v>24</v>
      </c>
      <c r="AC1744" s="56">
        <v>19</v>
      </c>
      <c r="AD1744" s="65">
        <v>45777</v>
      </c>
      <c r="AE1744" s="117">
        <v>229.17</v>
      </c>
      <c r="AF1744" s="117"/>
      <c r="AP1744" s="58"/>
      <c r="AQ1744" s="58"/>
      <c r="AR1744" s="58"/>
      <c r="AW1744" s="56"/>
      <c r="BD1744" s="56"/>
      <c r="CS1744" s="58">
        <f>+AL1744+AT1744</f>
        <v>0</v>
      </c>
      <c r="CT1744" s="76">
        <f>+BA1744+BG1744+BM1744+BS1744+BY1744+CE1744+CK1744+CQ1744</f>
        <v>0</v>
      </c>
      <c r="CU1744" s="76">
        <f>+CS1744-CT1744</f>
        <v>0</v>
      </c>
      <c r="CV1744" s="81">
        <f>+AE1744-AL1744-AT1744</f>
        <v>229.17</v>
      </c>
    </row>
    <row r="1745" spans="1:103">
      <c r="A1745" s="56" t="s">
        <v>748</v>
      </c>
      <c r="B1745" s="13">
        <v>13</v>
      </c>
      <c r="C1745" s="15" t="s">
        <v>402</v>
      </c>
      <c r="D1745" s="15" t="s">
        <v>403</v>
      </c>
      <c r="E1745" s="13"/>
      <c r="F1745" s="13"/>
      <c r="G1745" s="13" t="s">
        <v>255</v>
      </c>
      <c r="H1745" s="13">
        <v>1</v>
      </c>
      <c r="I1745" s="55">
        <v>139.91999999999999</v>
      </c>
      <c r="J1745" s="55">
        <v>44900</v>
      </c>
      <c r="K1745" s="15">
        <v>0</v>
      </c>
      <c r="L1745" s="15" t="s">
        <v>41</v>
      </c>
      <c r="M1745" s="56" t="s">
        <v>14</v>
      </c>
      <c r="N1745" s="56" t="s">
        <v>165</v>
      </c>
      <c r="O1745" s="56" t="s">
        <v>749</v>
      </c>
      <c r="S1745" s="56" t="s">
        <v>754</v>
      </c>
      <c r="V1745" s="57">
        <v>12.5</v>
      </c>
      <c r="W1745" s="57" t="s">
        <v>1497</v>
      </c>
      <c r="X1745" s="65">
        <v>44595</v>
      </c>
      <c r="Y1745" s="65">
        <v>44595</v>
      </c>
      <c r="Z1745" s="69" t="s">
        <v>1080</v>
      </c>
      <c r="AA1745" s="322">
        <v>5500</v>
      </c>
      <c r="AB1745" s="56">
        <v>24</v>
      </c>
      <c r="AC1745" s="56">
        <v>20</v>
      </c>
      <c r="AD1745" s="65">
        <v>45807</v>
      </c>
      <c r="AE1745" s="117">
        <v>229.17</v>
      </c>
      <c r="AF1745" s="117"/>
      <c r="AP1745" s="58"/>
      <c r="AQ1745" s="58"/>
      <c r="AR1745" s="58"/>
      <c r="AW1745" s="56"/>
      <c r="BD1745" s="56"/>
      <c r="CS1745" s="58">
        <f>+AL1745+AT1745</f>
        <v>0</v>
      </c>
      <c r="CT1745" s="76">
        <f>+BA1745+BG1745+BM1745+BS1745+BY1745+CE1745+CK1745+CQ1745</f>
        <v>0</v>
      </c>
      <c r="CU1745" s="76">
        <f>+CS1745-CT1745</f>
        <v>0</v>
      </c>
      <c r="CV1745" s="81">
        <f>+AE1745-AL1745-AT1745</f>
        <v>229.17</v>
      </c>
    </row>
    <row r="1746" spans="1:103">
      <c r="A1746" s="56" t="s">
        <v>748</v>
      </c>
      <c r="B1746" s="13">
        <v>13</v>
      </c>
      <c r="C1746" s="15" t="s">
        <v>402</v>
      </c>
      <c r="D1746" s="15" t="s">
        <v>403</v>
      </c>
      <c r="E1746" s="13"/>
      <c r="F1746" s="13"/>
      <c r="G1746" s="13" t="s">
        <v>255</v>
      </c>
      <c r="H1746" s="13">
        <v>1</v>
      </c>
      <c r="I1746" s="55">
        <v>139.91999999999999</v>
      </c>
      <c r="J1746" s="55">
        <v>44900</v>
      </c>
      <c r="K1746" s="15">
        <v>0</v>
      </c>
      <c r="L1746" s="15" t="s">
        <v>41</v>
      </c>
      <c r="M1746" s="56" t="s">
        <v>14</v>
      </c>
      <c r="N1746" s="56" t="s">
        <v>165</v>
      </c>
      <c r="O1746" s="56" t="s">
        <v>749</v>
      </c>
      <c r="S1746" s="56" t="s">
        <v>754</v>
      </c>
      <c r="V1746" s="57">
        <v>12.5</v>
      </c>
      <c r="W1746" s="57" t="s">
        <v>1497</v>
      </c>
      <c r="X1746" s="65">
        <v>44595</v>
      </c>
      <c r="Y1746" s="65">
        <v>44595</v>
      </c>
      <c r="Z1746" s="69" t="s">
        <v>1080</v>
      </c>
      <c r="AA1746" s="322">
        <v>5500</v>
      </c>
      <c r="AB1746" s="56">
        <v>24</v>
      </c>
      <c r="AC1746" s="56">
        <v>21</v>
      </c>
      <c r="AD1746" s="65">
        <v>45838</v>
      </c>
      <c r="AE1746" s="117">
        <v>229.17</v>
      </c>
      <c r="AF1746" s="117"/>
      <c r="AP1746" s="58"/>
      <c r="AQ1746" s="58"/>
      <c r="AR1746" s="58"/>
      <c r="AW1746" s="56"/>
      <c r="BD1746" s="56"/>
      <c r="CS1746" s="58">
        <f>+AL1746+AT1746</f>
        <v>0</v>
      </c>
      <c r="CT1746" s="76">
        <f>+BA1746+BG1746+BM1746+BS1746+BY1746+CE1746+CK1746+CQ1746</f>
        <v>0</v>
      </c>
      <c r="CU1746" s="76">
        <f>+CS1746-CT1746</f>
        <v>0</v>
      </c>
      <c r="CV1746" s="81">
        <f>+AE1746-AL1746-AT1746</f>
        <v>229.17</v>
      </c>
    </row>
    <row r="1747" spans="1:103">
      <c r="A1747" s="56" t="s">
        <v>748</v>
      </c>
      <c r="B1747" s="13">
        <v>13</v>
      </c>
      <c r="C1747" s="15" t="s">
        <v>402</v>
      </c>
      <c r="D1747" s="15" t="s">
        <v>403</v>
      </c>
      <c r="E1747" s="13"/>
      <c r="F1747" s="13"/>
      <c r="G1747" s="13" t="s">
        <v>255</v>
      </c>
      <c r="H1747" s="13">
        <v>1</v>
      </c>
      <c r="I1747" s="55">
        <v>139.91999999999999</v>
      </c>
      <c r="J1747" s="55">
        <v>44900</v>
      </c>
      <c r="K1747" s="15">
        <v>0</v>
      </c>
      <c r="L1747" s="15" t="s">
        <v>41</v>
      </c>
      <c r="M1747" s="56" t="s">
        <v>14</v>
      </c>
      <c r="N1747" s="56" t="s">
        <v>165</v>
      </c>
      <c r="O1747" s="56" t="s">
        <v>749</v>
      </c>
      <c r="S1747" s="56" t="s">
        <v>754</v>
      </c>
      <c r="V1747" s="57">
        <v>12.5</v>
      </c>
      <c r="W1747" s="57" t="s">
        <v>1497</v>
      </c>
      <c r="X1747" s="65">
        <v>44595</v>
      </c>
      <c r="Y1747" s="65">
        <v>44595</v>
      </c>
      <c r="Z1747" s="69" t="s">
        <v>1080</v>
      </c>
      <c r="AA1747" s="322">
        <v>5500</v>
      </c>
      <c r="AB1747" s="56">
        <v>24</v>
      </c>
      <c r="AC1747" s="56">
        <v>22</v>
      </c>
      <c r="AD1747" s="65">
        <v>45868</v>
      </c>
      <c r="AE1747" s="117">
        <v>229.17</v>
      </c>
      <c r="AF1747" s="117"/>
      <c r="AP1747" s="58"/>
      <c r="AQ1747" s="58"/>
      <c r="AR1747" s="58"/>
      <c r="AW1747" s="56"/>
      <c r="BD1747" s="56"/>
      <c r="CS1747" s="58">
        <f>+AL1747+AT1747</f>
        <v>0</v>
      </c>
      <c r="CT1747" s="76">
        <f>+BA1747+BG1747+BM1747+BS1747+BY1747+CE1747+CK1747+CQ1747</f>
        <v>0</v>
      </c>
      <c r="CU1747" s="76">
        <f>+CS1747-CT1747</f>
        <v>0</v>
      </c>
      <c r="CV1747" s="81">
        <f>+AE1747-AL1747-AT1747</f>
        <v>229.17</v>
      </c>
    </row>
    <row r="1748" spans="1:103">
      <c r="A1748" s="56" t="s">
        <v>748</v>
      </c>
      <c r="B1748" s="13">
        <v>13</v>
      </c>
      <c r="C1748" s="15" t="s">
        <v>402</v>
      </c>
      <c r="D1748" s="15" t="s">
        <v>403</v>
      </c>
      <c r="E1748" s="13"/>
      <c r="F1748" s="13"/>
      <c r="G1748" s="13" t="s">
        <v>255</v>
      </c>
      <c r="H1748" s="13">
        <v>1</v>
      </c>
      <c r="I1748" s="55">
        <v>139.91999999999999</v>
      </c>
      <c r="J1748" s="55">
        <v>44900</v>
      </c>
      <c r="K1748" s="15">
        <v>0</v>
      </c>
      <c r="L1748" s="15" t="s">
        <v>41</v>
      </c>
      <c r="M1748" s="56" t="s">
        <v>14</v>
      </c>
      <c r="N1748" s="56" t="s">
        <v>165</v>
      </c>
      <c r="O1748" s="56" t="s">
        <v>749</v>
      </c>
      <c r="S1748" s="56" t="s">
        <v>754</v>
      </c>
      <c r="V1748" s="57">
        <v>12.5</v>
      </c>
      <c r="W1748" s="57" t="s">
        <v>1497</v>
      </c>
      <c r="X1748" s="65">
        <v>44595</v>
      </c>
      <c r="Y1748" s="65">
        <v>44595</v>
      </c>
      <c r="Z1748" s="69" t="s">
        <v>1080</v>
      </c>
      <c r="AA1748" s="322">
        <v>5500</v>
      </c>
      <c r="AB1748" s="56">
        <v>24</v>
      </c>
      <c r="AC1748" s="56">
        <v>23</v>
      </c>
      <c r="AD1748" s="65">
        <v>45899</v>
      </c>
      <c r="AE1748" s="117">
        <v>229.17</v>
      </c>
      <c r="AF1748" s="117"/>
      <c r="AP1748" s="58"/>
      <c r="AQ1748" s="58"/>
      <c r="AR1748" s="58"/>
      <c r="AW1748" s="56"/>
      <c r="BD1748" s="56"/>
      <c r="CS1748" s="58">
        <f>+AL1748+AT1748</f>
        <v>0</v>
      </c>
      <c r="CT1748" s="76">
        <f>+BA1748+BG1748+BM1748+BS1748+BY1748+CE1748+CK1748+CQ1748</f>
        <v>0</v>
      </c>
      <c r="CU1748" s="76">
        <f>+CS1748-CT1748</f>
        <v>0</v>
      </c>
      <c r="CV1748" s="81">
        <f>+AE1748-AL1748-AT1748</f>
        <v>229.17</v>
      </c>
    </row>
    <row r="1749" spans="1:103">
      <c r="A1749" s="56" t="s">
        <v>748</v>
      </c>
      <c r="B1749" s="13">
        <v>13</v>
      </c>
      <c r="C1749" s="15" t="s">
        <v>402</v>
      </c>
      <c r="D1749" s="15" t="s">
        <v>403</v>
      </c>
      <c r="E1749" s="13"/>
      <c r="F1749" s="13"/>
      <c r="G1749" s="13" t="s">
        <v>255</v>
      </c>
      <c r="H1749" s="13">
        <v>1</v>
      </c>
      <c r="I1749" s="55">
        <v>139.91999999999999</v>
      </c>
      <c r="J1749" s="55">
        <v>44900</v>
      </c>
      <c r="K1749" s="15">
        <v>0</v>
      </c>
      <c r="L1749" s="15" t="s">
        <v>41</v>
      </c>
      <c r="M1749" s="56" t="s">
        <v>14</v>
      </c>
      <c r="N1749" s="56" t="s">
        <v>165</v>
      </c>
      <c r="O1749" s="56" t="s">
        <v>749</v>
      </c>
      <c r="S1749" s="56" t="s">
        <v>754</v>
      </c>
      <c r="V1749" s="57">
        <v>12.5</v>
      </c>
      <c r="W1749" s="57" t="s">
        <v>1497</v>
      </c>
      <c r="X1749" s="65">
        <v>44595</v>
      </c>
      <c r="Y1749" s="65">
        <v>44595</v>
      </c>
      <c r="Z1749" s="69" t="s">
        <v>1080</v>
      </c>
      <c r="AA1749" s="322">
        <v>5500</v>
      </c>
      <c r="AB1749" s="56">
        <v>24</v>
      </c>
      <c r="AC1749" s="56">
        <v>24</v>
      </c>
      <c r="AD1749" s="65">
        <v>45930</v>
      </c>
      <c r="AE1749" s="117">
        <v>229.17</v>
      </c>
      <c r="AF1749" s="117"/>
      <c r="AP1749" s="58"/>
      <c r="AQ1749" s="58"/>
      <c r="AR1749" s="58"/>
      <c r="AW1749" s="56"/>
      <c r="BD1749" s="56"/>
      <c r="CS1749" s="58">
        <f>+AL1749+AT1749</f>
        <v>0</v>
      </c>
      <c r="CT1749" s="76">
        <f>+BA1749+BG1749+BM1749+BS1749+BY1749+CE1749+CK1749+CQ1749</f>
        <v>0</v>
      </c>
      <c r="CU1749" s="76">
        <f>+CS1749-CT1749</f>
        <v>0</v>
      </c>
      <c r="CV1749" s="81">
        <f>+AE1749-AL1749-AT1749</f>
        <v>229.17</v>
      </c>
    </row>
    <row r="1750" spans="1:103">
      <c r="A1750" s="56" t="s">
        <v>758</v>
      </c>
      <c r="B1750" s="13">
        <v>118</v>
      </c>
      <c r="C1750" s="15" t="s">
        <v>402</v>
      </c>
      <c r="D1750" s="15" t="s">
        <v>403</v>
      </c>
      <c r="E1750" s="13"/>
      <c r="F1750" s="13"/>
      <c r="G1750" s="13" t="s">
        <v>271</v>
      </c>
      <c r="H1750" s="13">
        <v>1</v>
      </c>
      <c r="I1750" s="55">
        <v>178.75</v>
      </c>
      <c r="J1750" s="55">
        <v>56900</v>
      </c>
      <c r="K1750" s="15">
        <v>0</v>
      </c>
      <c r="L1750" s="15" t="s">
        <v>41</v>
      </c>
      <c r="M1750" s="62" t="s">
        <v>14</v>
      </c>
      <c r="N1750" s="56" t="s">
        <v>166</v>
      </c>
      <c r="O1750" s="56" t="s">
        <v>759</v>
      </c>
      <c r="T1750" s="57" t="s">
        <v>271</v>
      </c>
      <c r="U1750" s="57">
        <v>1</v>
      </c>
      <c r="V1750" s="125">
        <v>178.75</v>
      </c>
      <c r="W1750" s="125" t="s">
        <v>1017</v>
      </c>
      <c r="X1750" s="65">
        <v>44464</v>
      </c>
      <c r="Y1750" s="65">
        <v>45494</v>
      </c>
      <c r="Z1750" s="69" t="s">
        <v>1080</v>
      </c>
      <c r="AA1750" s="322">
        <v>48418.03</v>
      </c>
      <c r="AB1750" s="56">
        <v>13</v>
      </c>
      <c r="AC1750" s="56">
        <v>1</v>
      </c>
      <c r="AD1750" s="65">
        <v>44464</v>
      </c>
      <c r="AE1750" s="117">
        <v>3999.9999999999995</v>
      </c>
      <c r="AF1750" s="117"/>
      <c r="AG1750" s="56" t="s">
        <v>441</v>
      </c>
      <c r="AH1750" s="78">
        <v>44464</v>
      </c>
      <c r="AI1750" s="78"/>
      <c r="AJ1750" s="78"/>
      <c r="AK1750" s="70" t="s">
        <v>760</v>
      </c>
      <c r="AL1750" s="142"/>
      <c r="AM1750" s="294">
        <v>16440</v>
      </c>
      <c r="AN1750" s="76" t="s">
        <v>2050</v>
      </c>
      <c r="AO1750" s="84"/>
      <c r="AP1750" s="133">
        <v>44464</v>
      </c>
      <c r="AQ1750" s="133"/>
      <c r="AR1750" s="133"/>
      <c r="AS1750" s="84" t="s">
        <v>2048</v>
      </c>
      <c r="AT1750" s="84"/>
      <c r="AU1750" s="84">
        <v>16440</v>
      </c>
      <c r="AV1750" s="84" t="s">
        <v>2049</v>
      </c>
      <c r="AW1750" s="65">
        <v>44466</v>
      </c>
      <c r="AX1750" s="56">
        <v>7628</v>
      </c>
      <c r="AY1750" s="58">
        <v>16440</v>
      </c>
      <c r="AZ1750" s="56">
        <v>4.1100000000000003</v>
      </c>
      <c r="BA1750" s="58">
        <f>+AY1750/AZ1750</f>
        <v>3999.9999999999995</v>
      </c>
      <c r="BD1750" s="56"/>
      <c r="CS1750" s="58">
        <f>+AL1750+AT1750</f>
        <v>0</v>
      </c>
      <c r="CT1750" s="76">
        <f>+BA1750+BG1750+BM1750+BS1750+BY1750+CE1750+CK1750+CQ1750</f>
        <v>3999.9999999999995</v>
      </c>
      <c r="CU1750" s="76">
        <f>+CS1750-CT1750</f>
        <v>-3999.9999999999995</v>
      </c>
      <c r="CV1750" s="81">
        <f>+AE1750-AL1750-AT1750</f>
        <v>3999.9999999999995</v>
      </c>
      <c r="CY1750" s="70" t="s">
        <v>3819</v>
      </c>
    </row>
    <row r="1751" spans="1:103">
      <c r="A1751" s="56" t="s">
        <v>758</v>
      </c>
      <c r="B1751" s="13">
        <v>118</v>
      </c>
      <c r="C1751" s="15" t="s">
        <v>402</v>
      </c>
      <c r="D1751" s="15" t="s">
        <v>403</v>
      </c>
      <c r="E1751" s="13"/>
      <c r="F1751" s="13"/>
      <c r="G1751" s="13" t="s">
        <v>271</v>
      </c>
      <c r="H1751" s="13">
        <v>1</v>
      </c>
      <c r="I1751" s="55">
        <v>178.75</v>
      </c>
      <c r="J1751" s="55">
        <v>56900</v>
      </c>
      <c r="K1751" s="15">
        <v>0</v>
      </c>
      <c r="L1751" s="15" t="s">
        <v>41</v>
      </c>
      <c r="M1751" s="62" t="s">
        <v>14</v>
      </c>
      <c r="N1751" s="56" t="s">
        <v>166</v>
      </c>
      <c r="O1751" s="56" t="s">
        <v>759</v>
      </c>
      <c r="T1751" s="57" t="s">
        <v>271</v>
      </c>
      <c r="U1751" s="57">
        <v>1</v>
      </c>
      <c r="V1751" s="125">
        <v>178.75</v>
      </c>
      <c r="W1751" s="125" t="s">
        <v>1017</v>
      </c>
      <c r="X1751" s="65">
        <v>44464</v>
      </c>
      <c r="Y1751" s="65">
        <v>45494</v>
      </c>
      <c r="Z1751" s="69" t="s">
        <v>1080</v>
      </c>
      <c r="AA1751" s="322">
        <v>48418.03</v>
      </c>
      <c r="AB1751" s="56">
        <v>13</v>
      </c>
      <c r="AC1751" s="56">
        <v>2</v>
      </c>
      <c r="AD1751" s="65">
        <v>44586</v>
      </c>
      <c r="AE1751" s="117">
        <v>2251.3689700130381</v>
      </c>
      <c r="AF1751" s="117"/>
      <c r="AG1751" s="56" t="s">
        <v>441</v>
      </c>
      <c r="AH1751" s="78">
        <v>44586</v>
      </c>
      <c r="AI1751" s="78"/>
      <c r="AJ1751" s="78"/>
      <c r="AK1751" s="70" t="s">
        <v>765</v>
      </c>
      <c r="AL1751" s="76"/>
      <c r="AM1751" s="294">
        <v>8634.1200000000008</v>
      </c>
      <c r="AN1751" s="142" t="s">
        <v>2034</v>
      </c>
      <c r="AO1751" s="76"/>
      <c r="AP1751" s="76"/>
      <c r="AQ1751" s="76"/>
      <c r="AR1751" s="76"/>
      <c r="AS1751" s="76"/>
      <c r="AT1751" s="76"/>
      <c r="AU1751" s="76"/>
      <c r="AV1751" s="76"/>
      <c r="AW1751" s="65">
        <v>44586</v>
      </c>
      <c r="AX1751" s="56" t="s">
        <v>766</v>
      </c>
      <c r="AY1751" s="58">
        <v>8634</v>
      </c>
      <c r="AZ1751" s="56">
        <v>3.835</v>
      </c>
      <c r="BA1751" s="58">
        <f>+AY1751/AZ1751</f>
        <v>2251.3689700130381</v>
      </c>
      <c r="BB1751" s="58" t="s">
        <v>2014</v>
      </c>
      <c r="BD1751" s="56"/>
      <c r="CS1751" s="58">
        <f>+AL1751+AT1751</f>
        <v>0</v>
      </c>
      <c r="CT1751" s="76">
        <f>+BA1751+BG1751+BM1751+BS1751+BY1751+CE1751+CK1751+CQ1751</f>
        <v>2251.3689700130381</v>
      </c>
      <c r="CU1751" s="76">
        <f>+CS1751-CT1751</f>
        <v>-2251.3689700130381</v>
      </c>
      <c r="CV1751" s="81">
        <f>+AE1751-AL1751-AT1751</f>
        <v>2251.3689700130381</v>
      </c>
      <c r="CY1751" s="70" t="s">
        <v>3819</v>
      </c>
    </row>
    <row r="1752" spans="1:103">
      <c r="A1752" s="56" t="s">
        <v>758</v>
      </c>
      <c r="B1752" s="13">
        <v>118</v>
      </c>
      <c r="C1752" s="15" t="s">
        <v>402</v>
      </c>
      <c r="D1752" s="15" t="s">
        <v>403</v>
      </c>
      <c r="E1752" s="13"/>
      <c r="F1752" s="13"/>
      <c r="G1752" s="13" t="s">
        <v>271</v>
      </c>
      <c r="H1752" s="13">
        <v>1</v>
      </c>
      <c r="I1752" s="55">
        <v>178.75</v>
      </c>
      <c r="J1752" s="55">
        <v>56900</v>
      </c>
      <c r="K1752" s="15">
        <v>0</v>
      </c>
      <c r="L1752" s="15" t="s">
        <v>41</v>
      </c>
      <c r="M1752" s="62" t="s">
        <v>14</v>
      </c>
      <c r="N1752" s="56" t="s">
        <v>166</v>
      </c>
      <c r="O1752" s="56" t="s">
        <v>759</v>
      </c>
      <c r="T1752" s="57" t="s">
        <v>271</v>
      </c>
      <c r="U1752" s="57">
        <v>1</v>
      </c>
      <c r="V1752" s="125">
        <v>178.75</v>
      </c>
      <c r="W1752" s="125" t="s">
        <v>1017</v>
      </c>
      <c r="X1752" s="65">
        <v>44464</v>
      </c>
      <c r="Y1752" s="65">
        <v>45494</v>
      </c>
      <c r="Z1752" s="69" t="s">
        <v>1080</v>
      </c>
      <c r="AA1752" s="322">
        <v>48418.03</v>
      </c>
      <c r="AB1752" s="56">
        <v>13</v>
      </c>
      <c r="AC1752" s="56">
        <v>3</v>
      </c>
      <c r="AD1752" s="65">
        <v>44618</v>
      </c>
      <c r="AE1752" s="117">
        <v>3833.3297900611215</v>
      </c>
      <c r="AF1752" s="117"/>
      <c r="AG1752" s="56" t="s">
        <v>441</v>
      </c>
      <c r="AH1752" s="78">
        <v>44618</v>
      </c>
      <c r="AI1752" s="78"/>
      <c r="AJ1752" s="78"/>
      <c r="AK1752" s="70" t="s">
        <v>767</v>
      </c>
      <c r="AL1752" s="76"/>
      <c r="AM1752" s="294">
        <v>14424.82</v>
      </c>
      <c r="AN1752" s="142" t="s">
        <v>2035</v>
      </c>
      <c r="AO1752" s="76"/>
      <c r="AP1752" s="76"/>
      <c r="AQ1752" s="76"/>
      <c r="AR1752" s="76"/>
      <c r="AS1752" s="76"/>
      <c r="AT1752" s="76"/>
      <c r="AU1752" s="76"/>
      <c r="AV1752" s="76"/>
      <c r="AW1752" s="65">
        <v>44618</v>
      </c>
      <c r="AX1752" s="56" t="s">
        <v>788</v>
      </c>
      <c r="AY1752" s="58">
        <v>14424.82</v>
      </c>
      <c r="AZ1752" s="56">
        <v>3.7629999999999999</v>
      </c>
      <c r="BA1752" s="58">
        <f>+AY1752/AZ1752</f>
        <v>3833.3297900611215</v>
      </c>
      <c r="BB1752" s="58" t="s">
        <v>2014</v>
      </c>
      <c r="BD1752" s="56"/>
      <c r="CS1752" s="58">
        <f>+AL1752+AT1752</f>
        <v>0</v>
      </c>
      <c r="CT1752" s="76">
        <f>+BA1752+BG1752+BM1752+BS1752+BY1752+CE1752+CK1752+CQ1752</f>
        <v>3833.3297900611215</v>
      </c>
      <c r="CU1752" s="76">
        <f>+CS1752-CT1752</f>
        <v>-3833.3297900611215</v>
      </c>
      <c r="CV1752" s="81">
        <f>+AE1752-AL1752-AT1752</f>
        <v>3833.3297900611215</v>
      </c>
      <c r="CY1752" s="70" t="s">
        <v>3819</v>
      </c>
    </row>
    <row r="1753" spans="1:103">
      <c r="A1753" s="56" t="s">
        <v>758</v>
      </c>
      <c r="B1753" s="13">
        <v>118</v>
      </c>
      <c r="C1753" s="15" t="s">
        <v>402</v>
      </c>
      <c r="D1753" s="15" t="s">
        <v>403</v>
      </c>
      <c r="E1753" s="13"/>
      <c r="F1753" s="13"/>
      <c r="G1753" s="13" t="s">
        <v>271</v>
      </c>
      <c r="H1753" s="13">
        <v>1</v>
      </c>
      <c r="I1753" s="55">
        <v>178.75</v>
      </c>
      <c r="J1753" s="55">
        <v>56900</v>
      </c>
      <c r="K1753" s="15">
        <v>0</v>
      </c>
      <c r="L1753" s="15" t="s">
        <v>41</v>
      </c>
      <c r="M1753" s="62" t="s">
        <v>14</v>
      </c>
      <c r="N1753" s="56" t="s">
        <v>166</v>
      </c>
      <c r="O1753" s="56" t="s">
        <v>759</v>
      </c>
      <c r="T1753" s="57" t="s">
        <v>271</v>
      </c>
      <c r="U1753" s="57">
        <v>1</v>
      </c>
      <c r="V1753" s="125">
        <v>178.75</v>
      </c>
      <c r="W1753" s="125" t="s">
        <v>1017</v>
      </c>
      <c r="X1753" s="65">
        <v>44464</v>
      </c>
      <c r="Y1753" s="65">
        <v>45494</v>
      </c>
      <c r="Z1753" s="69" t="s">
        <v>1080</v>
      </c>
      <c r="AA1753" s="322">
        <v>48418.03</v>
      </c>
      <c r="AB1753" s="56">
        <v>13</v>
      </c>
      <c r="AC1753" s="56">
        <v>4</v>
      </c>
      <c r="AD1753" s="65">
        <v>44646</v>
      </c>
      <c r="AE1753" s="117">
        <v>3833.3306709265175</v>
      </c>
      <c r="AF1753" s="117"/>
      <c r="AG1753" s="56" t="s">
        <v>441</v>
      </c>
      <c r="AH1753" s="78">
        <v>44646</v>
      </c>
      <c r="AI1753" s="78"/>
      <c r="AJ1753" s="78"/>
      <c r="AK1753" s="70" t="s">
        <v>768</v>
      </c>
      <c r="AL1753" s="76"/>
      <c r="AM1753" s="294">
        <v>14397.99</v>
      </c>
      <c r="AN1753" s="142" t="s">
        <v>2036</v>
      </c>
      <c r="AO1753" s="76"/>
      <c r="AP1753" s="76"/>
      <c r="AQ1753" s="76"/>
      <c r="AR1753" s="76"/>
      <c r="AS1753" s="76"/>
      <c r="AT1753" s="76"/>
      <c r="AU1753" s="76"/>
      <c r="AV1753" s="76"/>
      <c r="AW1753" s="65">
        <v>44646</v>
      </c>
      <c r="AX1753" s="56" t="s">
        <v>787</v>
      </c>
      <c r="AY1753" s="58">
        <v>14397.99</v>
      </c>
      <c r="AZ1753" s="56">
        <v>3.7559999999999998</v>
      </c>
      <c r="BA1753" s="58">
        <f>+AY1753/AZ1753</f>
        <v>3833.3306709265175</v>
      </c>
      <c r="BB1753" s="58" t="s">
        <v>2014</v>
      </c>
      <c r="BD1753" s="56"/>
      <c r="CS1753" s="58">
        <f>+AL1753+AT1753</f>
        <v>0</v>
      </c>
      <c r="CT1753" s="76">
        <f>+BA1753+BG1753+BM1753+BS1753+BY1753+CE1753+CK1753+CQ1753</f>
        <v>3833.3306709265175</v>
      </c>
      <c r="CU1753" s="76">
        <f>+CS1753-CT1753</f>
        <v>-3833.3306709265175</v>
      </c>
      <c r="CV1753" s="81">
        <f>+AE1753-AL1753-AT1753</f>
        <v>3833.3306709265175</v>
      </c>
      <c r="CY1753" s="70" t="s">
        <v>3819</v>
      </c>
    </row>
    <row r="1754" spans="1:103">
      <c r="A1754" s="56" t="s">
        <v>758</v>
      </c>
      <c r="B1754" s="13">
        <v>118</v>
      </c>
      <c r="C1754" s="15" t="s">
        <v>402</v>
      </c>
      <c r="D1754" s="15" t="s">
        <v>403</v>
      </c>
      <c r="E1754" s="13"/>
      <c r="F1754" s="13"/>
      <c r="G1754" s="13" t="s">
        <v>271</v>
      </c>
      <c r="H1754" s="13">
        <v>1</v>
      </c>
      <c r="I1754" s="55">
        <v>178.75</v>
      </c>
      <c r="J1754" s="55">
        <v>56900</v>
      </c>
      <c r="K1754" s="15">
        <v>0</v>
      </c>
      <c r="L1754" s="15" t="s">
        <v>41</v>
      </c>
      <c r="M1754" s="62" t="s">
        <v>14</v>
      </c>
      <c r="N1754" s="56" t="s">
        <v>166</v>
      </c>
      <c r="O1754" s="56" t="s">
        <v>759</v>
      </c>
      <c r="T1754" s="57" t="s">
        <v>271</v>
      </c>
      <c r="U1754" s="57">
        <v>1</v>
      </c>
      <c r="V1754" s="125">
        <v>178.75</v>
      </c>
      <c r="W1754" s="125" t="s">
        <v>1017</v>
      </c>
      <c r="X1754" s="65">
        <v>44464</v>
      </c>
      <c r="Y1754" s="65">
        <v>45494</v>
      </c>
      <c r="Z1754" s="69" t="s">
        <v>1080</v>
      </c>
      <c r="AA1754" s="322">
        <v>48418.03</v>
      </c>
      <c r="AB1754" s="56">
        <v>13</v>
      </c>
      <c r="AC1754" s="56">
        <v>5</v>
      </c>
      <c r="AD1754" s="65">
        <v>44677</v>
      </c>
      <c r="AE1754" s="117">
        <v>3833.328964613368</v>
      </c>
      <c r="AF1754" s="117"/>
      <c r="AG1754" s="56" t="s">
        <v>441</v>
      </c>
      <c r="AH1754" s="78">
        <v>44677</v>
      </c>
      <c r="AI1754" s="78"/>
      <c r="AJ1754" s="78"/>
      <c r="AK1754" s="70" t="s">
        <v>770</v>
      </c>
      <c r="AL1754" s="76"/>
      <c r="AM1754" s="294">
        <v>14624.15</v>
      </c>
      <c r="AN1754" s="142" t="s">
        <v>2037</v>
      </c>
      <c r="AO1754" s="76"/>
      <c r="AP1754" s="76"/>
      <c r="AQ1754" s="76"/>
      <c r="AR1754" s="76"/>
      <c r="AS1754" s="76"/>
      <c r="AT1754" s="76"/>
      <c r="AU1754" s="76"/>
      <c r="AV1754" s="76"/>
      <c r="AW1754" s="65">
        <v>44677</v>
      </c>
      <c r="AX1754" s="56" t="s">
        <v>786</v>
      </c>
      <c r="AY1754" s="58">
        <v>14624.15</v>
      </c>
      <c r="AZ1754" s="56">
        <v>3.8149999999999999</v>
      </c>
      <c r="BA1754" s="58">
        <f>+AY1754/AZ1754</f>
        <v>3833.328964613368</v>
      </c>
      <c r="BB1754" s="58" t="s">
        <v>2014</v>
      </c>
      <c r="BD1754" s="56"/>
      <c r="CS1754" s="58">
        <f>+AL1754+AT1754</f>
        <v>0</v>
      </c>
      <c r="CT1754" s="76">
        <f>+BA1754+BG1754+BM1754+BS1754+BY1754+CE1754+CK1754+CQ1754</f>
        <v>3833.328964613368</v>
      </c>
      <c r="CU1754" s="76">
        <f>+CS1754-CT1754</f>
        <v>-3833.328964613368</v>
      </c>
      <c r="CV1754" s="81">
        <f>+AE1754-AL1754-AT1754</f>
        <v>3833.328964613368</v>
      </c>
      <c r="CY1754" s="70" t="s">
        <v>3819</v>
      </c>
    </row>
    <row r="1755" spans="1:103">
      <c r="A1755" s="56" t="s">
        <v>758</v>
      </c>
      <c r="B1755" s="13">
        <v>118</v>
      </c>
      <c r="C1755" s="15" t="s">
        <v>402</v>
      </c>
      <c r="D1755" s="15" t="s">
        <v>403</v>
      </c>
      <c r="E1755" s="13"/>
      <c r="F1755" s="13"/>
      <c r="G1755" s="13" t="s">
        <v>271</v>
      </c>
      <c r="H1755" s="13">
        <v>1</v>
      </c>
      <c r="I1755" s="55">
        <v>178.75</v>
      </c>
      <c r="J1755" s="55">
        <v>56900</v>
      </c>
      <c r="K1755" s="15">
        <v>0</v>
      </c>
      <c r="L1755" s="15" t="s">
        <v>41</v>
      </c>
      <c r="M1755" s="62" t="s">
        <v>14</v>
      </c>
      <c r="N1755" s="56" t="s">
        <v>166</v>
      </c>
      <c r="O1755" s="56" t="s">
        <v>759</v>
      </c>
      <c r="T1755" s="57" t="s">
        <v>271</v>
      </c>
      <c r="U1755" s="57">
        <v>1</v>
      </c>
      <c r="V1755" s="125">
        <v>178.75</v>
      </c>
      <c r="W1755" s="125" t="s">
        <v>1017</v>
      </c>
      <c r="X1755" s="65">
        <v>44464</v>
      </c>
      <c r="Y1755" s="65">
        <v>45494</v>
      </c>
      <c r="Z1755" s="69" t="s">
        <v>1080</v>
      </c>
      <c r="AA1755" s="322">
        <v>48418.03</v>
      </c>
      <c r="AB1755" s="56">
        <v>13</v>
      </c>
      <c r="AC1755" s="56">
        <v>6</v>
      </c>
      <c r="AD1755" s="65">
        <v>44706</v>
      </c>
      <c r="AE1755" s="117">
        <v>3833.33</v>
      </c>
      <c r="AF1755" s="117"/>
      <c r="AG1755" s="56" t="s">
        <v>441</v>
      </c>
      <c r="AH1755" s="78">
        <v>44709</v>
      </c>
      <c r="AI1755" s="78"/>
      <c r="AJ1755" s="78"/>
      <c r="AK1755" s="70" t="s">
        <v>769</v>
      </c>
      <c r="AL1755" s="76"/>
      <c r="AM1755" s="294">
        <v>14064.49</v>
      </c>
      <c r="AN1755" s="142" t="s">
        <v>2038</v>
      </c>
      <c r="AO1755" s="76"/>
      <c r="AP1755" s="76"/>
      <c r="AQ1755" s="76"/>
      <c r="AR1755" s="76"/>
      <c r="AS1755" s="76"/>
      <c r="AT1755" s="76"/>
      <c r="AU1755" s="76"/>
      <c r="AV1755" s="76"/>
      <c r="AW1755" s="65">
        <v>44706</v>
      </c>
      <c r="AX1755" s="56" t="s">
        <v>771</v>
      </c>
      <c r="AY1755" s="58">
        <v>14064.49</v>
      </c>
      <c r="AZ1755" s="81">
        <f>+AY1755/BA1755</f>
        <v>3.6690005817396365</v>
      </c>
      <c r="BA1755" s="58">
        <v>3833.33</v>
      </c>
      <c r="BB1755" s="58" t="s">
        <v>2014</v>
      </c>
      <c r="BD1755" s="56"/>
      <c r="CS1755" s="58">
        <f>+AL1755+AT1755</f>
        <v>0</v>
      </c>
      <c r="CT1755" s="76">
        <f>+BA1755+BG1755+BM1755+BS1755+BY1755+CE1755+CK1755+CQ1755</f>
        <v>3833.33</v>
      </c>
      <c r="CU1755" s="76">
        <f>+CS1755-CT1755</f>
        <v>-3833.33</v>
      </c>
      <c r="CV1755" s="81">
        <f>+AE1755-AL1755-AT1755</f>
        <v>3833.33</v>
      </c>
      <c r="CY1755" s="70" t="s">
        <v>3819</v>
      </c>
    </row>
    <row r="1756" spans="1:103">
      <c r="A1756" s="56" t="s">
        <v>758</v>
      </c>
      <c r="B1756" s="13">
        <v>118</v>
      </c>
      <c r="C1756" s="15" t="s">
        <v>402</v>
      </c>
      <c r="D1756" s="15" t="s">
        <v>403</v>
      </c>
      <c r="E1756" s="13"/>
      <c r="F1756" s="13"/>
      <c r="G1756" s="13" t="s">
        <v>271</v>
      </c>
      <c r="H1756" s="13">
        <v>1</v>
      </c>
      <c r="I1756" s="55">
        <v>178.75</v>
      </c>
      <c r="J1756" s="55">
        <v>56900</v>
      </c>
      <c r="K1756" s="15">
        <v>0</v>
      </c>
      <c r="L1756" s="15" t="s">
        <v>41</v>
      </c>
      <c r="M1756" s="62" t="s">
        <v>14</v>
      </c>
      <c r="N1756" s="56" t="s">
        <v>166</v>
      </c>
      <c r="O1756" s="56" t="s">
        <v>759</v>
      </c>
      <c r="T1756" s="57" t="s">
        <v>271</v>
      </c>
      <c r="U1756" s="57">
        <v>1</v>
      </c>
      <c r="V1756" s="125">
        <v>178.75</v>
      </c>
      <c r="W1756" s="125" t="s">
        <v>1017</v>
      </c>
      <c r="X1756" s="65">
        <v>44464</v>
      </c>
      <c r="Y1756" s="65">
        <v>45494</v>
      </c>
      <c r="Z1756" s="69" t="s">
        <v>1080</v>
      </c>
      <c r="AA1756" s="322">
        <v>48418.03</v>
      </c>
      <c r="AB1756" s="56">
        <v>13</v>
      </c>
      <c r="AC1756" s="56">
        <v>7</v>
      </c>
      <c r="AD1756" s="65">
        <v>44737</v>
      </c>
      <c r="AE1756" s="117">
        <v>3833.33</v>
      </c>
      <c r="AF1756" s="117"/>
      <c r="AG1756" s="56" t="s">
        <v>441</v>
      </c>
      <c r="AH1756" s="78">
        <v>44737</v>
      </c>
      <c r="AI1756" s="78"/>
      <c r="AJ1756" s="78"/>
      <c r="AK1756" s="70" t="s">
        <v>772</v>
      </c>
      <c r="AL1756" s="76"/>
      <c r="AM1756" s="294">
        <v>14386.49</v>
      </c>
      <c r="AN1756" s="142" t="s">
        <v>2039</v>
      </c>
      <c r="AO1756" s="76"/>
      <c r="AP1756" s="76"/>
      <c r="AQ1756" s="76"/>
      <c r="AR1756" s="76"/>
      <c r="AS1756" s="76"/>
      <c r="AT1756" s="76"/>
      <c r="AU1756" s="76"/>
      <c r="AV1756" s="76"/>
      <c r="AW1756" s="65">
        <v>44737</v>
      </c>
      <c r="AX1756" s="56" t="s">
        <v>773</v>
      </c>
      <c r="AY1756" s="58">
        <v>14386.49</v>
      </c>
      <c r="AZ1756" s="81">
        <f>+AY1756/BA1756</f>
        <v>3.753000654783178</v>
      </c>
      <c r="BA1756" s="58">
        <v>3833.33</v>
      </c>
      <c r="BB1756" s="58" t="s">
        <v>2014</v>
      </c>
      <c r="BD1756" s="56"/>
      <c r="CS1756" s="58">
        <f>+AL1756+AT1756</f>
        <v>0</v>
      </c>
      <c r="CT1756" s="76">
        <f>+BA1756+BG1756+BM1756+BS1756+BY1756+CE1756+CK1756+CQ1756</f>
        <v>3833.33</v>
      </c>
      <c r="CU1756" s="76">
        <f>+CS1756-CT1756</f>
        <v>-3833.33</v>
      </c>
      <c r="CV1756" s="81">
        <f>+AE1756-AL1756-AT1756</f>
        <v>3833.33</v>
      </c>
      <c r="CY1756" s="70" t="s">
        <v>3819</v>
      </c>
    </row>
    <row r="1757" spans="1:103">
      <c r="A1757" s="56" t="s">
        <v>758</v>
      </c>
      <c r="B1757" s="13">
        <v>118</v>
      </c>
      <c r="C1757" s="15" t="s">
        <v>402</v>
      </c>
      <c r="D1757" s="15" t="s">
        <v>403</v>
      </c>
      <c r="E1757" s="13"/>
      <c r="F1757" s="13"/>
      <c r="G1757" s="13" t="s">
        <v>271</v>
      </c>
      <c r="H1757" s="13">
        <v>1</v>
      </c>
      <c r="I1757" s="55">
        <v>178.75</v>
      </c>
      <c r="J1757" s="55">
        <v>56900</v>
      </c>
      <c r="K1757" s="15">
        <v>0</v>
      </c>
      <c r="L1757" s="15" t="s">
        <v>41</v>
      </c>
      <c r="M1757" s="62" t="s">
        <v>14</v>
      </c>
      <c r="N1757" s="56" t="s">
        <v>166</v>
      </c>
      <c r="O1757" s="56" t="s">
        <v>759</v>
      </c>
      <c r="T1757" s="57" t="s">
        <v>271</v>
      </c>
      <c r="U1757" s="57">
        <v>1</v>
      </c>
      <c r="V1757" s="125">
        <v>178.75</v>
      </c>
      <c r="W1757" s="125" t="s">
        <v>1017</v>
      </c>
      <c r="X1757" s="65">
        <v>44464</v>
      </c>
      <c r="Y1757" s="65">
        <v>45494</v>
      </c>
      <c r="Z1757" s="69" t="s">
        <v>1080</v>
      </c>
      <c r="AA1757" s="322">
        <v>48418.03</v>
      </c>
      <c r="AB1757" s="56">
        <v>13</v>
      </c>
      <c r="AC1757" s="56">
        <v>8</v>
      </c>
      <c r="AD1757" s="65">
        <v>44781</v>
      </c>
      <c r="AE1757" s="117">
        <v>3833.33</v>
      </c>
      <c r="AF1757" s="117"/>
      <c r="AG1757" s="56" t="s">
        <v>441</v>
      </c>
      <c r="AH1757" s="78">
        <v>44781</v>
      </c>
      <c r="AI1757" s="78"/>
      <c r="AJ1757" s="78"/>
      <c r="AK1757" s="70" t="s">
        <v>774</v>
      </c>
      <c r="AL1757" s="76"/>
      <c r="AM1757" s="294">
        <v>14969.15</v>
      </c>
      <c r="AN1757" s="142" t="s">
        <v>2040</v>
      </c>
      <c r="AO1757" s="76"/>
      <c r="AP1757" s="76"/>
      <c r="AQ1757" s="76"/>
      <c r="AR1757" s="76"/>
      <c r="AS1757" s="76"/>
      <c r="AT1757" s="76"/>
      <c r="AU1757" s="76"/>
      <c r="AV1757" s="76"/>
      <c r="AW1757" s="65">
        <v>44781</v>
      </c>
      <c r="AX1757" s="56" t="s">
        <v>775</v>
      </c>
      <c r="AY1757" s="58">
        <v>14969.15</v>
      </c>
      <c r="AZ1757" s="81">
        <f>+AY1757/BA1757</f>
        <v>3.904999047825259</v>
      </c>
      <c r="BA1757" s="58">
        <v>3833.33</v>
      </c>
      <c r="BB1757" s="58" t="s">
        <v>2014</v>
      </c>
      <c r="BD1757" s="56"/>
      <c r="CS1757" s="58">
        <f>+AL1757+AT1757</f>
        <v>0</v>
      </c>
      <c r="CT1757" s="76">
        <f>+BA1757+BG1757+BM1757+BS1757+BY1757+CE1757+CK1757+CQ1757</f>
        <v>3833.33</v>
      </c>
      <c r="CU1757" s="76">
        <f>+CS1757-CT1757</f>
        <v>-3833.33</v>
      </c>
      <c r="CV1757" s="81">
        <f>+AE1757-AL1757-AT1757</f>
        <v>3833.33</v>
      </c>
      <c r="CY1757" s="70" t="s">
        <v>3819</v>
      </c>
    </row>
    <row r="1758" spans="1:103">
      <c r="A1758" s="56" t="s">
        <v>758</v>
      </c>
      <c r="B1758" s="13">
        <v>118</v>
      </c>
      <c r="C1758" s="15" t="s">
        <v>402</v>
      </c>
      <c r="D1758" s="15" t="s">
        <v>403</v>
      </c>
      <c r="E1758" s="13"/>
      <c r="F1758" s="13"/>
      <c r="G1758" s="13" t="s">
        <v>271</v>
      </c>
      <c r="H1758" s="13">
        <v>1</v>
      </c>
      <c r="I1758" s="55">
        <v>178.75</v>
      </c>
      <c r="J1758" s="55">
        <v>56900</v>
      </c>
      <c r="K1758" s="15">
        <v>0</v>
      </c>
      <c r="L1758" s="15" t="s">
        <v>41</v>
      </c>
      <c r="M1758" s="62" t="s">
        <v>14</v>
      </c>
      <c r="N1758" s="56" t="s">
        <v>166</v>
      </c>
      <c r="O1758" s="56" t="s">
        <v>759</v>
      </c>
      <c r="T1758" s="57" t="s">
        <v>271</v>
      </c>
      <c r="U1758" s="57">
        <v>1</v>
      </c>
      <c r="V1758" s="125">
        <v>178.75</v>
      </c>
      <c r="W1758" s="125" t="s">
        <v>1017</v>
      </c>
      <c r="X1758" s="65">
        <v>44464</v>
      </c>
      <c r="Y1758" s="65">
        <v>45494</v>
      </c>
      <c r="Z1758" s="69" t="s">
        <v>1080</v>
      </c>
      <c r="AA1758" s="322">
        <v>48418.03</v>
      </c>
      <c r="AB1758" s="56">
        <v>13</v>
      </c>
      <c r="AC1758" s="56">
        <v>9</v>
      </c>
      <c r="AD1758" s="65">
        <v>44802</v>
      </c>
      <c r="AE1758" s="117">
        <v>3833.33</v>
      </c>
      <c r="AF1758" s="117"/>
      <c r="AG1758" s="56" t="s">
        <v>441</v>
      </c>
      <c r="AH1758" s="140">
        <v>44802</v>
      </c>
      <c r="AI1758" s="140"/>
      <c r="AJ1758" s="140"/>
      <c r="AK1758" s="70" t="s">
        <v>776</v>
      </c>
      <c r="AL1758" s="76">
        <v>3833.33</v>
      </c>
      <c r="AM1758" s="76"/>
      <c r="AN1758" s="76" t="s">
        <v>2041</v>
      </c>
      <c r="AO1758" s="76"/>
      <c r="AP1758" s="76"/>
      <c r="AQ1758" s="76"/>
      <c r="AR1758" s="76"/>
      <c r="AS1758" s="76"/>
      <c r="AT1758" s="76"/>
      <c r="AU1758" s="76"/>
      <c r="AV1758" s="76"/>
      <c r="AW1758" s="65">
        <v>44802</v>
      </c>
      <c r="AX1758" s="56" t="s">
        <v>777</v>
      </c>
      <c r="AY1758" s="58">
        <v>14746.82</v>
      </c>
      <c r="AZ1758" s="81">
        <f>+AY1758/BA1758</f>
        <v>3.8469998669564061</v>
      </c>
      <c r="BA1758" s="58">
        <v>3833.33</v>
      </c>
      <c r="BB1758" s="58" t="s">
        <v>2014</v>
      </c>
      <c r="BD1758" s="56"/>
      <c r="CS1758" s="58">
        <f>+AL1758+AT1758</f>
        <v>3833.33</v>
      </c>
      <c r="CT1758" s="76">
        <f>+BA1758+BG1758+BM1758+BS1758+BY1758+CE1758+CK1758+CQ1758</f>
        <v>3833.33</v>
      </c>
      <c r="CU1758" s="76">
        <f>+CS1758-CT1758</f>
        <v>0</v>
      </c>
      <c r="CV1758" s="81">
        <f>+AE1758-AL1758-AT1758</f>
        <v>0</v>
      </c>
    </row>
    <row r="1759" spans="1:103">
      <c r="A1759" s="56" t="s">
        <v>758</v>
      </c>
      <c r="B1759" s="13">
        <v>118</v>
      </c>
      <c r="C1759" s="15" t="s">
        <v>402</v>
      </c>
      <c r="D1759" s="15" t="s">
        <v>403</v>
      </c>
      <c r="E1759" s="13"/>
      <c r="F1759" s="13"/>
      <c r="G1759" s="13" t="s">
        <v>271</v>
      </c>
      <c r="H1759" s="13">
        <v>1</v>
      </c>
      <c r="I1759" s="55">
        <v>178.75</v>
      </c>
      <c r="J1759" s="55">
        <v>56900</v>
      </c>
      <c r="K1759" s="15">
        <v>0</v>
      </c>
      <c r="L1759" s="15" t="s">
        <v>41</v>
      </c>
      <c r="M1759" s="62" t="s">
        <v>14</v>
      </c>
      <c r="N1759" s="56" t="s">
        <v>166</v>
      </c>
      <c r="O1759" s="56" t="s">
        <v>759</v>
      </c>
      <c r="T1759" s="57" t="s">
        <v>271</v>
      </c>
      <c r="U1759" s="57">
        <v>1</v>
      </c>
      <c r="V1759" s="125">
        <v>178.75</v>
      </c>
      <c r="W1759" s="125" t="s">
        <v>1017</v>
      </c>
      <c r="X1759" s="65">
        <v>44464</v>
      </c>
      <c r="Y1759" s="65">
        <v>45494</v>
      </c>
      <c r="Z1759" s="69" t="s">
        <v>1080</v>
      </c>
      <c r="AA1759" s="322">
        <v>48418.03</v>
      </c>
      <c r="AB1759" s="56">
        <v>13</v>
      </c>
      <c r="AC1759" s="56">
        <v>10</v>
      </c>
      <c r="AD1759" s="65">
        <v>44833</v>
      </c>
      <c r="AE1759" s="117">
        <v>3833.33</v>
      </c>
      <c r="AF1759" s="117"/>
      <c r="AG1759" s="56" t="s">
        <v>441</v>
      </c>
      <c r="AH1759" s="140">
        <v>44833</v>
      </c>
      <c r="AI1759" s="140"/>
      <c r="AJ1759" s="140"/>
      <c r="AK1759" s="70" t="s">
        <v>778</v>
      </c>
      <c r="AL1759" s="76">
        <v>3833.33</v>
      </c>
      <c r="AM1759" s="76"/>
      <c r="AN1759" s="76" t="s">
        <v>2042</v>
      </c>
      <c r="AO1759" s="76"/>
      <c r="AP1759" s="76"/>
      <c r="AQ1759" s="76"/>
      <c r="AR1759" s="76"/>
      <c r="AS1759" s="76"/>
      <c r="AT1759" s="76"/>
      <c r="AU1759" s="76"/>
      <c r="AV1759" s="76"/>
      <c r="AW1759" s="65">
        <v>44833</v>
      </c>
      <c r="AX1759" s="56" t="s">
        <v>779</v>
      </c>
      <c r="AY1759" s="58">
        <v>15149.32</v>
      </c>
      <c r="AZ1759" s="81">
        <f>+AY1759/BA1759</f>
        <v>3.9519999582608332</v>
      </c>
      <c r="BA1759" s="58">
        <v>3833.33</v>
      </c>
      <c r="BB1759" s="58" t="s">
        <v>2014</v>
      </c>
      <c r="BD1759" s="56"/>
      <c r="CS1759" s="58">
        <f>+AL1759+AT1759</f>
        <v>3833.33</v>
      </c>
      <c r="CT1759" s="76">
        <f>+BA1759+BG1759+BM1759+BS1759+BY1759+CE1759+CK1759+CQ1759</f>
        <v>3833.33</v>
      </c>
      <c r="CU1759" s="76">
        <f>+CS1759-CT1759</f>
        <v>0</v>
      </c>
      <c r="CV1759" s="81">
        <f>+AE1759-AL1759-AT1759</f>
        <v>0</v>
      </c>
    </row>
    <row r="1760" spans="1:103">
      <c r="A1760" s="56" t="s">
        <v>758</v>
      </c>
      <c r="B1760" s="13">
        <v>118</v>
      </c>
      <c r="C1760" s="15" t="s">
        <v>402</v>
      </c>
      <c r="D1760" s="15" t="s">
        <v>403</v>
      </c>
      <c r="E1760" s="13"/>
      <c r="F1760" s="13"/>
      <c r="G1760" s="13" t="s">
        <v>271</v>
      </c>
      <c r="H1760" s="13">
        <v>1</v>
      </c>
      <c r="I1760" s="55">
        <v>178.75</v>
      </c>
      <c r="J1760" s="55">
        <v>56900</v>
      </c>
      <c r="K1760" s="15">
        <v>0</v>
      </c>
      <c r="L1760" s="15" t="s">
        <v>41</v>
      </c>
      <c r="M1760" s="62" t="s">
        <v>14</v>
      </c>
      <c r="N1760" s="56" t="s">
        <v>166</v>
      </c>
      <c r="O1760" s="56" t="s">
        <v>759</v>
      </c>
      <c r="T1760" s="57" t="s">
        <v>271</v>
      </c>
      <c r="U1760" s="57">
        <v>1</v>
      </c>
      <c r="V1760" s="125">
        <v>178.75</v>
      </c>
      <c r="W1760" s="125" t="s">
        <v>1017</v>
      </c>
      <c r="X1760" s="65">
        <v>44464</v>
      </c>
      <c r="Y1760" s="65">
        <v>45494</v>
      </c>
      <c r="Z1760" s="69" t="s">
        <v>1080</v>
      </c>
      <c r="AA1760" s="322">
        <v>48418.03</v>
      </c>
      <c r="AB1760" s="56">
        <v>13</v>
      </c>
      <c r="AC1760" s="56">
        <v>11</v>
      </c>
      <c r="AD1760" s="65">
        <v>44855</v>
      </c>
      <c r="AE1760" s="117">
        <v>3833.33</v>
      </c>
      <c r="AF1760" s="117"/>
      <c r="AG1760" s="56" t="s">
        <v>441</v>
      </c>
      <c r="AH1760" s="140">
        <v>44855</v>
      </c>
      <c r="AI1760" s="140"/>
      <c r="AJ1760" s="140"/>
      <c r="AK1760" s="70" t="s">
        <v>780</v>
      </c>
      <c r="AL1760" s="76">
        <v>3833.33</v>
      </c>
      <c r="AM1760" s="76"/>
      <c r="AN1760" s="76" t="s">
        <v>2043</v>
      </c>
      <c r="AO1760" s="76"/>
      <c r="AP1760" s="76"/>
      <c r="AQ1760" s="76"/>
      <c r="AR1760" s="76"/>
      <c r="AS1760" s="76"/>
      <c r="AT1760" s="76"/>
      <c r="AU1760" s="76"/>
      <c r="AV1760" s="76"/>
      <c r="AW1760" s="65">
        <v>44855</v>
      </c>
      <c r="AX1760" s="56" t="s">
        <v>781</v>
      </c>
      <c r="AY1760" s="58">
        <v>15248.98</v>
      </c>
      <c r="AZ1760" s="81">
        <f>+AY1760/BA1760</f>
        <v>3.9779982417376014</v>
      </c>
      <c r="BA1760" s="58">
        <v>3833.33</v>
      </c>
      <c r="BB1760" s="58" t="s">
        <v>2014</v>
      </c>
      <c r="BD1760" s="56"/>
      <c r="CS1760" s="58">
        <f>+AL1760+AT1760</f>
        <v>3833.33</v>
      </c>
      <c r="CT1760" s="76">
        <f>+BA1760+BG1760+BM1760+BS1760+BY1760+CE1760+CK1760+CQ1760</f>
        <v>3833.33</v>
      </c>
      <c r="CU1760" s="76">
        <f>+CS1760-CT1760</f>
        <v>0</v>
      </c>
      <c r="CV1760" s="81">
        <f>+AE1760-AL1760-AT1760</f>
        <v>0</v>
      </c>
    </row>
    <row r="1761" spans="1:103">
      <c r="A1761" s="56" t="s">
        <v>758</v>
      </c>
      <c r="B1761" s="13">
        <v>118</v>
      </c>
      <c r="C1761" s="15" t="s">
        <v>402</v>
      </c>
      <c r="D1761" s="15" t="s">
        <v>403</v>
      </c>
      <c r="E1761" s="13"/>
      <c r="F1761" s="13"/>
      <c r="G1761" s="13" t="s">
        <v>271</v>
      </c>
      <c r="H1761" s="13">
        <v>1</v>
      </c>
      <c r="I1761" s="55">
        <v>178.75</v>
      </c>
      <c r="J1761" s="55">
        <v>56900</v>
      </c>
      <c r="K1761" s="15">
        <v>0</v>
      </c>
      <c r="L1761" s="15" t="s">
        <v>41</v>
      </c>
      <c r="M1761" s="62" t="s">
        <v>14</v>
      </c>
      <c r="N1761" s="56" t="s">
        <v>166</v>
      </c>
      <c r="O1761" s="56" t="s">
        <v>759</v>
      </c>
      <c r="T1761" s="57" t="s">
        <v>271</v>
      </c>
      <c r="U1761" s="57">
        <v>1</v>
      </c>
      <c r="V1761" s="125">
        <v>178.75</v>
      </c>
      <c r="W1761" s="125" t="s">
        <v>1017</v>
      </c>
      <c r="X1761" s="65">
        <v>44464</v>
      </c>
      <c r="Y1761" s="65">
        <v>45494</v>
      </c>
      <c r="Z1761" s="69" t="s">
        <v>1080</v>
      </c>
      <c r="AA1761" s="322">
        <v>48418.03</v>
      </c>
      <c r="AB1761" s="56">
        <v>13</v>
      </c>
      <c r="AC1761" s="56">
        <v>12</v>
      </c>
      <c r="AD1761" s="65">
        <v>44905</v>
      </c>
      <c r="AE1761" s="117">
        <v>3833.33</v>
      </c>
      <c r="AF1761" s="117"/>
      <c r="AG1761" s="56" t="s">
        <v>441</v>
      </c>
      <c r="AH1761" s="140">
        <v>44905</v>
      </c>
      <c r="AI1761" s="140"/>
      <c r="AJ1761" s="140"/>
      <c r="AK1761" s="70" t="s">
        <v>782</v>
      </c>
      <c r="AL1761" s="76">
        <v>3833.33</v>
      </c>
      <c r="AM1761" s="76"/>
      <c r="AN1761" s="76" t="s">
        <v>2044</v>
      </c>
      <c r="AO1761" s="76"/>
      <c r="AP1761" s="76"/>
      <c r="AQ1761" s="76"/>
      <c r="AR1761" s="76"/>
      <c r="AS1761" s="76"/>
      <c r="AT1761" s="76"/>
      <c r="AU1761" s="76"/>
      <c r="AV1761" s="76"/>
      <c r="AW1761" s="65">
        <v>44905</v>
      </c>
      <c r="AX1761" s="56" t="s">
        <v>783</v>
      </c>
      <c r="AY1761" s="58">
        <v>14758.32</v>
      </c>
      <c r="AZ1761" s="81">
        <f>+AY1761/BA1761</f>
        <v>3.8499998695651039</v>
      </c>
      <c r="BA1761" s="58">
        <v>3833.33</v>
      </c>
      <c r="BB1761" s="58" t="s">
        <v>2014</v>
      </c>
      <c r="BD1761" s="56"/>
      <c r="CS1761" s="58">
        <f>+AL1761+AT1761</f>
        <v>3833.33</v>
      </c>
      <c r="CT1761" s="76">
        <f>+BA1761+BG1761+BM1761+BS1761+BY1761+CE1761+CK1761+CQ1761</f>
        <v>3833.33</v>
      </c>
      <c r="CU1761" s="76">
        <f>+CS1761-CT1761</f>
        <v>0</v>
      </c>
      <c r="CV1761" s="81">
        <f>+AE1761-AL1761-AT1761</f>
        <v>0</v>
      </c>
    </row>
    <row r="1762" spans="1:103">
      <c r="A1762" s="56" t="s">
        <v>758</v>
      </c>
      <c r="B1762" s="13">
        <v>118</v>
      </c>
      <c r="C1762" s="15" t="s">
        <v>402</v>
      </c>
      <c r="D1762" s="15" t="s">
        <v>403</v>
      </c>
      <c r="E1762" s="13"/>
      <c r="F1762" s="13"/>
      <c r="G1762" s="13" t="s">
        <v>271</v>
      </c>
      <c r="H1762" s="13">
        <v>1</v>
      </c>
      <c r="I1762" s="55">
        <v>178.75</v>
      </c>
      <c r="J1762" s="55">
        <v>56900</v>
      </c>
      <c r="K1762" s="15">
        <v>0</v>
      </c>
      <c r="L1762" s="15" t="s">
        <v>41</v>
      </c>
      <c r="M1762" s="62" t="s">
        <v>14</v>
      </c>
      <c r="N1762" s="56" t="s">
        <v>166</v>
      </c>
      <c r="O1762" s="56" t="s">
        <v>759</v>
      </c>
      <c r="T1762" s="57" t="s">
        <v>271</v>
      </c>
      <c r="U1762" s="57">
        <v>1</v>
      </c>
      <c r="V1762" s="125">
        <v>178.75</v>
      </c>
      <c r="W1762" s="125" t="s">
        <v>1017</v>
      </c>
      <c r="X1762" s="65">
        <v>44464</v>
      </c>
      <c r="Y1762" s="65">
        <v>45494</v>
      </c>
      <c r="Z1762" s="69" t="s">
        <v>1080</v>
      </c>
      <c r="AA1762" s="322">
        <v>48418.03</v>
      </c>
      <c r="AB1762" s="56">
        <v>13</v>
      </c>
      <c r="AC1762" s="56">
        <v>13</v>
      </c>
      <c r="AD1762" s="65">
        <v>44905</v>
      </c>
      <c r="AE1762" s="117">
        <v>3833.33</v>
      </c>
      <c r="AF1762" s="117"/>
      <c r="AG1762" s="56" t="s">
        <v>441</v>
      </c>
      <c r="AH1762" s="140">
        <v>44905</v>
      </c>
      <c r="AI1762" s="140"/>
      <c r="AJ1762" s="140"/>
      <c r="AK1762" s="70" t="s">
        <v>784</v>
      </c>
      <c r="AL1762" s="76">
        <v>3833.33</v>
      </c>
      <c r="AM1762" s="76"/>
      <c r="AN1762" s="76" t="s">
        <v>2045</v>
      </c>
      <c r="AO1762" s="76"/>
      <c r="AP1762" s="76"/>
      <c r="AQ1762" s="76"/>
      <c r="AR1762" s="76"/>
      <c r="AS1762" s="76"/>
      <c r="AT1762" s="76"/>
      <c r="AU1762" s="76"/>
      <c r="AV1762" s="76"/>
      <c r="AW1762" s="65">
        <v>44905</v>
      </c>
      <c r="AX1762" s="56" t="s">
        <v>785</v>
      </c>
      <c r="AY1762" s="58">
        <v>14758.32</v>
      </c>
      <c r="AZ1762" s="56">
        <f>+AY1762/BA1762</f>
        <v>3.8499998695651039</v>
      </c>
      <c r="BA1762" s="58">
        <v>3833.33</v>
      </c>
      <c r="BB1762" s="58" t="s">
        <v>2014</v>
      </c>
      <c r="BD1762" s="56"/>
      <c r="CS1762" s="58">
        <f>+AL1762+AT1762</f>
        <v>3833.33</v>
      </c>
      <c r="CT1762" s="76">
        <f>+BA1762+BG1762+BM1762+BS1762+BY1762+CE1762+CK1762+CQ1762</f>
        <v>3833.33</v>
      </c>
      <c r="CU1762" s="76">
        <f>+CS1762-CT1762</f>
        <v>0</v>
      </c>
      <c r="CV1762" s="81">
        <f>+AE1762-AL1762-AT1762</f>
        <v>0</v>
      </c>
    </row>
    <row r="1763" spans="1:103">
      <c r="A1763" s="56" t="s">
        <v>758</v>
      </c>
      <c r="B1763" s="13">
        <v>118</v>
      </c>
      <c r="C1763" s="15" t="s">
        <v>402</v>
      </c>
      <c r="D1763" s="15" t="s">
        <v>403</v>
      </c>
      <c r="E1763" s="13"/>
      <c r="F1763" s="13"/>
      <c r="G1763" s="13" t="s">
        <v>271</v>
      </c>
      <c r="H1763" s="13">
        <v>1</v>
      </c>
      <c r="I1763" s="55">
        <v>178.75</v>
      </c>
      <c r="J1763" s="55">
        <v>56900</v>
      </c>
      <c r="K1763" s="15">
        <v>0</v>
      </c>
      <c r="L1763" s="15" t="s">
        <v>41</v>
      </c>
      <c r="M1763" s="62" t="s">
        <v>14</v>
      </c>
      <c r="N1763" s="56" t="s">
        <v>166</v>
      </c>
      <c r="O1763" s="56" t="s">
        <v>759</v>
      </c>
      <c r="S1763" s="56" t="s">
        <v>761</v>
      </c>
      <c r="V1763" s="125">
        <v>12.5</v>
      </c>
      <c r="W1763" s="125" t="s">
        <v>1017</v>
      </c>
      <c r="X1763" s="65">
        <v>44464</v>
      </c>
      <c r="Y1763" s="65">
        <v>45494</v>
      </c>
      <c r="Z1763" s="69" t="s">
        <v>1080</v>
      </c>
      <c r="AA1763" s="322">
        <v>5000</v>
      </c>
      <c r="AB1763" s="56">
        <v>1</v>
      </c>
      <c r="AC1763" s="56">
        <v>1</v>
      </c>
      <c r="AD1763" s="65">
        <v>44855</v>
      </c>
      <c r="AE1763" s="117">
        <v>5000</v>
      </c>
      <c r="AF1763" s="117"/>
      <c r="AG1763" s="56" t="s">
        <v>441</v>
      </c>
      <c r="AH1763" s="78">
        <v>44464</v>
      </c>
      <c r="AI1763" s="78"/>
      <c r="AJ1763" s="78"/>
      <c r="AK1763" s="70" t="s">
        <v>763</v>
      </c>
      <c r="AL1763" s="76"/>
      <c r="AM1763" s="294">
        <v>20550</v>
      </c>
      <c r="AN1763" s="76" t="s">
        <v>2051</v>
      </c>
      <c r="AO1763" s="76"/>
      <c r="AP1763" s="76"/>
      <c r="AQ1763" s="76"/>
      <c r="AR1763" s="76"/>
      <c r="AS1763" s="76"/>
      <c r="AT1763" s="76"/>
      <c r="AU1763" s="76"/>
      <c r="AV1763" s="76"/>
      <c r="AW1763" s="65">
        <v>44466</v>
      </c>
      <c r="AX1763" s="56">
        <v>7628</v>
      </c>
      <c r="AY1763" s="58">
        <v>20550</v>
      </c>
      <c r="AZ1763" s="56">
        <v>4.1100000000000003</v>
      </c>
      <c r="BA1763" s="58">
        <f>+AY1763/AZ1763</f>
        <v>5000</v>
      </c>
      <c r="BD1763" s="56"/>
      <c r="CS1763" s="58">
        <f>+AL1763+AT1763</f>
        <v>0</v>
      </c>
      <c r="CT1763" s="76">
        <f>+BA1763+BG1763+BM1763+BS1763+BY1763+CE1763+CK1763+CQ1763</f>
        <v>5000</v>
      </c>
      <c r="CU1763" s="76">
        <f>+CS1763-CT1763</f>
        <v>-5000</v>
      </c>
      <c r="CV1763" s="81">
        <f>+AE1763-AL1763-AT1763</f>
        <v>5000</v>
      </c>
      <c r="CY1763" s="70" t="s">
        <v>3819</v>
      </c>
    </row>
    <row r="1764" spans="1:103">
      <c r="A1764" s="56" t="s">
        <v>758</v>
      </c>
      <c r="B1764" s="13">
        <v>118</v>
      </c>
      <c r="C1764" s="15" t="s">
        <v>402</v>
      </c>
      <c r="D1764" s="15" t="s">
        <v>403</v>
      </c>
      <c r="E1764" s="13"/>
      <c r="F1764" s="13"/>
      <c r="G1764" s="13" t="s">
        <v>271</v>
      </c>
      <c r="H1764" s="13">
        <v>1</v>
      </c>
      <c r="I1764" s="55">
        <v>178.75</v>
      </c>
      <c r="J1764" s="55">
        <v>56900</v>
      </c>
      <c r="K1764" s="15">
        <v>0</v>
      </c>
      <c r="L1764" s="15" t="s">
        <v>41</v>
      </c>
      <c r="M1764" s="62" t="s">
        <v>14</v>
      </c>
      <c r="N1764" s="56" t="s">
        <v>166</v>
      </c>
      <c r="O1764" s="56" t="s">
        <v>759</v>
      </c>
      <c r="S1764" s="56" t="s">
        <v>762</v>
      </c>
      <c r="V1764" s="125">
        <v>12.5</v>
      </c>
      <c r="W1764" s="125" t="s">
        <v>1017</v>
      </c>
      <c r="X1764" s="65">
        <v>44464</v>
      </c>
      <c r="Y1764" s="65">
        <v>45494</v>
      </c>
      <c r="Z1764" s="69" t="s">
        <v>1080</v>
      </c>
      <c r="AA1764" s="322">
        <v>5000</v>
      </c>
      <c r="AB1764" s="56">
        <v>1</v>
      </c>
      <c r="AC1764" s="56">
        <v>1</v>
      </c>
      <c r="AD1764" s="65">
        <v>44855</v>
      </c>
      <c r="AE1764" s="117">
        <v>5000</v>
      </c>
      <c r="AF1764" s="117"/>
      <c r="AG1764" s="56" t="s">
        <v>441</v>
      </c>
      <c r="AH1764" s="78">
        <v>44464</v>
      </c>
      <c r="AI1764" s="78"/>
      <c r="AJ1764" s="78"/>
      <c r="AK1764" s="70" t="s">
        <v>764</v>
      </c>
      <c r="AL1764" s="76"/>
      <c r="AM1764" s="294">
        <v>20550</v>
      </c>
      <c r="AN1764" s="76" t="s">
        <v>2052</v>
      </c>
      <c r="AO1764" s="76"/>
      <c r="AP1764" s="76"/>
      <c r="AQ1764" s="76"/>
      <c r="AR1764" s="76"/>
      <c r="AS1764" s="76"/>
      <c r="AT1764" s="76"/>
      <c r="AU1764" s="76"/>
      <c r="AV1764" s="76"/>
      <c r="AW1764" s="65">
        <v>44466</v>
      </c>
      <c r="AX1764" s="56">
        <v>7628</v>
      </c>
      <c r="AY1764" s="58">
        <v>20550</v>
      </c>
      <c r="AZ1764" s="56">
        <v>4.1100000000000003</v>
      </c>
      <c r="BA1764" s="58">
        <f>+AY1764/AZ1764</f>
        <v>5000</v>
      </c>
      <c r="BD1764" s="56"/>
      <c r="CS1764" s="58">
        <f>+AL1764+AT1764</f>
        <v>0</v>
      </c>
      <c r="CT1764" s="76">
        <f>+BA1764+BG1764+BM1764+BS1764+BY1764+CE1764+CK1764+CQ1764</f>
        <v>5000</v>
      </c>
      <c r="CU1764" s="76">
        <f>+CS1764-CT1764</f>
        <v>-5000</v>
      </c>
      <c r="CV1764" s="81">
        <f>+AE1764-AL1764-AT1764</f>
        <v>5000</v>
      </c>
      <c r="CY1764" s="70" t="s">
        <v>3819</v>
      </c>
    </row>
    <row r="1765" spans="1:103">
      <c r="A1765" s="56" t="s">
        <v>755</v>
      </c>
      <c r="B1765" s="13">
        <v>139</v>
      </c>
      <c r="C1765" s="15" t="s">
        <v>402</v>
      </c>
      <c r="D1765" s="15" t="s">
        <v>403</v>
      </c>
      <c r="E1765" s="13"/>
      <c r="F1765" s="13"/>
      <c r="G1765" s="13" t="s">
        <v>274</v>
      </c>
      <c r="H1765" s="13">
        <v>2</v>
      </c>
      <c r="I1765" s="55">
        <v>123.71</v>
      </c>
      <c r="J1765" s="55">
        <v>54982</v>
      </c>
      <c r="K1765" s="15">
        <v>0</v>
      </c>
      <c r="L1765" s="15" t="s">
        <v>41</v>
      </c>
      <c r="M1765" s="62" t="s">
        <v>14</v>
      </c>
      <c r="N1765" s="56" t="s">
        <v>167</v>
      </c>
      <c r="O1765" s="56" t="s">
        <v>756</v>
      </c>
      <c r="S1765" s="56" t="s">
        <v>465</v>
      </c>
      <c r="T1765" s="57" t="s">
        <v>262</v>
      </c>
      <c r="U1765" s="57">
        <v>12</v>
      </c>
      <c r="V1765" s="125">
        <v>120.12</v>
      </c>
      <c r="W1765" s="125"/>
      <c r="X1765" s="65">
        <v>44591</v>
      </c>
      <c r="Y1765" s="65">
        <v>44595</v>
      </c>
      <c r="Z1765" s="65" t="s">
        <v>1080</v>
      </c>
      <c r="AA1765" s="322">
        <v>48500</v>
      </c>
      <c r="AB1765" s="56">
        <v>61</v>
      </c>
      <c r="AC1765" s="56">
        <v>1</v>
      </c>
      <c r="AD1765" s="65">
        <v>44591</v>
      </c>
      <c r="AE1765" s="117">
        <v>5000</v>
      </c>
      <c r="AF1765" s="117"/>
      <c r="AG1765" s="56" t="s">
        <v>441</v>
      </c>
      <c r="AH1765" s="65">
        <v>44591</v>
      </c>
      <c r="AI1765" s="65"/>
      <c r="AJ1765" s="65"/>
      <c r="AK1765" s="56" t="s">
        <v>2025</v>
      </c>
      <c r="AL1765" s="129"/>
      <c r="AM1765" s="295">
        <v>1154.7</v>
      </c>
      <c r="AN1765" s="58" t="s">
        <v>2016</v>
      </c>
      <c r="AP1765" s="65">
        <v>44593</v>
      </c>
      <c r="AQ1765" s="65"/>
      <c r="AR1765" s="65"/>
      <c r="AS1765" s="56" t="s">
        <v>2026</v>
      </c>
      <c r="AT1765" s="129"/>
      <c r="AU1765" s="295">
        <v>21888</v>
      </c>
      <c r="AV1765" s="58" t="s">
        <v>2017</v>
      </c>
      <c r="AW1765" s="65">
        <v>44592</v>
      </c>
      <c r="AX1765" s="56">
        <v>10247</v>
      </c>
      <c r="AY1765" s="56">
        <v>1154.7</v>
      </c>
      <c r="BC1765" s="65">
        <v>44592</v>
      </c>
      <c r="BD1765" s="56">
        <v>10289</v>
      </c>
      <c r="BE1765" s="184">
        <v>18400</v>
      </c>
      <c r="BI1765" s="65">
        <v>44593</v>
      </c>
      <c r="BJ1765" s="56">
        <v>10299</v>
      </c>
      <c r="BK1765" s="184">
        <v>3488</v>
      </c>
      <c r="CS1765" s="58">
        <f>+AL1765+AT1765</f>
        <v>0</v>
      </c>
      <c r="CT1765" s="76">
        <f>+BA1765+BG1765+BM1765+BS1765+BY1765+CE1765+CK1765+CQ1765</f>
        <v>0</v>
      </c>
      <c r="CU1765" s="76">
        <f>+CS1765-CT1765</f>
        <v>0</v>
      </c>
      <c r="CV1765" s="81">
        <f>+AE1765-AL1765-AT1765</f>
        <v>5000</v>
      </c>
      <c r="CY1765" s="70" t="s">
        <v>3819</v>
      </c>
    </row>
    <row r="1766" spans="1:103" ht="12.75">
      <c r="A1766" s="56" t="s">
        <v>755</v>
      </c>
      <c r="B1766" s="13">
        <v>139</v>
      </c>
      <c r="C1766" s="15" t="s">
        <v>402</v>
      </c>
      <c r="D1766" s="15" t="s">
        <v>403</v>
      </c>
      <c r="E1766" s="13"/>
      <c r="F1766" s="13"/>
      <c r="G1766" s="13" t="s">
        <v>274</v>
      </c>
      <c r="H1766" s="13">
        <v>2</v>
      </c>
      <c r="I1766" s="55">
        <v>123.71</v>
      </c>
      <c r="J1766" s="55">
        <v>54982</v>
      </c>
      <c r="K1766" s="15">
        <v>0</v>
      </c>
      <c r="L1766" s="15" t="s">
        <v>41</v>
      </c>
      <c r="M1766" s="62" t="s">
        <v>14</v>
      </c>
      <c r="N1766" s="56" t="s">
        <v>167</v>
      </c>
      <c r="O1766" s="56" t="s">
        <v>756</v>
      </c>
      <c r="S1766" s="56" t="s">
        <v>465</v>
      </c>
      <c r="T1766" s="57" t="s">
        <v>262</v>
      </c>
      <c r="U1766" s="57">
        <v>12</v>
      </c>
      <c r="V1766" s="125">
        <v>120.12</v>
      </c>
      <c r="W1766" s="125"/>
      <c r="X1766" s="65">
        <v>44591</v>
      </c>
      <c r="Y1766" s="65">
        <v>44595</v>
      </c>
      <c r="Z1766" s="65" t="s">
        <v>1080</v>
      </c>
      <c r="AA1766" s="322">
        <v>48500</v>
      </c>
      <c r="AB1766" s="56">
        <v>61</v>
      </c>
      <c r="AC1766" s="56">
        <v>2</v>
      </c>
      <c r="AD1766" s="65">
        <v>44656</v>
      </c>
      <c r="AE1766" s="117">
        <v>725</v>
      </c>
      <c r="AF1766" s="117"/>
      <c r="AG1766" s="56" t="s">
        <v>441</v>
      </c>
      <c r="AH1766" s="65">
        <v>44657</v>
      </c>
      <c r="AI1766" s="65"/>
      <c r="AJ1766" s="65"/>
      <c r="AK1766" s="56" t="s">
        <v>2027</v>
      </c>
      <c r="AL1766" s="58">
        <v>725</v>
      </c>
      <c r="AN1766" s="58" t="s">
        <v>2018</v>
      </c>
      <c r="AP1766" s="214"/>
      <c r="AQ1766" s="214"/>
      <c r="AR1766" s="214"/>
      <c r="AS1766" s="215"/>
      <c r="AT1766" s="216"/>
      <c r="AU1766" s="216"/>
      <c r="AW1766" s="214">
        <v>44656</v>
      </c>
      <c r="AX1766" s="216">
        <v>562</v>
      </c>
      <c r="AY1766" s="216"/>
      <c r="BA1766" s="215">
        <v>725</v>
      </c>
      <c r="BE1766" s="184"/>
      <c r="CS1766" s="58">
        <f>+AL1766+AT1766</f>
        <v>725</v>
      </c>
      <c r="CT1766" s="76">
        <f>+BA1766+BG1766+BM1766+BS1766+BY1766+CE1766+CK1766+CQ1766</f>
        <v>725</v>
      </c>
      <c r="CU1766" s="76">
        <f>+CS1766-CT1766</f>
        <v>0</v>
      </c>
      <c r="CV1766" s="81">
        <f>+AE1766-AL1766-AT1766</f>
        <v>0</v>
      </c>
      <c r="CY1766" s="70" t="s">
        <v>3819</v>
      </c>
    </row>
    <row r="1767" spans="1:103">
      <c r="A1767" s="56" t="s">
        <v>755</v>
      </c>
      <c r="B1767" s="13">
        <v>139</v>
      </c>
      <c r="C1767" s="15" t="s">
        <v>402</v>
      </c>
      <c r="D1767" s="15" t="s">
        <v>403</v>
      </c>
      <c r="E1767" s="13"/>
      <c r="F1767" s="13"/>
      <c r="G1767" s="13" t="s">
        <v>274</v>
      </c>
      <c r="H1767" s="13">
        <v>2</v>
      </c>
      <c r="I1767" s="55">
        <v>123.71</v>
      </c>
      <c r="J1767" s="55">
        <v>54982</v>
      </c>
      <c r="K1767" s="15">
        <v>0</v>
      </c>
      <c r="L1767" s="15" t="s">
        <v>41</v>
      </c>
      <c r="M1767" s="62" t="s">
        <v>14</v>
      </c>
      <c r="N1767" s="56" t="s">
        <v>167</v>
      </c>
      <c r="O1767" s="56" t="s">
        <v>756</v>
      </c>
      <c r="S1767" s="56" t="s">
        <v>465</v>
      </c>
      <c r="T1767" s="57" t="s">
        <v>262</v>
      </c>
      <c r="U1767" s="57">
        <v>12</v>
      </c>
      <c r="V1767" s="125">
        <v>120.12</v>
      </c>
      <c r="W1767" s="125"/>
      <c r="X1767" s="65">
        <v>44591</v>
      </c>
      <c r="Y1767" s="65">
        <v>44595</v>
      </c>
      <c r="Z1767" s="65" t="s">
        <v>1080</v>
      </c>
      <c r="AA1767" s="322">
        <v>48500</v>
      </c>
      <c r="AB1767" s="56">
        <v>61</v>
      </c>
      <c r="AC1767" s="56">
        <v>3</v>
      </c>
      <c r="AD1767" s="65">
        <v>44686</v>
      </c>
      <c r="AE1767" s="117">
        <v>725</v>
      </c>
      <c r="AF1767" s="117"/>
      <c r="AG1767" s="56" t="s">
        <v>441</v>
      </c>
      <c r="AH1767" s="65">
        <v>44694</v>
      </c>
      <c r="AI1767" s="65"/>
      <c r="AJ1767" s="65"/>
      <c r="AK1767" s="56" t="s">
        <v>2028</v>
      </c>
      <c r="AL1767" s="58">
        <v>725</v>
      </c>
      <c r="AN1767" s="58" t="s">
        <v>2019</v>
      </c>
      <c r="AP1767" s="58"/>
      <c r="AQ1767" s="58"/>
      <c r="AR1767" s="58"/>
      <c r="AW1767" s="83"/>
      <c r="AX1767" s="83"/>
      <c r="AY1767" s="83"/>
      <c r="AZ1767" s="83"/>
      <c r="BA1767" s="83"/>
      <c r="BB1767" s="84"/>
      <c r="BD1767" s="56"/>
      <c r="CS1767" s="58">
        <f>+AL1767+AT1767</f>
        <v>725</v>
      </c>
      <c r="CT1767" s="76">
        <f>+BA1767+BG1767+BM1767+BS1767+BY1767+CE1767+CK1767+CQ1767</f>
        <v>0</v>
      </c>
      <c r="CU1767" s="76">
        <f>+CS1767-CT1767</f>
        <v>725</v>
      </c>
      <c r="CV1767" s="81">
        <f>+AE1767-AL1767-AT1767</f>
        <v>0</v>
      </c>
      <c r="CW1767" s="56" t="s">
        <v>3820</v>
      </c>
      <c r="CY1767" s="70" t="s">
        <v>3819</v>
      </c>
    </row>
    <row r="1768" spans="1:103">
      <c r="A1768" s="56" t="s">
        <v>755</v>
      </c>
      <c r="B1768" s="13">
        <v>139</v>
      </c>
      <c r="C1768" s="15" t="s">
        <v>402</v>
      </c>
      <c r="D1768" s="15" t="s">
        <v>403</v>
      </c>
      <c r="E1768" s="13"/>
      <c r="F1768" s="13"/>
      <c r="G1768" s="13" t="s">
        <v>274</v>
      </c>
      <c r="H1768" s="13">
        <v>2</v>
      </c>
      <c r="I1768" s="55">
        <v>123.71</v>
      </c>
      <c r="J1768" s="55">
        <v>54982</v>
      </c>
      <c r="K1768" s="15">
        <v>0</v>
      </c>
      <c r="L1768" s="15" t="s">
        <v>41</v>
      </c>
      <c r="M1768" s="62" t="s">
        <v>14</v>
      </c>
      <c r="N1768" s="56" t="s">
        <v>167</v>
      </c>
      <c r="O1768" s="56" t="s">
        <v>756</v>
      </c>
      <c r="S1768" s="56" t="s">
        <v>465</v>
      </c>
      <c r="T1768" s="57" t="s">
        <v>262</v>
      </c>
      <c r="U1768" s="57">
        <v>12</v>
      </c>
      <c r="V1768" s="125">
        <v>120.12</v>
      </c>
      <c r="W1768" s="125"/>
      <c r="X1768" s="65">
        <v>44591</v>
      </c>
      <c r="Y1768" s="65">
        <v>44595</v>
      </c>
      <c r="Z1768" s="65" t="s">
        <v>1080</v>
      </c>
      <c r="AA1768" s="322">
        <v>48500</v>
      </c>
      <c r="AB1768" s="56">
        <v>61</v>
      </c>
      <c r="AC1768" s="56">
        <v>4</v>
      </c>
      <c r="AD1768" s="65">
        <v>44717</v>
      </c>
      <c r="AE1768" s="117">
        <v>725</v>
      </c>
      <c r="AF1768" s="117"/>
      <c r="AG1768" s="56" t="s">
        <v>441</v>
      </c>
      <c r="AH1768" s="65">
        <v>44747</v>
      </c>
      <c r="AI1768" s="65"/>
      <c r="AJ1768" s="65"/>
      <c r="AK1768" s="56" t="s">
        <v>2029</v>
      </c>
      <c r="AL1768" s="58">
        <v>725</v>
      </c>
      <c r="AN1768" s="58" t="s">
        <v>2020</v>
      </c>
      <c r="AP1768" s="58"/>
      <c r="AQ1768" s="58"/>
      <c r="AR1768" s="58"/>
      <c r="AW1768" s="83"/>
      <c r="AX1768" s="83"/>
      <c r="AY1768" s="83"/>
      <c r="AZ1768" s="83"/>
      <c r="BA1768" s="83"/>
      <c r="BB1768" s="84"/>
      <c r="BD1768" s="56"/>
      <c r="CS1768" s="58">
        <f>+AL1768+AT1768</f>
        <v>725</v>
      </c>
      <c r="CT1768" s="76">
        <f>+BA1768+BG1768+BM1768+BS1768+BY1768+CE1768+CK1768+CQ1768</f>
        <v>0</v>
      </c>
      <c r="CU1768" s="76">
        <f>+CS1768-CT1768</f>
        <v>725</v>
      </c>
      <c r="CV1768" s="81">
        <f>+AE1768-AL1768-AT1768</f>
        <v>0</v>
      </c>
      <c r="CW1768" s="56" t="s">
        <v>3820</v>
      </c>
      <c r="CY1768" s="70" t="s">
        <v>3819</v>
      </c>
    </row>
    <row r="1769" spans="1:103" ht="12.75">
      <c r="A1769" s="56" t="s">
        <v>755</v>
      </c>
      <c r="B1769" s="13">
        <v>139</v>
      </c>
      <c r="C1769" s="15" t="s">
        <v>402</v>
      </c>
      <c r="D1769" s="15" t="s">
        <v>403</v>
      </c>
      <c r="E1769" s="13"/>
      <c r="F1769" s="13"/>
      <c r="G1769" s="13" t="s">
        <v>274</v>
      </c>
      <c r="H1769" s="13">
        <v>2</v>
      </c>
      <c r="I1769" s="55">
        <v>123.71</v>
      </c>
      <c r="J1769" s="55">
        <v>54982</v>
      </c>
      <c r="K1769" s="15">
        <v>0</v>
      </c>
      <c r="L1769" s="15" t="s">
        <v>41</v>
      </c>
      <c r="M1769" s="62" t="s">
        <v>14</v>
      </c>
      <c r="N1769" s="56" t="s">
        <v>167</v>
      </c>
      <c r="O1769" s="56" t="s">
        <v>756</v>
      </c>
      <c r="S1769" s="56" t="s">
        <v>465</v>
      </c>
      <c r="T1769" s="57" t="s">
        <v>262</v>
      </c>
      <c r="U1769" s="57">
        <v>12</v>
      </c>
      <c r="V1769" s="125">
        <v>120.12</v>
      </c>
      <c r="W1769" s="125"/>
      <c r="X1769" s="65">
        <v>44591</v>
      </c>
      <c r="Y1769" s="65">
        <v>44595</v>
      </c>
      <c r="Z1769" s="65" t="s">
        <v>1080</v>
      </c>
      <c r="AA1769" s="322">
        <v>48500</v>
      </c>
      <c r="AB1769" s="56">
        <v>61</v>
      </c>
      <c r="AC1769" s="56">
        <v>5</v>
      </c>
      <c r="AD1769" s="65">
        <v>44747</v>
      </c>
      <c r="AE1769" s="117">
        <v>725</v>
      </c>
      <c r="AF1769" s="117"/>
      <c r="AG1769" s="56" t="s">
        <v>441</v>
      </c>
      <c r="AH1769" s="65">
        <v>44778</v>
      </c>
      <c r="AI1769" s="65"/>
      <c r="AJ1769" s="65"/>
      <c r="AK1769" s="56" t="s">
        <v>2030</v>
      </c>
      <c r="AL1769" s="58">
        <v>725</v>
      </c>
      <c r="AN1769" s="58" t="s">
        <v>2021</v>
      </c>
      <c r="AP1769" s="58"/>
      <c r="AQ1769" s="58"/>
      <c r="AR1769" s="58"/>
      <c r="AW1769" s="214">
        <v>44774</v>
      </c>
      <c r="AX1769" s="216">
        <v>826</v>
      </c>
      <c r="AY1769" s="216"/>
      <c r="BA1769" s="215">
        <v>725</v>
      </c>
      <c r="BD1769" s="56"/>
      <c r="CS1769" s="58">
        <f>+AL1769+AT1769</f>
        <v>725</v>
      </c>
      <c r="CT1769" s="76">
        <f>+BA1769+BG1769+BM1769+BS1769+BY1769+CE1769+CK1769+CQ1769</f>
        <v>725</v>
      </c>
      <c r="CU1769" s="76">
        <f>+CS1769-CT1769</f>
        <v>0</v>
      </c>
      <c r="CV1769" s="81">
        <f>+AE1769-AL1769-AT1769</f>
        <v>0</v>
      </c>
      <c r="CY1769" s="70" t="s">
        <v>3819</v>
      </c>
    </row>
    <row r="1770" spans="1:103" ht="12.75">
      <c r="A1770" s="56" t="s">
        <v>755</v>
      </c>
      <c r="B1770" s="13">
        <v>139</v>
      </c>
      <c r="C1770" s="15" t="s">
        <v>402</v>
      </c>
      <c r="D1770" s="15" t="s">
        <v>403</v>
      </c>
      <c r="E1770" s="13"/>
      <c r="F1770" s="13"/>
      <c r="G1770" s="13" t="s">
        <v>274</v>
      </c>
      <c r="H1770" s="13">
        <v>2</v>
      </c>
      <c r="I1770" s="55">
        <v>123.71</v>
      </c>
      <c r="J1770" s="55">
        <v>54982</v>
      </c>
      <c r="K1770" s="15">
        <v>0</v>
      </c>
      <c r="L1770" s="15" t="s">
        <v>41</v>
      </c>
      <c r="M1770" s="62" t="s">
        <v>14</v>
      </c>
      <c r="N1770" s="56" t="s">
        <v>167</v>
      </c>
      <c r="O1770" s="56" t="s">
        <v>756</v>
      </c>
      <c r="S1770" s="56" t="s">
        <v>465</v>
      </c>
      <c r="T1770" s="57" t="s">
        <v>262</v>
      </c>
      <c r="U1770" s="57">
        <v>12</v>
      </c>
      <c r="V1770" s="125">
        <v>120.12</v>
      </c>
      <c r="W1770" s="125"/>
      <c r="X1770" s="65">
        <v>44591</v>
      </c>
      <c r="Y1770" s="65">
        <v>44595</v>
      </c>
      <c r="Z1770" s="65" t="s">
        <v>1080</v>
      </c>
      <c r="AA1770" s="322">
        <v>48500</v>
      </c>
      <c r="AB1770" s="56">
        <v>61</v>
      </c>
      <c r="AC1770" s="56">
        <v>6</v>
      </c>
      <c r="AD1770" s="65">
        <v>44778</v>
      </c>
      <c r="AE1770" s="117">
        <v>725</v>
      </c>
      <c r="AF1770" s="117"/>
      <c r="AG1770" s="56" t="s">
        <v>441</v>
      </c>
      <c r="AH1770" s="65">
        <v>44798</v>
      </c>
      <c r="AI1770" s="65"/>
      <c r="AJ1770" s="65"/>
      <c r="AK1770" s="56" t="s">
        <v>2031</v>
      </c>
      <c r="AL1770" s="58">
        <v>725</v>
      </c>
      <c r="AN1770" s="58" t="s">
        <v>2022</v>
      </c>
      <c r="AP1770" s="58"/>
      <c r="AQ1770" s="58"/>
      <c r="AR1770" s="58"/>
      <c r="AW1770" s="214">
        <v>44796</v>
      </c>
      <c r="AX1770" s="216">
        <v>873</v>
      </c>
      <c r="AY1770" s="216"/>
      <c r="BA1770" s="215">
        <v>725</v>
      </c>
      <c r="BD1770" s="56"/>
      <c r="CS1770" s="58">
        <f>+AL1770+AT1770</f>
        <v>725</v>
      </c>
      <c r="CT1770" s="76">
        <f>+BA1770+BG1770+BM1770+BS1770+BY1770+CE1770+CK1770+CQ1770</f>
        <v>725</v>
      </c>
      <c r="CU1770" s="76">
        <f>+CS1770-CT1770</f>
        <v>0</v>
      </c>
      <c r="CV1770" s="81">
        <f>+AE1770-AL1770-AT1770</f>
        <v>0</v>
      </c>
      <c r="CY1770" s="70" t="s">
        <v>3819</v>
      </c>
    </row>
    <row r="1771" spans="1:103">
      <c r="A1771" s="56" t="s">
        <v>755</v>
      </c>
      <c r="B1771" s="13">
        <v>139</v>
      </c>
      <c r="C1771" s="15" t="s">
        <v>402</v>
      </c>
      <c r="D1771" s="15" t="s">
        <v>403</v>
      </c>
      <c r="E1771" s="13"/>
      <c r="F1771" s="13"/>
      <c r="G1771" s="13" t="s">
        <v>274</v>
      </c>
      <c r="H1771" s="13">
        <v>2</v>
      </c>
      <c r="I1771" s="55">
        <v>123.71</v>
      </c>
      <c r="J1771" s="55">
        <v>54982</v>
      </c>
      <c r="K1771" s="15">
        <v>0</v>
      </c>
      <c r="L1771" s="15" t="s">
        <v>41</v>
      </c>
      <c r="M1771" s="62" t="s">
        <v>14</v>
      </c>
      <c r="N1771" s="56" t="s">
        <v>167</v>
      </c>
      <c r="O1771" s="56" t="s">
        <v>756</v>
      </c>
      <c r="S1771" s="56" t="s">
        <v>465</v>
      </c>
      <c r="T1771" s="57" t="s">
        <v>262</v>
      </c>
      <c r="U1771" s="57">
        <v>12</v>
      </c>
      <c r="V1771" s="125">
        <v>120.12</v>
      </c>
      <c r="W1771" s="125"/>
      <c r="X1771" s="65">
        <v>44591</v>
      </c>
      <c r="Y1771" s="65">
        <v>44595</v>
      </c>
      <c r="Z1771" s="65" t="s">
        <v>1080</v>
      </c>
      <c r="AA1771" s="322">
        <v>48500</v>
      </c>
      <c r="AB1771" s="56">
        <v>61</v>
      </c>
      <c r="AC1771" s="56">
        <v>7</v>
      </c>
      <c r="AD1771" s="65">
        <v>44809</v>
      </c>
      <c r="AE1771" s="117">
        <v>725</v>
      </c>
      <c r="AF1771" s="117"/>
      <c r="AH1771" s="65"/>
      <c r="AI1771" s="65"/>
      <c r="AJ1771" s="65"/>
      <c r="AP1771" s="58"/>
      <c r="AQ1771" s="58"/>
      <c r="AR1771" s="58"/>
      <c r="AW1771" s="56"/>
      <c r="BD1771" s="56"/>
      <c r="CS1771" s="58">
        <f>+AL1771+AT1771</f>
        <v>0</v>
      </c>
      <c r="CT1771" s="76">
        <f>+BA1771+BG1771+BM1771+BS1771+BY1771+CE1771+CK1771+CQ1771</f>
        <v>0</v>
      </c>
      <c r="CU1771" s="76">
        <f>+CS1771-CT1771</f>
        <v>0</v>
      </c>
      <c r="CV1771" s="81">
        <f>+AE1771-AL1771-AT1771</f>
        <v>725</v>
      </c>
    </row>
    <row r="1772" spans="1:103">
      <c r="A1772" s="56" t="s">
        <v>755</v>
      </c>
      <c r="B1772" s="13">
        <v>139</v>
      </c>
      <c r="C1772" s="15" t="s">
        <v>402</v>
      </c>
      <c r="D1772" s="15" t="s">
        <v>403</v>
      </c>
      <c r="E1772" s="13"/>
      <c r="F1772" s="13"/>
      <c r="G1772" s="13" t="s">
        <v>274</v>
      </c>
      <c r="H1772" s="13">
        <v>2</v>
      </c>
      <c r="I1772" s="55">
        <v>123.71</v>
      </c>
      <c r="J1772" s="55">
        <v>54982</v>
      </c>
      <c r="K1772" s="15">
        <v>0</v>
      </c>
      <c r="L1772" s="15" t="s">
        <v>41</v>
      </c>
      <c r="M1772" s="62" t="s">
        <v>14</v>
      </c>
      <c r="N1772" s="56" t="s">
        <v>167</v>
      </c>
      <c r="O1772" s="56" t="s">
        <v>756</v>
      </c>
      <c r="S1772" s="56" t="s">
        <v>465</v>
      </c>
      <c r="T1772" s="57" t="s">
        <v>262</v>
      </c>
      <c r="U1772" s="57">
        <v>12</v>
      </c>
      <c r="V1772" s="125">
        <v>120.12</v>
      </c>
      <c r="W1772" s="125"/>
      <c r="X1772" s="65">
        <v>44591</v>
      </c>
      <c r="Y1772" s="65">
        <v>44595</v>
      </c>
      <c r="Z1772" s="65" t="s">
        <v>1080</v>
      </c>
      <c r="AA1772" s="322">
        <v>48500</v>
      </c>
      <c r="AB1772" s="56">
        <v>61</v>
      </c>
      <c r="AC1772" s="56">
        <v>8</v>
      </c>
      <c r="AD1772" s="65">
        <v>44839</v>
      </c>
      <c r="AE1772" s="117">
        <v>725</v>
      </c>
      <c r="AF1772" s="117"/>
      <c r="AP1772" s="58"/>
      <c r="AQ1772" s="58"/>
      <c r="AR1772" s="58"/>
      <c r="AW1772" s="56"/>
      <c r="BD1772" s="56"/>
      <c r="CS1772" s="58">
        <f>+AL1772+AT1772</f>
        <v>0</v>
      </c>
      <c r="CT1772" s="76">
        <f>+BA1772+BG1772+BM1772+BS1772+BY1772+CE1772+CK1772+CQ1772</f>
        <v>0</v>
      </c>
      <c r="CU1772" s="76">
        <f>+CS1772-CT1772</f>
        <v>0</v>
      </c>
      <c r="CV1772" s="81">
        <f>+AE1772-AL1772-AT1772</f>
        <v>725</v>
      </c>
    </row>
    <row r="1773" spans="1:103">
      <c r="A1773" s="56" t="s">
        <v>755</v>
      </c>
      <c r="B1773" s="13">
        <v>139</v>
      </c>
      <c r="C1773" s="15" t="s">
        <v>402</v>
      </c>
      <c r="D1773" s="15" t="s">
        <v>403</v>
      </c>
      <c r="E1773" s="13"/>
      <c r="F1773" s="13"/>
      <c r="G1773" s="13" t="s">
        <v>274</v>
      </c>
      <c r="H1773" s="13">
        <v>2</v>
      </c>
      <c r="I1773" s="55">
        <v>123.71</v>
      </c>
      <c r="J1773" s="55">
        <v>54982</v>
      </c>
      <c r="K1773" s="15">
        <v>0</v>
      </c>
      <c r="L1773" s="15" t="s">
        <v>41</v>
      </c>
      <c r="M1773" s="62" t="s">
        <v>14</v>
      </c>
      <c r="N1773" s="56" t="s">
        <v>167</v>
      </c>
      <c r="O1773" s="56" t="s">
        <v>756</v>
      </c>
      <c r="S1773" s="56" t="s">
        <v>465</v>
      </c>
      <c r="T1773" s="57" t="s">
        <v>262</v>
      </c>
      <c r="U1773" s="57">
        <v>12</v>
      </c>
      <c r="V1773" s="125">
        <v>120.12</v>
      </c>
      <c r="W1773" s="125"/>
      <c r="X1773" s="65">
        <v>44591</v>
      </c>
      <c r="Y1773" s="65">
        <v>44595</v>
      </c>
      <c r="Z1773" s="65" t="s">
        <v>1080</v>
      </c>
      <c r="AA1773" s="322">
        <v>48500</v>
      </c>
      <c r="AB1773" s="56">
        <v>61</v>
      </c>
      <c r="AC1773" s="56">
        <v>9</v>
      </c>
      <c r="AD1773" s="65">
        <v>44870</v>
      </c>
      <c r="AE1773" s="117">
        <v>725</v>
      </c>
      <c r="AF1773" s="117"/>
      <c r="AP1773" s="58"/>
      <c r="AQ1773" s="58"/>
      <c r="AR1773" s="58"/>
      <c r="AW1773" s="56"/>
      <c r="BD1773" s="56"/>
      <c r="CS1773" s="58">
        <f>+AL1773+AT1773</f>
        <v>0</v>
      </c>
      <c r="CT1773" s="76">
        <f>+BA1773+BG1773+BM1773+BS1773+BY1773+CE1773+CK1773+CQ1773</f>
        <v>0</v>
      </c>
      <c r="CU1773" s="76">
        <f>+CS1773-CT1773</f>
        <v>0</v>
      </c>
      <c r="CV1773" s="81">
        <f>+AE1773-AL1773-AT1773</f>
        <v>725</v>
      </c>
    </row>
    <row r="1774" spans="1:103">
      <c r="A1774" s="56" t="s">
        <v>755</v>
      </c>
      <c r="B1774" s="13">
        <v>139</v>
      </c>
      <c r="C1774" s="15" t="s">
        <v>402</v>
      </c>
      <c r="D1774" s="15" t="s">
        <v>403</v>
      </c>
      <c r="E1774" s="13"/>
      <c r="F1774" s="13"/>
      <c r="G1774" s="13" t="s">
        <v>274</v>
      </c>
      <c r="H1774" s="13">
        <v>2</v>
      </c>
      <c r="I1774" s="55">
        <v>123.71</v>
      </c>
      <c r="J1774" s="55">
        <v>54982</v>
      </c>
      <c r="K1774" s="15">
        <v>0</v>
      </c>
      <c r="L1774" s="15" t="s">
        <v>41</v>
      </c>
      <c r="M1774" s="62" t="s">
        <v>14</v>
      </c>
      <c r="N1774" s="56" t="s">
        <v>167</v>
      </c>
      <c r="O1774" s="56" t="s">
        <v>756</v>
      </c>
      <c r="S1774" s="56" t="s">
        <v>465</v>
      </c>
      <c r="T1774" s="57" t="s">
        <v>262</v>
      </c>
      <c r="U1774" s="57">
        <v>12</v>
      </c>
      <c r="V1774" s="125">
        <v>120.12</v>
      </c>
      <c r="W1774" s="125"/>
      <c r="X1774" s="65">
        <v>44591</v>
      </c>
      <c r="Y1774" s="65">
        <v>44595</v>
      </c>
      <c r="Z1774" s="65" t="s">
        <v>1080</v>
      </c>
      <c r="AA1774" s="322">
        <v>48500</v>
      </c>
      <c r="AB1774" s="56">
        <v>61</v>
      </c>
      <c r="AC1774" s="56">
        <v>10</v>
      </c>
      <c r="AD1774" s="65">
        <v>44900</v>
      </c>
      <c r="AE1774" s="117">
        <v>725</v>
      </c>
      <c r="AF1774" s="117"/>
      <c r="AP1774" s="58"/>
      <c r="AQ1774" s="58"/>
      <c r="AR1774" s="58"/>
      <c r="AW1774" s="56"/>
      <c r="BD1774" s="56"/>
      <c r="CS1774" s="58">
        <f>+AL1774+AT1774</f>
        <v>0</v>
      </c>
      <c r="CT1774" s="76">
        <f>+BA1774+BG1774+BM1774+BS1774+BY1774+CE1774+CK1774+CQ1774</f>
        <v>0</v>
      </c>
      <c r="CU1774" s="76">
        <f>+CS1774-CT1774</f>
        <v>0</v>
      </c>
      <c r="CV1774" s="81">
        <f>+AE1774-AL1774-AT1774</f>
        <v>725</v>
      </c>
    </row>
    <row r="1775" spans="1:103">
      <c r="A1775" s="56" t="s">
        <v>755</v>
      </c>
      <c r="B1775" s="13">
        <v>139</v>
      </c>
      <c r="C1775" s="15" t="s">
        <v>402</v>
      </c>
      <c r="D1775" s="15" t="s">
        <v>403</v>
      </c>
      <c r="E1775" s="13"/>
      <c r="F1775" s="13"/>
      <c r="G1775" s="13" t="s">
        <v>274</v>
      </c>
      <c r="H1775" s="13">
        <v>2</v>
      </c>
      <c r="I1775" s="55">
        <v>123.71</v>
      </c>
      <c r="J1775" s="55">
        <v>54982</v>
      </c>
      <c r="K1775" s="15">
        <v>0</v>
      </c>
      <c r="L1775" s="15" t="s">
        <v>41</v>
      </c>
      <c r="M1775" s="62" t="s">
        <v>14</v>
      </c>
      <c r="N1775" s="56" t="s">
        <v>167</v>
      </c>
      <c r="O1775" s="56" t="s">
        <v>756</v>
      </c>
      <c r="S1775" s="56" t="s">
        <v>465</v>
      </c>
      <c r="T1775" s="57" t="s">
        <v>262</v>
      </c>
      <c r="U1775" s="57">
        <v>12</v>
      </c>
      <c r="V1775" s="125">
        <v>120.12</v>
      </c>
      <c r="W1775" s="125"/>
      <c r="X1775" s="65">
        <v>44591</v>
      </c>
      <c r="Y1775" s="65">
        <v>44595</v>
      </c>
      <c r="Z1775" s="65" t="s">
        <v>1080</v>
      </c>
      <c r="AA1775" s="322">
        <v>48500</v>
      </c>
      <c r="AB1775" s="56">
        <v>61</v>
      </c>
      <c r="AC1775" s="56">
        <v>11</v>
      </c>
      <c r="AD1775" s="65">
        <v>44931</v>
      </c>
      <c r="AE1775" s="117">
        <v>725</v>
      </c>
      <c r="AF1775" s="117"/>
      <c r="AP1775" s="58"/>
      <c r="AQ1775" s="58"/>
      <c r="AR1775" s="58"/>
      <c r="AW1775" s="56"/>
      <c r="BD1775" s="56"/>
      <c r="CS1775" s="58">
        <f>+AL1775+AT1775</f>
        <v>0</v>
      </c>
      <c r="CT1775" s="76">
        <f>+BA1775+BG1775+BM1775+BS1775+BY1775+CE1775+CK1775+CQ1775</f>
        <v>0</v>
      </c>
      <c r="CU1775" s="76">
        <f>+CS1775-CT1775</f>
        <v>0</v>
      </c>
      <c r="CV1775" s="81">
        <f>+AE1775-AL1775-AT1775</f>
        <v>725</v>
      </c>
    </row>
    <row r="1776" spans="1:103">
      <c r="A1776" s="56" t="s">
        <v>755</v>
      </c>
      <c r="B1776" s="13">
        <v>139</v>
      </c>
      <c r="C1776" s="15" t="s">
        <v>402</v>
      </c>
      <c r="D1776" s="15" t="s">
        <v>403</v>
      </c>
      <c r="E1776" s="13"/>
      <c r="F1776" s="13"/>
      <c r="G1776" s="13" t="s">
        <v>274</v>
      </c>
      <c r="H1776" s="13">
        <v>2</v>
      </c>
      <c r="I1776" s="55">
        <v>123.71</v>
      </c>
      <c r="J1776" s="55">
        <v>54982</v>
      </c>
      <c r="K1776" s="15">
        <v>0</v>
      </c>
      <c r="L1776" s="15" t="s">
        <v>41</v>
      </c>
      <c r="M1776" s="62" t="s">
        <v>14</v>
      </c>
      <c r="N1776" s="56" t="s">
        <v>167</v>
      </c>
      <c r="O1776" s="56" t="s">
        <v>756</v>
      </c>
      <c r="S1776" s="56" t="s">
        <v>465</v>
      </c>
      <c r="T1776" s="57" t="s">
        <v>262</v>
      </c>
      <c r="U1776" s="57">
        <v>12</v>
      </c>
      <c r="V1776" s="125">
        <v>120.12</v>
      </c>
      <c r="W1776" s="125"/>
      <c r="X1776" s="65">
        <v>44591</v>
      </c>
      <c r="Y1776" s="65">
        <v>44595</v>
      </c>
      <c r="Z1776" s="65" t="s">
        <v>1080</v>
      </c>
      <c r="AA1776" s="322">
        <v>48500</v>
      </c>
      <c r="AB1776" s="56">
        <v>61</v>
      </c>
      <c r="AC1776" s="56">
        <v>12</v>
      </c>
      <c r="AD1776" s="65">
        <v>44962</v>
      </c>
      <c r="AE1776" s="117">
        <v>725</v>
      </c>
      <c r="AF1776" s="117"/>
      <c r="AP1776" s="58"/>
      <c r="AQ1776" s="58"/>
      <c r="AR1776" s="58"/>
      <c r="AW1776" s="56"/>
      <c r="BD1776" s="56"/>
      <c r="CS1776" s="58">
        <f>+AL1776+AT1776</f>
        <v>0</v>
      </c>
      <c r="CT1776" s="76">
        <f>+BA1776+BG1776+BM1776+BS1776+BY1776+CE1776+CK1776+CQ1776</f>
        <v>0</v>
      </c>
      <c r="CU1776" s="76">
        <f>+CS1776-CT1776</f>
        <v>0</v>
      </c>
      <c r="CV1776" s="81">
        <f>+AE1776-AL1776-AT1776</f>
        <v>725</v>
      </c>
    </row>
    <row r="1777" spans="1:100">
      <c r="A1777" s="56" t="s">
        <v>755</v>
      </c>
      <c r="B1777" s="13">
        <v>139</v>
      </c>
      <c r="C1777" s="15" t="s">
        <v>402</v>
      </c>
      <c r="D1777" s="15" t="s">
        <v>403</v>
      </c>
      <c r="E1777" s="13"/>
      <c r="F1777" s="13"/>
      <c r="G1777" s="13" t="s">
        <v>274</v>
      </c>
      <c r="H1777" s="13">
        <v>2</v>
      </c>
      <c r="I1777" s="55">
        <v>123.71</v>
      </c>
      <c r="J1777" s="55">
        <v>54982</v>
      </c>
      <c r="K1777" s="15">
        <v>0</v>
      </c>
      <c r="L1777" s="15" t="s">
        <v>41</v>
      </c>
      <c r="M1777" s="62" t="s">
        <v>14</v>
      </c>
      <c r="N1777" s="56" t="s">
        <v>167</v>
      </c>
      <c r="O1777" s="56" t="s">
        <v>756</v>
      </c>
      <c r="S1777" s="56" t="s">
        <v>465</v>
      </c>
      <c r="T1777" s="57" t="s">
        <v>262</v>
      </c>
      <c r="U1777" s="57">
        <v>12</v>
      </c>
      <c r="V1777" s="125">
        <v>120.12</v>
      </c>
      <c r="W1777" s="125"/>
      <c r="X1777" s="65">
        <v>44591</v>
      </c>
      <c r="Y1777" s="65">
        <v>44595</v>
      </c>
      <c r="Z1777" s="65" t="s">
        <v>1080</v>
      </c>
      <c r="AA1777" s="322">
        <v>48500</v>
      </c>
      <c r="AB1777" s="56">
        <v>61</v>
      </c>
      <c r="AC1777" s="56">
        <v>13</v>
      </c>
      <c r="AD1777" s="65">
        <v>44990</v>
      </c>
      <c r="AE1777" s="117">
        <v>725</v>
      </c>
      <c r="AF1777" s="117"/>
      <c r="AP1777" s="58"/>
      <c r="AQ1777" s="58"/>
      <c r="AR1777" s="58"/>
      <c r="AW1777" s="56"/>
      <c r="BD1777" s="56"/>
      <c r="CS1777" s="58">
        <f>+AL1777+AT1777</f>
        <v>0</v>
      </c>
      <c r="CT1777" s="76">
        <f>+BA1777+BG1777+BM1777+BS1777+BY1777+CE1777+CK1777+CQ1777</f>
        <v>0</v>
      </c>
      <c r="CU1777" s="76">
        <f>+CS1777-CT1777</f>
        <v>0</v>
      </c>
      <c r="CV1777" s="81">
        <f>+AE1777-AL1777-AT1777</f>
        <v>725</v>
      </c>
    </row>
    <row r="1778" spans="1:100">
      <c r="A1778" s="56" t="s">
        <v>755</v>
      </c>
      <c r="B1778" s="13">
        <v>139</v>
      </c>
      <c r="C1778" s="15" t="s">
        <v>402</v>
      </c>
      <c r="D1778" s="15" t="s">
        <v>403</v>
      </c>
      <c r="E1778" s="13"/>
      <c r="F1778" s="13"/>
      <c r="G1778" s="13" t="s">
        <v>274</v>
      </c>
      <c r="H1778" s="13">
        <v>2</v>
      </c>
      <c r="I1778" s="55">
        <v>123.71</v>
      </c>
      <c r="J1778" s="55">
        <v>54982</v>
      </c>
      <c r="K1778" s="15">
        <v>0</v>
      </c>
      <c r="L1778" s="15" t="s">
        <v>41</v>
      </c>
      <c r="M1778" s="62" t="s">
        <v>14</v>
      </c>
      <c r="N1778" s="56" t="s">
        <v>167</v>
      </c>
      <c r="O1778" s="56" t="s">
        <v>756</v>
      </c>
      <c r="S1778" s="56" t="s">
        <v>465</v>
      </c>
      <c r="T1778" s="57" t="s">
        <v>262</v>
      </c>
      <c r="U1778" s="57">
        <v>12</v>
      </c>
      <c r="V1778" s="125">
        <v>120.12</v>
      </c>
      <c r="W1778" s="125"/>
      <c r="X1778" s="65">
        <v>44591</v>
      </c>
      <c r="Y1778" s="65">
        <v>44595</v>
      </c>
      <c r="Z1778" s="65" t="s">
        <v>1080</v>
      </c>
      <c r="AA1778" s="322">
        <v>48500</v>
      </c>
      <c r="AB1778" s="56">
        <v>61</v>
      </c>
      <c r="AC1778" s="56">
        <v>14</v>
      </c>
      <c r="AD1778" s="65">
        <v>45021</v>
      </c>
      <c r="AE1778" s="117">
        <v>725</v>
      </c>
      <c r="AF1778" s="117"/>
      <c r="AP1778" s="58"/>
      <c r="AQ1778" s="58"/>
      <c r="AR1778" s="58"/>
      <c r="AW1778" s="56"/>
      <c r="BD1778" s="56"/>
      <c r="CS1778" s="58">
        <f>+AL1778+AT1778</f>
        <v>0</v>
      </c>
      <c r="CT1778" s="76">
        <f>+BA1778+BG1778+BM1778+BS1778+BY1778+CE1778+CK1778+CQ1778</f>
        <v>0</v>
      </c>
      <c r="CU1778" s="76">
        <f>+CS1778-CT1778</f>
        <v>0</v>
      </c>
      <c r="CV1778" s="81">
        <f>+AE1778-AL1778-AT1778</f>
        <v>725</v>
      </c>
    </row>
    <row r="1779" spans="1:100">
      <c r="A1779" s="56" t="s">
        <v>755</v>
      </c>
      <c r="B1779" s="13">
        <v>139</v>
      </c>
      <c r="C1779" s="15" t="s">
        <v>402</v>
      </c>
      <c r="D1779" s="15" t="s">
        <v>403</v>
      </c>
      <c r="E1779" s="13"/>
      <c r="F1779" s="13"/>
      <c r="G1779" s="13" t="s">
        <v>274</v>
      </c>
      <c r="H1779" s="13">
        <v>2</v>
      </c>
      <c r="I1779" s="55">
        <v>123.71</v>
      </c>
      <c r="J1779" s="55">
        <v>54982</v>
      </c>
      <c r="K1779" s="15">
        <v>0</v>
      </c>
      <c r="L1779" s="15" t="s">
        <v>41</v>
      </c>
      <c r="M1779" s="62" t="s">
        <v>14</v>
      </c>
      <c r="N1779" s="56" t="s">
        <v>167</v>
      </c>
      <c r="O1779" s="56" t="s">
        <v>756</v>
      </c>
      <c r="S1779" s="56" t="s">
        <v>465</v>
      </c>
      <c r="T1779" s="57" t="s">
        <v>262</v>
      </c>
      <c r="U1779" s="57">
        <v>12</v>
      </c>
      <c r="V1779" s="125">
        <v>120.12</v>
      </c>
      <c r="W1779" s="125"/>
      <c r="X1779" s="65">
        <v>44591</v>
      </c>
      <c r="Y1779" s="65">
        <v>44595</v>
      </c>
      <c r="Z1779" s="65" t="s">
        <v>1080</v>
      </c>
      <c r="AA1779" s="322">
        <v>48500</v>
      </c>
      <c r="AB1779" s="56">
        <v>61</v>
      </c>
      <c r="AC1779" s="56">
        <v>15</v>
      </c>
      <c r="AD1779" s="65">
        <v>45051</v>
      </c>
      <c r="AE1779" s="117">
        <v>725</v>
      </c>
      <c r="AF1779" s="117"/>
      <c r="AP1779" s="58"/>
      <c r="AQ1779" s="58"/>
      <c r="AR1779" s="58"/>
      <c r="AW1779" s="56"/>
      <c r="BD1779" s="56"/>
      <c r="CS1779" s="58">
        <f>+AL1779+AT1779</f>
        <v>0</v>
      </c>
      <c r="CT1779" s="76">
        <f>+BA1779+BG1779+BM1779+BS1779+BY1779+CE1779+CK1779+CQ1779</f>
        <v>0</v>
      </c>
      <c r="CU1779" s="76">
        <f>+CS1779-CT1779</f>
        <v>0</v>
      </c>
      <c r="CV1779" s="81">
        <f>+AE1779-AL1779-AT1779</f>
        <v>725</v>
      </c>
    </row>
    <row r="1780" spans="1:100">
      <c r="A1780" s="56" t="s">
        <v>755</v>
      </c>
      <c r="B1780" s="13">
        <v>139</v>
      </c>
      <c r="C1780" s="15" t="s">
        <v>402</v>
      </c>
      <c r="D1780" s="15" t="s">
        <v>403</v>
      </c>
      <c r="E1780" s="13"/>
      <c r="F1780" s="13"/>
      <c r="G1780" s="13" t="s">
        <v>274</v>
      </c>
      <c r="H1780" s="13">
        <v>2</v>
      </c>
      <c r="I1780" s="55">
        <v>123.71</v>
      </c>
      <c r="J1780" s="55">
        <v>54982</v>
      </c>
      <c r="K1780" s="15">
        <v>0</v>
      </c>
      <c r="L1780" s="15" t="s">
        <v>41</v>
      </c>
      <c r="M1780" s="62" t="s">
        <v>14</v>
      </c>
      <c r="N1780" s="56" t="s">
        <v>167</v>
      </c>
      <c r="O1780" s="56" t="s">
        <v>756</v>
      </c>
      <c r="S1780" s="56" t="s">
        <v>465</v>
      </c>
      <c r="T1780" s="57" t="s">
        <v>262</v>
      </c>
      <c r="U1780" s="57">
        <v>12</v>
      </c>
      <c r="V1780" s="125">
        <v>120.12</v>
      </c>
      <c r="W1780" s="125"/>
      <c r="X1780" s="65">
        <v>44591</v>
      </c>
      <c r="Y1780" s="65">
        <v>44595</v>
      </c>
      <c r="Z1780" s="65" t="s">
        <v>1080</v>
      </c>
      <c r="AA1780" s="322">
        <v>48500</v>
      </c>
      <c r="AB1780" s="56">
        <v>61</v>
      </c>
      <c r="AC1780" s="56">
        <v>16</v>
      </c>
      <c r="AD1780" s="65">
        <v>45082</v>
      </c>
      <c r="AE1780" s="117">
        <v>725</v>
      </c>
      <c r="AF1780" s="117"/>
      <c r="AP1780" s="58"/>
      <c r="AQ1780" s="58"/>
      <c r="AR1780" s="58"/>
      <c r="AW1780" s="56"/>
      <c r="BD1780" s="56"/>
      <c r="CS1780" s="58">
        <f>+AL1780+AT1780</f>
        <v>0</v>
      </c>
      <c r="CT1780" s="76">
        <f>+BA1780+BG1780+BM1780+BS1780+BY1780+CE1780+CK1780+CQ1780</f>
        <v>0</v>
      </c>
      <c r="CU1780" s="76">
        <f>+CS1780-CT1780</f>
        <v>0</v>
      </c>
      <c r="CV1780" s="81">
        <f>+AE1780-AL1780-AT1780</f>
        <v>725</v>
      </c>
    </row>
    <row r="1781" spans="1:100">
      <c r="A1781" s="56" t="s">
        <v>755</v>
      </c>
      <c r="B1781" s="13">
        <v>139</v>
      </c>
      <c r="C1781" s="15" t="s">
        <v>402</v>
      </c>
      <c r="D1781" s="15" t="s">
        <v>403</v>
      </c>
      <c r="E1781" s="13"/>
      <c r="F1781" s="13"/>
      <c r="G1781" s="13" t="s">
        <v>274</v>
      </c>
      <c r="H1781" s="13">
        <v>2</v>
      </c>
      <c r="I1781" s="55">
        <v>123.71</v>
      </c>
      <c r="J1781" s="55">
        <v>54982</v>
      </c>
      <c r="K1781" s="15">
        <v>0</v>
      </c>
      <c r="L1781" s="15" t="s">
        <v>41</v>
      </c>
      <c r="M1781" s="62" t="s">
        <v>14</v>
      </c>
      <c r="N1781" s="56" t="s">
        <v>167</v>
      </c>
      <c r="O1781" s="56" t="s">
        <v>756</v>
      </c>
      <c r="S1781" s="56" t="s">
        <v>465</v>
      </c>
      <c r="T1781" s="57" t="s">
        <v>262</v>
      </c>
      <c r="U1781" s="57">
        <v>12</v>
      </c>
      <c r="V1781" s="125">
        <v>120.12</v>
      </c>
      <c r="W1781" s="125"/>
      <c r="X1781" s="65">
        <v>44591</v>
      </c>
      <c r="Y1781" s="65">
        <v>44595</v>
      </c>
      <c r="Z1781" s="65" t="s">
        <v>1080</v>
      </c>
      <c r="AA1781" s="322">
        <v>48500</v>
      </c>
      <c r="AB1781" s="56">
        <v>61</v>
      </c>
      <c r="AC1781" s="56">
        <v>17</v>
      </c>
      <c r="AD1781" s="65">
        <v>45112</v>
      </c>
      <c r="AE1781" s="117">
        <v>725</v>
      </c>
      <c r="AF1781" s="117"/>
      <c r="AP1781" s="58"/>
      <c r="AQ1781" s="58"/>
      <c r="AR1781" s="58"/>
      <c r="AW1781" s="56"/>
      <c r="BD1781" s="56"/>
      <c r="CS1781" s="58">
        <f>+AL1781+AT1781</f>
        <v>0</v>
      </c>
      <c r="CT1781" s="76">
        <f>+BA1781+BG1781+BM1781+BS1781+BY1781+CE1781+CK1781+CQ1781</f>
        <v>0</v>
      </c>
      <c r="CU1781" s="76">
        <f>+CS1781-CT1781</f>
        <v>0</v>
      </c>
      <c r="CV1781" s="81">
        <f>+AE1781-AL1781-AT1781</f>
        <v>725</v>
      </c>
    </row>
    <row r="1782" spans="1:100">
      <c r="A1782" s="56" t="s">
        <v>755</v>
      </c>
      <c r="B1782" s="13">
        <v>139</v>
      </c>
      <c r="C1782" s="15" t="s">
        <v>402</v>
      </c>
      <c r="D1782" s="15" t="s">
        <v>403</v>
      </c>
      <c r="E1782" s="13"/>
      <c r="F1782" s="13"/>
      <c r="G1782" s="13" t="s">
        <v>274</v>
      </c>
      <c r="H1782" s="13">
        <v>2</v>
      </c>
      <c r="I1782" s="55">
        <v>123.71</v>
      </c>
      <c r="J1782" s="55">
        <v>54982</v>
      </c>
      <c r="K1782" s="15">
        <v>0</v>
      </c>
      <c r="L1782" s="15" t="s">
        <v>41</v>
      </c>
      <c r="M1782" s="62" t="s">
        <v>14</v>
      </c>
      <c r="N1782" s="56" t="s">
        <v>167</v>
      </c>
      <c r="O1782" s="56" t="s">
        <v>756</v>
      </c>
      <c r="S1782" s="56" t="s">
        <v>465</v>
      </c>
      <c r="T1782" s="57" t="s">
        <v>262</v>
      </c>
      <c r="U1782" s="57">
        <v>12</v>
      </c>
      <c r="V1782" s="125">
        <v>120.12</v>
      </c>
      <c r="W1782" s="125"/>
      <c r="X1782" s="65">
        <v>44591</v>
      </c>
      <c r="Y1782" s="65">
        <v>44595</v>
      </c>
      <c r="Z1782" s="65" t="s">
        <v>1080</v>
      </c>
      <c r="AA1782" s="322">
        <v>48500</v>
      </c>
      <c r="AB1782" s="56">
        <v>61</v>
      </c>
      <c r="AC1782" s="56">
        <v>18</v>
      </c>
      <c r="AD1782" s="65">
        <v>45143</v>
      </c>
      <c r="AE1782" s="117">
        <v>725</v>
      </c>
      <c r="AF1782" s="117"/>
      <c r="AP1782" s="58"/>
      <c r="AQ1782" s="58"/>
      <c r="AR1782" s="58"/>
      <c r="AW1782" s="56"/>
      <c r="BD1782" s="56"/>
      <c r="CS1782" s="58">
        <f>+AL1782+AT1782</f>
        <v>0</v>
      </c>
      <c r="CT1782" s="76">
        <f>+BA1782+BG1782+BM1782+BS1782+BY1782+CE1782+CK1782+CQ1782</f>
        <v>0</v>
      </c>
      <c r="CU1782" s="76">
        <f>+CS1782-CT1782</f>
        <v>0</v>
      </c>
      <c r="CV1782" s="81">
        <f>+AE1782-AL1782-AT1782</f>
        <v>725</v>
      </c>
    </row>
    <row r="1783" spans="1:100">
      <c r="A1783" s="56" t="s">
        <v>755</v>
      </c>
      <c r="B1783" s="13">
        <v>139</v>
      </c>
      <c r="C1783" s="15" t="s">
        <v>402</v>
      </c>
      <c r="D1783" s="15" t="s">
        <v>403</v>
      </c>
      <c r="E1783" s="13"/>
      <c r="F1783" s="13"/>
      <c r="G1783" s="13" t="s">
        <v>274</v>
      </c>
      <c r="H1783" s="13">
        <v>2</v>
      </c>
      <c r="I1783" s="55">
        <v>123.71</v>
      </c>
      <c r="J1783" s="55">
        <v>54982</v>
      </c>
      <c r="K1783" s="15">
        <v>0</v>
      </c>
      <c r="L1783" s="15" t="s">
        <v>41</v>
      </c>
      <c r="M1783" s="62" t="s">
        <v>14</v>
      </c>
      <c r="N1783" s="56" t="s">
        <v>167</v>
      </c>
      <c r="O1783" s="56" t="s">
        <v>756</v>
      </c>
      <c r="S1783" s="56" t="s">
        <v>465</v>
      </c>
      <c r="T1783" s="57" t="s">
        <v>262</v>
      </c>
      <c r="U1783" s="57">
        <v>12</v>
      </c>
      <c r="V1783" s="125">
        <v>120.12</v>
      </c>
      <c r="W1783" s="125"/>
      <c r="X1783" s="65">
        <v>44591</v>
      </c>
      <c r="Y1783" s="65">
        <v>44595</v>
      </c>
      <c r="Z1783" s="65" t="s">
        <v>1080</v>
      </c>
      <c r="AA1783" s="322">
        <v>48500</v>
      </c>
      <c r="AB1783" s="56">
        <v>61</v>
      </c>
      <c r="AC1783" s="56">
        <v>19</v>
      </c>
      <c r="AD1783" s="65">
        <v>45174</v>
      </c>
      <c r="AE1783" s="117">
        <v>725</v>
      </c>
      <c r="AF1783" s="117"/>
      <c r="AP1783" s="58"/>
      <c r="AQ1783" s="58"/>
      <c r="AR1783" s="58"/>
      <c r="AW1783" s="56"/>
      <c r="BD1783" s="56"/>
      <c r="CS1783" s="58">
        <f>+AL1783+AT1783</f>
        <v>0</v>
      </c>
      <c r="CT1783" s="76">
        <f>+BA1783+BG1783+BM1783+BS1783+BY1783+CE1783+CK1783+CQ1783</f>
        <v>0</v>
      </c>
      <c r="CU1783" s="76">
        <f>+CS1783-CT1783</f>
        <v>0</v>
      </c>
      <c r="CV1783" s="81">
        <f>+AE1783-AL1783-AT1783</f>
        <v>725</v>
      </c>
    </row>
    <row r="1784" spans="1:100">
      <c r="A1784" s="56" t="s">
        <v>755</v>
      </c>
      <c r="B1784" s="13">
        <v>139</v>
      </c>
      <c r="C1784" s="15" t="s">
        <v>402</v>
      </c>
      <c r="D1784" s="15" t="s">
        <v>403</v>
      </c>
      <c r="E1784" s="13"/>
      <c r="F1784" s="13"/>
      <c r="G1784" s="13" t="s">
        <v>274</v>
      </c>
      <c r="H1784" s="13">
        <v>2</v>
      </c>
      <c r="I1784" s="55">
        <v>123.71</v>
      </c>
      <c r="J1784" s="55">
        <v>54982</v>
      </c>
      <c r="K1784" s="15">
        <v>0</v>
      </c>
      <c r="L1784" s="15" t="s">
        <v>41</v>
      </c>
      <c r="M1784" s="62" t="s">
        <v>14</v>
      </c>
      <c r="N1784" s="56" t="s">
        <v>167</v>
      </c>
      <c r="O1784" s="56" t="s">
        <v>756</v>
      </c>
      <c r="S1784" s="56" t="s">
        <v>465</v>
      </c>
      <c r="T1784" s="57" t="s">
        <v>262</v>
      </c>
      <c r="U1784" s="57">
        <v>12</v>
      </c>
      <c r="V1784" s="125">
        <v>120.12</v>
      </c>
      <c r="W1784" s="125"/>
      <c r="X1784" s="65">
        <v>44591</v>
      </c>
      <c r="Y1784" s="65">
        <v>44595</v>
      </c>
      <c r="Z1784" s="65" t="s">
        <v>1080</v>
      </c>
      <c r="AA1784" s="322">
        <v>48500</v>
      </c>
      <c r="AB1784" s="56">
        <v>61</v>
      </c>
      <c r="AC1784" s="56">
        <v>20</v>
      </c>
      <c r="AD1784" s="65">
        <v>45204</v>
      </c>
      <c r="AE1784" s="117">
        <v>725</v>
      </c>
      <c r="AF1784" s="117"/>
      <c r="AP1784" s="58"/>
      <c r="AQ1784" s="58"/>
      <c r="AR1784" s="58"/>
      <c r="AW1784" s="56"/>
      <c r="BD1784" s="56"/>
      <c r="CS1784" s="58">
        <f>+AL1784+AT1784</f>
        <v>0</v>
      </c>
      <c r="CT1784" s="76">
        <f>+BA1784+BG1784+BM1784+BS1784+BY1784+CE1784+CK1784+CQ1784</f>
        <v>0</v>
      </c>
      <c r="CU1784" s="76">
        <f>+CS1784-CT1784</f>
        <v>0</v>
      </c>
      <c r="CV1784" s="81">
        <f>+AE1784-AL1784-AT1784</f>
        <v>725</v>
      </c>
    </row>
    <row r="1785" spans="1:100">
      <c r="A1785" s="56" t="s">
        <v>755</v>
      </c>
      <c r="B1785" s="13">
        <v>139</v>
      </c>
      <c r="C1785" s="15" t="s">
        <v>402</v>
      </c>
      <c r="D1785" s="15" t="s">
        <v>403</v>
      </c>
      <c r="E1785" s="13"/>
      <c r="F1785" s="13"/>
      <c r="G1785" s="13" t="s">
        <v>274</v>
      </c>
      <c r="H1785" s="13">
        <v>2</v>
      </c>
      <c r="I1785" s="55">
        <v>123.71</v>
      </c>
      <c r="J1785" s="55">
        <v>54982</v>
      </c>
      <c r="K1785" s="15">
        <v>0</v>
      </c>
      <c r="L1785" s="15" t="s">
        <v>41</v>
      </c>
      <c r="M1785" s="62" t="s">
        <v>14</v>
      </c>
      <c r="N1785" s="56" t="s">
        <v>167</v>
      </c>
      <c r="O1785" s="56" t="s">
        <v>756</v>
      </c>
      <c r="S1785" s="56" t="s">
        <v>465</v>
      </c>
      <c r="T1785" s="57" t="s">
        <v>262</v>
      </c>
      <c r="U1785" s="57">
        <v>12</v>
      </c>
      <c r="V1785" s="125">
        <v>120.12</v>
      </c>
      <c r="W1785" s="125"/>
      <c r="X1785" s="65">
        <v>44591</v>
      </c>
      <c r="Y1785" s="65">
        <v>44595</v>
      </c>
      <c r="Z1785" s="65" t="s">
        <v>1080</v>
      </c>
      <c r="AA1785" s="322">
        <v>48500</v>
      </c>
      <c r="AB1785" s="56">
        <v>61</v>
      </c>
      <c r="AC1785" s="56">
        <v>21</v>
      </c>
      <c r="AD1785" s="65">
        <v>45235</v>
      </c>
      <c r="AE1785" s="117">
        <v>725</v>
      </c>
      <c r="AF1785" s="117"/>
      <c r="AP1785" s="58"/>
      <c r="AQ1785" s="58"/>
      <c r="AR1785" s="58"/>
      <c r="AW1785" s="56"/>
      <c r="BD1785" s="56"/>
      <c r="CS1785" s="58">
        <f>+AL1785+AT1785</f>
        <v>0</v>
      </c>
      <c r="CT1785" s="76">
        <f>+BA1785+BG1785+BM1785+BS1785+BY1785+CE1785+CK1785+CQ1785</f>
        <v>0</v>
      </c>
      <c r="CU1785" s="76">
        <f>+CS1785-CT1785</f>
        <v>0</v>
      </c>
      <c r="CV1785" s="81">
        <f>+AE1785-AL1785-AT1785</f>
        <v>725</v>
      </c>
    </row>
    <row r="1786" spans="1:100">
      <c r="A1786" s="56" t="s">
        <v>755</v>
      </c>
      <c r="B1786" s="13">
        <v>139</v>
      </c>
      <c r="C1786" s="15" t="s">
        <v>402</v>
      </c>
      <c r="D1786" s="15" t="s">
        <v>403</v>
      </c>
      <c r="E1786" s="13"/>
      <c r="F1786" s="13"/>
      <c r="G1786" s="13" t="s">
        <v>274</v>
      </c>
      <c r="H1786" s="13">
        <v>2</v>
      </c>
      <c r="I1786" s="55">
        <v>123.71</v>
      </c>
      <c r="J1786" s="55">
        <v>54982</v>
      </c>
      <c r="K1786" s="15">
        <v>0</v>
      </c>
      <c r="L1786" s="15" t="s">
        <v>41</v>
      </c>
      <c r="M1786" s="62" t="s">
        <v>14</v>
      </c>
      <c r="N1786" s="56" t="s">
        <v>167</v>
      </c>
      <c r="O1786" s="56" t="s">
        <v>756</v>
      </c>
      <c r="S1786" s="56" t="s">
        <v>465</v>
      </c>
      <c r="T1786" s="57" t="s">
        <v>262</v>
      </c>
      <c r="U1786" s="57">
        <v>12</v>
      </c>
      <c r="V1786" s="125">
        <v>120.12</v>
      </c>
      <c r="W1786" s="125"/>
      <c r="X1786" s="65">
        <v>44591</v>
      </c>
      <c r="Y1786" s="65">
        <v>44595</v>
      </c>
      <c r="Z1786" s="65" t="s">
        <v>1080</v>
      </c>
      <c r="AA1786" s="322">
        <v>48500</v>
      </c>
      <c r="AB1786" s="56">
        <v>61</v>
      </c>
      <c r="AC1786" s="56">
        <v>22</v>
      </c>
      <c r="AD1786" s="65">
        <v>45265</v>
      </c>
      <c r="AE1786" s="117">
        <v>725</v>
      </c>
      <c r="AF1786" s="117"/>
      <c r="AP1786" s="58"/>
      <c r="AQ1786" s="58"/>
      <c r="AR1786" s="58"/>
      <c r="AW1786" s="56"/>
      <c r="BD1786" s="56"/>
      <c r="CS1786" s="58">
        <f>+AL1786+AT1786</f>
        <v>0</v>
      </c>
      <c r="CT1786" s="76">
        <f>+BA1786+BG1786+BM1786+BS1786+BY1786+CE1786+CK1786+CQ1786</f>
        <v>0</v>
      </c>
      <c r="CU1786" s="76">
        <f>+CS1786-CT1786</f>
        <v>0</v>
      </c>
      <c r="CV1786" s="81">
        <f>+AE1786-AL1786-AT1786</f>
        <v>725</v>
      </c>
    </row>
    <row r="1787" spans="1:100">
      <c r="A1787" s="56" t="s">
        <v>755</v>
      </c>
      <c r="B1787" s="13">
        <v>139</v>
      </c>
      <c r="C1787" s="15" t="s">
        <v>402</v>
      </c>
      <c r="D1787" s="15" t="s">
        <v>403</v>
      </c>
      <c r="E1787" s="13"/>
      <c r="F1787" s="13"/>
      <c r="G1787" s="13" t="s">
        <v>274</v>
      </c>
      <c r="H1787" s="13">
        <v>2</v>
      </c>
      <c r="I1787" s="55">
        <v>123.71</v>
      </c>
      <c r="J1787" s="55">
        <v>54982</v>
      </c>
      <c r="K1787" s="15">
        <v>0</v>
      </c>
      <c r="L1787" s="15" t="s">
        <v>41</v>
      </c>
      <c r="M1787" s="62" t="s">
        <v>14</v>
      </c>
      <c r="N1787" s="56" t="s">
        <v>167</v>
      </c>
      <c r="O1787" s="56" t="s">
        <v>756</v>
      </c>
      <c r="S1787" s="56" t="s">
        <v>465</v>
      </c>
      <c r="T1787" s="57" t="s">
        <v>262</v>
      </c>
      <c r="U1787" s="57">
        <v>12</v>
      </c>
      <c r="V1787" s="125">
        <v>120.12</v>
      </c>
      <c r="W1787" s="125"/>
      <c r="X1787" s="65">
        <v>44591</v>
      </c>
      <c r="Y1787" s="65">
        <v>44595</v>
      </c>
      <c r="Z1787" s="65" t="s">
        <v>1080</v>
      </c>
      <c r="AA1787" s="322">
        <v>48500</v>
      </c>
      <c r="AB1787" s="56">
        <v>61</v>
      </c>
      <c r="AC1787" s="56">
        <v>23</v>
      </c>
      <c r="AD1787" s="65">
        <v>45296</v>
      </c>
      <c r="AE1787" s="117">
        <v>725</v>
      </c>
      <c r="AF1787" s="117"/>
      <c r="AP1787" s="58"/>
      <c r="AQ1787" s="58"/>
      <c r="AR1787" s="58"/>
      <c r="AW1787" s="56"/>
      <c r="BD1787" s="56"/>
      <c r="CS1787" s="58">
        <f>+AL1787+AT1787</f>
        <v>0</v>
      </c>
      <c r="CT1787" s="76">
        <f>+BA1787+BG1787+BM1787+BS1787+BY1787+CE1787+CK1787+CQ1787</f>
        <v>0</v>
      </c>
      <c r="CU1787" s="76">
        <f>+CS1787-CT1787</f>
        <v>0</v>
      </c>
      <c r="CV1787" s="81">
        <f>+AE1787-AL1787-AT1787</f>
        <v>725</v>
      </c>
    </row>
    <row r="1788" spans="1:100">
      <c r="A1788" s="56" t="s">
        <v>755</v>
      </c>
      <c r="B1788" s="13">
        <v>139</v>
      </c>
      <c r="C1788" s="15" t="s">
        <v>402</v>
      </c>
      <c r="D1788" s="15" t="s">
        <v>403</v>
      </c>
      <c r="E1788" s="13"/>
      <c r="F1788" s="13"/>
      <c r="G1788" s="13" t="s">
        <v>274</v>
      </c>
      <c r="H1788" s="13">
        <v>2</v>
      </c>
      <c r="I1788" s="55">
        <v>123.71</v>
      </c>
      <c r="J1788" s="55">
        <v>54982</v>
      </c>
      <c r="K1788" s="15">
        <v>0</v>
      </c>
      <c r="L1788" s="15" t="s">
        <v>41</v>
      </c>
      <c r="M1788" s="62" t="s">
        <v>14</v>
      </c>
      <c r="N1788" s="56" t="s">
        <v>167</v>
      </c>
      <c r="O1788" s="56" t="s">
        <v>756</v>
      </c>
      <c r="S1788" s="56" t="s">
        <v>465</v>
      </c>
      <c r="T1788" s="57" t="s">
        <v>262</v>
      </c>
      <c r="U1788" s="57">
        <v>12</v>
      </c>
      <c r="V1788" s="125">
        <v>120.12</v>
      </c>
      <c r="W1788" s="125"/>
      <c r="X1788" s="65">
        <v>44591</v>
      </c>
      <c r="Y1788" s="65">
        <v>44595</v>
      </c>
      <c r="Z1788" s="65" t="s">
        <v>1080</v>
      </c>
      <c r="AA1788" s="322">
        <v>48500</v>
      </c>
      <c r="AB1788" s="56">
        <v>61</v>
      </c>
      <c r="AC1788" s="56">
        <v>24</v>
      </c>
      <c r="AD1788" s="65">
        <v>45327</v>
      </c>
      <c r="AE1788" s="117">
        <v>725</v>
      </c>
      <c r="AF1788" s="117"/>
      <c r="AP1788" s="58"/>
      <c r="AQ1788" s="58"/>
      <c r="AR1788" s="58"/>
      <c r="AW1788" s="56"/>
      <c r="BD1788" s="56"/>
      <c r="CS1788" s="58">
        <f>+AL1788+AT1788</f>
        <v>0</v>
      </c>
      <c r="CT1788" s="76">
        <f>+BA1788+BG1788+BM1788+BS1788+BY1788+CE1788+CK1788+CQ1788</f>
        <v>0</v>
      </c>
      <c r="CU1788" s="76">
        <f>+CS1788-CT1788</f>
        <v>0</v>
      </c>
      <c r="CV1788" s="81">
        <f>+AE1788-AL1788-AT1788</f>
        <v>725</v>
      </c>
    </row>
    <row r="1789" spans="1:100">
      <c r="A1789" s="56" t="s">
        <v>755</v>
      </c>
      <c r="B1789" s="13">
        <v>139</v>
      </c>
      <c r="C1789" s="15" t="s">
        <v>402</v>
      </c>
      <c r="D1789" s="15" t="s">
        <v>403</v>
      </c>
      <c r="E1789" s="13"/>
      <c r="F1789" s="13"/>
      <c r="G1789" s="13" t="s">
        <v>274</v>
      </c>
      <c r="H1789" s="13">
        <v>2</v>
      </c>
      <c r="I1789" s="55">
        <v>123.71</v>
      </c>
      <c r="J1789" s="55">
        <v>54982</v>
      </c>
      <c r="K1789" s="15">
        <v>0</v>
      </c>
      <c r="L1789" s="15" t="s">
        <v>41</v>
      </c>
      <c r="M1789" s="62" t="s">
        <v>14</v>
      </c>
      <c r="N1789" s="56" t="s">
        <v>167</v>
      </c>
      <c r="O1789" s="56" t="s">
        <v>756</v>
      </c>
      <c r="S1789" s="56" t="s">
        <v>465</v>
      </c>
      <c r="T1789" s="57" t="s">
        <v>262</v>
      </c>
      <c r="U1789" s="57">
        <v>12</v>
      </c>
      <c r="V1789" s="125">
        <v>120.12</v>
      </c>
      <c r="W1789" s="125"/>
      <c r="X1789" s="65">
        <v>44591</v>
      </c>
      <c r="Y1789" s="65">
        <v>44595</v>
      </c>
      <c r="Z1789" s="65" t="s">
        <v>1080</v>
      </c>
      <c r="AA1789" s="322">
        <v>48500</v>
      </c>
      <c r="AB1789" s="56">
        <v>61</v>
      </c>
      <c r="AC1789" s="56">
        <v>25</v>
      </c>
      <c r="AD1789" s="65">
        <v>45356</v>
      </c>
      <c r="AE1789" s="117">
        <v>725</v>
      </c>
      <c r="AF1789" s="117"/>
      <c r="AP1789" s="58"/>
      <c r="AQ1789" s="58"/>
      <c r="AR1789" s="58"/>
      <c r="AW1789" s="56"/>
      <c r="BD1789" s="56"/>
      <c r="CS1789" s="58">
        <f>+AL1789+AT1789</f>
        <v>0</v>
      </c>
      <c r="CT1789" s="76">
        <f>+BA1789+BG1789+BM1789+BS1789+BY1789+CE1789+CK1789+CQ1789</f>
        <v>0</v>
      </c>
      <c r="CU1789" s="76">
        <f>+CS1789-CT1789</f>
        <v>0</v>
      </c>
      <c r="CV1789" s="81">
        <f>+AE1789-AL1789-AT1789</f>
        <v>725</v>
      </c>
    </row>
    <row r="1790" spans="1:100">
      <c r="A1790" s="56" t="s">
        <v>755</v>
      </c>
      <c r="B1790" s="13">
        <v>139</v>
      </c>
      <c r="C1790" s="15" t="s">
        <v>402</v>
      </c>
      <c r="D1790" s="15" t="s">
        <v>403</v>
      </c>
      <c r="E1790" s="13"/>
      <c r="F1790" s="13"/>
      <c r="G1790" s="13" t="s">
        <v>274</v>
      </c>
      <c r="H1790" s="13">
        <v>2</v>
      </c>
      <c r="I1790" s="55">
        <v>123.71</v>
      </c>
      <c r="J1790" s="55">
        <v>54982</v>
      </c>
      <c r="K1790" s="15">
        <v>0</v>
      </c>
      <c r="L1790" s="15" t="s">
        <v>41</v>
      </c>
      <c r="M1790" s="62" t="s">
        <v>14</v>
      </c>
      <c r="N1790" s="56" t="s">
        <v>167</v>
      </c>
      <c r="O1790" s="56" t="s">
        <v>756</v>
      </c>
      <c r="S1790" s="56" t="s">
        <v>465</v>
      </c>
      <c r="T1790" s="57" t="s">
        <v>262</v>
      </c>
      <c r="U1790" s="57">
        <v>12</v>
      </c>
      <c r="V1790" s="125">
        <v>120.12</v>
      </c>
      <c r="W1790" s="125"/>
      <c r="X1790" s="65">
        <v>44591</v>
      </c>
      <c r="Y1790" s="65">
        <v>44595</v>
      </c>
      <c r="Z1790" s="65" t="s">
        <v>1080</v>
      </c>
      <c r="AA1790" s="322">
        <v>48500</v>
      </c>
      <c r="AB1790" s="56">
        <v>61</v>
      </c>
      <c r="AC1790" s="56">
        <v>26</v>
      </c>
      <c r="AD1790" s="65">
        <v>45387</v>
      </c>
      <c r="AE1790" s="117">
        <v>725</v>
      </c>
      <c r="AF1790" s="117"/>
      <c r="AP1790" s="58"/>
      <c r="AQ1790" s="58"/>
      <c r="AR1790" s="58"/>
      <c r="AW1790" s="56"/>
      <c r="BD1790" s="56"/>
      <c r="CS1790" s="58">
        <f>+AL1790+AT1790</f>
        <v>0</v>
      </c>
      <c r="CT1790" s="76">
        <f>+BA1790+BG1790+BM1790+BS1790+BY1790+CE1790+CK1790+CQ1790</f>
        <v>0</v>
      </c>
      <c r="CU1790" s="76">
        <f>+CS1790-CT1790</f>
        <v>0</v>
      </c>
      <c r="CV1790" s="81">
        <f>+AE1790-AL1790-AT1790</f>
        <v>725</v>
      </c>
    </row>
    <row r="1791" spans="1:100">
      <c r="A1791" s="56" t="s">
        <v>755</v>
      </c>
      <c r="B1791" s="13">
        <v>139</v>
      </c>
      <c r="C1791" s="15" t="s">
        <v>402</v>
      </c>
      <c r="D1791" s="15" t="s">
        <v>403</v>
      </c>
      <c r="E1791" s="13"/>
      <c r="F1791" s="13"/>
      <c r="G1791" s="13" t="s">
        <v>274</v>
      </c>
      <c r="H1791" s="13">
        <v>2</v>
      </c>
      <c r="I1791" s="55">
        <v>123.71</v>
      </c>
      <c r="J1791" s="55">
        <v>54982</v>
      </c>
      <c r="K1791" s="15">
        <v>0</v>
      </c>
      <c r="L1791" s="15" t="s">
        <v>41</v>
      </c>
      <c r="M1791" s="62" t="s">
        <v>14</v>
      </c>
      <c r="N1791" s="56" t="s">
        <v>167</v>
      </c>
      <c r="O1791" s="56" t="s">
        <v>756</v>
      </c>
      <c r="S1791" s="56" t="s">
        <v>465</v>
      </c>
      <c r="T1791" s="57" t="s">
        <v>262</v>
      </c>
      <c r="U1791" s="57">
        <v>12</v>
      </c>
      <c r="V1791" s="125">
        <v>120.12</v>
      </c>
      <c r="W1791" s="125"/>
      <c r="X1791" s="65">
        <v>44591</v>
      </c>
      <c r="Y1791" s="65">
        <v>44595</v>
      </c>
      <c r="Z1791" s="65" t="s">
        <v>1080</v>
      </c>
      <c r="AA1791" s="322">
        <v>48500</v>
      </c>
      <c r="AB1791" s="56">
        <v>61</v>
      </c>
      <c r="AC1791" s="56">
        <v>27</v>
      </c>
      <c r="AD1791" s="65">
        <v>45417</v>
      </c>
      <c r="AE1791" s="117">
        <v>725</v>
      </c>
      <c r="AF1791" s="117"/>
      <c r="AP1791" s="58"/>
      <c r="AQ1791" s="58"/>
      <c r="AR1791" s="58"/>
      <c r="AW1791" s="56"/>
      <c r="BD1791" s="56"/>
      <c r="CS1791" s="58">
        <f>+AL1791+AT1791</f>
        <v>0</v>
      </c>
      <c r="CT1791" s="76">
        <f>+BA1791+BG1791+BM1791+BS1791+BY1791+CE1791+CK1791+CQ1791</f>
        <v>0</v>
      </c>
      <c r="CU1791" s="76">
        <f>+CS1791-CT1791</f>
        <v>0</v>
      </c>
      <c r="CV1791" s="81">
        <f>+AE1791-AL1791-AT1791</f>
        <v>725</v>
      </c>
    </row>
    <row r="1792" spans="1:100">
      <c r="A1792" s="56" t="s">
        <v>755</v>
      </c>
      <c r="B1792" s="13">
        <v>139</v>
      </c>
      <c r="C1792" s="15" t="s">
        <v>402</v>
      </c>
      <c r="D1792" s="15" t="s">
        <v>403</v>
      </c>
      <c r="E1792" s="13"/>
      <c r="F1792" s="13"/>
      <c r="G1792" s="13" t="s">
        <v>274</v>
      </c>
      <c r="H1792" s="13">
        <v>2</v>
      </c>
      <c r="I1792" s="55">
        <v>123.71</v>
      </c>
      <c r="J1792" s="55">
        <v>54982</v>
      </c>
      <c r="K1792" s="15">
        <v>0</v>
      </c>
      <c r="L1792" s="15" t="s">
        <v>41</v>
      </c>
      <c r="M1792" s="62" t="s">
        <v>14</v>
      </c>
      <c r="N1792" s="56" t="s">
        <v>167</v>
      </c>
      <c r="O1792" s="56" t="s">
        <v>756</v>
      </c>
      <c r="S1792" s="56" t="s">
        <v>465</v>
      </c>
      <c r="T1792" s="57" t="s">
        <v>262</v>
      </c>
      <c r="U1792" s="57">
        <v>12</v>
      </c>
      <c r="V1792" s="125">
        <v>120.12</v>
      </c>
      <c r="W1792" s="125"/>
      <c r="X1792" s="65">
        <v>44591</v>
      </c>
      <c r="Y1792" s="65">
        <v>44595</v>
      </c>
      <c r="Z1792" s="65" t="s">
        <v>1080</v>
      </c>
      <c r="AA1792" s="322">
        <v>48500</v>
      </c>
      <c r="AB1792" s="56">
        <v>61</v>
      </c>
      <c r="AC1792" s="56">
        <v>28</v>
      </c>
      <c r="AD1792" s="65">
        <v>45448</v>
      </c>
      <c r="AE1792" s="117">
        <v>725</v>
      </c>
      <c r="AF1792" s="117"/>
      <c r="AP1792" s="58"/>
      <c r="AQ1792" s="58"/>
      <c r="AR1792" s="58"/>
      <c r="AW1792" s="56"/>
      <c r="BD1792" s="56"/>
      <c r="CS1792" s="58">
        <f>+AL1792+AT1792</f>
        <v>0</v>
      </c>
      <c r="CT1792" s="76">
        <f>+BA1792+BG1792+BM1792+BS1792+BY1792+CE1792+CK1792+CQ1792</f>
        <v>0</v>
      </c>
      <c r="CU1792" s="76">
        <f>+CS1792-CT1792</f>
        <v>0</v>
      </c>
      <c r="CV1792" s="81">
        <f>+AE1792-AL1792-AT1792</f>
        <v>725</v>
      </c>
    </row>
    <row r="1793" spans="1:100">
      <c r="A1793" s="56" t="s">
        <v>755</v>
      </c>
      <c r="B1793" s="13">
        <v>139</v>
      </c>
      <c r="C1793" s="15" t="s">
        <v>402</v>
      </c>
      <c r="D1793" s="15" t="s">
        <v>403</v>
      </c>
      <c r="E1793" s="13"/>
      <c r="F1793" s="13"/>
      <c r="G1793" s="13" t="s">
        <v>274</v>
      </c>
      <c r="H1793" s="13">
        <v>2</v>
      </c>
      <c r="I1793" s="55">
        <v>123.71</v>
      </c>
      <c r="J1793" s="55">
        <v>54982</v>
      </c>
      <c r="K1793" s="15">
        <v>0</v>
      </c>
      <c r="L1793" s="15" t="s">
        <v>41</v>
      </c>
      <c r="M1793" s="62" t="s">
        <v>14</v>
      </c>
      <c r="N1793" s="56" t="s">
        <v>167</v>
      </c>
      <c r="O1793" s="56" t="s">
        <v>756</v>
      </c>
      <c r="S1793" s="56" t="s">
        <v>465</v>
      </c>
      <c r="T1793" s="57" t="s">
        <v>262</v>
      </c>
      <c r="U1793" s="57">
        <v>12</v>
      </c>
      <c r="V1793" s="125">
        <v>120.12</v>
      </c>
      <c r="W1793" s="125"/>
      <c r="X1793" s="65">
        <v>44591</v>
      </c>
      <c r="Y1793" s="65">
        <v>44595</v>
      </c>
      <c r="Z1793" s="65" t="s">
        <v>1080</v>
      </c>
      <c r="AA1793" s="322">
        <v>48500</v>
      </c>
      <c r="AB1793" s="56">
        <v>61</v>
      </c>
      <c r="AC1793" s="56">
        <v>29</v>
      </c>
      <c r="AD1793" s="65">
        <v>45478</v>
      </c>
      <c r="AE1793" s="117">
        <v>725</v>
      </c>
      <c r="AF1793" s="117"/>
      <c r="AP1793" s="58"/>
      <c r="AQ1793" s="58"/>
      <c r="AR1793" s="58"/>
      <c r="AW1793" s="56"/>
      <c r="BD1793" s="56"/>
      <c r="CS1793" s="58">
        <f>+AL1793+AT1793</f>
        <v>0</v>
      </c>
      <c r="CT1793" s="76">
        <f>+BA1793+BG1793+BM1793+BS1793+BY1793+CE1793+CK1793+CQ1793</f>
        <v>0</v>
      </c>
      <c r="CU1793" s="76">
        <f>+CS1793-CT1793</f>
        <v>0</v>
      </c>
      <c r="CV1793" s="81">
        <f>+AE1793-AL1793-AT1793</f>
        <v>725</v>
      </c>
    </row>
    <row r="1794" spans="1:100">
      <c r="A1794" s="56" t="s">
        <v>755</v>
      </c>
      <c r="B1794" s="13">
        <v>139</v>
      </c>
      <c r="C1794" s="15" t="s">
        <v>402</v>
      </c>
      <c r="D1794" s="15" t="s">
        <v>403</v>
      </c>
      <c r="E1794" s="13"/>
      <c r="F1794" s="13"/>
      <c r="G1794" s="13" t="s">
        <v>274</v>
      </c>
      <c r="H1794" s="13">
        <v>2</v>
      </c>
      <c r="I1794" s="55">
        <v>123.71</v>
      </c>
      <c r="J1794" s="55">
        <v>54982</v>
      </c>
      <c r="K1794" s="15">
        <v>0</v>
      </c>
      <c r="L1794" s="15" t="s">
        <v>41</v>
      </c>
      <c r="M1794" s="62" t="s">
        <v>14</v>
      </c>
      <c r="N1794" s="56" t="s">
        <v>167</v>
      </c>
      <c r="O1794" s="56" t="s">
        <v>756</v>
      </c>
      <c r="S1794" s="56" t="s">
        <v>465</v>
      </c>
      <c r="T1794" s="57" t="s">
        <v>262</v>
      </c>
      <c r="U1794" s="57">
        <v>12</v>
      </c>
      <c r="V1794" s="125">
        <v>120.12</v>
      </c>
      <c r="W1794" s="125"/>
      <c r="X1794" s="65">
        <v>44591</v>
      </c>
      <c r="Y1794" s="65">
        <v>44595</v>
      </c>
      <c r="Z1794" s="65" t="s">
        <v>1080</v>
      </c>
      <c r="AA1794" s="322">
        <v>48500</v>
      </c>
      <c r="AB1794" s="56">
        <v>61</v>
      </c>
      <c r="AC1794" s="56">
        <v>30</v>
      </c>
      <c r="AD1794" s="65">
        <v>45509</v>
      </c>
      <c r="AE1794" s="117">
        <v>725</v>
      </c>
      <c r="AF1794" s="117"/>
      <c r="AP1794" s="58"/>
      <c r="AQ1794" s="58"/>
      <c r="AR1794" s="58"/>
      <c r="AW1794" s="56"/>
      <c r="BD1794" s="56"/>
      <c r="CS1794" s="58">
        <f>+AL1794+AT1794</f>
        <v>0</v>
      </c>
      <c r="CT1794" s="76">
        <f>+BA1794+BG1794+BM1794+BS1794+BY1794+CE1794+CK1794+CQ1794</f>
        <v>0</v>
      </c>
      <c r="CU1794" s="76">
        <f>+CS1794-CT1794</f>
        <v>0</v>
      </c>
      <c r="CV1794" s="81">
        <f>+AE1794-AL1794-AT1794</f>
        <v>725</v>
      </c>
    </row>
    <row r="1795" spans="1:100">
      <c r="A1795" s="56" t="s">
        <v>755</v>
      </c>
      <c r="B1795" s="13">
        <v>139</v>
      </c>
      <c r="C1795" s="15" t="s">
        <v>402</v>
      </c>
      <c r="D1795" s="15" t="s">
        <v>403</v>
      </c>
      <c r="E1795" s="13"/>
      <c r="F1795" s="13"/>
      <c r="G1795" s="13" t="s">
        <v>274</v>
      </c>
      <c r="H1795" s="13">
        <v>2</v>
      </c>
      <c r="I1795" s="55">
        <v>123.71</v>
      </c>
      <c r="J1795" s="55">
        <v>54982</v>
      </c>
      <c r="K1795" s="15">
        <v>0</v>
      </c>
      <c r="L1795" s="15" t="s">
        <v>41</v>
      </c>
      <c r="M1795" s="62" t="s">
        <v>14</v>
      </c>
      <c r="N1795" s="56" t="s">
        <v>167</v>
      </c>
      <c r="O1795" s="56" t="s">
        <v>756</v>
      </c>
      <c r="S1795" s="56" t="s">
        <v>465</v>
      </c>
      <c r="T1795" s="57" t="s">
        <v>262</v>
      </c>
      <c r="U1795" s="57">
        <v>12</v>
      </c>
      <c r="V1795" s="125">
        <v>120.12</v>
      </c>
      <c r="W1795" s="125"/>
      <c r="X1795" s="65">
        <v>44591</v>
      </c>
      <c r="Y1795" s="65">
        <v>44595</v>
      </c>
      <c r="Z1795" s="65" t="s">
        <v>1080</v>
      </c>
      <c r="AA1795" s="322">
        <v>48500</v>
      </c>
      <c r="AB1795" s="56">
        <v>61</v>
      </c>
      <c r="AC1795" s="56">
        <v>31</v>
      </c>
      <c r="AD1795" s="65">
        <v>45540</v>
      </c>
      <c r="AE1795" s="117">
        <v>725</v>
      </c>
      <c r="AF1795" s="117"/>
      <c r="AP1795" s="58"/>
      <c r="AQ1795" s="58"/>
      <c r="AR1795" s="58"/>
      <c r="AW1795" s="56"/>
      <c r="BD1795" s="56"/>
      <c r="CS1795" s="58">
        <f>+AL1795+AT1795</f>
        <v>0</v>
      </c>
      <c r="CT1795" s="76">
        <f>+BA1795+BG1795+BM1795+BS1795+BY1795+CE1795+CK1795+CQ1795</f>
        <v>0</v>
      </c>
      <c r="CU1795" s="76">
        <f>+CS1795-CT1795</f>
        <v>0</v>
      </c>
      <c r="CV1795" s="81">
        <f>+AE1795-AL1795-AT1795</f>
        <v>725</v>
      </c>
    </row>
    <row r="1796" spans="1:100">
      <c r="A1796" s="56" t="s">
        <v>755</v>
      </c>
      <c r="B1796" s="13">
        <v>139</v>
      </c>
      <c r="C1796" s="15" t="s">
        <v>402</v>
      </c>
      <c r="D1796" s="15" t="s">
        <v>403</v>
      </c>
      <c r="E1796" s="13"/>
      <c r="F1796" s="13"/>
      <c r="G1796" s="13" t="s">
        <v>274</v>
      </c>
      <c r="H1796" s="13">
        <v>2</v>
      </c>
      <c r="I1796" s="55">
        <v>123.71</v>
      </c>
      <c r="J1796" s="55">
        <v>54982</v>
      </c>
      <c r="K1796" s="15">
        <v>0</v>
      </c>
      <c r="L1796" s="15" t="s">
        <v>41</v>
      </c>
      <c r="M1796" s="62" t="s">
        <v>14</v>
      </c>
      <c r="N1796" s="56" t="s">
        <v>167</v>
      </c>
      <c r="O1796" s="56" t="s">
        <v>756</v>
      </c>
      <c r="S1796" s="56" t="s">
        <v>465</v>
      </c>
      <c r="T1796" s="57" t="s">
        <v>262</v>
      </c>
      <c r="U1796" s="57">
        <v>12</v>
      </c>
      <c r="V1796" s="125">
        <v>120.12</v>
      </c>
      <c r="W1796" s="125"/>
      <c r="X1796" s="65">
        <v>44591</v>
      </c>
      <c r="Y1796" s="65">
        <v>44595</v>
      </c>
      <c r="Z1796" s="65" t="s">
        <v>1080</v>
      </c>
      <c r="AA1796" s="322">
        <v>48500</v>
      </c>
      <c r="AB1796" s="56">
        <v>61</v>
      </c>
      <c r="AC1796" s="56">
        <v>32</v>
      </c>
      <c r="AD1796" s="65">
        <v>45570</v>
      </c>
      <c r="AE1796" s="117">
        <v>725</v>
      </c>
      <c r="AF1796" s="117"/>
      <c r="AP1796" s="58"/>
      <c r="AQ1796" s="58"/>
      <c r="AR1796" s="58"/>
      <c r="AW1796" s="56"/>
      <c r="BD1796" s="56"/>
      <c r="CS1796" s="58">
        <f>+AL1796+AT1796</f>
        <v>0</v>
      </c>
      <c r="CT1796" s="76">
        <f>+BA1796+BG1796+BM1796+BS1796+BY1796+CE1796+CK1796+CQ1796</f>
        <v>0</v>
      </c>
      <c r="CU1796" s="76">
        <f>+CS1796-CT1796</f>
        <v>0</v>
      </c>
      <c r="CV1796" s="81">
        <f>+AE1796-AL1796-AT1796</f>
        <v>725</v>
      </c>
    </row>
    <row r="1797" spans="1:100">
      <c r="A1797" s="56" t="s">
        <v>755</v>
      </c>
      <c r="B1797" s="13">
        <v>139</v>
      </c>
      <c r="C1797" s="15" t="s">
        <v>402</v>
      </c>
      <c r="D1797" s="15" t="s">
        <v>403</v>
      </c>
      <c r="E1797" s="13"/>
      <c r="F1797" s="13"/>
      <c r="G1797" s="13" t="s">
        <v>274</v>
      </c>
      <c r="H1797" s="13">
        <v>2</v>
      </c>
      <c r="I1797" s="55">
        <v>123.71</v>
      </c>
      <c r="J1797" s="55">
        <v>54982</v>
      </c>
      <c r="K1797" s="15">
        <v>0</v>
      </c>
      <c r="L1797" s="15" t="s">
        <v>41</v>
      </c>
      <c r="M1797" s="62" t="s">
        <v>14</v>
      </c>
      <c r="N1797" s="56" t="s">
        <v>167</v>
      </c>
      <c r="O1797" s="56" t="s">
        <v>756</v>
      </c>
      <c r="S1797" s="56" t="s">
        <v>465</v>
      </c>
      <c r="T1797" s="57" t="s">
        <v>262</v>
      </c>
      <c r="U1797" s="57">
        <v>12</v>
      </c>
      <c r="V1797" s="125">
        <v>120.12</v>
      </c>
      <c r="W1797" s="125"/>
      <c r="X1797" s="65">
        <v>44591</v>
      </c>
      <c r="Y1797" s="65">
        <v>44595</v>
      </c>
      <c r="Z1797" s="65" t="s">
        <v>1080</v>
      </c>
      <c r="AA1797" s="322">
        <v>48500</v>
      </c>
      <c r="AB1797" s="56">
        <v>61</v>
      </c>
      <c r="AC1797" s="56">
        <v>33</v>
      </c>
      <c r="AD1797" s="65">
        <v>45601</v>
      </c>
      <c r="AE1797" s="117">
        <v>725</v>
      </c>
      <c r="AF1797" s="117"/>
      <c r="AP1797" s="58"/>
      <c r="AQ1797" s="58"/>
      <c r="AR1797" s="58"/>
      <c r="AW1797" s="56"/>
      <c r="BD1797" s="56"/>
      <c r="CS1797" s="58">
        <f>+AL1797+AT1797</f>
        <v>0</v>
      </c>
      <c r="CT1797" s="76">
        <f>+BA1797+BG1797+BM1797+BS1797+BY1797+CE1797+CK1797+CQ1797</f>
        <v>0</v>
      </c>
      <c r="CU1797" s="76">
        <f>+CS1797-CT1797</f>
        <v>0</v>
      </c>
      <c r="CV1797" s="81">
        <f>+AE1797-AL1797-AT1797</f>
        <v>725</v>
      </c>
    </row>
    <row r="1798" spans="1:100">
      <c r="A1798" s="56" t="s">
        <v>755</v>
      </c>
      <c r="B1798" s="13">
        <v>139</v>
      </c>
      <c r="C1798" s="15" t="s">
        <v>402</v>
      </c>
      <c r="D1798" s="15" t="s">
        <v>403</v>
      </c>
      <c r="E1798" s="13"/>
      <c r="F1798" s="13"/>
      <c r="G1798" s="13" t="s">
        <v>274</v>
      </c>
      <c r="H1798" s="13">
        <v>2</v>
      </c>
      <c r="I1798" s="55">
        <v>123.71</v>
      </c>
      <c r="J1798" s="55">
        <v>54982</v>
      </c>
      <c r="K1798" s="15">
        <v>0</v>
      </c>
      <c r="L1798" s="15" t="s">
        <v>41</v>
      </c>
      <c r="M1798" s="62" t="s">
        <v>14</v>
      </c>
      <c r="N1798" s="56" t="s">
        <v>167</v>
      </c>
      <c r="O1798" s="56" t="s">
        <v>756</v>
      </c>
      <c r="S1798" s="56" t="s">
        <v>465</v>
      </c>
      <c r="T1798" s="57" t="s">
        <v>262</v>
      </c>
      <c r="U1798" s="57">
        <v>12</v>
      </c>
      <c r="V1798" s="125">
        <v>120.12</v>
      </c>
      <c r="W1798" s="125"/>
      <c r="X1798" s="65">
        <v>44591</v>
      </c>
      <c r="Y1798" s="65">
        <v>44595</v>
      </c>
      <c r="Z1798" s="65" t="s">
        <v>1080</v>
      </c>
      <c r="AA1798" s="322">
        <v>48500</v>
      </c>
      <c r="AB1798" s="56">
        <v>61</v>
      </c>
      <c r="AC1798" s="56">
        <v>34</v>
      </c>
      <c r="AD1798" s="65">
        <v>45631</v>
      </c>
      <c r="AE1798" s="117">
        <v>725</v>
      </c>
      <c r="AF1798" s="117"/>
      <c r="AP1798" s="58"/>
      <c r="AQ1798" s="58"/>
      <c r="AR1798" s="58"/>
      <c r="AW1798" s="56"/>
      <c r="BD1798" s="56"/>
      <c r="CS1798" s="58">
        <f>+AL1798+AT1798</f>
        <v>0</v>
      </c>
      <c r="CT1798" s="76">
        <f>+BA1798+BG1798+BM1798+BS1798+BY1798+CE1798+CK1798+CQ1798</f>
        <v>0</v>
      </c>
      <c r="CU1798" s="76">
        <f>+CS1798-CT1798</f>
        <v>0</v>
      </c>
      <c r="CV1798" s="81">
        <f>+AE1798-AL1798-AT1798</f>
        <v>725</v>
      </c>
    </row>
    <row r="1799" spans="1:100">
      <c r="A1799" s="56" t="s">
        <v>755</v>
      </c>
      <c r="B1799" s="13">
        <v>139</v>
      </c>
      <c r="C1799" s="15" t="s">
        <v>402</v>
      </c>
      <c r="D1799" s="15" t="s">
        <v>403</v>
      </c>
      <c r="E1799" s="13"/>
      <c r="F1799" s="13"/>
      <c r="G1799" s="13" t="s">
        <v>274</v>
      </c>
      <c r="H1799" s="13">
        <v>2</v>
      </c>
      <c r="I1799" s="55">
        <v>123.71</v>
      </c>
      <c r="J1799" s="55">
        <v>54982</v>
      </c>
      <c r="K1799" s="15">
        <v>0</v>
      </c>
      <c r="L1799" s="15" t="s">
        <v>41</v>
      </c>
      <c r="M1799" s="62" t="s">
        <v>14</v>
      </c>
      <c r="N1799" s="56" t="s">
        <v>167</v>
      </c>
      <c r="O1799" s="56" t="s">
        <v>756</v>
      </c>
      <c r="S1799" s="56" t="s">
        <v>465</v>
      </c>
      <c r="T1799" s="57" t="s">
        <v>262</v>
      </c>
      <c r="U1799" s="57">
        <v>12</v>
      </c>
      <c r="V1799" s="125">
        <v>120.12</v>
      </c>
      <c r="W1799" s="125"/>
      <c r="X1799" s="65">
        <v>44591</v>
      </c>
      <c r="Y1799" s="65">
        <v>44595</v>
      </c>
      <c r="Z1799" s="65" t="s">
        <v>1080</v>
      </c>
      <c r="AA1799" s="322">
        <v>48500</v>
      </c>
      <c r="AB1799" s="56">
        <v>61</v>
      </c>
      <c r="AC1799" s="56">
        <v>35</v>
      </c>
      <c r="AD1799" s="65">
        <v>45662</v>
      </c>
      <c r="AE1799" s="117">
        <v>725</v>
      </c>
      <c r="AF1799" s="117"/>
      <c r="AP1799" s="58"/>
      <c r="AQ1799" s="58"/>
      <c r="AR1799" s="58"/>
      <c r="AW1799" s="56"/>
      <c r="BD1799" s="56"/>
      <c r="CS1799" s="58">
        <f>+AL1799+AT1799</f>
        <v>0</v>
      </c>
      <c r="CT1799" s="76">
        <f>+BA1799+BG1799+BM1799+BS1799+BY1799+CE1799+CK1799+CQ1799</f>
        <v>0</v>
      </c>
      <c r="CU1799" s="76">
        <f>+CS1799-CT1799</f>
        <v>0</v>
      </c>
      <c r="CV1799" s="81">
        <f>+AE1799-AL1799-AT1799</f>
        <v>725</v>
      </c>
    </row>
    <row r="1800" spans="1:100">
      <c r="A1800" s="56" t="s">
        <v>755</v>
      </c>
      <c r="B1800" s="13">
        <v>139</v>
      </c>
      <c r="C1800" s="15" t="s">
        <v>402</v>
      </c>
      <c r="D1800" s="15" t="s">
        <v>403</v>
      </c>
      <c r="E1800" s="13"/>
      <c r="F1800" s="13"/>
      <c r="G1800" s="13" t="s">
        <v>274</v>
      </c>
      <c r="H1800" s="13">
        <v>2</v>
      </c>
      <c r="I1800" s="55">
        <v>123.71</v>
      </c>
      <c r="J1800" s="55">
        <v>54982</v>
      </c>
      <c r="K1800" s="15">
        <v>0</v>
      </c>
      <c r="L1800" s="15" t="s">
        <v>41</v>
      </c>
      <c r="M1800" s="62" t="s">
        <v>14</v>
      </c>
      <c r="N1800" s="56" t="s">
        <v>167</v>
      </c>
      <c r="O1800" s="56" t="s">
        <v>756</v>
      </c>
      <c r="S1800" s="56" t="s">
        <v>465</v>
      </c>
      <c r="T1800" s="57" t="s">
        <v>262</v>
      </c>
      <c r="U1800" s="57">
        <v>12</v>
      </c>
      <c r="V1800" s="125">
        <v>120.12</v>
      </c>
      <c r="W1800" s="125"/>
      <c r="X1800" s="65">
        <v>44591</v>
      </c>
      <c r="Y1800" s="65">
        <v>44595</v>
      </c>
      <c r="Z1800" s="65" t="s">
        <v>1080</v>
      </c>
      <c r="AA1800" s="322">
        <v>48500</v>
      </c>
      <c r="AB1800" s="56">
        <v>61</v>
      </c>
      <c r="AC1800" s="56">
        <v>36</v>
      </c>
      <c r="AD1800" s="65">
        <v>45693</v>
      </c>
      <c r="AE1800" s="117">
        <v>725</v>
      </c>
      <c r="AF1800" s="117"/>
      <c r="AP1800" s="58"/>
      <c r="AQ1800" s="58"/>
      <c r="AR1800" s="58"/>
      <c r="AW1800" s="56"/>
      <c r="BD1800" s="56"/>
      <c r="CS1800" s="58">
        <f>+AL1800+AT1800</f>
        <v>0</v>
      </c>
      <c r="CT1800" s="76">
        <f>+BA1800+BG1800+BM1800+BS1800+BY1800+CE1800+CK1800+CQ1800</f>
        <v>0</v>
      </c>
      <c r="CU1800" s="76">
        <f>+CS1800-CT1800</f>
        <v>0</v>
      </c>
      <c r="CV1800" s="81">
        <f>+AE1800-AL1800-AT1800</f>
        <v>725</v>
      </c>
    </row>
    <row r="1801" spans="1:100">
      <c r="A1801" s="56" t="s">
        <v>755</v>
      </c>
      <c r="B1801" s="13">
        <v>139</v>
      </c>
      <c r="C1801" s="15" t="s">
        <v>402</v>
      </c>
      <c r="D1801" s="15" t="s">
        <v>403</v>
      </c>
      <c r="E1801" s="13"/>
      <c r="F1801" s="13"/>
      <c r="G1801" s="13" t="s">
        <v>274</v>
      </c>
      <c r="H1801" s="13">
        <v>2</v>
      </c>
      <c r="I1801" s="55">
        <v>123.71</v>
      </c>
      <c r="J1801" s="55">
        <v>54982</v>
      </c>
      <c r="K1801" s="15">
        <v>0</v>
      </c>
      <c r="L1801" s="15" t="s">
        <v>41</v>
      </c>
      <c r="M1801" s="62" t="s">
        <v>14</v>
      </c>
      <c r="N1801" s="56" t="s">
        <v>167</v>
      </c>
      <c r="O1801" s="56" t="s">
        <v>756</v>
      </c>
      <c r="S1801" s="56" t="s">
        <v>465</v>
      </c>
      <c r="T1801" s="57" t="s">
        <v>262</v>
      </c>
      <c r="U1801" s="57">
        <v>12</v>
      </c>
      <c r="V1801" s="125">
        <v>120.12</v>
      </c>
      <c r="W1801" s="125"/>
      <c r="X1801" s="65">
        <v>44591</v>
      </c>
      <c r="Y1801" s="65">
        <v>44595</v>
      </c>
      <c r="Z1801" s="65" t="s">
        <v>1080</v>
      </c>
      <c r="AA1801" s="322">
        <v>48500</v>
      </c>
      <c r="AB1801" s="56">
        <v>61</v>
      </c>
      <c r="AC1801" s="56">
        <v>37</v>
      </c>
      <c r="AD1801" s="65">
        <v>45721</v>
      </c>
      <c r="AE1801" s="117">
        <v>725</v>
      </c>
      <c r="AF1801" s="117"/>
      <c r="AP1801" s="58"/>
      <c r="AQ1801" s="58"/>
      <c r="AR1801" s="58"/>
      <c r="AW1801" s="56"/>
      <c r="BD1801" s="56"/>
      <c r="CS1801" s="58">
        <f>+AL1801+AT1801</f>
        <v>0</v>
      </c>
      <c r="CT1801" s="76">
        <f>+BA1801+BG1801+BM1801+BS1801+BY1801+CE1801+CK1801+CQ1801</f>
        <v>0</v>
      </c>
      <c r="CU1801" s="76">
        <f>+CS1801-CT1801</f>
        <v>0</v>
      </c>
      <c r="CV1801" s="81">
        <f>+AE1801-AL1801-AT1801</f>
        <v>725</v>
      </c>
    </row>
    <row r="1802" spans="1:100">
      <c r="A1802" s="56" t="s">
        <v>755</v>
      </c>
      <c r="B1802" s="13">
        <v>139</v>
      </c>
      <c r="C1802" s="15" t="s">
        <v>402</v>
      </c>
      <c r="D1802" s="15" t="s">
        <v>403</v>
      </c>
      <c r="E1802" s="13"/>
      <c r="F1802" s="13"/>
      <c r="G1802" s="13" t="s">
        <v>274</v>
      </c>
      <c r="H1802" s="13">
        <v>2</v>
      </c>
      <c r="I1802" s="55">
        <v>123.71</v>
      </c>
      <c r="J1802" s="55">
        <v>54982</v>
      </c>
      <c r="K1802" s="15">
        <v>0</v>
      </c>
      <c r="L1802" s="15" t="s">
        <v>41</v>
      </c>
      <c r="M1802" s="62" t="s">
        <v>14</v>
      </c>
      <c r="N1802" s="56" t="s">
        <v>167</v>
      </c>
      <c r="O1802" s="56" t="s">
        <v>756</v>
      </c>
      <c r="S1802" s="56" t="s">
        <v>465</v>
      </c>
      <c r="T1802" s="57" t="s">
        <v>262</v>
      </c>
      <c r="U1802" s="57">
        <v>12</v>
      </c>
      <c r="V1802" s="125">
        <v>120.12</v>
      </c>
      <c r="W1802" s="125"/>
      <c r="X1802" s="65">
        <v>44591</v>
      </c>
      <c r="Y1802" s="65">
        <v>44595</v>
      </c>
      <c r="Z1802" s="65" t="s">
        <v>1080</v>
      </c>
      <c r="AA1802" s="322">
        <v>48500</v>
      </c>
      <c r="AB1802" s="56">
        <v>61</v>
      </c>
      <c r="AC1802" s="56">
        <v>38</v>
      </c>
      <c r="AD1802" s="65">
        <v>45752</v>
      </c>
      <c r="AE1802" s="117">
        <v>725</v>
      </c>
      <c r="AF1802" s="117"/>
      <c r="AP1802" s="58"/>
      <c r="AQ1802" s="58"/>
      <c r="AR1802" s="58"/>
      <c r="AW1802" s="56"/>
      <c r="BD1802" s="56"/>
      <c r="CS1802" s="58">
        <f>+AL1802+AT1802</f>
        <v>0</v>
      </c>
      <c r="CT1802" s="76">
        <f>+BA1802+BG1802+BM1802+BS1802+BY1802+CE1802+CK1802+CQ1802</f>
        <v>0</v>
      </c>
      <c r="CU1802" s="76">
        <f>+CS1802-CT1802</f>
        <v>0</v>
      </c>
      <c r="CV1802" s="81">
        <f>+AE1802-AL1802-AT1802</f>
        <v>725</v>
      </c>
    </row>
    <row r="1803" spans="1:100">
      <c r="A1803" s="56" t="s">
        <v>755</v>
      </c>
      <c r="B1803" s="13">
        <v>139</v>
      </c>
      <c r="C1803" s="15" t="s">
        <v>402</v>
      </c>
      <c r="D1803" s="15" t="s">
        <v>403</v>
      </c>
      <c r="E1803" s="13"/>
      <c r="F1803" s="13"/>
      <c r="G1803" s="13" t="s">
        <v>274</v>
      </c>
      <c r="H1803" s="13">
        <v>2</v>
      </c>
      <c r="I1803" s="55">
        <v>123.71</v>
      </c>
      <c r="J1803" s="55">
        <v>54982</v>
      </c>
      <c r="K1803" s="15">
        <v>0</v>
      </c>
      <c r="L1803" s="15" t="s">
        <v>41</v>
      </c>
      <c r="M1803" s="62" t="s">
        <v>14</v>
      </c>
      <c r="N1803" s="56" t="s">
        <v>167</v>
      </c>
      <c r="O1803" s="56" t="s">
        <v>756</v>
      </c>
      <c r="S1803" s="56" t="s">
        <v>465</v>
      </c>
      <c r="T1803" s="57" t="s">
        <v>262</v>
      </c>
      <c r="U1803" s="57">
        <v>12</v>
      </c>
      <c r="V1803" s="125">
        <v>120.12</v>
      </c>
      <c r="W1803" s="125"/>
      <c r="X1803" s="65">
        <v>44591</v>
      </c>
      <c r="Y1803" s="65">
        <v>44595</v>
      </c>
      <c r="Z1803" s="65" t="s">
        <v>1080</v>
      </c>
      <c r="AA1803" s="322">
        <v>48500</v>
      </c>
      <c r="AB1803" s="56">
        <v>61</v>
      </c>
      <c r="AC1803" s="56">
        <v>39</v>
      </c>
      <c r="AD1803" s="65">
        <v>45782</v>
      </c>
      <c r="AE1803" s="117">
        <v>725</v>
      </c>
      <c r="AF1803" s="117"/>
      <c r="AP1803" s="58"/>
      <c r="AQ1803" s="58"/>
      <c r="AR1803" s="58"/>
      <c r="AW1803" s="56"/>
      <c r="BD1803" s="56"/>
      <c r="CS1803" s="58">
        <f>+AL1803+AT1803</f>
        <v>0</v>
      </c>
      <c r="CT1803" s="76">
        <f>+BA1803+BG1803+BM1803+BS1803+BY1803+CE1803+CK1803+CQ1803</f>
        <v>0</v>
      </c>
      <c r="CU1803" s="76">
        <f>+CS1803-CT1803</f>
        <v>0</v>
      </c>
      <c r="CV1803" s="81">
        <f>+AE1803-AL1803-AT1803</f>
        <v>725</v>
      </c>
    </row>
    <row r="1804" spans="1:100">
      <c r="A1804" s="56" t="s">
        <v>755</v>
      </c>
      <c r="B1804" s="13">
        <v>139</v>
      </c>
      <c r="C1804" s="15" t="s">
        <v>402</v>
      </c>
      <c r="D1804" s="15" t="s">
        <v>403</v>
      </c>
      <c r="E1804" s="13"/>
      <c r="F1804" s="13"/>
      <c r="G1804" s="13" t="s">
        <v>274</v>
      </c>
      <c r="H1804" s="13">
        <v>2</v>
      </c>
      <c r="I1804" s="55">
        <v>123.71</v>
      </c>
      <c r="J1804" s="55">
        <v>54982</v>
      </c>
      <c r="K1804" s="15">
        <v>0</v>
      </c>
      <c r="L1804" s="15" t="s">
        <v>41</v>
      </c>
      <c r="M1804" s="62" t="s">
        <v>14</v>
      </c>
      <c r="N1804" s="56" t="s">
        <v>167</v>
      </c>
      <c r="O1804" s="56" t="s">
        <v>756</v>
      </c>
      <c r="S1804" s="56" t="s">
        <v>465</v>
      </c>
      <c r="T1804" s="57" t="s">
        <v>262</v>
      </c>
      <c r="U1804" s="57">
        <v>12</v>
      </c>
      <c r="V1804" s="125">
        <v>120.12</v>
      </c>
      <c r="W1804" s="125"/>
      <c r="X1804" s="65">
        <v>44591</v>
      </c>
      <c r="Y1804" s="65">
        <v>44595</v>
      </c>
      <c r="Z1804" s="65" t="s">
        <v>1080</v>
      </c>
      <c r="AA1804" s="322">
        <v>48500</v>
      </c>
      <c r="AB1804" s="56">
        <v>61</v>
      </c>
      <c r="AC1804" s="56">
        <v>40</v>
      </c>
      <c r="AD1804" s="65">
        <v>45813</v>
      </c>
      <c r="AE1804" s="117">
        <v>725</v>
      </c>
      <c r="AF1804" s="117"/>
      <c r="AP1804" s="58"/>
      <c r="AQ1804" s="58"/>
      <c r="AR1804" s="58"/>
      <c r="AW1804" s="56"/>
      <c r="BD1804" s="56"/>
      <c r="CS1804" s="58">
        <f>+AL1804+AT1804</f>
        <v>0</v>
      </c>
      <c r="CT1804" s="76">
        <f>+BA1804+BG1804+BM1804+BS1804+BY1804+CE1804+CK1804+CQ1804</f>
        <v>0</v>
      </c>
      <c r="CU1804" s="76">
        <f>+CS1804-CT1804</f>
        <v>0</v>
      </c>
      <c r="CV1804" s="81">
        <f>+AE1804-AL1804-AT1804</f>
        <v>725</v>
      </c>
    </row>
    <row r="1805" spans="1:100">
      <c r="A1805" s="56" t="s">
        <v>755</v>
      </c>
      <c r="B1805" s="13">
        <v>139</v>
      </c>
      <c r="C1805" s="15" t="s">
        <v>402</v>
      </c>
      <c r="D1805" s="15" t="s">
        <v>403</v>
      </c>
      <c r="E1805" s="13"/>
      <c r="F1805" s="13"/>
      <c r="G1805" s="13" t="s">
        <v>274</v>
      </c>
      <c r="H1805" s="13">
        <v>2</v>
      </c>
      <c r="I1805" s="55">
        <v>123.71</v>
      </c>
      <c r="J1805" s="55">
        <v>54982</v>
      </c>
      <c r="K1805" s="15">
        <v>0</v>
      </c>
      <c r="L1805" s="15" t="s">
        <v>41</v>
      </c>
      <c r="M1805" s="62" t="s">
        <v>14</v>
      </c>
      <c r="N1805" s="56" t="s">
        <v>167</v>
      </c>
      <c r="O1805" s="56" t="s">
        <v>756</v>
      </c>
      <c r="S1805" s="56" t="s">
        <v>465</v>
      </c>
      <c r="T1805" s="57" t="s">
        <v>262</v>
      </c>
      <c r="U1805" s="57">
        <v>12</v>
      </c>
      <c r="V1805" s="125">
        <v>120.12</v>
      </c>
      <c r="W1805" s="125"/>
      <c r="X1805" s="65">
        <v>44591</v>
      </c>
      <c r="Y1805" s="65">
        <v>44595</v>
      </c>
      <c r="Z1805" s="65" t="s">
        <v>1080</v>
      </c>
      <c r="AA1805" s="322">
        <v>48500</v>
      </c>
      <c r="AB1805" s="56">
        <v>61</v>
      </c>
      <c r="AC1805" s="56">
        <v>41</v>
      </c>
      <c r="AD1805" s="65">
        <v>45843</v>
      </c>
      <c r="AE1805" s="117">
        <v>725</v>
      </c>
      <c r="AF1805" s="117"/>
      <c r="AP1805" s="58"/>
      <c r="AQ1805" s="58"/>
      <c r="AR1805" s="58"/>
      <c r="AW1805" s="56"/>
      <c r="BD1805" s="56"/>
      <c r="CS1805" s="58">
        <f>+AL1805+AT1805</f>
        <v>0</v>
      </c>
      <c r="CT1805" s="76">
        <f>+BA1805+BG1805+BM1805+BS1805+BY1805+CE1805+CK1805+CQ1805</f>
        <v>0</v>
      </c>
      <c r="CU1805" s="76">
        <f>+CS1805-CT1805</f>
        <v>0</v>
      </c>
      <c r="CV1805" s="81">
        <f>+AE1805-AL1805-AT1805</f>
        <v>725</v>
      </c>
    </row>
    <row r="1806" spans="1:100">
      <c r="A1806" s="56" t="s">
        <v>755</v>
      </c>
      <c r="B1806" s="13">
        <v>139</v>
      </c>
      <c r="C1806" s="15" t="s">
        <v>402</v>
      </c>
      <c r="D1806" s="15" t="s">
        <v>403</v>
      </c>
      <c r="E1806" s="13"/>
      <c r="F1806" s="13"/>
      <c r="G1806" s="13" t="s">
        <v>274</v>
      </c>
      <c r="H1806" s="13">
        <v>2</v>
      </c>
      <c r="I1806" s="55">
        <v>123.71</v>
      </c>
      <c r="J1806" s="55">
        <v>54982</v>
      </c>
      <c r="K1806" s="15">
        <v>0</v>
      </c>
      <c r="L1806" s="15" t="s">
        <v>41</v>
      </c>
      <c r="M1806" s="62" t="s">
        <v>14</v>
      </c>
      <c r="N1806" s="56" t="s">
        <v>167</v>
      </c>
      <c r="O1806" s="56" t="s">
        <v>756</v>
      </c>
      <c r="S1806" s="56" t="s">
        <v>465</v>
      </c>
      <c r="T1806" s="57" t="s">
        <v>262</v>
      </c>
      <c r="U1806" s="57">
        <v>12</v>
      </c>
      <c r="V1806" s="125">
        <v>120.12</v>
      </c>
      <c r="W1806" s="125"/>
      <c r="X1806" s="65">
        <v>44591</v>
      </c>
      <c r="Y1806" s="65">
        <v>44595</v>
      </c>
      <c r="Z1806" s="65" t="s">
        <v>1080</v>
      </c>
      <c r="AA1806" s="322">
        <v>48500</v>
      </c>
      <c r="AB1806" s="56">
        <v>61</v>
      </c>
      <c r="AC1806" s="56">
        <v>42</v>
      </c>
      <c r="AD1806" s="65">
        <v>45874</v>
      </c>
      <c r="AE1806" s="117">
        <v>725</v>
      </c>
      <c r="AF1806" s="117"/>
      <c r="AP1806" s="58"/>
      <c r="AQ1806" s="58"/>
      <c r="AR1806" s="58"/>
      <c r="AW1806" s="56"/>
      <c r="BD1806" s="56"/>
      <c r="CS1806" s="58">
        <f>+AL1806+AT1806</f>
        <v>0</v>
      </c>
      <c r="CT1806" s="76">
        <f>+BA1806+BG1806+BM1806+BS1806+BY1806+CE1806+CK1806+CQ1806</f>
        <v>0</v>
      </c>
      <c r="CU1806" s="76">
        <f>+CS1806-CT1806</f>
        <v>0</v>
      </c>
      <c r="CV1806" s="81">
        <f>+AE1806-AL1806-AT1806</f>
        <v>725</v>
      </c>
    </row>
    <row r="1807" spans="1:100">
      <c r="A1807" s="56" t="s">
        <v>755</v>
      </c>
      <c r="B1807" s="13">
        <v>139</v>
      </c>
      <c r="C1807" s="15" t="s">
        <v>402</v>
      </c>
      <c r="D1807" s="15" t="s">
        <v>403</v>
      </c>
      <c r="E1807" s="13"/>
      <c r="F1807" s="13"/>
      <c r="G1807" s="13" t="s">
        <v>274</v>
      </c>
      <c r="H1807" s="13">
        <v>2</v>
      </c>
      <c r="I1807" s="55">
        <v>123.71</v>
      </c>
      <c r="J1807" s="55">
        <v>54982</v>
      </c>
      <c r="K1807" s="15">
        <v>0</v>
      </c>
      <c r="L1807" s="15" t="s">
        <v>41</v>
      </c>
      <c r="M1807" s="62" t="s">
        <v>14</v>
      </c>
      <c r="N1807" s="56" t="s">
        <v>167</v>
      </c>
      <c r="O1807" s="56" t="s">
        <v>756</v>
      </c>
      <c r="S1807" s="56" t="s">
        <v>465</v>
      </c>
      <c r="T1807" s="57" t="s">
        <v>262</v>
      </c>
      <c r="U1807" s="57">
        <v>12</v>
      </c>
      <c r="V1807" s="125">
        <v>120.12</v>
      </c>
      <c r="W1807" s="125"/>
      <c r="X1807" s="65">
        <v>44591</v>
      </c>
      <c r="Y1807" s="65">
        <v>44595</v>
      </c>
      <c r="Z1807" s="65" t="s">
        <v>1080</v>
      </c>
      <c r="AA1807" s="322">
        <v>48500</v>
      </c>
      <c r="AB1807" s="56">
        <v>61</v>
      </c>
      <c r="AC1807" s="56">
        <v>43</v>
      </c>
      <c r="AD1807" s="65">
        <v>45905</v>
      </c>
      <c r="AE1807" s="117">
        <v>725</v>
      </c>
      <c r="AF1807" s="117"/>
      <c r="AP1807" s="58"/>
      <c r="AQ1807" s="58"/>
      <c r="AR1807" s="58"/>
      <c r="AW1807" s="56"/>
      <c r="BD1807" s="56"/>
      <c r="CS1807" s="58">
        <f>+AL1807+AT1807</f>
        <v>0</v>
      </c>
      <c r="CT1807" s="76">
        <f>+BA1807+BG1807+BM1807+BS1807+BY1807+CE1807+CK1807+CQ1807</f>
        <v>0</v>
      </c>
      <c r="CU1807" s="76">
        <f>+CS1807-CT1807</f>
        <v>0</v>
      </c>
      <c r="CV1807" s="81">
        <f>+AE1807-AL1807-AT1807</f>
        <v>725</v>
      </c>
    </row>
    <row r="1808" spans="1:100">
      <c r="A1808" s="56" t="s">
        <v>755</v>
      </c>
      <c r="B1808" s="13">
        <v>139</v>
      </c>
      <c r="C1808" s="15" t="s">
        <v>402</v>
      </c>
      <c r="D1808" s="15" t="s">
        <v>403</v>
      </c>
      <c r="E1808" s="13"/>
      <c r="F1808" s="13"/>
      <c r="G1808" s="13" t="s">
        <v>274</v>
      </c>
      <c r="H1808" s="13">
        <v>2</v>
      </c>
      <c r="I1808" s="55">
        <v>123.71</v>
      </c>
      <c r="J1808" s="55">
        <v>54982</v>
      </c>
      <c r="K1808" s="15">
        <v>0</v>
      </c>
      <c r="L1808" s="15" t="s">
        <v>41</v>
      </c>
      <c r="M1808" s="62" t="s">
        <v>14</v>
      </c>
      <c r="N1808" s="56" t="s">
        <v>167</v>
      </c>
      <c r="O1808" s="56" t="s">
        <v>756</v>
      </c>
      <c r="S1808" s="56" t="s">
        <v>465</v>
      </c>
      <c r="T1808" s="57" t="s">
        <v>262</v>
      </c>
      <c r="U1808" s="57">
        <v>12</v>
      </c>
      <c r="V1808" s="125">
        <v>120.12</v>
      </c>
      <c r="W1808" s="125"/>
      <c r="X1808" s="65">
        <v>44591</v>
      </c>
      <c r="Y1808" s="65">
        <v>44595</v>
      </c>
      <c r="Z1808" s="65" t="s">
        <v>1080</v>
      </c>
      <c r="AA1808" s="322">
        <v>48500</v>
      </c>
      <c r="AB1808" s="56">
        <v>61</v>
      </c>
      <c r="AC1808" s="56">
        <v>44</v>
      </c>
      <c r="AD1808" s="65">
        <v>45935</v>
      </c>
      <c r="AE1808" s="117">
        <v>725</v>
      </c>
      <c r="AF1808" s="117"/>
      <c r="AP1808" s="58"/>
      <c r="AQ1808" s="58"/>
      <c r="AR1808" s="58"/>
      <c r="AW1808" s="56"/>
      <c r="BD1808" s="56"/>
      <c r="CS1808" s="58">
        <f>+AL1808+AT1808</f>
        <v>0</v>
      </c>
      <c r="CT1808" s="76">
        <f>+BA1808+BG1808+BM1808+BS1808+BY1808+CE1808+CK1808+CQ1808</f>
        <v>0</v>
      </c>
      <c r="CU1808" s="76">
        <f>+CS1808-CT1808</f>
        <v>0</v>
      </c>
      <c r="CV1808" s="81">
        <f>+AE1808-AL1808-AT1808</f>
        <v>725</v>
      </c>
    </row>
    <row r="1809" spans="1:100">
      <c r="A1809" s="56" t="s">
        <v>755</v>
      </c>
      <c r="B1809" s="13">
        <v>139</v>
      </c>
      <c r="C1809" s="15" t="s">
        <v>402</v>
      </c>
      <c r="D1809" s="15" t="s">
        <v>403</v>
      </c>
      <c r="E1809" s="13"/>
      <c r="F1809" s="13"/>
      <c r="G1809" s="13" t="s">
        <v>274</v>
      </c>
      <c r="H1809" s="13">
        <v>2</v>
      </c>
      <c r="I1809" s="55">
        <v>123.71</v>
      </c>
      <c r="J1809" s="55">
        <v>54982</v>
      </c>
      <c r="K1809" s="15">
        <v>0</v>
      </c>
      <c r="L1809" s="15" t="s">
        <v>41</v>
      </c>
      <c r="M1809" s="62" t="s">
        <v>14</v>
      </c>
      <c r="N1809" s="56" t="s">
        <v>167</v>
      </c>
      <c r="O1809" s="56" t="s">
        <v>756</v>
      </c>
      <c r="S1809" s="56" t="s">
        <v>465</v>
      </c>
      <c r="T1809" s="57" t="s">
        <v>262</v>
      </c>
      <c r="U1809" s="57">
        <v>12</v>
      </c>
      <c r="V1809" s="125">
        <v>120.12</v>
      </c>
      <c r="W1809" s="125"/>
      <c r="X1809" s="65">
        <v>44591</v>
      </c>
      <c r="Y1809" s="65">
        <v>44595</v>
      </c>
      <c r="Z1809" s="65" t="s">
        <v>1080</v>
      </c>
      <c r="AA1809" s="322">
        <v>48500</v>
      </c>
      <c r="AB1809" s="56">
        <v>61</v>
      </c>
      <c r="AC1809" s="56">
        <v>45</v>
      </c>
      <c r="AD1809" s="65">
        <v>45966</v>
      </c>
      <c r="AE1809" s="117">
        <v>725</v>
      </c>
      <c r="AF1809" s="117"/>
      <c r="AP1809" s="58"/>
      <c r="AQ1809" s="58"/>
      <c r="AR1809" s="58"/>
      <c r="AW1809" s="56"/>
      <c r="BD1809" s="56"/>
      <c r="CS1809" s="58">
        <f>+AL1809+AT1809</f>
        <v>0</v>
      </c>
      <c r="CT1809" s="76">
        <f>+BA1809+BG1809+BM1809+BS1809+BY1809+CE1809+CK1809+CQ1809</f>
        <v>0</v>
      </c>
      <c r="CU1809" s="76">
        <f>+CS1809-CT1809</f>
        <v>0</v>
      </c>
      <c r="CV1809" s="81">
        <f>+AE1809-AL1809-AT1809</f>
        <v>725</v>
      </c>
    </row>
    <row r="1810" spans="1:100">
      <c r="A1810" s="56" t="s">
        <v>755</v>
      </c>
      <c r="B1810" s="13">
        <v>139</v>
      </c>
      <c r="C1810" s="15" t="s">
        <v>402</v>
      </c>
      <c r="D1810" s="15" t="s">
        <v>403</v>
      </c>
      <c r="E1810" s="13"/>
      <c r="F1810" s="13"/>
      <c r="G1810" s="13" t="s">
        <v>274</v>
      </c>
      <c r="H1810" s="13">
        <v>2</v>
      </c>
      <c r="I1810" s="55">
        <v>123.71</v>
      </c>
      <c r="J1810" s="55">
        <v>54982</v>
      </c>
      <c r="K1810" s="15">
        <v>0</v>
      </c>
      <c r="L1810" s="15" t="s">
        <v>41</v>
      </c>
      <c r="M1810" s="62" t="s">
        <v>14</v>
      </c>
      <c r="N1810" s="56" t="s">
        <v>167</v>
      </c>
      <c r="O1810" s="56" t="s">
        <v>756</v>
      </c>
      <c r="S1810" s="56" t="s">
        <v>465</v>
      </c>
      <c r="T1810" s="57" t="s">
        <v>262</v>
      </c>
      <c r="U1810" s="57">
        <v>12</v>
      </c>
      <c r="V1810" s="125">
        <v>120.12</v>
      </c>
      <c r="W1810" s="125"/>
      <c r="X1810" s="65">
        <v>44591</v>
      </c>
      <c r="Y1810" s="65">
        <v>44595</v>
      </c>
      <c r="Z1810" s="65" t="s">
        <v>1080</v>
      </c>
      <c r="AA1810" s="322">
        <v>48500</v>
      </c>
      <c r="AB1810" s="56">
        <v>61</v>
      </c>
      <c r="AC1810" s="56">
        <v>46</v>
      </c>
      <c r="AD1810" s="65">
        <v>45996</v>
      </c>
      <c r="AE1810" s="117">
        <v>725</v>
      </c>
      <c r="AF1810" s="117"/>
      <c r="AP1810" s="58"/>
      <c r="AQ1810" s="58"/>
      <c r="AR1810" s="58"/>
      <c r="AW1810" s="56"/>
      <c r="BD1810" s="56"/>
      <c r="CS1810" s="58">
        <f>+AL1810+AT1810</f>
        <v>0</v>
      </c>
      <c r="CT1810" s="76">
        <f>+BA1810+BG1810+BM1810+BS1810+BY1810+CE1810+CK1810+CQ1810</f>
        <v>0</v>
      </c>
      <c r="CU1810" s="76">
        <f>+CS1810-CT1810</f>
        <v>0</v>
      </c>
      <c r="CV1810" s="81">
        <f>+AE1810-AL1810-AT1810</f>
        <v>725</v>
      </c>
    </row>
    <row r="1811" spans="1:100">
      <c r="A1811" s="56" t="s">
        <v>755</v>
      </c>
      <c r="B1811" s="13">
        <v>139</v>
      </c>
      <c r="C1811" s="15" t="s">
        <v>402</v>
      </c>
      <c r="D1811" s="15" t="s">
        <v>403</v>
      </c>
      <c r="E1811" s="13"/>
      <c r="F1811" s="13"/>
      <c r="G1811" s="13" t="s">
        <v>274</v>
      </c>
      <c r="H1811" s="13">
        <v>2</v>
      </c>
      <c r="I1811" s="55">
        <v>123.71</v>
      </c>
      <c r="J1811" s="55">
        <v>54982</v>
      </c>
      <c r="K1811" s="15">
        <v>0</v>
      </c>
      <c r="L1811" s="15" t="s">
        <v>41</v>
      </c>
      <c r="M1811" s="62" t="s">
        <v>14</v>
      </c>
      <c r="N1811" s="56" t="s">
        <v>167</v>
      </c>
      <c r="O1811" s="56" t="s">
        <v>756</v>
      </c>
      <c r="S1811" s="56" t="s">
        <v>465</v>
      </c>
      <c r="T1811" s="57" t="s">
        <v>262</v>
      </c>
      <c r="U1811" s="57">
        <v>12</v>
      </c>
      <c r="V1811" s="125">
        <v>120.12</v>
      </c>
      <c r="W1811" s="125"/>
      <c r="X1811" s="65">
        <v>44591</v>
      </c>
      <c r="Y1811" s="65">
        <v>44595</v>
      </c>
      <c r="Z1811" s="65" t="s">
        <v>1080</v>
      </c>
      <c r="AA1811" s="322">
        <v>48500</v>
      </c>
      <c r="AB1811" s="56">
        <v>61</v>
      </c>
      <c r="AC1811" s="56">
        <v>47</v>
      </c>
      <c r="AD1811" s="65">
        <v>46027</v>
      </c>
      <c r="AE1811" s="117">
        <v>725</v>
      </c>
      <c r="AF1811" s="117"/>
      <c r="AP1811" s="58"/>
      <c r="AQ1811" s="58"/>
      <c r="AR1811" s="58"/>
      <c r="AW1811" s="56"/>
      <c r="BD1811" s="56"/>
      <c r="CS1811" s="58">
        <f>+AL1811+AT1811</f>
        <v>0</v>
      </c>
      <c r="CT1811" s="76">
        <f>+BA1811+BG1811+BM1811+BS1811+BY1811+CE1811+CK1811+CQ1811</f>
        <v>0</v>
      </c>
      <c r="CU1811" s="76">
        <f>+CS1811-CT1811</f>
        <v>0</v>
      </c>
      <c r="CV1811" s="81">
        <f>+AE1811-AL1811-AT1811</f>
        <v>725</v>
      </c>
    </row>
    <row r="1812" spans="1:100">
      <c r="A1812" s="56" t="s">
        <v>755</v>
      </c>
      <c r="B1812" s="13">
        <v>139</v>
      </c>
      <c r="C1812" s="15" t="s">
        <v>402</v>
      </c>
      <c r="D1812" s="15" t="s">
        <v>403</v>
      </c>
      <c r="E1812" s="13"/>
      <c r="F1812" s="13"/>
      <c r="G1812" s="13" t="s">
        <v>274</v>
      </c>
      <c r="H1812" s="13">
        <v>2</v>
      </c>
      <c r="I1812" s="55">
        <v>123.71</v>
      </c>
      <c r="J1812" s="55">
        <v>54982</v>
      </c>
      <c r="K1812" s="15">
        <v>0</v>
      </c>
      <c r="L1812" s="15" t="s">
        <v>41</v>
      </c>
      <c r="M1812" s="62" t="s">
        <v>14</v>
      </c>
      <c r="N1812" s="56" t="s">
        <v>167</v>
      </c>
      <c r="O1812" s="56" t="s">
        <v>756</v>
      </c>
      <c r="S1812" s="56" t="s">
        <v>465</v>
      </c>
      <c r="T1812" s="57" t="s">
        <v>262</v>
      </c>
      <c r="U1812" s="57">
        <v>12</v>
      </c>
      <c r="V1812" s="125">
        <v>120.12</v>
      </c>
      <c r="W1812" s="125"/>
      <c r="X1812" s="65">
        <v>44591</v>
      </c>
      <c r="Y1812" s="65">
        <v>44595</v>
      </c>
      <c r="Z1812" s="65" t="s">
        <v>1080</v>
      </c>
      <c r="AA1812" s="322">
        <v>48500</v>
      </c>
      <c r="AB1812" s="56">
        <v>61</v>
      </c>
      <c r="AC1812" s="56">
        <v>48</v>
      </c>
      <c r="AD1812" s="65">
        <v>46058</v>
      </c>
      <c r="AE1812" s="117">
        <v>725</v>
      </c>
      <c r="AF1812" s="117"/>
      <c r="AP1812" s="58"/>
      <c r="AQ1812" s="58"/>
      <c r="AR1812" s="58"/>
      <c r="AW1812" s="56"/>
      <c r="BD1812" s="56"/>
      <c r="CS1812" s="58">
        <f>+AL1812+AT1812</f>
        <v>0</v>
      </c>
      <c r="CT1812" s="76">
        <f>+BA1812+BG1812+BM1812+BS1812+BY1812+CE1812+CK1812+CQ1812</f>
        <v>0</v>
      </c>
      <c r="CU1812" s="76">
        <f>+CS1812-CT1812</f>
        <v>0</v>
      </c>
      <c r="CV1812" s="81">
        <f>+AE1812-AL1812-AT1812</f>
        <v>725</v>
      </c>
    </row>
    <row r="1813" spans="1:100">
      <c r="A1813" s="56" t="s">
        <v>755</v>
      </c>
      <c r="B1813" s="13">
        <v>139</v>
      </c>
      <c r="C1813" s="15" t="s">
        <v>402</v>
      </c>
      <c r="D1813" s="15" t="s">
        <v>403</v>
      </c>
      <c r="E1813" s="13"/>
      <c r="F1813" s="13"/>
      <c r="G1813" s="13" t="s">
        <v>274</v>
      </c>
      <c r="H1813" s="13">
        <v>2</v>
      </c>
      <c r="I1813" s="55">
        <v>123.71</v>
      </c>
      <c r="J1813" s="55">
        <v>54982</v>
      </c>
      <c r="K1813" s="15">
        <v>0</v>
      </c>
      <c r="L1813" s="15" t="s">
        <v>41</v>
      </c>
      <c r="M1813" s="62" t="s">
        <v>14</v>
      </c>
      <c r="N1813" s="56" t="s">
        <v>167</v>
      </c>
      <c r="O1813" s="56" t="s">
        <v>756</v>
      </c>
      <c r="S1813" s="56" t="s">
        <v>465</v>
      </c>
      <c r="T1813" s="57" t="s">
        <v>262</v>
      </c>
      <c r="U1813" s="57">
        <v>12</v>
      </c>
      <c r="V1813" s="125">
        <v>120.12</v>
      </c>
      <c r="W1813" s="125"/>
      <c r="X1813" s="65">
        <v>44591</v>
      </c>
      <c r="Y1813" s="65">
        <v>44595</v>
      </c>
      <c r="Z1813" s="65" t="s">
        <v>1080</v>
      </c>
      <c r="AA1813" s="322">
        <v>48500</v>
      </c>
      <c r="AB1813" s="56">
        <v>61</v>
      </c>
      <c r="AC1813" s="56">
        <v>49</v>
      </c>
      <c r="AD1813" s="65">
        <v>46086</v>
      </c>
      <c r="AE1813" s="117">
        <v>725</v>
      </c>
      <c r="AF1813" s="117"/>
      <c r="AP1813" s="58"/>
      <c r="AQ1813" s="58"/>
      <c r="AR1813" s="58"/>
      <c r="AW1813" s="56"/>
      <c r="BD1813" s="56"/>
      <c r="CS1813" s="58">
        <f>+AL1813+AT1813</f>
        <v>0</v>
      </c>
      <c r="CT1813" s="76">
        <f>+BA1813+BG1813+BM1813+BS1813+BY1813+CE1813+CK1813+CQ1813</f>
        <v>0</v>
      </c>
      <c r="CU1813" s="76">
        <f>+CS1813-CT1813</f>
        <v>0</v>
      </c>
      <c r="CV1813" s="81">
        <f>+AE1813-AL1813-AT1813</f>
        <v>725</v>
      </c>
    </row>
    <row r="1814" spans="1:100">
      <c r="A1814" s="56" t="s">
        <v>755</v>
      </c>
      <c r="B1814" s="13">
        <v>139</v>
      </c>
      <c r="C1814" s="15" t="s">
        <v>402</v>
      </c>
      <c r="D1814" s="15" t="s">
        <v>403</v>
      </c>
      <c r="E1814" s="13"/>
      <c r="F1814" s="13"/>
      <c r="G1814" s="13" t="s">
        <v>274</v>
      </c>
      <c r="H1814" s="13">
        <v>2</v>
      </c>
      <c r="I1814" s="55">
        <v>123.71</v>
      </c>
      <c r="J1814" s="55">
        <v>54982</v>
      </c>
      <c r="K1814" s="15">
        <v>0</v>
      </c>
      <c r="L1814" s="15" t="s">
        <v>41</v>
      </c>
      <c r="M1814" s="62" t="s">
        <v>14</v>
      </c>
      <c r="N1814" s="56" t="s">
        <v>167</v>
      </c>
      <c r="O1814" s="56" t="s">
        <v>756</v>
      </c>
      <c r="S1814" s="56" t="s">
        <v>465</v>
      </c>
      <c r="T1814" s="57" t="s">
        <v>262</v>
      </c>
      <c r="U1814" s="57">
        <v>12</v>
      </c>
      <c r="V1814" s="125">
        <v>120.12</v>
      </c>
      <c r="W1814" s="125"/>
      <c r="X1814" s="65">
        <v>44591</v>
      </c>
      <c r="Y1814" s="65">
        <v>44595</v>
      </c>
      <c r="Z1814" s="65" t="s">
        <v>1080</v>
      </c>
      <c r="AA1814" s="322">
        <v>48500</v>
      </c>
      <c r="AB1814" s="56">
        <v>61</v>
      </c>
      <c r="AC1814" s="56">
        <v>50</v>
      </c>
      <c r="AD1814" s="65">
        <v>46117</v>
      </c>
      <c r="AE1814" s="117">
        <v>725</v>
      </c>
      <c r="AF1814" s="117"/>
      <c r="AP1814" s="58"/>
      <c r="AQ1814" s="58"/>
      <c r="AR1814" s="58"/>
      <c r="AW1814" s="56"/>
      <c r="BD1814" s="56"/>
      <c r="CS1814" s="58">
        <f>+AL1814+AT1814</f>
        <v>0</v>
      </c>
      <c r="CT1814" s="76">
        <f>+BA1814+BG1814+BM1814+BS1814+BY1814+CE1814+CK1814+CQ1814</f>
        <v>0</v>
      </c>
      <c r="CU1814" s="76">
        <f>+CS1814-CT1814</f>
        <v>0</v>
      </c>
      <c r="CV1814" s="81">
        <f>+AE1814-AL1814-AT1814</f>
        <v>725</v>
      </c>
    </row>
    <row r="1815" spans="1:100">
      <c r="A1815" s="56" t="s">
        <v>755</v>
      </c>
      <c r="B1815" s="13">
        <v>139</v>
      </c>
      <c r="C1815" s="15" t="s">
        <v>402</v>
      </c>
      <c r="D1815" s="15" t="s">
        <v>403</v>
      </c>
      <c r="E1815" s="13"/>
      <c r="F1815" s="13"/>
      <c r="G1815" s="13" t="s">
        <v>274</v>
      </c>
      <c r="H1815" s="13">
        <v>2</v>
      </c>
      <c r="I1815" s="55">
        <v>123.71</v>
      </c>
      <c r="J1815" s="55">
        <v>54982</v>
      </c>
      <c r="K1815" s="15">
        <v>0</v>
      </c>
      <c r="L1815" s="15" t="s">
        <v>41</v>
      </c>
      <c r="M1815" s="62" t="s">
        <v>14</v>
      </c>
      <c r="N1815" s="56" t="s">
        <v>167</v>
      </c>
      <c r="O1815" s="56" t="s">
        <v>756</v>
      </c>
      <c r="S1815" s="56" t="s">
        <v>465</v>
      </c>
      <c r="T1815" s="57" t="s">
        <v>262</v>
      </c>
      <c r="U1815" s="57">
        <v>12</v>
      </c>
      <c r="V1815" s="125">
        <v>120.12</v>
      </c>
      <c r="W1815" s="125"/>
      <c r="X1815" s="65">
        <v>44591</v>
      </c>
      <c r="Y1815" s="65">
        <v>44595</v>
      </c>
      <c r="Z1815" s="65" t="s">
        <v>1080</v>
      </c>
      <c r="AA1815" s="322">
        <v>48500</v>
      </c>
      <c r="AB1815" s="56">
        <v>61</v>
      </c>
      <c r="AC1815" s="56">
        <v>51</v>
      </c>
      <c r="AD1815" s="65">
        <v>46147</v>
      </c>
      <c r="AE1815" s="117">
        <v>725</v>
      </c>
      <c r="AF1815" s="117"/>
      <c r="AP1815" s="58"/>
      <c r="AQ1815" s="58"/>
      <c r="AR1815" s="58"/>
      <c r="AW1815" s="56"/>
      <c r="BD1815" s="56"/>
      <c r="CS1815" s="58">
        <f>+AL1815+AT1815</f>
        <v>0</v>
      </c>
      <c r="CT1815" s="76">
        <f>+BA1815+BG1815+BM1815+BS1815+BY1815+CE1815+CK1815+CQ1815</f>
        <v>0</v>
      </c>
      <c r="CU1815" s="76">
        <f>+CS1815-CT1815</f>
        <v>0</v>
      </c>
      <c r="CV1815" s="81">
        <f>+AE1815-AL1815-AT1815</f>
        <v>725</v>
      </c>
    </row>
    <row r="1816" spans="1:100">
      <c r="A1816" s="56" t="s">
        <v>755</v>
      </c>
      <c r="B1816" s="13">
        <v>139</v>
      </c>
      <c r="C1816" s="15" t="s">
        <v>402</v>
      </c>
      <c r="D1816" s="15" t="s">
        <v>403</v>
      </c>
      <c r="E1816" s="13"/>
      <c r="F1816" s="13"/>
      <c r="G1816" s="13" t="s">
        <v>274</v>
      </c>
      <c r="H1816" s="13">
        <v>2</v>
      </c>
      <c r="I1816" s="55">
        <v>123.71</v>
      </c>
      <c r="J1816" s="55">
        <v>54982</v>
      </c>
      <c r="K1816" s="15">
        <v>0</v>
      </c>
      <c r="L1816" s="15" t="s">
        <v>41</v>
      </c>
      <c r="M1816" s="62" t="s">
        <v>14</v>
      </c>
      <c r="N1816" s="56" t="s">
        <v>167</v>
      </c>
      <c r="O1816" s="56" t="s">
        <v>756</v>
      </c>
      <c r="S1816" s="56" t="s">
        <v>465</v>
      </c>
      <c r="T1816" s="57" t="s">
        <v>262</v>
      </c>
      <c r="U1816" s="57">
        <v>12</v>
      </c>
      <c r="V1816" s="125">
        <v>120.12</v>
      </c>
      <c r="W1816" s="125"/>
      <c r="X1816" s="65">
        <v>44591</v>
      </c>
      <c r="Y1816" s="65">
        <v>44595</v>
      </c>
      <c r="Z1816" s="65" t="s">
        <v>1080</v>
      </c>
      <c r="AA1816" s="322">
        <v>48500</v>
      </c>
      <c r="AB1816" s="56">
        <v>61</v>
      </c>
      <c r="AC1816" s="56">
        <v>52</v>
      </c>
      <c r="AD1816" s="65">
        <v>46178</v>
      </c>
      <c r="AE1816" s="117">
        <v>725</v>
      </c>
      <c r="AF1816" s="117"/>
      <c r="AP1816" s="58"/>
      <c r="AQ1816" s="58"/>
      <c r="AR1816" s="58"/>
      <c r="AW1816" s="56"/>
      <c r="BD1816" s="56"/>
      <c r="CS1816" s="58">
        <f>+AL1816+AT1816</f>
        <v>0</v>
      </c>
      <c r="CT1816" s="76">
        <f>+BA1816+BG1816+BM1816+BS1816+BY1816+CE1816+CK1816+CQ1816</f>
        <v>0</v>
      </c>
      <c r="CU1816" s="76">
        <f>+CS1816-CT1816</f>
        <v>0</v>
      </c>
      <c r="CV1816" s="81">
        <f>+AE1816-AL1816-AT1816</f>
        <v>725</v>
      </c>
    </row>
    <row r="1817" spans="1:100">
      <c r="A1817" s="56" t="s">
        <v>755</v>
      </c>
      <c r="B1817" s="13">
        <v>139</v>
      </c>
      <c r="C1817" s="15" t="s">
        <v>402</v>
      </c>
      <c r="D1817" s="15" t="s">
        <v>403</v>
      </c>
      <c r="E1817" s="13"/>
      <c r="F1817" s="13"/>
      <c r="G1817" s="13" t="s">
        <v>274</v>
      </c>
      <c r="H1817" s="13">
        <v>2</v>
      </c>
      <c r="I1817" s="55">
        <v>123.71</v>
      </c>
      <c r="J1817" s="55">
        <v>54982</v>
      </c>
      <c r="K1817" s="15">
        <v>0</v>
      </c>
      <c r="L1817" s="15" t="s">
        <v>41</v>
      </c>
      <c r="M1817" s="62" t="s">
        <v>14</v>
      </c>
      <c r="N1817" s="56" t="s">
        <v>167</v>
      </c>
      <c r="O1817" s="56" t="s">
        <v>756</v>
      </c>
      <c r="S1817" s="56" t="s">
        <v>465</v>
      </c>
      <c r="T1817" s="57" t="s">
        <v>262</v>
      </c>
      <c r="U1817" s="57">
        <v>12</v>
      </c>
      <c r="V1817" s="125">
        <v>120.12</v>
      </c>
      <c r="W1817" s="125"/>
      <c r="X1817" s="65">
        <v>44591</v>
      </c>
      <c r="Y1817" s="65">
        <v>44595</v>
      </c>
      <c r="Z1817" s="65" t="s">
        <v>1080</v>
      </c>
      <c r="AA1817" s="322">
        <v>48500</v>
      </c>
      <c r="AB1817" s="56">
        <v>61</v>
      </c>
      <c r="AC1817" s="56">
        <v>53</v>
      </c>
      <c r="AD1817" s="65">
        <v>46208</v>
      </c>
      <c r="AE1817" s="117">
        <v>725</v>
      </c>
      <c r="AF1817" s="117"/>
      <c r="AP1817" s="58"/>
      <c r="AQ1817" s="58"/>
      <c r="AR1817" s="58"/>
      <c r="AW1817" s="56"/>
      <c r="BD1817" s="56"/>
      <c r="CS1817" s="58">
        <f>+AL1817+AT1817</f>
        <v>0</v>
      </c>
      <c r="CT1817" s="76">
        <f>+BA1817+BG1817+BM1817+BS1817+BY1817+CE1817+CK1817+CQ1817</f>
        <v>0</v>
      </c>
      <c r="CU1817" s="76">
        <f>+CS1817-CT1817</f>
        <v>0</v>
      </c>
      <c r="CV1817" s="81">
        <f>+AE1817-AL1817-AT1817</f>
        <v>725</v>
      </c>
    </row>
    <row r="1818" spans="1:100">
      <c r="A1818" s="56" t="s">
        <v>755</v>
      </c>
      <c r="B1818" s="13">
        <v>139</v>
      </c>
      <c r="C1818" s="15" t="s">
        <v>402</v>
      </c>
      <c r="D1818" s="15" t="s">
        <v>403</v>
      </c>
      <c r="E1818" s="13"/>
      <c r="F1818" s="13"/>
      <c r="G1818" s="13" t="s">
        <v>274</v>
      </c>
      <c r="H1818" s="13">
        <v>2</v>
      </c>
      <c r="I1818" s="55">
        <v>123.71</v>
      </c>
      <c r="J1818" s="55">
        <v>54982</v>
      </c>
      <c r="K1818" s="15">
        <v>0</v>
      </c>
      <c r="L1818" s="15" t="s">
        <v>41</v>
      </c>
      <c r="M1818" s="62" t="s">
        <v>14</v>
      </c>
      <c r="N1818" s="56" t="s">
        <v>167</v>
      </c>
      <c r="O1818" s="56" t="s">
        <v>756</v>
      </c>
      <c r="S1818" s="56" t="s">
        <v>465</v>
      </c>
      <c r="T1818" s="57" t="s">
        <v>262</v>
      </c>
      <c r="U1818" s="57">
        <v>12</v>
      </c>
      <c r="V1818" s="125">
        <v>120.12</v>
      </c>
      <c r="W1818" s="125"/>
      <c r="X1818" s="65">
        <v>44591</v>
      </c>
      <c r="Y1818" s="65">
        <v>44595</v>
      </c>
      <c r="Z1818" s="65" t="s">
        <v>1080</v>
      </c>
      <c r="AA1818" s="322">
        <v>48500</v>
      </c>
      <c r="AB1818" s="56">
        <v>61</v>
      </c>
      <c r="AC1818" s="56">
        <v>54</v>
      </c>
      <c r="AD1818" s="65">
        <v>46239</v>
      </c>
      <c r="AE1818" s="117">
        <v>725</v>
      </c>
      <c r="AF1818" s="117"/>
      <c r="AP1818" s="58"/>
      <c r="AQ1818" s="58"/>
      <c r="AR1818" s="58"/>
      <c r="AW1818" s="56"/>
      <c r="BD1818" s="56"/>
      <c r="CS1818" s="58">
        <f>+AL1818+AT1818</f>
        <v>0</v>
      </c>
      <c r="CT1818" s="76">
        <f>+BA1818+BG1818+BM1818+BS1818+BY1818+CE1818+CK1818+CQ1818</f>
        <v>0</v>
      </c>
      <c r="CU1818" s="76">
        <f>+CS1818-CT1818</f>
        <v>0</v>
      </c>
      <c r="CV1818" s="81">
        <f>+AE1818-AL1818-AT1818</f>
        <v>725</v>
      </c>
    </row>
    <row r="1819" spans="1:100">
      <c r="A1819" s="56" t="s">
        <v>755</v>
      </c>
      <c r="B1819" s="13">
        <v>139</v>
      </c>
      <c r="C1819" s="15" t="s">
        <v>402</v>
      </c>
      <c r="D1819" s="15" t="s">
        <v>403</v>
      </c>
      <c r="E1819" s="13"/>
      <c r="F1819" s="13"/>
      <c r="G1819" s="13" t="s">
        <v>274</v>
      </c>
      <c r="H1819" s="13">
        <v>2</v>
      </c>
      <c r="I1819" s="55">
        <v>123.71</v>
      </c>
      <c r="J1819" s="55">
        <v>54982</v>
      </c>
      <c r="K1819" s="15">
        <v>0</v>
      </c>
      <c r="L1819" s="15" t="s">
        <v>41</v>
      </c>
      <c r="M1819" s="62" t="s">
        <v>14</v>
      </c>
      <c r="N1819" s="56" t="s">
        <v>167</v>
      </c>
      <c r="O1819" s="56" t="s">
        <v>756</v>
      </c>
      <c r="S1819" s="56" t="s">
        <v>465</v>
      </c>
      <c r="T1819" s="57" t="s">
        <v>262</v>
      </c>
      <c r="U1819" s="57">
        <v>12</v>
      </c>
      <c r="V1819" s="125">
        <v>120.12</v>
      </c>
      <c r="W1819" s="125"/>
      <c r="X1819" s="65">
        <v>44591</v>
      </c>
      <c r="Y1819" s="65">
        <v>44595</v>
      </c>
      <c r="Z1819" s="65" t="s">
        <v>1080</v>
      </c>
      <c r="AA1819" s="322">
        <v>48500</v>
      </c>
      <c r="AB1819" s="56">
        <v>61</v>
      </c>
      <c r="AC1819" s="56">
        <v>55</v>
      </c>
      <c r="AD1819" s="65">
        <v>46270</v>
      </c>
      <c r="AE1819" s="117">
        <v>725</v>
      </c>
      <c r="AF1819" s="117"/>
      <c r="AP1819" s="58"/>
      <c r="AQ1819" s="58"/>
      <c r="AR1819" s="58"/>
      <c r="AW1819" s="56"/>
      <c r="BD1819" s="56"/>
      <c r="CS1819" s="58">
        <f>+AL1819+AT1819</f>
        <v>0</v>
      </c>
      <c r="CT1819" s="76">
        <f>+BA1819+BG1819+BM1819+BS1819+BY1819+CE1819+CK1819+CQ1819</f>
        <v>0</v>
      </c>
      <c r="CU1819" s="76">
        <f>+CS1819-CT1819</f>
        <v>0</v>
      </c>
      <c r="CV1819" s="81">
        <f>+AE1819-AL1819-AT1819</f>
        <v>725</v>
      </c>
    </row>
    <row r="1820" spans="1:100">
      <c r="A1820" s="56" t="s">
        <v>755</v>
      </c>
      <c r="B1820" s="13">
        <v>139</v>
      </c>
      <c r="C1820" s="15" t="s">
        <v>402</v>
      </c>
      <c r="D1820" s="15" t="s">
        <v>403</v>
      </c>
      <c r="E1820" s="13"/>
      <c r="F1820" s="13"/>
      <c r="G1820" s="13" t="s">
        <v>274</v>
      </c>
      <c r="H1820" s="13">
        <v>2</v>
      </c>
      <c r="I1820" s="55">
        <v>123.71</v>
      </c>
      <c r="J1820" s="55">
        <v>54982</v>
      </c>
      <c r="K1820" s="15">
        <v>0</v>
      </c>
      <c r="L1820" s="15" t="s">
        <v>41</v>
      </c>
      <c r="M1820" s="62" t="s">
        <v>14</v>
      </c>
      <c r="N1820" s="56" t="s">
        <v>167</v>
      </c>
      <c r="O1820" s="56" t="s">
        <v>756</v>
      </c>
      <c r="S1820" s="56" t="s">
        <v>465</v>
      </c>
      <c r="T1820" s="57" t="s">
        <v>262</v>
      </c>
      <c r="U1820" s="57">
        <v>12</v>
      </c>
      <c r="V1820" s="125">
        <v>120.12</v>
      </c>
      <c r="W1820" s="125"/>
      <c r="X1820" s="65">
        <v>44591</v>
      </c>
      <c r="Y1820" s="65">
        <v>44595</v>
      </c>
      <c r="Z1820" s="65" t="s">
        <v>1080</v>
      </c>
      <c r="AA1820" s="322">
        <v>48500</v>
      </c>
      <c r="AB1820" s="56">
        <v>61</v>
      </c>
      <c r="AC1820" s="56">
        <v>56</v>
      </c>
      <c r="AD1820" s="65">
        <v>46300</v>
      </c>
      <c r="AE1820" s="117">
        <v>725</v>
      </c>
      <c r="AF1820" s="117"/>
      <c r="AP1820" s="58"/>
      <c r="AQ1820" s="58"/>
      <c r="AR1820" s="58"/>
      <c r="AW1820" s="56"/>
      <c r="BD1820" s="56"/>
      <c r="CS1820" s="58">
        <f>+AL1820+AT1820</f>
        <v>0</v>
      </c>
      <c r="CT1820" s="76">
        <f>+BA1820+BG1820+BM1820+BS1820+BY1820+CE1820+CK1820+CQ1820</f>
        <v>0</v>
      </c>
      <c r="CU1820" s="76">
        <f>+CS1820-CT1820</f>
        <v>0</v>
      </c>
      <c r="CV1820" s="81">
        <f>+AE1820-AL1820-AT1820</f>
        <v>725</v>
      </c>
    </row>
    <row r="1821" spans="1:100">
      <c r="A1821" s="56" t="s">
        <v>755</v>
      </c>
      <c r="B1821" s="13">
        <v>139</v>
      </c>
      <c r="C1821" s="15" t="s">
        <v>402</v>
      </c>
      <c r="D1821" s="15" t="s">
        <v>403</v>
      </c>
      <c r="E1821" s="13"/>
      <c r="F1821" s="13"/>
      <c r="G1821" s="13" t="s">
        <v>274</v>
      </c>
      <c r="H1821" s="13">
        <v>2</v>
      </c>
      <c r="I1821" s="55">
        <v>123.71</v>
      </c>
      <c r="J1821" s="55">
        <v>54982</v>
      </c>
      <c r="K1821" s="15">
        <v>0</v>
      </c>
      <c r="L1821" s="15" t="s">
        <v>41</v>
      </c>
      <c r="M1821" s="62" t="s">
        <v>14</v>
      </c>
      <c r="N1821" s="56" t="s">
        <v>167</v>
      </c>
      <c r="O1821" s="56" t="s">
        <v>756</v>
      </c>
      <c r="S1821" s="56" t="s">
        <v>465</v>
      </c>
      <c r="T1821" s="57" t="s">
        <v>262</v>
      </c>
      <c r="U1821" s="57">
        <v>12</v>
      </c>
      <c r="V1821" s="125">
        <v>120.12</v>
      </c>
      <c r="W1821" s="125"/>
      <c r="X1821" s="65">
        <v>44591</v>
      </c>
      <c r="Y1821" s="65">
        <v>44595</v>
      </c>
      <c r="Z1821" s="65" t="s">
        <v>1080</v>
      </c>
      <c r="AA1821" s="322">
        <v>48500</v>
      </c>
      <c r="AB1821" s="56">
        <v>61</v>
      </c>
      <c r="AC1821" s="56">
        <v>57</v>
      </c>
      <c r="AD1821" s="65">
        <v>46331</v>
      </c>
      <c r="AE1821" s="117">
        <v>725</v>
      </c>
      <c r="AF1821" s="117"/>
      <c r="AP1821" s="58"/>
      <c r="AQ1821" s="58"/>
      <c r="AR1821" s="58"/>
      <c r="AW1821" s="56"/>
      <c r="BD1821" s="56"/>
      <c r="CS1821" s="58">
        <f>+AL1821+AT1821</f>
        <v>0</v>
      </c>
      <c r="CT1821" s="76">
        <f>+BA1821+BG1821+BM1821+BS1821+BY1821+CE1821+CK1821+CQ1821</f>
        <v>0</v>
      </c>
      <c r="CU1821" s="76">
        <f>+CS1821-CT1821</f>
        <v>0</v>
      </c>
      <c r="CV1821" s="81">
        <f>+AE1821-AL1821-AT1821</f>
        <v>725</v>
      </c>
    </row>
    <row r="1822" spans="1:100">
      <c r="A1822" s="56" t="s">
        <v>755</v>
      </c>
      <c r="B1822" s="13">
        <v>139</v>
      </c>
      <c r="C1822" s="15" t="s">
        <v>402</v>
      </c>
      <c r="D1822" s="15" t="s">
        <v>403</v>
      </c>
      <c r="E1822" s="13"/>
      <c r="F1822" s="13"/>
      <c r="G1822" s="13" t="s">
        <v>274</v>
      </c>
      <c r="H1822" s="13">
        <v>2</v>
      </c>
      <c r="I1822" s="55">
        <v>123.71</v>
      </c>
      <c r="J1822" s="55">
        <v>54982</v>
      </c>
      <c r="K1822" s="15">
        <v>0</v>
      </c>
      <c r="L1822" s="15" t="s">
        <v>41</v>
      </c>
      <c r="M1822" s="62" t="s">
        <v>14</v>
      </c>
      <c r="N1822" s="56" t="s">
        <v>167</v>
      </c>
      <c r="O1822" s="56" t="s">
        <v>756</v>
      </c>
      <c r="S1822" s="56" t="s">
        <v>465</v>
      </c>
      <c r="T1822" s="57" t="s">
        <v>262</v>
      </c>
      <c r="U1822" s="57">
        <v>12</v>
      </c>
      <c r="V1822" s="125">
        <v>120.12</v>
      </c>
      <c r="W1822" s="125"/>
      <c r="X1822" s="65">
        <v>44591</v>
      </c>
      <c r="Y1822" s="65">
        <v>44595</v>
      </c>
      <c r="Z1822" s="65" t="s">
        <v>1080</v>
      </c>
      <c r="AA1822" s="322">
        <v>48500</v>
      </c>
      <c r="AB1822" s="56">
        <v>61</v>
      </c>
      <c r="AC1822" s="56">
        <v>58</v>
      </c>
      <c r="AD1822" s="65">
        <v>46361</v>
      </c>
      <c r="AE1822" s="117">
        <v>725</v>
      </c>
      <c r="AF1822" s="117"/>
      <c r="AP1822" s="58"/>
      <c r="AQ1822" s="58"/>
      <c r="AR1822" s="58"/>
      <c r="AW1822" s="56"/>
      <c r="BD1822" s="56"/>
      <c r="CS1822" s="58">
        <f>+AL1822+AT1822</f>
        <v>0</v>
      </c>
      <c r="CT1822" s="76">
        <f>+BA1822+BG1822+BM1822+BS1822+BY1822+CE1822+CK1822+CQ1822</f>
        <v>0</v>
      </c>
      <c r="CU1822" s="76">
        <f>+CS1822-CT1822</f>
        <v>0</v>
      </c>
      <c r="CV1822" s="81">
        <f>+AE1822-AL1822-AT1822</f>
        <v>725</v>
      </c>
    </row>
    <row r="1823" spans="1:100">
      <c r="A1823" s="56" t="s">
        <v>755</v>
      </c>
      <c r="B1823" s="13">
        <v>139</v>
      </c>
      <c r="C1823" s="15" t="s">
        <v>402</v>
      </c>
      <c r="D1823" s="15" t="s">
        <v>403</v>
      </c>
      <c r="E1823" s="13"/>
      <c r="F1823" s="13"/>
      <c r="G1823" s="13" t="s">
        <v>274</v>
      </c>
      <c r="H1823" s="13">
        <v>2</v>
      </c>
      <c r="I1823" s="55">
        <v>123.71</v>
      </c>
      <c r="J1823" s="55">
        <v>54982</v>
      </c>
      <c r="K1823" s="15">
        <v>0</v>
      </c>
      <c r="L1823" s="15" t="s">
        <v>41</v>
      </c>
      <c r="M1823" s="62" t="s">
        <v>14</v>
      </c>
      <c r="N1823" s="56" t="s">
        <v>167</v>
      </c>
      <c r="O1823" s="56" t="s">
        <v>756</v>
      </c>
      <c r="S1823" s="56" t="s">
        <v>465</v>
      </c>
      <c r="T1823" s="57" t="s">
        <v>262</v>
      </c>
      <c r="U1823" s="57">
        <v>12</v>
      </c>
      <c r="V1823" s="125">
        <v>120.12</v>
      </c>
      <c r="W1823" s="125"/>
      <c r="X1823" s="65">
        <v>44591</v>
      </c>
      <c r="Y1823" s="65">
        <v>44595</v>
      </c>
      <c r="Z1823" s="65" t="s">
        <v>1080</v>
      </c>
      <c r="AA1823" s="322">
        <v>48500</v>
      </c>
      <c r="AB1823" s="56">
        <v>61</v>
      </c>
      <c r="AC1823" s="56">
        <v>59</v>
      </c>
      <c r="AD1823" s="65">
        <v>46392</v>
      </c>
      <c r="AE1823" s="117">
        <v>725</v>
      </c>
      <c r="AF1823" s="117"/>
      <c r="AP1823" s="58"/>
      <c r="AQ1823" s="58"/>
      <c r="AR1823" s="58"/>
      <c r="AW1823" s="56"/>
      <c r="BD1823" s="56"/>
      <c r="CS1823" s="58">
        <f>+AL1823+AT1823</f>
        <v>0</v>
      </c>
      <c r="CT1823" s="76">
        <f>+BA1823+BG1823+BM1823+BS1823+BY1823+CE1823+CK1823+CQ1823</f>
        <v>0</v>
      </c>
      <c r="CU1823" s="76">
        <f>+CS1823-CT1823</f>
        <v>0</v>
      </c>
      <c r="CV1823" s="81">
        <f>+AE1823-AL1823-AT1823</f>
        <v>725</v>
      </c>
    </row>
    <row r="1824" spans="1:100">
      <c r="A1824" s="56" t="s">
        <v>755</v>
      </c>
      <c r="B1824" s="13">
        <v>139</v>
      </c>
      <c r="C1824" s="15" t="s">
        <v>402</v>
      </c>
      <c r="D1824" s="15" t="s">
        <v>403</v>
      </c>
      <c r="E1824" s="13"/>
      <c r="F1824" s="13"/>
      <c r="G1824" s="13" t="s">
        <v>274</v>
      </c>
      <c r="H1824" s="13">
        <v>2</v>
      </c>
      <c r="I1824" s="55">
        <v>123.71</v>
      </c>
      <c r="J1824" s="55">
        <v>54982</v>
      </c>
      <c r="K1824" s="15">
        <v>0</v>
      </c>
      <c r="L1824" s="15" t="s">
        <v>41</v>
      </c>
      <c r="M1824" s="62" t="s">
        <v>14</v>
      </c>
      <c r="N1824" s="56" t="s">
        <v>167</v>
      </c>
      <c r="O1824" s="56" t="s">
        <v>756</v>
      </c>
      <c r="S1824" s="56" t="s">
        <v>465</v>
      </c>
      <c r="T1824" s="57" t="s">
        <v>262</v>
      </c>
      <c r="U1824" s="57">
        <v>12</v>
      </c>
      <c r="V1824" s="125">
        <v>120.12</v>
      </c>
      <c r="W1824" s="125"/>
      <c r="X1824" s="65">
        <v>44591</v>
      </c>
      <c r="Y1824" s="65">
        <v>44595</v>
      </c>
      <c r="Z1824" s="65" t="s">
        <v>1080</v>
      </c>
      <c r="AA1824" s="322">
        <v>48500</v>
      </c>
      <c r="AB1824" s="56">
        <v>61</v>
      </c>
      <c r="AC1824" s="56">
        <v>60</v>
      </c>
      <c r="AD1824" s="65">
        <v>46423</v>
      </c>
      <c r="AE1824" s="117">
        <v>725</v>
      </c>
      <c r="AF1824" s="117"/>
      <c r="AP1824" s="58"/>
      <c r="AQ1824" s="58"/>
      <c r="AR1824" s="58"/>
      <c r="AW1824" s="56"/>
      <c r="BD1824" s="56"/>
      <c r="CS1824" s="58">
        <f>+AL1824+AT1824</f>
        <v>0</v>
      </c>
      <c r="CT1824" s="76">
        <f>+BA1824+BG1824+BM1824+BS1824+BY1824+CE1824+CK1824+CQ1824</f>
        <v>0</v>
      </c>
      <c r="CU1824" s="76">
        <f>+CS1824-CT1824</f>
        <v>0</v>
      </c>
      <c r="CV1824" s="81">
        <f>+AE1824-AL1824-AT1824</f>
        <v>725</v>
      </c>
    </row>
    <row r="1825" spans="1:100">
      <c r="A1825" s="56" t="s">
        <v>755</v>
      </c>
      <c r="B1825" s="13">
        <v>139</v>
      </c>
      <c r="C1825" s="15" t="s">
        <v>402</v>
      </c>
      <c r="D1825" s="15" t="s">
        <v>403</v>
      </c>
      <c r="E1825" s="13"/>
      <c r="F1825" s="13"/>
      <c r="G1825" s="13" t="s">
        <v>274</v>
      </c>
      <c r="H1825" s="13">
        <v>2</v>
      </c>
      <c r="I1825" s="55">
        <v>123.71</v>
      </c>
      <c r="J1825" s="55">
        <v>54982</v>
      </c>
      <c r="K1825" s="15">
        <v>0</v>
      </c>
      <c r="L1825" s="15" t="s">
        <v>41</v>
      </c>
      <c r="M1825" s="62" t="s">
        <v>14</v>
      </c>
      <c r="N1825" s="56" t="s">
        <v>167</v>
      </c>
      <c r="O1825" s="56" t="s">
        <v>756</v>
      </c>
      <c r="S1825" s="56" t="s">
        <v>465</v>
      </c>
      <c r="T1825" s="57" t="s">
        <v>262</v>
      </c>
      <c r="U1825" s="57">
        <v>12</v>
      </c>
      <c r="V1825" s="125">
        <v>120.12</v>
      </c>
      <c r="W1825" s="125"/>
      <c r="X1825" s="65">
        <v>44591</v>
      </c>
      <c r="Y1825" s="65">
        <v>44595</v>
      </c>
      <c r="Z1825" s="65" t="s">
        <v>1080</v>
      </c>
      <c r="AA1825" s="322">
        <v>48500</v>
      </c>
      <c r="AB1825" s="56">
        <v>61</v>
      </c>
      <c r="AC1825" s="56">
        <v>61</v>
      </c>
      <c r="AD1825" s="65">
        <v>46451</v>
      </c>
      <c r="AE1825" s="117">
        <v>725</v>
      </c>
      <c r="AF1825" s="117"/>
      <c r="AP1825" s="58"/>
      <c r="AQ1825" s="58"/>
      <c r="AR1825" s="58"/>
      <c r="AW1825" s="56"/>
      <c r="BD1825" s="56"/>
      <c r="CS1825" s="58">
        <f>+AL1825+AT1825</f>
        <v>0</v>
      </c>
      <c r="CT1825" s="76">
        <f>+BA1825+BG1825+BM1825+BS1825+BY1825+CE1825+CK1825+CQ1825</f>
        <v>0</v>
      </c>
      <c r="CU1825" s="76">
        <f>+CS1825-CT1825</f>
        <v>0</v>
      </c>
      <c r="CV1825" s="81">
        <f>+AE1825-AL1825-AT1825</f>
        <v>725</v>
      </c>
    </row>
    <row r="1826" spans="1:100">
      <c r="A1826" s="56" t="s">
        <v>755</v>
      </c>
      <c r="B1826" s="13">
        <v>139</v>
      </c>
      <c r="C1826" s="15" t="s">
        <v>402</v>
      </c>
      <c r="D1826" s="15" t="s">
        <v>403</v>
      </c>
      <c r="E1826" s="13"/>
      <c r="F1826" s="13"/>
      <c r="G1826" s="13" t="s">
        <v>274</v>
      </c>
      <c r="H1826" s="13">
        <v>2</v>
      </c>
      <c r="I1826" s="55">
        <v>123.71</v>
      </c>
      <c r="J1826" s="55">
        <v>54982</v>
      </c>
      <c r="K1826" s="15">
        <v>0</v>
      </c>
      <c r="L1826" s="15" t="s">
        <v>41</v>
      </c>
      <c r="M1826" s="62" t="s">
        <v>14</v>
      </c>
      <c r="N1826" s="56" t="s">
        <v>167</v>
      </c>
      <c r="O1826" s="56" t="s">
        <v>756</v>
      </c>
      <c r="S1826" s="56" t="s">
        <v>757</v>
      </c>
      <c r="V1826" s="125">
        <v>12.5</v>
      </c>
      <c r="W1826" s="125"/>
      <c r="X1826" s="65">
        <v>44591</v>
      </c>
      <c r="Y1826" s="65">
        <v>44595</v>
      </c>
      <c r="Z1826" s="65" t="s">
        <v>1080</v>
      </c>
      <c r="AA1826" s="326">
        <v>6000</v>
      </c>
      <c r="AB1826" s="56">
        <v>25</v>
      </c>
      <c r="AC1826" s="56">
        <v>1</v>
      </c>
      <c r="AD1826" s="65">
        <v>46147</v>
      </c>
      <c r="AE1826" s="117">
        <v>1000</v>
      </c>
      <c r="AF1826" s="117"/>
      <c r="AP1826" s="58"/>
      <c r="AQ1826" s="58"/>
      <c r="AR1826" s="58"/>
      <c r="AW1826" s="56"/>
      <c r="BD1826" s="56"/>
      <c r="CS1826" s="58">
        <f>+AL1826+AT1826</f>
        <v>0</v>
      </c>
      <c r="CT1826" s="76">
        <f>+BA1826+BG1826+BM1826+BS1826+BY1826+CE1826+CK1826+CQ1826</f>
        <v>0</v>
      </c>
      <c r="CU1826" s="76">
        <f>+CS1826-CT1826</f>
        <v>0</v>
      </c>
      <c r="CV1826" s="81">
        <f>+AE1826-AL1826-AT1826</f>
        <v>1000</v>
      </c>
    </row>
    <row r="1827" spans="1:100">
      <c r="A1827" s="56" t="s">
        <v>755</v>
      </c>
      <c r="B1827" s="13">
        <v>139</v>
      </c>
      <c r="C1827" s="15" t="s">
        <v>402</v>
      </c>
      <c r="D1827" s="15" t="s">
        <v>403</v>
      </c>
      <c r="E1827" s="13"/>
      <c r="F1827" s="13"/>
      <c r="G1827" s="13" t="s">
        <v>274</v>
      </c>
      <c r="H1827" s="13">
        <v>2</v>
      </c>
      <c r="I1827" s="55">
        <v>123.71</v>
      </c>
      <c r="J1827" s="55">
        <v>54982</v>
      </c>
      <c r="K1827" s="15">
        <v>0</v>
      </c>
      <c r="L1827" s="15" t="s">
        <v>41</v>
      </c>
      <c r="M1827" s="62" t="s">
        <v>14</v>
      </c>
      <c r="N1827" s="56" t="s">
        <v>167</v>
      </c>
      <c r="O1827" s="56" t="s">
        <v>756</v>
      </c>
      <c r="S1827" s="56" t="s">
        <v>757</v>
      </c>
      <c r="V1827" s="125">
        <v>12.5</v>
      </c>
      <c r="W1827" s="125"/>
      <c r="X1827" s="65">
        <v>44591</v>
      </c>
      <c r="Y1827" s="65">
        <v>44595</v>
      </c>
      <c r="Z1827" s="65" t="s">
        <v>1080</v>
      </c>
      <c r="AA1827" s="322">
        <v>6000</v>
      </c>
      <c r="AB1827" s="56">
        <v>25</v>
      </c>
      <c r="AC1827" s="56">
        <v>2</v>
      </c>
      <c r="AD1827" s="65">
        <v>46178</v>
      </c>
      <c r="AE1827" s="117">
        <v>250</v>
      </c>
      <c r="AF1827" s="117"/>
      <c r="AP1827" s="58"/>
      <c r="AQ1827" s="58"/>
      <c r="AR1827" s="58"/>
      <c r="AW1827" s="56"/>
      <c r="BD1827" s="56"/>
      <c r="CS1827" s="58">
        <f>+AL1827+AT1827</f>
        <v>0</v>
      </c>
      <c r="CT1827" s="76">
        <f>+BA1827+BG1827+BM1827+BS1827+BY1827+CE1827+CK1827+CQ1827</f>
        <v>0</v>
      </c>
      <c r="CU1827" s="76">
        <f>+CS1827-CT1827</f>
        <v>0</v>
      </c>
      <c r="CV1827" s="81">
        <f>+AE1827-AL1827-AT1827</f>
        <v>250</v>
      </c>
    </row>
    <row r="1828" spans="1:100">
      <c r="A1828" s="56" t="s">
        <v>755</v>
      </c>
      <c r="B1828" s="13">
        <v>139</v>
      </c>
      <c r="C1828" s="15" t="s">
        <v>402</v>
      </c>
      <c r="D1828" s="15" t="s">
        <v>403</v>
      </c>
      <c r="E1828" s="13"/>
      <c r="F1828" s="13"/>
      <c r="G1828" s="13" t="s">
        <v>274</v>
      </c>
      <c r="H1828" s="13">
        <v>2</v>
      </c>
      <c r="I1828" s="55">
        <v>123.71</v>
      </c>
      <c r="J1828" s="55">
        <v>54982</v>
      </c>
      <c r="K1828" s="15">
        <v>0</v>
      </c>
      <c r="L1828" s="15" t="s">
        <v>41</v>
      </c>
      <c r="M1828" s="62" t="s">
        <v>14</v>
      </c>
      <c r="N1828" s="56" t="s">
        <v>167</v>
      </c>
      <c r="O1828" s="56" t="s">
        <v>756</v>
      </c>
      <c r="S1828" s="56" t="s">
        <v>757</v>
      </c>
      <c r="V1828" s="125">
        <v>12.5</v>
      </c>
      <c r="W1828" s="125"/>
      <c r="X1828" s="65">
        <v>44591</v>
      </c>
      <c r="Y1828" s="65">
        <v>44595</v>
      </c>
      <c r="Z1828" s="65" t="s">
        <v>1080</v>
      </c>
      <c r="AA1828" s="322">
        <v>6000</v>
      </c>
      <c r="AB1828" s="56">
        <v>25</v>
      </c>
      <c r="AC1828" s="56">
        <v>3</v>
      </c>
      <c r="AD1828" s="65">
        <v>46208</v>
      </c>
      <c r="AE1828" s="117">
        <v>250</v>
      </c>
      <c r="AF1828" s="117"/>
      <c r="AP1828" s="58"/>
      <c r="AQ1828" s="58"/>
      <c r="AR1828" s="58"/>
      <c r="AW1828" s="56"/>
      <c r="BD1828" s="56"/>
      <c r="CS1828" s="58">
        <f>+AL1828+AT1828</f>
        <v>0</v>
      </c>
      <c r="CT1828" s="76">
        <f>+BA1828+BG1828+BM1828+BS1828+BY1828+CE1828+CK1828+CQ1828</f>
        <v>0</v>
      </c>
      <c r="CU1828" s="76">
        <f>+CS1828-CT1828</f>
        <v>0</v>
      </c>
      <c r="CV1828" s="81">
        <f>+AE1828-AL1828-AT1828</f>
        <v>250</v>
      </c>
    </row>
    <row r="1829" spans="1:100">
      <c r="A1829" s="56" t="s">
        <v>755</v>
      </c>
      <c r="B1829" s="13">
        <v>139</v>
      </c>
      <c r="C1829" s="15" t="s">
        <v>402</v>
      </c>
      <c r="D1829" s="15" t="s">
        <v>403</v>
      </c>
      <c r="E1829" s="13"/>
      <c r="F1829" s="13"/>
      <c r="G1829" s="13" t="s">
        <v>274</v>
      </c>
      <c r="H1829" s="13">
        <v>2</v>
      </c>
      <c r="I1829" s="55">
        <v>123.71</v>
      </c>
      <c r="J1829" s="55">
        <v>54982</v>
      </c>
      <c r="K1829" s="15">
        <v>0</v>
      </c>
      <c r="L1829" s="15" t="s">
        <v>41</v>
      </c>
      <c r="M1829" s="62" t="s">
        <v>14</v>
      </c>
      <c r="N1829" s="56" t="s">
        <v>167</v>
      </c>
      <c r="O1829" s="56" t="s">
        <v>756</v>
      </c>
      <c r="S1829" s="56" t="s">
        <v>757</v>
      </c>
      <c r="T1829" s="13"/>
      <c r="U1829" s="13"/>
      <c r="V1829" s="13">
        <v>12.5</v>
      </c>
      <c r="W1829" s="125"/>
      <c r="X1829" s="65">
        <v>44591</v>
      </c>
      <c r="Y1829" s="65">
        <v>44595</v>
      </c>
      <c r="Z1829" s="65" t="s">
        <v>1080</v>
      </c>
      <c r="AA1829" s="322">
        <v>6000</v>
      </c>
      <c r="AB1829" s="56">
        <v>25</v>
      </c>
      <c r="AC1829" s="56">
        <v>4</v>
      </c>
      <c r="AD1829" s="65">
        <v>46239</v>
      </c>
      <c r="AE1829" s="117">
        <v>250</v>
      </c>
      <c r="AF1829" s="117"/>
      <c r="AP1829" s="58"/>
      <c r="AQ1829" s="58"/>
      <c r="AR1829" s="58"/>
      <c r="AW1829" s="56"/>
      <c r="BD1829" s="56"/>
      <c r="CS1829" s="58">
        <f>+AL1829+AT1829</f>
        <v>0</v>
      </c>
      <c r="CT1829" s="76">
        <f>+BA1829+BG1829+BM1829+BS1829+BY1829+CE1829+CK1829+CQ1829</f>
        <v>0</v>
      </c>
      <c r="CU1829" s="76">
        <f>+CS1829-CT1829</f>
        <v>0</v>
      </c>
      <c r="CV1829" s="81">
        <f>+AE1829-AL1829-AT1829</f>
        <v>250</v>
      </c>
    </row>
    <row r="1830" spans="1:100">
      <c r="A1830" s="56" t="s">
        <v>755</v>
      </c>
      <c r="B1830" s="13">
        <v>139</v>
      </c>
      <c r="C1830" s="15" t="s">
        <v>402</v>
      </c>
      <c r="D1830" s="15" t="s">
        <v>403</v>
      </c>
      <c r="E1830" s="13"/>
      <c r="F1830" s="13"/>
      <c r="G1830" s="13" t="s">
        <v>274</v>
      </c>
      <c r="H1830" s="13">
        <v>2</v>
      </c>
      <c r="I1830" s="55">
        <v>123.71</v>
      </c>
      <c r="J1830" s="55">
        <v>54982</v>
      </c>
      <c r="K1830" s="15">
        <v>0</v>
      </c>
      <c r="L1830" s="15" t="s">
        <v>41</v>
      </c>
      <c r="M1830" s="62" t="s">
        <v>14</v>
      </c>
      <c r="N1830" s="56" t="s">
        <v>167</v>
      </c>
      <c r="O1830" s="56" t="s">
        <v>756</v>
      </c>
      <c r="S1830" s="56" t="s">
        <v>757</v>
      </c>
      <c r="T1830" s="13"/>
      <c r="U1830" s="13"/>
      <c r="V1830" s="13">
        <v>12.5</v>
      </c>
      <c r="W1830" s="125"/>
      <c r="X1830" s="65">
        <v>44591</v>
      </c>
      <c r="Y1830" s="65">
        <v>44595</v>
      </c>
      <c r="Z1830" s="65" t="s">
        <v>1080</v>
      </c>
      <c r="AA1830" s="322">
        <v>6000</v>
      </c>
      <c r="AB1830" s="56">
        <v>25</v>
      </c>
      <c r="AC1830" s="56">
        <v>5</v>
      </c>
      <c r="AD1830" s="65">
        <v>46270</v>
      </c>
      <c r="AE1830" s="117">
        <v>250</v>
      </c>
      <c r="AF1830" s="117"/>
      <c r="AP1830" s="58"/>
      <c r="AQ1830" s="58"/>
      <c r="AR1830" s="58"/>
      <c r="AW1830" s="56"/>
      <c r="BD1830" s="56"/>
      <c r="CS1830" s="58">
        <f>+AL1830+AT1830</f>
        <v>0</v>
      </c>
      <c r="CT1830" s="76">
        <f>+BA1830+BG1830+BM1830+BS1830+BY1830+CE1830+CK1830+CQ1830</f>
        <v>0</v>
      </c>
      <c r="CU1830" s="76">
        <f>+CS1830-CT1830</f>
        <v>0</v>
      </c>
      <c r="CV1830" s="81">
        <f>+AE1830-AL1830-AT1830</f>
        <v>250</v>
      </c>
    </row>
    <row r="1831" spans="1:100">
      <c r="A1831" s="56" t="s">
        <v>755</v>
      </c>
      <c r="B1831" s="13">
        <v>139</v>
      </c>
      <c r="C1831" s="15" t="s">
        <v>402</v>
      </c>
      <c r="D1831" s="15" t="s">
        <v>403</v>
      </c>
      <c r="E1831" s="13"/>
      <c r="F1831" s="13"/>
      <c r="G1831" s="13" t="s">
        <v>274</v>
      </c>
      <c r="H1831" s="13">
        <v>2</v>
      </c>
      <c r="I1831" s="55">
        <v>123.71</v>
      </c>
      <c r="J1831" s="55">
        <v>54982</v>
      </c>
      <c r="K1831" s="15">
        <v>0</v>
      </c>
      <c r="L1831" s="15" t="s">
        <v>41</v>
      </c>
      <c r="M1831" s="62" t="s">
        <v>14</v>
      </c>
      <c r="N1831" s="56" t="s">
        <v>167</v>
      </c>
      <c r="O1831" s="56" t="s">
        <v>756</v>
      </c>
      <c r="S1831" s="56" t="s">
        <v>757</v>
      </c>
      <c r="T1831" s="13"/>
      <c r="U1831" s="13"/>
      <c r="V1831" s="13">
        <v>12.5</v>
      </c>
      <c r="W1831" s="125"/>
      <c r="X1831" s="65">
        <v>44591</v>
      </c>
      <c r="Y1831" s="65">
        <v>44595</v>
      </c>
      <c r="Z1831" s="65" t="s">
        <v>1080</v>
      </c>
      <c r="AA1831" s="322">
        <v>6000</v>
      </c>
      <c r="AB1831" s="56">
        <v>25</v>
      </c>
      <c r="AC1831" s="56">
        <v>6</v>
      </c>
      <c r="AD1831" s="65">
        <v>46300</v>
      </c>
      <c r="AE1831" s="117">
        <v>250</v>
      </c>
      <c r="AF1831" s="117"/>
      <c r="AP1831" s="58"/>
      <c r="AQ1831" s="58"/>
      <c r="AR1831" s="58"/>
      <c r="AW1831" s="56"/>
      <c r="BD1831" s="56"/>
      <c r="CS1831" s="58">
        <f>+AL1831+AT1831</f>
        <v>0</v>
      </c>
      <c r="CT1831" s="76">
        <f>+BA1831+BG1831+BM1831+BS1831+BY1831+CE1831+CK1831+CQ1831</f>
        <v>0</v>
      </c>
      <c r="CU1831" s="76">
        <f>+CS1831-CT1831</f>
        <v>0</v>
      </c>
      <c r="CV1831" s="81">
        <f>+AE1831-AL1831-AT1831</f>
        <v>250</v>
      </c>
    </row>
    <row r="1832" spans="1:100">
      <c r="A1832" s="56" t="s">
        <v>755</v>
      </c>
      <c r="B1832" s="13">
        <v>139</v>
      </c>
      <c r="C1832" s="15" t="s">
        <v>402</v>
      </c>
      <c r="D1832" s="15" t="s">
        <v>403</v>
      </c>
      <c r="E1832" s="13"/>
      <c r="F1832" s="13"/>
      <c r="G1832" s="13" t="s">
        <v>274</v>
      </c>
      <c r="H1832" s="13">
        <v>2</v>
      </c>
      <c r="I1832" s="55">
        <v>123.71</v>
      </c>
      <c r="J1832" s="55">
        <v>54982</v>
      </c>
      <c r="K1832" s="15">
        <v>0</v>
      </c>
      <c r="L1832" s="15" t="s">
        <v>41</v>
      </c>
      <c r="M1832" s="62" t="s">
        <v>14</v>
      </c>
      <c r="N1832" s="56" t="s">
        <v>167</v>
      </c>
      <c r="O1832" s="56" t="s">
        <v>756</v>
      </c>
      <c r="S1832" s="56" t="s">
        <v>757</v>
      </c>
      <c r="T1832" s="13"/>
      <c r="U1832" s="13"/>
      <c r="V1832" s="13">
        <v>12.5</v>
      </c>
      <c r="W1832" s="125"/>
      <c r="X1832" s="65">
        <v>44591</v>
      </c>
      <c r="Y1832" s="65">
        <v>44595</v>
      </c>
      <c r="Z1832" s="65" t="s">
        <v>1080</v>
      </c>
      <c r="AA1832" s="322">
        <v>6000</v>
      </c>
      <c r="AB1832" s="56">
        <v>25</v>
      </c>
      <c r="AC1832" s="56">
        <v>7</v>
      </c>
      <c r="AD1832" s="65">
        <v>46331</v>
      </c>
      <c r="AE1832" s="117">
        <v>250</v>
      </c>
      <c r="AF1832" s="117"/>
      <c r="AP1832" s="58"/>
      <c r="AQ1832" s="58"/>
      <c r="AR1832" s="58"/>
      <c r="AW1832" s="56"/>
      <c r="BD1832" s="56"/>
      <c r="CS1832" s="58">
        <f>+AL1832+AT1832</f>
        <v>0</v>
      </c>
      <c r="CT1832" s="76">
        <f>+BA1832+BG1832+BM1832+BS1832+BY1832+CE1832+CK1832+CQ1832</f>
        <v>0</v>
      </c>
      <c r="CU1832" s="76">
        <f>+CS1832-CT1832</f>
        <v>0</v>
      </c>
      <c r="CV1832" s="81">
        <f>+AE1832-AL1832-AT1832</f>
        <v>250</v>
      </c>
    </row>
    <row r="1833" spans="1:100">
      <c r="A1833" s="56" t="s">
        <v>755</v>
      </c>
      <c r="B1833" s="13">
        <v>139</v>
      </c>
      <c r="C1833" s="15" t="s">
        <v>402</v>
      </c>
      <c r="D1833" s="15" t="s">
        <v>403</v>
      </c>
      <c r="E1833" s="13"/>
      <c r="F1833" s="13"/>
      <c r="G1833" s="13" t="s">
        <v>274</v>
      </c>
      <c r="H1833" s="13">
        <v>2</v>
      </c>
      <c r="I1833" s="55">
        <v>123.71</v>
      </c>
      <c r="J1833" s="55">
        <v>54982</v>
      </c>
      <c r="K1833" s="15">
        <v>0</v>
      </c>
      <c r="L1833" s="15" t="s">
        <v>41</v>
      </c>
      <c r="M1833" s="62" t="s">
        <v>14</v>
      </c>
      <c r="N1833" s="56" t="s">
        <v>167</v>
      </c>
      <c r="O1833" s="56" t="s">
        <v>756</v>
      </c>
      <c r="S1833" s="56" t="s">
        <v>757</v>
      </c>
      <c r="T1833" s="13"/>
      <c r="U1833" s="13"/>
      <c r="V1833" s="13">
        <v>12.5</v>
      </c>
      <c r="W1833" s="125"/>
      <c r="X1833" s="65">
        <v>44591</v>
      </c>
      <c r="Y1833" s="65">
        <v>44595</v>
      </c>
      <c r="Z1833" s="65" t="s">
        <v>1080</v>
      </c>
      <c r="AA1833" s="322">
        <v>6000</v>
      </c>
      <c r="AB1833" s="56">
        <v>25</v>
      </c>
      <c r="AC1833" s="56">
        <v>8</v>
      </c>
      <c r="AD1833" s="65">
        <v>46361</v>
      </c>
      <c r="AE1833" s="117">
        <v>250</v>
      </c>
      <c r="AF1833" s="117"/>
      <c r="AP1833" s="58"/>
      <c r="AQ1833" s="58"/>
      <c r="AR1833" s="58"/>
      <c r="AW1833" s="56"/>
      <c r="BD1833" s="56"/>
      <c r="CS1833" s="58">
        <f>+AL1833+AT1833</f>
        <v>0</v>
      </c>
      <c r="CT1833" s="76">
        <f>+BA1833+BG1833+BM1833+BS1833+BY1833+CE1833+CK1833+CQ1833</f>
        <v>0</v>
      </c>
      <c r="CU1833" s="76">
        <f>+CS1833-CT1833</f>
        <v>0</v>
      </c>
      <c r="CV1833" s="81">
        <f>+AE1833-AL1833-AT1833</f>
        <v>250</v>
      </c>
    </row>
    <row r="1834" spans="1:100">
      <c r="A1834" s="56" t="s">
        <v>755</v>
      </c>
      <c r="B1834" s="13">
        <v>139</v>
      </c>
      <c r="C1834" s="15" t="s">
        <v>402</v>
      </c>
      <c r="D1834" s="15" t="s">
        <v>403</v>
      </c>
      <c r="E1834" s="13"/>
      <c r="F1834" s="13"/>
      <c r="G1834" s="13" t="s">
        <v>274</v>
      </c>
      <c r="H1834" s="13">
        <v>2</v>
      </c>
      <c r="I1834" s="55">
        <v>123.71</v>
      </c>
      <c r="J1834" s="55">
        <v>54982</v>
      </c>
      <c r="K1834" s="15">
        <v>0</v>
      </c>
      <c r="L1834" s="15" t="s">
        <v>41</v>
      </c>
      <c r="M1834" s="62" t="s">
        <v>14</v>
      </c>
      <c r="N1834" s="56" t="s">
        <v>167</v>
      </c>
      <c r="O1834" s="56" t="s">
        <v>756</v>
      </c>
      <c r="S1834" s="56" t="s">
        <v>757</v>
      </c>
      <c r="T1834" s="13"/>
      <c r="U1834" s="13"/>
      <c r="V1834" s="13">
        <v>12.5</v>
      </c>
      <c r="W1834" s="125"/>
      <c r="X1834" s="65">
        <v>44591</v>
      </c>
      <c r="Y1834" s="65">
        <v>44595</v>
      </c>
      <c r="Z1834" s="65" t="s">
        <v>1080</v>
      </c>
      <c r="AA1834" s="322">
        <v>6000</v>
      </c>
      <c r="AB1834" s="56">
        <v>25</v>
      </c>
      <c r="AC1834" s="56">
        <v>9</v>
      </c>
      <c r="AD1834" s="65">
        <v>46392</v>
      </c>
      <c r="AE1834" s="117">
        <v>250</v>
      </c>
      <c r="AF1834" s="117"/>
      <c r="AP1834" s="58"/>
      <c r="AQ1834" s="58"/>
      <c r="AR1834" s="58"/>
      <c r="AW1834" s="56"/>
      <c r="BD1834" s="56"/>
      <c r="CS1834" s="58">
        <f>+AL1834+AT1834</f>
        <v>0</v>
      </c>
      <c r="CT1834" s="76">
        <f>+BA1834+BG1834+BM1834+BS1834+BY1834+CE1834+CK1834+CQ1834</f>
        <v>0</v>
      </c>
      <c r="CU1834" s="76">
        <f>+CS1834-CT1834</f>
        <v>0</v>
      </c>
      <c r="CV1834" s="81">
        <f>+AE1834-AL1834-AT1834</f>
        <v>250</v>
      </c>
    </row>
    <row r="1835" spans="1:100">
      <c r="A1835" s="56" t="s">
        <v>755</v>
      </c>
      <c r="B1835" s="13">
        <v>139</v>
      </c>
      <c r="C1835" s="15" t="s">
        <v>402</v>
      </c>
      <c r="D1835" s="15" t="s">
        <v>403</v>
      </c>
      <c r="E1835" s="13"/>
      <c r="F1835" s="13"/>
      <c r="G1835" s="13" t="s">
        <v>274</v>
      </c>
      <c r="H1835" s="13">
        <v>2</v>
      </c>
      <c r="I1835" s="55">
        <v>123.71</v>
      </c>
      <c r="J1835" s="55">
        <v>54982</v>
      </c>
      <c r="K1835" s="15">
        <v>0</v>
      </c>
      <c r="L1835" s="15" t="s">
        <v>41</v>
      </c>
      <c r="M1835" s="62" t="s">
        <v>14</v>
      </c>
      <c r="N1835" s="56" t="s">
        <v>167</v>
      </c>
      <c r="O1835" s="56" t="s">
        <v>756</v>
      </c>
      <c r="S1835" s="56" t="s">
        <v>757</v>
      </c>
      <c r="T1835" s="13"/>
      <c r="U1835" s="13"/>
      <c r="V1835" s="13">
        <v>12.5</v>
      </c>
      <c r="W1835" s="125"/>
      <c r="X1835" s="65">
        <v>44591</v>
      </c>
      <c r="Y1835" s="65">
        <v>44595</v>
      </c>
      <c r="Z1835" s="65" t="s">
        <v>1080</v>
      </c>
      <c r="AA1835" s="322">
        <v>6000</v>
      </c>
      <c r="AB1835" s="56">
        <v>25</v>
      </c>
      <c r="AC1835" s="56">
        <v>10</v>
      </c>
      <c r="AD1835" s="65">
        <v>46423</v>
      </c>
      <c r="AE1835" s="117">
        <v>250</v>
      </c>
      <c r="AF1835" s="117"/>
      <c r="AP1835" s="58"/>
      <c r="AQ1835" s="58"/>
      <c r="AR1835" s="58"/>
      <c r="AW1835" s="56"/>
      <c r="BD1835" s="56"/>
      <c r="CS1835" s="58">
        <f>+AL1835+AT1835</f>
        <v>0</v>
      </c>
      <c r="CT1835" s="76">
        <f>+BA1835+BG1835+BM1835+BS1835+BY1835+CE1835+CK1835+CQ1835</f>
        <v>0</v>
      </c>
      <c r="CU1835" s="76">
        <f>+CS1835-CT1835</f>
        <v>0</v>
      </c>
      <c r="CV1835" s="81">
        <f>+AE1835-AL1835-AT1835</f>
        <v>250</v>
      </c>
    </row>
    <row r="1836" spans="1:100">
      <c r="A1836" s="56" t="s">
        <v>755</v>
      </c>
      <c r="B1836" s="13">
        <v>139</v>
      </c>
      <c r="C1836" s="15" t="s">
        <v>402</v>
      </c>
      <c r="D1836" s="15" t="s">
        <v>403</v>
      </c>
      <c r="E1836" s="13"/>
      <c r="F1836" s="13"/>
      <c r="G1836" s="13" t="s">
        <v>274</v>
      </c>
      <c r="H1836" s="13">
        <v>2</v>
      </c>
      <c r="I1836" s="55">
        <v>123.71</v>
      </c>
      <c r="J1836" s="55">
        <v>54982</v>
      </c>
      <c r="K1836" s="15">
        <v>0</v>
      </c>
      <c r="L1836" s="15" t="s">
        <v>41</v>
      </c>
      <c r="M1836" s="62" t="s">
        <v>14</v>
      </c>
      <c r="N1836" s="56" t="s">
        <v>167</v>
      </c>
      <c r="O1836" s="56" t="s">
        <v>756</v>
      </c>
      <c r="S1836" s="56" t="s">
        <v>757</v>
      </c>
      <c r="T1836" s="13"/>
      <c r="U1836" s="13"/>
      <c r="V1836" s="13">
        <v>12.5</v>
      </c>
      <c r="W1836" s="125"/>
      <c r="X1836" s="65">
        <v>44591</v>
      </c>
      <c r="Y1836" s="65">
        <v>44595</v>
      </c>
      <c r="Z1836" s="65" t="s">
        <v>1080</v>
      </c>
      <c r="AA1836" s="322">
        <v>6000</v>
      </c>
      <c r="AB1836" s="56">
        <v>25</v>
      </c>
      <c r="AC1836" s="56">
        <v>11</v>
      </c>
      <c r="AD1836" s="65">
        <v>46451</v>
      </c>
      <c r="AE1836" s="117">
        <v>250</v>
      </c>
      <c r="AF1836" s="117"/>
      <c r="AP1836" s="58"/>
      <c r="AQ1836" s="58"/>
      <c r="AR1836" s="58"/>
      <c r="AW1836" s="56"/>
      <c r="BD1836" s="56"/>
      <c r="CS1836" s="58">
        <f>+AL1836+AT1836</f>
        <v>0</v>
      </c>
      <c r="CT1836" s="76">
        <f>+BA1836+BG1836+BM1836+BS1836+BY1836+CE1836+CK1836+CQ1836</f>
        <v>0</v>
      </c>
      <c r="CU1836" s="76">
        <f>+CS1836-CT1836</f>
        <v>0</v>
      </c>
      <c r="CV1836" s="81">
        <f>+AE1836-AL1836-AT1836</f>
        <v>250</v>
      </c>
    </row>
    <row r="1837" spans="1:100">
      <c r="A1837" s="56" t="s">
        <v>755</v>
      </c>
      <c r="B1837" s="13">
        <v>139</v>
      </c>
      <c r="C1837" s="15" t="s">
        <v>402</v>
      </c>
      <c r="D1837" s="15" t="s">
        <v>403</v>
      </c>
      <c r="E1837" s="13"/>
      <c r="F1837" s="13"/>
      <c r="G1837" s="13" t="s">
        <v>274</v>
      </c>
      <c r="H1837" s="13">
        <v>2</v>
      </c>
      <c r="I1837" s="55">
        <v>123.71</v>
      </c>
      <c r="J1837" s="55">
        <v>54982</v>
      </c>
      <c r="K1837" s="15">
        <v>0</v>
      </c>
      <c r="L1837" s="15" t="s">
        <v>41</v>
      </c>
      <c r="M1837" s="62" t="s">
        <v>14</v>
      </c>
      <c r="N1837" s="56" t="s">
        <v>167</v>
      </c>
      <c r="O1837" s="56" t="s">
        <v>756</v>
      </c>
      <c r="S1837" s="56" t="s">
        <v>757</v>
      </c>
      <c r="T1837" s="13"/>
      <c r="U1837" s="13"/>
      <c r="V1837" s="13">
        <v>12.5</v>
      </c>
      <c r="W1837" s="125"/>
      <c r="X1837" s="65">
        <v>44591</v>
      </c>
      <c r="Y1837" s="65">
        <v>44595</v>
      </c>
      <c r="Z1837" s="65" t="s">
        <v>1080</v>
      </c>
      <c r="AA1837" s="322">
        <v>6000</v>
      </c>
      <c r="AB1837" s="56">
        <v>25</v>
      </c>
      <c r="AC1837" s="56">
        <v>12</v>
      </c>
      <c r="AD1837" s="65">
        <v>46482</v>
      </c>
      <c r="AE1837" s="117">
        <v>250</v>
      </c>
      <c r="AF1837" s="117"/>
      <c r="AP1837" s="58"/>
      <c r="AQ1837" s="58"/>
      <c r="AR1837" s="58"/>
      <c r="AW1837" s="56"/>
      <c r="BD1837" s="56"/>
      <c r="CS1837" s="58">
        <f>+AL1837+AT1837</f>
        <v>0</v>
      </c>
      <c r="CT1837" s="76">
        <f>+BA1837+BG1837+BM1837+BS1837+BY1837+CE1837+CK1837+CQ1837</f>
        <v>0</v>
      </c>
      <c r="CU1837" s="76">
        <f>+CS1837-CT1837</f>
        <v>0</v>
      </c>
      <c r="CV1837" s="81">
        <f>+AE1837-AL1837-AT1837</f>
        <v>250</v>
      </c>
    </row>
    <row r="1838" spans="1:100">
      <c r="A1838" s="56" t="s">
        <v>755</v>
      </c>
      <c r="B1838" s="13">
        <v>139</v>
      </c>
      <c r="C1838" s="15" t="s">
        <v>402</v>
      </c>
      <c r="D1838" s="15" t="s">
        <v>403</v>
      </c>
      <c r="E1838" s="13"/>
      <c r="F1838" s="13"/>
      <c r="G1838" s="13" t="s">
        <v>274</v>
      </c>
      <c r="H1838" s="13">
        <v>2</v>
      </c>
      <c r="I1838" s="55">
        <v>123.71</v>
      </c>
      <c r="J1838" s="55">
        <v>54982</v>
      </c>
      <c r="K1838" s="15">
        <v>0</v>
      </c>
      <c r="L1838" s="15" t="s">
        <v>41</v>
      </c>
      <c r="M1838" s="62" t="s">
        <v>14</v>
      </c>
      <c r="N1838" s="56" t="s">
        <v>167</v>
      </c>
      <c r="O1838" s="56" t="s">
        <v>756</v>
      </c>
      <c r="S1838" s="56" t="s">
        <v>757</v>
      </c>
      <c r="T1838" s="13"/>
      <c r="U1838" s="13"/>
      <c r="V1838" s="13">
        <v>12.5</v>
      </c>
      <c r="W1838" s="125"/>
      <c r="X1838" s="65">
        <v>44591</v>
      </c>
      <c r="Y1838" s="65">
        <v>44595</v>
      </c>
      <c r="Z1838" s="65" t="s">
        <v>1080</v>
      </c>
      <c r="AA1838" s="322">
        <v>6000</v>
      </c>
      <c r="AB1838" s="56">
        <v>25</v>
      </c>
      <c r="AC1838" s="56">
        <v>13</v>
      </c>
      <c r="AD1838" s="65">
        <v>46512</v>
      </c>
      <c r="AE1838" s="117">
        <v>250</v>
      </c>
      <c r="AF1838" s="117"/>
      <c r="AP1838" s="58"/>
      <c r="AQ1838" s="58"/>
      <c r="AR1838" s="58"/>
      <c r="AW1838" s="56"/>
      <c r="BD1838" s="56"/>
      <c r="CS1838" s="58">
        <f>+AL1838+AT1838</f>
        <v>0</v>
      </c>
      <c r="CT1838" s="76">
        <f>+BA1838+BG1838+BM1838+BS1838+BY1838+CE1838+CK1838+CQ1838</f>
        <v>0</v>
      </c>
      <c r="CU1838" s="76">
        <f>+CS1838-CT1838</f>
        <v>0</v>
      </c>
      <c r="CV1838" s="81">
        <f>+AE1838-AL1838-AT1838</f>
        <v>250</v>
      </c>
    </row>
    <row r="1839" spans="1:100">
      <c r="A1839" s="56" t="s">
        <v>755</v>
      </c>
      <c r="B1839" s="13">
        <v>139</v>
      </c>
      <c r="C1839" s="15" t="s">
        <v>402</v>
      </c>
      <c r="D1839" s="15" t="s">
        <v>403</v>
      </c>
      <c r="E1839" s="13"/>
      <c r="F1839" s="13"/>
      <c r="G1839" s="13" t="s">
        <v>274</v>
      </c>
      <c r="H1839" s="13">
        <v>2</v>
      </c>
      <c r="I1839" s="55">
        <v>123.71</v>
      </c>
      <c r="J1839" s="55">
        <v>54982</v>
      </c>
      <c r="K1839" s="15">
        <v>0</v>
      </c>
      <c r="L1839" s="15" t="s">
        <v>41</v>
      </c>
      <c r="M1839" s="62" t="s">
        <v>14</v>
      </c>
      <c r="N1839" s="56" t="s">
        <v>167</v>
      </c>
      <c r="O1839" s="56" t="s">
        <v>756</v>
      </c>
      <c r="S1839" s="56" t="s">
        <v>757</v>
      </c>
      <c r="T1839" s="13"/>
      <c r="U1839" s="13"/>
      <c r="V1839" s="13">
        <v>12.5</v>
      </c>
      <c r="W1839" s="125"/>
      <c r="X1839" s="65">
        <v>44591</v>
      </c>
      <c r="Y1839" s="65">
        <v>44595</v>
      </c>
      <c r="Z1839" s="65" t="s">
        <v>1080</v>
      </c>
      <c r="AA1839" s="322">
        <v>6000</v>
      </c>
      <c r="AB1839" s="56">
        <v>25</v>
      </c>
      <c r="AC1839" s="56">
        <v>14</v>
      </c>
      <c r="AD1839" s="65">
        <v>46543</v>
      </c>
      <c r="AE1839" s="117">
        <v>250</v>
      </c>
      <c r="AF1839" s="117"/>
      <c r="AP1839" s="58"/>
      <c r="AQ1839" s="58"/>
      <c r="AR1839" s="58"/>
      <c r="AW1839" s="56"/>
      <c r="BD1839" s="56"/>
      <c r="CS1839" s="58">
        <f>+AL1839+AT1839</f>
        <v>0</v>
      </c>
      <c r="CT1839" s="76">
        <f>+BA1839+BG1839+BM1839+BS1839+BY1839+CE1839+CK1839+CQ1839</f>
        <v>0</v>
      </c>
      <c r="CU1839" s="76">
        <f>+CS1839-CT1839</f>
        <v>0</v>
      </c>
      <c r="CV1839" s="81">
        <f>+AE1839-AL1839-AT1839</f>
        <v>250</v>
      </c>
    </row>
    <row r="1840" spans="1:100">
      <c r="A1840" s="56" t="s">
        <v>755</v>
      </c>
      <c r="B1840" s="13">
        <v>139</v>
      </c>
      <c r="C1840" s="15" t="s">
        <v>402</v>
      </c>
      <c r="D1840" s="15" t="s">
        <v>403</v>
      </c>
      <c r="E1840" s="13"/>
      <c r="F1840" s="13"/>
      <c r="G1840" s="13" t="s">
        <v>274</v>
      </c>
      <c r="H1840" s="13">
        <v>2</v>
      </c>
      <c r="I1840" s="55">
        <v>123.71</v>
      </c>
      <c r="J1840" s="55">
        <v>54982</v>
      </c>
      <c r="K1840" s="15">
        <v>0</v>
      </c>
      <c r="L1840" s="15" t="s">
        <v>41</v>
      </c>
      <c r="M1840" s="62" t="s">
        <v>14</v>
      </c>
      <c r="N1840" s="56" t="s">
        <v>167</v>
      </c>
      <c r="O1840" s="56" t="s">
        <v>756</v>
      </c>
      <c r="S1840" s="56" t="s">
        <v>757</v>
      </c>
      <c r="T1840" s="13"/>
      <c r="U1840" s="13"/>
      <c r="V1840" s="13">
        <v>12.5</v>
      </c>
      <c r="W1840" s="125"/>
      <c r="X1840" s="65">
        <v>44591</v>
      </c>
      <c r="Y1840" s="65">
        <v>44595</v>
      </c>
      <c r="Z1840" s="65" t="s">
        <v>1080</v>
      </c>
      <c r="AA1840" s="322">
        <v>6000</v>
      </c>
      <c r="AB1840" s="56">
        <v>25</v>
      </c>
      <c r="AC1840" s="56">
        <v>15</v>
      </c>
      <c r="AD1840" s="65">
        <v>46573</v>
      </c>
      <c r="AE1840" s="117">
        <v>250</v>
      </c>
      <c r="AF1840" s="117"/>
      <c r="AP1840" s="58"/>
      <c r="AQ1840" s="58"/>
      <c r="AR1840" s="58"/>
      <c r="AW1840" s="56"/>
      <c r="BD1840" s="56"/>
      <c r="CS1840" s="58">
        <f>+AL1840+AT1840</f>
        <v>0</v>
      </c>
      <c r="CT1840" s="76">
        <f>+BA1840+BG1840+BM1840+BS1840+BY1840+CE1840+CK1840+CQ1840</f>
        <v>0</v>
      </c>
      <c r="CU1840" s="76">
        <f>+CS1840-CT1840</f>
        <v>0</v>
      </c>
      <c r="CV1840" s="81">
        <f>+AE1840-AL1840-AT1840</f>
        <v>250</v>
      </c>
    </row>
    <row r="1841" spans="1:103">
      <c r="A1841" s="56" t="s">
        <v>755</v>
      </c>
      <c r="B1841" s="13">
        <v>139</v>
      </c>
      <c r="C1841" s="15" t="s">
        <v>402</v>
      </c>
      <c r="D1841" s="15" t="s">
        <v>403</v>
      </c>
      <c r="E1841" s="13"/>
      <c r="F1841" s="13"/>
      <c r="G1841" s="13" t="s">
        <v>274</v>
      </c>
      <c r="H1841" s="13">
        <v>2</v>
      </c>
      <c r="I1841" s="55">
        <v>123.71</v>
      </c>
      <c r="J1841" s="55">
        <v>54982</v>
      </c>
      <c r="K1841" s="15">
        <v>0</v>
      </c>
      <c r="L1841" s="15" t="s">
        <v>41</v>
      </c>
      <c r="M1841" s="62" t="s">
        <v>14</v>
      </c>
      <c r="N1841" s="56" t="s">
        <v>167</v>
      </c>
      <c r="O1841" s="56" t="s">
        <v>756</v>
      </c>
      <c r="S1841" s="56" t="s">
        <v>757</v>
      </c>
      <c r="T1841" s="13"/>
      <c r="U1841" s="13"/>
      <c r="V1841" s="13">
        <v>12.5</v>
      </c>
      <c r="W1841" s="125"/>
      <c r="X1841" s="65">
        <v>44591</v>
      </c>
      <c r="Y1841" s="65">
        <v>44595</v>
      </c>
      <c r="Z1841" s="65" t="s">
        <v>1080</v>
      </c>
      <c r="AA1841" s="322">
        <v>6000</v>
      </c>
      <c r="AB1841" s="56">
        <v>25</v>
      </c>
      <c r="AC1841" s="56">
        <v>16</v>
      </c>
      <c r="AD1841" s="65">
        <v>46604</v>
      </c>
      <c r="AE1841" s="117">
        <v>250</v>
      </c>
      <c r="AF1841" s="117"/>
      <c r="AP1841" s="58"/>
      <c r="AQ1841" s="58"/>
      <c r="AR1841" s="58"/>
      <c r="AW1841" s="56"/>
      <c r="BD1841" s="56"/>
      <c r="CS1841" s="58">
        <f>+AL1841+AT1841</f>
        <v>0</v>
      </c>
      <c r="CT1841" s="76">
        <f>+BA1841+BG1841+BM1841+BS1841+BY1841+CE1841+CK1841+CQ1841</f>
        <v>0</v>
      </c>
      <c r="CU1841" s="76">
        <f>+CS1841-CT1841</f>
        <v>0</v>
      </c>
      <c r="CV1841" s="81">
        <f>+AE1841-AL1841-AT1841</f>
        <v>250</v>
      </c>
    </row>
    <row r="1842" spans="1:103">
      <c r="A1842" s="56" t="s">
        <v>755</v>
      </c>
      <c r="B1842" s="13">
        <v>139</v>
      </c>
      <c r="C1842" s="15" t="s">
        <v>402</v>
      </c>
      <c r="D1842" s="15" t="s">
        <v>403</v>
      </c>
      <c r="E1842" s="13"/>
      <c r="F1842" s="13"/>
      <c r="G1842" s="13" t="s">
        <v>274</v>
      </c>
      <c r="H1842" s="13">
        <v>2</v>
      </c>
      <c r="I1842" s="55">
        <v>123.71</v>
      </c>
      <c r="J1842" s="55">
        <v>54982</v>
      </c>
      <c r="K1842" s="15">
        <v>0</v>
      </c>
      <c r="L1842" s="15" t="s">
        <v>41</v>
      </c>
      <c r="M1842" s="62" t="s">
        <v>14</v>
      </c>
      <c r="N1842" s="56" t="s">
        <v>167</v>
      </c>
      <c r="O1842" s="56" t="s">
        <v>756</v>
      </c>
      <c r="S1842" s="56" t="s">
        <v>757</v>
      </c>
      <c r="T1842" s="13"/>
      <c r="U1842" s="13"/>
      <c r="V1842" s="13">
        <v>12.5</v>
      </c>
      <c r="W1842" s="125"/>
      <c r="X1842" s="65">
        <v>44591</v>
      </c>
      <c r="Y1842" s="65">
        <v>44595</v>
      </c>
      <c r="Z1842" s="65" t="s">
        <v>1080</v>
      </c>
      <c r="AA1842" s="322">
        <v>6000</v>
      </c>
      <c r="AB1842" s="56">
        <v>25</v>
      </c>
      <c r="AC1842" s="56">
        <v>17</v>
      </c>
      <c r="AD1842" s="65">
        <v>46635</v>
      </c>
      <c r="AE1842" s="117">
        <v>250</v>
      </c>
      <c r="AF1842" s="117"/>
      <c r="AP1842" s="58"/>
      <c r="AQ1842" s="58"/>
      <c r="AR1842" s="58"/>
      <c r="AW1842" s="56"/>
      <c r="BD1842" s="56"/>
      <c r="CS1842" s="58">
        <f>+AL1842+AT1842</f>
        <v>0</v>
      </c>
      <c r="CT1842" s="76">
        <f>+BA1842+BG1842+BM1842+BS1842+BY1842+CE1842+CK1842+CQ1842</f>
        <v>0</v>
      </c>
      <c r="CU1842" s="76">
        <f>+CS1842-CT1842</f>
        <v>0</v>
      </c>
      <c r="CV1842" s="81">
        <f>+AE1842-AL1842-AT1842</f>
        <v>250</v>
      </c>
    </row>
    <row r="1843" spans="1:103">
      <c r="A1843" s="56" t="s">
        <v>755</v>
      </c>
      <c r="B1843" s="13">
        <v>139</v>
      </c>
      <c r="C1843" s="15" t="s">
        <v>402</v>
      </c>
      <c r="D1843" s="15" t="s">
        <v>403</v>
      </c>
      <c r="E1843" s="13"/>
      <c r="F1843" s="13"/>
      <c r="G1843" s="13" t="s">
        <v>274</v>
      </c>
      <c r="H1843" s="13">
        <v>2</v>
      </c>
      <c r="I1843" s="55">
        <v>123.71</v>
      </c>
      <c r="J1843" s="55">
        <v>54982</v>
      </c>
      <c r="K1843" s="15">
        <v>0</v>
      </c>
      <c r="L1843" s="15" t="s">
        <v>41</v>
      </c>
      <c r="M1843" s="62" t="s">
        <v>14</v>
      </c>
      <c r="N1843" s="56" t="s">
        <v>167</v>
      </c>
      <c r="O1843" s="56" t="s">
        <v>756</v>
      </c>
      <c r="S1843" s="56" t="s">
        <v>757</v>
      </c>
      <c r="T1843" s="13"/>
      <c r="U1843" s="13"/>
      <c r="V1843" s="13">
        <v>12.5</v>
      </c>
      <c r="W1843" s="125"/>
      <c r="X1843" s="65">
        <v>44591</v>
      </c>
      <c r="Y1843" s="65">
        <v>44595</v>
      </c>
      <c r="Z1843" s="65" t="s">
        <v>1080</v>
      </c>
      <c r="AA1843" s="322">
        <v>6000</v>
      </c>
      <c r="AB1843" s="56">
        <v>25</v>
      </c>
      <c r="AC1843" s="56">
        <v>18</v>
      </c>
      <c r="AD1843" s="65">
        <v>46665</v>
      </c>
      <c r="AE1843" s="117">
        <v>250</v>
      </c>
      <c r="AF1843" s="117"/>
      <c r="AP1843" s="58"/>
      <c r="AQ1843" s="58"/>
      <c r="AR1843" s="58"/>
      <c r="AW1843" s="56"/>
      <c r="BD1843" s="56"/>
      <c r="CS1843" s="58">
        <f>+AL1843+AT1843</f>
        <v>0</v>
      </c>
      <c r="CT1843" s="76">
        <f>+BA1843+BG1843+BM1843+BS1843+BY1843+CE1843+CK1843+CQ1843</f>
        <v>0</v>
      </c>
      <c r="CU1843" s="76">
        <f>+CS1843-CT1843</f>
        <v>0</v>
      </c>
      <c r="CV1843" s="81">
        <f>+AE1843-AL1843-AT1843</f>
        <v>250</v>
      </c>
    </row>
    <row r="1844" spans="1:103">
      <c r="A1844" s="56" t="s">
        <v>755</v>
      </c>
      <c r="B1844" s="13">
        <v>139</v>
      </c>
      <c r="C1844" s="15" t="s">
        <v>402</v>
      </c>
      <c r="D1844" s="15" t="s">
        <v>403</v>
      </c>
      <c r="E1844" s="13"/>
      <c r="F1844" s="13"/>
      <c r="G1844" s="13" t="s">
        <v>274</v>
      </c>
      <c r="H1844" s="13">
        <v>2</v>
      </c>
      <c r="I1844" s="55">
        <v>123.71</v>
      </c>
      <c r="J1844" s="55">
        <v>54982</v>
      </c>
      <c r="K1844" s="15">
        <v>0</v>
      </c>
      <c r="L1844" s="15" t="s">
        <v>41</v>
      </c>
      <c r="M1844" s="62" t="s">
        <v>14</v>
      </c>
      <c r="N1844" s="56" t="s">
        <v>167</v>
      </c>
      <c r="O1844" s="56" t="s">
        <v>756</v>
      </c>
      <c r="S1844" s="56" t="s">
        <v>757</v>
      </c>
      <c r="T1844" s="13"/>
      <c r="U1844" s="13"/>
      <c r="V1844" s="13">
        <v>12.5</v>
      </c>
      <c r="W1844" s="125"/>
      <c r="X1844" s="65">
        <v>44591</v>
      </c>
      <c r="Y1844" s="65">
        <v>44595</v>
      </c>
      <c r="Z1844" s="65" t="s">
        <v>1080</v>
      </c>
      <c r="AA1844" s="322">
        <v>6000</v>
      </c>
      <c r="AB1844" s="56">
        <v>25</v>
      </c>
      <c r="AC1844" s="56">
        <v>19</v>
      </c>
      <c r="AD1844" s="65">
        <v>46696</v>
      </c>
      <c r="AE1844" s="117">
        <v>250</v>
      </c>
      <c r="AF1844" s="117"/>
      <c r="AP1844" s="58"/>
      <c r="AQ1844" s="58"/>
      <c r="AR1844" s="58"/>
      <c r="AW1844" s="56"/>
      <c r="BD1844" s="56"/>
      <c r="CS1844" s="58">
        <f>+AL1844+AT1844</f>
        <v>0</v>
      </c>
      <c r="CT1844" s="76">
        <f>+BA1844+BG1844+BM1844+BS1844+BY1844+CE1844+CK1844+CQ1844</f>
        <v>0</v>
      </c>
      <c r="CU1844" s="76">
        <f>+CS1844-CT1844</f>
        <v>0</v>
      </c>
      <c r="CV1844" s="81">
        <f>+AE1844-AL1844-AT1844</f>
        <v>250</v>
      </c>
    </row>
    <row r="1845" spans="1:103">
      <c r="A1845" s="56" t="s">
        <v>755</v>
      </c>
      <c r="B1845" s="13">
        <v>139</v>
      </c>
      <c r="C1845" s="15" t="s">
        <v>402</v>
      </c>
      <c r="D1845" s="15" t="s">
        <v>403</v>
      </c>
      <c r="E1845" s="13"/>
      <c r="F1845" s="13"/>
      <c r="G1845" s="13" t="s">
        <v>274</v>
      </c>
      <c r="H1845" s="13">
        <v>2</v>
      </c>
      <c r="I1845" s="55">
        <v>123.71</v>
      </c>
      <c r="J1845" s="55">
        <v>54982</v>
      </c>
      <c r="K1845" s="15">
        <v>0</v>
      </c>
      <c r="L1845" s="15" t="s">
        <v>41</v>
      </c>
      <c r="M1845" s="62" t="s">
        <v>14</v>
      </c>
      <c r="N1845" s="56" t="s">
        <v>167</v>
      </c>
      <c r="O1845" s="56" t="s">
        <v>756</v>
      </c>
      <c r="S1845" s="56" t="s">
        <v>757</v>
      </c>
      <c r="T1845" s="13"/>
      <c r="U1845" s="13"/>
      <c r="V1845" s="13">
        <v>12.5</v>
      </c>
      <c r="W1845" s="125"/>
      <c r="X1845" s="65">
        <v>44591</v>
      </c>
      <c r="Y1845" s="65">
        <v>44595</v>
      </c>
      <c r="Z1845" s="65" t="s">
        <v>1080</v>
      </c>
      <c r="AA1845" s="322">
        <v>6000</v>
      </c>
      <c r="AB1845" s="56">
        <v>25</v>
      </c>
      <c r="AC1845" s="56">
        <v>20</v>
      </c>
      <c r="AD1845" s="65">
        <v>46726</v>
      </c>
      <c r="AE1845" s="117">
        <v>250</v>
      </c>
      <c r="AF1845" s="117"/>
      <c r="AP1845" s="58"/>
      <c r="AQ1845" s="58"/>
      <c r="AR1845" s="58"/>
      <c r="AW1845" s="56"/>
      <c r="BD1845" s="56"/>
      <c r="CS1845" s="58">
        <f>+AL1845+AT1845</f>
        <v>0</v>
      </c>
      <c r="CT1845" s="76">
        <f>+BA1845+BG1845+BM1845+BS1845+BY1845+CE1845+CK1845+CQ1845</f>
        <v>0</v>
      </c>
      <c r="CU1845" s="76">
        <f>+CS1845-CT1845</f>
        <v>0</v>
      </c>
      <c r="CV1845" s="81">
        <f>+AE1845-AL1845-AT1845</f>
        <v>250</v>
      </c>
    </row>
    <row r="1846" spans="1:103">
      <c r="A1846" s="56" t="s">
        <v>755</v>
      </c>
      <c r="B1846" s="13">
        <v>139</v>
      </c>
      <c r="C1846" s="15" t="s">
        <v>402</v>
      </c>
      <c r="D1846" s="15" t="s">
        <v>403</v>
      </c>
      <c r="E1846" s="13"/>
      <c r="F1846" s="13"/>
      <c r="G1846" s="13" t="s">
        <v>274</v>
      </c>
      <c r="H1846" s="13">
        <v>2</v>
      </c>
      <c r="I1846" s="55">
        <v>123.71</v>
      </c>
      <c r="J1846" s="55">
        <v>54982</v>
      </c>
      <c r="K1846" s="15">
        <v>0</v>
      </c>
      <c r="L1846" s="15" t="s">
        <v>41</v>
      </c>
      <c r="M1846" s="62" t="s">
        <v>14</v>
      </c>
      <c r="N1846" s="56" t="s">
        <v>167</v>
      </c>
      <c r="O1846" s="56" t="s">
        <v>756</v>
      </c>
      <c r="S1846" s="56" t="s">
        <v>757</v>
      </c>
      <c r="T1846" s="13"/>
      <c r="U1846" s="13"/>
      <c r="V1846" s="13">
        <v>12.5</v>
      </c>
      <c r="W1846" s="125"/>
      <c r="X1846" s="65">
        <v>44591</v>
      </c>
      <c r="Y1846" s="65">
        <v>44595</v>
      </c>
      <c r="Z1846" s="65" t="s">
        <v>1080</v>
      </c>
      <c r="AA1846" s="322">
        <v>6000</v>
      </c>
      <c r="AB1846" s="56">
        <v>25</v>
      </c>
      <c r="AC1846" s="56">
        <v>21</v>
      </c>
      <c r="AD1846" s="65">
        <v>46757</v>
      </c>
      <c r="AE1846" s="117">
        <v>250</v>
      </c>
      <c r="AF1846" s="117"/>
      <c r="AP1846" s="58"/>
      <c r="AQ1846" s="58"/>
      <c r="AR1846" s="58"/>
      <c r="AW1846" s="56"/>
      <c r="BD1846" s="56"/>
      <c r="CS1846" s="58">
        <f>+AL1846+AT1846</f>
        <v>0</v>
      </c>
      <c r="CT1846" s="76">
        <f>+BA1846+BG1846+BM1846+BS1846+BY1846+CE1846+CK1846+CQ1846</f>
        <v>0</v>
      </c>
      <c r="CU1846" s="76">
        <f>+CS1846-CT1846</f>
        <v>0</v>
      </c>
      <c r="CV1846" s="81">
        <f>+AE1846-AL1846-AT1846</f>
        <v>250</v>
      </c>
    </row>
    <row r="1847" spans="1:103">
      <c r="A1847" s="56" t="s">
        <v>755</v>
      </c>
      <c r="B1847" s="13">
        <v>139</v>
      </c>
      <c r="C1847" s="15" t="s">
        <v>402</v>
      </c>
      <c r="D1847" s="15" t="s">
        <v>403</v>
      </c>
      <c r="E1847" s="13"/>
      <c r="F1847" s="13"/>
      <c r="G1847" s="13" t="s">
        <v>274</v>
      </c>
      <c r="H1847" s="13">
        <v>2</v>
      </c>
      <c r="I1847" s="55">
        <v>123.71</v>
      </c>
      <c r="J1847" s="55">
        <v>54982</v>
      </c>
      <c r="K1847" s="15">
        <v>0</v>
      </c>
      <c r="L1847" s="15" t="s">
        <v>41</v>
      </c>
      <c r="M1847" s="62" t="s">
        <v>14</v>
      </c>
      <c r="N1847" s="56" t="s">
        <v>167</v>
      </c>
      <c r="O1847" s="56" t="s">
        <v>756</v>
      </c>
      <c r="S1847" s="56" t="s">
        <v>757</v>
      </c>
      <c r="T1847" s="13"/>
      <c r="U1847" s="13"/>
      <c r="V1847" s="13">
        <v>12.5</v>
      </c>
      <c r="W1847" s="125"/>
      <c r="X1847" s="65">
        <v>44591</v>
      </c>
      <c r="Y1847" s="65">
        <v>44595</v>
      </c>
      <c r="Z1847" s="65" t="s">
        <v>1080</v>
      </c>
      <c r="AA1847" s="322">
        <v>6000</v>
      </c>
      <c r="AB1847" s="56">
        <v>25</v>
      </c>
      <c r="AC1847" s="56">
        <v>22</v>
      </c>
      <c r="AD1847" s="65">
        <v>46788</v>
      </c>
      <c r="AE1847" s="117">
        <v>250</v>
      </c>
      <c r="AF1847" s="117"/>
      <c r="AP1847" s="58"/>
      <c r="AQ1847" s="58"/>
      <c r="AR1847" s="58"/>
      <c r="AW1847" s="56"/>
      <c r="BD1847" s="56"/>
      <c r="CS1847" s="58">
        <f>+AL1847+AT1847</f>
        <v>0</v>
      </c>
      <c r="CT1847" s="76">
        <f>+BA1847+BG1847+BM1847+BS1847+BY1847+CE1847+CK1847+CQ1847</f>
        <v>0</v>
      </c>
      <c r="CU1847" s="76">
        <f>+CS1847-CT1847</f>
        <v>0</v>
      </c>
      <c r="CV1847" s="81">
        <f>+AE1847-AL1847-AT1847</f>
        <v>250</v>
      </c>
    </row>
    <row r="1848" spans="1:103">
      <c r="A1848" s="56" t="s">
        <v>755</v>
      </c>
      <c r="B1848" s="13">
        <v>139</v>
      </c>
      <c r="C1848" s="15" t="s">
        <v>402</v>
      </c>
      <c r="D1848" s="15" t="s">
        <v>403</v>
      </c>
      <c r="E1848" s="13"/>
      <c r="F1848" s="13"/>
      <c r="G1848" s="13" t="s">
        <v>274</v>
      </c>
      <c r="H1848" s="13">
        <v>2</v>
      </c>
      <c r="I1848" s="55">
        <v>123.71</v>
      </c>
      <c r="J1848" s="55">
        <v>54982</v>
      </c>
      <c r="K1848" s="15">
        <v>0</v>
      </c>
      <c r="L1848" s="15" t="s">
        <v>41</v>
      </c>
      <c r="M1848" s="62" t="s">
        <v>14</v>
      </c>
      <c r="N1848" s="56" t="s">
        <v>167</v>
      </c>
      <c r="O1848" s="56" t="s">
        <v>756</v>
      </c>
      <c r="S1848" s="56" t="s">
        <v>757</v>
      </c>
      <c r="T1848" s="13"/>
      <c r="U1848" s="13"/>
      <c r="V1848" s="13">
        <v>12.5</v>
      </c>
      <c r="W1848" s="125"/>
      <c r="X1848" s="65">
        <v>44591</v>
      </c>
      <c r="Y1848" s="65">
        <v>44595</v>
      </c>
      <c r="Z1848" s="65" t="s">
        <v>1080</v>
      </c>
      <c r="AA1848" s="322">
        <v>6000</v>
      </c>
      <c r="AB1848" s="56">
        <v>25</v>
      </c>
      <c r="AC1848" s="56">
        <v>23</v>
      </c>
      <c r="AD1848" s="65">
        <v>46817</v>
      </c>
      <c r="AE1848" s="117">
        <v>250</v>
      </c>
      <c r="AF1848" s="117"/>
      <c r="AP1848" s="58"/>
      <c r="AQ1848" s="58"/>
      <c r="AR1848" s="58"/>
      <c r="AW1848" s="56"/>
      <c r="BD1848" s="56"/>
      <c r="CS1848" s="58">
        <f>+AL1848+AT1848</f>
        <v>0</v>
      </c>
      <c r="CT1848" s="76">
        <f>+BA1848+BG1848+BM1848+BS1848+BY1848+CE1848+CK1848+CQ1848</f>
        <v>0</v>
      </c>
      <c r="CU1848" s="76">
        <f>+CS1848-CT1848</f>
        <v>0</v>
      </c>
      <c r="CV1848" s="81">
        <f>+AE1848-AL1848-AT1848</f>
        <v>250</v>
      </c>
    </row>
    <row r="1849" spans="1:103">
      <c r="A1849" s="56" t="s">
        <v>755</v>
      </c>
      <c r="B1849" s="13">
        <v>139</v>
      </c>
      <c r="C1849" s="15" t="s">
        <v>402</v>
      </c>
      <c r="D1849" s="15" t="s">
        <v>403</v>
      </c>
      <c r="E1849" s="13"/>
      <c r="F1849" s="13"/>
      <c r="G1849" s="13" t="s">
        <v>274</v>
      </c>
      <c r="H1849" s="13">
        <v>2</v>
      </c>
      <c r="I1849" s="55">
        <v>123.71</v>
      </c>
      <c r="J1849" s="55">
        <v>54982</v>
      </c>
      <c r="K1849" s="15">
        <v>0</v>
      </c>
      <c r="L1849" s="15" t="s">
        <v>41</v>
      </c>
      <c r="M1849" s="62" t="s">
        <v>14</v>
      </c>
      <c r="N1849" s="56" t="s">
        <v>167</v>
      </c>
      <c r="O1849" s="56" t="s">
        <v>756</v>
      </c>
      <c r="S1849" s="56" t="s">
        <v>757</v>
      </c>
      <c r="T1849" s="13"/>
      <c r="U1849" s="13"/>
      <c r="V1849" s="13">
        <v>12.5</v>
      </c>
      <c r="W1849" s="125"/>
      <c r="X1849" s="65">
        <v>44591</v>
      </c>
      <c r="Y1849" s="65">
        <v>44595</v>
      </c>
      <c r="Z1849" s="65" t="s">
        <v>1080</v>
      </c>
      <c r="AA1849" s="322">
        <v>6000</v>
      </c>
      <c r="AB1849" s="56">
        <v>25</v>
      </c>
      <c r="AC1849" s="56">
        <v>24</v>
      </c>
      <c r="AD1849" s="65">
        <v>46848</v>
      </c>
      <c r="AE1849" s="117">
        <v>250</v>
      </c>
      <c r="AF1849" s="117"/>
      <c r="AP1849" s="58"/>
      <c r="AQ1849" s="58"/>
      <c r="AR1849" s="58"/>
      <c r="AW1849" s="56"/>
      <c r="BD1849" s="56"/>
      <c r="CS1849" s="58">
        <f>+AL1849+AT1849</f>
        <v>0</v>
      </c>
      <c r="CT1849" s="76">
        <f>+BA1849+BG1849+BM1849+BS1849+BY1849+CE1849+CK1849+CQ1849</f>
        <v>0</v>
      </c>
      <c r="CU1849" s="76">
        <f>+CS1849-CT1849</f>
        <v>0</v>
      </c>
      <c r="CV1849" s="81">
        <f>+AE1849-AL1849-AT1849</f>
        <v>250</v>
      </c>
    </row>
    <row r="1850" spans="1:103">
      <c r="A1850" s="56" t="s">
        <v>755</v>
      </c>
      <c r="B1850" s="13">
        <v>139</v>
      </c>
      <c r="C1850" s="15" t="s">
        <v>402</v>
      </c>
      <c r="D1850" s="15" t="s">
        <v>403</v>
      </c>
      <c r="E1850" s="13"/>
      <c r="F1850" s="13"/>
      <c r="G1850" s="13" t="s">
        <v>274</v>
      </c>
      <c r="H1850" s="13">
        <v>2</v>
      </c>
      <c r="I1850" s="55">
        <v>123.71</v>
      </c>
      <c r="J1850" s="55">
        <v>54982</v>
      </c>
      <c r="K1850" s="15">
        <v>0</v>
      </c>
      <c r="L1850" s="15" t="s">
        <v>41</v>
      </c>
      <c r="M1850" s="62" t="s">
        <v>14</v>
      </c>
      <c r="N1850" s="56" t="s">
        <v>167</v>
      </c>
      <c r="O1850" s="56" t="s">
        <v>756</v>
      </c>
      <c r="S1850" s="56" t="s">
        <v>757</v>
      </c>
      <c r="T1850" s="13"/>
      <c r="U1850" s="13"/>
      <c r="V1850" s="13">
        <v>12.5</v>
      </c>
      <c r="W1850" s="125"/>
      <c r="X1850" s="65">
        <v>44591</v>
      </c>
      <c r="Y1850" s="65">
        <v>44595</v>
      </c>
      <c r="Z1850" s="65" t="s">
        <v>1080</v>
      </c>
      <c r="AA1850" s="322">
        <v>6000</v>
      </c>
      <c r="AB1850" s="56">
        <v>25</v>
      </c>
      <c r="AC1850" s="56">
        <v>25</v>
      </c>
      <c r="AD1850" s="65">
        <v>46878</v>
      </c>
      <c r="AE1850" s="117">
        <v>250</v>
      </c>
      <c r="AF1850" s="117"/>
      <c r="AP1850" s="58"/>
      <c r="AQ1850" s="58"/>
      <c r="AR1850" s="58"/>
      <c r="AW1850" s="56"/>
      <c r="BD1850" s="56"/>
      <c r="CS1850" s="58">
        <f>+AL1850+AT1850</f>
        <v>0</v>
      </c>
      <c r="CT1850" s="76">
        <f>+BA1850+BG1850+BM1850+BS1850+BY1850+CE1850+CK1850+CQ1850</f>
        <v>0</v>
      </c>
      <c r="CU1850" s="76">
        <f>+CS1850-CT1850</f>
        <v>0</v>
      </c>
      <c r="CV1850" s="81">
        <f>+AE1850-AL1850-AT1850</f>
        <v>250</v>
      </c>
    </row>
    <row r="1851" spans="1:103" ht="24">
      <c r="A1851" s="56" t="s">
        <v>789</v>
      </c>
      <c r="B1851" s="13">
        <v>107</v>
      </c>
      <c r="C1851" s="15" t="s">
        <v>402</v>
      </c>
      <c r="D1851" s="15" t="s">
        <v>403</v>
      </c>
      <c r="E1851" s="13" t="s">
        <v>793</v>
      </c>
      <c r="F1851" s="13">
        <v>2</v>
      </c>
      <c r="G1851" s="13" t="s">
        <v>269</v>
      </c>
      <c r="H1851" s="13">
        <v>5</v>
      </c>
      <c r="I1851" s="55">
        <v>136.85</v>
      </c>
      <c r="J1851" s="55">
        <v>42499</v>
      </c>
      <c r="K1851" s="15">
        <v>0</v>
      </c>
      <c r="L1851" s="15" t="s">
        <v>41</v>
      </c>
      <c r="M1851" s="62" t="s">
        <v>14</v>
      </c>
      <c r="N1851" s="56" t="s">
        <v>168</v>
      </c>
      <c r="O1851" s="56" t="s">
        <v>790</v>
      </c>
      <c r="P1851" s="62" t="s">
        <v>14</v>
      </c>
      <c r="Q1851" s="86" t="s">
        <v>791</v>
      </c>
      <c r="R1851" s="56" t="s">
        <v>792</v>
      </c>
      <c r="S1851" s="56" t="s">
        <v>465</v>
      </c>
      <c r="T1851" s="13" t="s">
        <v>269</v>
      </c>
      <c r="U1851" s="13">
        <v>5</v>
      </c>
      <c r="V1851" s="13">
        <v>130.13</v>
      </c>
      <c r="W1851" s="125"/>
      <c r="X1851" s="65">
        <v>44412</v>
      </c>
      <c r="Y1851" s="65">
        <v>44936</v>
      </c>
      <c r="Z1851" s="69" t="s">
        <v>1080</v>
      </c>
      <c r="AA1851" s="322">
        <v>44732</v>
      </c>
      <c r="AB1851" s="56">
        <v>73</v>
      </c>
      <c r="AC1851" s="56">
        <v>0</v>
      </c>
      <c r="AD1851" s="65">
        <v>44412</v>
      </c>
      <c r="AE1851" s="117">
        <v>7500</v>
      </c>
      <c r="AF1851" s="117"/>
      <c r="AG1851" s="56" t="s">
        <v>441</v>
      </c>
      <c r="AH1851" s="204">
        <v>44413</v>
      </c>
      <c r="AI1851" s="204"/>
      <c r="AJ1851" s="204"/>
      <c r="AK1851" s="76" t="s">
        <v>800</v>
      </c>
      <c r="AL1851" s="142"/>
      <c r="AM1851" s="294">
        <v>30425</v>
      </c>
      <c r="AN1851" s="76" t="s">
        <v>1874</v>
      </c>
      <c r="AO1851" s="76"/>
      <c r="AW1851" s="65">
        <v>44412</v>
      </c>
      <c r="AX1851" s="56">
        <v>204</v>
      </c>
      <c r="AY1851" s="56">
        <f>+BA1851*AZ1851</f>
        <v>4100</v>
      </c>
      <c r="AZ1851" s="56">
        <v>4.0999999999999996</v>
      </c>
      <c r="BA1851" s="184">
        <v>1000</v>
      </c>
      <c r="BC1851" s="65">
        <v>44413</v>
      </c>
      <c r="BD1851" s="213" t="s">
        <v>2013</v>
      </c>
      <c r="BE1851" s="56">
        <v>26325</v>
      </c>
      <c r="CS1851" s="58">
        <f>+AL1851+AT1851</f>
        <v>0</v>
      </c>
      <c r="CT1851" s="76">
        <f>+BA1851+BG1851+BM1851+BS1851+BY1851+CE1851+CK1851+CQ1851</f>
        <v>1000</v>
      </c>
      <c r="CU1851" s="76">
        <f>+CS1851-CT1851</f>
        <v>-1000</v>
      </c>
      <c r="CV1851" s="81">
        <f>+AE1851-AL1851-AT1851</f>
        <v>7500</v>
      </c>
      <c r="CY1851" s="70" t="s">
        <v>3819</v>
      </c>
    </row>
    <row r="1852" spans="1:103">
      <c r="A1852" s="56" t="s">
        <v>789</v>
      </c>
      <c r="B1852" s="13">
        <v>107</v>
      </c>
      <c r="C1852" s="15" t="s">
        <v>402</v>
      </c>
      <c r="D1852" s="15" t="s">
        <v>403</v>
      </c>
      <c r="E1852" s="13" t="s">
        <v>793</v>
      </c>
      <c r="F1852" s="13">
        <v>2</v>
      </c>
      <c r="G1852" s="13" t="s">
        <v>269</v>
      </c>
      <c r="H1852" s="13">
        <v>5</v>
      </c>
      <c r="I1852" s="55">
        <v>136.85</v>
      </c>
      <c r="J1852" s="55">
        <v>42499</v>
      </c>
      <c r="K1852" s="15">
        <v>0</v>
      </c>
      <c r="L1852" s="15" t="s">
        <v>41</v>
      </c>
      <c r="M1852" s="62" t="s">
        <v>14</v>
      </c>
      <c r="N1852" s="56" t="s">
        <v>168</v>
      </c>
      <c r="O1852" s="56" t="s">
        <v>790</v>
      </c>
      <c r="P1852" s="62" t="s">
        <v>14</v>
      </c>
      <c r="Q1852" s="86" t="s">
        <v>791</v>
      </c>
      <c r="R1852" s="56" t="s">
        <v>792</v>
      </c>
      <c r="S1852" s="56" t="s">
        <v>465</v>
      </c>
      <c r="T1852" s="13" t="s">
        <v>269</v>
      </c>
      <c r="U1852" s="13">
        <v>5</v>
      </c>
      <c r="V1852" s="13">
        <v>130.13</v>
      </c>
      <c r="W1852" s="125"/>
      <c r="X1852" s="65">
        <v>44412</v>
      </c>
      <c r="Y1852" s="65">
        <v>44936</v>
      </c>
      <c r="Z1852" s="69" t="s">
        <v>1080</v>
      </c>
      <c r="AA1852" s="322">
        <v>44732</v>
      </c>
      <c r="AB1852" s="56">
        <v>73</v>
      </c>
      <c r="AC1852" s="56">
        <v>1</v>
      </c>
      <c r="AD1852" s="65">
        <v>44443</v>
      </c>
      <c r="AE1852" s="117">
        <v>500</v>
      </c>
      <c r="AF1852" s="117"/>
      <c r="AG1852" s="56" t="s">
        <v>441</v>
      </c>
      <c r="AH1852" s="204">
        <v>44509</v>
      </c>
      <c r="AI1852" s="204"/>
      <c r="AJ1852" s="204"/>
      <c r="AK1852" s="76" t="s">
        <v>801</v>
      </c>
      <c r="AL1852" s="76">
        <v>500</v>
      </c>
      <c r="AM1852" s="76"/>
      <c r="AN1852" s="76" t="s">
        <v>1876</v>
      </c>
      <c r="AO1852" s="76"/>
      <c r="AW1852" s="65">
        <v>44508</v>
      </c>
      <c r="AX1852" s="56">
        <v>310</v>
      </c>
      <c r="BA1852" s="58">
        <v>500</v>
      </c>
      <c r="BC1852" s="65"/>
      <c r="BD1852" s="56"/>
      <c r="CS1852" s="58">
        <f>+AL1852+AT1852</f>
        <v>500</v>
      </c>
      <c r="CT1852" s="76">
        <f>+BA1852+BG1852+BM1852+BS1852+BY1852+CE1852+CK1852+CQ1852</f>
        <v>500</v>
      </c>
      <c r="CU1852" s="76">
        <f>+CS1852-CT1852</f>
        <v>0</v>
      </c>
      <c r="CV1852" s="81">
        <f>+AE1852-AL1852-AT1852</f>
        <v>0</v>
      </c>
    </row>
    <row r="1853" spans="1:103">
      <c r="A1853" s="56" t="s">
        <v>789</v>
      </c>
      <c r="B1853" s="13">
        <v>107</v>
      </c>
      <c r="C1853" s="15" t="s">
        <v>402</v>
      </c>
      <c r="D1853" s="15" t="s">
        <v>403</v>
      </c>
      <c r="E1853" s="13" t="s">
        <v>793</v>
      </c>
      <c r="F1853" s="13">
        <v>2</v>
      </c>
      <c r="G1853" s="13" t="s">
        <v>269</v>
      </c>
      <c r="H1853" s="13">
        <v>5</v>
      </c>
      <c r="I1853" s="55">
        <v>136.85</v>
      </c>
      <c r="J1853" s="55">
        <v>42499</v>
      </c>
      <c r="K1853" s="15">
        <v>0</v>
      </c>
      <c r="L1853" s="15" t="s">
        <v>41</v>
      </c>
      <c r="M1853" s="62" t="s">
        <v>14</v>
      </c>
      <c r="N1853" s="56" t="s">
        <v>168</v>
      </c>
      <c r="O1853" s="56" t="s">
        <v>790</v>
      </c>
      <c r="P1853" s="62" t="s">
        <v>14</v>
      </c>
      <c r="Q1853" s="86" t="s">
        <v>791</v>
      </c>
      <c r="R1853" s="56" t="s">
        <v>792</v>
      </c>
      <c r="S1853" s="56" t="s">
        <v>465</v>
      </c>
      <c r="T1853" s="13" t="s">
        <v>269</v>
      </c>
      <c r="U1853" s="13">
        <v>5</v>
      </c>
      <c r="V1853" s="13">
        <v>130.13</v>
      </c>
      <c r="W1853" s="125"/>
      <c r="X1853" s="65">
        <v>44412</v>
      </c>
      <c r="Y1853" s="65">
        <v>44936</v>
      </c>
      <c r="Z1853" s="69" t="s">
        <v>1080</v>
      </c>
      <c r="AA1853" s="322">
        <v>44732</v>
      </c>
      <c r="AB1853" s="56">
        <v>73</v>
      </c>
      <c r="AC1853" s="56">
        <v>2</v>
      </c>
      <c r="AD1853" s="65">
        <v>44473</v>
      </c>
      <c r="AE1853" s="117">
        <v>500</v>
      </c>
      <c r="AF1853" s="117"/>
      <c r="AG1853" s="56" t="s">
        <v>441</v>
      </c>
      <c r="AH1853" s="204">
        <v>44509</v>
      </c>
      <c r="AI1853" s="204"/>
      <c r="AJ1853" s="204"/>
      <c r="AK1853" s="76" t="s">
        <v>802</v>
      </c>
      <c r="AL1853" s="76">
        <v>500</v>
      </c>
      <c r="AM1853" s="76"/>
      <c r="AN1853" s="76" t="s">
        <v>1875</v>
      </c>
      <c r="AO1853" s="76"/>
      <c r="AW1853" s="65">
        <v>44508</v>
      </c>
      <c r="AX1853" s="56">
        <v>311</v>
      </c>
      <c r="BA1853" s="58">
        <v>500</v>
      </c>
      <c r="BD1853" s="56"/>
      <c r="CS1853" s="58">
        <f>+AL1853+AT1853</f>
        <v>500</v>
      </c>
      <c r="CT1853" s="76">
        <f>+BA1853+BG1853+BM1853+BS1853+BY1853+CE1853+CK1853+CQ1853</f>
        <v>500</v>
      </c>
      <c r="CU1853" s="76">
        <f>+CS1853-CT1853</f>
        <v>0</v>
      </c>
      <c r="CV1853" s="81">
        <f>+AE1853-AL1853-AT1853</f>
        <v>0</v>
      </c>
    </row>
    <row r="1854" spans="1:103" ht="12.75">
      <c r="A1854" s="56" t="s">
        <v>789</v>
      </c>
      <c r="B1854" s="13">
        <v>107</v>
      </c>
      <c r="C1854" s="15" t="s">
        <v>402</v>
      </c>
      <c r="D1854" s="15" t="s">
        <v>403</v>
      </c>
      <c r="E1854" s="13" t="s">
        <v>793</v>
      </c>
      <c r="F1854" s="13">
        <v>2</v>
      </c>
      <c r="G1854" s="13" t="s">
        <v>269</v>
      </c>
      <c r="H1854" s="13">
        <v>5</v>
      </c>
      <c r="I1854" s="55">
        <v>136.85</v>
      </c>
      <c r="J1854" s="55">
        <v>42499</v>
      </c>
      <c r="K1854" s="15">
        <v>0</v>
      </c>
      <c r="L1854" s="15" t="s">
        <v>41</v>
      </c>
      <c r="M1854" s="62" t="s">
        <v>14</v>
      </c>
      <c r="N1854" s="56" t="s">
        <v>168</v>
      </c>
      <c r="O1854" s="56" t="s">
        <v>790</v>
      </c>
      <c r="P1854" s="62" t="s">
        <v>14</v>
      </c>
      <c r="Q1854" s="86" t="s">
        <v>791</v>
      </c>
      <c r="R1854" s="56" t="s">
        <v>792</v>
      </c>
      <c r="S1854" s="56" t="s">
        <v>465</v>
      </c>
      <c r="T1854" s="13" t="s">
        <v>269</v>
      </c>
      <c r="U1854" s="13">
        <v>5</v>
      </c>
      <c r="V1854" s="13">
        <v>130.13</v>
      </c>
      <c r="W1854" s="125"/>
      <c r="X1854" s="65">
        <v>44412</v>
      </c>
      <c r="Y1854" s="65">
        <v>44936</v>
      </c>
      <c r="Z1854" s="69" t="s">
        <v>1080</v>
      </c>
      <c r="AA1854" s="322">
        <v>44732</v>
      </c>
      <c r="AB1854" s="56">
        <v>73</v>
      </c>
      <c r="AC1854" s="56">
        <v>3</v>
      </c>
      <c r="AD1854" s="65">
        <v>44504</v>
      </c>
      <c r="AE1854" s="117">
        <v>500</v>
      </c>
      <c r="AF1854" s="117"/>
      <c r="AG1854" s="56" t="s">
        <v>441</v>
      </c>
      <c r="AH1854" s="204">
        <v>44536</v>
      </c>
      <c r="AI1854" s="204"/>
      <c r="AJ1854" s="204"/>
      <c r="AK1854" s="76" t="s">
        <v>803</v>
      </c>
      <c r="AL1854" s="76">
        <v>500</v>
      </c>
      <c r="AM1854" s="76"/>
      <c r="AN1854" s="76" t="s">
        <v>1877</v>
      </c>
      <c r="AO1854" s="76"/>
      <c r="AW1854" s="65">
        <v>44534</v>
      </c>
      <c r="AX1854" s="56">
        <v>349</v>
      </c>
      <c r="BA1854" s="58">
        <v>500</v>
      </c>
      <c r="BC1854" s="214"/>
      <c r="BD1854" s="215"/>
      <c r="BE1854" s="216"/>
      <c r="CS1854" s="58">
        <f>+AL1854+AT1854</f>
        <v>500</v>
      </c>
      <c r="CT1854" s="76">
        <f>+BA1854+BG1854+BM1854+BS1854+BY1854+CE1854+CK1854+CQ1854</f>
        <v>500</v>
      </c>
      <c r="CU1854" s="76">
        <f>+CS1854-CT1854</f>
        <v>0</v>
      </c>
      <c r="CV1854" s="81">
        <f>+AE1854-AL1854-AT1854</f>
        <v>0</v>
      </c>
    </row>
    <row r="1855" spans="1:103">
      <c r="A1855" s="56" t="s">
        <v>789</v>
      </c>
      <c r="B1855" s="13">
        <v>107</v>
      </c>
      <c r="C1855" s="15" t="s">
        <v>402</v>
      </c>
      <c r="D1855" s="15" t="s">
        <v>403</v>
      </c>
      <c r="E1855" s="13" t="s">
        <v>793</v>
      </c>
      <c r="F1855" s="13">
        <v>2</v>
      </c>
      <c r="G1855" s="13" t="s">
        <v>269</v>
      </c>
      <c r="H1855" s="13">
        <v>5</v>
      </c>
      <c r="I1855" s="55">
        <v>136.85</v>
      </c>
      <c r="J1855" s="55">
        <v>42499</v>
      </c>
      <c r="K1855" s="15">
        <v>0</v>
      </c>
      <c r="L1855" s="15" t="s">
        <v>41</v>
      </c>
      <c r="M1855" s="62" t="s">
        <v>14</v>
      </c>
      <c r="N1855" s="56" t="s">
        <v>168</v>
      </c>
      <c r="O1855" s="56" t="s">
        <v>790</v>
      </c>
      <c r="P1855" s="62" t="s">
        <v>14</v>
      </c>
      <c r="Q1855" s="86" t="s">
        <v>791</v>
      </c>
      <c r="R1855" s="56" t="s">
        <v>792</v>
      </c>
      <c r="S1855" s="56" t="s">
        <v>465</v>
      </c>
      <c r="T1855" s="13" t="s">
        <v>269</v>
      </c>
      <c r="U1855" s="13">
        <v>5</v>
      </c>
      <c r="V1855" s="13">
        <v>130.13</v>
      </c>
      <c r="W1855" s="125"/>
      <c r="X1855" s="65">
        <v>44412</v>
      </c>
      <c r="Y1855" s="65">
        <v>44936</v>
      </c>
      <c r="Z1855" s="69" t="s">
        <v>1080</v>
      </c>
      <c r="AA1855" s="322">
        <v>44732</v>
      </c>
      <c r="AB1855" s="56">
        <v>73</v>
      </c>
      <c r="AC1855" s="56">
        <v>4</v>
      </c>
      <c r="AD1855" s="65">
        <v>44534</v>
      </c>
      <c r="AE1855" s="117">
        <v>500</v>
      </c>
      <c r="AF1855" s="117"/>
      <c r="AG1855" s="56" t="s">
        <v>441</v>
      </c>
      <c r="AH1855" s="204">
        <v>44536</v>
      </c>
      <c r="AI1855" s="204"/>
      <c r="AJ1855" s="204"/>
      <c r="AK1855" s="76" t="s">
        <v>804</v>
      </c>
      <c r="AL1855" s="76">
        <v>500</v>
      </c>
      <c r="AM1855" s="76"/>
      <c r="AN1855" s="76" t="s">
        <v>1878</v>
      </c>
      <c r="AO1855" s="76"/>
      <c r="AW1855" s="65">
        <v>44534</v>
      </c>
      <c r="AX1855" s="56">
        <v>350</v>
      </c>
      <c r="BA1855" s="58">
        <v>500</v>
      </c>
      <c r="BC1855" s="65"/>
      <c r="BD1855" s="56"/>
      <c r="CS1855" s="58">
        <f>+AL1855+AT1855</f>
        <v>500</v>
      </c>
      <c r="CT1855" s="76">
        <f>+BA1855+BG1855+BM1855+BS1855+BY1855+CE1855+CK1855+CQ1855</f>
        <v>500</v>
      </c>
      <c r="CU1855" s="76">
        <f>+CS1855-CT1855</f>
        <v>0</v>
      </c>
      <c r="CV1855" s="81">
        <f>+AE1855-AL1855-AT1855</f>
        <v>0</v>
      </c>
    </row>
    <row r="1856" spans="1:103">
      <c r="A1856" s="56" t="s">
        <v>789</v>
      </c>
      <c r="B1856" s="13">
        <v>107</v>
      </c>
      <c r="C1856" s="15" t="s">
        <v>402</v>
      </c>
      <c r="D1856" s="15" t="s">
        <v>403</v>
      </c>
      <c r="E1856" s="13" t="s">
        <v>793</v>
      </c>
      <c r="F1856" s="13">
        <v>2</v>
      </c>
      <c r="G1856" s="13" t="s">
        <v>269</v>
      </c>
      <c r="H1856" s="13">
        <v>5</v>
      </c>
      <c r="I1856" s="55">
        <v>136.85</v>
      </c>
      <c r="J1856" s="55">
        <v>42499</v>
      </c>
      <c r="K1856" s="15">
        <v>0</v>
      </c>
      <c r="L1856" s="15" t="s">
        <v>41</v>
      </c>
      <c r="M1856" s="62" t="s">
        <v>14</v>
      </c>
      <c r="N1856" s="56" t="s">
        <v>168</v>
      </c>
      <c r="O1856" s="56" t="s">
        <v>790</v>
      </c>
      <c r="P1856" s="62" t="s">
        <v>14</v>
      </c>
      <c r="Q1856" s="86" t="s">
        <v>791</v>
      </c>
      <c r="R1856" s="56" t="s">
        <v>792</v>
      </c>
      <c r="S1856" s="56" t="s">
        <v>465</v>
      </c>
      <c r="T1856" s="13" t="s">
        <v>269</v>
      </c>
      <c r="U1856" s="13">
        <v>5</v>
      </c>
      <c r="V1856" s="13">
        <v>130.13</v>
      </c>
      <c r="W1856" s="125"/>
      <c r="X1856" s="65">
        <v>44412</v>
      </c>
      <c r="Y1856" s="65">
        <v>44936</v>
      </c>
      <c r="Z1856" s="69" t="s">
        <v>1080</v>
      </c>
      <c r="AA1856" s="322">
        <v>44732</v>
      </c>
      <c r="AB1856" s="56">
        <v>73</v>
      </c>
      <c r="AC1856" s="56">
        <v>5</v>
      </c>
      <c r="AD1856" s="65">
        <v>44565</v>
      </c>
      <c r="AE1856" s="117">
        <v>500</v>
      </c>
      <c r="AF1856" s="117"/>
      <c r="AG1856" s="56" t="s">
        <v>441</v>
      </c>
      <c r="AH1856" s="204">
        <v>44589</v>
      </c>
      <c r="AI1856" s="204"/>
      <c r="AJ1856" s="204"/>
      <c r="AK1856" s="76" t="s">
        <v>1985</v>
      </c>
      <c r="AL1856" s="76">
        <v>500</v>
      </c>
      <c r="AM1856" s="76"/>
      <c r="AN1856" s="76" t="s">
        <v>1879</v>
      </c>
      <c r="AO1856" s="76"/>
      <c r="AW1856" s="65">
        <v>44568</v>
      </c>
      <c r="AX1856" s="56">
        <v>392</v>
      </c>
      <c r="BA1856" s="58">
        <v>500</v>
      </c>
      <c r="BB1856" s="58" t="s">
        <v>2014</v>
      </c>
      <c r="BD1856" s="56"/>
      <c r="CS1856" s="58">
        <f>+AL1856+AT1856</f>
        <v>500</v>
      </c>
      <c r="CT1856" s="76">
        <f>+BA1856+BG1856+BM1856+BS1856+BY1856+CE1856+CK1856+CQ1856</f>
        <v>500</v>
      </c>
      <c r="CU1856" s="76">
        <f>+CS1856-CT1856</f>
        <v>0</v>
      </c>
      <c r="CV1856" s="81">
        <f>+AE1856-AL1856-AT1856</f>
        <v>0</v>
      </c>
    </row>
    <row r="1857" spans="1:100">
      <c r="A1857" s="56" t="s">
        <v>789</v>
      </c>
      <c r="B1857" s="13">
        <v>107</v>
      </c>
      <c r="C1857" s="15" t="s">
        <v>402</v>
      </c>
      <c r="D1857" s="15" t="s">
        <v>403</v>
      </c>
      <c r="E1857" s="13" t="s">
        <v>793</v>
      </c>
      <c r="F1857" s="13">
        <v>2</v>
      </c>
      <c r="G1857" s="13" t="s">
        <v>269</v>
      </c>
      <c r="H1857" s="13">
        <v>5</v>
      </c>
      <c r="I1857" s="55">
        <v>136.85</v>
      </c>
      <c r="J1857" s="55">
        <v>42499</v>
      </c>
      <c r="K1857" s="15">
        <v>0</v>
      </c>
      <c r="L1857" s="15" t="s">
        <v>41</v>
      </c>
      <c r="M1857" s="62" t="s">
        <v>14</v>
      </c>
      <c r="N1857" s="56" t="s">
        <v>168</v>
      </c>
      <c r="O1857" s="56" t="s">
        <v>790</v>
      </c>
      <c r="P1857" s="62" t="s">
        <v>14</v>
      </c>
      <c r="Q1857" s="86" t="s">
        <v>791</v>
      </c>
      <c r="R1857" s="56" t="s">
        <v>792</v>
      </c>
      <c r="S1857" s="56" t="s">
        <v>465</v>
      </c>
      <c r="T1857" s="13" t="s">
        <v>269</v>
      </c>
      <c r="U1857" s="13">
        <v>5</v>
      </c>
      <c r="V1857" s="13">
        <v>130.13</v>
      </c>
      <c r="W1857" s="125"/>
      <c r="X1857" s="65">
        <v>44412</v>
      </c>
      <c r="Y1857" s="65">
        <v>44936</v>
      </c>
      <c r="Z1857" s="69" t="s">
        <v>1080</v>
      </c>
      <c r="AA1857" s="322">
        <v>44732</v>
      </c>
      <c r="AB1857" s="56">
        <v>73</v>
      </c>
      <c r="AC1857" s="56">
        <v>6</v>
      </c>
      <c r="AD1857" s="65">
        <v>44596</v>
      </c>
      <c r="AE1857" s="117">
        <v>500</v>
      </c>
      <c r="AF1857" s="117"/>
      <c r="AG1857" s="56" t="s">
        <v>441</v>
      </c>
      <c r="AH1857" s="204">
        <v>44603</v>
      </c>
      <c r="AI1857" s="204"/>
      <c r="AJ1857" s="204"/>
      <c r="AK1857" s="76" t="s">
        <v>805</v>
      </c>
      <c r="AL1857" s="76">
        <v>500</v>
      </c>
      <c r="AM1857" s="76"/>
      <c r="AN1857" s="76" t="s">
        <v>1880</v>
      </c>
      <c r="AO1857" s="76"/>
      <c r="AW1857" s="65">
        <v>44599</v>
      </c>
      <c r="AX1857" s="56">
        <v>438</v>
      </c>
      <c r="BA1857" s="58">
        <v>500</v>
      </c>
      <c r="BC1857" s="65"/>
      <c r="BD1857" s="56"/>
      <c r="CS1857" s="58">
        <f>+AL1857+AT1857</f>
        <v>500</v>
      </c>
      <c r="CT1857" s="76">
        <f>+BA1857+BG1857+BM1857+BS1857+BY1857+CE1857+CK1857+CQ1857</f>
        <v>500</v>
      </c>
      <c r="CU1857" s="76">
        <f>+CS1857-CT1857</f>
        <v>0</v>
      </c>
      <c r="CV1857" s="81">
        <f>+AE1857-AL1857-AT1857</f>
        <v>0</v>
      </c>
    </row>
    <row r="1858" spans="1:100">
      <c r="A1858" s="56" t="s">
        <v>789</v>
      </c>
      <c r="B1858" s="13">
        <v>107</v>
      </c>
      <c r="C1858" s="15" t="s">
        <v>402</v>
      </c>
      <c r="D1858" s="15" t="s">
        <v>403</v>
      </c>
      <c r="E1858" s="13" t="s">
        <v>793</v>
      </c>
      <c r="F1858" s="13">
        <v>2</v>
      </c>
      <c r="G1858" s="13" t="s">
        <v>269</v>
      </c>
      <c r="H1858" s="13">
        <v>5</v>
      </c>
      <c r="I1858" s="55">
        <v>136.85</v>
      </c>
      <c r="J1858" s="55">
        <v>42499</v>
      </c>
      <c r="K1858" s="15">
        <v>0</v>
      </c>
      <c r="L1858" s="15" t="s">
        <v>41</v>
      </c>
      <c r="M1858" s="62" t="s">
        <v>14</v>
      </c>
      <c r="N1858" s="56" t="s">
        <v>168</v>
      </c>
      <c r="O1858" s="56" t="s">
        <v>790</v>
      </c>
      <c r="P1858" s="62" t="s">
        <v>14</v>
      </c>
      <c r="Q1858" s="86" t="s">
        <v>791</v>
      </c>
      <c r="R1858" s="56" t="s">
        <v>792</v>
      </c>
      <c r="S1858" s="56" t="s">
        <v>465</v>
      </c>
      <c r="T1858" s="13" t="s">
        <v>269</v>
      </c>
      <c r="U1858" s="13">
        <v>5</v>
      </c>
      <c r="V1858" s="13">
        <v>130.13</v>
      </c>
      <c r="W1858" s="125"/>
      <c r="X1858" s="65">
        <v>44412</v>
      </c>
      <c r="Y1858" s="65">
        <v>44936</v>
      </c>
      <c r="Z1858" s="69" t="s">
        <v>1080</v>
      </c>
      <c r="AA1858" s="322">
        <v>44732</v>
      </c>
      <c r="AB1858" s="56">
        <v>73</v>
      </c>
      <c r="AC1858" s="56">
        <v>7</v>
      </c>
      <c r="AD1858" s="65">
        <v>44624</v>
      </c>
      <c r="AE1858" s="117">
        <v>500</v>
      </c>
      <c r="AF1858" s="117"/>
      <c r="AG1858" s="56" t="s">
        <v>441</v>
      </c>
      <c r="AH1858" s="204">
        <v>44630</v>
      </c>
      <c r="AI1858" s="204"/>
      <c r="AJ1858" s="204"/>
      <c r="AK1858" s="76" t="s">
        <v>806</v>
      </c>
      <c r="AL1858" s="76">
        <v>500</v>
      </c>
      <c r="AM1858" s="76"/>
      <c r="AN1858" s="76" t="s">
        <v>1881</v>
      </c>
      <c r="AO1858" s="76"/>
      <c r="AW1858" s="65">
        <v>44630</v>
      </c>
      <c r="AX1858" s="56">
        <v>521</v>
      </c>
      <c r="BA1858" s="58">
        <v>500</v>
      </c>
      <c r="BC1858" s="65"/>
      <c r="BD1858" s="56"/>
      <c r="CS1858" s="58">
        <f>+AL1858+AT1858</f>
        <v>500</v>
      </c>
      <c r="CT1858" s="76">
        <f>+BA1858+BG1858+BM1858+BS1858+BY1858+CE1858+CK1858+CQ1858</f>
        <v>500</v>
      </c>
      <c r="CU1858" s="76">
        <f>+CS1858-CT1858</f>
        <v>0</v>
      </c>
      <c r="CV1858" s="81">
        <f>+AE1858-AL1858-AT1858</f>
        <v>0</v>
      </c>
    </row>
    <row r="1859" spans="1:100">
      <c r="A1859" s="56" t="s">
        <v>789</v>
      </c>
      <c r="B1859" s="13">
        <v>107</v>
      </c>
      <c r="C1859" s="15" t="s">
        <v>402</v>
      </c>
      <c r="D1859" s="15" t="s">
        <v>403</v>
      </c>
      <c r="E1859" s="13" t="s">
        <v>793</v>
      </c>
      <c r="F1859" s="13">
        <v>2</v>
      </c>
      <c r="G1859" s="13" t="s">
        <v>269</v>
      </c>
      <c r="H1859" s="13">
        <v>5</v>
      </c>
      <c r="I1859" s="55">
        <v>136.85</v>
      </c>
      <c r="J1859" s="55">
        <v>42499</v>
      </c>
      <c r="K1859" s="15">
        <v>0</v>
      </c>
      <c r="L1859" s="15" t="s">
        <v>41</v>
      </c>
      <c r="M1859" s="62" t="s">
        <v>14</v>
      </c>
      <c r="N1859" s="56" t="s">
        <v>168</v>
      </c>
      <c r="O1859" s="56" t="s">
        <v>790</v>
      </c>
      <c r="P1859" s="62" t="s">
        <v>14</v>
      </c>
      <c r="Q1859" s="86" t="s">
        <v>791</v>
      </c>
      <c r="R1859" s="56" t="s">
        <v>792</v>
      </c>
      <c r="S1859" s="56" t="s">
        <v>465</v>
      </c>
      <c r="T1859" s="13" t="s">
        <v>269</v>
      </c>
      <c r="U1859" s="13">
        <v>5</v>
      </c>
      <c r="V1859" s="13">
        <v>130.13</v>
      </c>
      <c r="W1859" s="125"/>
      <c r="X1859" s="65">
        <v>44412</v>
      </c>
      <c r="Y1859" s="65">
        <v>44936</v>
      </c>
      <c r="Z1859" s="69" t="s">
        <v>1080</v>
      </c>
      <c r="AA1859" s="322">
        <v>44732</v>
      </c>
      <c r="AB1859" s="56">
        <v>73</v>
      </c>
      <c r="AC1859" s="56">
        <v>8</v>
      </c>
      <c r="AD1859" s="65">
        <v>44655</v>
      </c>
      <c r="AE1859" s="117">
        <v>500</v>
      </c>
      <c r="AF1859" s="117"/>
      <c r="AG1859" s="56" t="s">
        <v>441</v>
      </c>
      <c r="AH1859" s="204">
        <v>44662</v>
      </c>
      <c r="AI1859" s="204"/>
      <c r="AJ1859" s="204"/>
      <c r="AK1859" s="76" t="s">
        <v>807</v>
      </c>
      <c r="AL1859" s="76">
        <v>500</v>
      </c>
      <c r="AM1859" s="76"/>
      <c r="AN1859" s="76" t="s">
        <v>1882</v>
      </c>
      <c r="AO1859" s="76"/>
      <c r="AW1859" s="65">
        <v>44657</v>
      </c>
      <c r="AX1859" s="56">
        <v>563</v>
      </c>
      <c r="BA1859" s="58">
        <v>500</v>
      </c>
      <c r="BC1859" s="65"/>
      <c r="BD1859" s="56"/>
      <c r="CS1859" s="58">
        <f>+AL1859+AT1859</f>
        <v>500</v>
      </c>
      <c r="CT1859" s="76">
        <f>+BA1859+BG1859+BM1859+BS1859+BY1859+CE1859+CK1859+CQ1859</f>
        <v>500</v>
      </c>
      <c r="CU1859" s="76">
        <f>+CS1859-CT1859</f>
        <v>0</v>
      </c>
      <c r="CV1859" s="81">
        <f>+AE1859-AL1859-AT1859</f>
        <v>0</v>
      </c>
    </row>
    <row r="1860" spans="1:100">
      <c r="A1860" s="56" t="s">
        <v>789</v>
      </c>
      <c r="B1860" s="13">
        <v>107</v>
      </c>
      <c r="C1860" s="15" t="s">
        <v>402</v>
      </c>
      <c r="D1860" s="15" t="s">
        <v>403</v>
      </c>
      <c r="E1860" s="13" t="s">
        <v>793</v>
      </c>
      <c r="F1860" s="13">
        <v>2</v>
      </c>
      <c r="G1860" s="13" t="s">
        <v>269</v>
      </c>
      <c r="H1860" s="13">
        <v>5</v>
      </c>
      <c r="I1860" s="55">
        <v>136.85</v>
      </c>
      <c r="J1860" s="55">
        <v>42499</v>
      </c>
      <c r="K1860" s="15">
        <v>0</v>
      </c>
      <c r="L1860" s="15" t="s">
        <v>41</v>
      </c>
      <c r="M1860" s="62" t="s">
        <v>14</v>
      </c>
      <c r="N1860" s="56" t="s">
        <v>168</v>
      </c>
      <c r="O1860" s="56" t="s">
        <v>790</v>
      </c>
      <c r="P1860" s="62" t="s">
        <v>14</v>
      </c>
      <c r="Q1860" s="86" t="s">
        <v>791</v>
      </c>
      <c r="R1860" s="56" t="s">
        <v>792</v>
      </c>
      <c r="S1860" s="56" t="s">
        <v>465</v>
      </c>
      <c r="T1860" s="13" t="s">
        <v>269</v>
      </c>
      <c r="U1860" s="13">
        <v>5</v>
      </c>
      <c r="V1860" s="13">
        <v>130.13</v>
      </c>
      <c r="W1860" s="125"/>
      <c r="X1860" s="65">
        <v>44412</v>
      </c>
      <c r="Y1860" s="65">
        <v>44936</v>
      </c>
      <c r="Z1860" s="69" t="s">
        <v>1080</v>
      </c>
      <c r="AA1860" s="322">
        <v>44732</v>
      </c>
      <c r="AB1860" s="56">
        <v>73</v>
      </c>
      <c r="AC1860" s="56">
        <v>9</v>
      </c>
      <c r="AD1860" s="65">
        <v>44685</v>
      </c>
      <c r="AE1860" s="117">
        <v>500</v>
      </c>
      <c r="AF1860" s="117"/>
      <c r="AG1860" s="56" t="s">
        <v>441</v>
      </c>
      <c r="AH1860" s="204">
        <v>44685</v>
      </c>
      <c r="AI1860" s="204"/>
      <c r="AJ1860" s="204"/>
      <c r="AK1860" s="76" t="s">
        <v>808</v>
      </c>
      <c r="AL1860" s="76">
        <v>500</v>
      </c>
      <c r="AM1860" s="76"/>
      <c r="AN1860" s="76" t="s">
        <v>1883</v>
      </c>
      <c r="AO1860" s="76"/>
      <c r="AW1860" s="65">
        <v>44683</v>
      </c>
      <c r="AX1860" s="56">
        <v>604</v>
      </c>
      <c r="BA1860" s="58">
        <v>500</v>
      </c>
      <c r="BB1860" s="58" t="s">
        <v>2014</v>
      </c>
      <c r="BD1860" s="56"/>
      <c r="CS1860" s="58">
        <f>+AL1860+AT1860</f>
        <v>500</v>
      </c>
      <c r="CT1860" s="76">
        <f>+BA1860+BG1860+BM1860+BS1860+BY1860+CE1860+CK1860+CQ1860</f>
        <v>500</v>
      </c>
      <c r="CU1860" s="76">
        <f>+CS1860-CT1860</f>
        <v>0</v>
      </c>
      <c r="CV1860" s="81">
        <f>+AE1860-AL1860-AT1860</f>
        <v>0</v>
      </c>
    </row>
    <row r="1861" spans="1:100">
      <c r="A1861" s="56" t="s">
        <v>789</v>
      </c>
      <c r="B1861" s="13">
        <v>107</v>
      </c>
      <c r="C1861" s="15" t="s">
        <v>402</v>
      </c>
      <c r="D1861" s="15" t="s">
        <v>403</v>
      </c>
      <c r="E1861" s="13" t="s">
        <v>793</v>
      </c>
      <c r="F1861" s="13">
        <v>2</v>
      </c>
      <c r="G1861" s="13" t="s">
        <v>269</v>
      </c>
      <c r="H1861" s="13">
        <v>5</v>
      </c>
      <c r="I1861" s="55">
        <v>136.85</v>
      </c>
      <c r="J1861" s="55">
        <v>42499</v>
      </c>
      <c r="K1861" s="15">
        <v>0</v>
      </c>
      <c r="L1861" s="15" t="s">
        <v>41</v>
      </c>
      <c r="M1861" s="62" t="s">
        <v>14</v>
      </c>
      <c r="N1861" s="56" t="s">
        <v>168</v>
      </c>
      <c r="O1861" s="56" t="s">
        <v>790</v>
      </c>
      <c r="P1861" s="62" t="s">
        <v>14</v>
      </c>
      <c r="Q1861" s="86" t="s">
        <v>791</v>
      </c>
      <c r="R1861" s="56" t="s">
        <v>792</v>
      </c>
      <c r="S1861" s="56" t="s">
        <v>465</v>
      </c>
      <c r="T1861" s="13" t="s">
        <v>269</v>
      </c>
      <c r="U1861" s="13">
        <v>5</v>
      </c>
      <c r="V1861" s="13">
        <v>130.13</v>
      </c>
      <c r="W1861" s="125"/>
      <c r="X1861" s="65">
        <v>44412</v>
      </c>
      <c r="Y1861" s="65">
        <v>44936</v>
      </c>
      <c r="Z1861" s="69" t="s">
        <v>1080</v>
      </c>
      <c r="AA1861" s="322">
        <v>44732</v>
      </c>
      <c r="AB1861" s="56">
        <v>73</v>
      </c>
      <c r="AC1861" s="56">
        <v>10</v>
      </c>
      <c r="AD1861" s="65">
        <v>44716</v>
      </c>
      <c r="AE1861" s="117">
        <v>500</v>
      </c>
      <c r="AF1861" s="117"/>
      <c r="AG1861" s="56" t="s">
        <v>441</v>
      </c>
      <c r="AH1861" s="204">
        <v>44721</v>
      </c>
      <c r="AI1861" s="204"/>
      <c r="AJ1861" s="204"/>
      <c r="AK1861" s="76" t="s">
        <v>809</v>
      </c>
      <c r="AL1861" s="76">
        <v>500</v>
      </c>
      <c r="AM1861" s="76"/>
      <c r="AN1861" s="76" t="s">
        <v>1884</v>
      </c>
      <c r="AO1861" s="76"/>
      <c r="AW1861" s="65">
        <v>44719</v>
      </c>
      <c r="AX1861" s="56">
        <v>697</v>
      </c>
      <c r="BA1861" s="58">
        <v>500</v>
      </c>
      <c r="BB1861" s="58" t="s">
        <v>2014</v>
      </c>
      <c r="BD1861" s="56"/>
      <c r="CS1861" s="58">
        <f>+AL1861+AT1861</f>
        <v>500</v>
      </c>
      <c r="CT1861" s="76">
        <f>+BA1861+BG1861+BM1861+BS1861+BY1861+CE1861+CK1861+CQ1861</f>
        <v>500</v>
      </c>
      <c r="CU1861" s="76">
        <f>+CS1861-CT1861</f>
        <v>0</v>
      </c>
      <c r="CV1861" s="81">
        <f>+AE1861-AL1861-AT1861</f>
        <v>0</v>
      </c>
    </row>
    <row r="1862" spans="1:100">
      <c r="A1862" s="56" t="s">
        <v>789</v>
      </c>
      <c r="B1862" s="13">
        <v>107</v>
      </c>
      <c r="C1862" s="15" t="s">
        <v>402</v>
      </c>
      <c r="D1862" s="15" t="s">
        <v>403</v>
      </c>
      <c r="E1862" s="13" t="s">
        <v>793</v>
      </c>
      <c r="F1862" s="13">
        <v>2</v>
      </c>
      <c r="G1862" s="13" t="s">
        <v>269</v>
      </c>
      <c r="H1862" s="13">
        <v>5</v>
      </c>
      <c r="I1862" s="55">
        <v>136.85</v>
      </c>
      <c r="J1862" s="55">
        <v>42499</v>
      </c>
      <c r="K1862" s="15">
        <v>0</v>
      </c>
      <c r="L1862" s="15" t="s">
        <v>41</v>
      </c>
      <c r="M1862" s="62" t="s">
        <v>14</v>
      </c>
      <c r="N1862" s="56" t="s">
        <v>168</v>
      </c>
      <c r="O1862" s="56" t="s">
        <v>790</v>
      </c>
      <c r="P1862" s="62" t="s">
        <v>14</v>
      </c>
      <c r="Q1862" s="86" t="s">
        <v>791</v>
      </c>
      <c r="R1862" s="56" t="s">
        <v>792</v>
      </c>
      <c r="S1862" s="56" t="s">
        <v>465</v>
      </c>
      <c r="T1862" s="13" t="s">
        <v>269</v>
      </c>
      <c r="U1862" s="13">
        <v>5</v>
      </c>
      <c r="V1862" s="13">
        <v>130.13</v>
      </c>
      <c r="W1862" s="125"/>
      <c r="X1862" s="65">
        <v>44412</v>
      </c>
      <c r="Y1862" s="65">
        <v>44936</v>
      </c>
      <c r="Z1862" s="69" t="s">
        <v>1080</v>
      </c>
      <c r="AA1862" s="322">
        <v>44732</v>
      </c>
      <c r="AB1862" s="56">
        <v>73</v>
      </c>
      <c r="AC1862" s="56">
        <v>11</v>
      </c>
      <c r="AD1862" s="65">
        <v>44746</v>
      </c>
      <c r="AE1862" s="117">
        <v>500</v>
      </c>
      <c r="AF1862" s="117"/>
      <c r="AG1862" s="56" t="s">
        <v>441</v>
      </c>
      <c r="AH1862" s="204">
        <v>44742</v>
      </c>
      <c r="AI1862" s="204"/>
      <c r="AJ1862" s="204"/>
      <c r="AK1862" s="76" t="s">
        <v>810</v>
      </c>
      <c r="AL1862" s="76">
        <v>500</v>
      </c>
      <c r="AM1862" s="76"/>
      <c r="AN1862" s="76" t="s">
        <v>1885</v>
      </c>
      <c r="AO1862" s="76"/>
      <c r="AW1862" s="65">
        <v>44742</v>
      </c>
      <c r="AX1862" s="56">
        <v>741</v>
      </c>
      <c r="BA1862" s="58">
        <v>500</v>
      </c>
      <c r="BB1862" s="58" t="s">
        <v>2014</v>
      </c>
      <c r="BC1862" s="65"/>
      <c r="BD1862" s="56"/>
      <c r="CS1862" s="58">
        <f>+AL1862+AT1862</f>
        <v>500</v>
      </c>
      <c r="CT1862" s="76">
        <f>+BA1862+BG1862+BM1862+BS1862+BY1862+CE1862+CK1862+CQ1862</f>
        <v>500</v>
      </c>
      <c r="CU1862" s="76">
        <f>+CS1862-CT1862</f>
        <v>0</v>
      </c>
      <c r="CV1862" s="81">
        <f>+AE1862-AL1862-AT1862</f>
        <v>0</v>
      </c>
    </row>
    <row r="1863" spans="1:100">
      <c r="A1863" s="56" t="s">
        <v>789</v>
      </c>
      <c r="B1863" s="13">
        <v>107</v>
      </c>
      <c r="C1863" s="15" t="s">
        <v>402</v>
      </c>
      <c r="D1863" s="15" t="s">
        <v>403</v>
      </c>
      <c r="E1863" s="13" t="s">
        <v>793</v>
      </c>
      <c r="F1863" s="13">
        <v>2</v>
      </c>
      <c r="G1863" s="13" t="s">
        <v>269</v>
      </c>
      <c r="H1863" s="13">
        <v>5</v>
      </c>
      <c r="I1863" s="55">
        <v>136.85</v>
      </c>
      <c r="J1863" s="55">
        <v>42499</v>
      </c>
      <c r="K1863" s="15">
        <v>0</v>
      </c>
      <c r="L1863" s="15" t="s">
        <v>41</v>
      </c>
      <c r="M1863" s="62" t="s">
        <v>14</v>
      </c>
      <c r="N1863" s="56" t="s">
        <v>168</v>
      </c>
      <c r="O1863" s="56" t="s">
        <v>790</v>
      </c>
      <c r="P1863" s="62" t="s">
        <v>14</v>
      </c>
      <c r="Q1863" s="86" t="s">
        <v>791</v>
      </c>
      <c r="R1863" s="56" t="s">
        <v>792</v>
      </c>
      <c r="S1863" s="56" t="s">
        <v>465</v>
      </c>
      <c r="T1863" s="13" t="s">
        <v>269</v>
      </c>
      <c r="U1863" s="13">
        <v>5</v>
      </c>
      <c r="V1863" s="13">
        <v>130.13</v>
      </c>
      <c r="W1863" s="125"/>
      <c r="X1863" s="65">
        <v>44412</v>
      </c>
      <c r="Y1863" s="65">
        <v>44936</v>
      </c>
      <c r="Z1863" s="69" t="s">
        <v>1080</v>
      </c>
      <c r="AA1863" s="322">
        <v>44732</v>
      </c>
      <c r="AB1863" s="56">
        <v>73</v>
      </c>
      <c r="AC1863" s="56">
        <v>12</v>
      </c>
      <c r="AD1863" s="65">
        <v>44777</v>
      </c>
      <c r="AE1863" s="117">
        <v>500</v>
      </c>
      <c r="AF1863" s="117"/>
      <c r="AG1863" s="56" t="s">
        <v>441</v>
      </c>
      <c r="AH1863" s="204">
        <v>44799</v>
      </c>
      <c r="AI1863" s="204"/>
      <c r="AJ1863" s="204"/>
      <c r="AK1863" s="76" t="s">
        <v>811</v>
      </c>
      <c r="AL1863" s="76">
        <v>500</v>
      </c>
      <c r="AM1863" s="76"/>
      <c r="AN1863" s="76" t="s">
        <v>1886</v>
      </c>
      <c r="AO1863" s="76"/>
      <c r="AW1863" s="65">
        <v>44798</v>
      </c>
      <c r="AX1863" s="56">
        <v>895</v>
      </c>
      <c r="BA1863" s="58">
        <v>500</v>
      </c>
      <c r="BD1863" s="56"/>
      <c r="CS1863" s="58">
        <f>+AL1863+AT1863</f>
        <v>500</v>
      </c>
      <c r="CT1863" s="76">
        <f>+BA1863+BG1863+BM1863+BS1863+BY1863+CE1863+CK1863+CQ1863</f>
        <v>500</v>
      </c>
      <c r="CU1863" s="76">
        <f>+CS1863-CT1863</f>
        <v>0</v>
      </c>
      <c r="CV1863" s="81">
        <f>+AE1863-AL1863-AT1863</f>
        <v>0</v>
      </c>
    </row>
    <row r="1864" spans="1:100">
      <c r="A1864" s="56" t="s">
        <v>789</v>
      </c>
      <c r="B1864" s="13">
        <v>107</v>
      </c>
      <c r="C1864" s="15" t="s">
        <v>402</v>
      </c>
      <c r="D1864" s="15" t="s">
        <v>403</v>
      </c>
      <c r="E1864" s="13" t="s">
        <v>793</v>
      </c>
      <c r="F1864" s="13">
        <v>2</v>
      </c>
      <c r="G1864" s="13" t="s">
        <v>269</v>
      </c>
      <c r="H1864" s="13">
        <v>5</v>
      </c>
      <c r="I1864" s="55">
        <v>136.85</v>
      </c>
      <c r="J1864" s="55">
        <v>42499</v>
      </c>
      <c r="K1864" s="15">
        <v>0</v>
      </c>
      <c r="L1864" s="15" t="s">
        <v>41</v>
      </c>
      <c r="M1864" s="62" t="s">
        <v>14</v>
      </c>
      <c r="N1864" s="56" t="s">
        <v>168</v>
      </c>
      <c r="O1864" s="56" t="s">
        <v>790</v>
      </c>
      <c r="P1864" s="62" t="s">
        <v>14</v>
      </c>
      <c r="Q1864" s="86" t="s">
        <v>791</v>
      </c>
      <c r="R1864" s="56" t="s">
        <v>792</v>
      </c>
      <c r="S1864" s="56" t="s">
        <v>465</v>
      </c>
      <c r="T1864" s="13" t="s">
        <v>269</v>
      </c>
      <c r="U1864" s="13">
        <v>5</v>
      </c>
      <c r="V1864" s="13">
        <v>130.13</v>
      </c>
      <c r="W1864" s="125"/>
      <c r="X1864" s="65">
        <v>44412</v>
      </c>
      <c r="Y1864" s="65">
        <v>44936</v>
      </c>
      <c r="Z1864" s="69" t="s">
        <v>1080</v>
      </c>
      <c r="AA1864" s="322">
        <v>44732</v>
      </c>
      <c r="AB1864" s="56">
        <v>73</v>
      </c>
      <c r="AC1864" s="56">
        <v>13</v>
      </c>
      <c r="AD1864" s="65">
        <v>44808</v>
      </c>
      <c r="AE1864" s="117">
        <v>500</v>
      </c>
      <c r="AF1864" s="117"/>
      <c r="AG1864" s="56" t="s">
        <v>441</v>
      </c>
      <c r="AH1864" s="204">
        <v>44816</v>
      </c>
      <c r="AI1864" s="204"/>
      <c r="AJ1864" s="204"/>
      <c r="AK1864" s="76" t="s">
        <v>812</v>
      </c>
      <c r="AL1864" s="76">
        <v>500</v>
      </c>
      <c r="AM1864" s="76"/>
      <c r="AN1864" s="76" t="s">
        <v>1887</v>
      </c>
      <c r="AO1864" s="76"/>
      <c r="AW1864" s="65">
        <v>44815</v>
      </c>
      <c r="AX1864" s="56">
        <v>937</v>
      </c>
      <c r="BA1864" s="58">
        <v>500</v>
      </c>
      <c r="BD1864" s="56"/>
      <c r="CS1864" s="58">
        <f>+AL1864+AT1864</f>
        <v>500</v>
      </c>
      <c r="CT1864" s="76">
        <f>+BA1864+BG1864+BM1864+BS1864+BY1864+CE1864+CK1864+CQ1864</f>
        <v>500</v>
      </c>
      <c r="CU1864" s="76">
        <f>+CS1864-CT1864</f>
        <v>0</v>
      </c>
      <c r="CV1864" s="81">
        <f>+AE1864-AL1864-AT1864</f>
        <v>0</v>
      </c>
    </row>
    <row r="1865" spans="1:100">
      <c r="A1865" s="56" t="s">
        <v>789</v>
      </c>
      <c r="B1865" s="13">
        <v>107</v>
      </c>
      <c r="C1865" s="15" t="s">
        <v>402</v>
      </c>
      <c r="D1865" s="15" t="s">
        <v>403</v>
      </c>
      <c r="E1865" s="13" t="s">
        <v>793</v>
      </c>
      <c r="F1865" s="13">
        <v>2</v>
      </c>
      <c r="G1865" s="13" t="s">
        <v>269</v>
      </c>
      <c r="H1865" s="13">
        <v>5</v>
      </c>
      <c r="I1865" s="55">
        <v>136.85</v>
      </c>
      <c r="J1865" s="55">
        <v>42499</v>
      </c>
      <c r="K1865" s="15">
        <v>0</v>
      </c>
      <c r="L1865" s="15" t="s">
        <v>41</v>
      </c>
      <c r="M1865" s="62" t="s">
        <v>14</v>
      </c>
      <c r="N1865" s="56" t="s">
        <v>168</v>
      </c>
      <c r="O1865" s="56" t="s">
        <v>790</v>
      </c>
      <c r="P1865" s="62" t="s">
        <v>14</v>
      </c>
      <c r="Q1865" s="86" t="s">
        <v>791</v>
      </c>
      <c r="R1865" s="56" t="s">
        <v>792</v>
      </c>
      <c r="S1865" s="56" t="s">
        <v>465</v>
      </c>
      <c r="T1865" s="13" t="s">
        <v>269</v>
      </c>
      <c r="U1865" s="13">
        <v>5</v>
      </c>
      <c r="V1865" s="13">
        <v>130.13</v>
      </c>
      <c r="W1865" s="125"/>
      <c r="X1865" s="65">
        <v>44412</v>
      </c>
      <c r="Y1865" s="65">
        <v>44936</v>
      </c>
      <c r="Z1865" s="69" t="s">
        <v>1080</v>
      </c>
      <c r="AA1865" s="322">
        <v>44732</v>
      </c>
      <c r="AB1865" s="56">
        <v>73</v>
      </c>
      <c r="AC1865" s="56">
        <v>14</v>
      </c>
      <c r="AD1865" s="65">
        <v>44838</v>
      </c>
      <c r="AE1865" s="117">
        <v>500</v>
      </c>
      <c r="AF1865" s="117"/>
      <c r="AG1865" s="56" t="s">
        <v>441</v>
      </c>
      <c r="AH1865" s="204">
        <v>44846</v>
      </c>
      <c r="AI1865" s="204"/>
      <c r="AJ1865" s="204"/>
      <c r="AK1865" s="76" t="s">
        <v>813</v>
      </c>
      <c r="AL1865" s="76">
        <v>500</v>
      </c>
      <c r="AM1865" s="76"/>
      <c r="AN1865" s="76" t="s">
        <v>1888</v>
      </c>
      <c r="AO1865" s="76"/>
      <c r="AW1865" s="65">
        <v>44845</v>
      </c>
      <c r="AX1865" s="56">
        <v>998</v>
      </c>
      <c r="BA1865" s="58">
        <v>500</v>
      </c>
      <c r="BD1865" s="56"/>
      <c r="CS1865" s="58">
        <f>+AL1865+AT1865</f>
        <v>500</v>
      </c>
      <c r="CT1865" s="76">
        <f>+BA1865+BG1865+BM1865+BS1865+BY1865+CE1865+CK1865+CQ1865</f>
        <v>500</v>
      </c>
      <c r="CU1865" s="76">
        <f>+CS1865-CT1865</f>
        <v>0</v>
      </c>
      <c r="CV1865" s="81">
        <f>+AE1865-AL1865-AT1865</f>
        <v>0</v>
      </c>
    </row>
    <row r="1866" spans="1:100">
      <c r="A1866" s="56" t="s">
        <v>789</v>
      </c>
      <c r="B1866" s="13">
        <v>107</v>
      </c>
      <c r="C1866" s="15" t="s">
        <v>402</v>
      </c>
      <c r="D1866" s="15" t="s">
        <v>403</v>
      </c>
      <c r="E1866" s="13" t="s">
        <v>793</v>
      </c>
      <c r="F1866" s="13">
        <v>2</v>
      </c>
      <c r="G1866" s="13" t="s">
        <v>269</v>
      </c>
      <c r="H1866" s="13">
        <v>5</v>
      </c>
      <c r="I1866" s="55">
        <v>136.85</v>
      </c>
      <c r="J1866" s="55">
        <v>42499</v>
      </c>
      <c r="K1866" s="15">
        <v>0</v>
      </c>
      <c r="L1866" s="15" t="s">
        <v>41</v>
      </c>
      <c r="M1866" s="62" t="s">
        <v>14</v>
      </c>
      <c r="N1866" s="56" t="s">
        <v>168</v>
      </c>
      <c r="O1866" s="56" t="s">
        <v>790</v>
      </c>
      <c r="P1866" s="62" t="s">
        <v>14</v>
      </c>
      <c r="Q1866" s="86" t="s">
        <v>791</v>
      </c>
      <c r="R1866" s="56" t="s">
        <v>792</v>
      </c>
      <c r="S1866" s="56" t="s">
        <v>465</v>
      </c>
      <c r="T1866" s="13" t="s">
        <v>269</v>
      </c>
      <c r="U1866" s="13">
        <v>5</v>
      </c>
      <c r="V1866" s="13">
        <v>130.13</v>
      </c>
      <c r="W1866" s="125"/>
      <c r="X1866" s="65">
        <v>44412</v>
      </c>
      <c r="Y1866" s="65">
        <v>44936</v>
      </c>
      <c r="Z1866" s="69" t="s">
        <v>1080</v>
      </c>
      <c r="AA1866" s="322">
        <v>44732</v>
      </c>
      <c r="AB1866" s="56">
        <v>73</v>
      </c>
      <c r="AC1866" s="56">
        <v>15</v>
      </c>
      <c r="AD1866" s="65">
        <v>44869</v>
      </c>
      <c r="AE1866" s="117">
        <v>500</v>
      </c>
      <c r="AF1866" s="117"/>
      <c r="AG1866" s="56" t="s">
        <v>441</v>
      </c>
      <c r="AH1866" s="204">
        <v>44895</v>
      </c>
      <c r="AI1866" s="204"/>
      <c r="AJ1866" s="204"/>
      <c r="AK1866" s="76" t="s">
        <v>814</v>
      </c>
      <c r="AL1866" s="76">
        <v>500</v>
      </c>
      <c r="AM1866" s="76"/>
      <c r="AN1866" s="76" t="s">
        <v>1889</v>
      </c>
      <c r="AO1866" s="76"/>
      <c r="AW1866" s="65">
        <v>44892</v>
      </c>
      <c r="AX1866" s="56">
        <v>1075</v>
      </c>
      <c r="BA1866" s="58">
        <v>500</v>
      </c>
      <c r="BD1866" s="56"/>
      <c r="CS1866" s="58">
        <f>+AL1866+AT1866</f>
        <v>500</v>
      </c>
      <c r="CT1866" s="76">
        <f>+BA1866+BG1866+BM1866+BS1866+BY1866+CE1866+CK1866+CQ1866</f>
        <v>500</v>
      </c>
      <c r="CU1866" s="76">
        <f>+CS1866-CT1866</f>
        <v>0</v>
      </c>
      <c r="CV1866" s="81">
        <f>+AE1866-AL1866-AT1866</f>
        <v>0</v>
      </c>
    </row>
    <row r="1867" spans="1:100">
      <c r="A1867" s="56" t="s">
        <v>789</v>
      </c>
      <c r="B1867" s="13">
        <v>107</v>
      </c>
      <c r="C1867" s="15" t="s">
        <v>402</v>
      </c>
      <c r="D1867" s="15" t="s">
        <v>403</v>
      </c>
      <c r="E1867" s="13" t="s">
        <v>793</v>
      </c>
      <c r="F1867" s="13">
        <v>2</v>
      </c>
      <c r="G1867" s="13" t="s">
        <v>269</v>
      </c>
      <c r="H1867" s="13">
        <v>5</v>
      </c>
      <c r="I1867" s="55">
        <v>136.85</v>
      </c>
      <c r="J1867" s="55">
        <v>42499</v>
      </c>
      <c r="K1867" s="15">
        <v>0</v>
      </c>
      <c r="L1867" s="15" t="s">
        <v>41</v>
      </c>
      <c r="M1867" s="62" t="s">
        <v>14</v>
      </c>
      <c r="N1867" s="56" t="s">
        <v>168</v>
      </c>
      <c r="O1867" s="56" t="s">
        <v>790</v>
      </c>
      <c r="P1867" s="62" t="s">
        <v>14</v>
      </c>
      <c r="Q1867" s="86" t="s">
        <v>791</v>
      </c>
      <c r="R1867" s="56" t="s">
        <v>792</v>
      </c>
      <c r="S1867" s="56" t="s">
        <v>465</v>
      </c>
      <c r="T1867" s="13" t="s">
        <v>269</v>
      </c>
      <c r="U1867" s="13">
        <v>5</v>
      </c>
      <c r="V1867" s="13">
        <v>130.13</v>
      </c>
      <c r="W1867" s="125"/>
      <c r="X1867" s="65">
        <v>44412</v>
      </c>
      <c r="Y1867" s="65">
        <v>44936</v>
      </c>
      <c r="Z1867" s="69" t="s">
        <v>1080</v>
      </c>
      <c r="AA1867" s="322">
        <v>44732</v>
      </c>
      <c r="AB1867" s="56">
        <v>73</v>
      </c>
      <c r="AC1867" s="56">
        <v>16</v>
      </c>
      <c r="AD1867" s="65">
        <v>44899</v>
      </c>
      <c r="AE1867" s="117">
        <v>500</v>
      </c>
      <c r="AF1867" s="117"/>
      <c r="AG1867" s="56" t="s">
        <v>441</v>
      </c>
      <c r="AH1867" s="204">
        <v>44938</v>
      </c>
      <c r="AI1867" s="204"/>
      <c r="AJ1867" s="204"/>
      <c r="AK1867" s="76" t="s">
        <v>815</v>
      </c>
      <c r="AL1867" s="76">
        <v>500</v>
      </c>
      <c r="AM1867" s="76"/>
      <c r="AN1867" s="76" t="s">
        <v>1890</v>
      </c>
      <c r="AO1867" s="76"/>
      <c r="AW1867" s="65">
        <v>44936</v>
      </c>
      <c r="AX1867" s="56">
        <v>1140</v>
      </c>
      <c r="BA1867" s="58">
        <v>500</v>
      </c>
      <c r="BD1867" s="56"/>
      <c r="CS1867" s="58">
        <f>+AL1867+AT1867</f>
        <v>500</v>
      </c>
      <c r="CT1867" s="76">
        <f>+BA1867+BG1867+BM1867+BS1867+BY1867+CE1867+CK1867+CQ1867</f>
        <v>500</v>
      </c>
      <c r="CU1867" s="76">
        <f>+CS1867-CT1867</f>
        <v>0</v>
      </c>
      <c r="CV1867" s="81">
        <f>+AE1867-AL1867-AT1867</f>
        <v>0</v>
      </c>
    </row>
    <row r="1868" spans="1:100">
      <c r="A1868" s="56" t="s">
        <v>789</v>
      </c>
      <c r="B1868" s="13">
        <v>107</v>
      </c>
      <c r="C1868" s="15" t="s">
        <v>402</v>
      </c>
      <c r="D1868" s="15" t="s">
        <v>403</v>
      </c>
      <c r="E1868" s="13" t="s">
        <v>793</v>
      </c>
      <c r="F1868" s="13">
        <v>2</v>
      </c>
      <c r="G1868" s="13" t="s">
        <v>269</v>
      </c>
      <c r="H1868" s="13">
        <v>5</v>
      </c>
      <c r="I1868" s="55">
        <v>136.85</v>
      </c>
      <c r="J1868" s="55">
        <v>42499</v>
      </c>
      <c r="K1868" s="15">
        <v>0</v>
      </c>
      <c r="L1868" s="15" t="s">
        <v>41</v>
      </c>
      <c r="M1868" s="62" t="s">
        <v>14</v>
      </c>
      <c r="N1868" s="56" t="s">
        <v>168</v>
      </c>
      <c r="O1868" s="56" t="s">
        <v>790</v>
      </c>
      <c r="P1868" s="62" t="s">
        <v>14</v>
      </c>
      <c r="Q1868" s="86" t="s">
        <v>791</v>
      </c>
      <c r="R1868" s="56" t="s">
        <v>792</v>
      </c>
      <c r="S1868" s="56" t="s">
        <v>465</v>
      </c>
      <c r="T1868" s="13" t="s">
        <v>269</v>
      </c>
      <c r="U1868" s="13">
        <v>5</v>
      </c>
      <c r="V1868" s="13">
        <v>130.13</v>
      </c>
      <c r="W1868" s="125"/>
      <c r="X1868" s="65">
        <v>44412</v>
      </c>
      <c r="Y1868" s="65">
        <v>44936</v>
      </c>
      <c r="Z1868" s="69" t="s">
        <v>1080</v>
      </c>
      <c r="AA1868" s="322">
        <v>44732</v>
      </c>
      <c r="AB1868" s="56">
        <v>73</v>
      </c>
      <c r="AC1868" s="56">
        <v>17</v>
      </c>
      <c r="AD1868" s="65">
        <v>44930</v>
      </c>
      <c r="AE1868" s="117">
        <v>500</v>
      </c>
      <c r="AF1868" s="117"/>
      <c r="AG1868" s="56" t="s">
        <v>441</v>
      </c>
      <c r="AH1868" s="204">
        <v>44978</v>
      </c>
      <c r="AI1868" s="204"/>
      <c r="AJ1868" s="204"/>
      <c r="AK1868" s="76" t="s">
        <v>816</v>
      </c>
      <c r="AL1868" s="76">
        <v>500</v>
      </c>
      <c r="AM1868" s="76"/>
      <c r="AN1868" s="76" t="s">
        <v>1892</v>
      </c>
      <c r="AO1868" s="76"/>
      <c r="AW1868" s="65">
        <v>44943</v>
      </c>
      <c r="AX1868" s="56">
        <v>1159</v>
      </c>
      <c r="BA1868" s="58">
        <v>500</v>
      </c>
      <c r="BB1868" s="58" t="s">
        <v>2014</v>
      </c>
      <c r="BD1868" s="56"/>
      <c r="CS1868" s="58">
        <f>+AL1868+AT1868</f>
        <v>500</v>
      </c>
      <c r="CT1868" s="76">
        <f>+BA1868+BG1868+BM1868+BS1868+BY1868+CE1868+CK1868+CQ1868</f>
        <v>500</v>
      </c>
      <c r="CU1868" s="76">
        <f>+CS1868-CT1868</f>
        <v>0</v>
      </c>
      <c r="CV1868" s="81">
        <f>+AE1868-AL1868-AT1868</f>
        <v>0</v>
      </c>
    </row>
    <row r="1869" spans="1:100">
      <c r="A1869" s="56" t="s">
        <v>789</v>
      </c>
      <c r="B1869" s="13">
        <v>107</v>
      </c>
      <c r="C1869" s="15" t="s">
        <v>402</v>
      </c>
      <c r="D1869" s="15" t="s">
        <v>403</v>
      </c>
      <c r="E1869" s="13" t="s">
        <v>793</v>
      </c>
      <c r="F1869" s="13">
        <v>2</v>
      </c>
      <c r="G1869" s="13" t="s">
        <v>269</v>
      </c>
      <c r="H1869" s="13">
        <v>5</v>
      </c>
      <c r="I1869" s="55">
        <v>136.85</v>
      </c>
      <c r="J1869" s="55">
        <v>42499</v>
      </c>
      <c r="K1869" s="15">
        <v>0</v>
      </c>
      <c r="L1869" s="15" t="s">
        <v>41</v>
      </c>
      <c r="M1869" s="62" t="s">
        <v>14</v>
      </c>
      <c r="N1869" s="56" t="s">
        <v>168</v>
      </c>
      <c r="O1869" s="56" t="s">
        <v>790</v>
      </c>
      <c r="P1869" s="62" t="s">
        <v>14</v>
      </c>
      <c r="Q1869" s="86" t="s">
        <v>791</v>
      </c>
      <c r="R1869" s="56" t="s">
        <v>792</v>
      </c>
      <c r="S1869" s="56" t="s">
        <v>465</v>
      </c>
      <c r="T1869" s="13" t="s">
        <v>269</v>
      </c>
      <c r="U1869" s="13">
        <v>5</v>
      </c>
      <c r="V1869" s="13">
        <v>130.13</v>
      </c>
      <c r="W1869" s="125"/>
      <c r="X1869" s="65">
        <v>44412</v>
      </c>
      <c r="Y1869" s="65">
        <v>44936</v>
      </c>
      <c r="Z1869" s="69" t="s">
        <v>1080</v>
      </c>
      <c r="AA1869" s="322">
        <v>44732</v>
      </c>
      <c r="AB1869" s="56">
        <v>73</v>
      </c>
      <c r="AC1869" s="56">
        <v>18</v>
      </c>
      <c r="AD1869" s="65">
        <v>44961</v>
      </c>
      <c r="AE1869" s="117">
        <v>500</v>
      </c>
      <c r="AF1869" s="117"/>
      <c r="AG1869" s="56" t="s">
        <v>441</v>
      </c>
      <c r="AH1869" s="204">
        <v>44979</v>
      </c>
      <c r="AI1869" s="204"/>
      <c r="AJ1869" s="204"/>
      <c r="AK1869" s="76" t="s">
        <v>817</v>
      </c>
      <c r="AL1869" s="76">
        <v>500</v>
      </c>
      <c r="AM1869" s="76"/>
      <c r="AN1869" s="76" t="s">
        <v>1893</v>
      </c>
      <c r="AO1869" s="76"/>
      <c r="AW1869" s="65">
        <v>44977</v>
      </c>
      <c r="AX1869" s="56">
        <v>1233</v>
      </c>
      <c r="BA1869" s="58">
        <v>500</v>
      </c>
      <c r="BD1869" s="56"/>
      <c r="CS1869" s="58">
        <f>+AL1869+AT1869</f>
        <v>500</v>
      </c>
      <c r="CT1869" s="76">
        <f>+BA1869+BG1869+BM1869+BS1869+BY1869+CE1869+CK1869+CQ1869</f>
        <v>500</v>
      </c>
      <c r="CU1869" s="76">
        <f>+CS1869-CT1869</f>
        <v>0</v>
      </c>
      <c r="CV1869" s="81">
        <f>+AE1869-AL1869-AT1869</f>
        <v>0</v>
      </c>
    </row>
    <row r="1870" spans="1:100">
      <c r="A1870" s="56" t="s">
        <v>789</v>
      </c>
      <c r="B1870" s="13">
        <v>107</v>
      </c>
      <c r="C1870" s="15" t="s">
        <v>402</v>
      </c>
      <c r="D1870" s="15" t="s">
        <v>403</v>
      </c>
      <c r="E1870" s="13" t="s">
        <v>793</v>
      </c>
      <c r="F1870" s="13">
        <v>2</v>
      </c>
      <c r="G1870" s="13" t="s">
        <v>269</v>
      </c>
      <c r="H1870" s="13">
        <v>5</v>
      </c>
      <c r="I1870" s="55">
        <v>136.85</v>
      </c>
      <c r="J1870" s="55">
        <v>42499</v>
      </c>
      <c r="K1870" s="15">
        <v>0</v>
      </c>
      <c r="L1870" s="15" t="s">
        <v>41</v>
      </c>
      <c r="M1870" s="62" t="s">
        <v>14</v>
      </c>
      <c r="N1870" s="56" t="s">
        <v>168</v>
      </c>
      <c r="O1870" s="56" t="s">
        <v>790</v>
      </c>
      <c r="P1870" s="62" t="s">
        <v>14</v>
      </c>
      <c r="Q1870" s="86" t="s">
        <v>791</v>
      </c>
      <c r="R1870" s="56" t="s">
        <v>792</v>
      </c>
      <c r="S1870" s="56" t="s">
        <v>465</v>
      </c>
      <c r="T1870" s="13" t="s">
        <v>269</v>
      </c>
      <c r="U1870" s="13">
        <v>5</v>
      </c>
      <c r="V1870" s="13">
        <v>130.13</v>
      </c>
      <c r="W1870" s="125"/>
      <c r="X1870" s="65">
        <v>44412</v>
      </c>
      <c r="Y1870" s="65">
        <v>44936</v>
      </c>
      <c r="Z1870" s="69" t="s">
        <v>1080</v>
      </c>
      <c r="AA1870" s="322">
        <v>44732</v>
      </c>
      <c r="AB1870" s="56">
        <v>73</v>
      </c>
      <c r="AC1870" s="56">
        <v>19</v>
      </c>
      <c r="AD1870" s="65">
        <v>44989</v>
      </c>
      <c r="AE1870" s="117">
        <v>500</v>
      </c>
      <c r="AF1870" s="117"/>
      <c r="AG1870" s="56" t="s">
        <v>441</v>
      </c>
      <c r="AH1870" s="204">
        <v>44989</v>
      </c>
      <c r="AI1870" s="204"/>
      <c r="AJ1870" s="204"/>
      <c r="AK1870" s="76" t="s">
        <v>818</v>
      </c>
      <c r="AL1870" s="76">
        <v>500</v>
      </c>
      <c r="AM1870" s="76"/>
      <c r="AN1870" s="76" t="s">
        <v>1895</v>
      </c>
      <c r="AO1870" s="76"/>
      <c r="AW1870" s="65">
        <v>44989</v>
      </c>
      <c r="AX1870" s="56">
        <v>1290</v>
      </c>
      <c r="BA1870" s="58">
        <v>500</v>
      </c>
      <c r="BD1870" s="56"/>
      <c r="CS1870" s="58">
        <f>+AL1870+AT1870</f>
        <v>500</v>
      </c>
      <c r="CT1870" s="76">
        <f>+BA1870+BG1870+BM1870+BS1870+BY1870+CE1870+CK1870+CQ1870</f>
        <v>500</v>
      </c>
      <c r="CU1870" s="76">
        <f>+CS1870-CT1870</f>
        <v>0</v>
      </c>
      <c r="CV1870" s="81">
        <f>+AE1870-AL1870-AT1870</f>
        <v>0</v>
      </c>
    </row>
    <row r="1871" spans="1:100">
      <c r="A1871" s="56" t="s">
        <v>789</v>
      </c>
      <c r="B1871" s="13">
        <v>107</v>
      </c>
      <c r="C1871" s="15" t="s">
        <v>402</v>
      </c>
      <c r="D1871" s="15" t="s">
        <v>403</v>
      </c>
      <c r="E1871" s="13" t="s">
        <v>793</v>
      </c>
      <c r="F1871" s="13">
        <v>2</v>
      </c>
      <c r="G1871" s="13" t="s">
        <v>269</v>
      </c>
      <c r="H1871" s="13">
        <v>5</v>
      </c>
      <c r="I1871" s="55">
        <v>136.85</v>
      </c>
      <c r="J1871" s="55">
        <v>42499</v>
      </c>
      <c r="K1871" s="15">
        <v>0</v>
      </c>
      <c r="L1871" s="15" t="s">
        <v>41</v>
      </c>
      <c r="M1871" s="62" t="s">
        <v>14</v>
      </c>
      <c r="N1871" s="56" t="s">
        <v>168</v>
      </c>
      <c r="O1871" s="56" t="s">
        <v>790</v>
      </c>
      <c r="P1871" s="62" t="s">
        <v>14</v>
      </c>
      <c r="Q1871" s="86" t="s">
        <v>791</v>
      </c>
      <c r="R1871" s="56" t="s">
        <v>792</v>
      </c>
      <c r="S1871" s="56" t="s">
        <v>465</v>
      </c>
      <c r="T1871" s="13" t="s">
        <v>269</v>
      </c>
      <c r="U1871" s="13">
        <v>5</v>
      </c>
      <c r="V1871" s="13">
        <v>130.13</v>
      </c>
      <c r="W1871" s="125"/>
      <c r="X1871" s="65">
        <v>44412</v>
      </c>
      <c r="Y1871" s="65">
        <v>44936</v>
      </c>
      <c r="Z1871" s="69" t="s">
        <v>1080</v>
      </c>
      <c r="AA1871" s="322">
        <v>44732</v>
      </c>
      <c r="AB1871" s="56">
        <v>73</v>
      </c>
      <c r="AC1871" s="56">
        <v>20</v>
      </c>
      <c r="AD1871" s="65">
        <v>45020</v>
      </c>
      <c r="AE1871" s="117">
        <v>500</v>
      </c>
      <c r="AF1871" s="117"/>
      <c r="AG1871" s="56" t="s">
        <v>441</v>
      </c>
      <c r="AH1871" s="204">
        <v>45036</v>
      </c>
      <c r="AI1871" s="204"/>
      <c r="AJ1871" s="204"/>
      <c r="AK1871" s="76" t="s">
        <v>819</v>
      </c>
      <c r="AL1871" s="76">
        <v>500</v>
      </c>
      <c r="AM1871" s="76"/>
      <c r="AN1871" s="76" t="s">
        <v>1897</v>
      </c>
      <c r="AO1871" s="76"/>
      <c r="AW1871" s="65">
        <v>44670</v>
      </c>
      <c r="AX1871" s="56">
        <v>1417</v>
      </c>
      <c r="BA1871" s="58">
        <v>500</v>
      </c>
      <c r="BD1871" s="56"/>
      <c r="CS1871" s="58">
        <f>+AL1871+AT1871</f>
        <v>500</v>
      </c>
      <c r="CT1871" s="76">
        <f>+BA1871+BG1871+BM1871+BS1871+BY1871+CE1871+CK1871+CQ1871</f>
        <v>500</v>
      </c>
      <c r="CU1871" s="76">
        <f>+CS1871-CT1871</f>
        <v>0</v>
      </c>
      <c r="CV1871" s="81">
        <f>+AE1871-AL1871-AT1871</f>
        <v>0</v>
      </c>
    </row>
    <row r="1872" spans="1:100">
      <c r="A1872" s="56" t="s">
        <v>789</v>
      </c>
      <c r="B1872" s="13">
        <v>107</v>
      </c>
      <c r="C1872" s="15" t="s">
        <v>402</v>
      </c>
      <c r="D1872" s="15" t="s">
        <v>403</v>
      </c>
      <c r="E1872" s="13" t="s">
        <v>793</v>
      </c>
      <c r="F1872" s="13">
        <v>2</v>
      </c>
      <c r="G1872" s="13" t="s">
        <v>269</v>
      </c>
      <c r="H1872" s="13">
        <v>5</v>
      </c>
      <c r="I1872" s="55">
        <v>136.85</v>
      </c>
      <c r="J1872" s="55">
        <v>42499</v>
      </c>
      <c r="K1872" s="15">
        <v>0</v>
      </c>
      <c r="L1872" s="15" t="s">
        <v>41</v>
      </c>
      <c r="M1872" s="62" t="s">
        <v>14</v>
      </c>
      <c r="N1872" s="56" t="s">
        <v>168</v>
      </c>
      <c r="O1872" s="56" t="s">
        <v>790</v>
      </c>
      <c r="P1872" s="62" t="s">
        <v>14</v>
      </c>
      <c r="Q1872" s="86" t="s">
        <v>791</v>
      </c>
      <c r="R1872" s="56" t="s">
        <v>792</v>
      </c>
      <c r="S1872" s="56" t="s">
        <v>465</v>
      </c>
      <c r="T1872" s="13" t="s">
        <v>269</v>
      </c>
      <c r="U1872" s="13">
        <v>5</v>
      </c>
      <c r="V1872" s="13">
        <v>130.13</v>
      </c>
      <c r="W1872" s="125"/>
      <c r="X1872" s="65">
        <v>44412</v>
      </c>
      <c r="Y1872" s="65">
        <v>44936</v>
      </c>
      <c r="Z1872" s="69" t="s">
        <v>1080</v>
      </c>
      <c r="AA1872" s="322">
        <v>44732</v>
      </c>
      <c r="AB1872" s="56">
        <v>73</v>
      </c>
      <c r="AC1872" s="56">
        <v>21</v>
      </c>
      <c r="AD1872" s="65">
        <v>45050</v>
      </c>
      <c r="AE1872" s="117">
        <v>500</v>
      </c>
      <c r="AF1872" s="117"/>
      <c r="AG1872" s="56" t="s">
        <v>441</v>
      </c>
      <c r="AH1872" s="204">
        <v>45056</v>
      </c>
      <c r="AI1872" s="204"/>
      <c r="AJ1872" s="204"/>
      <c r="AK1872" s="76" t="s">
        <v>820</v>
      </c>
      <c r="AL1872" s="76">
        <v>500</v>
      </c>
      <c r="AM1872" s="76"/>
      <c r="AN1872" s="76" t="s">
        <v>1899</v>
      </c>
      <c r="AO1872" s="76"/>
      <c r="AW1872" s="65">
        <v>45052</v>
      </c>
      <c r="AX1872" s="56">
        <v>1490</v>
      </c>
      <c r="BA1872" s="58">
        <v>500</v>
      </c>
      <c r="BD1872" s="56"/>
      <c r="CS1872" s="58">
        <f>+AL1872+AT1872</f>
        <v>500</v>
      </c>
      <c r="CT1872" s="76">
        <f>+BA1872+BG1872+BM1872+BS1872+BY1872+CE1872+CK1872+CQ1872</f>
        <v>500</v>
      </c>
      <c r="CU1872" s="76">
        <f>+CS1872-CT1872</f>
        <v>0</v>
      </c>
      <c r="CV1872" s="81">
        <f>+AE1872-AL1872-AT1872</f>
        <v>0</v>
      </c>
    </row>
    <row r="1873" spans="1:100">
      <c r="A1873" s="56" t="s">
        <v>789</v>
      </c>
      <c r="B1873" s="13">
        <v>107</v>
      </c>
      <c r="C1873" s="15" t="s">
        <v>402</v>
      </c>
      <c r="D1873" s="15" t="s">
        <v>403</v>
      </c>
      <c r="E1873" s="13" t="s">
        <v>793</v>
      </c>
      <c r="F1873" s="13">
        <v>2</v>
      </c>
      <c r="G1873" s="13" t="s">
        <v>269</v>
      </c>
      <c r="H1873" s="13">
        <v>5</v>
      </c>
      <c r="I1873" s="55">
        <v>136.85</v>
      </c>
      <c r="J1873" s="55">
        <v>42499</v>
      </c>
      <c r="K1873" s="15">
        <v>0</v>
      </c>
      <c r="L1873" s="15" t="s">
        <v>41</v>
      </c>
      <c r="M1873" s="62" t="s">
        <v>14</v>
      </c>
      <c r="N1873" s="56" t="s">
        <v>168</v>
      </c>
      <c r="O1873" s="56" t="s">
        <v>790</v>
      </c>
      <c r="P1873" s="62" t="s">
        <v>14</v>
      </c>
      <c r="Q1873" s="86" t="s">
        <v>791</v>
      </c>
      <c r="R1873" s="56" t="s">
        <v>792</v>
      </c>
      <c r="S1873" s="56" t="s">
        <v>465</v>
      </c>
      <c r="T1873" s="13" t="s">
        <v>269</v>
      </c>
      <c r="U1873" s="13">
        <v>5</v>
      </c>
      <c r="V1873" s="13">
        <v>130.13</v>
      </c>
      <c r="W1873" s="125"/>
      <c r="X1873" s="65">
        <v>44412</v>
      </c>
      <c r="Y1873" s="65">
        <v>44936</v>
      </c>
      <c r="Z1873" s="69" t="s">
        <v>1080</v>
      </c>
      <c r="AA1873" s="322">
        <v>44732</v>
      </c>
      <c r="AB1873" s="56">
        <v>73</v>
      </c>
      <c r="AC1873" s="56">
        <v>22</v>
      </c>
      <c r="AD1873" s="65">
        <v>45081</v>
      </c>
      <c r="AE1873" s="117">
        <v>500</v>
      </c>
      <c r="AF1873" s="117"/>
      <c r="AG1873" s="56" t="s">
        <v>441</v>
      </c>
      <c r="AH1873" s="204">
        <v>45083</v>
      </c>
      <c r="AI1873" s="204"/>
      <c r="AJ1873" s="204"/>
      <c r="AK1873" s="76" t="s">
        <v>821</v>
      </c>
      <c r="AL1873" s="76">
        <v>500</v>
      </c>
      <c r="AM1873" s="76"/>
      <c r="AN1873" s="76" t="s">
        <v>1900</v>
      </c>
      <c r="AO1873" s="76"/>
      <c r="AW1873" s="65">
        <v>45082</v>
      </c>
      <c r="AX1873" s="56">
        <v>1590</v>
      </c>
      <c r="BA1873" s="58">
        <v>500</v>
      </c>
      <c r="BD1873" s="56"/>
      <c r="CS1873" s="58">
        <f>+AL1873+AT1873</f>
        <v>500</v>
      </c>
      <c r="CT1873" s="76">
        <f>+BA1873+BG1873+BM1873+BS1873+BY1873+CE1873+CK1873+CQ1873</f>
        <v>500</v>
      </c>
      <c r="CU1873" s="76">
        <f>+CS1873-CT1873</f>
        <v>0</v>
      </c>
      <c r="CV1873" s="81">
        <f>+AE1873-AL1873-AT1873</f>
        <v>0</v>
      </c>
    </row>
    <row r="1874" spans="1:100">
      <c r="A1874" s="56" t="s">
        <v>789</v>
      </c>
      <c r="B1874" s="13">
        <v>107</v>
      </c>
      <c r="C1874" s="15" t="s">
        <v>402</v>
      </c>
      <c r="D1874" s="15" t="s">
        <v>403</v>
      </c>
      <c r="E1874" s="13" t="s">
        <v>793</v>
      </c>
      <c r="F1874" s="13">
        <v>2</v>
      </c>
      <c r="G1874" s="13" t="s">
        <v>269</v>
      </c>
      <c r="H1874" s="13">
        <v>5</v>
      </c>
      <c r="I1874" s="55">
        <v>136.85</v>
      </c>
      <c r="J1874" s="55">
        <v>42499</v>
      </c>
      <c r="K1874" s="15">
        <v>0</v>
      </c>
      <c r="L1874" s="15" t="s">
        <v>41</v>
      </c>
      <c r="M1874" s="62" t="s">
        <v>14</v>
      </c>
      <c r="N1874" s="56" t="s">
        <v>168</v>
      </c>
      <c r="O1874" s="56" t="s">
        <v>790</v>
      </c>
      <c r="P1874" s="62" t="s">
        <v>14</v>
      </c>
      <c r="Q1874" s="86" t="s">
        <v>791</v>
      </c>
      <c r="R1874" s="56" t="s">
        <v>792</v>
      </c>
      <c r="S1874" s="56" t="s">
        <v>465</v>
      </c>
      <c r="T1874" s="13" t="s">
        <v>269</v>
      </c>
      <c r="U1874" s="13">
        <v>5</v>
      </c>
      <c r="V1874" s="13">
        <v>130.13</v>
      </c>
      <c r="W1874" s="125"/>
      <c r="X1874" s="65">
        <v>44412</v>
      </c>
      <c r="Y1874" s="65">
        <v>44936</v>
      </c>
      <c r="Z1874" s="69" t="s">
        <v>1080</v>
      </c>
      <c r="AA1874" s="322">
        <v>44732</v>
      </c>
      <c r="AB1874" s="56">
        <v>73</v>
      </c>
      <c r="AC1874" s="56">
        <v>23</v>
      </c>
      <c r="AD1874" s="65">
        <v>45111</v>
      </c>
      <c r="AE1874" s="117">
        <v>500</v>
      </c>
      <c r="AF1874" s="117"/>
      <c r="AG1874" s="56" t="s">
        <v>441</v>
      </c>
      <c r="AH1874" s="204">
        <v>45124</v>
      </c>
      <c r="AI1874" s="204"/>
      <c r="AJ1874" s="204"/>
      <c r="AK1874" s="76" t="s">
        <v>1986</v>
      </c>
      <c r="AL1874" s="76">
        <v>500</v>
      </c>
      <c r="AM1874" s="76"/>
      <c r="AN1874" s="76" t="s">
        <v>1904</v>
      </c>
      <c r="AO1874" s="76"/>
      <c r="AW1874" s="65">
        <v>45035</v>
      </c>
      <c r="AX1874" s="56">
        <v>1417</v>
      </c>
      <c r="BA1874" s="58">
        <v>500</v>
      </c>
      <c r="BD1874" s="56"/>
      <c r="CS1874" s="58">
        <f>+AL1874+AT1874</f>
        <v>500</v>
      </c>
      <c r="CT1874" s="76">
        <f>+BA1874+BG1874+BM1874+BS1874+BY1874+CE1874+CK1874+CQ1874</f>
        <v>500</v>
      </c>
      <c r="CU1874" s="76">
        <f>+CS1874-CT1874</f>
        <v>0</v>
      </c>
      <c r="CV1874" s="81">
        <f>+AE1874-AL1874-AT1874</f>
        <v>0</v>
      </c>
    </row>
    <row r="1875" spans="1:100">
      <c r="A1875" s="56" t="s">
        <v>789</v>
      </c>
      <c r="B1875" s="13">
        <v>107</v>
      </c>
      <c r="C1875" s="15" t="s">
        <v>402</v>
      </c>
      <c r="D1875" s="15" t="s">
        <v>403</v>
      </c>
      <c r="E1875" s="13" t="s">
        <v>793</v>
      </c>
      <c r="F1875" s="13">
        <v>2</v>
      </c>
      <c r="G1875" s="13" t="s">
        <v>269</v>
      </c>
      <c r="H1875" s="13">
        <v>5</v>
      </c>
      <c r="I1875" s="55">
        <v>136.85</v>
      </c>
      <c r="J1875" s="55">
        <v>42499</v>
      </c>
      <c r="K1875" s="15">
        <v>0</v>
      </c>
      <c r="L1875" s="15" t="s">
        <v>41</v>
      </c>
      <c r="M1875" s="62" t="s">
        <v>14</v>
      </c>
      <c r="N1875" s="56" t="s">
        <v>168</v>
      </c>
      <c r="O1875" s="56" t="s">
        <v>790</v>
      </c>
      <c r="P1875" s="62" t="s">
        <v>14</v>
      </c>
      <c r="Q1875" s="86" t="s">
        <v>791</v>
      </c>
      <c r="R1875" s="56" t="s">
        <v>792</v>
      </c>
      <c r="S1875" s="56" t="s">
        <v>465</v>
      </c>
      <c r="T1875" s="13" t="s">
        <v>269</v>
      </c>
      <c r="U1875" s="13">
        <v>5</v>
      </c>
      <c r="V1875" s="13">
        <v>130.13</v>
      </c>
      <c r="W1875" s="125"/>
      <c r="X1875" s="65">
        <v>44412</v>
      </c>
      <c r="Y1875" s="65">
        <v>44936</v>
      </c>
      <c r="Z1875" s="69" t="s">
        <v>1080</v>
      </c>
      <c r="AA1875" s="322">
        <v>44732</v>
      </c>
      <c r="AB1875" s="56">
        <v>73</v>
      </c>
      <c r="AC1875" s="56">
        <v>24</v>
      </c>
      <c r="AD1875" s="65">
        <v>45142</v>
      </c>
      <c r="AE1875" s="117">
        <v>500</v>
      </c>
      <c r="AF1875" s="117"/>
      <c r="AG1875" s="56" t="s">
        <v>441</v>
      </c>
      <c r="AH1875" s="204">
        <v>45146</v>
      </c>
      <c r="AI1875" s="204"/>
      <c r="AJ1875" s="204"/>
      <c r="AK1875" s="76" t="s">
        <v>1987</v>
      </c>
      <c r="AL1875" s="76">
        <v>500</v>
      </c>
      <c r="AM1875" s="76"/>
      <c r="AN1875" s="76" t="s">
        <v>1905</v>
      </c>
      <c r="AO1875" s="76"/>
      <c r="AW1875" s="65">
        <v>45144</v>
      </c>
      <c r="AX1875" s="56">
        <v>1796</v>
      </c>
      <c r="BA1875" s="58">
        <v>500</v>
      </c>
      <c r="BD1875" s="56"/>
      <c r="CS1875" s="58">
        <f>+AL1875+AT1875</f>
        <v>500</v>
      </c>
      <c r="CT1875" s="76">
        <f>+BA1875+BG1875+BM1875+BS1875+BY1875+CE1875+CK1875+CQ1875</f>
        <v>500</v>
      </c>
      <c r="CU1875" s="76">
        <f>+CS1875-CT1875</f>
        <v>0</v>
      </c>
      <c r="CV1875" s="81">
        <f>+AE1875-AL1875-AT1875</f>
        <v>0</v>
      </c>
    </row>
    <row r="1876" spans="1:100">
      <c r="A1876" s="56" t="s">
        <v>789</v>
      </c>
      <c r="B1876" s="13">
        <v>107</v>
      </c>
      <c r="C1876" s="15" t="s">
        <v>402</v>
      </c>
      <c r="D1876" s="15" t="s">
        <v>403</v>
      </c>
      <c r="E1876" s="13" t="s">
        <v>793</v>
      </c>
      <c r="F1876" s="13">
        <v>2</v>
      </c>
      <c r="G1876" s="13" t="s">
        <v>269</v>
      </c>
      <c r="H1876" s="13">
        <v>5</v>
      </c>
      <c r="I1876" s="55">
        <v>136.85</v>
      </c>
      <c r="J1876" s="55">
        <v>42499</v>
      </c>
      <c r="K1876" s="15">
        <v>0</v>
      </c>
      <c r="L1876" s="15" t="s">
        <v>41</v>
      </c>
      <c r="M1876" s="62" t="s">
        <v>14</v>
      </c>
      <c r="N1876" s="56" t="s">
        <v>168</v>
      </c>
      <c r="O1876" s="56" t="s">
        <v>790</v>
      </c>
      <c r="P1876" s="62" t="s">
        <v>14</v>
      </c>
      <c r="Q1876" s="86" t="s">
        <v>791</v>
      </c>
      <c r="R1876" s="56" t="s">
        <v>792</v>
      </c>
      <c r="S1876" s="56" t="s">
        <v>465</v>
      </c>
      <c r="T1876" s="13" t="s">
        <v>269</v>
      </c>
      <c r="U1876" s="13">
        <v>5</v>
      </c>
      <c r="V1876" s="13">
        <v>130.13</v>
      </c>
      <c r="W1876" s="125"/>
      <c r="X1876" s="65">
        <v>44412</v>
      </c>
      <c r="Y1876" s="65">
        <v>44936</v>
      </c>
      <c r="Z1876" s="69" t="s">
        <v>1080</v>
      </c>
      <c r="AA1876" s="322">
        <v>44732</v>
      </c>
      <c r="AB1876" s="56">
        <v>73</v>
      </c>
      <c r="AC1876" s="56">
        <v>25</v>
      </c>
      <c r="AD1876" s="65">
        <v>45173</v>
      </c>
      <c r="AE1876" s="117">
        <v>500</v>
      </c>
      <c r="AF1876" s="117"/>
      <c r="AG1876" s="56" t="s">
        <v>441</v>
      </c>
      <c r="AH1876" s="204">
        <v>45175</v>
      </c>
      <c r="AI1876" s="204"/>
      <c r="AJ1876" s="204"/>
      <c r="AK1876" s="76" t="s">
        <v>1988</v>
      </c>
      <c r="AL1876" s="76">
        <v>500</v>
      </c>
      <c r="AM1876" s="76"/>
      <c r="AN1876" s="76" t="s">
        <v>1908</v>
      </c>
      <c r="AO1876" s="76"/>
      <c r="AW1876" s="65">
        <v>45173</v>
      </c>
      <c r="AX1876" s="56">
        <v>1872</v>
      </c>
      <c r="BA1876" s="58">
        <v>500</v>
      </c>
      <c r="BD1876" s="56"/>
      <c r="CS1876" s="58">
        <f>+AL1876+AT1876</f>
        <v>500</v>
      </c>
      <c r="CT1876" s="76">
        <f>+BA1876+BG1876+BM1876+BS1876+BY1876+CE1876+CK1876+CQ1876</f>
        <v>500</v>
      </c>
      <c r="CU1876" s="76">
        <f>+CS1876-CT1876</f>
        <v>0</v>
      </c>
      <c r="CV1876" s="81">
        <f>+AE1876-AL1876-AT1876</f>
        <v>0</v>
      </c>
    </row>
    <row r="1877" spans="1:100">
      <c r="A1877" s="56" t="s">
        <v>789</v>
      </c>
      <c r="B1877" s="13">
        <v>107</v>
      </c>
      <c r="C1877" s="15" t="s">
        <v>402</v>
      </c>
      <c r="D1877" s="15" t="s">
        <v>403</v>
      </c>
      <c r="E1877" s="13" t="s">
        <v>793</v>
      </c>
      <c r="F1877" s="13">
        <v>2</v>
      </c>
      <c r="G1877" s="13" t="s">
        <v>269</v>
      </c>
      <c r="H1877" s="13">
        <v>5</v>
      </c>
      <c r="I1877" s="55">
        <v>136.85</v>
      </c>
      <c r="J1877" s="55">
        <v>42499</v>
      </c>
      <c r="K1877" s="15">
        <v>0</v>
      </c>
      <c r="L1877" s="15" t="s">
        <v>41</v>
      </c>
      <c r="M1877" s="62" t="s">
        <v>14</v>
      </c>
      <c r="N1877" s="56" t="s">
        <v>168</v>
      </c>
      <c r="O1877" s="56" t="s">
        <v>790</v>
      </c>
      <c r="P1877" s="62" t="s">
        <v>14</v>
      </c>
      <c r="Q1877" s="86" t="s">
        <v>791</v>
      </c>
      <c r="R1877" s="56" t="s">
        <v>792</v>
      </c>
      <c r="S1877" s="56" t="s">
        <v>465</v>
      </c>
      <c r="T1877" s="13" t="s">
        <v>269</v>
      </c>
      <c r="U1877" s="13">
        <v>5</v>
      </c>
      <c r="V1877" s="13">
        <v>130.13</v>
      </c>
      <c r="W1877" s="125"/>
      <c r="X1877" s="65">
        <v>44412</v>
      </c>
      <c r="Y1877" s="65">
        <v>44936</v>
      </c>
      <c r="Z1877" s="69" t="s">
        <v>1080</v>
      </c>
      <c r="AA1877" s="322">
        <v>44732</v>
      </c>
      <c r="AB1877" s="56">
        <v>73</v>
      </c>
      <c r="AC1877" s="56">
        <v>26</v>
      </c>
      <c r="AD1877" s="65">
        <v>45203</v>
      </c>
      <c r="AE1877" s="117">
        <v>500</v>
      </c>
      <c r="AF1877" s="117"/>
      <c r="AG1877" s="56" t="s">
        <v>441</v>
      </c>
      <c r="AH1877" s="204">
        <v>45224</v>
      </c>
      <c r="AI1877" s="204"/>
      <c r="AJ1877" s="204"/>
      <c r="AK1877" s="76" t="s">
        <v>1989</v>
      </c>
      <c r="AL1877" s="76">
        <v>500</v>
      </c>
      <c r="AM1877" s="76"/>
      <c r="AN1877" s="76" t="s">
        <v>1909</v>
      </c>
      <c r="AO1877" s="76"/>
      <c r="AW1877" s="65">
        <v>45224</v>
      </c>
      <c r="AX1877" s="56">
        <v>1990</v>
      </c>
      <c r="BA1877" s="58">
        <v>500</v>
      </c>
      <c r="BD1877" s="56"/>
      <c r="CS1877" s="58">
        <f>+AL1877+AT1877</f>
        <v>500</v>
      </c>
      <c r="CT1877" s="76">
        <f>+BA1877+BG1877+BM1877+BS1877+BY1877+CE1877+CK1877+CQ1877</f>
        <v>500</v>
      </c>
      <c r="CU1877" s="76">
        <f>+CS1877-CT1877</f>
        <v>0</v>
      </c>
      <c r="CV1877" s="81">
        <f>+AE1877-AL1877-AT1877</f>
        <v>0</v>
      </c>
    </row>
    <row r="1878" spans="1:100">
      <c r="A1878" s="56" t="s">
        <v>789</v>
      </c>
      <c r="B1878" s="13">
        <v>107</v>
      </c>
      <c r="C1878" s="15" t="s">
        <v>402</v>
      </c>
      <c r="D1878" s="15" t="s">
        <v>403</v>
      </c>
      <c r="E1878" s="13" t="s">
        <v>793</v>
      </c>
      <c r="F1878" s="13">
        <v>2</v>
      </c>
      <c r="G1878" s="13" t="s">
        <v>269</v>
      </c>
      <c r="H1878" s="13">
        <v>5</v>
      </c>
      <c r="I1878" s="55">
        <v>136.85</v>
      </c>
      <c r="J1878" s="55">
        <v>42499</v>
      </c>
      <c r="K1878" s="15">
        <v>0</v>
      </c>
      <c r="L1878" s="15" t="s">
        <v>41</v>
      </c>
      <c r="M1878" s="62" t="s">
        <v>14</v>
      </c>
      <c r="N1878" s="56" t="s">
        <v>168</v>
      </c>
      <c r="O1878" s="56" t="s">
        <v>790</v>
      </c>
      <c r="P1878" s="62" t="s">
        <v>14</v>
      </c>
      <c r="Q1878" s="86" t="s">
        <v>791</v>
      </c>
      <c r="R1878" s="56" t="s">
        <v>792</v>
      </c>
      <c r="S1878" s="56" t="s">
        <v>465</v>
      </c>
      <c r="T1878" s="13" t="s">
        <v>269</v>
      </c>
      <c r="U1878" s="13">
        <v>5</v>
      </c>
      <c r="V1878" s="13">
        <v>130.13</v>
      </c>
      <c r="W1878" s="125"/>
      <c r="X1878" s="65">
        <v>44412</v>
      </c>
      <c r="Y1878" s="65">
        <v>44936</v>
      </c>
      <c r="Z1878" s="69" t="s">
        <v>1080</v>
      </c>
      <c r="AA1878" s="322">
        <v>44732</v>
      </c>
      <c r="AB1878" s="56">
        <v>73</v>
      </c>
      <c r="AC1878" s="56">
        <v>27</v>
      </c>
      <c r="AD1878" s="65">
        <v>45234</v>
      </c>
      <c r="AE1878" s="117">
        <v>500</v>
      </c>
      <c r="AF1878" s="117"/>
      <c r="AG1878" s="56" t="s">
        <v>441</v>
      </c>
      <c r="AH1878" s="204">
        <v>45246</v>
      </c>
      <c r="AI1878" s="204"/>
      <c r="AJ1878" s="204"/>
      <c r="AK1878" s="76" t="s">
        <v>1990</v>
      </c>
      <c r="AL1878" s="76">
        <v>500</v>
      </c>
      <c r="AM1878" s="76"/>
      <c r="AN1878" s="76" t="s">
        <v>1912</v>
      </c>
      <c r="AO1878" s="76"/>
      <c r="AW1878" s="65">
        <v>45244</v>
      </c>
      <c r="AX1878" s="56">
        <v>2051</v>
      </c>
      <c r="BA1878" s="58">
        <v>500</v>
      </c>
      <c r="BD1878" s="56"/>
      <c r="CS1878" s="58">
        <f>+AL1878+AT1878</f>
        <v>500</v>
      </c>
      <c r="CT1878" s="76">
        <f>+BA1878+BG1878+BM1878+BS1878+BY1878+CE1878+CK1878+CQ1878</f>
        <v>500</v>
      </c>
      <c r="CU1878" s="76">
        <f>+CS1878-CT1878</f>
        <v>0</v>
      </c>
      <c r="CV1878" s="81">
        <f>+AE1878-AL1878-AT1878</f>
        <v>0</v>
      </c>
    </row>
    <row r="1879" spans="1:100" ht="12.75">
      <c r="A1879" s="56" t="s">
        <v>789</v>
      </c>
      <c r="B1879" s="13">
        <v>107</v>
      </c>
      <c r="C1879" s="15" t="s">
        <v>402</v>
      </c>
      <c r="D1879" s="15" t="s">
        <v>403</v>
      </c>
      <c r="E1879" s="13" t="s">
        <v>793</v>
      </c>
      <c r="F1879" s="13">
        <v>2</v>
      </c>
      <c r="G1879" s="13" t="s">
        <v>269</v>
      </c>
      <c r="H1879" s="13">
        <v>5</v>
      </c>
      <c r="I1879" s="55">
        <v>136.85</v>
      </c>
      <c r="J1879" s="55">
        <v>42499</v>
      </c>
      <c r="K1879" s="15">
        <v>0</v>
      </c>
      <c r="L1879" s="15" t="s">
        <v>41</v>
      </c>
      <c r="M1879" s="62" t="s">
        <v>14</v>
      </c>
      <c r="N1879" s="56" t="s">
        <v>168</v>
      </c>
      <c r="O1879" s="56" t="s">
        <v>790</v>
      </c>
      <c r="P1879" s="62" t="s">
        <v>14</v>
      </c>
      <c r="Q1879" s="86" t="s">
        <v>791</v>
      </c>
      <c r="R1879" s="56" t="s">
        <v>792</v>
      </c>
      <c r="S1879" s="56" t="s">
        <v>465</v>
      </c>
      <c r="T1879" s="13" t="s">
        <v>269</v>
      </c>
      <c r="U1879" s="13">
        <v>5</v>
      </c>
      <c r="V1879" s="13">
        <v>130.13</v>
      </c>
      <c r="W1879" s="125"/>
      <c r="X1879" s="65">
        <v>44412</v>
      </c>
      <c r="Y1879" s="65">
        <v>44936</v>
      </c>
      <c r="Z1879" s="69" t="s">
        <v>1080</v>
      </c>
      <c r="AA1879" s="322">
        <v>44732</v>
      </c>
      <c r="AB1879" s="56">
        <v>73</v>
      </c>
      <c r="AC1879" s="56">
        <v>28</v>
      </c>
      <c r="AD1879" s="65">
        <v>45264</v>
      </c>
      <c r="AE1879" s="117">
        <v>500</v>
      </c>
      <c r="AF1879" s="117"/>
      <c r="AG1879" s="56" t="s">
        <v>441</v>
      </c>
      <c r="AH1879" s="204">
        <v>45267</v>
      </c>
      <c r="AI1879" s="204"/>
      <c r="AJ1879" s="204"/>
      <c r="AK1879" s="76" t="s">
        <v>1991</v>
      </c>
      <c r="AL1879" s="76">
        <v>500</v>
      </c>
      <c r="AM1879" s="76"/>
      <c r="AN1879" s="76" t="s">
        <v>1914</v>
      </c>
      <c r="AO1879" s="76"/>
      <c r="AW1879" s="65">
        <v>45262</v>
      </c>
      <c r="AX1879" s="56">
        <v>2090</v>
      </c>
      <c r="AY1879" s="165"/>
      <c r="BA1879" s="203">
        <v>500</v>
      </c>
      <c r="BD1879" s="56"/>
      <c r="CS1879" s="58">
        <f>+AL1879+AT1879</f>
        <v>500</v>
      </c>
      <c r="CT1879" s="76">
        <f>+BA1879+BG1879+BM1879+BS1879+BY1879+CE1879+CK1879+CQ1879</f>
        <v>500</v>
      </c>
      <c r="CU1879" s="76">
        <f>+CS1879-CT1879</f>
        <v>0</v>
      </c>
      <c r="CV1879" s="81">
        <f>+AE1879-AL1879-AT1879</f>
        <v>0</v>
      </c>
    </row>
    <row r="1880" spans="1:100" ht="12.75">
      <c r="A1880" s="56" t="s">
        <v>789</v>
      </c>
      <c r="B1880" s="13">
        <v>107</v>
      </c>
      <c r="C1880" s="15" t="s">
        <v>402</v>
      </c>
      <c r="D1880" s="15" t="s">
        <v>403</v>
      </c>
      <c r="E1880" s="13" t="s">
        <v>793</v>
      </c>
      <c r="F1880" s="13">
        <v>2</v>
      </c>
      <c r="G1880" s="13" t="s">
        <v>269</v>
      </c>
      <c r="H1880" s="13">
        <v>5</v>
      </c>
      <c r="I1880" s="55">
        <v>136.85</v>
      </c>
      <c r="J1880" s="55">
        <v>42499</v>
      </c>
      <c r="K1880" s="15">
        <v>0</v>
      </c>
      <c r="L1880" s="15" t="s">
        <v>41</v>
      </c>
      <c r="M1880" s="62" t="s">
        <v>14</v>
      </c>
      <c r="N1880" s="56" t="s">
        <v>168</v>
      </c>
      <c r="O1880" s="56" t="s">
        <v>790</v>
      </c>
      <c r="P1880" s="62" t="s">
        <v>14</v>
      </c>
      <c r="Q1880" s="86" t="s">
        <v>791</v>
      </c>
      <c r="R1880" s="56" t="s">
        <v>792</v>
      </c>
      <c r="S1880" s="56" t="s">
        <v>465</v>
      </c>
      <c r="T1880" s="13" t="s">
        <v>269</v>
      </c>
      <c r="U1880" s="13">
        <v>5</v>
      </c>
      <c r="V1880" s="13">
        <v>130.13</v>
      </c>
      <c r="W1880" s="125"/>
      <c r="X1880" s="65">
        <v>44412</v>
      </c>
      <c r="Y1880" s="65">
        <v>44936</v>
      </c>
      <c r="Z1880" s="69" t="s">
        <v>1080</v>
      </c>
      <c r="AA1880" s="322">
        <v>44732</v>
      </c>
      <c r="AB1880" s="56">
        <v>73</v>
      </c>
      <c r="AC1880" s="56">
        <v>29</v>
      </c>
      <c r="AD1880" s="65">
        <v>45295</v>
      </c>
      <c r="AE1880" s="117">
        <v>500</v>
      </c>
      <c r="AF1880" s="117"/>
      <c r="AG1880" s="56" t="s">
        <v>441</v>
      </c>
      <c r="AH1880" s="204">
        <v>45302</v>
      </c>
      <c r="AI1880" s="204"/>
      <c r="AJ1880" s="204"/>
      <c r="AK1880" s="76" t="s">
        <v>1992</v>
      </c>
      <c r="AL1880" s="76">
        <v>500</v>
      </c>
      <c r="AM1880" s="76"/>
      <c r="AN1880" s="76" t="s">
        <v>1915</v>
      </c>
      <c r="AO1880" s="76"/>
      <c r="AW1880" s="65">
        <v>45296</v>
      </c>
      <c r="AX1880" s="56">
        <v>2186</v>
      </c>
      <c r="AY1880" s="165"/>
      <c r="BA1880" s="203">
        <v>500</v>
      </c>
      <c r="BD1880" s="56"/>
      <c r="CS1880" s="58">
        <f>+AL1880+AT1880</f>
        <v>500</v>
      </c>
      <c r="CT1880" s="76">
        <f>+BA1880+BG1880+BM1880+BS1880+BY1880+CE1880+CK1880+CQ1880</f>
        <v>500</v>
      </c>
      <c r="CU1880" s="76">
        <f>+CS1880-CT1880</f>
        <v>0</v>
      </c>
      <c r="CV1880" s="81">
        <f>+AE1880-AL1880-AT1880</f>
        <v>0</v>
      </c>
    </row>
    <row r="1881" spans="1:100">
      <c r="A1881" s="56" t="s">
        <v>789</v>
      </c>
      <c r="B1881" s="13">
        <v>107</v>
      </c>
      <c r="C1881" s="15" t="s">
        <v>402</v>
      </c>
      <c r="D1881" s="15" t="s">
        <v>403</v>
      </c>
      <c r="E1881" s="13" t="s">
        <v>793</v>
      </c>
      <c r="F1881" s="13">
        <v>2</v>
      </c>
      <c r="G1881" s="13" t="s">
        <v>269</v>
      </c>
      <c r="H1881" s="13">
        <v>5</v>
      </c>
      <c r="I1881" s="55">
        <v>136.85</v>
      </c>
      <c r="J1881" s="55">
        <v>42499</v>
      </c>
      <c r="K1881" s="15">
        <v>0</v>
      </c>
      <c r="L1881" s="15" t="s">
        <v>41</v>
      </c>
      <c r="M1881" s="62" t="s">
        <v>14</v>
      </c>
      <c r="N1881" s="56" t="s">
        <v>168</v>
      </c>
      <c r="O1881" s="56" t="s">
        <v>790</v>
      </c>
      <c r="P1881" s="62" t="s">
        <v>14</v>
      </c>
      <c r="Q1881" s="86" t="s">
        <v>791</v>
      </c>
      <c r="R1881" s="56" t="s">
        <v>792</v>
      </c>
      <c r="S1881" s="56" t="s">
        <v>465</v>
      </c>
      <c r="T1881" s="13" t="s">
        <v>269</v>
      </c>
      <c r="U1881" s="13">
        <v>5</v>
      </c>
      <c r="V1881" s="13">
        <v>130.13</v>
      </c>
      <c r="W1881" s="125"/>
      <c r="X1881" s="65">
        <v>44412</v>
      </c>
      <c r="Y1881" s="65">
        <v>44936</v>
      </c>
      <c r="Z1881" s="69" t="s">
        <v>1080</v>
      </c>
      <c r="AA1881" s="322">
        <v>44732</v>
      </c>
      <c r="AB1881" s="56">
        <v>73</v>
      </c>
      <c r="AC1881" s="56">
        <v>30</v>
      </c>
      <c r="AD1881" s="65">
        <v>45326</v>
      </c>
      <c r="AE1881" s="117">
        <v>500</v>
      </c>
      <c r="AF1881" s="117"/>
      <c r="AG1881" s="56" t="s">
        <v>441</v>
      </c>
      <c r="AH1881" s="204">
        <v>45341</v>
      </c>
      <c r="AI1881" s="204"/>
      <c r="AJ1881" s="204"/>
      <c r="AK1881" s="76" t="s">
        <v>1993</v>
      </c>
      <c r="AL1881" s="76">
        <v>500</v>
      </c>
      <c r="AM1881" s="76"/>
      <c r="AN1881" s="76" t="s">
        <v>1917</v>
      </c>
      <c r="AO1881" s="76"/>
      <c r="AW1881" s="65">
        <v>45339</v>
      </c>
      <c r="AX1881" s="56">
        <v>2323</v>
      </c>
      <c r="BA1881" s="58">
        <v>500</v>
      </c>
      <c r="BD1881" s="56"/>
      <c r="CS1881" s="58">
        <f>+AL1881+AT1881</f>
        <v>500</v>
      </c>
      <c r="CT1881" s="76">
        <f>+BA1881+BG1881+BM1881+BS1881+BY1881+CE1881+CK1881+CQ1881</f>
        <v>500</v>
      </c>
      <c r="CU1881" s="76">
        <f>+CS1881-CT1881</f>
        <v>0</v>
      </c>
      <c r="CV1881" s="81">
        <f>+AE1881-AL1881-AT1881</f>
        <v>0</v>
      </c>
    </row>
    <row r="1882" spans="1:100">
      <c r="A1882" s="56" t="s">
        <v>789</v>
      </c>
      <c r="B1882" s="13">
        <v>107</v>
      </c>
      <c r="C1882" s="15" t="s">
        <v>402</v>
      </c>
      <c r="D1882" s="15" t="s">
        <v>403</v>
      </c>
      <c r="E1882" s="13" t="s">
        <v>793</v>
      </c>
      <c r="F1882" s="13">
        <v>2</v>
      </c>
      <c r="G1882" s="13" t="s">
        <v>269</v>
      </c>
      <c r="H1882" s="13">
        <v>5</v>
      </c>
      <c r="I1882" s="55">
        <v>136.85</v>
      </c>
      <c r="J1882" s="55">
        <v>42499</v>
      </c>
      <c r="K1882" s="15">
        <v>0</v>
      </c>
      <c r="L1882" s="15" t="s">
        <v>41</v>
      </c>
      <c r="M1882" s="62" t="s">
        <v>14</v>
      </c>
      <c r="N1882" s="56" t="s">
        <v>168</v>
      </c>
      <c r="O1882" s="56" t="s">
        <v>790</v>
      </c>
      <c r="P1882" s="62" t="s">
        <v>14</v>
      </c>
      <c r="Q1882" s="86" t="s">
        <v>791</v>
      </c>
      <c r="R1882" s="56" t="s">
        <v>792</v>
      </c>
      <c r="S1882" s="56" t="s">
        <v>465</v>
      </c>
      <c r="T1882" s="13" t="s">
        <v>269</v>
      </c>
      <c r="U1882" s="13">
        <v>5</v>
      </c>
      <c r="V1882" s="13">
        <v>130.13</v>
      </c>
      <c r="W1882" s="125"/>
      <c r="X1882" s="65">
        <v>44412</v>
      </c>
      <c r="Y1882" s="65">
        <v>44936</v>
      </c>
      <c r="Z1882" s="69" t="s">
        <v>1080</v>
      </c>
      <c r="AA1882" s="322">
        <v>44732</v>
      </c>
      <c r="AB1882" s="56">
        <v>73</v>
      </c>
      <c r="AC1882" s="56">
        <v>31</v>
      </c>
      <c r="AD1882" s="65">
        <v>45355</v>
      </c>
      <c r="AE1882" s="117">
        <v>500</v>
      </c>
      <c r="AF1882" s="117"/>
      <c r="AG1882" s="56" t="s">
        <v>441</v>
      </c>
      <c r="AH1882" s="204">
        <v>45357</v>
      </c>
      <c r="AI1882" s="204"/>
      <c r="AJ1882" s="204"/>
      <c r="AK1882" s="76" t="s">
        <v>1994</v>
      </c>
      <c r="AL1882" s="76">
        <v>500</v>
      </c>
      <c r="AM1882" s="76"/>
      <c r="AN1882" s="76" t="s">
        <v>1920</v>
      </c>
      <c r="AO1882" s="76"/>
      <c r="AW1882" s="65">
        <v>45353</v>
      </c>
      <c r="AX1882" s="56">
        <v>2386</v>
      </c>
      <c r="BA1882" s="58">
        <v>500</v>
      </c>
      <c r="BD1882" s="56"/>
      <c r="CS1882" s="58">
        <f>+AL1882+AT1882</f>
        <v>500</v>
      </c>
      <c r="CT1882" s="76">
        <f>+BA1882+BG1882+BM1882+BS1882+BY1882+CE1882+CK1882+CQ1882</f>
        <v>500</v>
      </c>
      <c r="CU1882" s="76">
        <f>+CS1882-CT1882</f>
        <v>0</v>
      </c>
      <c r="CV1882" s="81">
        <f>+AE1882-AL1882-AT1882</f>
        <v>0</v>
      </c>
    </row>
    <row r="1883" spans="1:100">
      <c r="A1883" s="56" t="s">
        <v>789</v>
      </c>
      <c r="B1883" s="13">
        <v>107</v>
      </c>
      <c r="C1883" s="15" t="s">
        <v>402</v>
      </c>
      <c r="D1883" s="15" t="s">
        <v>403</v>
      </c>
      <c r="E1883" s="13" t="s">
        <v>793</v>
      </c>
      <c r="F1883" s="13">
        <v>2</v>
      </c>
      <c r="G1883" s="13" t="s">
        <v>269</v>
      </c>
      <c r="H1883" s="13">
        <v>5</v>
      </c>
      <c r="I1883" s="55">
        <v>136.85</v>
      </c>
      <c r="J1883" s="55">
        <v>42499</v>
      </c>
      <c r="K1883" s="15">
        <v>0</v>
      </c>
      <c r="L1883" s="15" t="s">
        <v>41</v>
      </c>
      <c r="M1883" s="62" t="s">
        <v>14</v>
      </c>
      <c r="N1883" s="56" t="s">
        <v>168</v>
      </c>
      <c r="O1883" s="56" t="s">
        <v>790</v>
      </c>
      <c r="P1883" s="62" t="s">
        <v>14</v>
      </c>
      <c r="Q1883" s="86" t="s">
        <v>791</v>
      </c>
      <c r="R1883" s="56" t="s">
        <v>792</v>
      </c>
      <c r="S1883" s="56" t="s">
        <v>465</v>
      </c>
      <c r="T1883" s="13" t="s">
        <v>269</v>
      </c>
      <c r="U1883" s="13">
        <v>5</v>
      </c>
      <c r="V1883" s="13">
        <v>130.13</v>
      </c>
      <c r="W1883" s="125"/>
      <c r="X1883" s="65">
        <v>44412</v>
      </c>
      <c r="Y1883" s="65">
        <v>44936</v>
      </c>
      <c r="Z1883" s="69" t="s">
        <v>1080</v>
      </c>
      <c r="AA1883" s="322">
        <v>44732</v>
      </c>
      <c r="AB1883" s="56">
        <v>73</v>
      </c>
      <c r="AC1883" s="56">
        <v>32</v>
      </c>
      <c r="AD1883" s="65">
        <v>45386</v>
      </c>
      <c r="AE1883" s="117">
        <v>500</v>
      </c>
      <c r="AF1883" s="117"/>
      <c r="AG1883" s="56" t="s">
        <v>441</v>
      </c>
      <c r="AH1883" s="204">
        <v>45425</v>
      </c>
      <c r="AI1883" s="204"/>
      <c r="AJ1883" s="204"/>
      <c r="AK1883" s="76" t="s">
        <v>1995</v>
      </c>
      <c r="AL1883" s="76">
        <v>500</v>
      </c>
      <c r="AM1883" s="76"/>
      <c r="AN1883" s="76" t="s">
        <v>1922</v>
      </c>
      <c r="AO1883" s="76"/>
      <c r="AW1883" s="65">
        <v>45384</v>
      </c>
      <c r="AX1883" s="56">
        <v>2507</v>
      </c>
      <c r="BA1883" s="58">
        <v>500</v>
      </c>
      <c r="BD1883" s="56"/>
      <c r="CS1883" s="58">
        <f>+AL1883+AT1883</f>
        <v>500</v>
      </c>
      <c r="CT1883" s="76">
        <f>+BA1883+BG1883+BM1883+BS1883+BY1883+CE1883+CK1883+CQ1883</f>
        <v>500</v>
      </c>
      <c r="CU1883" s="76">
        <f>+CS1883-CT1883</f>
        <v>0</v>
      </c>
      <c r="CV1883" s="81">
        <f>+AE1883-AL1883-AT1883</f>
        <v>0</v>
      </c>
    </row>
    <row r="1884" spans="1:100">
      <c r="A1884" s="56" t="s">
        <v>789</v>
      </c>
      <c r="B1884" s="13">
        <v>107</v>
      </c>
      <c r="C1884" s="15" t="s">
        <v>402</v>
      </c>
      <c r="D1884" s="15" t="s">
        <v>403</v>
      </c>
      <c r="E1884" s="13" t="s">
        <v>793</v>
      </c>
      <c r="F1884" s="13">
        <v>2</v>
      </c>
      <c r="G1884" s="13" t="s">
        <v>269</v>
      </c>
      <c r="H1884" s="13">
        <v>5</v>
      </c>
      <c r="I1884" s="55">
        <v>136.85</v>
      </c>
      <c r="J1884" s="55">
        <v>42499</v>
      </c>
      <c r="K1884" s="15">
        <v>0</v>
      </c>
      <c r="L1884" s="15" t="s">
        <v>41</v>
      </c>
      <c r="M1884" s="62" t="s">
        <v>14</v>
      </c>
      <c r="N1884" s="56" t="s">
        <v>168</v>
      </c>
      <c r="O1884" s="56" t="s">
        <v>790</v>
      </c>
      <c r="P1884" s="62" t="s">
        <v>14</v>
      </c>
      <c r="Q1884" s="86" t="s">
        <v>791</v>
      </c>
      <c r="R1884" s="56" t="s">
        <v>792</v>
      </c>
      <c r="S1884" s="56" t="s">
        <v>465</v>
      </c>
      <c r="T1884" s="13" t="s">
        <v>269</v>
      </c>
      <c r="U1884" s="13">
        <v>5</v>
      </c>
      <c r="V1884" s="13">
        <v>130.13</v>
      </c>
      <c r="W1884" s="125"/>
      <c r="X1884" s="65">
        <v>44412</v>
      </c>
      <c r="Y1884" s="65">
        <v>44936</v>
      </c>
      <c r="Z1884" s="69" t="s">
        <v>1080</v>
      </c>
      <c r="AA1884" s="322">
        <v>44732</v>
      </c>
      <c r="AB1884" s="56">
        <v>73</v>
      </c>
      <c r="AC1884" s="56">
        <v>33</v>
      </c>
      <c r="AD1884" s="65">
        <v>45416</v>
      </c>
      <c r="AE1884" s="117">
        <v>500</v>
      </c>
      <c r="AF1884" s="117"/>
      <c r="AG1884" s="56" t="s">
        <v>441</v>
      </c>
      <c r="AH1884" s="204">
        <v>45426</v>
      </c>
      <c r="AI1884" s="204"/>
      <c r="AJ1884" s="204"/>
      <c r="AK1884" s="76" t="s">
        <v>1996</v>
      </c>
      <c r="AL1884" s="76">
        <v>500</v>
      </c>
      <c r="AM1884" s="76"/>
      <c r="AN1884" s="76" t="s">
        <v>1923</v>
      </c>
      <c r="AO1884" s="76"/>
      <c r="AW1884" s="65">
        <v>45425</v>
      </c>
      <c r="AX1884" s="56">
        <v>2638</v>
      </c>
      <c r="BA1884" s="58">
        <v>500</v>
      </c>
      <c r="BD1884" s="56"/>
      <c r="CS1884" s="58">
        <f>+AL1884+AT1884</f>
        <v>500</v>
      </c>
      <c r="CT1884" s="76">
        <f>+BA1884+BG1884+BM1884+BS1884+BY1884+CE1884+CK1884+CQ1884</f>
        <v>500</v>
      </c>
      <c r="CU1884" s="76">
        <f>+CS1884-CT1884</f>
        <v>0</v>
      </c>
      <c r="CV1884" s="81">
        <f>+AE1884-AL1884-AT1884</f>
        <v>0</v>
      </c>
    </row>
    <row r="1885" spans="1:100">
      <c r="A1885" s="56" t="s">
        <v>789</v>
      </c>
      <c r="B1885" s="13">
        <v>107</v>
      </c>
      <c r="C1885" s="15" t="s">
        <v>402</v>
      </c>
      <c r="D1885" s="15" t="s">
        <v>403</v>
      </c>
      <c r="E1885" s="13" t="s">
        <v>793</v>
      </c>
      <c r="F1885" s="13">
        <v>2</v>
      </c>
      <c r="G1885" s="13" t="s">
        <v>269</v>
      </c>
      <c r="H1885" s="13">
        <v>5</v>
      </c>
      <c r="I1885" s="55">
        <v>136.85</v>
      </c>
      <c r="J1885" s="55">
        <v>42499</v>
      </c>
      <c r="K1885" s="15">
        <v>0</v>
      </c>
      <c r="L1885" s="15" t="s">
        <v>41</v>
      </c>
      <c r="M1885" s="62" t="s">
        <v>14</v>
      </c>
      <c r="N1885" s="56" t="s">
        <v>168</v>
      </c>
      <c r="O1885" s="56" t="s">
        <v>790</v>
      </c>
      <c r="P1885" s="62" t="s">
        <v>14</v>
      </c>
      <c r="Q1885" s="86" t="s">
        <v>791</v>
      </c>
      <c r="R1885" s="56" t="s">
        <v>792</v>
      </c>
      <c r="S1885" s="56" t="s">
        <v>465</v>
      </c>
      <c r="T1885" s="13" t="s">
        <v>269</v>
      </c>
      <c r="U1885" s="13">
        <v>5</v>
      </c>
      <c r="V1885" s="13">
        <v>130.13</v>
      </c>
      <c r="W1885" s="125"/>
      <c r="X1885" s="65">
        <v>44412</v>
      </c>
      <c r="Y1885" s="65">
        <v>44936</v>
      </c>
      <c r="Z1885" s="69" t="s">
        <v>1080</v>
      </c>
      <c r="AA1885" s="322">
        <v>44732</v>
      </c>
      <c r="AB1885" s="56">
        <v>73</v>
      </c>
      <c r="AC1885" s="56">
        <v>34</v>
      </c>
      <c r="AD1885" s="65">
        <v>45447</v>
      </c>
      <c r="AE1885" s="117">
        <v>500</v>
      </c>
      <c r="AF1885" s="117"/>
      <c r="AG1885" s="56" t="s">
        <v>441</v>
      </c>
      <c r="AH1885" s="204">
        <v>45453</v>
      </c>
      <c r="AI1885" s="204"/>
      <c r="AJ1885" s="204"/>
      <c r="AK1885" s="76" t="s">
        <v>1997</v>
      </c>
      <c r="AL1885" s="76">
        <v>500</v>
      </c>
      <c r="AM1885" s="76"/>
      <c r="AN1885" s="76" t="s">
        <v>1925</v>
      </c>
      <c r="AO1885" s="76"/>
      <c r="AW1885" s="65">
        <v>45449</v>
      </c>
      <c r="AX1885" s="56">
        <v>2759</v>
      </c>
      <c r="BA1885" s="58">
        <v>500</v>
      </c>
      <c r="BD1885" s="56"/>
      <c r="CS1885" s="58">
        <f>+AL1885+AT1885</f>
        <v>500</v>
      </c>
      <c r="CT1885" s="76">
        <f>+BA1885+BG1885+BM1885+BS1885+BY1885+CE1885+CK1885+CQ1885</f>
        <v>500</v>
      </c>
      <c r="CU1885" s="76">
        <f>+CS1885-CT1885</f>
        <v>0</v>
      </c>
      <c r="CV1885" s="81">
        <f>+AE1885-AL1885-AT1885</f>
        <v>0</v>
      </c>
    </row>
    <row r="1886" spans="1:100">
      <c r="A1886" s="56" t="s">
        <v>789</v>
      </c>
      <c r="B1886" s="13">
        <v>107</v>
      </c>
      <c r="C1886" s="15" t="s">
        <v>402</v>
      </c>
      <c r="D1886" s="15" t="s">
        <v>403</v>
      </c>
      <c r="E1886" s="13" t="s">
        <v>793</v>
      </c>
      <c r="F1886" s="13">
        <v>2</v>
      </c>
      <c r="G1886" s="13" t="s">
        <v>269</v>
      </c>
      <c r="H1886" s="13">
        <v>5</v>
      </c>
      <c r="I1886" s="55">
        <v>136.85</v>
      </c>
      <c r="J1886" s="55">
        <v>42499</v>
      </c>
      <c r="K1886" s="15">
        <v>0</v>
      </c>
      <c r="L1886" s="15" t="s">
        <v>41</v>
      </c>
      <c r="M1886" s="62" t="s">
        <v>14</v>
      </c>
      <c r="N1886" s="56" t="s">
        <v>168</v>
      </c>
      <c r="O1886" s="56" t="s">
        <v>790</v>
      </c>
      <c r="P1886" s="62" t="s">
        <v>14</v>
      </c>
      <c r="Q1886" s="86" t="s">
        <v>791</v>
      </c>
      <c r="R1886" s="56" t="s">
        <v>792</v>
      </c>
      <c r="S1886" s="56" t="s">
        <v>465</v>
      </c>
      <c r="T1886" s="13" t="s">
        <v>269</v>
      </c>
      <c r="U1886" s="13">
        <v>5</v>
      </c>
      <c r="V1886" s="13">
        <v>130.13</v>
      </c>
      <c r="W1886" s="125"/>
      <c r="X1886" s="65">
        <v>44412</v>
      </c>
      <c r="Y1886" s="65">
        <v>44936</v>
      </c>
      <c r="Z1886" s="69" t="s">
        <v>1080</v>
      </c>
      <c r="AA1886" s="322">
        <v>44732</v>
      </c>
      <c r="AB1886" s="56">
        <v>73</v>
      </c>
      <c r="AC1886" s="56">
        <v>35</v>
      </c>
      <c r="AD1886" s="65">
        <v>45477</v>
      </c>
      <c r="AE1886" s="117">
        <v>500</v>
      </c>
      <c r="AF1886" s="117"/>
      <c r="AG1886" s="56" t="s">
        <v>441</v>
      </c>
      <c r="AH1886" s="204">
        <v>45488</v>
      </c>
      <c r="AI1886" s="204"/>
      <c r="AJ1886" s="204"/>
      <c r="AK1886" s="76" t="s">
        <v>1998</v>
      </c>
      <c r="AL1886" s="76">
        <v>500</v>
      </c>
      <c r="AM1886" s="76"/>
      <c r="AN1886" s="76" t="s">
        <v>1927</v>
      </c>
      <c r="AO1886" s="76"/>
      <c r="AW1886" s="65">
        <v>45487</v>
      </c>
      <c r="AX1886" s="56">
        <v>2904</v>
      </c>
      <c r="BA1886" s="58">
        <v>500</v>
      </c>
      <c r="BD1886" s="56"/>
      <c r="CS1886" s="58">
        <f>+AL1886+AT1886</f>
        <v>500</v>
      </c>
      <c r="CT1886" s="76">
        <f>+BA1886+BG1886+BM1886+BS1886+BY1886+CE1886+CK1886+CQ1886</f>
        <v>500</v>
      </c>
      <c r="CU1886" s="76">
        <f>+CS1886-CT1886</f>
        <v>0</v>
      </c>
      <c r="CV1886" s="81">
        <f>+AE1886-AL1886-AT1886</f>
        <v>0</v>
      </c>
    </row>
    <row r="1887" spans="1:100">
      <c r="A1887" s="56" t="s">
        <v>789</v>
      </c>
      <c r="B1887" s="13">
        <v>107</v>
      </c>
      <c r="C1887" s="15" t="s">
        <v>402</v>
      </c>
      <c r="D1887" s="15" t="s">
        <v>403</v>
      </c>
      <c r="E1887" s="13" t="s">
        <v>793</v>
      </c>
      <c r="F1887" s="13">
        <v>2</v>
      </c>
      <c r="G1887" s="13" t="s">
        <v>269</v>
      </c>
      <c r="H1887" s="13">
        <v>5</v>
      </c>
      <c r="I1887" s="55">
        <v>136.85</v>
      </c>
      <c r="J1887" s="55">
        <v>42499</v>
      </c>
      <c r="K1887" s="15">
        <v>0</v>
      </c>
      <c r="L1887" s="15" t="s">
        <v>41</v>
      </c>
      <c r="M1887" s="62" t="s">
        <v>14</v>
      </c>
      <c r="N1887" s="56" t="s">
        <v>168</v>
      </c>
      <c r="O1887" s="56" t="s">
        <v>790</v>
      </c>
      <c r="P1887" s="62" t="s">
        <v>14</v>
      </c>
      <c r="Q1887" s="86" t="s">
        <v>791</v>
      </c>
      <c r="R1887" s="56" t="s">
        <v>792</v>
      </c>
      <c r="S1887" s="56" t="s">
        <v>465</v>
      </c>
      <c r="T1887" s="13" t="s">
        <v>269</v>
      </c>
      <c r="U1887" s="13">
        <v>5</v>
      </c>
      <c r="V1887" s="13">
        <v>130.13</v>
      </c>
      <c r="W1887" s="125"/>
      <c r="X1887" s="65">
        <v>44412</v>
      </c>
      <c r="Y1887" s="65">
        <v>44936</v>
      </c>
      <c r="Z1887" s="69" t="s">
        <v>1080</v>
      </c>
      <c r="AA1887" s="322">
        <v>44732</v>
      </c>
      <c r="AB1887" s="56">
        <v>73</v>
      </c>
      <c r="AC1887" s="56">
        <v>36</v>
      </c>
      <c r="AD1887" s="65">
        <v>45508</v>
      </c>
      <c r="AE1887" s="117">
        <v>500</v>
      </c>
      <c r="AF1887" s="117"/>
      <c r="AG1887" s="56" t="s">
        <v>441</v>
      </c>
      <c r="AH1887" s="204">
        <v>45505</v>
      </c>
      <c r="AI1887" s="204"/>
      <c r="AJ1887" s="204"/>
      <c r="AK1887" s="76" t="s">
        <v>1999</v>
      </c>
      <c r="AL1887" s="76">
        <v>500</v>
      </c>
      <c r="AM1887" s="76"/>
      <c r="AN1887" s="76" t="s">
        <v>1928</v>
      </c>
      <c r="AO1887" s="76"/>
      <c r="AW1887" s="65">
        <v>45505</v>
      </c>
      <c r="AX1887" s="56">
        <v>2975</v>
      </c>
      <c r="BA1887" s="58">
        <v>500</v>
      </c>
      <c r="BD1887" s="56"/>
      <c r="CS1887" s="58">
        <f>+AL1887+AT1887</f>
        <v>500</v>
      </c>
      <c r="CT1887" s="76">
        <f>+BA1887+BG1887+BM1887+BS1887+BY1887+CE1887+CK1887+CQ1887</f>
        <v>500</v>
      </c>
      <c r="CU1887" s="76">
        <f>+CS1887-CT1887</f>
        <v>0</v>
      </c>
      <c r="CV1887" s="81">
        <f>+AE1887-AL1887-AT1887</f>
        <v>0</v>
      </c>
    </row>
    <row r="1888" spans="1:100">
      <c r="A1888" s="56" t="s">
        <v>789</v>
      </c>
      <c r="B1888" s="13">
        <v>107</v>
      </c>
      <c r="C1888" s="15" t="s">
        <v>402</v>
      </c>
      <c r="D1888" s="15" t="s">
        <v>403</v>
      </c>
      <c r="E1888" s="13" t="s">
        <v>793</v>
      </c>
      <c r="F1888" s="13">
        <v>2</v>
      </c>
      <c r="G1888" s="13" t="s">
        <v>269</v>
      </c>
      <c r="H1888" s="13">
        <v>5</v>
      </c>
      <c r="I1888" s="55">
        <v>136.85</v>
      </c>
      <c r="J1888" s="55">
        <v>42499</v>
      </c>
      <c r="K1888" s="15">
        <v>0</v>
      </c>
      <c r="L1888" s="15" t="s">
        <v>41</v>
      </c>
      <c r="M1888" s="62" t="s">
        <v>14</v>
      </c>
      <c r="N1888" s="56" t="s">
        <v>168</v>
      </c>
      <c r="O1888" s="56" t="s">
        <v>790</v>
      </c>
      <c r="P1888" s="62" t="s">
        <v>14</v>
      </c>
      <c r="Q1888" s="86" t="s">
        <v>791</v>
      </c>
      <c r="R1888" s="56" t="s">
        <v>792</v>
      </c>
      <c r="S1888" s="56" t="s">
        <v>465</v>
      </c>
      <c r="T1888" s="13" t="s">
        <v>269</v>
      </c>
      <c r="U1888" s="13">
        <v>5</v>
      </c>
      <c r="V1888" s="13">
        <v>130.13</v>
      </c>
      <c r="W1888" s="125"/>
      <c r="X1888" s="65">
        <v>44412</v>
      </c>
      <c r="Y1888" s="65">
        <v>44936</v>
      </c>
      <c r="Z1888" s="69" t="s">
        <v>1080</v>
      </c>
      <c r="AA1888" s="322">
        <v>44732</v>
      </c>
      <c r="AB1888" s="56">
        <v>73</v>
      </c>
      <c r="AC1888" s="56">
        <v>37</v>
      </c>
      <c r="AD1888" s="65">
        <v>45539</v>
      </c>
      <c r="AE1888" s="117">
        <v>500</v>
      </c>
      <c r="AF1888" s="117"/>
      <c r="AG1888" s="56" t="s">
        <v>441</v>
      </c>
      <c r="AH1888" s="204">
        <v>45544</v>
      </c>
      <c r="AI1888" s="204"/>
      <c r="AJ1888" s="204"/>
      <c r="AK1888" s="76" t="s">
        <v>2000</v>
      </c>
      <c r="AL1888" s="76">
        <v>500</v>
      </c>
      <c r="AM1888" s="76"/>
      <c r="AN1888" s="76" t="s">
        <v>1932</v>
      </c>
      <c r="AO1888" s="76"/>
      <c r="AW1888" s="65">
        <v>45541</v>
      </c>
      <c r="AX1888" s="56">
        <v>3128</v>
      </c>
      <c r="BA1888" s="58">
        <v>500</v>
      </c>
      <c r="BD1888" s="56"/>
      <c r="CS1888" s="58">
        <f>+AL1888+AT1888</f>
        <v>500</v>
      </c>
      <c r="CT1888" s="76">
        <f>+BA1888+BG1888+BM1888+BS1888+BY1888+CE1888+CK1888+CQ1888</f>
        <v>500</v>
      </c>
      <c r="CU1888" s="76">
        <f>+CS1888-CT1888</f>
        <v>0</v>
      </c>
      <c r="CV1888" s="81">
        <f>+AE1888-AL1888-AT1888</f>
        <v>0</v>
      </c>
    </row>
    <row r="1889" spans="1:100">
      <c r="A1889" s="56" t="s">
        <v>789</v>
      </c>
      <c r="B1889" s="13">
        <v>107</v>
      </c>
      <c r="C1889" s="15" t="s">
        <v>402</v>
      </c>
      <c r="D1889" s="15" t="s">
        <v>403</v>
      </c>
      <c r="E1889" s="13" t="s">
        <v>793</v>
      </c>
      <c r="F1889" s="13">
        <v>2</v>
      </c>
      <c r="G1889" s="13" t="s">
        <v>269</v>
      </c>
      <c r="H1889" s="13">
        <v>5</v>
      </c>
      <c r="I1889" s="55">
        <v>136.85</v>
      </c>
      <c r="J1889" s="55">
        <v>42499</v>
      </c>
      <c r="K1889" s="15">
        <v>0</v>
      </c>
      <c r="L1889" s="15" t="s">
        <v>41</v>
      </c>
      <c r="M1889" s="62" t="s">
        <v>14</v>
      </c>
      <c r="N1889" s="56" t="s">
        <v>168</v>
      </c>
      <c r="O1889" s="56" t="s">
        <v>790</v>
      </c>
      <c r="P1889" s="62" t="s">
        <v>14</v>
      </c>
      <c r="Q1889" s="86" t="s">
        <v>791</v>
      </c>
      <c r="R1889" s="56" t="s">
        <v>792</v>
      </c>
      <c r="S1889" s="56" t="s">
        <v>465</v>
      </c>
      <c r="T1889" s="13" t="s">
        <v>269</v>
      </c>
      <c r="U1889" s="13">
        <v>5</v>
      </c>
      <c r="V1889" s="13">
        <v>130.13</v>
      </c>
      <c r="W1889" s="125"/>
      <c r="X1889" s="65">
        <v>44412</v>
      </c>
      <c r="Y1889" s="65">
        <v>44936</v>
      </c>
      <c r="Z1889" s="69" t="s">
        <v>1080</v>
      </c>
      <c r="AA1889" s="322">
        <v>44732</v>
      </c>
      <c r="AB1889" s="56">
        <v>73</v>
      </c>
      <c r="AC1889" s="56">
        <v>38</v>
      </c>
      <c r="AD1889" s="65">
        <v>45569</v>
      </c>
      <c r="AE1889" s="117">
        <v>500</v>
      </c>
      <c r="AF1889" s="117"/>
      <c r="AG1889" s="56" t="s">
        <v>441</v>
      </c>
      <c r="AH1889" s="204">
        <v>45566</v>
      </c>
      <c r="AI1889" s="204"/>
      <c r="AJ1889" s="204"/>
      <c r="AK1889" s="76" t="s">
        <v>2001</v>
      </c>
      <c r="AL1889" s="76">
        <v>500</v>
      </c>
      <c r="AM1889" s="76"/>
      <c r="AN1889" s="76" t="s">
        <v>1933</v>
      </c>
      <c r="AO1889" s="76"/>
      <c r="AW1889" s="65">
        <v>45566</v>
      </c>
      <c r="AX1889" s="56">
        <v>3224</v>
      </c>
      <c r="BA1889" s="58">
        <v>500</v>
      </c>
      <c r="BD1889" s="56"/>
      <c r="CS1889" s="58">
        <f>+AL1889+AT1889</f>
        <v>500</v>
      </c>
      <c r="CT1889" s="76">
        <f>+BA1889+BG1889+BM1889+BS1889+BY1889+CE1889+CK1889+CQ1889</f>
        <v>500</v>
      </c>
      <c r="CU1889" s="76">
        <f>+CS1889-CT1889</f>
        <v>0</v>
      </c>
      <c r="CV1889" s="81">
        <f>+AE1889-AL1889-AT1889</f>
        <v>0</v>
      </c>
    </row>
    <row r="1890" spans="1:100">
      <c r="A1890" s="56" t="s">
        <v>789</v>
      </c>
      <c r="B1890" s="13">
        <v>107</v>
      </c>
      <c r="C1890" s="15" t="s">
        <v>402</v>
      </c>
      <c r="D1890" s="15" t="s">
        <v>403</v>
      </c>
      <c r="E1890" s="13" t="s">
        <v>793</v>
      </c>
      <c r="F1890" s="13">
        <v>2</v>
      </c>
      <c r="G1890" s="13" t="s">
        <v>269</v>
      </c>
      <c r="H1890" s="13">
        <v>5</v>
      </c>
      <c r="I1890" s="55">
        <v>136.85</v>
      </c>
      <c r="J1890" s="55">
        <v>42499</v>
      </c>
      <c r="K1890" s="15">
        <v>0</v>
      </c>
      <c r="L1890" s="15" t="s">
        <v>41</v>
      </c>
      <c r="M1890" s="62" t="s">
        <v>14</v>
      </c>
      <c r="N1890" s="56" t="s">
        <v>168</v>
      </c>
      <c r="O1890" s="56" t="s">
        <v>790</v>
      </c>
      <c r="P1890" s="62" t="s">
        <v>14</v>
      </c>
      <c r="Q1890" s="86" t="s">
        <v>791</v>
      </c>
      <c r="R1890" s="56" t="s">
        <v>792</v>
      </c>
      <c r="S1890" s="56" t="s">
        <v>465</v>
      </c>
      <c r="T1890" s="13" t="s">
        <v>269</v>
      </c>
      <c r="U1890" s="13">
        <v>5</v>
      </c>
      <c r="V1890" s="13">
        <v>130.13</v>
      </c>
      <c r="W1890" s="125"/>
      <c r="X1890" s="65">
        <v>44412</v>
      </c>
      <c r="Y1890" s="65">
        <v>44936</v>
      </c>
      <c r="Z1890" s="69" t="s">
        <v>1080</v>
      </c>
      <c r="AA1890" s="322">
        <v>44732</v>
      </c>
      <c r="AB1890" s="56">
        <v>73</v>
      </c>
      <c r="AC1890" s="56">
        <v>39</v>
      </c>
      <c r="AD1890" s="65">
        <v>45600</v>
      </c>
      <c r="AE1890" s="117">
        <v>500</v>
      </c>
      <c r="AF1890" s="117"/>
      <c r="AG1890" s="56" t="s">
        <v>441</v>
      </c>
      <c r="AH1890" s="204">
        <v>45596</v>
      </c>
      <c r="AI1890" s="204"/>
      <c r="AJ1890" s="204"/>
      <c r="AK1890" s="76" t="s">
        <v>2002</v>
      </c>
      <c r="AL1890" s="76">
        <v>500</v>
      </c>
      <c r="AM1890" s="76"/>
      <c r="AN1890" s="76" t="s">
        <v>1935</v>
      </c>
      <c r="AO1890" s="76"/>
      <c r="AW1890" s="65">
        <v>45596</v>
      </c>
      <c r="AX1890" s="56">
        <v>3342</v>
      </c>
      <c r="BA1890" s="58">
        <v>500</v>
      </c>
      <c r="BD1890" s="56"/>
      <c r="CS1890" s="58">
        <f>+AL1890+AT1890</f>
        <v>500</v>
      </c>
      <c r="CT1890" s="76">
        <f>+BA1890+BG1890+BM1890+BS1890+BY1890+CE1890+CK1890+CQ1890</f>
        <v>500</v>
      </c>
      <c r="CU1890" s="76">
        <f>+CS1890-CT1890</f>
        <v>0</v>
      </c>
      <c r="CV1890" s="81">
        <f>+AE1890-AL1890-AT1890</f>
        <v>0</v>
      </c>
    </row>
    <row r="1891" spans="1:100">
      <c r="A1891" s="56" t="s">
        <v>789</v>
      </c>
      <c r="B1891" s="13">
        <v>107</v>
      </c>
      <c r="C1891" s="15" t="s">
        <v>402</v>
      </c>
      <c r="D1891" s="15" t="s">
        <v>403</v>
      </c>
      <c r="E1891" s="13" t="s">
        <v>793</v>
      </c>
      <c r="F1891" s="13">
        <v>2</v>
      </c>
      <c r="G1891" s="13" t="s">
        <v>269</v>
      </c>
      <c r="H1891" s="13">
        <v>5</v>
      </c>
      <c r="I1891" s="55">
        <v>136.85</v>
      </c>
      <c r="J1891" s="55">
        <v>42499</v>
      </c>
      <c r="K1891" s="15">
        <v>0</v>
      </c>
      <c r="L1891" s="15" t="s">
        <v>41</v>
      </c>
      <c r="M1891" s="62" t="s">
        <v>14</v>
      </c>
      <c r="N1891" s="56" t="s">
        <v>168</v>
      </c>
      <c r="O1891" s="56" t="s">
        <v>790</v>
      </c>
      <c r="P1891" s="62" t="s">
        <v>14</v>
      </c>
      <c r="Q1891" s="86" t="s">
        <v>791</v>
      </c>
      <c r="R1891" s="56" t="s">
        <v>792</v>
      </c>
      <c r="S1891" s="56" t="s">
        <v>465</v>
      </c>
      <c r="T1891" s="13" t="s">
        <v>269</v>
      </c>
      <c r="U1891" s="13">
        <v>5</v>
      </c>
      <c r="V1891" s="13">
        <v>130.13</v>
      </c>
      <c r="W1891" s="125"/>
      <c r="X1891" s="65">
        <v>44412</v>
      </c>
      <c r="Y1891" s="65">
        <v>44936</v>
      </c>
      <c r="Z1891" s="69" t="s">
        <v>1080</v>
      </c>
      <c r="AA1891" s="322">
        <v>44732</v>
      </c>
      <c r="AB1891" s="56">
        <v>73</v>
      </c>
      <c r="AC1891" s="56">
        <v>40</v>
      </c>
      <c r="AD1891" s="65">
        <v>45630</v>
      </c>
      <c r="AE1891" s="117">
        <v>500</v>
      </c>
      <c r="AF1891" s="117"/>
      <c r="AG1891" s="56" t="s">
        <v>441</v>
      </c>
      <c r="AH1891" s="204">
        <v>45636</v>
      </c>
      <c r="AI1891" s="204"/>
      <c r="AJ1891" s="204"/>
      <c r="AK1891" s="76" t="s">
        <v>2003</v>
      </c>
      <c r="AL1891" s="76">
        <v>500</v>
      </c>
      <c r="AM1891" s="76"/>
      <c r="AN1891" s="76" t="s">
        <v>1937</v>
      </c>
      <c r="AO1891" s="76"/>
      <c r="AW1891" s="65">
        <v>45636</v>
      </c>
      <c r="AX1891" s="56">
        <v>3494</v>
      </c>
      <c r="BA1891" s="58">
        <v>500</v>
      </c>
      <c r="BD1891" s="56"/>
      <c r="CS1891" s="58">
        <f>+AL1891+AT1891</f>
        <v>500</v>
      </c>
      <c r="CT1891" s="76">
        <f>+BA1891+BG1891+BM1891+BS1891+BY1891+CE1891+CK1891+CQ1891</f>
        <v>500</v>
      </c>
      <c r="CU1891" s="76">
        <f>+CS1891-CT1891</f>
        <v>0</v>
      </c>
      <c r="CV1891" s="81">
        <f>+AE1891-AL1891-AT1891</f>
        <v>0</v>
      </c>
    </row>
    <row r="1892" spans="1:100">
      <c r="A1892" s="56" t="s">
        <v>789</v>
      </c>
      <c r="B1892" s="13">
        <v>107</v>
      </c>
      <c r="C1892" s="15" t="s">
        <v>402</v>
      </c>
      <c r="D1892" s="15" t="s">
        <v>403</v>
      </c>
      <c r="E1892" s="13" t="s">
        <v>793</v>
      </c>
      <c r="F1892" s="13">
        <v>2</v>
      </c>
      <c r="G1892" s="13" t="s">
        <v>269</v>
      </c>
      <c r="H1892" s="13">
        <v>5</v>
      </c>
      <c r="I1892" s="55">
        <v>136.85</v>
      </c>
      <c r="J1892" s="55">
        <v>42499</v>
      </c>
      <c r="K1892" s="15">
        <v>0</v>
      </c>
      <c r="L1892" s="15" t="s">
        <v>41</v>
      </c>
      <c r="M1892" s="62" t="s">
        <v>14</v>
      </c>
      <c r="N1892" s="56" t="s">
        <v>168</v>
      </c>
      <c r="O1892" s="56" t="s">
        <v>790</v>
      </c>
      <c r="P1892" s="62" t="s">
        <v>14</v>
      </c>
      <c r="Q1892" s="86" t="s">
        <v>791</v>
      </c>
      <c r="R1892" s="56" t="s">
        <v>792</v>
      </c>
      <c r="S1892" s="56" t="s">
        <v>465</v>
      </c>
      <c r="T1892" s="13" t="s">
        <v>269</v>
      </c>
      <c r="U1892" s="13">
        <v>5</v>
      </c>
      <c r="V1892" s="13">
        <v>130.13</v>
      </c>
      <c r="W1892" s="125"/>
      <c r="X1892" s="65">
        <v>44412</v>
      </c>
      <c r="Y1892" s="65">
        <v>44936</v>
      </c>
      <c r="Z1892" s="69" t="s">
        <v>1080</v>
      </c>
      <c r="AA1892" s="322">
        <v>44732</v>
      </c>
      <c r="AB1892" s="56">
        <v>73</v>
      </c>
      <c r="AC1892" s="56">
        <v>41</v>
      </c>
      <c r="AD1892" s="65">
        <v>45661</v>
      </c>
      <c r="AE1892" s="117">
        <v>500</v>
      </c>
      <c r="AF1892" s="117"/>
      <c r="AG1892" s="56" t="s">
        <v>441</v>
      </c>
      <c r="AH1892" s="204">
        <v>45664</v>
      </c>
      <c r="AI1892" s="204"/>
      <c r="AJ1892" s="204"/>
      <c r="AK1892" s="76" t="s">
        <v>2004</v>
      </c>
      <c r="AL1892" s="76">
        <v>500</v>
      </c>
      <c r="AM1892" s="76"/>
      <c r="AN1892" s="76" t="s">
        <v>1939</v>
      </c>
      <c r="AO1892" s="76"/>
      <c r="AW1892" s="65">
        <v>45664</v>
      </c>
      <c r="AX1892" s="56">
        <v>3578</v>
      </c>
      <c r="BA1892" s="58">
        <v>500</v>
      </c>
      <c r="BD1892" s="56"/>
      <c r="CS1892" s="58">
        <f>+AL1892+AT1892</f>
        <v>500</v>
      </c>
      <c r="CT1892" s="76">
        <f>+BA1892+BG1892+BM1892+BS1892+BY1892+CE1892+CK1892+CQ1892</f>
        <v>500</v>
      </c>
      <c r="CU1892" s="76">
        <f>+CS1892-CT1892</f>
        <v>0</v>
      </c>
      <c r="CV1892" s="81">
        <f>+AE1892-AL1892-AT1892</f>
        <v>0</v>
      </c>
    </row>
    <row r="1893" spans="1:100">
      <c r="A1893" s="56" t="s">
        <v>789</v>
      </c>
      <c r="B1893" s="13">
        <v>107</v>
      </c>
      <c r="C1893" s="15" t="s">
        <v>402</v>
      </c>
      <c r="D1893" s="15" t="s">
        <v>403</v>
      </c>
      <c r="E1893" s="13" t="s">
        <v>793</v>
      </c>
      <c r="F1893" s="13">
        <v>2</v>
      </c>
      <c r="G1893" s="13" t="s">
        <v>269</v>
      </c>
      <c r="H1893" s="13">
        <v>5</v>
      </c>
      <c r="I1893" s="55">
        <v>136.85</v>
      </c>
      <c r="J1893" s="55">
        <v>42499</v>
      </c>
      <c r="K1893" s="15">
        <v>0</v>
      </c>
      <c r="L1893" s="15" t="s">
        <v>41</v>
      </c>
      <c r="M1893" s="62" t="s">
        <v>14</v>
      </c>
      <c r="N1893" s="56" t="s">
        <v>168</v>
      </c>
      <c r="O1893" s="56" t="s">
        <v>790</v>
      </c>
      <c r="P1893" s="62" t="s">
        <v>14</v>
      </c>
      <c r="Q1893" s="86" t="s">
        <v>791</v>
      </c>
      <c r="R1893" s="56" t="s">
        <v>792</v>
      </c>
      <c r="S1893" s="56" t="s">
        <v>465</v>
      </c>
      <c r="T1893" s="57" t="s">
        <v>269</v>
      </c>
      <c r="U1893" s="57">
        <v>5</v>
      </c>
      <c r="V1893" s="125">
        <v>130.13</v>
      </c>
      <c r="W1893" s="125"/>
      <c r="X1893" s="65">
        <v>44412</v>
      </c>
      <c r="Y1893" s="65">
        <v>44936</v>
      </c>
      <c r="Z1893" s="69" t="s">
        <v>1080</v>
      </c>
      <c r="AA1893" s="322">
        <v>44732</v>
      </c>
      <c r="AB1893" s="56">
        <v>73</v>
      </c>
      <c r="AC1893" s="56">
        <v>42</v>
      </c>
      <c r="AD1893" s="65">
        <v>45692</v>
      </c>
      <c r="AE1893" s="117">
        <v>500</v>
      </c>
      <c r="AF1893" s="117"/>
      <c r="AG1893" s="56" t="s">
        <v>441</v>
      </c>
      <c r="AH1893" s="204">
        <v>45688</v>
      </c>
      <c r="AI1893" s="204"/>
      <c r="AJ1893" s="204"/>
      <c r="AK1893" s="76" t="s">
        <v>2005</v>
      </c>
      <c r="AL1893" s="76">
        <v>500</v>
      </c>
      <c r="AM1893" s="76"/>
      <c r="AN1893" s="76" t="s">
        <v>1941</v>
      </c>
      <c r="AO1893" s="76"/>
      <c r="AW1893" s="65">
        <v>45688</v>
      </c>
      <c r="AX1893" s="56">
        <v>3675</v>
      </c>
      <c r="BA1893" s="58">
        <v>500</v>
      </c>
      <c r="BD1893" s="56"/>
      <c r="CS1893" s="58">
        <f>+AL1893+AT1893</f>
        <v>500</v>
      </c>
      <c r="CT1893" s="76">
        <f>+BA1893+BG1893+BM1893+BS1893+BY1893+CE1893+CK1893+CQ1893</f>
        <v>500</v>
      </c>
      <c r="CU1893" s="76">
        <f>+CS1893-CT1893</f>
        <v>0</v>
      </c>
      <c r="CV1893" s="81">
        <f>+AE1893-AL1893-AT1893</f>
        <v>0</v>
      </c>
    </row>
    <row r="1894" spans="1:100">
      <c r="A1894" s="56" t="s">
        <v>789</v>
      </c>
      <c r="B1894" s="13">
        <v>107</v>
      </c>
      <c r="C1894" s="15" t="s">
        <v>402</v>
      </c>
      <c r="D1894" s="15" t="s">
        <v>403</v>
      </c>
      <c r="E1894" s="13" t="s">
        <v>793</v>
      </c>
      <c r="F1894" s="13">
        <v>2</v>
      </c>
      <c r="G1894" s="13" t="s">
        <v>269</v>
      </c>
      <c r="H1894" s="13">
        <v>5</v>
      </c>
      <c r="I1894" s="55">
        <v>136.85</v>
      </c>
      <c r="J1894" s="55">
        <v>42499</v>
      </c>
      <c r="K1894" s="15">
        <v>0</v>
      </c>
      <c r="L1894" s="15" t="s">
        <v>41</v>
      </c>
      <c r="M1894" s="62" t="s">
        <v>14</v>
      </c>
      <c r="N1894" s="56" t="s">
        <v>168</v>
      </c>
      <c r="O1894" s="56" t="s">
        <v>790</v>
      </c>
      <c r="P1894" s="62" t="s">
        <v>14</v>
      </c>
      <c r="Q1894" s="86" t="s">
        <v>791</v>
      </c>
      <c r="R1894" s="56" t="s">
        <v>792</v>
      </c>
      <c r="S1894" s="56" t="s">
        <v>465</v>
      </c>
      <c r="T1894" s="57" t="s">
        <v>269</v>
      </c>
      <c r="U1894" s="57">
        <v>5</v>
      </c>
      <c r="V1894" s="125">
        <v>130.13</v>
      </c>
      <c r="W1894" s="125"/>
      <c r="X1894" s="65">
        <v>44412</v>
      </c>
      <c r="Y1894" s="65">
        <v>44936</v>
      </c>
      <c r="Z1894" s="69" t="s">
        <v>1080</v>
      </c>
      <c r="AA1894" s="322">
        <v>44732</v>
      </c>
      <c r="AB1894" s="56">
        <v>73</v>
      </c>
      <c r="AC1894" s="56">
        <v>43</v>
      </c>
      <c r="AD1894" s="65">
        <v>45720</v>
      </c>
      <c r="AE1894" s="117">
        <v>500</v>
      </c>
      <c r="AF1894" s="117"/>
      <c r="AG1894" s="56" t="s">
        <v>441</v>
      </c>
      <c r="AH1894" s="204">
        <v>45728</v>
      </c>
      <c r="AI1894" s="204"/>
      <c r="AJ1894" s="204"/>
      <c r="AK1894" s="76" t="s">
        <v>2006</v>
      </c>
      <c r="AL1894" s="76">
        <v>500</v>
      </c>
      <c r="AM1894" s="76"/>
      <c r="AN1894" s="76" t="s">
        <v>1943</v>
      </c>
      <c r="AO1894" s="76"/>
      <c r="AW1894" s="65">
        <v>45728</v>
      </c>
      <c r="AX1894" s="56">
        <v>3877</v>
      </c>
      <c r="BA1894" s="58">
        <v>500</v>
      </c>
      <c r="BD1894" s="56"/>
      <c r="CS1894" s="58">
        <f>+AL1894+AT1894</f>
        <v>500</v>
      </c>
      <c r="CT1894" s="76">
        <f>+BA1894+BG1894+BM1894+BS1894+BY1894+CE1894+CK1894+CQ1894</f>
        <v>500</v>
      </c>
      <c r="CU1894" s="76">
        <f>+CS1894-CT1894</f>
        <v>0</v>
      </c>
      <c r="CV1894" s="81">
        <f>+AE1894-AL1894-AT1894</f>
        <v>0</v>
      </c>
    </row>
    <row r="1895" spans="1:100">
      <c r="A1895" s="56" t="s">
        <v>789</v>
      </c>
      <c r="B1895" s="13">
        <v>107</v>
      </c>
      <c r="C1895" s="15" t="s">
        <v>402</v>
      </c>
      <c r="D1895" s="15" t="s">
        <v>403</v>
      </c>
      <c r="E1895" s="13" t="s">
        <v>793</v>
      </c>
      <c r="F1895" s="13">
        <v>2</v>
      </c>
      <c r="G1895" s="13" t="s">
        <v>269</v>
      </c>
      <c r="H1895" s="13">
        <v>5</v>
      </c>
      <c r="I1895" s="55">
        <v>136.85</v>
      </c>
      <c r="J1895" s="55">
        <v>42499</v>
      </c>
      <c r="K1895" s="15">
        <v>0</v>
      </c>
      <c r="L1895" s="15" t="s">
        <v>41</v>
      </c>
      <c r="M1895" s="62" t="s">
        <v>14</v>
      </c>
      <c r="N1895" s="56" t="s">
        <v>168</v>
      </c>
      <c r="O1895" s="56" t="s">
        <v>790</v>
      </c>
      <c r="P1895" s="62" t="s">
        <v>14</v>
      </c>
      <c r="Q1895" s="86" t="s">
        <v>791</v>
      </c>
      <c r="R1895" s="56" t="s">
        <v>792</v>
      </c>
      <c r="S1895" s="56" t="s">
        <v>465</v>
      </c>
      <c r="T1895" s="57" t="s">
        <v>269</v>
      </c>
      <c r="U1895" s="57">
        <v>5</v>
      </c>
      <c r="V1895" s="125">
        <v>130.13</v>
      </c>
      <c r="W1895" s="125"/>
      <c r="X1895" s="65">
        <v>44412</v>
      </c>
      <c r="Y1895" s="65">
        <v>44936</v>
      </c>
      <c r="Z1895" s="69" t="s">
        <v>1080</v>
      </c>
      <c r="AA1895" s="322">
        <v>44732</v>
      </c>
      <c r="AB1895" s="56">
        <v>73</v>
      </c>
      <c r="AC1895" s="56">
        <v>44</v>
      </c>
      <c r="AD1895" s="65">
        <v>45751</v>
      </c>
      <c r="AE1895" s="117">
        <v>500</v>
      </c>
      <c r="AF1895" s="117"/>
      <c r="AG1895" s="56" t="s">
        <v>441</v>
      </c>
      <c r="AH1895" s="204">
        <v>45762</v>
      </c>
      <c r="AI1895" s="204"/>
      <c r="AJ1895" s="204"/>
      <c r="AK1895" s="76" t="s">
        <v>2007</v>
      </c>
      <c r="AL1895" s="76">
        <v>500</v>
      </c>
      <c r="AM1895" s="76"/>
      <c r="AN1895" s="76" t="s">
        <v>1945</v>
      </c>
      <c r="AO1895" s="76"/>
      <c r="AW1895" s="65">
        <v>45762</v>
      </c>
      <c r="AX1895" s="56">
        <v>4015</v>
      </c>
      <c r="BA1895" s="58">
        <v>500</v>
      </c>
      <c r="BD1895" s="56"/>
      <c r="CS1895" s="58">
        <f>+AL1895+AT1895</f>
        <v>500</v>
      </c>
      <c r="CT1895" s="76">
        <f>+BA1895+BG1895+BM1895+BS1895+BY1895+CE1895+CK1895+CQ1895</f>
        <v>500</v>
      </c>
      <c r="CU1895" s="76">
        <f>+CS1895-CT1895</f>
        <v>0</v>
      </c>
      <c r="CV1895" s="81">
        <f>+AE1895-AL1895-AT1895</f>
        <v>0</v>
      </c>
    </row>
    <row r="1896" spans="1:100">
      <c r="A1896" s="56" t="s">
        <v>789</v>
      </c>
      <c r="B1896" s="13">
        <v>107</v>
      </c>
      <c r="C1896" s="15" t="s">
        <v>402</v>
      </c>
      <c r="D1896" s="15" t="s">
        <v>403</v>
      </c>
      <c r="E1896" s="13" t="s">
        <v>793</v>
      </c>
      <c r="F1896" s="13">
        <v>2</v>
      </c>
      <c r="G1896" s="13" t="s">
        <v>269</v>
      </c>
      <c r="H1896" s="13">
        <v>5</v>
      </c>
      <c r="I1896" s="55">
        <v>136.85</v>
      </c>
      <c r="J1896" s="55">
        <v>42499</v>
      </c>
      <c r="K1896" s="15">
        <v>0</v>
      </c>
      <c r="L1896" s="15" t="s">
        <v>41</v>
      </c>
      <c r="M1896" s="62" t="s">
        <v>14</v>
      </c>
      <c r="N1896" s="56" t="s">
        <v>168</v>
      </c>
      <c r="O1896" s="56" t="s">
        <v>790</v>
      </c>
      <c r="P1896" s="62" t="s">
        <v>14</v>
      </c>
      <c r="Q1896" s="86" t="s">
        <v>791</v>
      </c>
      <c r="R1896" s="56" t="s">
        <v>792</v>
      </c>
      <c r="S1896" s="56" t="s">
        <v>465</v>
      </c>
      <c r="T1896" s="57" t="s">
        <v>269</v>
      </c>
      <c r="U1896" s="57">
        <v>5</v>
      </c>
      <c r="V1896" s="125">
        <v>130.13</v>
      </c>
      <c r="W1896" s="125"/>
      <c r="X1896" s="65">
        <v>44412</v>
      </c>
      <c r="Y1896" s="65">
        <v>44936</v>
      </c>
      <c r="Z1896" s="69" t="s">
        <v>1080</v>
      </c>
      <c r="AA1896" s="322">
        <v>44732</v>
      </c>
      <c r="AB1896" s="56">
        <v>73</v>
      </c>
      <c r="AC1896" s="56">
        <v>45</v>
      </c>
      <c r="AD1896" s="65">
        <v>45781</v>
      </c>
      <c r="AE1896" s="117">
        <v>500</v>
      </c>
      <c r="AF1896" s="117"/>
      <c r="AG1896" s="56" t="s">
        <v>441</v>
      </c>
      <c r="AH1896" s="204">
        <v>45783</v>
      </c>
      <c r="AI1896" s="204"/>
      <c r="AJ1896" s="204"/>
      <c r="AK1896" s="76" t="s">
        <v>2008</v>
      </c>
      <c r="AL1896" s="76">
        <v>500</v>
      </c>
      <c r="AM1896" s="76"/>
      <c r="AN1896" s="76" t="s">
        <v>1948</v>
      </c>
      <c r="AO1896" s="76"/>
      <c r="AW1896" s="65">
        <v>45780</v>
      </c>
      <c r="AX1896" s="56">
        <v>4103</v>
      </c>
      <c r="BA1896" s="58">
        <v>500</v>
      </c>
      <c r="BD1896" s="56"/>
      <c r="CS1896" s="58">
        <f>+AL1896+AT1896</f>
        <v>500</v>
      </c>
      <c r="CT1896" s="76">
        <f>+BA1896+BG1896+BM1896+BS1896+BY1896+CE1896+CK1896+CQ1896</f>
        <v>500</v>
      </c>
      <c r="CU1896" s="76">
        <f>+CS1896-CT1896</f>
        <v>0</v>
      </c>
      <c r="CV1896" s="81">
        <f>+AE1896-AL1896-AT1896</f>
        <v>0</v>
      </c>
    </row>
    <row r="1897" spans="1:100">
      <c r="A1897" s="56" t="s">
        <v>789</v>
      </c>
      <c r="B1897" s="13">
        <v>107</v>
      </c>
      <c r="C1897" s="15" t="s">
        <v>402</v>
      </c>
      <c r="D1897" s="15" t="s">
        <v>403</v>
      </c>
      <c r="E1897" s="13" t="s">
        <v>793</v>
      </c>
      <c r="F1897" s="13">
        <v>2</v>
      </c>
      <c r="G1897" s="13" t="s">
        <v>269</v>
      </c>
      <c r="H1897" s="13">
        <v>5</v>
      </c>
      <c r="I1897" s="55">
        <v>136.85</v>
      </c>
      <c r="J1897" s="55">
        <v>42499</v>
      </c>
      <c r="K1897" s="15">
        <v>0</v>
      </c>
      <c r="L1897" s="15" t="s">
        <v>41</v>
      </c>
      <c r="M1897" s="62" t="s">
        <v>14</v>
      </c>
      <c r="N1897" s="56" t="s">
        <v>168</v>
      </c>
      <c r="O1897" s="56" t="s">
        <v>790</v>
      </c>
      <c r="P1897" s="62" t="s">
        <v>14</v>
      </c>
      <c r="Q1897" s="86" t="s">
        <v>791</v>
      </c>
      <c r="R1897" s="56" t="s">
        <v>792</v>
      </c>
      <c r="S1897" s="56" t="s">
        <v>465</v>
      </c>
      <c r="T1897" s="57" t="s">
        <v>269</v>
      </c>
      <c r="U1897" s="57">
        <v>5</v>
      </c>
      <c r="V1897" s="125">
        <v>130.13</v>
      </c>
      <c r="W1897" s="125"/>
      <c r="X1897" s="65">
        <v>44412</v>
      </c>
      <c r="Y1897" s="65">
        <v>44936</v>
      </c>
      <c r="Z1897" s="69" t="s">
        <v>1080</v>
      </c>
      <c r="AA1897" s="322">
        <v>44732</v>
      </c>
      <c r="AB1897" s="56">
        <v>73</v>
      </c>
      <c r="AC1897" s="56">
        <v>46</v>
      </c>
      <c r="AD1897" s="65">
        <v>45812</v>
      </c>
      <c r="AE1897" s="117">
        <v>500</v>
      </c>
      <c r="AF1897" s="117"/>
      <c r="AG1897" s="56" t="s">
        <v>441</v>
      </c>
      <c r="AH1897" s="204">
        <v>45826</v>
      </c>
      <c r="AI1897" s="204"/>
      <c r="AJ1897" s="204"/>
      <c r="AK1897" s="76" t="s">
        <v>2009</v>
      </c>
      <c r="AL1897" s="76">
        <v>500</v>
      </c>
      <c r="AM1897" s="76"/>
      <c r="AN1897" s="76" t="s">
        <v>1949</v>
      </c>
      <c r="AO1897" s="76"/>
      <c r="AW1897" s="65">
        <v>45825</v>
      </c>
      <c r="AX1897" s="56">
        <v>4316</v>
      </c>
      <c r="BA1897" s="58">
        <v>500</v>
      </c>
      <c r="BD1897" s="56"/>
      <c r="CS1897" s="58">
        <f>+AL1897+AT1897</f>
        <v>500</v>
      </c>
      <c r="CT1897" s="76">
        <f>+BA1897+BG1897+BM1897+BS1897+BY1897+CE1897+CK1897+CQ1897</f>
        <v>500</v>
      </c>
      <c r="CU1897" s="76">
        <f>+CS1897-CT1897</f>
        <v>0</v>
      </c>
      <c r="CV1897" s="81">
        <f>+AE1897-AL1897-AT1897</f>
        <v>0</v>
      </c>
    </row>
    <row r="1898" spans="1:100">
      <c r="A1898" s="56" t="s">
        <v>789</v>
      </c>
      <c r="B1898" s="13">
        <v>107</v>
      </c>
      <c r="C1898" s="15" t="s">
        <v>402</v>
      </c>
      <c r="D1898" s="15" t="s">
        <v>403</v>
      </c>
      <c r="E1898" s="13" t="s">
        <v>793</v>
      </c>
      <c r="F1898" s="13">
        <v>2</v>
      </c>
      <c r="G1898" s="13" t="s">
        <v>269</v>
      </c>
      <c r="H1898" s="13">
        <v>5</v>
      </c>
      <c r="I1898" s="55">
        <v>136.85</v>
      </c>
      <c r="J1898" s="55">
        <v>42499</v>
      </c>
      <c r="K1898" s="15">
        <v>0</v>
      </c>
      <c r="L1898" s="15" t="s">
        <v>41</v>
      </c>
      <c r="M1898" s="62" t="s">
        <v>14</v>
      </c>
      <c r="N1898" s="56" t="s">
        <v>168</v>
      </c>
      <c r="O1898" s="56" t="s">
        <v>790</v>
      </c>
      <c r="P1898" s="62" t="s">
        <v>14</v>
      </c>
      <c r="Q1898" s="86" t="s">
        <v>791</v>
      </c>
      <c r="R1898" s="56" t="s">
        <v>792</v>
      </c>
      <c r="S1898" s="56" t="s">
        <v>465</v>
      </c>
      <c r="T1898" s="57" t="s">
        <v>269</v>
      </c>
      <c r="U1898" s="57">
        <v>5</v>
      </c>
      <c r="V1898" s="125">
        <v>130.13</v>
      </c>
      <c r="W1898" s="125"/>
      <c r="X1898" s="65">
        <v>44412</v>
      </c>
      <c r="Y1898" s="65">
        <v>44936</v>
      </c>
      <c r="Z1898" s="69" t="s">
        <v>1080</v>
      </c>
      <c r="AA1898" s="322">
        <v>44732</v>
      </c>
      <c r="AB1898" s="56">
        <v>73</v>
      </c>
      <c r="AC1898" s="56">
        <v>47</v>
      </c>
      <c r="AD1898" s="65">
        <v>45842</v>
      </c>
      <c r="AE1898" s="117">
        <v>500</v>
      </c>
      <c r="AF1898" s="117"/>
      <c r="AG1898" s="56" t="s">
        <v>441</v>
      </c>
      <c r="AH1898" s="204">
        <v>45846</v>
      </c>
      <c r="AI1898" s="204"/>
      <c r="AJ1898" s="204"/>
      <c r="AK1898" s="76" t="s">
        <v>2010</v>
      </c>
      <c r="AL1898" s="76">
        <v>500</v>
      </c>
      <c r="AM1898" s="76"/>
      <c r="AN1898" s="76" t="s">
        <v>1952</v>
      </c>
      <c r="AO1898" s="76"/>
      <c r="AW1898" s="65">
        <v>45846</v>
      </c>
      <c r="AX1898" s="56">
        <v>4389</v>
      </c>
      <c r="BA1898" s="58">
        <v>500</v>
      </c>
      <c r="BD1898" s="56"/>
      <c r="CS1898" s="58">
        <f>+AL1898+AT1898</f>
        <v>500</v>
      </c>
      <c r="CT1898" s="76">
        <f>+BA1898+BG1898+BM1898+BS1898+BY1898+CE1898+CK1898+CQ1898</f>
        <v>500</v>
      </c>
      <c r="CU1898" s="76">
        <f>+CS1898-CT1898</f>
        <v>0</v>
      </c>
      <c r="CV1898" s="81">
        <f>+AE1898-AL1898-AT1898</f>
        <v>0</v>
      </c>
    </row>
    <row r="1899" spans="1:100">
      <c r="A1899" s="56" t="s">
        <v>789</v>
      </c>
      <c r="B1899" s="13">
        <v>107</v>
      </c>
      <c r="C1899" s="15" t="s">
        <v>402</v>
      </c>
      <c r="D1899" s="15" t="s">
        <v>403</v>
      </c>
      <c r="E1899" s="13" t="s">
        <v>793</v>
      </c>
      <c r="F1899" s="13">
        <v>2</v>
      </c>
      <c r="G1899" s="13" t="s">
        <v>269</v>
      </c>
      <c r="H1899" s="13">
        <v>5</v>
      </c>
      <c r="I1899" s="55">
        <v>136.85</v>
      </c>
      <c r="J1899" s="55">
        <v>42499</v>
      </c>
      <c r="K1899" s="15">
        <v>0</v>
      </c>
      <c r="L1899" s="15" t="s">
        <v>41</v>
      </c>
      <c r="M1899" s="62" t="s">
        <v>14</v>
      </c>
      <c r="N1899" s="56" t="s">
        <v>168</v>
      </c>
      <c r="O1899" s="56" t="s">
        <v>790</v>
      </c>
      <c r="P1899" s="62" t="s">
        <v>14</v>
      </c>
      <c r="Q1899" s="86" t="s">
        <v>791</v>
      </c>
      <c r="R1899" s="56" t="s">
        <v>792</v>
      </c>
      <c r="S1899" s="56" t="s">
        <v>465</v>
      </c>
      <c r="T1899" s="57" t="s">
        <v>269</v>
      </c>
      <c r="U1899" s="57">
        <v>5</v>
      </c>
      <c r="V1899" s="125">
        <v>130.13</v>
      </c>
      <c r="W1899" s="125"/>
      <c r="X1899" s="65">
        <v>44412</v>
      </c>
      <c r="Y1899" s="65">
        <v>44936</v>
      </c>
      <c r="Z1899" s="69" t="s">
        <v>1080</v>
      </c>
      <c r="AA1899" s="322">
        <v>44732</v>
      </c>
      <c r="AB1899" s="56">
        <v>73</v>
      </c>
      <c r="AC1899" s="56">
        <v>48</v>
      </c>
      <c r="AD1899" s="65">
        <v>45873</v>
      </c>
      <c r="AE1899" s="117">
        <v>500</v>
      </c>
      <c r="AF1899" s="117"/>
      <c r="AG1899" s="56" t="s">
        <v>441</v>
      </c>
      <c r="AH1899" s="204">
        <v>45888</v>
      </c>
      <c r="AI1899" s="204"/>
      <c r="AJ1899" s="204"/>
      <c r="AK1899" s="76" t="s">
        <v>2011</v>
      </c>
      <c r="AL1899" s="76">
        <v>500</v>
      </c>
      <c r="AM1899" s="76"/>
      <c r="AN1899" s="76" t="s">
        <v>1953</v>
      </c>
      <c r="AO1899" s="76"/>
      <c r="AW1899" s="65">
        <v>45888</v>
      </c>
      <c r="AX1899" s="56">
        <v>4592</v>
      </c>
      <c r="BA1899" s="58">
        <v>500</v>
      </c>
      <c r="BD1899" s="56"/>
      <c r="CS1899" s="58">
        <f>+AL1899+AT1899</f>
        <v>500</v>
      </c>
      <c r="CT1899" s="76">
        <f>+BA1899+BG1899+BM1899+BS1899+BY1899+CE1899+CK1899+CQ1899</f>
        <v>500</v>
      </c>
      <c r="CU1899" s="76">
        <f>+CS1899-CT1899</f>
        <v>0</v>
      </c>
      <c r="CV1899" s="81">
        <f>+AE1899-AL1899-AT1899</f>
        <v>0</v>
      </c>
    </row>
    <row r="1900" spans="1:100">
      <c r="A1900" s="56" t="s">
        <v>789</v>
      </c>
      <c r="B1900" s="13">
        <v>107</v>
      </c>
      <c r="C1900" s="15" t="s">
        <v>402</v>
      </c>
      <c r="D1900" s="15" t="s">
        <v>403</v>
      </c>
      <c r="E1900" s="13" t="s">
        <v>793</v>
      </c>
      <c r="F1900" s="13">
        <v>2</v>
      </c>
      <c r="G1900" s="13" t="s">
        <v>269</v>
      </c>
      <c r="H1900" s="13">
        <v>5</v>
      </c>
      <c r="I1900" s="55">
        <v>136.85</v>
      </c>
      <c r="J1900" s="55">
        <v>42499</v>
      </c>
      <c r="K1900" s="15">
        <v>0</v>
      </c>
      <c r="L1900" s="15" t="s">
        <v>41</v>
      </c>
      <c r="M1900" s="62" t="s">
        <v>14</v>
      </c>
      <c r="N1900" s="56" t="s">
        <v>168</v>
      </c>
      <c r="O1900" s="56" t="s">
        <v>790</v>
      </c>
      <c r="P1900" s="62" t="s">
        <v>14</v>
      </c>
      <c r="Q1900" s="86" t="s">
        <v>791</v>
      </c>
      <c r="R1900" s="56" t="s">
        <v>792</v>
      </c>
      <c r="S1900" s="56" t="s">
        <v>465</v>
      </c>
      <c r="T1900" s="57" t="s">
        <v>269</v>
      </c>
      <c r="U1900" s="57">
        <v>5</v>
      </c>
      <c r="V1900" s="125">
        <v>130.13</v>
      </c>
      <c r="W1900" s="125"/>
      <c r="X1900" s="65">
        <v>44412</v>
      </c>
      <c r="Y1900" s="65">
        <v>44936</v>
      </c>
      <c r="Z1900" s="69" t="s">
        <v>1080</v>
      </c>
      <c r="AA1900" s="322">
        <v>44732</v>
      </c>
      <c r="AB1900" s="56">
        <v>73</v>
      </c>
      <c r="AC1900" s="56">
        <v>49</v>
      </c>
      <c r="AD1900" s="65">
        <v>45904</v>
      </c>
      <c r="AE1900" s="117">
        <v>500</v>
      </c>
      <c r="AF1900" s="117"/>
      <c r="AG1900" s="56" t="s">
        <v>441</v>
      </c>
      <c r="AH1900" s="204">
        <v>45917</v>
      </c>
      <c r="AI1900" s="204"/>
      <c r="AJ1900" s="204"/>
      <c r="AK1900" s="76" t="s">
        <v>2012</v>
      </c>
      <c r="AL1900" s="76">
        <v>500</v>
      </c>
      <c r="AM1900" s="76"/>
      <c r="AN1900" s="76" t="s">
        <v>1955</v>
      </c>
      <c r="AO1900" s="76"/>
      <c r="AW1900" s="65">
        <v>45917</v>
      </c>
      <c r="AX1900" s="56">
        <v>4736</v>
      </c>
      <c r="BA1900" s="58">
        <v>500</v>
      </c>
      <c r="BD1900" s="56"/>
      <c r="CS1900" s="58">
        <f>+AL1900+AT1900</f>
        <v>500</v>
      </c>
      <c r="CT1900" s="76">
        <f>+BA1900+BG1900+BM1900+BS1900+BY1900+CE1900+CK1900+CQ1900</f>
        <v>500</v>
      </c>
      <c r="CU1900" s="76">
        <f>+CS1900-CT1900</f>
        <v>0</v>
      </c>
      <c r="CV1900" s="81">
        <f>+AE1900-AL1900-AT1900</f>
        <v>0</v>
      </c>
    </row>
    <row r="1901" spans="1:100">
      <c r="A1901" s="56" t="s">
        <v>789</v>
      </c>
      <c r="B1901" s="13">
        <v>107</v>
      </c>
      <c r="C1901" s="15" t="s">
        <v>402</v>
      </c>
      <c r="D1901" s="15" t="s">
        <v>403</v>
      </c>
      <c r="E1901" s="13" t="s">
        <v>793</v>
      </c>
      <c r="F1901" s="13">
        <v>2</v>
      </c>
      <c r="G1901" s="13" t="s">
        <v>269</v>
      </c>
      <c r="H1901" s="13">
        <v>5</v>
      </c>
      <c r="I1901" s="55">
        <v>136.85</v>
      </c>
      <c r="J1901" s="55">
        <v>42499</v>
      </c>
      <c r="K1901" s="15">
        <v>0</v>
      </c>
      <c r="L1901" s="15" t="s">
        <v>41</v>
      </c>
      <c r="M1901" s="62" t="s">
        <v>14</v>
      </c>
      <c r="N1901" s="56" t="s">
        <v>168</v>
      </c>
      <c r="O1901" s="56" t="s">
        <v>790</v>
      </c>
      <c r="P1901" s="62" t="s">
        <v>14</v>
      </c>
      <c r="Q1901" s="86" t="s">
        <v>791</v>
      </c>
      <c r="R1901" s="56" t="s">
        <v>792</v>
      </c>
      <c r="S1901" s="56" t="s">
        <v>465</v>
      </c>
      <c r="T1901" s="57" t="s">
        <v>269</v>
      </c>
      <c r="U1901" s="57">
        <v>5</v>
      </c>
      <c r="V1901" s="125">
        <v>130.13</v>
      </c>
      <c r="W1901" s="125"/>
      <c r="X1901" s="65">
        <v>44412</v>
      </c>
      <c r="Y1901" s="65">
        <v>44936</v>
      </c>
      <c r="Z1901" s="69" t="s">
        <v>1080</v>
      </c>
      <c r="AA1901" s="322">
        <v>44732</v>
      </c>
      <c r="AB1901" s="56">
        <v>73</v>
      </c>
      <c r="AC1901" s="56">
        <v>50</v>
      </c>
      <c r="AD1901" s="65">
        <v>45934</v>
      </c>
      <c r="AE1901" s="117">
        <v>500</v>
      </c>
      <c r="AF1901" s="117"/>
      <c r="AH1901" s="70"/>
      <c r="AI1901" s="70"/>
      <c r="AJ1901" s="70"/>
      <c r="AK1901" s="70"/>
      <c r="AL1901" s="76"/>
      <c r="AM1901" s="76"/>
      <c r="AN1901" s="76"/>
      <c r="AO1901" s="76"/>
      <c r="AW1901" s="65"/>
      <c r="BD1901" s="56"/>
      <c r="CS1901" s="58">
        <f>+AL1901+AT1901</f>
        <v>0</v>
      </c>
      <c r="CT1901" s="76">
        <f>+BA1901+BG1901+BM1901+BS1901+BY1901+CE1901+CK1901+CQ1901</f>
        <v>0</v>
      </c>
      <c r="CU1901" s="76">
        <f>+CS1901-CT1901</f>
        <v>0</v>
      </c>
      <c r="CV1901" s="81">
        <f>+AE1901-AL1901-AT1901</f>
        <v>500</v>
      </c>
    </row>
    <row r="1902" spans="1:100">
      <c r="A1902" s="56" t="s">
        <v>789</v>
      </c>
      <c r="B1902" s="13">
        <v>107</v>
      </c>
      <c r="C1902" s="15" t="s">
        <v>402</v>
      </c>
      <c r="D1902" s="15" t="s">
        <v>403</v>
      </c>
      <c r="E1902" s="13" t="s">
        <v>793</v>
      </c>
      <c r="F1902" s="13">
        <v>2</v>
      </c>
      <c r="G1902" s="13" t="s">
        <v>269</v>
      </c>
      <c r="H1902" s="13">
        <v>5</v>
      </c>
      <c r="I1902" s="55">
        <v>136.85</v>
      </c>
      <c r="J1902" s="55">
        <v>42499</v>
      </c>
      <c r="K1902" s="15">
        <v>0</v>
      </c>
      <c r="L1902" s="15" t="s">
        <v>41</v>
      </c>
      <c r="M1902" s="62" t="s">
        <v>14</v>
      </c>
      <c r="N1902" s="56" t="s">
        <v>168</v>
      </c>
      <c r="O1902" s="56" t="s">
        <v>790</v>
      </c>
      <c r="P1902" s="62" t="s">
        <v>14</v>
      </c>
      <c r="Q1902" s="86" t="s">
        <v>791</v>
      </c>
      <c r="R1902" s="56" t="s">
        <v>792</v>
      </c>
      <c r="S1902" s="56" t="s">
        <v>465</v>
      </c>
      <c r="T1902" s="57" t="s">
        <v>269</v>
      </c>
      <c r="U1902" s="57">
        <v>5</v>
      </c>
      <c r="V1902" s="125">
        <v>130.13</v>
      </c>
      <c r="W1902" s="125"/>
      <c r="X1902" s="65">
        <v>44412</v>
      </c>
      <c r="Y1902" s="65">
        <v>44936</v>
      </c>
      <c r="Z1902" s="69" t="s">
        <v>1080</v>
      </c>
      <c r="AA1902" s="322">
        <v>44732</v>
      </c>
      <c r="AB1902" s="56">
        <v>73</v>
      </c>
      <c r="AC1902" s="56">
        <v>51</v>
      </c>
      <c r="AD1902" s="65">
        <v>45965</v>
      </c>
      <c r="AE1902" s="117">
        <v>500</v>
      </c>
      <c r="AF1902" s="117"/>
      <c r="AW1902" s="56"/>
      <c r="BD1902" s="56"/>
      <c r="CS1902" s="58">
        <f>+AL1902+AT1902</f>
        <v>0</v>
      </c>
      <c r="CT1902" s="76">
        <f>+BA1902+BG1902+BM1902+BS1902+BY1902+CE1902+CK1902+CQ1902</f>
        <v>0</v>
      </c>
      <c r="CU1902" s="76">
        <f>+CS1902-CT1902</f>
        <v>0</v>
      </c>
      <c r="CV1902" s="81">
        <f>+AE1902-AL1902-AT1902</f>
        <v>500</v>
      </c>
    </row>
    <row r="1903" spans="1:100">
      <c r="A1903" s="56" t="s">
        <v>789</v>
      </c>
      <c r="B1903" s="13">
        <v>107</v>
      </c>
      <c r="C1903" s="15" t="s">
        <v>402</v>
      </c>
      <c r="D1903" s="15" t="s">
        <v>403</v>
      </c>
      <c r="E1903" s="13" t="s">
        <v>793</v>
      </c>
      <c r="F1903" s="13">
        <v>2</v>
      </c>
      <c r="G1903" s="13" t="s">
        <v>269</v>
      </c>
      <c r="H1903" s="13">
        <v>5</v>
      </c>
      <c r="I1903" s="55">
        <v>136.85</v>
      </c>
      <c r="J1903" s="55">
        <v>42499</v>
      </c>
      <c r="K1903" s="15">
        <v>0</v>
      </c>
      <c r="L1903" s="15" t="s">
        <v>41</v>
      </c>
      <c r="M1903" s="62" t="s">
        <v>14</v>
      </c>
      <c r="N1903" s="56" t="s">
        <v>168</v>
      </c>
      <c r="O1903" s="56" t="s">
        <v>790</v>
      </c>
      <c r="P1903" s="62" t="s">
        <v>14</v>
      </c>
      <c r="Q1903" s="86" t="s">
        <v>791</v>
      </c>
      <c r="R1903" s="56" t="s">
        <v>792</v>
      </c>
      <c r="S1903" s="56" t="s">
        <v>465</v>
      </c>
      <c r="T1903" s="57" t="s">
        <v>269</v>
      </c>
      <c r="U1903" s="57">
        <v>5</v>
      </c>
      <c r="V1903" s="125">
        <v>130.13</v>
      </c>
      <c r="W1903" s="125"/>
      <c r="X1903" s="65">
        <v>44412</v>
      </c>
      <c r="Y1903" s="65">
        <v>44936</v>
      </c>
      <c r="Z1903" s="69" t="s">
        <v>1080</v>
      </c>
      <c r="AA1903" s="322">
        <v>44732</v>
      </c>
      <c r="AB1903" s="56">
        <v>73</v>
      </c>
      <c r="AC1903" s="56">
        <v>52</v>
      </c>
      <c r="AD1903" s="65">
        <v>45995</v>
      </c>
      <c r="AE1903" s="117">
        <v>500</v>
      </c>
      <c r="AF1903" s="117"/>
      <c r="AW1903" s="56"/>
      <c r="BD1903" s="56"/>
      <c r="CS1903" s="58">
        <f>+AL1903+AT1903</f>
        <v>0</v>
      </c>
      <c r="CT1903" s="76">
        <f>+BA1903+BG1903+BM1903+BS1903+BY1903+CE1903+CK1903+CQ1903</f>
        <v>0</v>
      </c>
      <c r="CU1903" s="76">
        <f>+CS1903-CT1903</f>
        <v>0</v>
      </c>
      <c r="CV1903" s="81">
        <f>+AE1903-AL1903-AT1903</f>
        <v>500</v>
      </c>
    </row>
    <row r="1904" spans="1:100">
      <c r="A1904" s="56" t="s">
        <v>789</v>
      </c>
      <c r="B1904" s="13">
        <v>107</v>
      </c>
      <c r="C1904" s="15" t="s">
        <v>402</v>
      </c>
      <c r="D1904" s="15" t="s">
        <v>403</v>
      </c>
      <c r="E1904" s="13" t="s">
        <v>793</v>
      </c>
      <c r="F1904" s="13">
        <v>2</v>
      </c>
      <c r="G1904" s="13" t="s">
        <v>269</v>
      </c>
      <c r="H1904" s="13">
        <v>5</v>
      </c>
      <c r="I1904" s="55">
        <v>136.85</v>
      </c>
      <c r="J1904" s="55">
        <v>42499</v>
      </c>
      <c r="K1904" s="15">
        <v>0</v>
      </c>
      <c r="L1904" s="15" t="s">
        <v>41</v>
      </c>
      <c r="M1904" s="62" t="s">
        <v>14</v>
      </c>
      <c r="N1904" s="56" t="s">
        <v>168</v>
      </c>
      <c r="O1904" s="56" t="s">
        <v>790</v>
      </c>
      <c r="P1904" s="62" t="s">
        <v>14</v>
      </c>
      <c r="Q1904" s="86" t="s">
        <v>791</v>
      </c>
      <c r="R1904" s="56" t="s">
        <v>792</v>
      </c>
      <c r="S1904" s="56" t="s">
        <v>465</v>
      </c>
      <c r="T1904" s="57" t="s">
        <v>269</v>
      </c>
      <c r="U1904" s="57">
        <v>5</v>
      </c>
      <c r="V1904" s="125">
        <v>130.13</v>
      </c>
      <c r="W1904" s="125"/>
      <c r="X1904" s="65">
        <v>44412</v>
      </c>
      <c r="Y1904" s="65">
        <v>44936</v>
      </c>
      <c r="Z1904" s="69" t="s">
        <v>1080</v>
      </c>
      <c r="AA1904" s="322">
        <v>44732</v>
      </c>
      <c r="AB1904" s="56">
        <v>73</v>
      </c>
      <c r="AC1904" s="56">
        <v>53</v>
      </c>
      <c r="AD1904" s="65">
        <v>46026</v>
      </c>
      <c r="AE1904" s="117">
        <v>500</v>
      </c>
      <c r="AF1904" s="117"/>
      <c r="AW1904" s="56"/>
      <c r="BD1904" s="56"/>
      <c r="CS1904" s="58">
        <f>+AL1904+AT1904</f>
        <v>0</v>
      </c>
      <c r="CT1904" s="76">
        <f>+BA1904+BG1904+BM1904+BS1904+BY1904+CE1904+CK1904+CQ1904</f>
        <v>0</v>
      </c>
      <c r="CU1904" s="76">
        <f>+CS1904-CT1904</f>
        <v>0</v>
      </c>
      <c r="CV1904" s="81">
        <f>+AE1904-AL1904-AT1904</f>
        <v>500</v>
      </c>
    </row>
    <row r="1905" spans="1:100">
      <c r="A1905" s="56" t="s">
        <v>789</v>
      </c>
      <c r="B1905" s="13">
        <v>107</v>
      </c>
      <c r="C1905" s="15" t="s">
        <v>402</v>
      </c>
      <c r="D1905" s="15" t="s">
        <v>403</v>
      </c>
      <c r="E1905" s="13" t="s">
        <v>793</v>
      </c>
      <c r="F1905" s="13">
        <v>2</v>
      </c>
      <c r="G1905" s="13" t="s">
        <v>269</v>
      </c>
      <c r="H1905" s="13">
        <v>5</v>
      </c>
      <c r="I1905" s="55">
        <v>136.85</v>
      </c>
      <c r="J1905" s="55">
        <v>42499</v>
      </c>
      <c r="K1905" s="15">
        <v>0</v>
      </c>
      <c r="L1905" s="15" t="s">
        <v>41</v>
      </c>
      <c r="M1905" s="62" t="s">
        <v>14</v>
      </c>
      <c r="N1905" s="56" t="s">
        <v>168</v>
      </c>
      <c r="O1905" s="56" t="s">
        <v>790</v>
      </c>
      <c r="P1905" s="62" t="s">
        <v>14</v>
      </c>
      <c r="Q1905" s="86" t="s">
        <v>791</v>
      </c>
      <c r="R1905" s="56" t="s">
        <v>792</v>
      </c>
      <c r="S1905" s="56" t="s">
        <v>465</v>
      </c>
      <c r="T1905" s="57" t="s">
        <v>269</v>
      </c>
      <c r="U1905" s="57">
        <v>5</v>
      </c>
      <c r="V1905" s="125">
        <v>130.13</v>
      </c>
      <c r="W1905" s="125"/>
      <c r="X1905" s="65">
        <v>44412</v>
      </c>
      <c r="Y1905" s="65">
        <v>44936</v>
      </c>
      <c r="Z1905" s="69" t="s">
        <v>1080</v>
      </c>
      <c r="AA1905" s="322">
        <v>44732</v>
      </c>
      <c r="AB1905" s="56">
        <v>73</v>
      </c>
      <c r="AC1905" s="56">
        <v>54</v>
      </c>
      <c r="AD1905" s="65">
        <v>46057</v>
      </c>
      <c r="AE1905" s="117">
        <v>500</v>
      </c>
      <c r="AF1905" s="117"/>
      <c r="AW1905" s="56"/>
      <c r="BD1905" s="56"/>
      <c r="CS1905" s="58">
        <f>+AL1905+AT1905</f>
        <v>0</v>
      </c>
      <c r="CT1905" s="76">
        <f>+BA1905+BG1905+BM1905+BS1905+BY1905+CE1905+CK1905+CQ1905</f>
        <v>0</v>
      </c>
      <c r="CU1905" s="76">
        <f>+CS1905-CT1905</f>
        <v>0</v>
      </c>
      <c r="CV1905" s="81">
        <f>+AE1905-AL1905-AT1905</f>
        <v>500</v>
      </c>
    </row>
    <row r="1906" spans="1:100">
      <c r="A1906" s="56" t="s">
        <v>789</v>
      </c>
      <c r="B1906" s="13">
        <v>107</v>
      </c>
      <c r="C1906" s="15" t="s">
        <v>402</v>
      </c>
      <c r="D1906" s="15" t="s">
        <v>403</v>
      </c>
      <c r="E1906" s="13" t="s">
        <v>793</v>
      </c>
      <c r="F1906" s="13">
        <v>2</v>
      </c>
      <c r="G1906" s="13" t="s">
        <v>269</v>
      </c>
      <c r="H1906" s="13">
        <v>5</v>
      </c>
      <c r="I1906" s="55">
        <v>136.85</v>
      </c>
      <c r="J1906" s="55">
        <v>42499</v>
      </c>
      <c r="K1906" s="15">
        <v>0</v>
      </c>
      <c r="L1906" s="15" t="s">
        <v>41</v>
      </c>
      <c r="M1906" s="62" t="s">
        <v>14</v>
      </c>
      <c r="N1906" s="56" t="s">
        <v>168</v>
      </c>
      <c r="O1906" s="56" t="s">
        <v>790</v>
      </c>
      <c r="P1906" s="62" t="s">
        <v>14</v>
      </c>
      <c r="Q1906" s="86" t="s">
        <v>791</v>
      </c>
      <c r="R1906" s="56" t="s">
        <v>792</v>
      </c>
      <c r="S1906" s="56" t="s">
        <v>465</v>
      </c>
      <c r="T1906" s="57" t="s">
        <v>269</v>
      </c>
      <c r="U1906" s="57">
        <v>5</v>
      </c>
      <c r="V1906" s="125">
        <v>130.13</v>
      </c>
      <c r="W1906" s="125"/>
      <c r="X1906" s="65">
        <v>44412</v>
      </c>
      <c r="Y1906" s="65">
        <v>44936</v>
      </c>
      <c r="Z1906" s="69" t="s">
        <v>1080</v>
      </c>
      <c r="AA1906" s="322">
        <v>44732</v>
      </c>
      <c r="AB1906" s="56">
        <v>73</v>
      </c>
      <c r="AC1906" s="56">
        <v>55</v>
      </c>
      <c r="AD1906" s="65">
        <v>46085</v>
      </c>
      <c r="AE1906" s="117">
        <v>500</v>
      </c>
      <c r="AF1906" s="117"/>
      <c r="AW1906" s="56"/>
      <c r="BD1906" s="56"/>
      <c r="CS1906" s="58">
        <f>+AL1906+AT1906</f>
        <v>0</v>
      </c>
      <c r="CT1906" s="76">
        <f>+BA1906+BG1906+BM1906+BS1906+BY1906+CE1906+CK1906+CQ1906</f>
        <v>0</v>
      </c>
      <c r="CU1906" s="76">
        <f>+CS1906-CT1906</f>
        <v>0</v>
      </c>
      <c r="CV1906" s="81">
        <f>+AE1906-AL1906-AT1906</f>
        <v>500</v>
      </c>
    </row>
    <row r="1907" spans="1:100">
      <c r="A1907" s="56" t="s">
        <v>789</v>
      </c>
      <c r="B1907" s="13">
        <v>107</v>
      </c>
      <c r="C1907" s="15" t="s">
        <v>402</v>
      </c>
      <c r="D1907" s="15" t="s">
        <v>403</v>
      </c>
      <c r="E1907" s="13" t="s">
        <v>793</v>
      </c>
      <c r="F1907" s="13">
        <v>2</v>
      </c>
      <c r="G1907" s="13" t="s">
        <v>269</v>
      </c>
      <c r="H1907" s="13">
        <v>5</v>
      </c>
      <c r="I1907" s="55">
        <v>136.85</v>
      </c>
      <c r="J1907" s="55">
        <v>42499</v>
      </c>
      <c r="K1907" s="15">
        <v>0</v>
      </c>
      <c r="L1907" s="15" t="s">
        <v>41</v>
      </c>
      <c r="M1907" s="62" t="s">
        <v>14</v>
      </c>
      <c r="N1907" s="56" t="s">
        <v>168</v>
      </c>
      <c r="O1907" s="56" t="s">
        <v>790</v>
      </c>
      <c r="P1907" s="62" t="s">
        <v>14</v>
      </c>
      <c r="Q1907" s="86" t="s">
        <v>791</v>
      </c>
      <c r="R1907" s="56" t="s">
        <v>792</v>
      </c>
      <c r="S1907" s="56" t="s">
        <v>465</v>
      </c>
      <c r="T1907" s="57" t="s">
        <v>269</v>
      </c>
      <c r="U1907" s="57">
        <v>5</v>
      </c>
      <c r="V1907" s="125">
        <v>130.13</v>
      </c>
      <c r="W1907" s="125"/>
      <c r="X1907" s="65">
        <v>44412</v>
      </c>
      <c r="Y1907" s="65">
        <v>44936</v>
      </c>
      <c r="Z1907" s="69" t="s">
        <v>1080</v>
      </c>
      <c r="AA1907" s="322">
        <v>44732</v>
      </c>
      <c r="AB1907" s="56">
        <v>73</v>
      </c>
      <c r="AC1907" s="56">
        <v>56</v>
      </c>
      <c r="AD1907" s="65">
        <v>46116</v>
      </c>
      <c r="AE1907" s="117">
        <v>500</v>
      </c>
      <c r="AF1907" s="117"/>
      <c r="AW1907" s="56"/>
      <c r="BD1907" s="56"/>
      <c r="CS1907" s="58">
        <f>+AL1907+AT1907</f>
        <v>0</v>
      </c>
      <c r="CT1907" s="76">
        <f>+BA1907+BG1907+BM1907+BS1907+BY1907+CE1907+CK1907+CQ1907</f>
        <v>0</v>
      </c>
      <c r="CU1907" s="76">
        <f>+CS1907-CT1907</f>
        <v>0</v>
      </c>
      <c r="CV1907" s="81">
        <f>+AE1907-AL1907-AT1907</f>
        <v>500</v>
      </c>
    </row>
    <row r="1908" spans="1:100">
      <c r="A1908" s="56" t="s">
        <v>789</v>
      </c>
      <c r="B1908" s="13">
        <v>107</v>
      </c>
      <c r="C1908" s="15" t="s">
        <v>402</v>
      </c>
      <c r="D1908" s="15" t="s">
        <v>403</v>
      </c>
      <c r="E1908" s="13" t="s">
        <v>793</v>
      </c>
      <c r="F1908" s="13">
        <v>2</v>
      </c>
      <c r="G1908" s="13" t="s">
        <v>269</v>
      </c>
      <c r="H1908" s="13">
        <v>5</v>
      </c>
      <c r="I1908" s="55">
        <v>136.85</v>
      </c>
      <c r="J1908" s="55">
        <v>42499</v>
      </c>
      <c r="K1908" s="15">
        <v>0</v>
      </c>
      <c r="L1908" s="15" t="s">
        <v>41</v>
      </c>
      <c r="M1908" s="62" t="s">
        <v>14</v>
      </c>
      <c r="N1908" s="56" t="s">
        <v>168</v>
      </c>
      <c r="O1908" s="56" t="s">
        <v>790</v>
      </c>
      <c r="P1908" s="62" t="s">
        <v>14</v>
      </c>
      <c r="Q1908" s="86" t="s">
        <v>791</v>
      </c>
      <c r="R1908" s="56" t="s">
        <v>792</v>
      </c>
      <c r="S1908" s="56" t="s">
        <v>465</v>
      </c>
      <c r="T1908" s="57" t="s">
        <v>269</v>
      </c>
      <c r="U1908" s="57">
        <v>5</v>
      </c>
      <c r="V1908" s="125">
        <v>130.13</v>
      </c>
      <c r="W1908" s="125"/>
      <c r="X1908" s="65">
        <v>44412</v>
      </c>
      <c r="Y1908" s="65">
        <v>44936</v>
      </c>
      <c r="Z1908" s="69" t="s">
        <v>1080</v>
      </c>
      <c r="AA1908" s="322">
        <v>44732</v>
      </c>
      <c r="AB1908" s="56">
        <v>73</v>
      </c>
      <c r="AC1908" s="56">
        <v>57</v>
      </c>
      <c r="AD1908" s="65">
        <v>46146</v>
      </c>
      <c r="AE1908" s="117">
        <v>500</v>
      </c>
      <c r="AF1908" s="117"/>
      <c r="AW1908" s="56"/>
      <c r="BD1908" s="56"/>
      <c r="CS1908" s="58">
        <f>+AL1908+AT1908</f>
        <v>0</v>
      </c>
      <c r="CT1908" s="76">
        <f>+BA1908+BG1908+BM1908+BS1908+BY1908+CE1908+CK1908+CQ1908</f>
        <v>0</v>
      </c>
      <c r="CU1908" s="76">
        <f>+CS1908-CT1908</f>
        <v>0</v>
      </c>
      <c r="CV1908" s="81">
        <f>+AE1908-AL1908-AT1908</f>
        <v>500</v>
      </c>
    </row>
    <row r="1909" spans="1:100">
      <c r="A1909" s="56" t="s">
        <v>789</v>
      </c>
      <c r="B1909" s="13">
        <v>107</v>
      </c>
      <c r="C1909" s="15" t="s">
        <v>402</v>
      </c>
      <c r="D1909" s="15" t="s">
        <v>403</v>
      </c>
      <c r="E1909" s="13" t="s">
        <v>793</v>
      </c>
      <c r="F1909" s="13">
        <v>2</v>
      </c>
      <c r="G1909" s="13" t="s">
        <v>269</v>
      </c>
      <c r="H1909" s="13">
        <v>5</v>
      </c>
      <c r="I1909" s="55">
        <v>136.85</v>
      </c>
      <c r="J1909" s="55">
        <v>42499</v>
      </c>
      <c r="K1909" s="15">
        <v>0</v>
      </c>
      <c r="L1909" s="15" t="s">
        <v>41</v>
      </c>
      <c r="M1909" s="62" t="s">
        <v>14</v>
      </c>
      <c r="N1909" s="56" t="s">
        <v>168</v>
      </c>
      <c r="O1909" s="56" t="s">
        <v>790</v>
      </c>
      <c r="P1909" s="62" t="s">
        <v>14</v>
      </c>
      <c r="Q1909" s="86" t="s">
        <v>791</v>
      </c>
      <c r="R1909" s="56" t="s">
        <v>792</v>
      </c>
      <c r="S1909" s="56" t="s">
        <v>465</v>
      </c>
      <c r="T1909" s="57" t="s">
        <v>269</v>
      </c>
      <c r="U1909" s="57">
        <v>5</v>
      </c>
      <c r="V1909" s="125">
        <v>130.13</v>
      </c>
      <c r="W1909" s="125"/>
      <c r="X1909" s="65">
        <v>44412</v>
      </c>
      <c r="Y1909" s="65">
        <v>44936</v>
      </c>
      <c r="Z1909" s="69" t="s">
        <v>1080</v>
      </c>
      <c r="AA1909" s="322">
        <v>44732</v>
      </c>
      <c r="AB1909" s="56">
        <v>73</v>
      </c>
      <c r="AC1909" s="56">
        <v>58</v>
      </c>
      <c r="AD1909" s="65">
        <v>46177</v>
      </c>
      <c r="AE1909" s="117">
        <v>500</v>
      </c>
      <c r="AF1909" s="117"/>
      <c r="AW1909" s="56"/>
      <c r="BD1909" s="56"/>
      <c r="CS1909" s="58">
        <f>+AL1909+AT1909</f>
        <v>0</v>
      </c>
      <c r="CT1909" s="76">
        <f>+BA1909+BG1909+BM1909+BS1909+BY1909+CE1909+CK1909+CQ1909</f>
        <v>0</v>
      </c>
      <c r="CU1909" s="76">
        <f>+CS1909-CT1909</f>
        <v>0</v>
      </c>
      <c r="CV1909" s="81">
        <f>+AE1909-AL1909-AT1909</f>
        <v>500</v>
      </c>
    </row>
    <row r="1910" spans="1:100">
      <c r="A1910" s="56" t="s">
        <v>789</v>
      </c>
      <c r="B1910" s="13">
        <v>107</v>
      </c>
      <c r="C1910" s="15" t="s">
        <v>402</v>
      </c>
      <c r="D1910" s="15" t="s">
        <v>403</v>
      </c>
      <c r="E1910" s="13" t="s">
        <v>793</v>
      </c>
      <c r="F1910" s="13">
        <v>2</v>
      </c>
      <c r="G1910" s="13" t="s">
        <v>269</v>
      </c>
      <c r="H1910" s="13">
        <v>5</v>
      </c>
      <c r="I1910" s="55">
        <v>136.85</v>
      </c>
      <c r="J1910" s="55">
        <v>42499</v>
      </c>
      <c r="K1910" s="15">
        <v>0</v>
      </c>
      <c r="L1910" s="15" t="s">
        <v>41</v>
      </c>
      <c r="M1910" s="62" t="s">
        <v>14</v>
      </c>
      <c r="N1910" s="56" t="s">
        <v>168</v>
      </c>
      <c r="O1910" s="56" t="s">
        <v>790</v>
      </c>
      <c r="P1910" s="62" t="s">
        <v>14</v>
      </c>
      <c r="Q1910" s="86" t="s">
        <v>791</v>
      </c>
      <c r="R1910" s="56" t="s">
        <v>792</v>
      </c>
      <c r="S1910" s="56" t="s">
        <v>465</v>
      </c>
      <c r="T1910" s="57" t="s">
        <v>269</v>
      </c>
      <c r="U1910" s="57">
        <v>5</v>
      </c>
      <c r="V1910" s="125">
        <v>130.13</v>
      </c>
      <c r="W1910" s="125"/>
      <c r="X1910" s="65">
        <v>44412</v>
      </c>
      <c r="Y1910" s="65">
        <v>44936</v>
      </c>
      <c r="Z1910" s="69" t="s">
        <v>1080</v>
      </c>
      <c r="AA1910" s="322">
        <v>44732</v>
      </c>
      <c r="AB1910" s="56">
        <v>73</v>
      </c>
      <c r="AC1910" s="56">
        <v>59</v>
      </c>
      <c r="AD1910" s="65">
        <v>46207</v>
      </c>
      <c r="AE1910" s="117">
        <v>500</v>
      </c>
      <c r="AF1910" s="117"/>
      <c r="AW1910" s="56"/>
      <c r="BD1910" s="56"/>
      <c r="CS1910" s="58">
        <f>+AL1910+AT1910</f>
        <v>0</v>
      </c>
      <c r="CT1910" s="76">
        <f>+BA1910+BG1910+BM1910+BS1910+BY1910+CE1910+CK1910+CQ1910</f>
        <v>0</v>
      </c>
      <c r="CU1910" s="76">
        <f>+CS1910-CT1910</f>
        <v>0</v>
      </c>
      <c r="CV1910" s="81">
        <f>+AE1910-AL1910-AT1910</f>
        <v>500</v>
      </c>
    </row>
    <row r="1911" spans="1:100">
      <c r="A1911" s="56" t="s">
        <v>789</v>
      </c>
      <c r="B1911" s="13">
        <v>107</v>
      </c>
      <c r="C1911" s="15" t="s">
        <v>402</v>
      </c>
      <c r="D1911" s="15" t="s">
        <v>403</v>
      </c>
      <c r="E1911" s="13" t="s">
        <v>793</v>
      </c>
      <c r="F1911" s="13">
        <v>2</v>
      </c>
      <c r="G1911" s="13" t="s">
        <v>269</v>
      </c>
      <c r="H1911" s="13">
        <v>5</v>
      </c>
      <c r="I1911" s="55">
        <v>136.85</v>
      </c>
      <c r="J1911" s="55">
        <v>42499</v>
      </c>
      <c r="K1911" s="15">
        <v>0</v>
      </c>
      <c r="L1911" s="15" t="s">
        <v>41</v>
      </c>
      <c r="M1911" s="62" t="s">
        <v>14</v>
      </c>
      <c r="N1911" s="56" t="s">
        <v>168</v>
      </c>
      <c r="O1911" s="56" t="s">
        <v>790</v>
      </c>
      <c r="P1911" s="62" t="s">
        <v>14</v>
      </c>
      <c r="Q1911" s="86" t="s">
        <v>791</v>
      </c>
      <c r="R1911" s="56" t="s">
        <v>792</v>
      </c>
      <c r="S1911" s="56" t="s">
        <v>465</v>
      </c>
      <c r="T1911" s="57" t="s">
        <v>269</v>
      </c>
      <c r="U1911" s="57">
        <v>5</v>
      </c>
      <c r="V1911" s="125">
        <v>130.13</v>
      </c>
      <c r="W1911" s="125"/>
      <c r="X1911" s="65">
        <v>44412</v>
      </c>
      <c r="Y1911" s="65">
        <v>44936</v>
      </c>
      <c r="Z1911" s="69" t="s">
        <v>1080</v>
      </c>
      <c r="AA1911" s="322">
        <v>44732</v>
      </c>
      <c r="AB1911" s="56">
        <v>73</v>
      </c>
      <c r="AC1911" s="56">
        <v>60</v>
      </c>
      <c r="AD1911" s="65">
        <v>46238</v>
      </c>
      <c r="AE1911" s="117">
        <v>500</v>
      </c>
      <c r="AF1911" s="117"/>
      <c r="AW1911" s="56"/>
      <c r="BD1911" s="56"/>
      <c r="CS1911" s="58">
        <f>+AL1911+AT1911</f>
        <v>0</v>
      </c>
      <c r="CT1911" s="76">
        <f>+BA1911+BG1911+BM1911+BS1911+BY1911+CE1911+CK1911+CQ1911</f>
        <v>0</v>
      </c>
      <c r="CU1911" s="76">
        <f>+CS1911-CT1911</f>
        <v>0</v>
      </c>
      <c r="CV1911" s="81">
        <f>+AE1911-AL1911-AT1911</f>
        <v>500</v>
      </c>
    </row>
    <row r="1912" spans="1:100">
      <c r="A1912" s="56" t="s">
        <v>789</v>
      </c>
      <c r="B1912" s="13">
        <v>107</v>
      </c>
      <c r="C1912" s="15" t="s">
        <v>402</v>
      </c>
      <c r="D1912" s="15" t="s">
        <v>403</v>
      </c>
      <c r="E1912" s="13" t="s">
        <v>793</v>
      </c>
      <c r="F1912" s="13">
        <v>2</v>
      </c>
      <c r="G1912" s="13" t="s">
        <v>269</v>
      </c>
      <c r="H1912" s="13">
        <v>5</v>
      </c>
      <c r="I1912" s="55">
        <v>136.85</v>
      </c>
      <c r="J1912" s="55">
        <v>42499</v>
      </c>
      <c r="K1912" s="15">
        <v>0</v>
      </c>
      <c r="L1912" s="15" t="s">
        <v>41</v>
      </c>
      <c r="M1912" s="62" t="s">
        <v>14</v>
      </c>
      <c r="N1912" s="56" t="s">
        <v>168</v>
      </c>
      <c r="O1912" s="56" t="s">
        <v>790</v>
      </c>
      <c r="P1912" s="62" t="s">
        <v>14</v>
      </c>
      <c r="Q1912" s="86" t="s">
        <v>791</v>
      </c>
      <c r="R1912" s="56" t="s">
        <v>792</v>
      </c>
      <c r="S1912" s="56" t="s">
        <v>465</v>
      </c>
      <c r="T1912" s="57" t="s">
        <v>269</v>
      </c>
      <c r="U1912" s="57">
        <v>5</v>
      </c>
      <c r="V1912" s="125">
        <v>130.13</v>
      </c>
      <c r="W1912" s="125"/>
      <c r="X1912" s="65">
        <v>44412</v>
      </c>
      <c r="Y1912" s="65">
        <v>44936</v>
      </c>
      <c r="Z1912" s="69" t="s">
        <v>1080</v>
      </c>
      <c r="AA1912" s="322">
        <v>44732</v>
      </c>
      <c r="AB1912" s="56">
        <v>73</v>
      </c>
      <c r="AC1912" s="56">
        <v>61</v>
      </c>
      <c r="AD1912" s="65">
        <v>46269</v>
      </c>
      <c r="AE1912" s="117">
        <v>600</v>
      </c>
      <c r="AF1912" s="117"/>
      <c r="AW1912" s="56"/>
      <c r="BD1912" s="56"/>
      <c r="CS1912" s="58">
        <f>+AL1912+AT1912</f>
        <v>0</v>
      </c>
      <c r="CT1912" s="76">
        <f>+BA1912+BG1912+BM1912+BS1912+BY1912+CE1912+CK1912+CQ1912</f>
        <v>0</v>
      </c>
      <c r="CU1912" s="76">
        <f>+CS1912-CT1912</f>
        <v>0</v>
      </c>
      <c r="CV1912" s="81">
        <f>+AE1912-AL1912-AT1912</f>
        <v>600</v>
      </c>
    </row>
    <row r="1913" spans="1:100">
      <c r="A1913" s="56" t="s">
        <v>789</v>
      </c>
      <c r="B1913" s="13">
        <v>107</v>
      </c>
      <c r="C1913" s="15" t="s">
        <v>402</v>
      </c>
      <c r="D1913" s="15" t="s">
        <v>403</v>
      </c>
      <c r="E1913" s="13" t="s">
        <v>793</v>
      </c>
      <c r="F1913" s="13">
        <v>2</v>
      </c>
      <c r="G1913" s="13" t="s">
        <v>269</v>
      </c>
      <c r="H1913" s="13">
        <v>5</v>
      </c>
      <c r="I1913" s="55">
        <v>136.85</v>
      </c>
      <c r="J1913" s="55">
        <v>42499</v>
      </c>
      <c r="K1913" s="15">
        <v>0</v>
      </c>
      <c r="L1913" s="15" t="s">
        <v>41</v>
      </c>
      <c r="M1913" s="62" t="s">
        <v>14</v>
      </c>
      <c r="N1913" s="56" t="s">
        <v>168</v>
      </c>
      <c r="O1913" s="56" t="s">
        <v>790</v>
      </c>
      <c r="P1913" s="62" t="s">
        <v>14</v>
      </c>
      <c r="Q1913" s="86" t="s">
        <v>791</v>
      </c>
      <c r="R1913" s="56" t="s">
        <v>792</v>
      </c>
      <c r="S1913" s="56" t="s">
        <v>465</v>
      </c>
      <c r="T1913" s="57" t="s">
        <v>269</v>
      </c>
      <c r="U1913" s="57">
        <v>5</v>
      </c>
      <c r="V1913" s="125">
        <v>130.13</v>
      </c>
      <c r="W1913" s="125"/>
      <c r="X1913" s="65">
        <v>44412</v>
      </c>
      <c r="Y1913" s="65">
        <v>44936</v>
      </c>
      <c r="Z1913" s="69" t="s">
        <v>1080</v>
      </c>
      <c r="AA1913" s="322">
        <v>44732</v>
      </c>
      <c r="AB1913" s="56">
        <v>73</v>
      </c>
      <c r="AC1913" s="56">
        <v>62</v>
      </c>
      <c r="AD1913" s="65">
        <v>46299</v>
      </c>
      <c r="AE1913" s="117">
        <v>600</v>
      </c>
      <c r="AF1913" s="117"/>
      <c r="AW1913" s="56"/>
      <c r="BD1913" s="56"/>
      <c r="CS1913" s="58">
        <f>+AL1913+AT1913</f>
        <v>0</v>
      </c>
      <c r="CT1913" s="76">
        <f>+BA1913+BG1913+BM1913+BS1913+BY1913+CE1913+CK1913+CQ1913</f>
        <v>0</v>
      </c>
      <c r="CU1913" s="76">
        <f>+CS1913-CT1913</f>
        <v>0</v>
      </c>
      <c r="CV1913" s="81">
        <f>+AE1913-AL1913-AT1913</f>
        <v>600</v>
      </c>
    </row>
    <row r="1914" spans="1:100">
      <c r="A1914" s="56" t="s">
        <v>789</v>
      </c>
      <c r="B1914" s="13">
        <v>107</v>
      </c>
      <c r="C1914" s="15" t="s">
        <v>402</v>
      </c>
      <c r="D1914" s="15" t="s">
        <v>403</v>
      </c>
      <c r="E1914" s="13" t="s">
        <v>793</v>
      </c>
      <c r="F1914" s="13">
        <v>2</v>
      </c>
      <c r="G1914" s="13" t="s">
        <v>269</v>
      </c>
      <c r="H1914" s="13">
        <v>5</v>
      </c>
      <c r="I1914" s="55">
        <v>136.85</v>
      </c>
      <c r="J1914" s="55">
        <v>42499</v>
      </c>
      <c r="K1914" s="15">
        <v>0</v>
      </c>
      <c r="L1914" s="15" t="s">
        <v>41</v>
      </c>
      <c r="M1914" s="62" t="s">
        <v>14</v>
      </c>
      <c r="N1914" s="56" t="s">
        <v>168</v>
      </c>
      <c r="O1914" s="56" t="s">
        <v>790</v>
      </c>
      <c r="P1914" s="62" t="s">
        <v>14</v>
      </c>
      <c r="Q1914" s="86" t="s">
        <v>791</v>
      </c>
      <c r="R1914" s="56" t="s">
        <v>792</v>
      </c>
      <c r="S1914" s="56" t="s">
        <v>465</v>
      </c>
      <c r="T1914" s="57" t="s">
        <v>269</v>
      </c>
      <c r="U1914" s="57">
        <v>5</v>
      </c>
      <c r="V1914" s="125">
        <v>130.13</v>
      </c>
      <c r="W1914" s="125"/>
      <c r="X1914" s="65">
        <v>44412</v>
      </c>
      <c r="Y1914" s="65">
        <v>44936</v>
      </c>
      <c r="Z1914" s="69" t="s">
        <v>1080</v>
      </c>
      <c r="AA1914" s="322">
        <v>44732</v>
      </c>
      <c r="AB1914" s="56">
        <v>73</v>
      </c>
      <c r="AC1914" s="56">
        <v>63</v>
      </c>
      <c r="AD1914" s="65">
        <v>46330</v>
      </c>
      <c r="AE1914" s="117">
        <v>600</v>
      </c>
      <c r="AF1914" s="117"/>
      <c r="AW1914" s="56"/>
      <c r="BD1914" s="56"/>
      <c r="CS1914" s="58">
        <f>+AL1914+AT1914</f>
        <v>0</v>
      </c>
      <c r="CT1914" s="76">
        <f>+BA1914+BG1914+BM1914+BS1914+BY1914+CE1914+CK1914+CQ1914</f>
        <v>0</v>
      </c>
      <c r="CU1914" s="76">
        <f>+CS1914-CT1914</f>
        <v>0</v>
      </c>
      <c r="CV1914" s="81">
        <f>+AE1914-AL1914-AT1914</f>
        <v>600</v>
      </c>
    </row>
    <row r="1915" spans="1:100">
      <c r="A1915" s="56" t="s">
        <v>789</v>
      </c>
      <c r="B1915" s="13">
        <v>107</v>
      </c>
      <c r="C1915" s="15" t="s">
        <v>402</v>
      </c>
      <c r="D1915" s="15" t="s">
        <v>403</v>
      </c>
      <c r="E1915" s="13" t="s">
        <v>793</v>
      </c>
      <c r="F1915" s="13">
        <v>2</v>
      </c>
      <c r="G1915" s="13" t="s">
        <v>269</v>
      </c>
      <c r="H1915" s="13">
        <v>5</v>
      </c>
      <c r="I1915" s="55">
        <v>136.85</v>
      </c>
      <c r="J1915" s="55">
        <v>42499</v>
      </c>
      <c r="K1915" s="15">
        <v>0</v>
      </c>
      <c r="L1915" s="15" t="s">
        <v>41</v>
      </c>
      <c r="M1915" s="62" t="s">
        <v>14</v>
      </c>
      <c r="N1915" s="56" t="s">
        <v>168</v>
      </c>
      <c r="O1915" s="56" t="s">
        <v>790</v>
      </c>
      <c r="P1915" s="62" t="s">
        <v>14</v>
      </c>
      <c r="Q1915" s="86" t="s">
        <v>791</v>
      </c>
      <c r="R1915" s="56" t="s">
        <v>792</v>
      </c>
      <c r="S1915" s="56" t="s">
        <v>465</v>
      </c>
      <c r="T1915" s="57" t="s">
        <v>269</v>
      </c>
      <c r="U1915" s="57">
        <v>5</v>
      </c>
      <c r="V1915" s="125">
        <v>130.13</v>
      </c>
      <c r="W1915" s="125"/>
      <c r="X1915" s="65">
        <v>44412</v>
      </c>
      <c r="Y1915" s="65">
        <v>44936</v>
      </c>
      <c r="Z1915" s="69" t="s">
        <v>1080</v>
      </c>
      <c r="AA1915" s="322">
        <v>44732</v>
      </c>
      <c r="AB1915" s="56">
        <v>73</v>
      </c>
      <c r="AC1915" s="56">
        <v>64</v>
      </c>
      <c r="AD1915" s="65">
        <v>46360</v>
      </c>
      <c r="AE1915" s="117">
        <v>600</v>
      </c>
      <c r="AF1915" s="117"/>
      <c r="AW1915" s="56"/>
      <c r="BD1915" s="56"/>
      <c r="CS1915" s="58">
        <f>+AL1915+AT1915</f>
        <v>0</v>
      </c>
      <c r="CT1915" s="76">
        <f>+BA1915+BG1915+BM1915+BS1915+BY1915+CE1915+CK1915+CQ1915</f>
        <v>0</v>
      </c>
      <c r="CU1915" s="76">
        <f>+CS1915-CT1915</f>
        <v>0</v>
      </c>
      <c r="CV1915" s="81">
        <f>+AE1915-AL1915-AT1915</f>
        <v>600</v>
      </c>
    </row>
    <row r="1916" spans="1:100">
      <c r="A1916" s="56" t="s">
        <v>789</v>
      </c>
      <c r="B1916" s="13">
        <v>107</v>
      </c>
      <c r="C1916" s="15" t="s">
        <v>402</v>
      </c>
      <c r="D1916" s="15" t="s">
        <v>403</v>
      </c>
      <c r="E1916" s="13" t="s">
        <v>793</v>
      </c>
      <c r="F1916" s="13">
        <v>2</v>
      </c>
      <c r="G1916" s="13" t="s">
        <v>269</v>
      </c>
      <c r="H1916" s="13">
        <v>5</v>
      </c>
      <c r="I1916" s="55">
        <v>136.85</v>
      </c>
      <c r="J1916" s="55">
        <v>42499</v>
      </c>
      <c r="K1916" s="15">
        <v>0</v>
      </c>
      <c r="L1916" s="15" t="s">
        <v>41</v>
      </c>
      <c r="M1916" s="62" t="s">
        <v>14</v>
      </c>
      <c r="N1916" s="56" t="s">
        <v>168</v>
      </c>
      <c r="O1916" s="56" t="s">
        <v>790</v>
      </c>
      <c r="P1916" s="62" t="s">
        <v>14</v>
      </c>
      <c r="Q1916" s="86" t="s">
        <v>791</v>
      </c>
      <c r="R1916" s="56" t="s">
        <v>792</v>
      </c>
      <c r="S1916" s="56" t="s">
        <v>465</v>
      </c>
      <c r="T1916" s="57" t="s">
        <v>269</v>
      </c>
      <c r="U1916" s="57">
        <v>5</v>
      </c>
      <c r="V1916" s="125">
        <v>130.13</v>
      </c>
      <c r="W1916" s="125"/>
      <c r="X1916" s="65">
        <v>44412</v>
      </c>
      <c r="Y1916" s="65">
        <v>44936</v>
      </c>
      <c r="Z1916" s="69" t="s">
        <v>1080</v>
      </c>
      <c r="AA1916" s="322">
        <v>44732</v>
      </c>
      <c r="AB1916" s="56">
        <v>73</v>
      </c>
      <c r="AC1916" s="56">
        <v>65</v>
      </c>
      <c r="AD1916" s="65">
        <v>46391</v>
      </c>
      <c r="AE1916" s="117">
        <v>600</v>
      </c>
      <c r="AF1916" s="117"/>
      <c r="AW1916" s="56"/>
      <c r="BD1916" s="56"/>
      <c r="CS1916" s="58">
        <f>+AL1916+AT1916</f>
        <v>0</v>
      </c>
      <c r="CT1916" s="76">
        <f>+BA1916+BG1916+BM1916+BS1916+BY1916+CE1916+CK1916+CQ1916</f>
        <v>0</v>
      </c>
      <c r="CU1916" s="76">
        <f>+CS1916-CT1916</f>
        <v>0</v>
      </c>
      <c r="CV1916" s="81">
        <f>+AE1916-AL1916-AT1916</f>
        <v>600</v>
      </c>
    </row>
    <row r="1917" spans="1:100">
      <c r="A1917" s="56" t="s">
        <v>789</v>
      </c>
      <c r="B1917" s="13">
        <v>107</v>
      </c>
      <c r="C1917" s="15" t="s">
        <v>402</v>
      </c>
      <c r="D1917" s="15" t="s">
        <v>403</v>
      </c>
      <c r="E1917" s="13" t="s">
        <v>793</v>
      </c>
      <c r="F1917" s="13">
        <v>2</v>
      </c>
      <c r="G1917" s="13" t="s">
        <v>269</v>
      </c>
      <c r="H1917" s="13">
        <v>5</v>
      </c>
      <c r="I1917" s="55">
        <v>136.85</v>
      </c>
      <c r="J1917" s="55">
        <v>42499</v>
      </c>
      <c r="K1917" s="15">
        <v>0</v>
      </c>
      <c r="L1917" s="15" t="s">
        <v>41</v>
      </c>
      <c r="M1917" s="62" t="s">
        <v>14</v>
      </c>
      <c r="N1917" s="56" t="s">
        <v>168</v>
      </c>
      <c r="O1917" s="56" t="s">
        <v>790</v>
      </c>
      <c r="P1917" s="62" t="s">
        <v>14</v>
      </c>
      <c r="Q1917" s="86" t="s">
        <v>791</v>
      </c>
      <c r="R1917" s="56" t="s">
        <v>792</v>
      </c>
      <c r="S1917" s="56" t="s">
        <v>465</v>
      </c>
      <c r="T1917" s="57" t="s">
        <v>269</v>
      </c>
      <c r="U1917" s="57">
        <v>5</v>
      </c>
      <c r="V1917" s="125">
        <v>130.13</v>
      </c>
      <c r="W1917" s="125"/>
      <c r="X1917" s="65">
        <v>44412</v>
      </c>
      <c r="Y1917" s="65">
        <v>44936</v>
      </c>
      <c r="Z1917" s="69" t="s">
        <v>1080</v>
      </c>
      <c r="AA1917" s="322">
        <v>44732</v>
      </c>
      <c r="AB1917" s="56">
        <v>73</v>
      </c>
      <c r="AC1917" s="56">
        <v>66</v>
      </c>
      <c r="AD1917" s="65">
        <v>46422</v>
      </c>
      <c r="AE1917" s="117">
        <v>600</v>
      </c>
      <c r="AF1917" s="117"/>
      <c r="AW1917" s="56"/>
      <c r="BD1917" s="56"/>
      <c r="CS1917" s="58">
        <f>+AL1917+AT1917</f>
        <v>0</v>
      </c>
      <c r="CT1917" s="76">
        <f>+BA1917+BG1917+BM1917+BS1917+BY1917+CE1917+CK1917+CQ1917</f>
        <v>0</v>
      </c>
      <c r="CU1917" s="76">
        <f>+CS1917-CT1917</f>
        <v>0</v>
      </c>
      <c r="CV1917" s="81">
        <f>+AE1917-AL1917-AT1917</f>
        <v>600</v>
      </c>
    </row>
    <row r="1918" spans="1:100">
      <c r="A1918" s="56" t="s">
        <v>789</v>
      </c>
      <c r="B1918" s="13">
        <v>107</v>
      </c>
      <c r="C1918" s="15" t="s">
        <v>402</v>
      </c>
      <c r="D1918" s="15" t="s">
        <v>403</v>
      </c>
      <c r="E1918" s="13" t="s">
        <v>793</v>
      </c>
      <c r="F1918" s="13">
        <v>2</v>
      </c>
      <c r="G1918" s="13" t="s">
        <v>269</v>
      </c>
      <c r="H1918" s="13">
        <v>5</v>
      </c>
      <c r="I1918" s="55">
        <v>136.85</v>
      </c>
      <c r="J1918" s="55">
        <v>42499</v>
      </c>
      <c r="K1918" s="15">
        <v>0</v>
      </c>
      <c r="L1918" s="15" t="s">
        <v>41</v>
      </c>
      <c r="M1918" s="62" t="s">
        <v>14</v>
      </c>
      <c r="N1918" s="56" t="s">
        <v>168</v>
      </c>
      <c r="O1918" s="56" t="s">
        <v>790</v>
      </c>
      <c r="P1918" s="62" t="s">
        <v>14</v>
      </c>
      <c r="Q1918" s="86" t="s">
        <v>791</v>
      </c>
      <c r="R1918" s="56" t="s">
        <v>792</v>
      </c>
      <c r="S1918" s="56" t="s">
        <v>465</v>
      </c>
      <c r="T1918" s="57" t="s">
        <v>269</v>
      </c>
      <c r="U1918" s="57">
        <v>5</v>
      </c>
      <c r="V1918" s="125">
        <v>130.13</v>
      </c>
      <c r="W1918" s="125"/>
      <c r="X1918" s="65">
        <v>44412</v>
      </c>
      <c r="Y1918" s="65">
        <v>44936</v>
      </c>
      <c r="Z1918" s="69" t="s">
        <v>1080</v>
      </c>
      <c r="AA1918" s="322">
        <v>44732</v>
      </c>
      <c r="AB1918" s="56">
        <v>73</v>
      </c>
      <c r="AC1918" s="56">
        <v>67</v>
      </c>
      <c r="AD1918" s="65">
        <v>46450</v>
      </c>
      <c r="AE1918" s="117">
        <v>600</v>
      </c>
      <c r="AF1918" s="117"/>
      <c r="AW1918" s="56"/>
      <c r="BD1918" s="56"/>
      <c r="CS1918" s="58">
        <f>+AL1918+AT1918</f>
        <v>0</v>
      </c>
      <c r="CT1918" s="76">
        <f>+BA1918+BG1918+BM1918+BS1918+BY1918+CE1918+CK1918+CQ1918</f>
        <v>0</v>
      </c>
      <c r="CU1918" s="76">
        <f>+CS1918-CT1918</f>
        <v>0</v>
      </c>
      <c r="CV1918" s="81">
        <f>+AE1918-AL1918-AT1918</f>
        <v>600</v>
      </c>
    </row>
    <row r="1919" spans="1:100">
      <c r="A1919" s="56" t="s">
        <v>789</v>
      </c>
      <c r="B1919" s="13">
        <v>107</v>
      </c>
      <c r="C1919" s="15" t="s">
        <v>402</v>
      </c>
      <c r="D1919" s="15" t="s">
        <v>403</v>
      </c>
      <c r="E1919" s="13" t="s">
        <v>793</v>
      </c>
      <c r="F1919" s="13">
        <v>2</v>
      </c>
      <c r="G1919" s="13" t="s">
        <v>269</v>
      </c>
      <c r="H1919" s="13">
        <v>5</v>
      </c>
      <c r="I1919" s="55">
        <v>136.85</v>
      </c>
      <c r="J1919" s="55">
        <v>42499</v>
      </c>
      <c r="K1919" s="15">
        <v>0</v>
      </c>
      <c r="L1919" s="15" t="s">
        <v>41</v>
      </c>
      <c r="M1919" s="62" t="s">
        <v>14</v>
      </c>
      <c r="N1919" s="56" t="s">
        <v>168</v>
      </c>
      <c r="O1919" s="56" t="s">
        <v>790</v>
      </c>
      <c r="P1919" s="62" t="s">
        <v>14</v>
      </c>
      <c r="Q1919" s="86" t="s">
        <v>791</v>
      </c>
      <c r="R1919" s="56" t="s">
        <v>792</v>
      </c>
      <c r="S1919" s="56" t="s">
        <v>465</v>
      </c>
      <c r="T1919" s="57" t="s">
        <v>269</v>
      </c>
      <c r="U1919" s="57">
        <v>5</v>
      </c>
      <c r="V1919" s="125">
        <v>130.13</v>
      </c>
      <c r="W1919" s="125"/>
      <c r="X1919" s="65">
        <v>44412</v>
      </c>
      <c r="Y1919" s="65">
        <v>44936</v>
      </c>
      <c r="Z1919" s="69" t="s">
        <v>1080</v>
      </c>
      <c r="AA1919" s="322">
        <v>44732</v>
      </c>
      <c r="AB1919" s="56">
        <v>73</v>
      </c>
      <c r="AC1919" s="56">
        <v>68</v>
      </c>
      <c r="AD1919" s="65">
        <v>46481</v>
      </c>
      <c r="AE1919" s="117">
        <v>600</v>
      </c>
      <c r="AF1919" s="117"/>
      <c r="AW1919" s="56"/>
      <c r="BD1919" s="56"/>
      <c r="CS1919" s="58">
        <f>+AL1919+AT1919</f>
        <v>0</v>
      </c>
      <c r="CT1919" s="76">
        <f>+BA1919+BG1919+BM1919+BS1919+BY1919+CE1919+CK1919+CQ1919</f>
        <v>0</v>
      </c>
      <c r="CU1919" s="76">
        <f>+CS1919-CT1919</f>
        <v>0</v>
      </c>
      <c r="CV1919" s="81">
        <f>+AE1919-AL1919-AT1919</f>
        <v>600</v>
      </c>
    </row>
    <row r="1920" spans="1:100">
      <c r="A1920" s="56" t="s">
        <v>789</v>
      </c>
      <c r="B1920" s="13">
        <v>107</v>
      </c>
      <c r="C1920" s="15" t="s">
        <v>402</v>
      </c>
      <c r="D1920" s="15" t="s">
        <v>403</v>
      </c>
      <c r="E1920" s="13" t="s">
        <v>793</v>
      </c>
      <c r="F1920" s="13">
        <v>2</v>
      </c>
      <c r="G1920" s="13" t="s">
        <v>269</v>
      </c>
      <c r="H1920" s="13">
        <v>5</v>
      </c>
      <c r="I1920" s="55">
        <v>136.85</v>
      </c>
      <c r="J1920" s="55">
        <v>42499</v>
      </c>
      <c r="K1920" s="15">
        <v>0</v>
      </c>
      <c r="L1920" s="15" t="s">
        <v>41</v>
      </c>
      <c r="M1920" s="62" t="s">
        <v>14</v>
      </c>
      <c r="N1920" s="56" t="s">
        <v>168</v>
      </c>
      <c r="O1920" s="56" t="s">
        <v>790</v>
      </c>
      <c r="P1920" s="62" t="s">
        <v>14</v>
      </c>
      <c r="Q1920" s="86" t="s">
        <v>791</v>
      </c>
      <c r="R1920" s="56" t="s">
        <v>792</v>
      </c>
      <c r="S1920" s="56" t="s">
        <v>465</v>
      </c>
      <c r="T1920" s="57" t="s">
        <v>269</v>
      </c>
      <c r="U1920" s="57">
        <v>5</v>
      </c>
      <c r="V1920" s="125">
        <v>130.13</v>
      </c>
      <c r="W1920" s="125"/>
      <c r="X1920" s="65">
        <v>44412</v>
      </c>
      <c r="Y1920" s="65">
        <v>44936</v>
      </c>
      <c r="Z1920" s="69" t="s">
        <v>1080</v>
      </c>
      <c r="AA1920" s="322">
        <v>44732</v>
      </c>
      <c r="AB1920" s="56">
        <v>73</v>
      </c>
      <c r="AC1920" s="56">
        <v>69</v>
      </c>
      <c r="AD1920" s="65">
        <v>46511</v>
      </c>
      <c r="AE1920" s="117">
        <v>600</v>
      </c>
      <c r="AF1920" s="117"/>
      <c r="AW1920" s="56"/>
      <c r="BD1920" s="56"/>
      <c r="CS1920" s="58">
        <f>+AL1920+AT1920</f>
        <v>0</v>
      </c>
      <c r="CT1920" s="76">
        <f>+BA1920+BG1920+BM1920+BS1920+BY1920+CE1920+CK1920+CQ1920</f>
        <v>0</v>
      </c>
      <c r="CU1920" s="76">
        <f>+CS1920-CT1920</f>
        <v>0</v>
      </c>
      <c r="CV1920" s="81">
        <f>+AE1920-AL1920-AT1920</f>
        <v>600</v>
      </c>
    </row>
    <row r="1921" spans="1:100">
      <c r="A1921" s="56" t="s">
        <v>789</v>
      </c>
      <c r="B1921" s="13">
        <v>107</v>
      </c>
      <c r="C1921" s="15" t="s">
        <v>402</v>
      </c>
      <c r="D1921" s="15" t="s">
        <v>403</v>
      </c>
      <c r="E1921" s="13" t="s">
        <v>793</v>
      </c>
      <c r="F1921" s="13">
        <v>2</v>
      </c>
      <c r="G1921" s="13" t="s">
        <v>269</v>
      </c>
      <c r="H1921" s="13">
        <v>5</v>
      </c>
      <c r="I1921" s="55">
        <v>136.85</v>
      </c>
      <c r="J1921" s="55">
        <v>42499</v>
      </c>
      <c r="K1921" s="15">
        <v>0</v>
      </c>
      <c r="L1921" s="15" t="s">
        <v>41</v>
      </c>
      <c r="M1921" s="62" t="s">
        <v>14</v>
      </c>
      <c r="N1921" s="56" t="s">
        <v>168</v>
      </c>
      <c r="O1921" s="56" t="s">
        <v>790</v>
      </c>
      <c r="P1921" s="62" t="s">
        <v>14</v>
      </c>
      <c r="Q1921" s="86" t="s">
        <v>791</v>
      </c>
      <c r="R1921" s="56" t="s">
        <v>792</v>
      </c>
      <c r="S1921" s="56" t="s">
        <v>465</v>
      </c>
      <c r="T1921" s="57" t="s">
        <v>269</v>
      </c>
      <c r="U1921" s="57">
        <v>5</v>
      </c>
      <c r="V1921" s="125">
        <v>130.13</v>
      </c>
      <c r="W1921" s="125"/>
      <c r="X1921" s="65">
        <v>44412</v>
      </c>
      <c r="Y1921" s="65">
        <v>44936</v>
      </c>
      <c r="Z1921" s="69" t="s">
        <v>1080</v>
      </c>
      <c r="AA1921" s="322">
        <v>44732</v>
      </c>
      <c r="AB1921" s="56">
        <v>73</v>
      </c>
      <c r="AC1921" s="56">
        <v>70</v>
      </c>
      <c r="AD1921" s="65">
        <v>46542</v>
      </c>
      <c r="AE1921" s="117">
        <v>600</v>
      </c>
      <c r="AF1921" s="117"/>
      <c r="AW1921" s="56"/>
      <c r="BD1921" s="56"/>
      <c r="CS1921" s="58">
        <f>+AL1921+AT1921</f>
        <v>0</v>
      </c>
      <c r="CT1921" s="76">
        <f>+BA1921+BG1921+BM1921+BS1921+BY1921+CE1921+CK1921+CQ1921</f>
        <v>0</v>
      </c>
      <c r="CU1921" s="76">
        <f>+CS1921-CT1921</f>
        <v>0</v>
      </c>
      <c r="CV1921" s="81">
        <f>+AE1921-AL1921-AT1921</f>
        <v>600</v>
      </c>
    </row>
    <row r="1922" spans="1:100">
      <c r="A1922" s="56" t="s">
        <v>789</v>
      </c>
      <c r="B1922" s="13">
        <v>107</v>
      </c>
      <c r="C1922" s="15" t="s">
        <v>402</v>
      </c>
      <c r="D1922" s="15" t="s">
        <v>403</v>
      </c>
      <c r="E1922" s="13" t="s">
        <v>793</v>
      </c>
      <c r="F1922" s="13">
        <v>2</v>
      </c>
      <c r="G1922" s="13" t="s">
        <v>269</v>
      </c>
      <c r="H1922" s="13">
        <v>5</v>
      </c>
      <c r="I1922" s="55">
        <v>136.85</v>
      </c>
      <c r="J1922" s="55">
        <v>42499</v>
      </c>
      <c r="K1922" s="15">
        <v>0</v>
      </c>
      <c r="L1922" s="15" t="s">
        <v>41</v>
      </c>
      <c r="M1922" s="62" t="s">
        <v>14</v>
      </c>
      <c r="N1922" s="56" t="s">
        <v>168</v>
      </c>
      <c r="O1922" s="56" t="s">
        <v>790</v>
      </c>
      <c r="P1922" s="62" t="s">
        <v>14</v>
      </c>
      <c r="Q1922" s="86" t="s">
        <v>791</v>
      </c>
      <c r="R1922" s="56" t="s">
        <v>792</v>
      </c>
      <c r="S1922" s="56" t="s">
        <v>465</v>
      </c>
      <c r="T1922" s="57" t="s">
        <v>269</v>
      </c>
      <c r="U1922" s="57">
        <v>5</v>
      </c>
      <c r="V1922" s="125">
        <v>130.13</v>
      </c>
      <c r="W1922" s="125"/>
      <c r="X1922" s="65">
        <v>44412</v>
      </c>
      <c r="Y1922" s="65">
        <v>44936</v>
      </c>
      <c r="Z1922" s="69" t="s">
        <v>1080</v>
      </c>
      <c r="AA1922" s="322">
        <v>44732</v>
      </c>
      <c r="AB1922" s="56">
        <v>73</v>
      </c>
      <c r="AC1922" s="56">
        <v>71</v>
      </c>
      <c r="AD1922" s="65">
        <v>46572</v>
      </c>
      <c r="AE1922" s="117">
        <v>600</v>
      </c>
      <c r="AF1922" s="126"/>
      <c r="AW1922" s="56"/>
      <c r="BD1922" s="56"/>
      <c r="CS1922" s="58">
        <f>+AL1922+AT1922</f>
        <v>0</v>
      </c>
      <c r="CT1922" s="76">
        <f>+BA1922+BG1922+BM1922+BS1922+BY1922+CE1922+CK1922+CQ1922</f>
        <v>0</v>
      </c>
      <c r="CU1922" s="76">
        <f>+CS1922-CT1922</f>
        <v>0</v>
      </c>
      <c r="CV1922" s="81">
        <f>+AE1922-AL1922-AT1922</f>
        <v>600</v>
      </c>
    </row>
    <row r="1923" spans="1:100">
      <c r="A1923" s="56" t="s">
        <v>789</v>
      </c>
      <c r="B1923" s="13">
        <v>107</v>
      </c>
      <c r="C1923" s="15" t="s">
        <v>402</v>
      </c>
      <c r="D1923" s="15" t="s">
        <v>403</v>
      </c>
      <c r="E1923" s="13" t="s">
        <v>793</v>
      </c>
      <c r="F1923" s="13">
        <v>2</v>
      </c>
      <c r="G1923" s="13" t="s">
        <v>269</v>
      </c>
      <c r="H1923" s="13">
        <v>5</v>
      </c>
      <c r="I1923" s="55">
        <v>136.85</v>
      </c>
      <c r="J1923" s="55">
        <v>42499</v>
      </c>
      <c r="K1923" s="15">
        <v>0</v>
      </c>
      <c r="L1923" s="15" t="s">
        <v>41</v>
      </c>
      <c r="M1923" s="62" t="s">
        <v>14</v>
      </c>
      <c r="N1923" s="56" t="s">
        <v>168</v>
      </c>
      <c r="O1923" s="56" t="s">
        <v>790</v>
      </c>
      <c r="P1923" s="62" t="s">
        <v>14</v>
      </c>
      <c r="Q1923" s="86" t="s">
        <v>791</v>
      </c>
      <c r="R1923" s="56" t="s">
        <v>792</v>
      </c>
      <c r="S1923" s="56" t="s">
        <v>465</v>
      </c>
      <c r="T1923" s="57" t="s">
        <v>269</v>
      </c>
      <c r="U1923" s="57">
        <v>5</v>
      </c>
      <c r="V1923" s="125">
        <v>130.13</v>
      </c>
      <c r="W1923" s="125"/>
      <c r="X1923" s="65">
        <v>44412</v>
      </c>
      <c r="Y1923" s="65">
        <v>44936</v>
      </c>
      <c r="Z1923" s="69" t="s">
        <v>1080</v>
      </c>
      <c r="AA1923" s="322">
        <v>44732</v>
      </c>
      <c r="AB1923" s="56">
        <v>73</v>
      </c>
      <c r="AC1923" s="56">
        <v>72</v>
      </c>
      <c r="AD1923" s="65">
        <v>46603</v>
      </c>
      <c r="AE1923" s="117">
        <v>632</v>
      </c>
      <c r="AF1923" s="117"/>
      <c r="AW1923" s="56"/>
      <c r="BD1923" s="56"/>
      <c r="CS1923" s="58">
        <f>+AL1923+AT1923</f>
        <v>0</v>
      </c>
      <c r="CT1923" s="76">
        <f>+BA1923+BG1923+BM1923+BS1923+BY1923+CE1923+CK1923+CQ1923</f>
        <v>0</v>
      </c>
      <c r="CU1923" s="76">
        <f>+CS1923-CT1923</f>
        <v>0</v>
      </c>
      <c r="CV1923" s="81">
        <f>+AE1923-AL1923-AT1923</f>
        <v>632</v>
      </c>
    </row>
    <row r="1924" spans="1:100">
      <c r="A1924" s="56" t="s">
        <v>789</v>
      </c>
      <c r="B1924" s="13">
        <v>107</v>
      </c>
      <c r="C1924" s="15" t="s">
        <v>402</v>
      </c>
      <c r="D1924" s="15" t="s">
        <v>403</v>
      </c>
      <c r="E1924" s="13" t="s">
        <v>793</v>
      </c>
      <c r="F1924" s="13">
        <v>2</v>
      </c>
      <c r="G1924" s="13" t="s">
        <v>269</v>
      </c>
      <c r="H1924" s="13">
        <v>5</v>
      </c>
      <c r="I1924" s="55">
        <v>136.85</v>
      </c>
      <c r="J1924" s="55">
        <v>42499</v>
      </c>
      <c r="K1924" s="15">
        <v>0</v>
      </c>
      <c r="L1924" s="15" t="s">
        <v>41</v>
      </c>
      <c r="M1924" s="62" t="s">
        <v>14</v>
      </c>
      <c r="N1924" s="56" t="s">
        <v>168</v>
      </c>
      <c r="O1924" s="56" t="s">
        <v>790</v>
      </c>
      <c r="P1924" s="62" t="s">
        <v>14</v>
      </c>
      <c r="Q1924" s="86" t="s">
        <v>791</v>
      </c>
      <c r="R1924" s="56" t="s">
        <v>792</v>
      </c>
      <c r="S1924" s="56" t="s">
        <v>794</v>
      </c>
      <c r="V1924" s="125">
        <v>12.5</v>
      </c>
      <c r="W1924" s="125"/>
      <c r="X1924" s="65">
        <v>44412</v>
      </c>
      <c r="Y1924" s="65">
        <v>44936</v>
      </c>
      <c r="Z1924" s="69" t="s">
        <v>1080</v>
      </c>
      <c r="AA1924" s="322">
        <v>5000</v>
      </c>
      <c r="AB1924" s="56">
        <v>44</v>
      </c>
      <c r="AC1924" s="56">
        <v>0</v>
      </c>
      <c r="AD1924" s="65">
        <v>44412</v>
      </c>
      <c r="AE1924" s="117">
        <v>1000</v>
      </c>
      <c r="AF1924" s="117"/>
      <c r="AG1924" s="57" t="s">
        <v>441</v>
      </c>
      <c r="AH1924" s="68">
        <v>44413</v>
      </c>
      <c r="AI1924" s="68"/>
      <c r="AJ1924" s="68"/>
      <c r="AK1924" s="57" t="s">
        <v>827</v>
      </c>
      <c r="AL1924" s="76">
        <f>+AM1924/4.1</f>
        <v>1000.0000000000001</v>
      </c>
      <c r="AM1924" s="129">
        <v>4100</v>
      </c>
      <c r="AN1924" s="58" t="s">
        <v>1873</v>
      </c>
      <c r="AW1924" s="68">
        <v>44412</v>
      </c>
      <c r="AX1924" s="56">
        <v>206</v>
      </c>
      <c r="BA1924" s="58">
        <v>1000</v>
      </c>
      <c r="BD1924" s="56"/>
      <c r="CS1924" s="58">
        <f>+AL1924+AT1924</f>
        <v>1000.0000000000001</v>
      </c>
      <c r="CT1924" s="76">
        <f>+BA1924+BG1924+BM1924+BS1924+BY1924+CE1924+CK1924+CQ1924</f>
        <v>1000</v>
      </c>
      <c r="CU1924" s="76">
        <f>+CS1924-CT1924</f>
        <v>0</v>
      </c>
      <c r="CV1924" s="81">
        <f>+AE1924-AL1924-AT1924</f>
        <v>-1.1368683772161603E-13</v>
      </c>
    </row>
    <row r="1925" spans="1:100">
      <c r="A1925" s="56" t="s">
        <v>789</v>
      </c>
      <c r="B1925" s="13">
        <v>107</v>
      </c>
      <c r="C1925" s="15" t="s">
        <v>402</v>
      </c>
      <c r="D1925" s="15" t="s">
        <v>403</v>
      </c>
      <c r="E1925" s="13" t="s">
        <v>793</v>
      </c>
      <c r="F1925" s="13">
        <v>2</v>
      </c>
      <c r="G1925" s="13" t="s">
        <v>269</v>
      </c>
      <c r="H1925" s="13">
        <v>5</v>
      </c>
      <c r="I1925" s="55">
        <v>136.85</v>
      </c>
      <c r="J1925" s="55">
        <v>42499</v>
      </c>
      <c r="K1925" s="15">
        <v>0</v>
      </c>
      <c r="L1925" s="15" t="s">
        <v>41</v>
      </c>
      <c r="M1925" s="62" t="s">
        <v>14</v>
      </c>
      <c r="N1925" s="56" t="s">
        <v>168</v>
      </c>
      <c r="O1925" s="56" t="s">
        <v>790</v>
      </c>
      <c r="P1925" s="62" t="s">
        <v>14</v>
      </c>
      <c r="Q1925" s="86" t="s">
        <v>791</v>
      </c>
      <c r="R1925" s="56" t="s">
        <v>792</v>
      </c>
      <c r="S1925" s="56" t="s">
        <v>794</v>
      </c>
      <c r="V1925" s="125">
        <v>12.5</v>
      </c>
      <c r="W1925" s="125"/>
      <c r="X1925" s="65">
        <v>44412</v>
      </c>
      <c r="Y1925" s="65">
        <v>44936</v>
      </c>
      <c r="Z1925" s="69" t="s">
        <v>1080</v>
      </c>
      <c r="AA1925" s="322">
        <v>5000</v>
      </c>
      <c r="AB1925" s="56">
        <v>44</v>
      </c>
      <c r="AC1925" s="56">
        <v>1</v>
      </c>
      <c r="AD1925" s="65">
        <v>44930</v>
      </c>
      <c r="AE1925" s="117">
        <v>355.52</v>
      </c>
      <c r="AF1925" s="204"/>
      <c r="AG1925" s="88" t="s">
        <v>441</v>
      </c>
      <c r="AH1925" s="208">
        <v>44949</v>
      </c>
      <c r="AI1925" s="208"/>
      <c r="AJ1925" s="208"/>
      <c r="AK1925" s="209" t="s">
        <v>823</v>
      </c>
      <c r="AL1925" s="76">
        <v>355.52</v>
      </c>
      <c r="AM1925" s="76"/>
      <c r="AN1925" s="76" t="s">
        <v>1891</v>
      </c>
      <c r="AO1925" s="76"/>
      <c r="AW1925" s="68">
        <v>44943</v>
      </c>
      <c r="AX1925" s="56">
        <v>1160</v>
      </c>
      <c r="BA1925" s="58">
        <v>355.52</v>
      </c>
      <c r="BD1925" s="56"/>
      <c r="CS1925" s="58">
        <f>+AL1925+AT1925</f>
        <v>355.52</v>
      </c>
      <c r="CT1925" s="76">
        <f>+BA1925+BG1925+BM1925+BS1925+BY1925+CE1925+CK1925+CQ1925</f>
        <v>355.52</v>
      </c>
      <c r="CU1925" s="76">
        <f>+CS1925-CT1925</f>
        <v>0</v>
      </c>
      <c r="CV1925" s="81">
        <f>+AE1925-AL1925-AT1925</f>
        <v>0</v>
      </c>
    </row>
    <row r="1926" spans="1:100">
      <c r="A1926" s="56" t="s">
        <v>789</v>
      </c>
      <c r="B1926" s="13">
        <v>107</v>
      </c>
      <c r="C1926" s="15" t="s">
        <v>402</v>
      </c>
      <c r="D1926" s="15" t="s">
        <v>403</v>
      </c>
      <c r="E1926" s="13" t="s">
        <v>793</v>
      </c>
      <c r="F1926" s="13">
        <v>2</v>
      </c>
      <c r="G1926" s="13" t="s">
        <v>269</v>
      </c>
      <c r="H1926" s="13">
        <v>5</v>
      </c>
      <c r="I1926" s="55">
        <v>136.85</v>
      </c>
      <c r="J1926" s="55">
        <v>42499</v>
      </c>
      <c r="K1926" s="15">
        <v>0</v>
      </c>
      <c r="L1926" s="15" t="s">
        <v>41</v>
      </c>
      <c r="M1926" s="62" t="s">
        <v>14</v>
      </c>
      <c r="N1926" s="56" t="s">
        <v>168</v>
      </c>
      <c r="O1926" s="56" t="s">
        <v>790</v>
      </c>
      <c r="P1926" s="62" t="s">
        <v>14</v>
      </c>
      <c r="Q1926" s="86" t="s">
        <v>791</v>
      </c>
      <c r="R1926" s="56" t="s">
        <v>792</v>
      </c>
      <c r="S1926" s="56" t="s">
        <v>794</v>
      </c>
      <c r="V1926" s="125">
        <v>12.5</v>
      </c>
      <c r="W1926" s="125"/>
      <c r="X1926" s="65">
        <v>44412</v>
      </c>
      <c r="Y1926" s="65">
        <v>44936</v>
      </c>
      <c r="Z1926" s="69" t="s">
        <v>1080</v>
      </c>
      <c r="AA1926" s="322">
        <v>5000</v>
      </c>
      <c r="AB1926" s="56">
        <v>44</v>
      </c>
      <c r="AC1926" s="56">
        <v>2</v>
      </c>
      <c r="AD1926" s="65">
        <v>44961</v>
      </c>
      <c r="AE1926" s="117">
        <v>355.52</v>
      </c>
      <c r="AF1926" s="204"/>
      <c r="AG1926" s="88" t="s">
        <v>441</v>
      </c>
      <c r="AH1926" s="208">
        <v>44979</v>
      </c>
      <c r="AI1926" s="208"/>
      <c r="AJ1926" s="208"/>
      <c r="AK1926" s="205" t="s">
        <v>822</v>
      </c>
      <c r="AL1926" s="76">
        <v>355.52</v>
      </c>
      <c r="AM1926" s="76"/>
      <c r="AN1926" s="76" t="s">
        <v>1894</v>
      </c>
      <c r="AO1926" s="206"/>
      <c r="AP1926" s="207"/>
      <c r="AQ1926" s="207"/>
      <c r="AR1926" s="207"/>
      <c r="AS1926" s="194"/>
      <c r="AT1926" s="194"/>
      <c r="AU1926" s="194"/>
      <c r="AV1926" s="194"/>
      <c r="AW1926" s="68">
        <v>44977</v>
      </c>
      <c r="AX1926" s="56">
        <v>1234</v>
      </c>
      <c r="BA1926" s="58">
        <v>355.52</v>
      </c>
      <c r="BD1926" s="56"/>
      <c r="CS1926" s="58">
        <f>+AL1926+AT1926</f>
        <v>355.52</v>
      </c>
      <c r="CT1926" s="76">
        <f>+BA1926+BG1926+BM1926+BS1926+BY1926+CE1926+CK1926+CQ1926</f>
        <v>355.52</v>
      </c>
      <c r="CU1926" s="76">
        <f>+CS1926-CT1926</f>
        <v>0</v>
      </c>
      <c r="CV1926" s="81">
        <f>+AE1926-AL1926-AT1926</f>
        <v>0</v>
      </c>
    </row>
    <row r="1927" spans="1:100">
      <c r="A1927" s="56" t="s">
        <v>789</v>
      </c>
      <c r="B1927" s="13">
        <v>107</v>
      </c>
      <c r="C1927" s="15" t="s">
        <v>402</v>
      </c>
      <c r="D1927" s="15" t="s">
        <v>403</v>
      </c>
      <c r="E1927" s="13" t="s">
        <v>793</v>
      </c>
      <c r="F1927" s="13">
        <v>2</v>
      </c>
      <c r="G1927" s="13" t="s">
        <v>269</v>
      </c>
      <c r="H1927" s="13">
        <v>5</v>
      </c>
      <c r="I1927" s="55">
        <v>136.85</v>
      </c>
      <c r="J1927" s="55">
        <v>42499</v>
      </c>
      <c r="K1927" s="15">
        <v>0</v>
      </c>
      <c r="L1927" s="15" t="s">
        <v>41</v>
      </c>
      <c r="M1927" s="62" t="s">
        <v>14</v>
      </c>
      <c r="N1927" s="56" t="s">
        <v>168</v>
      </c>
      <c r="O1927" s="56" t="s">
        <v>790</v>
      </c>
      <c r="P1927" s="62" t="s">
        <v>14</v>
      </c>
      <c r="Q1927" s="86" t="s">
        <v>791</v>
      </c>
      <c r="R1927" s="56" t="s">
        <v>792</v>
      </c>
      <c r="S1927" s="56" t="s">
        <v>794</v>
      </c>
      <c r="V1927" s="125">
        <v>12.5</v>
      </c>
      <c r="W1927" s="125"/>
      <c r="X1927" s="65">
        <v>44412</v>
      </c>
      <c r="Y1927" s="65">
        <v>44936</v>
      </c>
      <c r="Z1927" s="69" t="s">
        <v>1080</v>
      </c>
      <c r="AA1927" s="322">
        <v>5000</v>
      </c>
      <c r="AB1927" s="56">
        <v>44</v>
      </c>
      <c r="AC1927" s="56">
        <v>3</v>
      </c>
      <c r="AD1927" s="65">
        <v>44989</v>
      </c>
      <c r="AE1927" s="117">
        <v>355.52</v>
      </c>
      <c r="AF1927" s="204"/>
      <c r="AG1927" s="88" t="s">
        <v>441</v>
      </c>
      <c r="AH1927" s="208">
        <v>44989</v>
      </c>
      <c r="AI1927" s="208"/>
      <c r="AJ1927" s="208"/>
      <c r="AK1927" s="205" t="s">
        <v>1957</v>
      </c>
      <c r="AL1927" s="76">
        <v>355.52</v>
      </c>
      <c r="AM1927" s="76"/>
      <c r="AN1927" s="76" t="s">
        <v>1896</v>
      </c>
      <c r="AO1927" s="76"/>
      <c r="AP1927" s="204"/>
      <c r="AQ1927" s="204"/>
      <c r="AR1927" s="204"/>
      <c r="AS1927" s="76"/>
      <c r="AT1927" s="76"/>
      <c r="AU1927" s="76"/>
      <c r="AV1927" s="76"/>
      <c r="AW1927" s="140">
        <v>44989</v>
      </c>
      <c r="AX1927" s="70">
        <v>1291</v>
      </c>
      <c r="AY1927" s="70"/>
      <c r="AZ1927" s="70"/>
      <c r="BA1927" s="76">
        <v>355.52</v>
      </c>
      <c r="BD1927" s="56"/>
      <c r="CS1927" s="58">
        <f>+AL1927+AT1927</f>
        <v>355.52</v>
      </c>
      <c r="CT1927" s="76">
        <f>+BA1927+BG1927+BM1927+BS1927+BY1927+CE1927+CK1927+CQ1927</f>
        <v>355.52</v>
      </c>
      <c r="CU1927" s="76">
        <f>+CS1927-CT1927</f>
        <v>0</v>
      </c>
      <c r="CV1927" s="81">
        <f>+AE1927-AL1927-AT1927</f>
        <v>0</v>
      </c>
    </row>
    <row r="1928" spans="1:100" ht="12.75">
      <c r="A1928" s="56" t="s">
        <v>789</v>
      </c>
      <c r="B1928" s="13">
        <v>107</v>
      </c>
      <c r="C1928" s="15" t="s">
        <v>402</v>
      </c>
      <c r="D1928" s="15" t="s">
        <v>403</v>
      </c>
      <c r="E1928" s="13" t="s">
        <v>793</v>
      </c>
      <c r="F1928" s="13">
        <v>2</v>
      </c>
      <c r="G1928" s="13" t="s">
        <v>269</v>
      </c>
      <c r="H1928" s="13">
        <v>5</v>
      </c>
      <c r="I1928" s="55">
        <v>136.85</v>
      </c>
      <c r="J1928" s="55">
        <v>42499</v>
      </c>
      <c r="K1928" s="15">
        <v>0</v>
      </c>
      <c r="L1928" s="15" t="s">
        <v>41</v>
      </c>
      <c r="M1928" s="62" t="s">
        <v>14</v>
      </c>
      <c r="N1928" s="56" t="s">
        <v>168</v>
      </c>
      <c r="O1928" s="56" t="s">
        <v>790</v>
      </c>
      <c r="P1928" s="62" t="s">
        <v>14</v>
      </c>
      <c r="Q1928" s="86" t="s">
        <v>791</v>
      </c>
      <c r="R1928" s="56" t="s">
        <v>792</v>
      </c>
      <c r="S1928" s="56" t="s">
        <v>794</v>
      </c>
      <c r="V1928" s="125">
        <v>12.5</v>
      </c>
      <c r="W1928" s="125"/>
      <c r="X1928" s="65">
        <v>44412</v>
      </c>
      <c r="Y1928" s="65">
        <v>44936</v>
      </c>
      <c r="Z1928" s="69" t="s">
        <v>1080</v>
      </c>
      <c r="AA1928" s="322">
        <v>5000</v>
      </c>
      <c r="AB1928" s="56">
        <v>44</v>
      </c>
      <c r="AC1928" s="56">
        <v>4</v>
      </c>
      <c r="AD1928" s="65">
        <v>45020</v>
      </c>
      <c r="AE1928" s="117">
        <v>266.64</v>
      </c>
      <c r="AF1928" s="126"/>
      <c r="AG1928" s="57" t="s">
        <v>441</v>
      </c>
      <c r="AH1928" s="210">
        <v>45041</v>
      </c>
      <c r="AI1928" s="210"/>
      <c r="AJ1928" s="210"/>
      <c r="AK1928" s="211" t="s">
        <v>824</v>
      </c>
      <c r="AL1928" s="58">
        <v>266.64</v>
      </c>
      <c r="AN1928" s="58" t="s">
        <v>1898</v>
      </c>
      <c r="AW1928" s="163">
        <v>45040</v>
      </c>
      <c r="AX1928" s="56">
        <v>1431</v>
      </c>
      <c r="BA1928" s="58">
        <v>266.64</v>
      </c>
      <c r="BD1928" s="56"/>
      <c r="CS1928" s="58">
        <f>+AL1928+AT1928</f>
        <v>266.64</v>
      </c>
      <c r="CT1928" s="76">
        <f>+BA1928+BG1928+BM1928+BS1928+BY1928+CE1928+CK1928+CQ1928</f>
        <v>266.64</v>
      </c>
      <c r="CU1928" s="76">
        <f>+CS1928-CT1928</f>
        <v>0</v>
      </c>
      <c r="CV1928" s="81">
        <f>+AE1928-AL1928-AT1928</f>
        <v>0</v>
      </c>
    </row>
    <row r="1929" spans="1:100">
      <c r="A1929" s="56" t="s">
        <v>789</v>
      </c>
      <c r="B1929" s="13">
        <v>107</v>
      </c>
      <c r="C1929" s="15" t="s">
        <v>402</v>
      </c>
      <c r="D1929" s="15" t="s">
        <v>403</v>
      </c>
      <c r="E1929" s="13" t="s">
        <v>793</v>
      </c>
      <c r="F1929" s="13">
        <v>2</v>
      </c>
      <c r="G1929" s="13" t="s">
        <v>269</v>
      </c>
      <c r="H1929" s="13">
        <v>5</v>
      </c>
      <c r="I1929" s="55">
        <v>136.85</v>
      </c>
      <c r="J1929" s="55">
        <v>42499</v>
      </c>
      <c r="K1929" s="15">
        <v>0</v>
      </c>
      <c r="L1929" s="15" t="s">
        <v>41</v>
      </c>
      <c r="M1929" s="62" t="s">
        <v>14</v>
      </c>
      <c r="N1929" s="56" t="s">
        <v>168</v>
      </c>
      <c r="O1929" s="56" t="s">
        <v>790</v>
      </c>
      <c r="P1929" s="62" t="s">
        <v>14</v>
      </c>
      <c r="Q1929" s="86" t="s">
        <v>791</v>
      </c>
      <c r="R1929" s="56" t="s">
        <v>792</v>
      </c>
      <c r="S1929" s="56" t="s">
        <v>794</v>
      </c>
      <c r="V1929" s="125">
        <v>12.5</v>
      </c>
      <c r="W1929" s="125"/>
      <c r="X1929" s="65">
        <v>44412</v>
      </c>
      <c r="Y1929" s="65">
        <v>44936</v>
      </c>
      <c r="Z1929" s="69" t="s">
        <v>1080</v>
      </c>
      <c r="AA1929" s="322">
        <v>5000</v>
      </c>
      <c r="AB1929" s="56">
        <v>44</v>
      </c>
      <c r="AC1929" s="56">
        <v>5</v>
      </c>
      <c r="AD1929" s="65">
        <v>45050</v>
      </c>
      <c r="AE1929" s="117">
        <v>66.66</v>
      </c>
      <c r="AF1929" s="126"/>
      <c r="AG1929" s="57" t="s">
        <v>441</v>
      </c>
      <c r="AH1929" s="210">
        <v>45083</v>
      </c>
      <c r="AI1929" s="210"/>
      <c r="AJ1929" s="210"/>
      <c r="AK1929" s="211" t="s">
        <v>825</v>
      </c>
      <c r="AL1929" s="58">
        <v>66.66</v>
      </c>
      <c r="AN1929" s="58" t="s">
        <v>1901</v>
      </c>
      <c r="AW1929" s="68">
        <v>45082</v>
      </c>
      <c r="AX1929" s="56">
        <v>1589</v>
      </c>
      <c r="BA1929" s="58">
        <v>66.66</v>
      </c>
      <c r="BD1929" s="56"/>
      <c r="CS1929" s="58">
        <f>+AL1929+AT1929</f>
        <v>66.66</v>
      </c>
      <c r="CT1929" s="76">
        <f>+BA1929+BG1929+BM1929+BS1929+BY1929+CE1929+CK1929+CQ1929</f>
        <v>66.66</v>
      </c>
      <c r="CU1929" s="76">
        <f>+CS1929-CT1929</f>
        <v>0</v>
      </c>
      <c r="CV1929" s="81">
        <f>+AE1929-AL1929-AT1929</f>
        <v>0</v>
      </c>
    </row>
    <row r="1930" spans="1:100">
      <c r="A1930" s="56" t="s">
        <v>789</v>
      </c>
      <c r="B1930" s="13">
        <v>107</v>
      </c>
      <c r="C1930" s="15" t="s">
        <v>402</v>
      </c>
      <c r="D1930" s="15" t="s">
        <v>403</v>
      </c>
      <c r="E1930" s="13" t="s">
        <v>793</v>
      </c>
      <c r="F1930" s="13">
        <v>2</v>
      </c>
      <c r="G1930" s="13" t="s">
        <v>269</v>
      </c>
      <c r="H1930" s="13">
        <v>5</v>
      </c>
      <c r="I1930" s="55">
        <v>136.85</v>
      </c>
      <c r="J1930" s="55">
        <v>42499</v>
      </c>
      <c r="K1930" s="15">
        <v>0</v>
      </c>
      <c r="L1930" s="15" t="s">
        <v>41</v>
      </c>
      <c r="M1930" s="62" t="s">
        <v>14</v>
      </c>
      <c r="N1930" s="56" t="s">
        <v>168</v>
      </c>
      <c r="O1930" s="56" t="s">
        <v>790</v>
      </c>
      <c r="P1930" s="62" t="s">
        <v>14</v>
      </c>
      <c r="Q1930" s="86" t="s">
        <v>791</v>
      </c>
      <c r="R1930" s="56" t="s">
        <v>792</v>
      </c>
      <c r="S1930" s="56" t="s">
        <v>794</v>
      </c>
      <c r="V1930" s="125">
        <v>12.5</v>
      </c>
      <c r="W1930" s="125"/>
      <c r="X1930" s="65">
        <v>44412</v>
      </c>
      <c r="Y1930" s="65">
        <v>44936</v>
      </c>
      <c r="Z1930" s="69" t="s">
        <v>1080</v>
      </c>
      <c r="AA1930" s="322">
        <v>5000</v>
      </c>
      <c r="AB1930" s="56">
        <v>44</v>
      </c>
      <c r="AC1930" s="56">
        <v>6</v>
      </c>
      <c r="AD1930" s="65">
        <v>45081</v>
      </c>
      <c r="AE1930" s="117">
        <v>66.66</v>
      </c>
      <c r="AF1930" s="126"/>
      <c r="AG1930" s="57" t="s">
        <v>441</v>
      </c>
      <c r="AH1930" s="210">
        <v>45083</v>
      </c>
      <c r="AI1930" s="210"/>
      <c r="AJ1930" s="210"/>
      <c r="AK1930" s="211" t="s">
        <v>826</v>
      </c>
      <c r="AL1930" s="58">
        <v>66.66</v>
      </c>
      <c r="AN1930" s="58" t="s">
        <v>1902</v>
      </c>
      <c r="AW1930" s="68">
        <v>45082</v>
      </c>
      <c r="AX1930" s="56">
        <v>1588</v>
      </c>
      <c r="BA1930" s="58">
        <v>66.66</v>
      </c>
      <c r="BD1930" s="56"/>
      <c r="CS1930" s="58">
        <f>+AL1930+AT1930</f>
        <v>66.66</v>
      </c>
      <c r="CT1930" s="76">
        <f>+BA1930+BG1930+BM1930+BS1930+BY1930+CE1930+CK1930+CQ1930</f>
        <v>66.66</v>
      </c>
      <c r="CU1930" s="76">
        <f>+CS1930-CT1930</f>
        <v>0</v>
      </c>
      <c r="CV1930" s="81">
        <f>+AE1930-AL1930-AT1930</f>
        <v>0</v>
      </c>
    </row>
    <row r="1931" spans="1:100">
      <c r="A1931" s="56" t="s">
        <v>789</v>
      </c>
      <c r="B1931" s="13">
        <v>107</v>
      </c>
      <c r="C1931" s="15" t="s">
        <v>402</v>
      </c>
      <c r="D1931" s="15" t="s">
        <v>403</v>
      </c>
      <c r="E1931" s="13" t="s">
        <v>793</v>
      </c>
      <c r="F1931" s="13">
        <v>2</v>
      </c>
      <c r="G1931" s="13" t="s">
        <v>269</v>
      </c>
      <c r="H1931" s="13">
        <v>5</v>
      </c>
      <c r="I1931" s="55">
        <v>136.85</v>
      </c>
      <c r="J1931" s="55">
        <v>42499</v>
      </c>
      <c r="K1931" s="15">
        <v>0</v>
      </c>
      <c r="L1931" s="15" t="s">
        <v>41</v>
      </c>
      <c r="M1931" s="62" t="s">
        <v>14</v>
      </c>
      <c r="N1931" s="56" t="s">
        <v>168</v>
      </c>
      <c r="O1931" s="56" t="s">
        <v>790</v>
      </c>
      <c r="P1931" s="62" t="s">
        <v>14</v>
      </c>
      <c r="Q1931" s="86" t="s">
        <v>791</v>
      </c>
      <c r="R1931" s="56" t="s">
        <v>792</v>
      </c>
      <c r="S1931" s="56" t="s">
        <v>794</v>
      </c>
      <c r="V1931" s="125">
        <v>12.5</v>
      </c>
      <c r="W1931" s="125"/>
      <c r="X1931" s="65">
        <v>44412</v>
      </c>
      <c r="Y1931" s="65">
        <v>44936</v>
      </c>
      <c r="Z1931" s="69" t="s">
        <v>1080</v>
      </c>
      <c r="AA1931" s="322">
        <v>5000</v>
      </c>
      <c r="AB1931" s="56">
        <v>44</v>
      </c>
      <c r="AC1931" s="56">
        <v>7</v>
      </c>
      <c r="AD1931" s="65">
        <v>45111</v>
      </c>
      <c r="AE1931" s="117">
        <v>66.66</v>
      </c>
      <c r="AF1931" s="126"/>
      <c r="AG1931" s="57" t="s">
        <v>441</v>
      </c>
      <c r="AH1931" s="210">
        <v>45124</v>
      </c>
      <c r="AI1931" s="210"/>
      <c r="AJ1931" s="210"/>
      <c r="AK1931" s="211" t="s">
        <v>1958</v>
      </c>
      <c r="AL1931" s="58">
        <v>66.66</v>
      </c>
      <c r="AN1931" s="58" t="s">
        <v>1903</v>
      </c>
      <c r="AW1931" s="68">
        <v>45121</v>
      </c>
      <c r="AX1931" s="217">
        <v>1706</v>
      </c>
      <c r="BA1931" s="58">
        <v>66.66</v>
      </c>
      <c r="BD1931" s="56"/>
      <c r="CS1931" s="58">
        <f>+AL1931+AT1931</f>
        <v>66.66</v>
      </c>
      <c r="CT1931" s="76">
        <f>+BA1931+BG1931+BM1931+BS1931+BY1931+CE1931+CK1931+CQ1931</f>
        <v>66.66</v>
      </c>
      <c r="CU1931" s="76">
        <f>+CS1931-CT1931</f>
        <v>0</v>
      </c>
      <c r="CV1931" s="81">
        <f>+AE1931-AL1931-AT1931</f>
        <v>0</v>
      </c>
    </row>
    <row r="1932" spans="1:100">
      <c r="A1932" s="56" t="s">
        <v>789</v>
      </c>
      <c r="B1932" s="13">
        <v>107</v>
      </c>
      <c r="C1932" s="15" t="s">
        <v>402</v>
      </c>
      <c r="D1932" s="15" t="s">
        <v>403</v>
      </c>
      <c r="E1932" s="13" t="s">
        <v>793</v>
      </c>
      <c r="F1932" s="13">
        <v>2</v>
      </c>
      <c r="G1932" s="13" t="s">
        <v>269</v>
      </c>
      <c r="H1932" s="13">
        <v>5</v>
      </c>
      <c r="I1932" s="55">
        <v>136.85</v>
      </c>
      <c r="J1932" s="55">
        <v>42499</v>
      </c>
      <c r="K1932" s="15">
        <v>0</v>
      </c>
      <c r="L1932" s="15" t="s">
        <v>41</v>
      </c>
      <c r="M1932" s="62" t="s">
        <v>14</v>
      </c>
      <c r="N1932" s="56" t="s">
        <v>168</v>
      </c>
      <c r="O1932" s="56" t="s">
        <v>790</v>
      </c>
      <c r="P1932" s="62" t="s">
        <v>14</v>
      </c>
      <c r="Q1932" s="86" t="s">
        <v>791</v>
      </c>
      <c r="R1932" s="56" t="s">
        <v>792</v>
      </c>
      <c r="S1932" s="56" t="s">
        <v>794</v>
      </c>
      <c r="V1932" s="125">
        <v>12.5</v>
      </c>
      <c r="W1932" s="125"/>
      <c r="X1932" s="65">
        <v>44412</v>
      </c>
      <c r="Y1932" s="65">
        <v>44936</v>
      </c>
      <c r="Z1932" s="69" t="s">
        <v>1080</v>
      </c>
      <c r="AA1932" s="322">
        <v>5000</v>
      </c>
      <c r="AB1932" s="56">
        <v>44</v>
      </c>
      <c r="AC1932" s="56">
        <v>8</v>
      </c>
      <c r="AD1932" s="65">
        <v>45142</v>
      </c>
      <c r="AE1932" s="117">
        <v>66.66</v>
      </c>
      <c r="AF1932" s="126"/>
      <c r="AG1932" s="57" t="s">
        <v>441</v>
      </c>
      <c r="AH1932" s="210">
        <v>45175</v>
      </c>
      <c r="AI1932" s="210"/>
      <c r="AJ1932" s="210"/>
      <c r="AK1932" s="211" t="s">
        <v>1959</v>
      </c>
      <c r="AL1932" s="58">
        <v>66.66</v>
      </c>
      <c r="AN1932" s="58" t="s">
        <v>1906</v>
      </c>
      <c r="AW1932" s="68">
        <v>45173</v>
      </c>
      <c r="AX1932" s="217">
        <v>1871</v>
      </c>
      <c r="BA1932" s="58">
        <v>66.66</v>
      </c>
      <c r="BD1932" s="56"/>
      <c r="CS1932" s="58">
        <f>+AL1932+AT1932</f>
        <v>66.66</v>
      </c>
      <c r="CT1932" s="76">
        <f>+BA1932+BG1932+BM1932+BS1932+BY1932+CE1932+CK1932+CQ1932</f>
        <v>66.66</v>
      </c>
      <c r="CU1932" s="76">
        <f>+CS1932-CT1932</f>
        <v>0</v>
      </c>
      <c r="CV1932" s="81">
        <f>+AE1932-AL1932-AT1932</f>
        <v>0</v>
      </c>
    </row>
    <row r="1933" spans="1:100">
      <c r="A1933" s="56" t="s">
        <v>789</v>
      </c>
      <c r="B1933" s="13">
        <v>107</v>
      </c>
      <c r="C1933" s="15" t="s">
        <v>402</v>
      </c>
      <c r="D1933" s="15" t="s">
        <v>403</v>
      </c>
      <c r="E1933" s="13" t="s">
        <v>793</v>
      </c>
      <c r="F1933" s="13">
        <v>2</v>
      </c>
      <c r="G1933" s="13" t="s">
        <v>269</v>
      </c>
      <c r="H1933" s="13">
        <v>5</v>
      </c>
      <c r="I1933" s="55">
        <v>136.85</v>
      </c>
      <c r="J1933" s="55">
        <v>42499</v>
      </c>
      <c r="K1933" s="15">
        <v>0</v>
      </c>
      <c r="L1933" s="15" t="s">
        <v>41</v>
      </c>
      <c r="M1933" s="62" t="s">
        <v>14</v>
      </c>
      <c r="N1933" s="56" t="s">
        <v>168</v>
      </c>
      <c r="O1933" s="56" t="s">
        <v>790</v>
      </c>
      <c r="P1933" s="62" t="s">
        <v>14</v>
      </c>
      <c r="Q1933" s="86" t="s">
        <v>791</v>
      </c>
      <c r="R1933" s="56" t="s">
        <v>792</v>
      </c>
      <c r="S1933" s="56" t="s">
        <v>794</v>
      </c>
      <c r="V1933" s="125">
        <v>12.5</v>
      </c>
      <c r="W1933" s="125"/>
      <c r="X1933" s="65">
        <v>44412</v>
      </c>
      <c r="Y1933" s="65">
        <v>44936</v>
      </c>
      <c r="Z1933" s="69" t="s">
        <v>1080</v>
      </c>
      <c r="AA1933" s="322">
        <v>5000</v>
      </c>
      <c r="AB1933" s="56">
        <v>44</v>
      </c>
      <c r="AC1933" s="56">
        <v>9</v>
      </c>
      <c r="AD1933" s="65">
        <v>45173</v>
      </c>
      <c r="AE1933" s="117">
        <v>66.66</v>
      </c>
      <c r="AF1933" s="126"/>
      <c r="AG1933" s="57" t="s">
        <v>441</v>
      </c>
      <c r="AH1933" s="210">
        <v>45175</v>
      </c>
      <c r="AI1933" s="210"/>
      <c r="AJ1933" s="210"/>
      <c r="AK1933" s="211" t="s">
        <v>1960</v>
      </c>
      <c r="AL1933" s="58">
        <v>66.66</v>
      </c>
      <c r="AN1933" s="58" t="s">
        <v>1907</v>
      </c>
      <c r="AW1933" s="68">
        <v>45173</v>
      </c>
      <c r="AX1933" s="217">
        <v>1870</v>
      </c>
      <c r="BA1933" s="58">
        <v>66.66</v>
      </c>
      <c r="BD1933" s="56"/>
      <c r="CS1933" s="58">
        <f>+AL1933+AT1933</f>
        <v>66.66</v>
      </c>
      <c r="CT1933" s="76">
        <f>+BA1933+BG1933+BM1933+BS1933+BY1933+CE1933+CK1933+CQ1933</f>
        <v>66.66</v>
      </c>
      <c r="CU1933" s="76">
        <f>+CS1933-CT1933</f>
        <v>0</v>
      </c>
      <c r="CV1933" s="81">
        <f>+AE1933-AL1933-AT1933</f>
        <v>0</v>
      </c>
    </row>
    <row r="1934" spans="1:100">
      <c r="A1934" s="56" t="s">
        <v>789</v>
      </c>
      <c r="B1934" s="13">
        <v>107</v>
      </c>
      <c r="C1934" s="15" t="s">
        <v>402</v>
      </c>
      <c r="D1934" s="15" t="s">
        <v>403</v>
      </c>
      <c r="E1934" s="13" t="s">
        <v>793</v>
      </c>
      <c r="F1934" s="13">
        <v>2</v>
      </c>
      <c r="G1934" s="13" t="s">
        <v>269</v>
      </c>
      <c r="H1934" s="13">
        <v>5</v>
      </c>
      <c r="I1934" s="55">
        <v>136.85</v>
      </c>
      <c r="J1934" s="55">
        <v>42499</v>
      </c>
      <c r="K1934" s="15">
        <v>0</v>
      </c>
      <c r="L1934" s="15" t="s">
        <v>41</v>
      </c>
      <c r="M1934" s="62" t="s">
        <v>14</v>
      </c>
      <c r="N1934" s="56" t="s">
        <v>168</v>
      </c>
      <c r="O1934" s="56" t="s">
        <v>790</v>
      </c>
      <c r="P1934" s="62" t="s">
        <v>14</v>
      </c>
      <c r="Q1934" s="86" t="s">
        <v>791</v>
      </c>
      <c r="R1934" s="56" t="s">
        <v>792</v>
      </c>
      <c r="S1934" s="56" t="s">
        <v>794</v>
      </c>
      <c r="V1934" s="125">
        <v>12.5</v>
      </c>
      <c r="W1934" s="125"/>
      <c r="X1934" s="65">
        <v>44412</v>
      </c>
      <c r="Y1934" s="65">
        <v>44936</v>
      </c>
      <c r="Z1934" s="69" t="s">
        <v>1080</v>
      </c>
      <c r="AA1934" s="322">
        <v>5000</v>
      </c>
      <c r="AB1934" s="56">
        <v>44</v>
      </c>
      <c r="AC1934" s="56">
        <v>10</v>
      </c>
      <c r="AD1934" s="65">
        <v>45203</v>
      </c>
      <c r="AE1934" s="117">
        <v>66.66</v>
      </c>
      <c r="AF1934" s="126"/>
      <c r="AG1934" s="57" t="s">
        <v>441</v>
      </c>
      <c r="AH1934" s="210">
        <v>45224</v>
      </c>
      <c r="AI1934" s="210"/>
      <c r="AJ1934" s="210"/>
      <c r="AK1934" s="211" t="s">
        <v>1961</v>
      </c>
      <c r="AL1934" s="58">
        <v>66.66</v>
      </c>
      <c r="AN1934" s="58" t="s">
        <v>1910</v>
      </c>
      <c r="AW1934" s="68">
        <v>45224</v>
      </c>
      <c r="AX1934" s="217">
        <v>1989</v>
      </c>
      <c r="BA1934" s="58">
        <v>66.66</v>
      </c>
      <c r="BD1934" s="56"/>
      <c r="CS1934" s="58">
        <f>+AL1934+AT1934</f>
        <v>66.66</v>
      </c>
      <c r="CT1934" s="76">
        <f>+BA1934+BG1934+BM1934+BS1934+BY1934+CE1934+CK1934+CQ1934</f>
        <v>66.66</v>
      </c>
      <c r="CU1934" s="76">
        <f>+CS1934-CT1934</f>
        <v>0</v>
      </c>
      <c r="CV1934" s="81">
        <f>+AE1934-AL1934-AT1934</f>
        <v>0</v>
      </c>
    </row>
    <row r="1935" spans="1:100" ht="12.75">
      <c r="A1935" s="56" t="s">
        <v>789</v>
      </c>
      <c r="B1935" s="13">
        <v>107</v>
      </c>
      <c r="C1935" s="15" t="s">
        <v>402</v>
      </c>
      <c r="D1935" s="15" t="s">
        <v>403</v>
      </c>
      <c r="E1935" s="13" t="s">
        <v>793</v>
      </c>
      <c r="F1935" s="13">
        <v>2</v>
      </c>
      <c r="G1935" s="13" t="s">
        <v>269</v>
      </c>
      <c r="H1935" s="13">
        <v>5</v>
      </c>
      <c r="I1935" s="55">
        <v>136.85</v>
      </c>
      <c r="J1935" s="55">
        <v>42499</v>
      </c>
      <c r="K1935" s="15">
        <v>0</v>
      </c>
      <c r="L1935" s="15" t="s">
        <v>41</v>
      </c>
      <c r="M1935" s="62" t="s">
        <v>14</v>
      </c>
      <c r="N1935" s="56" t="s">
        <v>168</v>
      </c>
      <c r="O1935" s="56" t="s">
        <v>790</v>
      </c>
      <c r="P1935" s="62" t="s">
        <v>14</v>
      </c>
      <c r="Q1935" s="86" t="s">
        <v>791</v>
      </c>
      <c r="R1935" s="56" t="s">
        <v>792</v>
      </c>
      <c r="S1935" s="56" t="s">
        <v>794</v>
      </c>
      <c r="V1935" s="125">
        <v>12.5</v>
      </c>
      <c r="W1935" s="125"/>
      <c r="X1935" s="65">
        <v>44412</v>
      </c>
      <c r="Y1935" s="65">
        <v>44936</v>
      </c>
      <c r="Z1935" s="69" t="s">
        <v>1080</v>
      </c>
      <c r="AA1935" s="322">
        <v>5000</v>
      </c>
      <c r="AB1935" s="56">
        <v>44</v>
      </c>
      <c r="AC1935" s="56">
        <v>11</v>
      </c>
      <c r="AD1935" s="65">
        <v>45234</v>
      </c>
      <c r="AE1935" s="117">
        <v>66.66</v>
      </c>
      <c r="AF1935" s="126"/>
      <c r="AG1935" s="57" t="s">
        <v>441</v>
      </c>
      <c r="AH1935" s="210">
        <v>45246</v>
      </c>
      <c r="AI1935" s="210"/>
      <c r="AJ1935" s="210"/>
      <c r="AK1935" s="211" t="s">
        <v>1962</v>
      </c>
      <c r="AL1935" s="58">
        <v>66.66</v>
      </c>
      <c r="AN1935" s="58" t="s">
        <v>1911</v>
      </c>
      <c r="AW1935" s="163">
        <v>45244</v>
      </c>
      <c r="AX1935" s="218">
        <v>2050</v>
      </c>
      <c r="BA1935" s="219">
        <v>66.66</v>
      </c>
      <c r="BD1935" s="56"/>
      <c r="CS1935" s="58">
        <f>+AL1935+AT1935</f>
        <v>66.66</v>
      </c>
      <c r="CT1935" s="76">
        <f>+BA1935+BG1935+BM1935+BS1935+BY1935+CE1935+CK1935+CQ1935</f>
        <v>66.66</v>
      </c>
      <c r="CU1935" s="76">
        <f>+CS1935-CT1935</f>
        <v>0</v>
      </c>
      <c r="CV1935" s="81">
        <f>+AE1935-AL1935-AT1935</f>
        <v>0</v>
      </c>
    </row>
    <row r="1936" spans="1:100" ht="12.75">
      <c r="A1936" s="56" t="s">
        <v>789</v>
      </c>
      <c r="B1936" s="13">
        <v>107</v>
      </c>
      <c r="C1936" s="15" t="s">
        <v>402</v>
      </c>
      <c r="D1936" s="15" t="s">
        <v>403</v>
      </c>
      <c r="E1936" s="13" t="s">
        <v>793</v>
      </c>
      <c r="F1936" s="13">
        <v>2</v>
      </c>
      <c r="G1936" s="13" t="s">
        <v>269</v>
      </c>
      <c r="H1936" s="13">
        <v>5</v>
      </c>
      <c r="I1936" s="55">
        <v>136.85</v>
      </c>
      <c r="J1936" s="55">
        <v>42499</v>
      </c>
      <c r="K1936" s="15">
        <v>0</v>
      </c>
      <c r="L1936" s="15" t="s">
        <v>41</v>
      </c>
      <c r="M1936" s="62" t="s">
        <v>14</v>
      </c>
      <c r="N1936" s="56" t="s">
        <v>168</v>
      </c>
      <c r="O1936" s="56" t="s">
        <v>790</v>
      </c>
      <c r="P1936" s="62" t="s">
        <v>14</v>
      </c>
      <c r="Q1936" s="86" t="s">
        <v>791</v>
      </c>
      <c r="R1936" s="56" t="s">
        <v>792</v>
      </c>
      <c r="S1936" s="56" t="s">
        <v>794</v>
      </c>
      <c r="V1936" s="125">
        <v>12.5</v>
      </c>
      <c r="W1936" s="125"/>
      <c r="X1936" s="65">
        <v>44412</v>
      </c>
      <c r="Y1936" s="65">
        <v>44936</v>
      </c>
      <c r="Z1936" s="69" t="s">
        <v>1080</v>
      </c>
      <c r="AA1936" s="322">
        <v>5000</v>
      </c>
      <c r="AB1936" s="56">
        <v>44</v>
      </c>
      <c r="AC1936" s="56">
        <v>12</v>
      </c>
      <c r="AD1936" s="65">
        <v>45264</v>
      </c>
      <c r="AE1936" s="117">
        <v>66.66</v>
      </c>
      <c r="AF1936" s="126"/>
      <c r="AG1936" s="57" t="s">
        <v>441</v>
      </c>
      <c r="AH1936" s="210">
        <v>45267</v>
      </c>
      <c r="AI1936" s="210"/>
      <c r="AJ1936" s="210"/>
      <c r="AK1936" s="211" t="s">
        <v>1963</v>
      </c>
      <c r="AL1936" s="58">
        <v>66.66</v>
      </c>
      <c r="AN1936" s="58" t="s">
        <v>1913</v>
      </c>
      <c r="AW1936" s="163">
        <v>45262</v>
      </c>
      <c r="AX1936" s="218">
        <v>2089</v>
      </c>
      <c r="BA1936" s="203">
        <v>66.66</v>
      </c>
      <c r="BD1936" s="56"/>
      <c r="CS1936" s="58">
        <f>+AL1936+AT1936</f>
        <v>66.66</v>
      </c>
      <c r="CT1936" s="76">
        <f>+BA1936+BG1936+BM1936+BS1936+BY1936+CE1936+CK1936+CQ1936</f>
        <v>66.66</v>
      </c>
      <c r="CU1936" s="76">
        <f>+CS1936-CT1936</f>
        <v>0</v>
      </c>
      <c r="CV1936" s="81">
        <f>+AE1936-AL1936-AT1936</f>
        <v>0</v>
      </c>
    </row>
    <row r="1937" spans="1:100" ht="12.75">
      <c r="A1937" s="56" t="s">
        <v>789</v>
      </c>
      <c r="B1937" s="13">
        <v>107</v>
      </c>
      <c r="C1937" s="15" t="s">
        <v>402</v>
      </c>
      <c r="D1937" s="15" t="s">
        <v>403</v>
      </c>
      <c r="E1937" s="13" t="s">
        <v>793</v>
      </c>
      <c r="F1937" s="13">
        <v>2</v>
      </c>
      <c r="G1937" s="13" t="s">
        <v>269</v>
      </c>
      <c r="H1937" s="13">
        <v>5</v>
      </c>
      <c r="I1937" s="55">
        <v>136.85</v>
      </c>
      <c r="J1937" s="55">
        <v>42499</v>
      </c>
      <c r="K1937" s="15">
        <v>0</v>
      </c>
      <c r="L1937" s="15" t="s">
        <v>41</v>
      </c>
      <c r="M1937" s="62" t="s">
        <v>14</v>
      </c>
      <c r="N1937" s="56" t="s">
        <v>168</v>
      </c>
      <c r="O1937" s="56" t="s">
        <v>790</v>
      </c>
      <c r="P1937" s="62" t="s">
        <v>14</v>
      </c>
      <c r="Q1937" s="86" t="s">
        <v>791</v>
      </c>
      <c r="R1937" s="56" t="s">
        <v>792</v>
      </c>
      <c r="S1937" s="56" t="s">
        <v>794</v>
      </c>
      <c r="V1937" s="125">
        <v>12.5</v>
      </c>
      <c r="W1937" s="125"/>
      <c r="X1937" s="65">
        <v>44412</v>
      </c>
      <c r="Y1937" s="65">
        <v>44936</v>
      </c>
      <c r="Z1937" s="69" t="s">
        <v>1080</v>
      </c>
      <c r="AA1937" s="322">
        <v>5000</v>
      </c>
      <c r="AB1937" s="56">
        <v>44</v>
      </c>
      <c r="AC1937" s="56">
        <v>13</v>
      </c>
      <c r="AD1937" s="65">
        <v>45295</v>
      </c>
      <c r="AE1937" s="117">
        <v>66.66</v>
      </c>
      <c r="AF1937" s="126"/>
      <c r="AG1937" s="57" t="s">
        <v>441</v>
      </c>
      <c r="AH1937" s="210">
        <v>45302</v>
      </c>
      <c r="AI1937" s="210"/>
      <c r="AJ1937" s="210"/>
      <c r="AK1937" s="211" t="s">
        <v>1964</v>
      </c>
      <c r="AL1937" s="58">
        <v>66.66</v>
      </c>
      <c r="AN1937" s="58" t="s">
        <v>1916</v>
      </c>
      <c r="AW1937" s="163">
        <v>45296</v>
      </c>
      <c r="AX1937" s="218">
        <v>2185</v>
      </c>
      <c r="BA1937" s="203">
        <v>66.66</v>
      </c>
      <c r="BD1937" s="56"/>
      <c r="CS1937" s="58">
        <f>+AL1937+AT1937</f>
        <v>66.66</v>
      </c>
      <c r="CT1937" s="76">
        <f>+BA1937+BG1937+BM1937+BS1937+BY1937+CE1937+CK1937+CQ1937</f>
        <v>66.66</v>
      </c>
      <c r="CU1937" s="76">
        <f>+CS1937-CT1937</f>
        <v>0</v>
      </c>
      <c r="CV1937" s="81">
        <f>+AE1937-AL1937-AT1937</f>
        <v>0</v>
      </c>
    </row>
    <row r="1938" spans="1:100" ht="12.75">
      <c r="A1938" s="56" t="s">
        <v>789</v>
      </c>
      <c r="B1938" s="13">
        <v>107</v>
      </c>
      <c r="C1938" s="15" t="s">
        <v>402</v>
      </c>
      <c r="D1938" s="15" t="s">
        <v>403</v>
      </c>
      <c r="E1938" s="13" t="s">
        <v>793</v>
      </c>
      <c r="F1938" s="13">
        <v>2</v>
      </c>
      <c r="G1938" s="13" t="s">
        <v>269</v>
      </c>
      <c r="H1938" s="13">
        <v>5</v>
      </c>
      <c r="I1938" s="55">
        <v>136.85</v>
      </c>
      <c r="J1938" s="55">
        <v>42499</v>
      </c>
      <c r="K1938" s="15">
        <v>0</v>
      </c>
      <c r="L1938" s="15" t="s">
        <v>41</v>
      </c>
      <c r="M1938" s="62" t="s">
        <v>14</v>
      </c>
      <c r="N1938" s="56" t="s">
        <v>168</v>
      </c>
      <c r="O1938" s="56" t="s">
        <v>790</v>
      </c>
      <c r="P1938" s="62" t="s">
        <v>14</v>
      </c>
      <c r="Q1938" s="86" t="s">
        <v>791</v>
      </c>
      <c r="R1938" s="56" t="s">
        <v>792</v>
      </c>
      <c r="S1938" s="56" t="s">
        <v>794</v>
      </c>
      <c r="V1938" s="125">
        <v>12.5</v>
      </c>
      <c r="W1938" s="125"/>
      <c r="X1938" s="65">
        <v>44412</v>
      </c>
      <c r="Y1938" s="65">
        <v>44936</v>
      </c>
      <c r="Z1938" s="69" t="s">
        <v>1080</v>
      </c>
      <c r="AA1938" s="322">
        <v>5000</v>
      </c>
      <c r="AB1938" s="56">
        <v>44</v>
      </c>
      <c r="AC1938" s="56">
        <v>14</v>
      </c>
      <c r="AD1938" s="65">
        <v>45326</v>
      </c>
      <c r="AE1938" s="117">
        <v>66.66</v>
      </c>
      <c r="AF1938" s="126"/>
      <c r="AG1938" s="57" t="s">
        <v>441</v>
      </c>
      <c r="AH1938" s="210">
        <v>45341</v>
      </c>
      <c r="AI1938" s="210"/>
      <c r="AJ1938" s="210"/>
      <c r="AK1938" s="211" t="s">
        <v>1965</v>
      </c>
      <c r="AL1938" s="58">
        <v>66.66</v>
      </c>
      <c r="AN1938" s="58" t="s">
        <v>1918</v>
      </c>
      <c r="AW1938" s="163">
        <v>45339</v>
      </c>
      <c r="AX1938" s="218">
        <v>2322</v>
      </c>
      <c r="BA1938" s="203">
        <v>66.66</v>
      </c>
      <c r="BD1938" s="56"/>
      <c r="CS1938" s="58">
        <f>+AL1938+AT1938</f>
        <v>66.66</v>
      </c>
      <c r="CT1938" s="76">
        <f>+BA1938+BG1938+BM1938+BS1938+BY1938+CE1938+CK1938+CQ1938</f>
        <v>66.66</v>
      </c>
      <c r="CU1938" s="76">
        <f>+CS1938-CT1938</f>
        <v>0</v>
      </c>
      <c r="CV1938" s="81">
        <f>+AE1938-AL1938-AT1938</f>
        <v>0</v>
      </c>
    </row>
    <row r="1939" spans="1:100">
      <c r="A1939" s="56" t="s">
        <v>789</v>
      </c>
      <c r="B1939" s="13">
        <v>107</v>
      </c>
      <c r="C1939" s="15" t="s">
        <v>402</v>
      </c>
      <c r="D1939" s="15" t="s">
        <v>403</v>
      </c>
      <c r="E1939" s="13" t="s">
        <v>793</v>
      </c>
      <c r="F1939" s="13">
        <v>2</v>
      </c>
      <c r="G1939" s="13" t="s">
        <v>269</v>
      </c>
      <c r="H1939" s="13">
        <v>5</v>
      </c>
      <c r="I1939" s="55">
        <v>136.85</v>
      </c>
      <c r="J1939" s="55">
        <v>42499</v>
      </c>
      <c r="K1939" s="15">
        <v>0</v>
      </c>
      <c r="L1939" s="15" t="s">
        <v>41</v>
      </c>
      <c r="M1939" s="62" t="s">
        <v>14</v>
      </c>
      <c r="N1939" s="56" t="s">
        <v>168</v>
      </c>
      <c r="O1939" s="56" t="s">
        <v>790</v>
      </c>
      <c r="P1939" s="62" t="s">
        <v>14</v>
      </c>
      <c r="Q1939" s="86" t="s">
        <v>791</v>
      </c>
      <c r="R1939" s="56" t="s">
        <v>792</v>
      </c>
      <c r="S1939" s="56" t="s">
        <v>794</v>
      </c>
      <c r="V1939" s="125">
        <v>12.5</v>
      </c>
      <c r="W1939" s="125"/>
      <c r="X1939" s="65">
        <v>44412</v>
      </c>
      <c r="Y1939" s="65">
        <v>44936</v>
      </c>
      <c r="Z1939" s="69" t="s">
        <v>1080</v>
      </c>
      <c r="AA1939" s="322">
        <v>5000</v>
      </c>
      <c r="AB1939" s="56">
        <v>44</v>
      </c>
      <c r="AC1939" s="56">
        <v>15</v>
      </c>
      <c r="AD1939" s="65">
        <v>45355</v>
      </c>
      <c r="AE1939" s="117">
        <v>66.66</v>
      </c>
      <c r="AF1939" s="126"/>
      <c r="AG1939" s="57" t="s">
        <v>441</v>
      </c>
      <c r="AH1939" s="210">
        <v>45355</v>
      </c>
      <c r="AI1939" s="210"/>
      <c r="AJ1939" s="210"/>
      <c r="AK1939" s="211" t="s">
        <v>1966</v>
      </c>
      <c r="AL1939" s="58">
        <v>66.66</v>
      </c>
      <c r="AN1939" s="58" t="s">
        <v>1919</v>
      </c>
      <c r="AW1939" s="68">
        <v>45353</v>
      </c>
      <c r="AX1939" s="217">
        <v>2385</v>
      </c>
      <c r="BA1939" s="58">
        <v>66.66</v>
      </c>
      <c r="BD1939" s="56"/>
      <c r="CS1939" s="58">
        <f>+AL1939+AT1939</f>
        <v>66.66</v>
      </c>
      <c r="CT1939" s="76">
        <f>+BA1939+BG1939+BM1939+BS1939+BY1939+CE1939+CK1939+CQ1939</f>
        <v>66.66</v>
      </c>
      <c r="CU1939" s="76">
        <f>+CS1939-CT1939</f>
        <v>0</v>
      </c>
      <c r="CV1939" s="81">
        <f>+AE1939-AL1939-AT1939</f>
        <v>0</v>
      </c>
    </row>
    <row r="1940" spans="1:100">
      <c r="A1940" s="56" t="s">
        <v>789</v>
      </c>
      <c r="B1940" s="13">
        <v>107</v>
      </c>
      <c r="C1940" s="15" t="s">
        <v>402</v>
      </c>
      <c r="D1940" s="15" t="s">
        <v>403</v>
      </c>
      <c r="E1940" s="13" t="s">
        <v>793</v>
      </c>
      <c r="F1940" s="13">
        <v>2</v>
      </c>
      <c r="G1940" s="13" t="s">
        <v>269</v>
      </c>
      <c r="H1940" s="13">
        <v>5</v>
      </c>
      <c r="I1940" s="55">
        <v>136.85</v>
      </c>
      <c r="J1940" s="55">
        <v>42499</v>
      </c>
      <c r="K1940" s="15">
        <v>0</v>
      </c>
      <c r="L1940" s="15" t="s">
        <v>41</v>
      </c>
      <c r="M1940" s="62" t="s">
        <v>14</v>
      </c>
      <c r="N1940" s="56" t="s">
        <v>168</v>
      </c>
      <c r="O1940" s="56" t="s">
        <v>790</v>
      </c>
      <c r="P1940" s="62" t="s">
        <v>14</v>
      </c>
      <c r="Q1940" s="86" t="s">
        <v>791</v>
      </c>
      <c r="R1940" s="56" t="s">
        <v>792</v>
      </c>
      <c r="S1940" s="56" t="s">
        <v>794</v>
      </c>
      <c r="V1940" s="125">
        <v>12.5</v>
      </c>
      <c r="W1940" s="125"/>
      <c r="X1940" s="65">
        <v>44412</v>
      </c>
      <c r="Y1940" s="65">
        <v>44936</v>
      </c>
      <c r="Z1940" s="69" t="s">
        <v>1080</v>
      </c>
      <c r="AA1940" s="322">
        <v>5000</v>
      </c>
      <c r="AB1940" s="56">
        <v>44</v>
      </c>
      <c r="AC1940" s="56">
        <v>16</v>
      </c>
      <c r="AD1940" s="65">
        <v>45386</v>
      </c>
      <c r="AE1940" s="117">
        <v>66.66</v>
      </c>
      <c r="AF1940" s="126"/>
      <c r="AG1940" s="57" t="s">
        <v>441</v>
      </c>
      <c r="AH1940" s="210">
        <v>45385</v>
      </c>
      <c r="AI1940" s="210"/>
      <c r="AJ1940" s="210"/>
      <c r="AK1940" s="211" t="s">
        <v>1967</v>
      </c>
      <c r="AL1940" s="58">
        <v>66.66</v>
      </c>
      <c r="AN1940" s="58" t="s">
        <v>1921</v>
      </c>
      <c r="AW1940" s="68">
        <v>45384</v>
      </c>
      <c r="AX1940" s="217">
        <v>2506</v>
      </c>
      <c r="BA1940" s="58">
        <v>66.66</v>
      </c>
      <c r="BD1940" s="56"/>
      <c r="CS1940" s="58">
        <f>+AL1940+AT1940</f>
        <v>66.66</v>
      </c>
      <c r="CT1940" s="76">
        <f>+BA1940+BG1940+BM1940+BS1940+BY1940+CE1940+CK1940+CQ1940</f>
        <v>66.66</v>
      </c>
      <c r="CU1940" s="76">
        <f>+CS1940-CT1940</f>
        <v>0</v>
      </c>
      <c r="CV1940" s="81">
        <f>+AE1940-AL1940-AT1940</f>
        <v>0</v>
      </c>
    </row>
    <row r="1941" spans="1:100">
      <c r="A1941" s="56" t="s">
        <v>789</v>
      </c>
      <c r="B1941" s="13">
        <v>107</v>
      </c>
      <c r="C1941" s="15" t="s">
        <v>402</v>
      </c>
      <c r="D1941" s="15" t="s">
        <v>403</v>
      </c>
      <c r="E1941" s="13" t="s">
        <v>793</v>
      </c>
      <c r="F1941" s="13">
        <v>2</v>
      </c>
      <c r="G1941" s="13" t="s">
        <v>269</v>
      </c>
      <c r="H1941" s="13">
        <v>5</v>
      </c>
      <c r="I1941" s="55">
        <v>136.85</v>
      </c>
      <c r="J1941" s="55">
        <v>42499</v>
      </c>
      <c r="K1941" s="15">
        <v>0</v>
      </c>
      <c r="L1941" s="15" t="s">
        <v>41</v>
      </c>
      <c r="M1941" s="62" t="s">
        <v>14</v>
      </c>
      <c r="N1941" s="56" t="s">
        <v>168</v>
      </c>
      <c r="O1941" s="56" t="s">
        <v>790</v>
      </c>
      <c r="P1941" s="62" t="s">
        <v>14</v>
      </c>
      <c r="Q1941" s="86" t="s">
        <v>791</v>
      </c>
      <c r="R1941" s="56" t="s">
        <v>792</v>
      </c>
      <c r="S1941" s="56" t="s">
        <v>794</v>
      </c>
      <c r="V1941" s="125">
        <v>12.5</v>
      </c>
      <c r="W1941" s="125"/>
      <c r="X1941" s="65">
        <v>44412</v>
      </c>
      <c r="Y1941" s="65">
        <v>44936</v>
      </c>
      <c r="Z1941" s="69" t="s">
        <v>1080</v>
      </c>
      <c r="AA1941" s="322">
        <v>5000</v>
      </c>
      <c r="AB1941" s="56">
        <v>44</v>
      </c>
      <c r="AC1941" s="56">
        <v>17</v>
      </c>
      <c r="AD1941" s="65">
        <v>45416</v>
      </c>
      <c r="AE1941" s="117">
        <v>66.66</v>
      </c>
      <c r="AF1941" s="126"/>
      <c r="AG1941" s="57" t="s">
        <v>441</v>
      </c>
      <c r="AH1941" s="210">
        <v>45426</v>
      </c>
      <c r="AI1941" s="210"/>
      <c r="AJ1941" s="210"/>
      <c r="AK1941" s="211" t="s">
        <v>1968</v>
      </c>
      <c r="AL1941" s="58">
        <v>66.66</v>
      </c>
      <c r="AN1941" s="58" t="s">
        <v>1924</v>
      </c>
      <c r="AW1941" s="68">
        <v>45425</v>
      </c>
      <c r="AX1941" s="217">
        <v>2637</v>
      </c>
      <c r="BA1941" s="58">
        <v>66.66</v>
      </c>
      <c r="BD1941" s="56"/>
      <c r="CS1941" s="58">
        <f>+AL1941+AT1941</f>
        <v>66.66</v>
      </c>
      <c r="CT1941" s="76">
        <f>+BA1941+BG1941+BM1941+BS1941+BY1941+CE1941+CK1941+CQ1941</f>
        <v>66.66</v>
      </c>
      <c r="CU1941" s="76">
        <f>+CS1941-CT1941</f>
        <v>0</v>
      </c>
      <c r="CV1941" s="81">
        <f>+AE1941-AL1941-AT1941</f>
        <v>0</v>
      </c>
    </row>
    <row r="1942" spans="1:100">
      <c r="A1942" s="56" t="s">
        <v>789</v>
      </c>
      <c r="B1942" s="13">
        <v>107</v>
      </c>
      <c r="C1942" s="15" t="s">
        <v>402</v>
      </c>
      <c r="D1942" s="15" t="s">
        <v>403</v>
      </c>
      <c r="E1942" s="13" t="s">
        <v>793</v>
      </c>
      <c r="F1942" s="13">
        <v>2</v>
      </c>
      <c r="G1942" s="13" t="s">
        <v>269</v>
      </c>
      <c r="H1942" s="13">
        <v>5</v>
      </c>
      <c r="I1942" s="55">
        <v>136.85</v>
      </c>
      <c r="J1942" s="55">
        <v>42499</v>
      </c>
      <c r="K1942" s="15">
        <v>0</v>
      </c>
      <c r="L1942" s="15" t="s">
        <v>41</v>
      </c>
      <c r="M1942" s="62" t="s">
        <v>14</v>
      </c>
      <c r="N1942" s="56" t="s">
        <v>168</v>
      </c>
      <c r="O1942" s="56" t="s">
        <v>790</v>
      </c>
      <c r="P1942" s="62" t="s">
        <v>14</v>
      </c>
      <c r="Q1942" s="86" t="s">
        <v>791</v>
      </c>
      <c r="R1942" s="56" t="s">
        <v>792</v>
      </c>
      <c r="S1942" s="56" t="s">
        <v>794</v>
      </c>
      <c r="V1942" s="125">
        <v>12.5</v>
      </c>
      <c r="W1942" s="125"/>
      <c r="X1942" s="65">
        <v>44412</v>
      </c>
      <c r="Y1942" s="65">
        <v>44936</v>
      </c>
      <c r="Z1942" s="69" t="s">
        <v>1080</v>
      </c>
      <c r="AA1942" s="322">
        <v>5000</v>
      </c>
      <c r="AB1942" s="56">
        <v>44</v>
      </c>
      <c r="AC1942" s="56">
        <v>18</v>
      </c>
      <c r="AD1942" s="65">
        <v>45447</v>
      </c>
      <c r="AE1942" s="117">
        <v>66.66</v>
      </c>
      <c r="AF1942" s="126"/>
      <c r="AG1942" s="57" t="s">
        <v>441</v>
      </c>
      <c r="AH1942" s="210">
        <v>45453</v>
      </c>
      <c r="AI1942" s="210"/>
      <c r="AJ1942" s="210"/>
      <c r="AK1942" s="211" t="s">
        <v>1969</v>
      </c>
      <c r="AL1942" s="58">
        <v>66.66</v>
      </c>
      <c r="AN1942" s="58" t="s">
        <v>1926</v>
      </c>
      <c r="AW1942" s="68">
        <v>45449</v>
      </c>
      <c r="AX1942" s="217">
        <v>2758</v>
      </c>
      <c r="BA1942" s="58">
        <v>66.66</v>
      </c>
      <c r="BD1942" s="56"/>
      <c r="CS1942" s="58">
        <f>+AL1942+AT1942</f>
        <v>66.66</v>
      </c>
      <c r="CT1942" s="76">
        <f>+BA1942+BG1942+BM1942+BS1942+BY1942+CE1942+CK1942+CQ1942</f>
        <v>66.66</v>
      </c>
      <c r="CU1942" s="76">
        <f>+CS1942-CT1942</f>
        <v>0</v>
      </c>
      <c r="CV1942" s="81">
        <f>+AE1942-AL1942-AT1942</f>
        <v>0</v>
      </c>
    </row>
    <row r="1943" spans="1:100">
      <c r="A1943" s="56" t="s">
        <v>789</v>
      </c>
      <c r="B1943" s="13">
        <v>107</v>
      </c>
      <c r="C1943" s="15" t="s">
        <v>402</v>
      </c>
      <c r="D1943" s="15" t="s">
        <v>403</v>
      </c>
      <c r="E1943" s="13" t="s">
        <v>793</v>
      </c>
      <c r="F1943" s="13">
        <v>2</v>
      </c>
      <c r="G1943" s="13" t="s">
        <v>269</v>
      </c>
      <c r="H1943" s="13">
        <v>5</v>
      </c>
      <c r="I1943" s="55">
        <v>136.85</v>
      </c>
      <c r="J1943" s="55">
        <v>42499</v>
      </c>
      <c r="K1943" s="15">
        <v>0</v>
      </c>
      <c r="L1943" s="15" t="s">
        <v>41</v>
      </c>
      <c r="M1943" s="62" t="s">
        <v>14</v>
      </c>
      <c r="N1943" s="56" t="s">
        <v>168</v>
      </c>
      <c r="O1943" s="56" t="s">
        <v>790</v>
      </c>
      <c r="P1943" s="62" t="s">
        <v>14</v>
      </c>
      <c r="Q1943" s="86" t="s">
        <v>791</v>
      </c>
      <c r="R1943" s="56" t="s">
        <v>792</v>
      </c>
      <c r="S1943" s="56" t="s">
        <v>794</v>
      </c>
      <c r="V1943" s="125">
        <v>12.5</v>
      </c>
      <c r="W1943" s="125"/>
      <c r="X1943" s="65">
        <v>44412</v>
      </c>
      <c r="Y1943" s="65">
        <v>44936</v>
      </c>
      <c r="Z1943" s="69" t="s">
        <v>1080</v>
      </c>
      <c r="AA1943" s="322">
        <v>5000</v>
      </c>
      <c r="AB1943" s="56">
        <v>44</v>
      </c>
      <c r="AC1943" s="56">
        <v>19</v>
      </c>
      <c r="AD1943" s="65">
        <v>45477</v>
      </c>
      <c r="AE1943" s="117">
        <v>66.66</v>
      </c>
      <c r="AF1943" s="126"/>
      <c r="AG1943" s="57" t="s">
        <v>441</v>
      </c>
      <c r="AH1943" s="210">
        <v>45505</v>
      </c>
      <c r="AI1943" s="210"/>
      <c r="AJ1943" s="210"/>
      <c r="AK1943" s="211" t="s">
        <v>1970</v>
      </c>
      <c r="AL1943" s="58">
        <v>66.66</v>
      </c>
      <c r="AN1943" s="58" t="s">
        <v>1929</v>
      </c>
      <c r="AW1943" s="68">
        <v>45505</v>
      </c>
      <c r="AX1943" s="217">
        <v>2973</v>
      </c>
      <c r="BA1943" s="58">
        <v>66.66</v>
      </c>
      <c r="BD1943" s="56"/>
      <c r="CS1943" s="58">
        <f>+AL1943+AT1943</f>
        <v>66.66</v>
      </c>
      <c r="CT1943" s="76">
        <f>+BA1943+BG1943+BM1943+BS1943+BY1943+CE1943+CK1943+CQ1943</f>
        <v>66.66</v>
      </c>
      <c r="CU1943" s="76">
        <f>+CS1943-CT1943</f>
        <v>0</v>
      </c>
      <c r="CV1943" s="81">
        <f>+AE1943-AL1943-AT1943</f>
        <v>0</v>
      </c>
    </row>
    <row r="1944" spans="1:100">
      <c r="A1944" s="56" t="s">
        <v>789</v>
      </c>
      <c r="B1944" s="13">
        <v>107</v>
      </c>
      <c r="C1944" s="15" t="s">
        <v>402</v>
      </c>
      <c r="D1944" s="15" t="s">
        <v>403</v>
      </c>
      <c r="E1944" s="13" t="s">
        <v>793</v>
      </c>
      <c r="F1944" s="13">
        <v>2</v>
      </c>
      <c r="G1944" s="13" t="s">
        <v>269</v>
      </c>
      <c r="H1944" s="13">
        <v>5</v>
      </c>
      <c r="I1944" s="55">
        <v>136.85</v>
      </c>
      <c r="J1944" s="55">
        <v>42499</v>
      </c>
      <c r="K1944" s="15">
        <v>0</v>
      </c>
      <c r="L1944" s="15" t="s">
        <v>41</v>
      </c>
      <c r="M1944" s="62" t="s">
        <v>14</v>
      </c>
      <c r="N1944" s="56" t="s">
        <v>168</v>
      </c>
      <c r="O1944" s="56" t="s">
        <v>790</v>
      </c>
      <c r="P1944" s="62" t="s">
        <v>14</v>
      </c>
      <c r="Q1944" s="86" t="s">
        <v>791</v>
      </c>
      <c r="R1944" s="56" t="s">
        <v>792</v>
      </c>
      <c r="S1944" s="56" t="s">
        <v>794</v>
      </c>
      <c r="V1944" s="125">
        <v>12.5</v>
      </c>
      <c r="W1944" s="125"/>
      <c r="X1944" s="65">
        <v>44412</v>
      </c>
      <c r="Y1944" s="65">
        <v>44936</v>
      </c>
      <c r="Z1944" s="69" t="s">
        <v>1080</v>
      </c>
      <c r="AA1944" s="322">
        <v>5000</v>
      </c>
      <c r="AB1944" s="56">
        <v>44</v>
      </c>
      <c r="AC1944" s="56">
        <v>20</v>
      </c>
      <c r="AD1944" s="65">
        <v>45508</v>
      </c>
      <c r="AE1944" s="117">
        <v>66.66</v>
      </c>
      <c r="AF1944" s="126"/>
      <c r="AG1944" s="57" t="s">
        <v>441</v>
      </c>
      <c r="AH1944" s="210">
        <v>45505</v>
      </c>
      <c r="AI1944" s="210"/>
      <c r="AJ1944" s="210"/>
      <c r="AK1944" s="211" t="s">
        <v>1971</v>
      </c>
      <c r="AL1944" s="58">
        <v>66.66</v>
      </c>
      <c r="AN1944" s="58" t="s">
        <v>1930</v>
      </c>
      <c r="AW1944" s="68">
        <v>45505</v>
      </c>
      <c r="AX1944" s="217">
        <v>2974</v>
      </c>
      <c r="BA1944" s="58">
        <v>66.66</v>
      </c>
      <c r="BD1944" s="56"/>
      <c r="CS1944" s="58">
        <f>+AL1944+AT1944</f>
        <v>66.66</v>
      </c>
      <c r="CT1944" s="76">
        <f>+BA1944+BG1944+BM1944+BS1944+BY1944+CE1944+CK1944+CQ1944</f>
        <v>66.66</v>
      </c>
      <c r="CU1944" s="76">
        <f>+CS1944-CT1944</f>
        <v>0</v>
      </c>
      <c r="CV1944" s="81">
        <f>+AE1944-AL1944-AT1944</f>
        <v>0</v>
      </c>
    </row>
    <row r="1945" spans="1:100">
      <c r="A1945" s="56" t="s">
        <v>789</v>
      </c>
      <c r="B1945" s="13">
        <v>107</v>
      </c>
      <c r="C1945" s="15" t="s">
        <v>402</v>
      </c>
      <c r="D1945" s="15" t="s">
        <v>403</v>
      </c>
      <c r="E1945" s="13" t="s">
        <v>793</v>
      </c>
      <c r="F1945" s="13">
        <v>2</v>
      </c>
      <c r="G1945" s="13" t="s">
        <v>269</v>
      </c>
      <c r="H1945" s="13">
        <v>5</v>
      </c>
      <c r="I1945" s="55">
        <v>136.85</v>
      </c>
      <c r="J1945" s="55">
        <v>42499</v>
      </c>
      <c r="K1945" s="15">
        <v>0</v>
      </c>
      <c r="L1945" s="15" t="s">
        <v>41</v>
      </c>
      <c r="M1945" s="62" t="s">
        <v>14</v>
      </c>
      <c r="N1945" s="56" t="s">
        <v>168</v>
      </c>
      <c r="O1945" s="56" t="s">
        <v>790</v>
      </c>
      <c r="P1945" s="62" t="s">
        <v>14</v>
      </c>
      <c r="Q1945" s="86" t="s">
        <v>791</v>
      </c>
      <c r="R1945" s="56" t="s">
        <v>792</v>
      </c>
      <c r="S1945" s="56" t="s">
        <v>794</v>
      </c>
      <c r="V1945" s="125">
        <v>12.5</v>
      </c>
      <c r="W1945" s="125"/>
      <c r="X1945" s="65">
        <v>44412</v>
      </c>
      <c r="Y1945" s="65">
        <v>44936</v>
      </c>
      <c r="Z1945" s="69" t="s">
        <v>1080</v>
      </c>
      <c r="AA1945" s="322">
        <v>5000</v>
      </c>
      <c r="AB1945" s="56">
        <v>44</v>
      </c>
      <c r="AC1945" s="56">
        <v>21</v>
      </c>
      <c r="AD1945" s="65">
        <v>45539</v>
      </c>
      <c r="AE1945" s="117">
        <v>66.66</v>
      </c>
      <c r="AF1945" s="126"/>
      <c r="AG1945" s="57" t="s">
        <v>441</v>
      </c>
      <c r="AH1945" s="210">
        <v>45544</v>
      </c>
      <c r="AI1945" s="210"/>
      <c r="AJ1945" s="210"/>
      <c r="AK1945" s="211" t="s">
        <v>1972</v>
      </c>
      <c r="AL1945" s="58">
        <v>66.66</v>
      </c>
      <c r="AN1945" s="58" t="s">
        <v>1931</v>
      </c>
      <c r="AW1945" s="68">
        <v>45541</v>
      </c>
      <c r="AX1945" s="217">
        <v>3127</v>
      </c>
      <c r="BA1945" s="58">
        <v>66.66</v>
      </c>
      <c r="BD1945" s="56"/>
      <c r="CS1945" s="58">
        <f>+AL1945+AT1945</f>
        <v>66.66</v>
      </c>
      <c r="CT1945" s="76">
        <f>+BA1945+BG1945+BM1945+BS1945+BY1945+CE1945+CK1945+CQ1945</f>
        <v>66.66</v>
      </c>
      <c r="CU1945" s="76">
        <f>+CS1945-CT1945</f>
        <v>0</v>
      </c>
      <c r="CV1945" s="81">
        <f>+AE1945-AL1945-AT1945</f>
        <v>0</v>
      </c>
    </row>
    <row r="1946" spans="1:100" ht="12.75">
      <c r="A1946" s="56" t="s">
        <v>789</v>
      </c>
      <c r="B1946" s="13">
        <v>107</v>
      </c>
      <c r="C1946" s="15" t="s">
        <v>402</v>
      </c>
      <c r="D1946" s="15" t="s">
        <v>403</v>
      </c>
      <c r="E1946" s="13" t="s">
        <v>793</v>
      </c>
      <c r="F1946" s="13">
        <v>2</v>
      </c>
      <c r="G1946" s="13" t="s">
        <v>269</v>
      </c>
      <c r="H1946" s="13">
        <v>5</v>
      </c>
      <c r="I1946" s="55">
        <v>136.85</v>
      </c>
      <c r="J1946" s="55">
        <v>42499</v>
      </c>
      <c r="K1946" s="15">
        <v>0</v>
      </c>
      <c r="L1946" s="15" t="s">
        <v>41</v>
      </c>
      <c r="M1946" s="62" t="s">
        <v>14</v>
      </c>
      <c r="N1946" s="56" t="s">
        <v>168</v>
      </c>
      <c r="O1946" s="56" t="s">
        <v>790</v>
      </c>
      <c r="P1946" s="62" t="s">
        <v>14</v>
      </c>
      <c r="Q1946" s="86" t="s">
        <v>791</v>
      </c>
      <c r="R1946" s="56" t="s">
        <v>792</v>
      </c>
      <c r="S1946" s="56" t="s">
        <v>794</v>
      </c>
      <c r="V1946" s="125">
        <v>12.5</v>
      </c>
      <c r="W1946" s="125"/>
      <c r="X1946" s="65">
        <v>44412</v>
      </c>
      <c r="Y1946" s="65">
        <v>44936</v>
      </c>
      <c r="Z1946" s="69" t="s">
        <v>1080</v>
      </c>
      <c r="AA1946" s="322">
        <v>5000</v>
      </c>
      <c r="AB1946" s="56">
        <v>44</v>
      </c>
      <c r="AC1946" s="56">
        <v>22</v>
      </c>
      <c r="AD1946" s="65">
        <v>45569</v>
      </c>
      <c r="AE1946" s="117">
        <v>66.66</v>
      </c>
      <c r="AF1946" s="126"/>
      <c r="AG1946" s="57" t="s">
        <v>441</v>
      </c>
      <c r="AH1946" s="210">
        <v>45566</v>
      </c>
      <c r="AI1946" s="210"/>
      <c r="AJ1946" s="210"/>
      <c r="AK1946" s="211" t="s">
        <v>1973</v>
      </c>
      <c r="AL1946" s="58">
        <v>66.66</v>
      </c>
      <c r="AN1946" s="58" t="s">
        <v>1934</v>
      </c>
      <c r="AW1946" s="163">
        <v>45566</v>
      </c>
      <c r="AX1946" s="218">
        <v>3223</v>
      </c>
      <c r="BA1946" s="219">
        <v>66.66</v>
      </c>
      <c r="BD1946" s="56"/>
      <c r="CS1946" s="58">
        <f>+AL1946+AT1946</f>
        <v>66.66</v>
      </c>
      <c r="CT1946" s="76">
        <f>+BA1946+BG1946+BM1946+BS1946+BY1946+CE1946+CK1946+CQ1946</f>
        <v>66.66</v>
      </c>
      <c r="CU1946" s="76">
        <f>+CS1946-CT1946</f>
        <v>0</v>
      </c>
      <c r="CV1946" s="81">
        <f>+AE1946-AL1946-AT1946</f>
        <v>0</v>
      </c>
    </row>
    <row r="1947" spans="1:100">
      <c r="A1947" s="56" t="s">
        <v>789</v>
      </c>
      <c r="B1947" s="13">
        <v>107</v>
      </c>
      <c r="C1947" s="15" t="s">
        <v>402</v>
      </c>
      <c r="D1947" s="15" t="s">
        <v>403</v>
      </c>
      <c r="E1947" s="13" t="s">
        <v>793</v>
      </c>
      <c r="F1947" s="13">
        <v>2</v>
      </c>
      <c r="G1947" s="13" t="s">
        <v>269</v>
      </c>
      <c r="H1947" s="13">
        <v>5</v>
      </c>
      <c r="I1947" s="55">
        <v>136.85</v>
      </c>
      <c r="J1947" s="55">
        <v>42499</v>
      </c>
      <c r="K1947" s="15">
        <v>0</v>
      </c>
      <c r="L1947" s="15" t="s">
        <v>41</v>
      </c>
      <c r="M1947" s="62" t="s">
        <v>14</v>
      </c>
      <c r="N1947" s="56" t="s">
        <v>168</v>
      </c>
      <c r="O1947" s="56" t="s">
        <v>790</v>
      </c>
      <c r="P1947" s="62" t="s">
        <v>14</v>
      </c>
      <c r="Q1947" s="86" t="s">
        <v>791</v>
      </c>
      <c r="R1947" s="56" t="s">
        <v>792</v>
      </c>
      <c r="S1947" s="56" t="s">
        <v>794</v>
      </c>
      <c r="V1947" s="125">
        <v>12.5</v>
      </c>
      <c r="W1947" s="125"/>
      <c r="X1947" s="65">
        <v>44412</v>
      </c>
      <c r="Y1947" s="65">
        <v>44936</v>
      </c>
      <c r="Z1947" s="69" t="s">
        <v>1080</v>
      </c>
      <c r="AA1947" s="322">
        <v>5000</v>
      </c>
      <c r="AB1947" s="56">
        <v>44</v>
      </c>
      <c r="AC1947" s="56">
        <v>23</v>
      </c>
      <c r="AD1947" s="65">
        <v>45600</v>
      </c>
      <c r="AE1947" s="117">
        <v>66.66</v>
      </c>
      <c r="AF1947" s="126"/>
      <c r="AG1947" s="57" t="s">
        <v>441</v>
      </c>
      <c r="AH1947" s="210">
        <v>45596</v>
      </c>
      <c r="AI1947" s="210"/>
      <c r="AJ1947" s="210"/>
      <c r="AK1947" s="211" t="s">
        <v>1974</v>
      </c>
      <c r="AL1947" s="58">
        <v>66.66</v>
      </c>
      <c r="AN1947" s="58" t="s">
        <v>1936</v>
      </c>
      <c r="AW1947" s="68">
        <v>45596</v>
      </c>
      <c r="AX1947" s="217">
        <v>3343</v>
      </c>
      <c r="BA1947" s="58">
        <v>66.66</v>
      </c>
      <c r="BD1947" s="56"/>
      <c r="CS1947" s="58">
        <f>+AL1947+AT1947</f>
        <v>66.66</v>
      </c>
      <c r="CT1947" s="76">
        <f>+BA1947+BG1947+BM1947+BS1947+BY1947+CE1947+CK1947+CQ1947</f>
        <v>66.66</v>
      </c>
      <c r="CU1947" s="76">
        <f>+CS1947-CT1947</f>
        <v>0</v>
      </c>
      <c r="CV1947" s="81">
        <f>+AE1947-AL1947-AT1947</f>
        <v>0</v>
      </c>
    </row>
    <row r="1948" spans="1:100">
      <c r="A1948" s="56" t="s">
        <v>789</v>
      </c>
      <c r="B1948" s="13">
        <v>107</v>
      </c>
      <c r="C1948" s="15" t="s">
        <v>402</v>
      </c>
      <c r="D1948" s="15" t="s">
        <v>403</v>
      </c>
      <c r="E1948" s="13" t="s">
        <v>793</v>
      </c>
      <c r="F1948" s="13">
        <v>2</v>
      </c>
      <c r="G1948" s="13" t="s">
        <v>269</v>
      </c>
      <c r="H1948" s="13">
        <v>5</v>
      </c>
      <c r="I1948" s="55">
        <v>136.85</v>
      </c>
      <c r="J1948" s="55">
        <v>42499</v>
      </c>
      <c r="K1948" s="15">
        <v>0</v>
      </c>
      <c r="L1948" s="15" t="s">
        <v>41</v>
      </c>
      <c r="M1948" s="62" t="s">
        <v>14</v>
      </c>
      <c r="N1948" s="56" t="s">
        <v>168</v>
      </c>
      <c r="O1948" s="56" t="s">
        <v>790</v>
      </c>
      <c r="P1948" s="62" t="s">
        <v>14</v>
      </c>
      <c r="Q1948" s="86" t="s">
        <v>791</v>
      </c>
      <c r="R1948" s="56" t="s">
        <v>792</v>
      </c>
      <c r="S1948" s="56" t="s">
        <v>794</v>
      </c>
      <c r="V1948" s="125">
        <v>12.5</v>
      </c>
      <c r="W1948" s="125"/>
      <c r="X1948" s="65">
        <v>44412</v>
      </c>
      <c r="Y1948" s="65">
        <v>44936</v>
      </c>
      <c r="Z1948" s="69" t="s">
        <v>1080</v>
      </c>
      <c r="AA1948" s="322">
        <v>5000</v>
      </c>
      <c r="AB1948" s="56">
        <v>44</v>
      </c>
      <c r="AC1948" s="56">
        <v>24</v>
      </c>
      <c r="AD1948" s="65">
        <v>45630</v>
      </c>
      <c r="AE1948" s="117">
        <v>66.66</v>
      </c>
      <c r="AF1948" s="126"/>
      <c r="AG1948" s="57" t="s">
        <v>441</v>
      </c>
      <c r="AH1948" s="210">
        <v>45636</v>
      </c>
      <c r="AI1948" s="210"/>
      <c r="AJ1948" s="210"/>
      <c r="AK1948" s="211" t="s">
        <v>1975</v>
      </c>
      <c r="AL1948" s="58">
        <v>66.66</v>
      </c>
      <c r="AN1948" s="58" t="s">
        <v>1938</v>
      </c>
      <c r="AW1948" s="68">
        <v>45636</v>
      </c>
      <c r="AX1948" s="217">
        <v>3493</v>
      </c>
      <c r="BA1948" s="58">
        <v>66</v>
      </c>
      <c r="BD1948" s="56"/>
      <c r="CS1948" s="58">
        <f>+AL1948+AT1948</f>
        <v>66.66</v>
      </c>
      <c r="CT1948" s="76">
        <f>+BA1948+BG1948+BM1948+BS1948+BY1948+CE1948+CK1948+CQ1948</f>
        <v>66</v>
      </c>
      <c r="CU1948" s="76">
        <f>+CS1948-CT1948</f>
        <v>0.65999999999999659</v>
      </c>
      <c r="CV1948" s="81">
        <f>+AE1948-AL1948-AT1948</f>
        <v>0</v>
      </c>
    </row>
    <row r="1949" spans="1:100">
      <c r="A1949" s="56" t="s">
        <v>789</v>
      </c>
      <c r="B1949" s="13">
        <v>107</v>
      </c>
      <c r="C1949" s="15" t="s">
        <v>402</v>
      </c>
      <c r="D1949" s="15" t="s">
        <v>403</v>
      </c>
      <c r="E1949" s="13" t="s">
        <v>793</v>
      </c>
      <c r="F1949" s="13">
        <v>2</v>
      </c>
      <c r="G1949" s="13" t="s">
        <v>269</v>
      </c>
      <c r="H1949" s="13">
        <v>5</v>
      </c>
      <c r="I1949" s="55">
        <v>136.85</v>
      </c>
      <c r="J1949" s="55">
        <v>42499</v>
      </c>
      <c r="K1949" s="15">
        <v>0</v>
      </c>
      <c r="L1949" s="15" t="s">
        <v>41</v>
      </c>
      <c r="M1949" s="62" t="s">
        <v>14</v>
      </c>
      <c r="N1949" s="56" t="s">
        <v>168</v>
      </c>
      <c r="O1949" s="56" t="s">
        <v>790</v>
      </c>
      <c r="P1949" s="62" t="s">
        <v>14</v>
      </c>
      <c r="Q1949" s="86" t="s">
        <v>791</v>
      </c>
      <c r="R1949" s="56" t="s">
        <v>792</v>
      </c>
      <c r="S1949" s="56" t="s">
        <v>794</v>
      </c>
      <c r="V1949" s="125">
        <v>12.5</v>
      </c>
      <c r="W1949" s="125"/>
      <c r="X1949" s="65">
        <v>44412</v>
      </c>
      <c r="Y1949" s="65">
        <v>44936</v>
      </c>
      <c r="Z1949" s="69" t="s">
        <v>1080</v>
      </c>
      <c r="AA1949" s="322">
        <v>5000</v>
      </c>
      <c r="AB1949" s="56">
        <v>44</v>
      </c>
      <c r="AC1949" s="56">
        <v>25</v>
      </c>
      <c r="AD1949" s="65">
        <v>45661</v>
      </c>
      <c r="AE1949" s="117">
        <v>66.66</v>
      </c>
      <c r="AF1949" s="126"/>
      <c r="AG1949" s="57" t="s">
        <v>441</v>
      </c>
      <c r="AH1949" s="210">
        <v>45664</v>
      </c>
      <c r="AI1949" s="210"/>
      <c r="AJ1949" s="210"/>
      <c r="AK1949" s="211" t="s">
        <v>1976</v>
      </c>
      <c r="AL1949" s="58">
        <v>66.66</v>
      </c>
      <c r="AN1949" s="58" t="s">
        <v>1940</v>
      </c>
      <c r="AW1949" s="68">
        <v>45664</v>
      </c>
      <c r="AX1949" s="217">
        <v>3577</v>
      </c>
      <c r="BA1949" s="58">
        <v>66.66</v>
      </c>
      <c r="BD1949" s="56"/>
      <c r="CS1949" s="58">
        <f>+AL1949+AT1949</f>
        <v>66.66</v>
      </c>
      <c r="CT1949" s="76">
        <f>+BA1949+BG1949+BM1949+BS1949+BY1949+CE1949+CK1949+CQ1949</f>
        <v>66.66</v>
      </c>
      <c r="CU1949" s="76">
        <f>+CS1949-CT1949</f>
        <v>0</v>
      </c>
      <c r="CV1949" s="81">
        <f>+AE1949-AL1949-AT1949</f>
        <v>0</v>
      </c>
    </row>
    <row r="1950" spans="1:100">
      <c r="A1950" s="56" t="s">
        <v>789</v>
      </c>
      <c r="B1950" s="13">
        <v>107</v>
      </c>
      <c r="C1950" s="15" t="s">
        <v>402</v>
      </c>
      <c r="D1950" s="15" t="s">
        <v>403</v>
      </c>
      <c r="E1950" s="13" t="s">
        <v>793</v>
      </c>
      <c r="F1950" s="13">
        <v>2</v>
      </c>
      <c r="G1950" s="13" t="s">
        <v>269</v>
      </c>
      <c r="H1950" s="13">
        <v>5</v>
      </c>
      <c r="I1950" s="55">
        <v>136.85</v>
      </c>
      <c r="J1950" s="55">
        <v>42499</v>
      </c>
      <c r="K1950" s="15">
        <v>0</v>
      </c>
      <c r="L1950" s="15" t="s">
        <v>41</v>
      </c>
      <c r="M1950" s="62" t="s">
        <v>14</v>
      </c>
      <c r="N1950" s="56" t="s">
        <v>168</v>
      </c>
      <c r="O1950" s="56" t="s">
        <v>790</v>
      </c>
      <c r="P1950" s="62" t="s">
        <v>14</v>
      </c>
      <c r="Q1950" s="86" t="s">
        <v>791</v>
      </c>
      <c r="R1950" s="56" t="s">
        <v>792</v>
      </c>
      <c r="S1950" s="56" t="s">
        <v>794</v>
      </c>
      <c r="V1950" s="125">
        <v>12.5</v>
      </c>
      <c r="W1950" s="125"/>
      <c r="X1950" s="65">
        <v>44412</v>
      </c>
      <c r="Y1950" s="65">
        <v>44936</v>
      </c>
      <c r="Z1950" s="69" t="s">
        <v>1080</v>
      </c>
      <c r="AA1950" s="322">
        <v>5000</v>
      </c>
      <c r="AB1950" s="56">
        <v>44</v>
      </c>
      <c r="AC1950" s="56">
        <v>26</v>
      </c>
      <c r="AD1950" s="65">
        <v>45692</v>
      </c>
      <c r="AE1950" s="117">
        <v>66.66</v>
      </c>
      <c r="AF1950" s="126"/>
      <c r="AG1950" s="57" t="s">
        <v>441</v>
      </c>
      <c r="AH1950" s="210">
        <v>45688</v>
      </c>
      <c r="AI1950" s="210"/>
      <c r="AJ1950" s="210"/>
      <c r="AK1950" s="211" t="s">
        <v>1977</v>
      </c>
      <c r="AL1950" s="58">
        <v>66.66</v>
      </c>
      <c r="AN1950" s="58" t="s">
        <v>1942</v>
      </c>
      <c r="AW1950" s="68">
        <v>45688</v>
      </c>
      <c r="AX1950" s="217">
        <v>3674</v>
      </c>
      <c r="BA1950" s="58">
        <v>66.66</v>
      </c>
      <c r="BD1950" s="56"/>
      <c r="CS1950" s="58">
        <f>+AL1950+AT1950</f>
        <v>66.66</v>
      </c>
      <c r="CT1950" s="76">
        <f>+BA1950+BG1950+BM1950+BS1950+BY1950+CE1950+CK1950+CQ1950</f>
        <v>66.66</v>
      </c>
      <c r="CU1950" s="76">
        <f>+CS1950-CT1950</f>
        <v>0</v>
      </c>
      <c r="CV1950" s="81">
        <f>+AE1950-AL1950-AT1950</f>
        <v>0</v>
      </c>
    </row>
    <row r="1951" spans="1:100" ht="12.75">
      <c r="A1951" s="56" t="s">
        <v>789</v>
      </c>
      <c r="B1951" s="13">
        <v>107</v>
      </c>
      <c r="C1951" s="15" t="s">
        <v>402</v>
      </c>
      <c r="D1951" s="15" t="s">
        <v>403</v>
      </c>
      <c r="E1951" s="13" t="s">
        <v>793</v>
      </c>
      <c r="F1951" s="13">
        <v>2</v>
      </c>
      <c r="G1951" s="13" t="s">
        <v>269</v>
      </c>
      <c r="H1951" s="13">
        <v>5</v>
      </c>
      <c r="I1951" s="55">
        <v>136.85</v>
      </c>
      <c r="J1951" s="55">
        <v>42499</v>
      </c>
      <c r="K1951" s="15">
        <v>0</v>
      </c>
      <c r="L1951" s="15" t="s">
        <v>41</v>
      </c>
      <c r="M1951" s="62" t="s">
        <v>14</v>
      </c>
      <c r="N1951" s="56" t="s">
        <v>168</v>
      </c>
      <c r="O1951" s="56" t="s">
        <v>790</v>
      </c>
      <c r="P1951" s="62" t="s">
        <v>14</v>
      </c>
      <c r="Q1951" s="86" t="s">
        <v>791</v>
      </c>
      <c r="R1951" s="56" t="s">
        <v>792</v>
      </c>
      <c r="S1951" s="56" t="s">
        <v>794</v>
      </c>
      <c r="V1951" s="125">
        <v>12.5</v>
      </c>
      <c r="W1951" s="125"/>
      <c r="X1951" s="65">
        <v>44412</v>
      </c>
      <c r="Y1951" s="65">
        <v>44936</v>
      </c>
      <c r="Z1951" s="69" t="s">
        <v>1080</v>
      </c>
      <c r="AA1951" s="322">
        <v>5000</v>
      </c>
      <c r="AB1951" s="56">
        <v>44</v>
      </c>
      <c r="AC1951" s="56">
        <v>27</v>
      </c>
      <c r="AD1951" s="65">
        <v>45720</v>
      </c>
      <c r="AE1951" s="117">
        <v>66.66</v>
      </c>
      <c r="AF1951" s="126"/>
      <c r="AG1951" s="57" t="s">
        <v>441</v>
      </c>
      <c r="AH1951" s="210">
        <v>45728</v>
      </c>
      <c r="AI1951" s="210"/>
      <c r="AJ1951" s="210"/>
      <c r="AK1951" s="211" t="s">
        <v>1978</v>
      </c>
      <c r="AL1951" s="58">
        <v>66.66</v>
      </c>
      <c r="AN1951" s="58" t="s">
        <v>1944</v>
      </c>
      <c r="AW1951" s="163">
        <v>45728</v>
      </c>
      <c r="AX1951" s="218">
        <v>3876</v>
      </c>
      <c r="BA1951" s="203">
        <v>66.66</v>
      </c>
      <c r="BD1951" s="56"/>
      <c r="CS1951" s="58">
        <f>+AL1951+AT1951</f>
        <v>66.66</v>
      </c>
      <c r="CT1951" s="76">
        <f>+BA1951+BG1951+BM1951+BS1951+BY1951+CE1951+CK1951+CQ1951</f>
        <v>66.66</v>
      </c>
      <c r="CU1951" s="76">
        <f>+CS1951-CT1951</f>
        <v>0</v>
      </c>
      <c r="CV1951" s="81">
        <f>+AE1951-AL1951-AT1951</f>
        <v>0</v>
      </c>
    </row>
    <row r="1952" spans="1:100">
      <c r="A1952" s="56" t="s">
        <v>789</v>
      </c>
      <c r="B1952" s="13">
        <v>107</v>
      </c>
      <c r="C1952" s="15" t="s">
        <v>402</v>
      </c>
      <c r="D1952" s="15" t="s">
        <v>403</v>
      </c>
      <c r="E1952" s="13" t="s">
        <v>793</v>
      </c>
      <c r="F1952" s="13">
        <v>2</v>
      </c>
      <c r="G1952" s="13" t="s">
        <v>269</v>
      </c>
      <c r="H1952" s="13">
        <v>5</v>
      </c>
      <c r="I1952" s="55">
        <v>136.85</v>
      </c>
      <c r="J1952" s="55">
        <v>42499</v>
      </c>
      <c r="K1952" s="15">
        <v>0</v>
      </c>
      <c r="L1952" s="15" t="s">
        <v>41</v>
      </c>
      <c r="M1952" s="62" t="s">
        <v>14</v>
      </c>
      <c r="N1952" s="56" t="s">
        <v>168</v>
      </c>
      <c r="O1952" s="56" t="s">
        <v>790</v>
      </c>
      <c r="P1952" s="62" t="s">
        <v>14</v>
      </c>
      <c r="Q1952" s="86" t="s">
        <v>791</v>
      </c>
      <c r="R1952" s="56" t="s">
        <v>792</v>
      </c>
      <c r="S1952" s="56" t="s">
        <v>794</v>
      </c>
      <c r="V1952" s="125">
        <v>12.5</v>
      </c>
      <c r="W1952" s="125"/>
      <c r="X1952" s="65">
        <v>44412</v>
      </c>
      <c r="Y1952" s="65">
        <v>44936</v>
      </c>
      <c r="Z1952" s="69" t="s">
        <v>1080</v>
      </c>
      <c r="AA1952" s="322">
        <v>5000</v>
      </c>
      <c r="AB1952" s="56">
        <v>44</v>
      </c>
      <c r="AC1952" s="56">
        <v>28</v>
      </c>
      <c r="AD1952" s="65">
        <v>45751</v>
      </c>
      <c r="AE1952" s="117">
        <v>66.66</v>
      </c>
      <c r="AF1952" s="126"/>
      <c r="AG1952" s="57" t="s">
        <v>441</v>
      </c>
      <c r="AH1952" s="210">
        <v>45762</v>
      </c>
      <c r="AI1952" s="210"/>
      <c r="AJ1952" s="210"/>
      <c r="AK1952" s="211" t="s">
        <v>1979</v>
      </c>
      <c r="AL1952" s="58">
        <v>66.66</v>
      </c>
      <c r="AN1952" s="58" t="s">
        <v>1946</v>
      </c>
      <c r="AW1952" s="68">
        <v>45762</v>
      </c>
      <c r="AX1952" s="217">
        <v>4014</v>
      </c>
      <c r="BA1952" s="58">
        <v>66.66</v>
      </c>
      <c r="BD1952" s="56"/>
      <c r="CS1952" s="58">
        <f>+AL1952+AT1952</f>
        <v>66.66</v>
      </c>
      <c r="CT1952" s="76">
        <f>+BA1952+BG1952+BM1952+BS1952+BY1952+CE1952+CK1952+CQ1952</f>
        <v>66.66</v>
      </c>
      <c r="CU1952" s="76">
        <f>+CS1952-CT1952</f>
        <v>0</v>
      </c>
      <c r="CV1952" s="81">
        <f>+AE1952-AL1952-AT1952</f>
        <v>0</v>
      </c>
    </row>
    <row r="1953" spans="1:100">
      <c r="A1953" s="56" t="s">
        <v>789</v>
      </c>
      <c r="B1953" s="13">
        <v>107</v>
      </c>
      <c r="C1953" s="15" t="s">
        <v>402</v>
      </c>
      <c r="D1953" s="15" t="s">
        <v>403</v>
      </c>
      <c r="E1953" s="13" t="s">
        <v>793</v>
      </c>
      <c r="F1953" s="13">
        <v>2</v>
      </c>
      <c r="G1953" s="13" t="s">
        <v>269</v>
      </c>
      <c r="H1953" s="13">
        <v>5</v>
      </c>
      <c r="I1953" s="55">
        <v>136.85</v>
      </c>
      <c r="J1953" s="55">
        <v>42499</v>
      </c>
      <c r="K1953" s="15">
        <v>0</v>
      </c>
      <c r="L1953" s="15" t="s">
        <v>41</v>
      </c>
      <c r="M1953" s="62" t="s">
        <v>14</v>
      </c>
      <c r="N1953" s="56" t="s">
        <v>168</v>
      </c>
      <c r="O1953" s="56" t="s">
        <v>790</v>
      </c>
      <c r="P1953" s="62" t="s">
        <v>14</v>
      </c>
      <c r="Q1953" s="86" t="s">
        <v>791</v>
      </c>
      <c r="R1953" s="56" t="s">
        <v>792</v>
      </c>
      <c r="S1953" s="56" t="s">
        <v>794</v>
      </c>
      <c r="V1953" s="125">
        <v>12.5</v>
      </c>
      <c r="W1953" s="125"/>
      <c r="X1953" s="65">
        <v>44412</v>
      </c>
      <c r="Y1953" s="65">
        <v>44936</v>
      </c>
      <c r="Z1953" s="69" t="s">
        <v>1080</v>
      </c>
      <c r="AA1953" s="322">
        <v>5000</v>
      </c>
      <c r="AB1953" s="56">
        <v>44</v>
      </c>
      <c r="AC1953" s="56">
        <v>29</v>
      </c>
      <c r="AD1953" s="65">
        <v>45781</v>
      </c>
      <c r="AE1953" s="117">
        <v>66.66</v>
      </c>
      <c r="AF1953" s="126"/>
      <c r="AG1953" s="57" t="s">
        <v>441</v>
      </c>
      <c r="AH1953" s="210">
        <v>45783</v>
      </c>
      <c r="AI1953" s="210"/>
      <c r="AJ1953" s="210"/>
      <c r="AK1953" s="211" t="s">
        <v>1980</v>
      </c>
      <c r="AL1953" s="58">
        <v>66.66</v>
      </c>
      <c r="AN1953" s="58" t="s">
        <v>1947</v>
      </c>
      <c r="AW1953" s="68">
        <v>45780</v>
      </c>
      <c r="AX1953" s="217">
        <v>4102</v>
      </c>
      <c r="BA1953" s="58">
        <v>66.66</v>
      </c>
      <c r="BD1953" s="56"/>
      <c r="CS1953" s="58">
        <f>+AL1953+AT1953</f>
        <v>66.66</v>
      </c>
      <c r="CT1953" s="76">
        <f>+BA1953+BG1953+BM1953+BS1953+BY1953+CE1953+CK1953+CQ1953</f>
        <v>66.66</v>
      </c>
      <c r="CU1953" s="76">
        <f>+CS1953-CT1953</f>
        <v>0</v>
      </c>
      <c r="CV1953" s="81">
        <f>+AE1953-AL1953-AT1953</f>
        <v>0</v>
      </c>
    </row>
    <row r="1954" spans="1:100">
      <c r="A1954" s="56" t="s">
        <v>789</v>
      </c>
      <c r="B1954" s="13">
        <v>107</v>
      </c>
      <c r="C1954" s="15" t="s">
        <v>402</v>
      </c>
      <c r="D1954" s="15" t="s">
        <v>403</v>
      </c>
      <c r="E1954" s="13" t="s">
        <v>793</v>
      </c>
      <c r="F1954" s="13">
        <v>2</v>
      </c>
      <c r="G1954" s="13" t="s">
        <v>269</v>
      </c>
      <c r="H1954" s="13">
        <v>5</v>
      </c>
      <c r="I1954" s="55">
        <v>136.85</v>
      </c>
      <c r="J1954" s="55">
        <v>42499</v>
      </c>
      <c r="K1954" s="15">
        <v>0</v>
      </c>
      <c r="L1954" s="15" t="s">
        <v>41</v>
      </c>
      <c r="M1954" s="62" t="s">
        <v>14</v>
      </c>
      <c r="N1954" s="56" t="s">
        <v>168</v>
      </c>
      <c r="O1954" s="56" t="s">
        <v>790</v>
      </c>
      <c r="P1954" s="62" t="s">
        <v>14</v>
      </c>
      <c r="Q1954" s="86" t="s">
        <v>791</v>
      </c>
      <c r="R1954" s="56" t="s">
        <v>792</v>
      </c>
      <c r="S1954" s="56" t="s">
        <v>794</v>
      </c>
      <c r="V1954" s="125">
        <v>12.5</v>
      </c>
      <c r="W1954" s="125"/>
      <c r="X1954" s="65">
        <v>44412</v>
      </c>
      <c r="Y1954" s="65">
        <v>44936</v>
      </c>
      <c r="Z1954" s="69" t="s">
        <v>1080</v>
      </c>
      <c r="AA1954" s="322">
        <v>5000</v>
      </c>
      <c r="AB1954" s="56">
        <v>44</v>
      </c>
      <c r="AC1954" s="56">
        <v>30</v>
      </c>
      <c r="AD1954" s="65">
        <v>45812</v>
      </c>
      <c r="AE1954" s="117">
        <v>66.66</v>
      </c>
      <c r="AF1954" s="126"/>
      <c r="AG1954" s="57" t="s">
        <v>441</v>
      </c>
      <c r="AH1954" s="210">
        <v>45826</v>
      </c>
      <c r="AI1954" s="210"/>
      <c r="AJ1954" s="210"/>
      <c r="AK1954" s="211" t="s">
        <v>1981</v>
      </c>
      <c r="AL1954" s="58">
        <v>66.66</v>
      </c>
      <c r="AN1954" s="58" t="s">
        <v>1950</v>
      </c>
      <c r="AW1954" s="68">
        <v>45825</v>
      </c>
      <c r="AX1954" s="217">
        <v>4315</v>
      </c>
      <c r="BA1954" s="58">
        <v>66.66</v>
      </c>
      <c r="BD1954" s="56"/>
      <c r="CS1954" s="58">
        <f>+AL1954+AT1954</f>
        <v>66.66</v>
      </c>
      <c r="CT1954" s="76">
        <f>+BA1954+BG1954+BM1954+BS1954+BY1954+CE1954+CK1954+CQ1954</f>
        <v>66.66</v>
      </c>
      <c r="CU1954" s="76">
        <f>+CS1954-CT1954</f>
        <v>0</v>
      </c>
      <c r="CV1954" s="81">
        <f>+AE1954-AL1954-AT1954</f>
        <v>0</v>
      </c>
    </row>
    <row r="1955" spans="1:100">
      <c r="A1955" s="56" t="s">
        <v>789</v>
      </c>
      <c r="B1955" s="13">
        <v>107</v>
      </c>
      <c r="C1955" s="15" t="s">
        <v>402</v>
      </c>
      <c r="D1955" s="15" t="s">
        <v>403</v>
      </c>
      <c r="E1955" s="13" t="s">
        <v>793</v>
      </c>
      <c r="F1955" s="13">
        <v>2</v>
      </c>
      <c r="G1955" s="13" t="s">
        <v>269</v>
      </c>
      <c r="H1955" s="13">
        <v>5</v>
      </c>
      <c r="I1955" s="55">
        <v>136.85</v>
      </c>
      <c r="J1955" s="55">
        <v>42499</v>
      </c>
      <c r="K1955" s="15">
        <v>0</v>
      </c>
      <c r="L1955" s="15" t="s">
        <v>41</v>
      </c>
      <c r="M1955" s="62" t="s">
        <v>14</v>
      </c>
      <c r="N1955" s="56" t="s">
        <v>168</v>
      </c>
      <c r="O1955" s="56" t="s">
        <v>790</v>
      </c>
      <c r="P1955" s="62" t="s">
        <v>14</v>
      </c>
      <c r="Q1955" s="86" t="s">
        <v>791</v>
      </c>
      <c r="R1955" s="56" t="s">
        <v>792</v>
      </c>
      <c r="S1955" s="56" t="s">
        <v>794</v>
      </c>
      <c r="V1955" s="125">
        <v>12.5</v>
      </c>
      <c r="W1955" s="125"/>
      <c r="X1955" s="65">
        <v>44412</v>
      </c>
      <c r="Y1955" s="65">
        <v>44936</v>
      </c>
      <c r="Z1955" s="69" t="s">
        <v>1080</v>
      </c>
      <c r="AA1955" s="322">
        <v>5000</v>
      </c>
      <c r="AB1955" s="56">
        <v>44</v>
      </c>
      <c r="AC1955" s="56">
        <v>31</v>
      </c>
      <c r="AD1955" s="65">
        <v>45842</v>
      </c>
      <c r="AE1955" s="117">
        <v>66.66</v>
      </c>
      <c r="AF1955" s="126"/>
      <c r="AG1955" s="57" t="s">
        <v>441</v>
      </c>
      <c r="AH1955" s="210">
        <v>45846</v>
      </c>
      <c r="AI1955" s="210"/>
      <c r="AJ1955" s="210"/>
      <c r="AK1955" s="211" t="s">
        <v>1982</v>
      </c>
      <c r="AL1955" s="58">
        <v>66.66</v>
      </c>
      <c r="AN1955" s="58" t="s">
        <v>1951</v>
      </c>
      <c r="AW1955" s="68">
        <v>45846</v>
      </c>
      <c r="AX1955" s="217">
        <v>4388</v>
      </c>
      <c r="BA1955" s="58">
        <v>66.66</v>
      </c>
      <c r="BD1955" s="56"/>
      <c r="CS1955" s="58">
        <f>+AL1955+AT1955</f>
        <v>66.66</v>
      </c>
      <c r="CT1955" s="76">
        <f>+BA1955+BG1955+BM1955+BS1955+BY1955+CE1955+CK1955+CQ1955</f>
        <v>66.66</v>
      </c>
      <c r="CU1955" s="76">
        <f>+CS1955-CT1955</f>
        <v>0</v>
      </c>
      <c r="CV1955" s="81">
        <f>+AE1955-AL1955-AT1955</f>
        <v>0</v>
      </c>
    </row>
    <row r="1956" spans="1:100">
      <c r="A1956" s="56" t="s">
        <v>789</v>
      </c>
      <c r="B1956" s="13">
        <v>107</v>
      </c>
      <c r="C1956" s="15" t="s">
        <v>402</v>
      </c>
      <c r="D1956" s="15" t="s">
        <v>403</v>
      </c>
      <c r="E1956" s="13" t="s">
        <v>793</v>
      </c>
      <c r="F1956" s="13">
        <v>2</v>
      </c>
      <c r="G1956" s="13" t="s">
        <v>269</v>
      </c>
      <c r="H1956" s="13">
        <v>5</v>
      </c>
      <c r="I1956" s="55">
        <v>136.85</v>
      </c>
      <c r="J1956" s="55">
        <v>42499</v>
      </c>
      <c r="K1956" s="15">
        <v>0</v>
      </c>
      <c r="L1956" s="15" t="s">
        <v>41</v>
      </c>
      <c r="M1956" s="62" t="s">
        <v>14</v>
      </c>
      <c r="N1956" s="56" t="s">
        <v>168</v>
      </c>
      <c r="O1956" s="56" t="s">
        <v>790</v>
      </c>
      <c r="P1956" s="62" t="s">
        <v>14</v>
      </c>
      <c r="Q1956" s="86" t="s">
        <v>791</v>
      </c>
      <c r="R1956" s="56" t="s">
        <v>792</v>
      </c>
      <c r="S1956" s="56" t="s">
        <v>794</v>
      </c>
      <c r="V1956" s="125">
        <v>12.5</v>
      </c>
      <c r="W1956" s="125"/>
      <c r="X1956" s="65">
        <v>44412</v>
      </c>
      <c r="Y1956" s="65">
        <v>44936</v>
      </c>
      <c r="Z1956" s="69" t="s">
        <v>1080</v>
      </c>
      <c r="AA1956" s="322">
        <v>5000</v>
      </c>
      <c r="AB1956" s="56">
        <v>44</v>
      </c>
      <c r="AC1956" s="56">
        <v>32</v>
      </c>
      <c r="AD1956" s="65">
        <v>45873</v>
      </c>
      <c r="AE1956" s="117">
        <v>66.66</v>
      </c>
      <c r="AF1956" s="126"/>
      <c r="AG1956" s="57" t="s">
        <v>441</v>
      </c>
      <c r="AH1956" s="210">
        <v>45888</v>
      </c>
      <c r="AI1956" s="210"/>
      <c r="AJ1956" s="210"/>
      <c r="AK1956" s="211" t="s">
        <v>1983</v>
      </c>
      <c r="AL1956" s="58">
        <v>66.66</v>
      </c>
      <c r="AN1956" s="58" t="s">
        <v>1954</v>
      </c>
      <c r="AW1956" s="68">
        <v>45888</v>
      </c>
      <c r="AX1956" s="217">
        <v>4591</v>
      </c>
      <c r="BA1956" s="58">
        <v>66.66</v>
      </c>
      <c r="BD1956" s="56"/>
      <c r="CS1956" s="58">
        <f>+AL1956+AT1956</f>
        <v>66.66</v>
      </c>
      <c r="CT1956" s="76">
        <f>+BA1956+BG1956+BM1956+BS1956+BY1956+CE1956+CK1956+CQ1956</f>
        <v>66.66</v>
      </c>
      <c r="CU1956" s="76">
        <f>+CS1956-CT1956</f>
        <v>0</v>
      </c>
      <c r="CV1956" s="81">
        <f>+AE1956-AL1956-AT1956</f>
        <v>0</v>
      </c>
    </row>
    <row r="1957" spans="1:100">
      <c r="A1957" s="56" t="s">
        <v>789</v>
      </c>
      <c r="B1957" s="13">
        <v>107</v>
      </c>
      <c r="C1957" s="15" t="s">
        <v>402</v>
      </c>
      <c r="D1957" s="15" t="s">
        <v>403</v>
      </c>
      <c r="E1957" s="13" t="s">
        <v>793</v>
      </c>
      <c r="F1957" s="13">
        <v>2</v>
      </c>
      <c r="G1957" s="13" t="s">
        <v>269</v>
      </c>
      <c r="H1957" s="13">
        <v>5</v>
      </c>
      <c r="I1957" s="55">
        <v>136.85</v>
      </c>
      <c r="J1957" s="55">
        <v>42499</v>
      </c>
      <c r="K1957" s="15">
        <v>0</v>
      </c>
      <c r="L1957" s="15" t="s">
        <v>41</v>
      </c>
      <c r="M1957" s="62" t="s">
        <v>14</v>
      </c>
      <c r="N1957" s="56" t="s">
        <v>168</v>
      </c>
      <c r="O1957" s="56" t="s">
        <v>790</v>
      </c>
      <c r="P1957" s="62" t="s">
        <v>14</v>
      </c>
      <c r="Q1957" s="86" t="s">
        <v>791</v>
      </c>
      <c r="R1957" s="56" t="s">
        <v>792</v>
      </c>
      <c r="S1957" s="56" t="s">
        <v>794</v>
      </c>
      <c r="V1957" s="125">
        <v>12.5</v>
      </c>
      <c r="W1957" s="125"/>
      <c r="X1957" s="65">
        <v>44412</v>
      </c>
      <c r="Y1957" s="65">
        <v>44936</v>
      </c>
      <c r="Z1957" s="69" t="s">
        <v>1080</v>
      </c>
      <c r="AA1957" s="322">
        <v>5000</v>
      </c>
      <c r="AB1957" s="56">
        <v>44</v>
      </c>
      <c r="AC1957" s="56">
        <v>33</v>
      </c>
      <c r="AD1957" s="65">
        <v>45904</v>
      </c>
      <c r="AE1957" s="117">
        <v>66.66</v>
      </c>
      <c r="AF1957" s="126"/>
      <c r="AG1957" s="57" t="s">
        <v>441</v>
      </c>
      <c r="AH1957" s="210">
        <v>45917</v>
      </c>
      <c r="AI1957" s="210"/>
      <c r="AJ1957" s="210"/>
      <c r="AK1957" s="211" t="s">
        <v>1984</v>
      </c>
      <c r="AL1957" s="58">
        <v>66.66</v>
      </c>
      <c r="AN1957" s="58" t="s">
        <v>1956</v>
      </c>
      <c r="AW1957" s="68">
        <v>45917</v>
      </c>
      <c r="AX1957" s="217">
        <v>4735</v>
      </c>
      <c r="BA1957" s="58">
        <v>66.66</v>
      </c>
      <c r="BD1957" s="56"/>
      <c r="CS1957" s="58">
        <f>+AL1957+AT1957</f>
        <v>66.66</v>
      </c>
      <c r="CT1957" s="76">
        <f>+BA1957+BG1957+BM1957+BS1957+BY1957+CE1957+CK1957+CQ1957</f>
        <v>66.66</v>
      </c>
      <c r="CU1957" s="76">
        <f>+CS1957-CT1957</f>
        <v>0</v>
      </c>
      <c r="CV1957" s="81">
        <f>+AE1957-AL1957-AT1957</f>
        <v>0</v>
      </c>
    </row>
    <row r="1958" spans="1:100">
      <c r="A1958" s="56" t="s">
        <v>789</v>
      </c>
      <c r="B1958" s="13">
        <v>107</v>
      </c>
      <c r="C1958" s="15" t="s">
        <v>402</v>
      </c>
      <c r="D1958" s="15" t="s">
        <v>403</v>
      </c>
      <c r="E1958" s="13" t="s">
        <v>793</v>
      </c>
      <c r="F1958" s="13">
        <v>2</v>
      </c>
      <c r="G1958" s="13" t="s">
        <v>269</v>
      </c>
      <c r="H1958" s="13">
        <v>5</v>
      </c>
      <c r="I1958" s="55">
        <v>136.85</v>
      </c>
      <c r="J1958" s="55">
        <v>42499</v>
      </c>
      <c r="K1958" s="15">
        <v>0</v>
      </c>
      <c r="L1958" s="15" t="s">
        <v>41</v>
      </c>
      <c r="M1958" s="62" t="s">
        <v>14</v>
      </c>
      <c r="N1958" s="56" t="s">
        <v>168</v>
      </c>
      <c r="O1958" s="56" t="s">
        <v>790</v>
      </c>
      <c r="P1958" s="62" t="s">
        <v>14</v>
      </c>
      <c r="Q1958" s="86" t="s">
        <v>791</v>
      </c>
      <c r="R1958" s="56" t="s">
        <v>792</v>
      </c>
      <c r="S1958" s="56" t="s">
        <v>794</v>
      </c>
      <c r="V1958" s="125">
        <v>12.5</v>
      </c>
      <c r="W1958" s="125"/>
      <c r="X1958" s="65">
        <v>44412</v>
      </c>
      <c r="Y1958" s="65">
        <v>44936</v>
      </c>
      <c r="Z1958" s="69" t="s">
        <v>1080</v>
      </c>
      <c r="AA1958" s="322">
        <v>5000</v>
      </c>
      <c r="AB1958" s="56">
        <v>44</v>
      </c>
      <c r="AC1958" s="56">
        <v>34</v>
      </c>
      <c r="AD1958" s="65">
        <v>45934</v>
      </c>
      <c r="AE1958" s="117">
        <v>66.66</v>
      </c>
      <c r="BD1958" s="56"/>
      <c r="CS1958" s="58">
        <f>+AL1958+AT1958</f>
        <v>0</v>
      </c>
      <c r="CT1958" s="76">
        <f>+BA1958+BG1958+BM1958+BS1958+BY1958+CE1958+CK1958+CQ1958</f>
        <v>0</v>
      </c>
      <c r="CU1958" s="76">
        <f>+CS1958-CT1958</f>
        <v>0</v>
      </c>
      <c r="CV1958" s="81">
        <f>+AE1958-AL1958-AT1958</f>
        <v>66.66</v>
      </c>
    </row>
    <row r="1959" spans="1:100">
      <c r="A1959" s="56" t="s">
        <v>789</v>
      </c>
      <c r="B1959" s="13">
        <v>107</v>
      </c>
      <c r="C1959" s="15" t="s">
        <v>402</v>
      </c>
      <c r="D1959" s="15" t="s">
        <v>403</v>
      </c>
      <c r="E1959" s="13" t="s">
        <v>793</v>
      </c>
      <c r="F1959" s="13">
        <v>2</v>
      </c>
      <c r="G1959" s="13" t="s">
        <v>269</v>
      </c>
      <c r="H1959" s="13">
        <v>5</v>
      </c>
      <c r="I1959" s="55">
        <v>136.85</v>
      </c>
      <c r="J1959" s="55">
        <v>42499</v>
      </c>
      <c r="K1959" s="15">
        <v>0</v>
      </c>
      <c r="L1959" s="15" t="s">
        <v>41</v>
      </c>
      <c r="M1959" s="62" t="s">
        <v>14</v>
      </c>
      <c r="N1959" s="56" t="s">
        <v>168</v>
      </c>
      <c r="O1959" s="56" t="s">
        <v>790</v>
      </c>
      <c r="P1959" s="62" t="s">
        <v>14</v>
      </c>
      <c r="Q1959" s="86" t="s">
        <v>791</v>
      </c>
      <c r="R1959" s="56" t="s">
        <v>792</v>
      </c>
      <c r="S1959" s="56" t="s">
        <v>794</v>
      </c>
      <c r="V1959" s="125">
        <v>12.5</v>
      </c>
      <c r="W1959" s="125"/>
      <c r="X1959" s="65">
        <v>44412</v>
      </c>
      <c r="Y1959" s="65">
        <v>44936</v>
      </c>
      <c r="Z1959" s="69" t="s">
        <v>1080</v>
      </c>
      <c r="AA1959" s="322">
        <v>5000</v>
      </c>
      <c r="AB1959" s="56">
        <v>44</v>
      </c>
      <c r="AC1959" s="56">
        <v>35</v>
      </c>
      <c r="AD1959" s="65">
        <v>45965</v>
      </c>
      <c r="AE1959" s="117">
        <v>66.66</v>
      </c>
      <c r="AF1959" s="117"/>
      <c r="BD1959" s="56"/>
      <c r="CS1959" s="58">
        <f>+AL1959+AT1959</f>
        <v>0</v>
      </c>
      <c r="CT1959" s="76">
        <f>+BA1959+BG1959+BM1959+BS1959+BY1959+CE1959+CK1959+CQ1959</f>
        <v>0</v>
      </c>
      <c r="CU1959" s="76">
        <f>+CS1959-CT1959</f>
        <v>0</v>
      </c>
      <c r="CV1959" s="81">
        <f>+AE1959-AL1959-AT1959</f>
        <v>66.66</v>
      </c>
    </row>
    <row r="1960" spans="1:100">
      <c r="A1960" s="56" t="s">
        <v>789</v>
      </c>
      <c r="B1960" s="13">
        <v>107</v>
      </c>
      <c r="C1960" s="15" t="s">
        <v>402</v>
      </c>
      <c r="D1960" s="15" t="s">
        <v>403</v>
      </c>
      <c r="E1960" s="13" t="s">
        <v>793</v>
      </c>
      <c r="F1960" s="13">
        <v>2</v>
      </c>
      <c r="G1960" s="13" t="s">
        <v>269</v>
      </c>
      <c r="H1960" s="13">
        <v>5</v>
      </c>
      <c r="I1960" s="55">
        <v>136.85</v>
      </c>
      <c r="J1960" s="55">
        <v>42499</v>
      </c>
      <c r="K1960" s="15">
        <v>0</v>
      </c>
      <c r="L1960" s="15" t="s">
        <v>41</v>
      </c>
      <c r="M1960" s="62" t="s">
        <v>14</v>
      </c>
      <c r="N1960" s="56" t="s">
        <v>168</v>
      </c>
      <c r="O1960" s="56" t="s">
        <v>790</v>
      </c>
      <c r="P1960" s="62" t="s">
        <v>14</v>
      </c>
      <c r="Q1960" s="86" t="s">
        <v>791</v>
      </c>
      <c r="R1960" s="56" t="s">
        <v>792</v>
      </c>
      <c r="S1960" s="56" t="s">
        <v>794</v>
      </c>
      <c r="V1960" s="125">
        <v>12.5</v>
      </c>
      <c r="W1960" s="125"/>
      <c r="X1960" s="65">
        <v>44412</v>
      </c>
      <c r="Y1960" s="65">
        <v>44936</v>
      </c>
      <c r="Z1960" s="69" t="s">
        <v>1080</v>
      </c>
      <c r="AA1960" s="322">
        <v>5000</v>
      </c>
      <c r="AB1960" s="56">
        <v>44</v>
      </c>
      <c r="AC1960" s="56">
        <v>36</v>
      </c>
      <c r="AD1960" s="65">
        <v>45995</v>
      </c>
      <c r="AE1960" s="117">
        <v>66.66</v>
      </c>
      <c r="AF1960" s="117"/>
      <c r="BD1960" s="56"/>
      <c r="CS1960" s="58">
        <f>+AL1960+AT1960</f>
        <v>0</v>
      </c>
      <c r="CT1960" s="76">
        <f>+BA1960+BG1960+BM1960+BS1960+BY1960+CE1960+CK1960+CQ1960</f>
        <v>0</v>
      </c>
      <c r="CU1960" s="76">
        <f>+CS1960-CT1960</f>
        <v>0</v>
      </c>
      <c r="CV1960" s="81">
        <f>+AE1960-AL1960-AT1960</f>
        <v>66.66</v>
      </c>
    </row>
    <row r="1961" spans="1:100">
      <c r="A1961" s="56" t="s">
        <v>789</v>
      </c>
      <c r="B1961" s="13">
        <v>107</v>
      </c>
      <c r="C1961" s="15" t="s">
        <v>402</v>
      </c>
      <c r="D1961" s="15" t="s">
        <v>403</v>
      </c>
      <c r="E1961" s="13" t="s">
        <v>793</v>
      </c>
      <c r="F1961" s="13">
        <v>2</v>
      </c>
      <c r="G1961" s="13" t="s">
        <v>269</v>
      </c>
      <c r="H1961" s="13">
        <v>5</v>
      </c>
      <c r="I1961" s="55">
        <v>136.85</v>
      </c>
      <c r="J1961" s="55">
        <v>42499</v>
      </c>
      <c r="K1961" s="15">
        <v>0</v>
      </c>
      <c r="L1961" s="15" t="s">
        <v>41</v>
      </c>
      <c r="M1961" s="62" t="s">
        <v>14</v>
      </c>
      <c r="N1961" s="56" t="s">
        <v>168</v>
      </c>
      <c r="O1961" s="56" t="s">
        <v>790</v>
      </c>
      <c r="P1961" s="62" t="s">
        <v>14</v>
      </c>
      <c r="Q1961" s="86" t="s">
        <v>791</v>
      </c>
      <c r="R1961" s="56" t="s">
        <v>792</v>
      </c>
      <c r="S1961" s="56" t="s">
        <v>794</v>
      </c>
      <c r="V1961" s="125">
        <v>12.5</v>
      </c>
      <c r="W1961" s="125"/>
      <c r="X1961" s="65">
        <v>44412</v>
      </c>
      <c r="Y1961" s="65">
        <v>44936</v>
      </c>
      <c r="Z1961" s="69" t="s">
        <v>1080</v>
      </c>
      <c r="AA1961" s="322">
        <v>5000</v>
      </c>
      <c r="AB1961" s="56">
        <v>44</v>
      </c>
      <c r="AC1961" s="56">
        <v>37</v>
      </c>
      <c r="AD1961" s="65">
        <v>46026</v>
      </c>
      <c r="AE1961" s="117">
        <v>66.66</v>
      </c>
      <c r="AF1961" s="117"/>
      <c r="AW1961" s="56"/>
      <c r="BD1961" s="56"/>
      <c r="CS1961" s="58">
        <f>+AL1961+AT1961</f>
        <v>0</v>
      </c>
      <c r="CT1961" s="76">
        <f>+BA1961+BG1961+BM1961+BS1961+BY1961+CE1961+CK1961+CQ1961</f>
        <v>0</v>
      </c>
      <c r="CU1961" s="76">
        <f>+CS1961-CT1961</f>
        <v>0</v>
      </c>
      <c r="CV1961" s="81">
        <f>+AE1961-AL1961-AT1961</f>
        <v>66.66</v>
      </c>
    </row>
    <row r="1962" spans="1:100">
      <c r="A1962" s="56" t="s">
        <v>789</v>
      </c>
      <c r="B1962" s="13">
        <v>107</v>
      </c>
      <c r="C1962" s="15" t="s">
        <v>402</v>
      </c>
      <c r="D1962" s="15" t="s">
        <v>403</v>
      </c>
      <c r="E1962" s="13" t="s">
        <v>793</v>
      </c>
      <c r="F1962" s="13">
        <v>2</v>
      </c>
      <c r="G1962" s="13" t="s">
        <v>269</v>
      </c>
      <c r="H1962" s="13">
        <v>5</v>
      </c>
      <c r="I1962" s="55">
        <v>136.85</v>
      </c>
      <c r="J1962" s="55">
        <v>42499</v>
      </c>
      <c r="K1962" s="15">
        <v>0</v>
      </c>
      <c r="L1962" s="15" t="s">
        <v>41</v>
      </c>
      <c r="M1962" s="62" t="s">
        <v>14</v>
      </c>
      <c r="N1962" s="56" t="s">
        <v>168</v>
      </c>
      <c r="O1962" s="56" t="s">
        <v>790</v>
      </c>
      <c r="P1962" s="62" t="s">
        <v>14</v>
      </c>
      <c r="Q1962" s="86" t="s">
        <v>791</v>
      </c>
      <c r="R1962" s="56" t="s">
        <v>792</v>
      </c>
      <c r="S1962" s="56" t="s">
        <v>794</v>
      </c>
      <c r="V1962" s="125">
        <v>12.5</v>
      </c>
      <c r="W1962" s="125"/>
      <c r="X1962" s="65">
        <v>44412</v>
      </c>
      <c r="Y1962" s="65">
        <v>44936</v>
      </c>
      <c r="Z1962" s="69" t="s">
        <v>1080</v>
      </c>
      <c r="AA1962" s="322">
        <v>5000</v>
      </c>
      <c r="AB1962" s="56">
        <v>44</v>
      </c>
      <c r="AC1962" s="56">
        <v>38</v>
      </c>
      <c r="AD1962" s="65">
        <v>46057</v>
      </c>
      <c r="AE1962" s="117">
        <v>66.66</v>
      </c>
      <c r="AF1962" s="117"/>
      <c r="AW1962" s="56"/>
      <c r="BD1962" s="56"/>
      <c r="CS1962" s="58">
        <f>+AL1962+AT1962</f>
        <v>0</v>
      </c>
      <c r="CT1962" s="76">
        <f>+BA1962+BG1962+BM1962+BS1962+BY1962+CE1962+CK1962+CQ1962</f>
        <v>0</v>
      </c>
      <c r="CU1962" s="76">
        <f>+CS1962-CT1962</f>
        <v>0</v>
      </c>
      <c r="CV1962" s="81">
        <f>+AE1962-AL1962-AT1962</f>
        <v>66.66</v>
      </c>
    </row>
    <row r="1963" spans="1:100">
      <c r="A1963" s="56" t="s">
        <v>789</v>
      </c>
      <c r="B1963" s="13">
        <v>107</v>
      </c>
      <c r="C1963" s="15" t="s">
        <v>402</v>
      </c>
      <c r="D1963" s="15" t="s">
        <v>403</v>
      </c>
      <c r="E1963" s="13" t="s">
        <v>793</v>
      </c>
      <c r="F1963" s="13">
        <v>2</v>
      </c>
      <c r="G1963" s="13" t="s">
        <v>269</v>
      </c>
      <c r="H1963" s="13">
        <v>5</v>
      </c>
      <c r="I1963" s="55">
        <v>136.85</v>
      </c>
      <c r="J1963" s="55">
        <v>42499</v>
      </c>
      <c r="K1963" s="15">
        <v>0</v>
      </c>
      <c r="L1963" s="15" t="s">
        <v>41</v>
      </c>
      <c r="M1963" s="62" t="s">
        <v>14</v>
      </c>
      <c r="N1963" s="56" t="s">
        <v>168</v>
      </c>
      <c r="O1963" s="56" t="s">
        <v>790</v>
      </c>
      <c r="P1963" s="62" t="s">
        <v>14</v>
      </c>
      <c r="Q1963" s="86" t="s">
        <v>791</v>
      </c>
      <c r="R1963" s="56" t="s">
        <v>792</v>
      </c>
      <c r="S1963" s="56" t="s">
        <v>794</v>
      </c>
      <c r="V1963" s="125">
        <v>12.5</v>
      </c>
      <c r="W1963" s="125"/>
      <c r="X1963" s="65">
        <v>44412</v>
      </c>
      <c r="Y1963" s="65">
        <v>44936</v>
      </c>
      <c r="Z1963" s="69" t="s">
        <v>1080</v>
      </c>
      <c r="AA1963" s="322">
        <v>5000</v>
      </c>
      <c r="AB1963" s="56">
        <v>44</v>
      </c>
      <c r="AC1963" s="56">
        <v>39</v>
      </c>
      <c r="AD1963" s="65">
        <v>46085</v>
      </c>
      <c r="AE1963" s="117">
        <v>66.66</v>
      </c>
      <c r="AF1963" s="117"/>
      <c r="AW1963" s="56"/>
      <c r="BD1963" s="56"/>
      <c r="CS1963" s="58">
        <f>+AL1963+AT1963</f>
        <v>0</v>
      </c>
      <c r="CT1963" s="76">
        <f>+BA1963+BG1963+BM1963+BS1963+BY1963+CE1963+CK1963+CQ1963</f>
        <v>0</v>
      </c>
      <c r="CU1963" s="76">
        <f>+CS1963-CT1963</f>
        <v>0</v>
      </c>
      <c r="CV1963" s="81">
        <f>+AE1963-AL1963-AT1963</f>
        <v>66.66</v>
      </c>
    </row>
    <row r="1964" spans="1:100">
      <c r="A1964" s="56" t="s">
        <v>789</v>
      </c>
      <c r="B1964" s="13">
        <v>107</v>
      </c>
      <c r="C1964" s="15" t="s">
        <v>402</v>
      </c>
      <c r="D1964" s="15" t="s">
        <v>403</v>
      </c>
      <c r="E1964" s="13" t="s">
        <v>793</v>
      </c>
      <c r="F1964" s="13">
        <v>2</v>
      </c>
      <c r="G1964" s="13" t="s">
        <v>269</v>
      </c>
      <c r="H1964" s="13">
        <v>5</v>
      </c>
      <c r="I1964" s="55">
        <v>136.85</v>
      </c>
      <c r="J1964" s="55">
        <v>42499</v>
      </c>
      <c r="K1964" s="15">
        <v>0</v>
      </c>
      <c r="L1964" s="15" t="s">
        <v>41</v>
      </c>
      <c r="M1964" s="62" t="s">
        <v>14</v>
      </c>
      <c r="N1964" s="56" t="s">
        <v>168</v>
      </c>
      <c r="O1964" s="56" t="s">
        <v>790</v>
      </c>
      <c r="P1964" s="62" t="s">
        <v>14</v>
      </c>
      <c r="Q1964" s="86" t="s">
        <v>791</v>
      </c>
      <c r="R1964" s="56" t="s">
        <v>792</v>
      </c>
      <c r="S1964" s="56" t="s">
        <v>794</v>
      </c>
      <c r="V1964" s="125">
        <v>12.5</v>
      </c>
      <c r="W1964" s="125"/>
      <c r="X1964" s="65">
        <v>44412</v>
      </c>
      <c r="Y1964" s="65">
        <v>44936</v>
      </c>
      <c r="Z1964" s="69" t="s">
        <v>1080</v>
      </c>
      <c r="AA1964" s="322">
        <v>5000</v>
      </c>
      <c r="AB1964" s="56">
        <v>44</v>
      </c>
      <c r="AC1964" s="56">
        <v>40</v>
      </c>
      <c r="AD1964" s="65">
        <v>46116</v>
      </c>
      <c r="AE1964" s="117">
        <v>66.66</v>
      </c>
      <c r="AF1964" s="117"/>
      <c r="AW1964" s="56"/>
      <c r="BD1964" s="56"/>
      <c r="CS1964" s="58">
        <f>+AL1964+AT1964</f>
        <v>0</v>
      </c>
      <c r="CT1964" s="76">
        <f>+BA1964+BG1964+BM1964+BS1964+BY1964+CE1964+CK1964+CQ1964</f>
        <v>0</v>
      </c>
      <c r="CU1964" s="76">
        <f>+CS1964-CT1964</f>
        <v>0</v>
      </c>
      <c r="CV1964" s="81">
        <f>+AE1964-AL1964-AT1964</f>
        <v>66.66</v>
      </c>
    </row>
    <row r="1965" spans="1:100">
      <c r="A1965" s="56" t="s">
        <v>789</v>
      </c>
      <c r="B1965" s="13">
        <v>107</v>
      </c>
      <c r="C1965" s="15" t="s">
        <v>402</v>
      </c>
      <c r="D1965" s="15" t="s">
        <v>403</v>
      </c>
      <c r="E1965" s="13" t="s">
        <v>793</v>
      </c>
      <c r="F1965" s="13">
        <v>2</v>
      </c>
      <c r="G1965" s="13" t="s">
        <v>269</v>
      </c>
      <c r="H1965" s="13">
        <v>5</v>
      </c>
      <c r="I1965" s="55">
        <v>136.85</v>
      </c>
      <c r="J1965" s="55">
        <v>42499</v>
      </c>
      <c r="K1965" s="15">
        <v>0</v>
      </c>
      <c r="L1965" s="15" t="s">
        <v>41</v>
      </c>
      <c r="M1965" s="62" t="s">
        <v>14</v>
      </c>
      <c r="N1965" s="56" t="s">
        <v>168</v>
      </c>
      <c r="O1965" s="56" t="s">
        <v>790</v>
      </c>
      <c r="P1965" s="62" t="s">
        <v>14</v>
      </c>
      <c r="Q1965" s="86" t="s">
        <v>791</v>
      </c>
      <c r="R1965" s="56" t="s">
        <v>792</v>
      </c>
      <c r="S1965" s="56" t="s">
        <v>794</v>
      </c>
      <c r="V1965" s="125">
        <v>12.5</v>
      </c>
      <c r="W1965" s="125"/>
      <c r="X1965" s="65">
        <v>44412</v>
      </c>
      <c r="Y1965" s="65">
        <v>44936</v>
      </c>
      <c r="Z1965" s="69" t="s">
        <v>1080</v>
      </c>
      <c r="AA1965" s="322">
        <v>5000</v>
      </c>
      <c r="AB1965" s="56">
        <v>44</v>
      </c>
      <c r="AC1965" s="56">
        <v>41</v>
      </c>
      <c r="AD1965" s="65">
        <v>46146</v>
      </c>
      <c r="AE1965" s="117">
        <v>66.66</v>
      </c>
      <c r="AF1965" s="117"/>
      <c r="AW1965" s="56"/>
      <c r="BD1965" s="56"/>
      <c r="CS1965" s="58">
        <f>+AL1965+AT1965</f>
        <v>0</v>
      </c>
      <c r="CT1965" s="76">
        <f>+BA1965+BG1965+BM1965+BS1965+BY1965+CE1965+CK1965+CQ1965</f>
        <v>0</v>
      </c>
      <c r="CU1965" s="76">
        <f>+CS1965-CT1965</f>
        <v>0</v>
      </c>
      <c r="CV1965" s="81">
        <f>+AE1965-AL1965-AT1965</f>
        <v>66.66</v>
      </c>
    </row>
    <row r="1966" spans="1:100">
      <c r="A1966" s="56" t="s">
        <v>789</v>
      </c>
      <c r="B1966" s="13">
        <v>107</v>
      </c>
      <c r="C1966" s="15" t="s">
        <v>402</v>
      </c>
      <c r="D1966" s="15" t="s">
        <v>403</v>
      </c>
      <c r="E1966" s="13" t="s">
        <v>793</v>
      </c>
      <c r="F1966" s="13">
        <v>2</v>
      </c>
      <c r="G1966" s="13" t="s">
        <v>269</v>
      </c>
      <c r="H1966" s="13">
        <v>5</v>
      </c>
      <c r="I1966" s="55">
        <v>136.85</v>
      </c>
      <c r="J1966" s="55">
        <v>42499</v>
      </c>
      <c r="K1966" s="15">
        <v>0</v>
      </c>
      <c r="L1966" s="15" t="s">
        <v>41</v>
      </c>
      <c r="M1966" s="62" t="s">
        <v>14</v>
      </c>
      <c r="N1966" s="56" t="s">
        <v>168</v>
      </c>
      <c r="O1966" s="56" t="s">
        <v>790</v>
      </c>
      <c r="P1966" s="62" t="s">
        <v>14</v>
      </c>
      <c r="Q1966" s="86" t="s">
        <v>791</v>
      </c>
      <c r="R1966" s="56" t="s">
        <v>792</v>
      </c>
      <c r="S1966" s="56" t="s">
        <v>794</v>
      </c>
      <c r="V1966" s="125">
        <v>12.5</v>
      </c>
      <c r="W1966" s="125"/>
      <c r="X1966" s="65">
        <v>44412</v>
      </c>
      <c r="Y1966" s="65">
        <v>44936</v>
      </c>
      <c r="Z1966" s="69" t="s">
        <v>1080</v>
      </c>
      <c r="AA1966" s="322">
        <v>5000</v>
      </c>
      <c r="AB1966" s="56">
        <v>44</v>
      </c>
      <c r="AC1966" s="56">
        <v>42</v>
      </c>
      <c r="AD1966" s="65">
        <v>46177</v>
      </c>
      <c r="AE1966" s="117">
        <v>66.66</v>
      </c>
      <c r="AF1966" s="117"/>
      <c r="AW1966" s="56"/>
      <c r="BD1966" s="56"/>
      <c r="CS1966" s="58">
        <f>+AL1966+AT1966</f>
        <v>0</v>
      </c>
      <c r="CT1966" s="76">
        <f>+BA1966+BG1966+BM1966+BS1966+BY1966+CE1966+CK1966+CQ1966</f>
        <v>0</v>
      </c>
      <c r="CU1966" s="76">
        <f>+CS1966-CT1966</f>
        <v>0</v>
      </c>
      <c r="CV1966" s="81">
        <f>+AE1966-AL1966-AT1966</f>
        <v>66.66</v>
      </c>
    </row>
    <row r="1967" spans="1:100">
      <c r="A1967" s="56" t="s">
        <v>789</v>
      </c>
      <c r="B1967" s="13">
        <v>107</v>
      </c>
      <c r="C1967" s="15" t="s">
        <v>402</v>
      </c>
      <c r="D1967" s="15" t="s">
        <v>403</v>
      </c>
      <c r="E1967" s="13" t="s">
        <v>793</v>
      </c>
      <c r="F1967" s="13">
        <v>2</v>
      </c>
      <c r="G1967" s="13" t="s">
        <v>269</v>
      </c>
      <c r="H1967" s="13">
        <v>5</v>
      </c>
      <c r="I1967" s="55">
        <v>136.85</v>
      </c>
      <c r="J1967" s="55">
        <v>42499</v>
      </c>
      <c r="K1967" s="15">
        <v>0</v>
      </c>
      <c r="L1967" s="15" t="s">
        <v>41</v>
      </c>
      <c r="M1967" s="62" t="s">
        <v>14</v>
      </c>
      <c r="N1967" s="56" t="s">
        <v>168</v>
      </c>
      <c r="O1967" s="56" t="s">
        <v>790</v>
      </c>
      <c r="P1967" s="62" t="s">
        <v>14</v>
      </c>
      <c r="Q1967" s="86" t="s">
        <v>791</v>
      </c>
      <c r="R1967" s="56" t="s">
        <v>792</v>
      </c>
      <c r="S1967" s="56" t="s">
        <v>794</v>
      </c>
      <c r="V1967" s="125">
        <v>12.5</v>
      </c>
      <c r="W1967" s="125"/>
      <c r="X1967" s="65">
        <v>44412</v>
      </c>
      <c r="Y1967" s="65">
        <v>44936</v>
      </c>
      <c r="Z1967" s="69" t="s">
        <v>1080</v>
      </c>
      <c r="AA1967" s="322">
        <v>5000</v>
      </c>
      <c r="AB1967" s="56">
        <v>44</v>
      </c>
      <c r="AC1967" s="56">
        <v>43</v>
      </c>
      <c r="AD1967" s="65">
        <v>46207</v>
      </c>
      <c r="AE1967" s="117">
        <v>66.66</v>
      </c>
      <c r="AF1967" s="117"/>
      <c r="AW1967" s="56"/>
      <c r="BD1967" s="56"/>
      <c r="CS1967" s="58">
        <f>+AL1967+AT1967</f>
        <v>0</v>
      </c>
      <c r="CT1967" s="76">
        <f>+BA1967+BG1967+BM1967+BS1967+BY1967+CE1967+CK1967+CQ1967</f>
        <v>0</v>
      </c>
      <c r="CU1967" s="76">
        <f>+CS1967-CT1967</f>
        <v>0</v>
      </c>
      <c r="CV1967" s="81">
        <f>+AE1967-AL1967-AT1967</f>
        <v>66.66</v>
      </c>
    </row>
    <row r="1968" spans="1:100">
      <c r="A1968" s="56" t="s">
        <v>789</v>
      </c>
      <c r="B1968" s="13">
        <v>107</v>
      </c>
      <c r="C1968" s="15" t="s">
        <v>402</v>
      </c>
      <c r="D1968" s="15" t="s">
        <v>403</v>
      </c>
      <c r="E1968" s="13" t="s">
        <v>793</v>
      </c>
      <c r="F1968" s="13">
        <v>2</v>
      </c>
      <c r="G1968" s="13" t="s">
        <v>269</v>
      </c>
      <c r="H1968" s="13">
        <v>5</v>
      </c>
      <c r="I1968" s="55">
        <v>136.85</v>
      </c>
      <c r="J1968" s="55">
        <v>42499</v>
      </c>
      <c r="K1968" s="15">
        <v>0</v>
      </c>
      <c r="L1968" s="15" t="s">
        <v>41</v>
      </c>
      <c r="M1968" s="62" t="s">
        <v>14</v>
      </c>
      <c r="N1968" s="56" t="s">
        <v>168</v>
      </c>
      <c r="O1968" s="56" t="s">
        <v>790</v>
      </c>
      <c r="P1968" s="62" t="s">
        <v>14</v>
      </c>
      <c r="Q1968" s="86" t="s">
        <v>791</v>
      </c>
      <c r="R1968" s="56" t="s">
        <v>792</v>
      </c>
      <c r="S1968" s="56" t="s">
        <v>794</v>
      </c>
      <c r="V1968" s="125">
        <v>12.5</v>
      </c>
      <c r="W1968" s="125"/>
      <c r="X1968" s="65">
        <v>44412</v>
      </c>
      <c r="Y1968" s="65">
        <v>44936</v>
      </c>
      <c r="Z1968" s="69" t="s">
        <v>1080</v>
      </c>
      <c r="AA1968" s="322">
        <v>5000</v>
      </c>
      <c r="AB1968" s="56">
        <v>44</v>
      </c>
      <c r="AC1968" s="56">
        <v>44</v>
      </c>
      <c r="AD1968" s="65">
        <v>46238</v>
      </c>
      <c r="AE1968" s="117">
        <v>66.66</v>
      </c>
      <c r="AF1968" s="117"/>
      <c r="AW1968" s="56"/>
      <c r="BD1968" s="56"/>
      <c r="CS1968" s="58">
        <f>+AL1968+AT1968</f>
        <v>0</v>
      </c>
      <c r="CT1968" s="76">
        <f>+BA1968+BG1968+BM1968+BS1968+BY1968+CE1968+CK1968+CQ1968</f>
        <v>0</v>
      </c>
      <c r="CU1968" s="76">
        <f>+CS1968-CT1968</f>
        <v>0</v>
      </c>
      <c r="CV1968" s="81">
        <f>+AE1968-AL1968-AT1968</f>
        <v>66.66</v>
      </c>
    </row>
    <row r="1969" spans="1:100">
      <c r="A1969" s="56" t="s">
        <v>795</v>
      </c>
      <c r="B1969" s="13">
        <v>21</v>
      </c>
      <c r="C1969" s="15" t="s">
        <v>402</v>
      </c>
      <c r="D1969" s="15" t="s">
        <v>403</v>
      </c>
      <c r="E1969" s="13"/>
      <c r="F1969" s="13"/>
      <c r="G1969" s="13" t="s">
        <v>256</v>
      </c>
      <c r="H1969" s="13">
        <v>1</v>
      </c>
      <c r="I1969" s="55">
        <v>145.31</v>
      </c>
      <c r="J1969" s="55">
        <v>45900</v>
      </c>
      <c r="K1969" s="15">
        <v>0</v>
      </c>
      <c r="L1969" s="15" t="s">
        <v>41</v>
      </c>
      <c r="M1969" s="62" t="s">
        <v>14</v>
      </c>
      <c r="N1969" s="56" t="s">
        <v>169</v>
      </c>
      <c r="O1969" s="56" t="s">
        <v>831</v>
      </c>
      <c r="S1969" s="56" t="s">
        <v>465</v>
      </c>
      <c r="T1969" s="57" t="s">
        <v>256</v>
      </c>
      <c r="U1969" s="57">
        <v>1</v>
      </c>
      <c r="V1969" s="125">
        <v>145.31</v>
      </c>
      <c r="W1969" s="125" t="s">
        <v>1017</v>
      </c>
      <c r="X1969" s="65">
        <v>45076</v>
      </c>
      <c r="Y1969" s="65">
        <v>45080</v>
      </c>
      <c r="Z1969" s="69" t="s">
        <v>1080</v>
      </c>
      <c r="AA1969" s="322">
        <v>28000</v>
      </c>
      <c r="AB1969" s="56">
        <v>4</v>
      </c>
      <c r="AC1969" s="56">
        <v>1</v>
      </c>
      <c r="AD1969" s="65">
        <v>45076</v>
      </c>
      <c r="AE1969" s="117">
        <v>500</v>
      </c>
      <c r="AF1969" s="117"/>
      <c r="AG1969" s="56" t="s">
        <v>441</v>
      </c>
      <c r="AH1969" s="65">
        <v>45076</v>
      </c>
      <c r="AI1969" s="65"/>
      <c r="AJ1969" s="65"/>
      <c r="AK1969" s="56" t="s">
        <v>833</v>
      </c>
      <c r="AL1969" s="58">
        <v>500</v>
      </c>
      <c r="AN1969" s="58" t="s">
        <v>1870</v>
      </c>
      <c r="AP1969" s="58"/>
      <c r="AQ1969" s="58"/>
      <c r="AR1969" s="58"/>
      <c r="AW1969" s="65">
        <v>45076</v>
      </c>
      <c r="AX1969" s="56">
        <v>1555</v>
      </c>
      <c r="BA1969" s="58">
        <v>500</v>
      </c>
      <c r="BD1969" s="56"/>
      <c r="CS1969" s="58">
        <f>+AL1969+AT1969</f>
        <v>500</v>
      </c>
      <c r="CT1969" s="76">
        <f>+BA1969+BG1969+BM1969+BS1969+BY1969+CE1969+CK1969+CQ1969</f>
        <v>500</v>
      </c>
      <c r="CU1969" s="76">
        <f>+CS1969-CT1969</f>
        <v>0</v>
      </c>
      <c r="CV1969" s="81">
        <f>+AE1969-AL1969-AT1969</f>
        <v>0</v>
      </c>
    </row>
    <row r="1970" spans="1:100">
      <c r="A1970" s="56" t="s">
        <v>795</v>
      </c>
      <c r="B1970" s="13">
        <v>21</v>
      </c>
      <c r="C1970" s="15" t="s">
        <v>402</v>
      </c>
      <c r="D1970" s="15" t="s">
        <v>403</v>
      </c>
      <c r="E1970" s="13"/>
      <c r="F1970" s="13"/>
      <c r="G1970" s="13" t="s">
        <v>256</v>
      </c>
      <c r="H1970" s="13">
        <v>1</v>
      </c>
      <c r="I1970" s="55">
        <v>145.31</v>
      </c>
      <c r="J1970" s="55">
        <v>45900</v>
      </c>
      <c r="K1970" s="15">
        <v>0</v>
      </c>
      <c r="L1970" s="15" t="s">
        <v>41</v>
      </c>
      <c r="M1970" s="62" t="s">
        <v>14</v>
      </c>
      <c r="N1970" s="56" t="s">
        <v>169</v>
      </c>
      <c r="O1970" s="56" t="s">
        <v>831</v>
      </c>
      <c r="S1970" s="56" t="s">
        <v>465</v>
      </c>
      <c r="T1970" s="57" t="s">
        <v>256</v>
      </c>
      <c r="U1970" s="57">
        <v>1</v>
      </c>
      <c r="V1970" s="125">
        <v>145.31</v>
      </c>
      <c r="W1970" s="125" t="s">
        <v>1017</v>
      </c>
      <c r="X1970" s="65">
        <v>45076</v>
      </c>
      <c r="Y1970" s="65">
        <v>45080</v>
      </c>
      <c r="Z1970" s="69" t="s">
        <v>1080</v>
      </c>
      <c r="AA1970" s="322">
        <v>28000</v>
      </c>
      <c r="AB1970" s="56">
        <v>4</v>
      </c>
      <c r="AC1970" s="56">
        <v>2</v>
      </c>
      <c r="AD1970" s="65">
        <v>45077</v>
      </c>
      <c r="AE1970" s="117">
        <v>500</v>
      </c>
      <c r="AF1970" s="117"/>
      <c r="AG1970" s="56" t="s">
        <v>441</v>
      </c>
      <c r="AH1970" s="65">
        <v>45077</v>
      </c>
      <c r="AI1970" s="65"/>
      <c r="AJ1970" s="65"/>
      <c r="AK1970" s="56" t="s">
        <v>832</v>
      </c>
      <c r="AL1970" s="58">
        <v>500</v>
      </c>
      <c r="AN1970" s="58" t="s">
        <v>1871</v>
      </c>
      <c r="AP1970" s="58"/>
      <c r="AQ1970" s="58"/>
      <c r="AR1970" s="58"/>
      <c r="AW1970" s="65">
        <v>45077</v>
      </c>
      <c r="AX1970" s="56">
        <v>1562</v>
      </c>
      <c r="BA1970" s="58">
        <v>500</v>
      </c>
      <c r="BD1970" s="56"/>
      <c r="CS1970" s="58">
        <f>+AL1970+AT1970</f>
        <v>500</v>
      </c>
      <c r="CT1970" s="76">
        <f>+BA1970+BG1970+BM1970+BS1970+BY1970+CE1970+CK1970+CQ1970</f>
        <v>500</v>
      </c>
      <c r="CU1970" s="76">
        <f>+CS1970-CT1970</f>
        <v>0</v>
      </c>
      <c r="CV1970" s="81">
        <f>+AE1970-AL1970-AT1970</f>
        <v>0</v>
      </c>
    </row>
    <row r="1971" spans="1:100">
      <c r="A1971" s="56" t="s">
        <v>795</v>
      </c>
      <c r="B1971" s="13">
        <v>21</v>
      </c>
      <c r="C1971" s="15" t="s">
        <v>402</v>
      </c>
      <c r="D1971" s="15" t="s">
        <v>403</v>
      </c>
      <c r="E1971" s="13"/>
      <c r="F1971" s="13"/>
      <c r="G1971" s="13" t="s">
        <v>256</v>
      </c>
      <c r="H1971" s="13">
        <v>1</v>
      </c>
      <c r="I1971" s="55">
        <v>145.31</v>
      </c>
      <c r="J1971" s="55">
        <v>45900</v>
      </c>
      <c r="K1971" s="15">
        <v>0</v>
      </c>
      <c r="L1971" s="15" t="s">
        <v>41</v>
      </c>
      <c r="M1971" s="62" t="s">
        <v>14</v>
      </c>
      <c r="N1971" s="56" t="s">
        <v>169</v>
      </c>
      <c r="O1971" s="56" t="s">
        <v>831</v>
      </c>
      <c r="S1971" s="56" t="s">
        <v>465</v>
      </c>
      <c r="T1971" s="57" t="s">
        <v>256</v>
      </c>
      <c r="U1971" s="57">
        <v>1</v>
      </c>
      <c r="V1971" s="125">
        <v>145.31</v>
      </c>
      <c r="W1971" s="125" t="s">
        <v>1017</v>
      </c>
      <c r="X1971" s="65">
        <v>45076</v>
      </c>
      <c r="Y1971" s="65">
        <v>45080</v>
      </c>
      <c r="Z1971" s="69" t="s">
        <v>1080</v>
      </c>
      <c r="AA1971" s="322">
        <v>28000</v>
      </c>
      <c r="AB1971" s="56">
        <v>4</v>
      </c>
      <c r="AC1971" s="86" t="s">
        <v>835</v>
      </c>
      <c r="AD1971" s="65">
        <v>45090</v>
      </c>
      <c r="AE1971" s="117">
        <f>18000+9000</f>
        <v>27000</v>
      </c>
      <c r="AF1971" s="117"/>
      <c r="AG1971" s="56" t="s">
        <v>441</v>
      </c>
      <c r="AH1971" s="65">
        <v>45090</v>
      </c>
      <c r="AI1971" s="65"/>
      <c r="AJ1971" s="65"/>
      <c r="AK1971" s="56" t="s">
        <v>834</v>
      </c>
      <c r="AL1971" s="58">
        <v>27000</v>
      </c>
      <c r="AN1971" s="58" t="s">
        <v>1872</v>
      </c>
      <c r="AP1971" s="58"/>
      <c r="AQ1971" s="58"/>
      <c r="AR1971" s="58"/>
      <c r="AW1971" s="65">
        <v>45087</v>
      </c>
      <c r="AX1971" s="56">
        <v>1611</v>
      </c>
      <c r="BA1971" s="58">
        <v>9000</v>
      </c>
      <c r="BC1971" s="65">
        <v>45087</v>
      </c>
      <c r="BD1971" s="56">
        <v>1613</v>
      </c>
      <c r="BG1971" s="56">
        <v>18000</v>
      </c>
      <c r="CS1971" s="58">
        <f>+AL1971+AT1971</f>
        <v>27000</v>
      </c>
      <c r="CT1971" s="76">
        <f>+BA1971+BG1971+BM1971+BS1971+BY1971+CE1971+CK1971+CQ1971</f>
        <v>27000</v>
      </c>
      <c r="CU1971" s="76">
        <f>+CS1971-CT1971</f>
        <v>0</v>
      </c>
      <c r="CV1971" s="81">
        <f>+AE1971-AL1971-AT1971</f>
        <v>0</v>
      </c>
    </row>
    <row r="1972" spans="1:100">
      <c r="A1972" s="56" t="s">
        <v>796</v>
      </c>
      <c r="B1972" s="13">
        <v>48</v>
      </c>
      <c r="C1972" s="15" t="s">
        <v>402</v>
      </c>
      <c r="D1972" s="15" t="s">
        <v>403</v>
      </c>
      <c r="E1972" s="13"/>
      <c r="F1972" s="13"/>
      <c r="G1972" s="13" t="s">
        <v>261</v>
      </c>
      <c r="H1972" s="13">
        <v>1</v>
      </c>
      <c r="I1972" s="55">
        <v>128.80000000000001</v>
      </c>
      <c r="J1972" s="55">
        <v>39900</v>
      </c>
      <c r="K1972" s="15">
        <v>0</v>
      </c>
      <c r="L1972" s="15" t="s">
        <v>41</v>
      </c>
      <c r="M1972" s="62" t="s">
        <v>14</v>
      </c>
      <c r="N1972" s="202" t="s">
        <v>170</v>
      </c>
      <c r="O1972" s="56" t="s">
        <v>836</v>
      </c>
      <c r="S1972" s="56" t="s">
        <v>465</v>
      </c>
      <c r="T1972" s="57" t="s">
        <v>261</v>
      </c>
      <c r="U1972" s="57">
        <v>1</v>
      </c>
      <c r="V1972" s="125">
        <v>128.80000000000001</v>
      </c>
      <c r="W1972" s="125" t="s">
        <v>1017</v>
      </c>
      <c r="X1972" s="65">
        <v>45253</v>
      </c>
      <c r="Y1972" s="65">
        <v>45253</v>
      </c>
      <c r="Z1972" s="69" t="s">
        <v>1080</v>
      </c>
      <c r="AA1972" s="322">
        <v>40000</v>
      </c>
      <c r="AB1972" s="56">
        <v>24</v>
      </c>
      <c r="AC1972" s="56">
        <v>0</v>
      </c>
      <c r="AD1972" s="65">
        <v>45253</v>
      </c>
      <c r="AE1972" s="117">
        <v>5000</v>
      </c>
      <c r="AF1972" s="117"/>
      <c r="AG1972" s="56" t="s">
        <v>441</v>
      </c>
      <c r="AH1972" s="65">
        <v>45253</v>
      </c>
      <c r="AI1972" s="65"/>
      <c r="AJ1972" s="65"/>
      <c r="AK1972" s="56" t="s">
        <v>837</v>
      </c>
      <c r="AL1972" s="58">
        <v>5000</v>
      </c>
      <c r="AN1972" s="58" t="s">
        <v>1827</v>
      </c>
      <c r="AP1972" s="58"/>
      <c r="AQ1972" s="58"/>
      <c r="AR1972" s="58"/>
      <c r="AW1972" s="65">
        <v>45253</v>
      </c>
      <c r="AX1972" s="56">
        <v>2068</v>
      </c>
      <c r="BA1972" s="58">
        <v>5000</v>
      </c>
      <c r="BD1972" s="56"/>
      <c r="CS1972" s="58">
        <f>+AL1972+AT1972</f>
        <v>5000</v>
      </c>
      <c r="CT1972" s="76">
        <f>+BA1972+BG1972+BM1972+BS1972+BY1972+CE1972+CK1972+CQ1972</f>
        <v>5000</v>
      </c>
      <c r="CU1972" s="76">
        <f>+CS1972-CT1972</f>
        <v>0</v>
      </c>
      <c r="CV1972" s="81">
        <f>+AE1972-AL1972-AT1972</f>
        <v>0</v>
      </c>
    </row>
    <row r="1973" spans="1:100">
      <c r="A1973" s="56" t="s">
        <v>796</v>
      </c>
      <c r="B1973" s="13">
        <v>48</v>
      </c>
      <c r="C1973" s="15" t="s">
        <v>402</v>
      </c>
      <c r="D1973" s="15" t="s">
        <v>403</v>
      </c>
      <c r="E1973" s="13"/>
      <c r="F1973" s="13"/>
      <c r="G1973" s="13" t="s">
        <v>261</v>
      </c>
      <c r="H1973" s="13">
        <v>1</v>
      </c>
      <c r="I1973" s="55">
        <v>128.80000000000001</v>
      </c>
      <c r="J1973" s="55">
        <v>39900</v>
      </c>
      <c r="K1973" s="15">
        <v>0</v>
      </c>
      <c r="L1973" s="15" t="s">
        <v>41</v>
      </c>
      <c r="M1973" s="62" t="s">
        <v>14</v>
      </c>
      <c r="N1973" s="202" t="s">
        <v>170</v>
      </c>
      <c r="O1973" s="56" t="s">
        <v>836</v>
      </c>
      <c r="S1973" s="56" t="s">
        <v>465</v>
      </c>
      <c r="T1973" s="57" t="s">
        <v>261</v>
      </c>
      <c r="U1973" s="57">
        <v>1</v>
      </c>
      <c r="V1973" s="125">
        <v>128.80000000000001</v>
      </c>
      <c r="W1973" s="125" t="s">
        <v>1017</v>
      </c>
      <c r="X1973" s="65">
        <v>45253</v>
      </c>
      <c r="Y1973" s="65">
        <v>45253</v>
      </c>
      <c r="Z1973" s="69" t="s">
        <v>1080</v>
      </c>
      <c r="AA1973" s="322">
        <v>40000</v>
      </c>
      <c r="AB1973" s="56">
        <v>24</v>
      </c>
      <c r="AC1973" s="56">
        <v>1</v>
      </c>
      <c r="AD1973" s="65">
        <v>45321</v>
      </c>
      <c r="AE1973" s="117">
        <v>1460</v>
      </c>
      <c r="AF1973" s="117"/>
      <c r="AG1973" s="56" t="s">
        <v>441</v>
      </c>
      <c r="AH1973" s="65">
        <v>45320</v>
      </c>
      <c r="AI1973" s="65"/>
      <c r="AJ1973" s="65"/>
      <c r="AK1973" s="56" t="s">
        <v>1828</v>
      </c>
      <c r="AL1973" s="58">
        <v>1460</v>
      </c>
      <c r="AN1973" s="58" t="s">
        <v>1840</v>
      </c>
      <c r="AP1973" s="58"/>
      <c r="AQ1973" s="58"/>
      <c r="AR1973" s="58"/>
      <c r="AW1973" s="65">
        <v>45318</v>
      </c>
      <c r="AX1973" s="56">
        <v>2243</v>
      </c>
      <c r="BA1973" s="184">
        <v>1460</v>
      </c>
      <c r="BD1973" s="56"/>
      <c r="CS1973" s="58">
        <f>+AL1973+AT1973</f>
        <v>1460</v>
      </c>
      <c r="CT1973" s="76">
        <f>+BA1973+BG1973+BM1973+BS1973+BY1973+CE1973+CK1973+CQ1973</f>
        <v>1460</v>
      </c>
      <c r="CU1973" s="76">
        <f>+CS1973-CT1973</f>
        <v>0</v>
      </c>
      <c r="CV1973" s="81">
        <f>+AE1973-AL1973-AT1973</f>
        <v>0</v>
      </c>
    </row>
    <row r="1974" spans="1:100">
      <c r="A1974" s="56" t="s">
        <v>796</v>
      </c>
      <c r="B1974" s="13">
        <v>48</v>
      </c>
      <c r="C1974" s="15" t="s">
        <v>402</v>
      </c>
      <c r="D1974" s="15" t="s">
        <v>403</v>
      </c>
      <c r="E1974" s="13"/>
      <c r="F1974" s="13"/>
      <c r="G1974" s="13" t="s">
        <v>261</v>
      </c>
      <c r="H1974" s="13">
        <v>1</v>
      </c>
      <c r="I1974" s="55">
        <v>128.80000000000001</v>
      </c>
      <c r="J1974" s="55">
        <v>39900</v>
      </c>
      <c r="K1974" s="15">
        <v>0</v>
      </c>
      <c r="L1974" s="15" t="s">
        <v>41</v>
      </c>
      <c r="M1974" s="62" t="s">
        <v>14</v>
      </c>
      <c r="N1974" s="202" t="s">
        <v>170</v>
      </c>
      <c r="O1974" s="56" t="s">
        <v>836</v>
      </c>
      <c r="S1974" s="56" t="s">
        <v>465</v>
      </c>
      <c r="T1974" s="57" t="s">
        <v>261</v>
      </c>
      <c r="U1974" s="57">
        <v>1</v>
      </c>
      <c r="V1974" s="125">
        <v>128.80000000000001</v>
      </c>
      <c r="W1974" s="125" t="s">
        <v>1017</v>
      </c>
      <c r="X1974" s="65">
        <v>45253</v>
      </c>
      <c r="Y1974" s="65">
        <v>45253</v>
      </c>
      <c r="Z1974" s="69" t="s">
        <v>1080</v>
      </c>
      <c r="AA1974" s="322">
        <v>40000</v>
      </c>
      <c r="AB1974" s="56">
        <v>24</v>
      </c>
      <c r="AC1974" s="56">
        <v>2</v>
      </c>
      <c r="AD1974" s="65">
        <v>45351</v>
      </c>
      <c r="AE1974" s="117">
        <v>1460</v>
      </c>
      <c r="AF1974" s="117"/>
      <c r="AG1974" s="56" t="s">
        <v>441</v>
      </c>
      <c r="AH1974" s="65">
        <v>45338</v>
      </c>
      <c r="AI1974" s="65"/>
      <c r="AJ1974" s="65"/>
      <c r="AK1974" s="56" t="s">
        <v>1829</v>
      </c>
      <c r="AL1974" s="58">
        <v>1460</v>
      </c>
      <c r="AN1974" s="58" t="s">
        <v>1841</v>
      </c>
      <c r="AP1974" s="58"/>
      <c r="AQ1974" s="58"/>
      <c r="AR1974" s="58"/>
      <c r="AW1974" s="65">
        <v>45338</v>
      </c>
      <c r="AX1974" s="56">
        <v>2317</v>
      </c>
      <c r="BA1974" s="184">
        <v>1460</v>
      </c>
      <c r="BD1974" s="56"/>
      <c r="CS1974" s="58">
        <f>+AL1974+AT1974</f>
        <v>1460</v>
      </c>
      <c r="CT1974" s="76">
        <f>+BA1974+BG1974+BM1974+BS1974+BY1974+CE1974+CK1974+CQ1974</f>
        <v>1460</v>
      </c>
      <c r="CU1974" s="76">
        <f>+CS1974-CT1974</f>
        <v>0</v>
      </c>
      <c r="CV1974" s="81">
        <f>+AE1974-AL1974-AT1974</f>
        <v>0</v>
      </c>
    </row>
    <row r="1975" spans="1:100">
      <c r="A1975" s="56" t="s">
        <v>796</v>
      </c>
      <c r="B1975" s="13">
        <v>48</v>
      </c>
      <c r="C1975" s="15" t="s">
        <v>402</v>
      </c>
      <c r="D1975" s="15" t="s">
        <v>403</v>
      </c>
      <c r="E1975" s="13"/>
      <c r="F1975" s="13"/>
      <c r="G1975" s="13" t="s">
        <v>261</v>
      </c>
      <c r="H1975" s="13">
        <v>1</v>
      </c>
      <c r="I1975" s="55">
        <v>128.80000000000001</v>
      </c>
      <c r="J1975" s="55">
        <v>39900</v>
      </c>
      <c r="K1975" s="15">
        <v>0</v>
      </c>
      <c r="L1975" s="15" t="s">
        <v>41</v>
      </c>
      <c r="M1975" s="62" t="s">
        <v>14</v>
      </c>
      <c r="N1975" s="202" t="s">
        <v>170</v>
      </c>
      <c r="O1975" s="56" t="s">
        <v>836</v>
      </c>
      <c r="S1975" s="56" t="s">
        <v>465</v>
      </c>
      <c r="T1975" s="57" t="s">
        <v>261</v>
      </c>
      <c r="U1975" s="57">
        <v>1</v>
      </c>
      <c r="V1975" s="125">
        <v>128.80000000000001</v>
      </c>
      <c r="W1975" s="125" t="s">
        <v>1017</v>
      </c>
      <c r="X1975" s="65">
        <v>45253</v>
      </c>
      <c r="Y1975" s="65">
        <v>45253</v>
      </c>
      <c r="Z1975" s="69" t="s">
        <v>1080</v>
      </c>
      <c r="AA1975" s="322">
        <v>40000</v>
      </c>
      <c r="AB1975" s="56">
        <v>24</v>
      </c>
      <c r="AC1975" s="56">
        <v>3</v>
      </c>
      <c r="AD1975" s="65">
        <v>45381</v>
      </c>
      <c r="AE1975" s="117">
        <v>1460</v>
      </c>
      <c r="AF1975" s="117"/>
      <c r="AG1975" s="56" t="s">
        <v>441</v>
      </c>
      <c r="AH1975" s="65">
        <v>45367</v>
      </c>
      <c r="AI1975" s="65"/>
      <c r="AJ1975" s="65"/>
      <c r="AK1975" s="56" t="s">
        <v>1830</v>
      </c>
      <c r="AL1975" s="58">
        <v>1460</v>
      </c>
      <c r="AN1975" s="58" t="s">
        <v>1842</v>
      </c>
      <c r="AP1975" s="58"/>
      <c r="AQ1975" s="58"/>
      <c r="AR1975" s="58"/>
      <c r="AW1975" s="65">
        <v>45366</v>
      </c>
      <c r="AX1975" s="56">
        <v>2422</v>
      </c>
      <c r="BA1975" s="184">
        <v>1460</v>
      </c>
      <c r="BD1975" s="56"/>
      <c r="CS1975" s="58">
        <f>+AL1975+AT1975</f>
        <v>1460</v>
      </c>
      <c r="CT1975" s="76">
        <f>+BA1975+BG1975+BM1975+BS1975+BY1975+CE1975+CK1975+CQ1975</f>
        <v>1460</v>
      </c>
      <c r="CU1975" s="76">
        <f>+CS1975-CT1975</f>
        <v>0</v>
      </c>
      <c r="CV1975" s="81">
        <f>+AE1975-AL1975-AT1975</f>
        <v>0</v>
      </c>
    </row>
    <row r="1976" spans="1:100">
      <c r="A1976" s="56" t="s">
        <v>796</v>
      </c>
      <c r="B1976" s="13">
        <v>48</v>
      </c>
      <c r="C1976" s="15" t="s">
        <v>402</v>
      </c>
      <c r="D1976" s="15" t="s">
        <v>403</v>
      </c>
      <c r="E1976" s="13"/>
      <c r="F1976" s="13"/>
      <c r="G1976" s="13" t="s">
        <v>261</v>
      </c>
      <c r="H1976" s="13">
        <v>1</v>
      </c>
      <c r="I1976" s="55">
        <v>128.80000000000001</v>
      </c>
      <c r="J1976" s="55">
        <v>39900</v>
      </c>
      <c r="K1976" s="15">
        <v>0</v>
      </c>
      <c r="L1976" s="15" t="s">
        <v>41</v>
      </c>
      <c r="M1976" s="62" t="s">
        <v>14</v>
      </c>
      <c r="N1976" s="202" t="s">
        <v>170</v>
      </c>
      <c r="O1976" s="56" t="s">
        <v>836</v>
      </c>
      <c r="S1976" s="56" t="s">
        <v>465</v>
      </c>
      <c r="T1976" s="57" t="s">
        <v>261</v>
      </c>
      <c r="U1976" s="57">
        <v>1</v>
      </c>
      <c r="V1976" s="125">
        <v>128.80000000000001</v>
      </c>
      <c r="W1976" s="125" t="s">
        <v>1017</v>
      </c>
      <c r="X1976" s="65">
        <v>45253</v>
      </c>
      <c r="Y1976" s="65">
        <v>45253</v>
      </c>
      <c r="Z1976" s="69" t="s">
        <v>1080</v>
      </c>
      <c r="AA1976" s="322">
        <v>40000</v>
      </c>
      <c r="AB1976" s="56">
        <v>24</v>
      </c>
      <c r="AC1976" s="56">
        <v>4</v>
      </c>
      <c r="AD1976" s="65">
        <v>45411</v>
      </c>
      <c r="AE1976" s="117">
        <v>1460</v>
      </c>
      <c r="AF1976" s="117"/>
      <c r="AG1976" s="56" t="s">
        <v>441</v>
      </c>
      <c r="AH1976" s="65">
        <v>45400</v>
      </c>
      <c r="AI1976" s="65"/>
      <c r="AJ1976" s="65"/>
      <c r="AK1976" s="56" t="s">
        <v>1831</v>
      </c>
      <c r="AL1976" s="58">
        <v>1460</v>
      </c>
      <c r="AN1976" s="58" t="s">
        <v>1843</v>
      </c>
      <c r="AP1976" s="58"/>
      <c r="AQ1976" s="58"/>
      <c r="AR1976" s="58"/>
      <c r="AW1976" s="65">
        <v>45399</v>
      </c>
      <c r="AX1976" s="56">
        <v>2545</v>
      </c>
      <c r="BA1976" s="184">
        <v>1460</v>
      </c>
      <c r="BD1976" s="56"/>
      <c r="CS1976" s="58">
        <f>+AL1976+AT1976</f>
        <v>1460</v>
      </c>
      <c r="CT1976" s="76">
        <f>+BA1976+BG1976+BM1976+BS1976+BY1976+CE1976+CK1976+CQ1976</f>
        <v>1460</v>
      </c>
      <c r="CU1976" s="76">
        <f>+CS1976-CT1976</f>
        <v>0</v>
      </c>
      <c r="CV1976" s="81">
        <f>+AE1976-AL1976-AT1976</f>
        <v>0</v>
      </c>
    </row>
    <row r="1977" spans="1:100">
      <c r="A1977" s="56" t="s">
        <v>796</v>
      </c>
      <c r="B1977" s="13">
        <v>48</v>
      </c>
      <c r="C1977" s="15" t="s">
        <v>402</v>
      </c>
      <c r="D1977" s="15" t="s">
        <v>403</v>
      </c>
      <c r="E1977" s="13"/>
      <c r="F1977" s="13"/>
      <c r="G1977" s="13" t="s">
        <v>261</v>
      </c>
      <c r="H1977" s="13">
        <v>1</v>
      </c>
      <c r="I1977" s="55">
        <v>128.80000000000001</v>
      </c>
      <c r="J1977" s="55">
        <v>39900</v>
      </c>
      <c r="K1977" s="15">
        <v>0</v>
      </c>
      <c r="L1977" s="15" t="s">
        <v>41</v>
      </c>
      <c r="M1977" s="62" t="s">
        <v>14</v>
      </c>
      <c r="N1977" s="202" t="s">
        <v>170</v>
      </c>
      <c r="O1977" s="56" t="s">
        <v>836</v>
      </c>
      <c r="S1977" s="56" t="s">
        <v>465</v>
      </c>
      <c r="T1977" s="57" t="s">
        <v>261</v>
      </c>
      <c r="U1977" s="57">
        <v>1</v>
      </c>
      <c r="V1977" s="125">
        <v>128.80000000000001</v>
      </c>
      <c r="W1977" s="125" t="s">
        <v>1017</v>
      </c>
      <c r="X1977" s="65">
        <v>45253</v>
      </c>
      <c r="Y1977" s="65">
        <v>45253</v>
      </c>
      <c r="Z1977" s="69" t="s">
        <v>1080</v>
      </c>
      <c r="AA1977" s="322">
        <v>40000</v>
      </c>
      <c r="AB1977" s="56">
        <v>24</v>
      </c>
      <c r="AC1977" s="56">
        <v>5</v>
      </c>
      <c r="AD1977" s="65">
        <v>45441</v>
      </c>
      <c r="AE1977" s="117">
        <v>1460</v>
      </c>
      <c r="AF1977" s="117"/>
      <c r="AG1977" s="56" t="s">
        <v>441</v>
      </c>
      <c r="AH1977" s="65">
        <v>45432</v>
      </c>
      <c r="AI1977" s="65"/>
      <c r="AJ1977" s="65"/>
      <c r="AK1977" s="56" t="s">
        <v>1832</v>
      </c>
      <c r="AL1977" s="58">
        <v>1460</v>
      </c>
      <c r="AN1977" s="58" t="s">
        <v>1844</v>
      </c>
      <c r="AP1977" s="58"/>
      <c r="AQ1977" s="58"/>
      <c r="AR1977" s="58"/>
      <c r="AW1977" s="65">
        <v>45432</v>
      </c>
      <c r="AX1977" s="56">
        <v>2668</v>
      </c>
      <c r="BA1977" s="184">
        <v>1460</v>
      </c>
      <c r="BD1977" s="56"/>
      <c r="CS1977" s="58">
        <f>+AL1977+AT1977</f>
        <v>1460</v>
      </c>
      <c r="CT1977" s="76">
        <f>+BA1977+BG1977+BM1977+BS1977+BY1977+CE1977+CK1977+CQ1977</f>
        <v>1460</v>
      </c>
      <c r="CU1977" s="76">
        <f>+CS1977-CT1977</f>
        <v>0</v>
      </c>
      <c r="CV1977" s="81">
        <f>+AE1977-AL1977-AT1977</f>
        <v>0</v>
      </c>
    </row>
    <row r="1978" spans="1:100">
      <c r="A1978" s="56" t="s">
        <v>796</v>
      </c>
      <c r="B1978" s="13">
        <v>48</v>
      </c>
      <c r="C1978" s="15" t="s">
        <v>402</v>
      </c>
      <c r="D1978" s="15" t="s">
        <v>403</v>
      </c>
      <c r="E1978" s="13"/>
      <c r="F1978" s="13"/>
      <c r="G1978" s="13" t="s">
        <v>261</v>
      </c>
      <c r="H1978" s="13">
        <v>1</v>
      </c>
      <c r="I1978" s="55">
        <v>128.80000000000001</v>
      </c>
      <c r="J1978" s="55">
        <v>39900</v>
      </c>
      <c r="K1978" s="15">
        <v>0</v>
      </c>
      <c r="L1978" s="15" t="s">
        <v>41</v>
      </c>
      <c r="M1978" s="62" t="s">
        <v>14</v>
      </c>
      <c r="N1978" s="202" t="s">
        <v>170</v>
      </c>
      <c r="O1978" s="56" t="s">
        <v>836</v>
      </c>
      <c r="S1978" s="56" t="s">
        <v>465</v>
      </c>
      <c r="T1978" s="57" t="s">
        <v>261</v>
      </c>
      <c r="U1978" s="57">
        <v>1</v>
      </c>
      <c r="V1978" s="125">
        <v>128.80000000000001</v>
      </c>
      <c r="W1978" s="125" t="s">
        <v>1017</v>
      </c>
      <c r="X1978" s="65">
        <v>45253</v>
      </c>
      <c r="Y1978" s="65">
        <v>45253</v>
      </c>
      <c r="Z1978" s="69" t="s">
        <v>1080</v>
      </c>
      <c r="AA1978" s="322">
        <v>40000</v>
      </c>
      <c r="AB1978" s="56">
        <v>24</v>
      </c>
      <c r="AC1978" s="56">
        <v>6</v>
      </c>
      <c r="AD1978" s="65">
        <v>45471</v>
      </c>
      <c r="AE1978" s="117">
        <v>1460</v>
      </c>
      <c r="AF1978" s="117"/>
      <c r="AG1978" s="56" t="s">
        <v>441</v>
      </c>
      <c r="AH1978" s="65">
        <v>45465</v>
      </c>
      <c r="AI1978" s="65"/>
      <c r="AJ1978" s="65"/>
      <c r="AK1978" s="56" t="s">
        <v>1833</v>
      </c>
      <c r="AL1978" s="58">
        <v>1460</v>
      </c>
      <c r="AN1978" s="58" t="s">
        <v>1845</v>
      </c>
      <c r="AP1978" s="58"/>
      <c r="AQ1978" s="58"/>
      <c r="AR1978" s="58"/>
      <c r="AW1978" s="65">
        <v>45465</v>
      </c>
      <c r="AX1978" s="56">
        <v>2807</v>
      </c>
      <c r="BA1978" s="184">
        <v>1460</v>
      </c>
      <c r="BD1978" s="56"/>
      <c r="CS1978" s="58">
        <f>+AL1978+AT1978</f>
        <v>1460</v>
      </c>
      <c r="CT1978" s="76">
        <f>+BA1978+BG1978+BM1978+BS1978+BY1978+CE1978+CK1978+CQ1978</f>
        <v>1460</v>
      </c>
      <c r="CU1978" s="76">
        <f>+CS1978-CT1978</f>
        <v>0</v>
      </c>
      <c r="CV1978" s="81">
        <f>+AE1978-AL1978-AT1978</f>
        <v>0</v>
      </c>
    </row>
    <row r="1979" spans="1:100">
      <c r="A1979" s="56" t="s">
        <v>796</v>
      </c>
      <c r="B1979" s="13">
        <v>48</v>
      </c>
      <c r="C1979" s="15" t="s">
        <v>402</v>
      </c>
      <c r="D1979" s="15" t="s">
        <v>403</v>
      </c>
      <c r="E1979" s="13"/>
      <c r="F1979" s="13"/>
      <c r="G1979" s="13" t="s">
        <v>261</v>
      </c>
      <c r="H1979" s="13">
        <v>1</v>
      </c>
      <c r="I1979" s="55">
        <v>128.80000000000001</v>
      </c>
      <c r="J1979" s="55">
        <v>39900</v>
      </c>
      <c r="K1979" s="15">
        <v>0</v>
      </c>
      <c r="L1979" s="15" t="s">
        <v>41</v>
      </c>
      <c r="M1979" s="62" t="s">
        <v>14</v>
      </c>
      <c r="N1979" s="202" t="s">
        <v>170</v>
      </c>
      <c r="O1979" s="56" t="s">
        <v>836</v>
      </c>
      <c r="S1979" s="56" t="s">
        <v>465</v>
      </c>
      <c r="T1979" s="57" t="s">
        <v>261</v>
      </c>
      <c r="U1979" s="57">
        <v>1</v>
      </c>
      <c r="V1979" s="125">
        <v>128.80000000000001</v>
      </c>
      <c r="W1979" s="125" t="s">
        <v>1017</v>
      </c>
      <c r="X1979" s="65">
        <v>45253</v>
      </c>
      <c r="Y1979" s="65">
        <v>45253</v>
      </c>
      <c r="Z1979" s="69" t="s">
        <v>1080</v>
      </c>
      <c r="AA1979" s="322">
        <v>40000</v>
      </c>
      <c r="AB1979" s="56">
        <v>24</v>
      </c>
      <c r="AC1979" s="56">
        <v>7</v>
      </c>
      <c r="AD1979" s="65">
        <v>45501</v>
      </c>
      <c r="AE1979" s="117">
        <v>1460</v>
      </c>
      <c r="AF1979" s="117"/>
      <c r="AG1979" s="56" t="s">
        <v>441</v>
      </c>
      <c r="AH1979" s="65">
        <v>45495</v>
      </c>
      <c r="AI1979" s="65"/>
      <c r="AJ1979" s="65"/>
      <c r="AK1979" s="56" t="s">
        <v>1834</v>
      </c>
      <c r="AL1979" s="58">
        <v>1460</v>
      </c>
      <c r="AN1979" s="58" t="s">
        <v>1846</v>
      </c>
      <c r="AP1979" s="58"/>
      <c r="AQ1979" s="58"/>
      <c r="AR1979" s="58"/>
      <c r="AW1979" s="65">
        <v>45495</v>
      </c>
      <c r="AX1979" s="56">
        <v>2930</v>
      </c>
      <c r="BA1979" s="184">
        <v>1460</v>
      </c>
      <c r="BD1979" s="56"/>
      <c r="CS1979" s="58">
        <f>+AL1979+AT1979</f>
        <v>1460</v>
      </c>
      <c r="CT1979" s="76">
        <f>+BA1979+BG1979+BM1979+BS1979+BY1979+CE1979+CK1979+CQ1979</f>
        <v>1460</v>
      </c>
      <c r="CU1979" s="76">
        <f>+CS1979-CT1979</f>
        <v>0</v>
      </c>
      <c r="CV1979" s="81">
        <f>+AE1979-AL1979-AT1979</f>
        <v>0</v>
      </c>
    </row>
    <row r="1980" spans="1:100">
      <c r="A1980" s="56" t="s">
        <v>796</v>
      </c>
      <c r="B1980" s="13">
        <v>48</v>
      </c>
      <c r="C1980" s="15" t="s">
        <v>402</v>
      </c>
      <c r="D1980" s="15" t="s">
        <v>403</v>
      </c>
      <c r="E1980" s="13"/>
      <c r="F1980" s="13"/>
      <c r="G1980" s="13" t="s">
        <v>261</v>
      </c>
      <c r="H1980" s="13">
        <v>1</v>
      </c>
      <c r="I1980" s="55">
        <v>128.80000000000001</v>
      </c>
      <c r="J1980" s="55">
        <v>39900</v>
      </c>
      <c r="K1980" s="15">
        <v>0</v>
      </c>
      <c r="L1980" s="15" t="s">
        <v>41</v>
      </c>
      <c r="M1980" s="62" t="s">
        <v>14</v>
      </c>
      <c r="N1980" s="202" t="s">
        <v>170</v>
      </c>
      <c r="O1980" s="56" t="s">
        <v>836</v>
      </c>
      <c r="S1980" s="56" t="s">
        <v>465</v>
      </c>
      <c r="T1980" s="57" t="s">
        <v>261</v>
      </c>
      <c r="U1980" s="57">
        <v>1</v>
      </c>
      <c r="V1980" s="125">
        <v>128.80000000000001</v>
      </c>
      <c r="W1980" s="125" t="s">
        <v>1017</v>
      </c>
      <c r="X1980" s="65">
        <v>45253</v>
      </c>
      <c r="Y1980" s="65">
        <v>45253</v>
      </c>
      <c r="Z1980" s="69" t="s">
        <v>1080</v>
      </c>
      <c r="AA1980" s="322">
        <v>40000</v>
      </c>
      <c r="AB1980" s="56">
        <v>24</v>
      </c>
      <c r="AC1980" s="56">
        <v>8</v>
      </c>
      <c r="AD1980" s="65">
        <v>45531</v>
      </c>
      <c r="AE1980" s="117">
        <v>1460</v>
      </c>
      <c r="AF1980" s="117"/>
      <c r="AG1980" s="56" t="s">
        <v>441</v>
      </c>
      <c r="AH1980" s="65">
        <v>45525</v>
      </c>
      <c r="AI1980" s="65"/>
      <c r="AJ1980" s="65"/>
      <c r="AK1980" s="56" t="s">
        <v>1835</v>
      </c>
      <c r="AL1980" s="58">
        <v>1460</v>
      </c>
      <c r="AN1980" s="58" t="s">
        <v>1847</v>
      </c>
      <c r="AP1980" s="58"/>
      <c r="AQ1980" s="58"/>
      <c r="AR1980" s="58"/>
      <c r="AW1980" s="65">
        <v>45525</v>
      </c>
      <c r="AX1980" s="56">
        <v>3072</v>
      </c>
      <c r="BA1980" s="184">
        <v>1460</v>
      </c>
      <c r="BD1980" s="56"/>
      <c r="CS1980" s="58">
        <f>+AL1980+AT1980</f>
        <v>1460</v>
      </c>
      <c r="CT1980" s="76">
        <f>+BA1980+BG1980+BM1980+BS1980+BY1980+CE1980+CK1980+CQ1980</f>
        <v>1460</v>
      </c>
      <c r="CU1980" s="76">
        <f>+CS1980-CT1980</f>
        <v>0</v>
      </c>
      <c r="CV1980" s="81">
        <f>+AE1980-AL1980-AT1980</f>
        <v>0</v>
      </c>
    </row>
    <row r="1981" spans="1:100">
      <c r="A1981" s="56" t="s">
        <v>796</v>
      </c>
      <c r="B1981" s="13">
        <v>48</v>
      </c>
      <c r="C1981" s="15" t="s">
        <v>402</v>
      </c>
      <c r="D1981" s="15" t="s">
        <v>403</v>
      </c>
      <c r="E1981" s="13"/>
      <c r="F1981" s="13"/>
      <c r="G1981" s="13" t="s">
        <v>261</v>
      </c>
      <c r="H1981" s="13">
        <v>1</v>
      </c>
      <c r="I1981" s="55">
        <v>128.80000000000001</v>
      </c>
      <c r="J1981" s="55">
        <v>39900</v>
      </c>
      <c r="K1981" s="15">
        <v>0</v>
      </c>
      <c r="L1981" s="15" t="s">
        <v>41</v>
      </c>
      <c r="M1981" s="62" t="s">
        <v>14</v>
      </c>
      <c r="N1981" s="202" t="s">
        <v>170</v>
      </c>
      <c r="O1981" s="56" t="s">
        <v>836</v>
      </c>
      <c r="S1981" s="56" t="s">
        <v>465</v>
      </c>
      <c r="T1981" s="57" t="s">
        <v>261</v>
      </c>
      <c r="U1981" s="57">
        <v>1</v>
      </c>
      <c r="V1981" s="125">
        <v>128.80000000000001</v>
      </c>
      <c r="W1981" s="125" t="s">
        <v>1017</v>
      </c>
      <c r="X1981" s="65">
        <v>45253</v>
      </c>
      <c r="Y1981" s="65">
        <v>45253</v>
      </c>
      <c r="Z1981" s="69" t="s">
        <v>1080</v>
      </c>
      <c r="AA1981" s="322">
        <v>40000</v>
      </c>
      <c r="AB1981" s="56">
        <v>24</v>
      </c>
      <c r="AC1981" s="56">
        <v>9</v>
      </c>
      <c r="AD1981" s="65">
        <v>45561</v>
      </c>
      <c r="AE1981" s="117">
        <v>1460</v>
      </c>
      <c r="AF1981" s="117"/>
      <c r="AG1981" s="56" t="s">
        <v>441</v>
      </c>
      <c r="AH1981" s="65">
        <v>45561</v>
      </c>
      <c r="AI1981" s="65"/>
      <c r="AJ1981" s="65"/>
      <c r="AK1981" s="56" t="s">
        <v>1836</v>
      </c>
      <c r="AL1981" s="58">
        <v>1460</v>
      </c>
      <c r="AN1981" s="58" t="s">
        <v>1848</v>
      </c>
      <c r="AP1981" s="58"/>
      <c r="AQ1981" s="58"/>
      <c r="AR1981" s="58"/>
      <c r="AW1981" s="65">
        <v>45561</v>
      </c>
      <c r="AX1981" s="56">
        <v>3198</v>
      </c>
      <c r="BA1981" s="184">
        <v>1460</v>
      </c>
      <c r="BD1981" s="56"/>
      <c r="CS1981" s="58">
        <f>+AL1981+AT1981</f>
        <v>1460</v>
      </c>
      <c r="CT1981" s="76">
        <f>+BA1981+BG1981+BM1981+BS1981+BY1981+CE1981+CK1981+CQ1981</f>
        <v>1460</v>
      </c>
      <c r="CU1981" s="76">
        <f>+CS1981-CT1981</f>
        <v>0</v>
      </c>
      <c r="CV1981" s="81">
        <f>+AE1981-AL1981-AT1981</f>
        <v>0</v>
      </c>
    </row>
    <row r="1982" spans="1:100">
      <c r="A1982" s="56" t="s">
        <v>796</v>
      </c>
      <c r="B1982" s="13">
        <v>48</v>
      </c>
      <c r="C1982" s="15" t="s">
        <v>402</v>
      </c>
      <c r="D1982" s="15" t="s">
        <v>403</v>
      </c>
      <c r="E1982" s="13"/>
      <c r="F1982" s="13"/>
      <c r="G1982" s="13" t="s">
        <v>261</v>
      </c>
      <c r="H1982" s="13">
        <v>1</v>
      </c>
      <c r="I1982" s="55">
        <v>128.80000000000001</v>
      </c>
      <c r="J1982" s="55">
        <v>39900</v>
      </c>
      <c r="K1982" s="15">
        <v>0</v>
      </c>
      <c r="L1982" s="15" t="s">
        <v>41</v>
      </c>
      <c r="M1982" s="62" t="s">
        <v>14</v>
      </c>
      <c r="N1982" s="202" t="s">
        <v>170</v>
      </c>
      <c r="O1982" s="56" t="s">
        <v>836</v>
      </c>
      <c r="S1982" s="56" t="s">
        <v>465</v>
      </c>
      <c r="T1982" s="57" t="s">
        <v>261</v>
      </c>
      <c r="U1982" s="57">
        <v>1</v>
      </c>
      <c r="V1982" s="125">
        <v>128.80000000000001</v>
      </c>
      <c r="W1982" s="125" t="s">
        <v>1017</v>
      </c>
      <c r="X1982" s="65">
        <v>45253</v>
      </c>
      <c r="Y1982" s="65">
        <v>45253</v>
      </c>
      <c r="Z1982" s="69" t="s">
        <v>1080</v>
      </c>
      <c r="AA1982" s="322">
        <v>40000</v>
      </c>
      <c r="AB1982" s="56">
        <v>24</v>
      </c>
      <c r="AC1982" s="56">
        <v>10</v>
      </c>
      <c r="AD1982" s="65">
        <v>45591</v>
      </c>
      <c r="AE1982" s="117">
        <v>1460</v>
      </c>
      <c r="AF1982" s="117"/>
      <c r="AG1982" s="56" t="s">
        <v>441</v>
      </c>
      <c r="AH1982" s="65">
        <v>45586</v>
      </c>
      <c r="AI1982" s="65"/>
      <c r="AJ1982" s="65"/>
      <c r="AK1982" s="56" t="s">
        <v>1837</v>
      </c>
      <c r="AL1982" s="58">
        <v>1460</v>
      </c>
      <c r="AN1982" s="58" t="s">
        <v>1849</v>
      </c>
      <c r="AP1982" s="58"/>
      <c r="AQ1982" s="58"/>
      <c r="AR1982" s="58"/>
      <c r="AW1982" s="65">
        <v>45586</v>
      </c>
      <c r="AX1982" s="56">
        <v>3308</v>
      </c>
      <c r="BA1982" s="184">
        <v>1460</v>
      </c>
      <c r="BD1982" s="56"/>
      <c r="CS1982" s="58">
        <f>+AL1982+AT1982</f>
        <v>1460</v>
      </c>
      <c r="CT1982" s="76">
        <f>+BA1982+BG1982+BM1982+BS1982+BY1982+CE1982+CK1982+CQ1982</f>
        <v>1460</v>
      </c>
      <c r="CU1982" s="76">
        <f>+CS1982-CT1982</f>
        <v>0</v>
      </c>
      <c r="CV1982" s="81">
        <f>+AE1982-AL1982-AT1982</f>
        <v>0</v>
      </c>
    </row>
    <row r="1983" spans="1:100">
      <c r="A1983" s="56" t="s">
        <v>796</v>
      </c>
      <c r="B1983" s="13">
        <v>48</v>
      </c>
      <c r="C1983" s="15" t="s">
        <v>402</v>
      </c>
      <c r="D1983" s="15" t="s">
        <v>403</v>
      </c>
      <c r="E1983" s="13"/>
      <c r="F1983" s="13"/>
      <c r="G1983" s="13" t="s">
        <v>261</v>
      </c>
      <c r="H1983" s="13">
        <v>1</v>
      </c>
      <c r="I1983" s="55">
        <v>128.80000000000001</v>
      </c>
      <c r="J1983" s="55">
        <v>39900</v>
      </c>
      <c r="K1983" s="15">
        <v>0</v>
      </c>
      <c r="L1983" s="15" t="s">
        <v>41</v>
      </c>
      <c r="M1983" s="62" t="s">
        <v>14</v>
      </c>
      <c r="N1983" s="202" t="s">
        <v>170</v>
      </c>
      <c r="O1983" s="56" t="s">
        <v>836</v>
      </c>
      <c r="S1983" s="56" t="s">
        <v>465</v>
      </c>
      <c r="T1983" s="57" t="s">
        <v>261</v>
      </c>
      <c r="U1983" s="57">
        <v>1</v>
      </c>
      <c r="V1983" s="125">
        <v>128.80000000000001</v>
      </c>
      <c r="W1983" s="125" t="s">
        <v>1017</v>
      </c>
      <c r="X1983" s="65">
        <v>45253</v>
      </c>
      <c r="Y1983" s="65">
        <v>45253</v>
      </c>
      <c r="Z1983" s="69" t="s">
        <v>1080</v>
      </c>
      <c r="AA1983" s="322">
        <v>40000</v>
      </c>
      <c r="AB1983" s="56">
        <v>24</v>
      </c>
      <c r="AC1983" s="56">
        <v>11</v>
      </c>
      <c r="AD1983" s="65">
        <v>45621</v>
      </c>
      <c r="AE1983" s="117">
        <v>1460</v>
      </c>
      <c r="AF1983" s="117"/>
      <c r="AG1983" s="56" t="s">
        <v>441</v>
      </c>
      <c r="AH1983" s="65">
        <v>45625</v>
      </c>
      <c r="AI1983" s="65"/>
      <c r="AJ1983" s="65"/>
      <c r="AK1983" s="56" t="s">
        <v>1838</v>
      </c>
      <c r="AL1983" s="58">
        <v>1460</v>
      </c>
      <c r="AN1983" s="58" t="s">
        <v>1850</v>
      </c>
      <c r="AP1983" s="58"/>
      <c r="AQ1983" s="58"/>
      <c r="AR1983" s="58"/>
      <c r="AW1983" s="65">
        <v>45625</v>
      </c>
      <c r="AX1983" s="56">
        <v>3454</v>
      </c>
      <c r="BA1983" s="184">
        <v>1460</v>
      </c>
      <c r="BD1983" s="56"/>
      <c r="CS1983" s="58">
        <f>+AL1983+AT1983</f>
        <v>1460</v>
      </c>
      <c r="CT1983" s="76">
        <f>+BA1983+BG1983+BM1983+BS1983+BY1983+CE1983+CK1983+CQ1983</f>
        <v>1460</v>
      </c>
      <c r="CU1983" s="76">
        <f>+CS1983-CT1983</f>
        <v>0</v>
      </c>
      <c r="CV1983" s="81">
        <f>+AE1983-AL1983-AT1983</f>
        <v>0</v>
      </c>
    </row>
    <row r="1984" spans="1:100">
      <c r="A1984" s="56" t="s">
        <v>796</v>
      </c>
      <c r="B1984" s="13">
        <v>48</v>
      </c>
      <c r="C1984" s="15" t="s">
        <v>402</v>
      </c>
      <c r="D1984" s="15" t="s">
        <v>403</v>
      </c>
      <c r="E1984" s="13"/>
      <c r="F1984" s="13"/>
      <c r="G1984" s="13" t="s">
        <v>261</v>
      </c>
      <c r="H1984" s="13">
        <v>1</v>
      </c>
      <c r="I1984" s="55">
        <v>128.80000000000001</v>
      </c>
      <c r="J1984" s="55">
        <v>39900</v>
      </c>
      <c r="K1984" s="15">
        <v>0</v>
      </c>
      <c r="L1984" s="15" t="s">
        <v>41</v>
      </c>
      <c r="M1984" s="62" t="s">
        <v>14</v>
      </c>
      <c r="N1984" s="202" t="s">
        <v>170</v>
      </c>
      <c r="O1984" s="56" t="s">
        <v>836</v>
      </c>
      <c r="S1984" s="56" t="s">
        <v>465</v>
      </c>
      <c r="T1984" s="57" t="s">
        <v>261</v>
      </c>
      <c r="U1984" s="57">
        <v>1</v>
      </c>
      <c r="V1984" s="125">
        <v>128.80000000000001</v>
      </c>
      <c r="W1984" s="125" t="s">
        <v>1017</v>
      </c>
      <c r="X1984" s="65">
        <v>45253</v>
      </c>
      <c r="Y1984" s="65">
        <v>45253</v>
      </c>
      <c r="Z1984" s="69" t="s">
        <v>1080</v>
      </c>
      <c r="AA1984" s="322">
        <v>40000</v>
      </c>
      <c r="AB1984" s="56">
        <v>24</v>
      </c>
      <c r="AC1984" s="56">
        <v>12</v>
      </c>
      <c r="AD1984" s="65">
        <v>45651</v>
      </c>
      <c r="AE1984" s="117">
        <v>1460</v>
      </c>
      <c r="AF1984" s="117"/>
      <c r="AG1984" s="56" t="s">
        <v>441</v>
      </c>
      <c r="AH1984" s="65">
        <v>45649</v>
      </c>
      <c r="AI1984" s="65"/>
      <c r="AJ1984" s="65"/>
      <c r="AK1984" s="56" t="s">
        <v>1839</v>
      </c>
      <c r="AL1984" s="58">
        <v>1460</v>
      </c>
      <c r="AN1984" s="58" t="s">
        <v>1851</v>
      </c>
      <c r="AP1984" s="58"/>
      <c r="AQ1984" s="58"/>
      <c r="AR1984" s="58"/>
      <c r="AW1984" s="65">
        <v>45648</v>
      </c>
      <c r="AX1984" s="56">
        <v>3517</v>
      </c>
      <c r="BA1984" s="184">
        <v>1460</v>
      </c>
      <c r="BD1984" s="56"/>
      <c r="CS1984" s="58">
        <f>+AL1984+AT1984</f>
        <v>1460</v>
      </c>
      <c r="CT1984" s="76">
        <f>+BA1984+BG1984+BM1984+BS1984+BY1984+CE1984+CK1984+CQ1984</f>
        <v>1460</v>
      </c>
      <c r="CU1984" s="76">
        <f>+CS1984-CT1984</f>
        <v>0</v>
      </c>
      <c r="CV1984" s="81">
        <f>+AE1984-AL1984-AT1984</f>
        <v>0</v>
      </c>
    </row>
    <row r="1985" spans="1:100">
      <c r="A1985" s="56" t="s">
        <v>796</v>
      </c>
      <c r="B1985" s="13">
        <v>48</v>
      </c>
      <c r="C1985" s="15" t="s">
        <v>402</v>
      </c>
      <c r="D1985" s="15" t="s">
        <v>403</v>
      </c>
      <c r="E1985" s="13"/>
      <c r="F1985" s="13"/>
      <c r="G1985" s="13" t="s">
        <v>261</v>
      </c>
      <c r="H1985" s="13">
        <v>1</v>
      </c>
      <c r="I1985" s="55">
        <v>128.80000000000001</v>
      </c>
      <c r="J1985" s="55">
        <v>39900</v>
      </c>
      <c r="K1985" s="15">
        <v>0</v>
      </c>
      <c r="L1985" s="15" t="s">
        <v>41</v>
      </c>
      <c r="M1985" s="62" t="s">
        <v>14</v>
      </c>
      <c r="N1985" s="202" t="s">
        <v>170</v>
      </c>
      <c r="O1985" s="56" t="s">
        <v>836</v>
      </c>
      <c r="S1985" s="56" t="s">
        <v>465</v>
      </c>
      <c r="T1985" s="57" t="s">
        <v>261</v>
      </c>
      <c r="U1985" s="57">
        <v>1</v>
      </c>
      <c r="V1985" s="125">
        <v>128.80000000000001</v>
      </c>
      <c r="W1985" s="125" t="s">
        <v>1017</v>
      </c>
      <c r="X1985" s="65">
        <v>45253</v>
      </c>
      <c r="Y1985" s="65">
        <v>45253</v>
      </c>
      <c r="Z1985" s="69" t="s">
        <v>1080</v>
      </c>
      <c r="AA1985" s="322">
        <v>40000</v>
      </c>
      <c r="AB1985" s="56">
        <v>24</v>
      </c>
      <c r="AC1985" s="56">
        <v>13</v>
      </c>
      <c r="AD1985" s="65">
        <v>45681</v>
      </c>
      <c r="AE1985" s="117">
        <v>1460</v>
      </c>
      <c r="AF1985" s="117"/>
      <c r="AG1985" s="56" t="s">
        <v>441</v>
      </c>
      <c r="AH1985" s="65">
        <v>45684</v>
      </c>
      <c r="AI1985" s="65"/>
      <c r="AJ1985" s="65"/>
      <c r="AK1985" s="56" t="s">
        <v>1852</v>
      </c>
      <c r="AL1985" s="58">
        <v>1460</v>
      </c>
      <c r="AN1985" s="58" t="s">
        <v>1861</v>
      </c>
      <c r="AP1985" s="58"/>
      <c r="AQ1985" s="58"/>
      <c r="AR1985" s="58"/>
      <c r="AW1985" s="65">
        <v>45684</v>
      </c>
      <c r="AX1985" s="56">
        <v>3654</v>
      </c>
      <c r="BA1985" s="184">
        <v>1460</v>
      </c>
      <c r="BD1985" s="56"/>
      <c r="CS1985" s="58">
        <f>+AL1985+AT1985</f>
        <v>1460</v>
      </c>
      <c r="CT1985" s="76">
        <f>+BA1985+BG1985+BM1985+BS1985+BY1985+CE1985+CK1985+CQ1985</f>
        <v>1460</v>
      </c>
      <c r="CU1985" s="76">
        <f>+CS1985-CT1985</f>
        <v>0</v>
      </c>
      <c r="CV1985" s="81">
        <f>+AE1985-AL1985-AT1985</f>
        <v>0</v>
      </c>
    </row>
    <row r="1986" spans="1:100">
      <c r="A1986" s="56" t="s">
        <v>796</v>
      </c>
      <c r="B1986" s="13">
        <v>48</v>
      </c>
      <c r="C1986" s="15" t="s">
        <v>402</v>
      </c>
      <c r="D1986" s="15" t="s">
        <v>403</v>
      </c>
      <c r="E1986" s="13"/>
      <c r="F1986" s="13"/>
      <c r="G1986" s="13" t="s">
        <v>261</v>
      </c>
      <c r="H1986" s="13">
        <v>1</v>
      </c>
      <c r="I1986" s="55">
        <v>128.80000000000001</v>
      </c>
      <c r="J1986" s="55">
        <v>39900</v>
      </c>
      <c r="K1986" s="15">
        <v>0</v>
      </c>
      <c r="L1986" s="15" t="s">
        <v>41</v>
      </c>
      <c r="M1986" s="62" t="s">
        <v>14</v>
      </c>
      <c r="N1986" s="202" t="s">
        <v>170</v>
      </c>
      <c r="O1986" s="56" t="s">
        <v>836</v>
      </c>
      <c r="S1986" s="56" t="s">
        <v>465</v>
      </c>
      <c r="T1986" s="57" t="s">
        <v>261</v>
      </c>
      <c r="U1986" s="57">
        <v>1</v>
      </c>
      <c r="V1986" s="125">
        <v>128.80000000000001</v>
      </c>
      <c r="W1986" s="125" t="s">
        <v>1017</v>
      </c>
      <c r="X1986" s="65">
        <v>45253</v>
      </c>
      <c r="Y1986" s="65">
        <v>45253</v>
      </c>
      <c r="Z1986" s="69" t="s">
        <v>1080</v>
      </c>
      <c r="AA1986" s="322">
        <v>40000</v>
      </c>
      <c r="AB1986" s="56">
        <v>24</v>
      </c>
      <c r="AC1986" s="56">
        <v>14</v>
      </c>
      <c r="AD1986" s="65">
        <v>45711</v>
      </c>
      <c r="AE1986" s="117">
        <v>1460</v>
      </c>
      <c r="AF1986" s="117"/>
      <c r="AG1986" s="56" t="s">
        <v>441</v>
      </c>
      <c r="AH1986" s="65">
        <v>45713</v>
      </c>
      <c r="AI1986" s="65"/>
      <c r="AJ1986" s="65"/>
      <c r="AK1986" s="56" t="s">
        <v>1853</v>
      </c>
      <c r="AL1986" s="58">
        <v>1460</v>
      </c>
      <c r="AN1986" s="58" t="s">
        <v>1862</v>
      </c>
      <c r="AP1986" s="58"/>
      <c r="AQ1986" s="58"/>
      <c r="AR1986" s="58"/>
      <c r="AW1986" s="65">
        <v>45713</v>
      </c>
      <c r="AX1986" s="56">
        <v>3787</v>
      </c>
      <c r="BA1986" s="184">
        <v>1460</v>
      </c>
      <c r="BD1986" s="56"/>
      <c r="CS1986" s="58">
        <f>+AL1986+AT1986</f>
        <v>1460</v>
      </c>
      <c r="CT1986" s="76">
        <f>+BA1986+BG1986+BM1986+BS1986+BY1986+CE1986+CK1986+CQ1986</f>
        <v>1460</v>
      </c>
      <c r="CU1986" s="76">
        <f>+CS1986-CT1986</f>
        <v>0</v>
      </c>
      <c r="CV1986" s="81">
        <f>+AE1986-AL1986-AT1986</f>
        <v>0</v>
      </c>
    </row>
    <row r="1987" spans="1:100">
      <c r="A1987" s="56" t="s">
        <v>796</v>
      </c>
      <c r="B1987" s="13">
        <v>48</v>
      </c>
      <c r="C1987" s="15" t="s">
        <v>402</v>
      </c>
      <c r="D1987" s="15" t="s">
        <v>403</v>
      </c>
      <c r="E1987" s="13"/>
      <c r="F1987" s="13"/>
      <c r="G1987" s="13" t="s">
        <v>261</v>
      </c>
      <c r="H1987" s="13">
        <v>1</v>
      </c>
      <c r="I1987" s="55">
        <v>128.80000000000001</v>
      </c>
      <c r="J1987" s="55">
        <v>39900</v>
      </c>
      <c r="K1987" s="15">
        <v>0</v>
      </c>
      <c r="L1987" s="15" t="s">
        <v>41</v>
      </c>
      <c r="M1987" s="62" t="s">
        <v>14</v>
      </c>
      <c r="N1987" s="202" t="s">
        <v>170</v>
      </c>
      <c r="O1987" s="56" t="s">
        <v>836</v>
      </c>
      <c r="S1987" s="56" t="s">
        <v>465</v>
      </c>
      <c r="T1987" s="57" t="s">
        <v>261</v>
      </c>
      <c r="U1987" s="57">
        <v>1</v>
      </c>
      <c r="V1987" s="125">
        <v>128.80000000000001</v>
      </c>
      <c r="W1987" s="125" t="s">
        <v>1017</v>
      </c>
      <c r="X1987" s="65">
        <v>45253</v>
      </c>
      <c r="Y1987" s="65">
        <v>45253</v>
      </c>
      <c r="Z1987" s="69" t="s">
        <v>1080</v>
      </c>
      <c r="AA1987" s="322">
        <v>40000</v>
      </c>
      <c r="AB1987" s="56">
        <v>24</v>
      </c>
      <c r="AC1987" s="56">
        <v>15</v>
      </c>
      <c r="AD1987" s="65">
        <v>45741</v>
      </c>
      <c r="AE1987" s="117">
        <v>1460</v>
      </c>
      <c r="AF1987" s="117"/>
      <c r="AG1987" s="56" t="s">
        <v>441</v>
      </c>
      <c r="AH1987" s="65">
        <v>45742</v>
      </c>
      <c r="AI1987" s="65"/>
      <c r="AJ1987" s="65"/>
      <c r="AK1987" s="56" t="s">
        <v>1854</v>
      </c>
      <c r="AL1987" s="58">
        <v>1460</v>
      </c>
      <c r="AN1987" s="58" t="s">
        <v>1863</v>
      </c>
      <c r="AP1987" s="58"/>
      <c r="AQ1987" s="58"/>
      <c r="AR1987" s="58"/>
      <c r="AW1987" s="65">
        <v>45742</v>
      </c>
      <c r="AX1987" s="56">
        <v>3923</v>
      </c>
      <c r="BA1987" s="184">
        <v>1460</v>
      </c>
      <c r="BD1987" s="56"/>
      <c r="CS1987" s="58">
        <f>+AL1987+AT1987</f>
        <v>1460</v>
      </c>
      <c r="CT1987" s="76">
        <f>+BA1987+BG1987+BM1987+BS1987+BY1987+CE1987+CK1987+CQ1987</f>
        <v>1460</v>
      </c>
      <c r="CU1987" s="76">
        <f>+CS1987-CT1987</f>
        <v>0</v>
      </c>
      <c r="CV1987" s="81">
        <f>+AE1987-AL1987-AT1987</f>
        <v>0</v>
      </c>
    </row>
    <row r="1988" spans="1:100">
      <c r="A1988" s="56" t="s">
        <v>796</v>
      </c>
      <c r="B1988" s="13">
        <v>48</v>
      </c>
      <c r="C1988" s="15" t="s">
        <v>402</v>
      </c>
      <c r="D1988" s="15" t="s">
        <v>403</v>
      </c>
      <c r="E1988" s="13"/>
      <c r="F1988" s="13"/>
      <c r="G1988" s="13" t="s">
        <v>261</v>
      </c>
      <c r="H1988" s="13">
        <v>1</v>
      </c>
      <c r="I1988" s="55">
        <v>128.80000000000001</v>
      </c>
      <c r="J1988" s="55">
        <v>39900</v>
      </c>
      <c r="K1988" s="15">
        <v>0</v>
      </c>
      <c r="L1988" s="15" t="s">
        <v>41</v>
      </c>
      <c r="M1988" s="62" t="s">
        <v>14</v>
      </c>
      <c r="N1988" s="202" t="s">
        <v>170</v>
      </c>
      <c r="O1988" s="56" t="s">
        <v>836</v>
      </c>
      <c r="S1988" s="56" t="s">
        <v>465</v>
      </c>
      <c r="T1988" s="57" t="s">
        <v>261</v>
      </c>
      <c r="U1988" s="57">
        <v>1</v>
      </c>
      <c r="V1988" s="125">
        <v>128.80000000000001</v>
      </c>
      <c r="W1988" s="125" t="s">
        <v>1017</v>
      </c>
      <c r="X1988" s="65">
        <v>45253</v>
      </c>
      <c r="Y1988" s="65">
        <v>45253</v>
      </c>
      <c r="Z1988" s="69" t="s">
        <v>1080</v>
      </c>
      <c r="AA1988" s="322">
        <v>40000</v>
      </c>
      <c r="AB1988" s="56">
        <v>24</v>
      </c>
      <c r="AC1988" s="56">
        <v>16</v>
      </c>
      <c r="AD1988" s="65">
        <v>45771</v>
      </c>
      <c r="AE1988" s="117">
        <v>1460</v>
      </c>
      <c r="AF1988" s="117"/>
      <c r="AG1988" s="56" t="s">
        <v>441</v>
      </c>
      <c r="AH1988" s="65">
        <v>45768</v>
      </c>
      <c r="AI1988" s="65"/>
      <c r="AJ1988" s="65"/>
      <c r="AK1988" s="56" t="s">
        <v>1855</v>
      </c>
      <c r="AL1988" s="58">
        <v>1460</v>
      </c>
      <c r="AN1988" s="58" t="s">
        <v>1864</v>
      </c>
      <c r="AP1988" s="58"/>
      <c r="AQ1988" s="58"/>
      <c r="AR1988" s="58"/>
      <c r="AW1988" s="65">
        <v>45767</v>
      </c>
      <c r="AX1988" s="56">
        <v>4026</v>
      </c>
      <c r="BA1988" s="184">
        <v>1460</v>
      </c>
      <c r="BD1988" s="56"/>
      <c r="CS1988" s="58">
        <f>+AL1988+AT1988</f>
        <v>1460</v>
      </c>
      <c r="CT1988" s="76">
        <f>+BA1988+BG1988+BM1988+BS1988+BY1988+CE1988+CK1988+CQ1988</f>
        <v>1460</v>
      </c>
      <c r="CU1988" s="76">
        <f>+CS1988-CT1988</f>
        <v>0</v>
      </c>
      <c r="CV1988" s="81">
        <f>+AE1988-AL1988-AT1988</f>
        <v>0</v>
      </c>
    </row>
    <row r="1989" spans="1:100">
      <c r="A1989" s="56" t="s">
        <v>796</v>
      </c>
      <c r="B1989" s="13">
        <v>48</v>
      </c>
      <c r="C1989" s="15" t="s">
        <v>402</v>
      </c>
      <c r="D1989" s="15" t="s">
        <v>403</v>
      </c>
      <c r="E1989" s="13"/>
      <c r="F1989" s="13"/>
      <c r="G1989" s="13" t="s">
        <v>261</v>
      </c>
      <c r="H1989" s="13">
        <v>1</v>
      </c>
      <c r="I1989" s="55">
        <v>128.80000000000001</v>
      </c>
      <c r="J1989" s="55">
        <v>39900</v>
      </c>
      <c r="K1989" s="15">
        <v>0</v>
      </c>
      <c r="L1989" s="15" t="s">
        <v>41</v>
      </c>
      <c r="M1989" s="62" t="s">
        <v>14</v>
      </c>
      <c r="N1989" s="202" t="s">
        <v>170</v>
      </c>
      <c r="O1989" s="56" t="s">
        <v>836</v>
      </c>
      <c r="S1989" s="56" t="s">
        <v>465</v>
      </c>
      <c r="T1989" s="57" t="s">
        <v>261</v>
      </c>
      <c r="U1989" s="57">
        <v>1</v>
      </c>
      <c r="V1989" s="125">
        <v>128.80000000000001</v>
      </c>
      <c r="W1989" s="125" t="s">
        <v>1017</v>
      </c>
      <c r="X1989" s="65">
        <v>45253</v>
      </c>
      <c r="Y1989" s="65">
        <v>45253</v>
      </c>
      <c r="Z1989" s="69" t="s">
        <v>1080</v>
      </c>
      <c r="AA1989" s="322">
        <v>40000</v>
      </c>
      <c r="AB1989" s="56">
        <v>24</v>
      </c>
      <c r="AC1989" s="56">
        <v>17</v>
      </c>
      <c r="AD1989" s="65">
        <v>45801</v>
      </c>
      <c r="AE1989" s="117">
        <v>1460</v>
      </c>
      <c r="AF1989" s="117"/>
      <c r="AG1989" s="56" t="s">
        <v>441</v>
      </c>
      <c r="AH1989" s="65">
        <v>45796</v>
      </c>
      <c r="AI1989" s="65"/>
      <c r="AJ1989" s="65"/>
      <c r="AK1989" s="56" t="s">
        <v>1856</v>
      </c>
      <c r="AL1989" s="58">
        <v>1460</v>
      </c>
      <c r="AN1989" s="58" t="s">
        <v>1865</v>
      </c>
      <c r="AP1989" s="58"/>
      <c r="AQ1989" s="58"/>
      <c r="AR1989" s="58"/>
      <c r="AW1989" s="65">
        <v>45796</v>
      </c>
      <c r="AX1989" s="56">
        <v>4185</v>
      </c>
      <c r="BA1989" s="184">
        <v>1460</v>
      </c>
      <c r="BD1989" s="56"/>
      <c r="CS1989" s="58">
        <f>+AL1989+AT1989</f>
        <v>1460</v>
      </c>
      <c r="CT1989" s="76">
        <f>+BA1989+BG1989+BM1989+BS1989+BY1989+CE1989+CK1989+CQ1989</f>
        <v>1460</v>
      </c>
      <c r="CU1989" s="76">
        <f>+CS1989-CT1989</f>
        <v>0</v>
      </c>
      <c r="CV1989" s="81">
        <f>+AE1989-AL1989-AT1989</f>
        <v>0</v>
      </c>
    </row>
    <row r="1990" spans="1:100">
      <c r="A1990" s="56" t="s">
        <v>796</v>
      </c>
      <c r="B1990" s="13">
        <v>48</v>
      </c>
      <c r="C1990" s="15" t="s">
        <v>402</v>
      </c>
      <c r="D1990" s="15" t="s">
        <v>403</v>
      </c>
      <c r="E1990" s="13"/>
      <c r="F1990" s="13"/>
      <c r="G1990" s="13" t="s">
        <v>261</v>
      </c>
      <c r="H1990" s="13">
        <v>1</v>
      </c>
      <c r="I1990" s="55">
        <v>128.80000000000001</v>
      </c>
      <c r="J1990" s="55">
        <v>39900</v>
      </c>
      <c r="K1990" s="15">
        <v>0</v>
      </c>
      <c r="L1990" s="15" t="s">
        <v>41</v>
      </c>
      <c r="M1990" s="62" t="s">
        <v>14</v>
      </c>
      <c r="N1990" s="202" t="s">
        <v>170</v>
      </c>
      <c r="O1990" s="56" t="s">
        <v>836</v>
      </c>
      <c r="S1990" s="56" t="s">
        <v>465</v>
      </c>
      <c r="T1990" s="57" t="s">
        <v>261</v>
      </c>
      <c r="U1990" s="57">
        <v>1</v>
      </c>
      <c r="V1990" s="125">
        <v>128.80000000000001</v>
      </c>
      <c r="W1990" s="125" t="s">
        <v>1017</v>
      </c>
      <c r="X1990" s="65">
        <v>45253</v>
      </c>
      <c r="Y1990" s="65">
        <v>45253</v>
      </c>
      <c r="Z1990" s="69" t="s">
        <v>1080</v>
      </c>
      <c r="AA1990" s="322">
        <v>40000</v>
      </c>
      <c r="AB1990" s="56">
        <v>24</v>
      </c>
      <c r="AC1990" s="56">
        <v>18</v>
      </c>
      <c r="AD1990" s="65">
        <v>45831</v>
      </c>
      <c r="AE1990" s="117">
        <v>1460</v>
      </c>
      <c r="AF1990" s="117"/>
      <c r="AG1990" s="56" t="s">
        <v>441</v>
      </c>
      <c r="AH1990" s="65">
        <v>45832</v>
      </c>
      <c r="AI1990" s="65"/>
      <c r="AJ1990" s="65"/>
      <c r="AK1990" s="56" t="s">
        <v>1857</v>
      </c>
      <c r="AL1990" s="58">
        <v>1460</v>
      </c>
      <c r="AN1990" s="58" t="s">
        <v>1866</v>
      </c>
      <c r="AP1990" s="58"/>
      <c r="AQ1990" s="58"/>
      <c r="AR1990" s="58"/>
      <c r="AW1990" s="65">
        <v>45832</v>
      </c>
      <c r="AX1990" s="56">
        <v>4336</v>
      </c>
      <c r="BA1990" s="184">
        <v>1460</v>
      </c>
      <c r="BD1990" s="56"/>
      <c r="CS1990" s="58">
        <f>+AL1990+AT1990</f>
        <v>1460</v>
      </c>
      <c r="CT1990" s="76">
        <f>+BA1990+BG1990+BM1990+BS1990+BY1990+CE1990+CK1990+CQ1990</f>
        <v>1460</v>
      </c>
      <c r="CU1990" s="76">
        <f>+CS1990-CT1990</f>
        <v>0</v>
      </c>
      <c r="CV1990" s="81">
        <f>+AE1990-AL1990-AT1990</f>
        <v>0</v>
      </c>
    </row>
    <row r="1991" spans="1:100">
      <c r="A1991" s="56" t="s">
        <v>796</v>
      </c>
      <c r="B1991" s="13">
        <v>48</v>
      </c>
      <c r="C1991" s="15" t="s">
        <v>402</v>
      </c>
      <c r="D1991" s="15" t="s">
        <v>403</v>
      </c>
      <c r="E1991" s="13"/>
      <c r="F1991" s="13"/>
      <c r="G1991" s="13" t="s">
        <v>261</v>
      </c>
      <c r="H1991" s="13">
        <v>1</v>
      </c>
      <c r="I1991" s="55">
        <v>128.80000000000001</v>
      </c>
      <c r="J1991" s="55">
        <v>39900</v>
      </c>
      <c r="K1991" s="15">
        <v>0</v>
      </c>
      <c r="L1991" s="15" t="s">
        <v>41</v>
      </c>
      <c r="M1991" s="62" t="s">
        <v>14</v>
      </c>
      <c r="N1991" s="202" t="s">
        <v>170</v>
      </c>
      <c r="O1991" s="56" t="s">
        <v>836</v>
      </c>
      <c r="S1991" s="56" t="s">
        <v>465</v>
      </c>
      <c r="T1991" s="57" t="s">
        <v>261</v>
      </c>
      <c r="U1991" s="57">
        <v>1</v>
      </c>
      <c r="V1991" s="125">
        <v>128.80000000000001</v>
      </c>
      <c r="W1991" s="125" t="s">
        <v>1017</v>
      </c>
      <c r="X1991" s="65">
        <v>45253</v>
      </c>
      <c r="Y1991" s="65">
        <v>45253</v>
      </c>
      <c r="Z1991" s="69" t="s">
        <v>1080</v>
      </c>
      <c r="AA1991" s="322">
        <v>40000</v>
      </c>
      <c r="AB1991" s="56">
        <v>24</v>
      </c>
      <c r="AC1991" s="56">
        <v>19</v>
      </c>
      <c r="AD1991" s="65">
        <v>45861</v>
      </c>
      <c r="AE1991" s="117">
        <v>1460</v>
      </c>
      <c r="AF1991" s="117"/>
      <c r="AG1991" s="56" t="s">
        <v>441</v>
      </c>
      <c r="AH1991" s="65">
        <v>45868</v>
      </c>
      <c r="AI1991" s="65"/>
      <c r="AJ1991" s="65"/>
      <c r="AK1991" s="56" t="s">
        <v>1858</v>
      </c>
      <c r="AL1991" s="58">
        <v>1460</v>
      </c>
      <c r="AN1991" s="58" t="s">
        <v>1867</v>
      </c>
      <c r="AP1991" s="58"/>
      <c r="AQ1991" s="58"/>
      <c r="AR1991" s="58"/>
      <c r="AW1991" s="65">
        <v>45864</v>
      </c>
      <c r="AX1991" s="56">
        <v>4478</v>
      </c>
      <c r="BA1991" s="184">
        <v>1460</v>
      </c>
      <c r="BD1991" s="56"/>
      <c r="CS1991" s="58">
        <f>+AL1991+AT1991</f>
        <v>1460</v>
      </c>
      <c r="CT1991" s="76">
        <f>+BA1991+BG1991+BM1991+BS1991+BY1991+CE1991+CK1991+CQ1991</f>
        <v>1460</v>
      </c>
      <c r="CU1991" s="76">
        <f>+CS1991-CT1991</f>
        <v>0</v>
      </c>
      <c r="CV1991" s="81">
        <f>+AE1991-AL1991-AT1991</f>
        <v>0</v>
      </c>
    </row>
    <row r="1992" spans="1:100">
      <c r="A1992" s="56" t="s">
        <v>796</v>
      </c>
      <c r="B1992" s="13">
        <v>48</v>
      </c>
      <c r="C1992" s="15" t="s">
        <v>402</v>
      </c>
      <c r="D1992" s="15" t="s">
        <v>403</v>
      </c>
      <c r="E1992" s="13"/>
      <c r="F1992" s="13"/>
      <c r="G1992" s="13" t="s">
        <v>261</v>
      </c>
      <c r="H1992" s="13">
        <v>1</v>
      </c>
      <c r="I1992" s="55">
        <v>128.80000000000001</v>
      </c>
      <c r="J1992" s="55">
        <v>39900</v>
      </c>
      <c r="K1992" s="15">
        <v>0</v>
      </c>
      <c r="L1992" s="15" t="s">
        <v>41</v>
      </c>
      <c r="M1992" s="62" t="s">
        <v>14</v>
      </c>
      <c r="N1992" s="202" t="s">
        <v>170</v>
      </c>
      <c r="O1992" s="56" t="s">
        <v>836</v>
      </c>
      <c r="S1992" s="56" t="s">
        <v>465</v>
      </c>
      <c r="T1992" s="57" t="s">
        <v>261</v>
      </c>
      <c r="U1992" s="57">
        <v>1</v>
      </c>
      <c r="V1992" s="125">
        <v>128.80000000000001</v>
      </c>
      <c r="W1992" s="125" t="s">
        <v>1017</v>
      </c>
      <c r="X1992" s="65">
        <v>45253</v>
      </c>
      <c r="Y1992" s="65">
        <v>45253</v>
      </c>
      <c r="Z1992" s="69" t="s">
        <v>1080</v>
      </c>
      <c r="AA1992" s="322">
        <v>40000</v>
      </c>
      <c r="AB1992" s="56">
        <v>24</v>
      </c>
      <c r="AC1992" s="56">
        <v>20</v>
      </c>
      <c r="AD1992" s="65">
        <v>45891</v>
      </c>
      <c r="AE1992" s="117">
        <v>1460</v>
      </c>
      <c r="AF1992" s="117"/>
      <c r="AG1992" s="56" t="s">
        <v>441</v>
      </c>
      <c r="AH1992" s="65">
        <v>45897</v>
      </c>
      <c r="AI1992" s="65"/>
      <c r="AJ1992" s="65"/>
      <c r="AK1992" s="56" t="s">
        <v>1859</v>
      </c>
      <c r="AL1992" s="58">
        <v>1460</v>
      </c>
      <c r="AN1992" s="58" t="s">
        <v>1868</v>
      </c>
      <c r="AP1992" s="58"/>
      <c r="AQ1992" s="58"/>
      <c r="AR1992" s="58"/>
      <c r="AW1992" s="65">
        <v>45897</v>
      </c>
      <c r="AX1992" s="56">
        <v>4616</v>
      </c>
      <c r="BA1992" s="184">
        <v>1460</v>
      </c>
      <c r="BD1992" s="56"/>
      <c r="CS1992" s="58">
        <f>+AL1992+AT1992</f>
        <v>1460</v>
      </c>
      <c r="CT1992" s="76">
        <f>+BA1992+BG1992+BM1992+BS1992+BY1992+CE1992+CK1992+CQ1992</f>
        <v>1460</v>
      </c>
      <c r="CU1992" s="76">
        <f>+CS1992-CT1992</f>
        <v>0</v>
      </c>
      <c r="CV1992" s="81">
        <f>+AE1992-AL1992-AT1992</f>
        <v>0</v>
      </c>
    </row>
    <row r="1993" spans="1:100">
      <c r="A1993" s="56" t="s">
        <v>796</v>
      </c>
      <c r="B1993" s="13">
        <v>48</v>
      </c>
      <c r="C1993" s="15" t="s">
        <v>402</v>
      </c>
      <c r="D1993" s="15" t="s">
        <v>403</v>
      </c>
      <c r="E1993" s="13"/>
      <c r="F1993" s="13"/>
      <c r="G1993" s="13" t="s">
        <v>261</v>
      </c>
      <c r="H1993" s="13">
        <v>1</v>
      </c>
      <c r="I1993" s="55">
        <v>128.80000000000001</v>
      </c>
      <c r="J1993" s="55">
        <v>39900</v>
      </c>
      <c r="K1993" s="15">
        <v>0</v>
      </c>
      <c r="L1993" s="15" t="s">
        <v>41</v>
      </c>
      <c r="M1993" s="62" t="s">
        <v>14</v>
      </c>
      <c r="N1993" s="202" t="s">
        <v>170</v>
      </c>
      <c r="O1993" s="56" t="s">
        <v>836</v>
      </c>
      <c r="S1993" s="56" t="s">
        <v>465</v>
      </c>
      <c r="T1993" s="57" t="s">
        <v>261</v>
      </c>
      <c r="U1993" s="57">
        <v>1</v>
      </c>
      <c r="V1993" s="125">
        <v>128.80000000000001</v>
      </c>
      <c r="W1993" s="125" t="s">
        <v>1017</v>
      </c>
      <c r="X1993" s="65">
        <v>45253</v>
      </c>
      <c r="Y1993" s="65">
        <v>45253</v>
      </c>
      <c r="Z1993" s="69" t="s">
        <v>1080</v>
      </c>
      <c r="AA1993" s="322">
        <v>40000</v>
      </c>
      <c r="AB1993" s="56">
        <v>24</v>
      </c>
      <c r="AC1993" s="56">
        <v>21</v>
      </c>
      <c r="AD1993" s="65">
        <v>45921</v>
      </c>
      <c r="AE1993" s="117">
        <v>1460</v>
      </c>
      <c r="AF1993" s="117"/>
      <c r="AG1993" s="56" t="s">
        <v>441</v>
      </c>
      <c r="AH1993" s="65">
        <v>45922</v>
      </c>
      <c r="AI1993" s="65"/>
      <c r="AJ1993" s="65"/>
      <c r="AK1993" s="56" t="s">
        <v>1860</v>
      </c>
      <c r="AL1993" s="58">
        <v>1460</v>
      </c>
      <c r="AN1993" s="58" t="s">
        <v>1869</v>
      </c>
      <c r="AP1993" s="58"/>
      <c r="AQ1993" s="58"/>
      <c r="AR1993" s="58"/>
      <c r="AW1993" s="65">
        <v>45920</v>
      </c>
      <c r="AX1993" s="56">
        <v>4769</v>
      </c>
      <c r="BA1993" s="184">
        <v>1460</v>
      </c>
      <c r="BD1993" s="56"/>
      <c r="CS1993" s="58">
        <f>+AL1993+AT1993</f>
        <v>1460</v>
      </c>
      <c r="CT1993" s="76">
        <f>+BA1993+BG1993+BM1993+BS1993+BY1993+CE1993+CK1993+CQ1993</f>
        <v>1460</v>
      </c>
      <c r="CU1993" s="76">
        <f>+CS1993-CT1993</f>
        <v>0</v>
      </c>
      <c r="CV1993" s="81">
        <f>+AE1993-AL1993-AT1993</f>
        <v>0</v>
      </c>
    </row>
    <row r="1994" spans="1:100">
      <c r="A1994" s="56" t="s">
        <v>796</v>
      </c>
      <c r="B1994" s="13">
        <v>48</v>
      </c>
      <c r="C1994" s="15" t="s">
        <v>402</v>
      </c>
      <c r="D1994" s="15" t="s">
        <v>403</v>
      </c>
      <c r="E1994" s="13"/>
      <c r="F1994" s="13"/>
      <c r="G1994" s="13" t="s">
        <v>261</v>
      </c>
      <c r="H1994" s="13">
        <v>1</v>
      </c>
      <c r="I1994" s="55">
        <v>128.80000000000001</v>
      </c>
      <c r="J1994" s="55">
        <v>39900</v>
      </c>
      <c r="K1994" s="15">
        <v>0</v>
      </c>
      <c r="L1994" s="15" t="s">
        <v>41</v>
      </c>
      <c r="M1994" s="62" t="s">
        <v>14</v>
      </c>
      <c r="N1994" s="202" t="s">
        <v>170</v>
      </c>
      <c r="O1994" s="56" t="s">
        <v>836</v>
      </c>
      <c r="S1994" s="56" t="s">
        <v>465</v>
      </c>
      <c r="T1994" s="57" t="s">
        <v>261</v>
      </c>
      <c r="U1994" s="57">
        <v>1</v>
      </c>
      <c r="V1994" s="125">
        <v>128.80000000000001</v>
      </c>
      <c r="W1994" s="125" t="s">
        <v>1017</v>
      </c>
      <c r="X1994" s="65">
        <v>45253</v>
      </c>
      <c r="Y1994" s="65">
        <v>45253</v>
      </c>
      <c r="Z1994" s="69" t="s">
        <v>1080</v>
      </c>
      <c r="AA1994" s="322">
        <v>40000</v>
      </c>
      <c r="AB1994" s="56">
        <v>24</v>
      </c>
      <c r="AC1994" s="56">
        <v>22</v>
      </c>
      <c r="AD1994" s="65">
        <v>45951</v>
      </c>
      <c r="AE1994" s="117">
        <v>1460</v>
      </c>
      <c r="AF1994" s="117"/>
      <c r="AP1994" s="58"/>
      <c r="AQ1994" s="58"/>
      <c r="AR1994" s="58"/>
      <c r="AW1994" s="65"/>
      <c r="BA1994" s="184"/>
      <c r="BD1994" s="56"/>
      <c r="CS1994" s="58">
        <f>+AL1994+AT1994</f>
        <v>0</v>
      </c>
      <c r="CT1994" s="76">
        <f>+BA1994+BG1994+BM1994+BS1994+BY1994+CE1994+CK1994+CQ1994</f>
        <v>0</v>
      </c>
      <c r="CU1994" s="76">
        <f>+CS1994-CT1994</f>
        <v>0</v>
      </c>
      <c r="CV1994" s="81">
        <f>+AE1994-AL1994-AT1994</f>
        <v>1460</v>
      </c>
    </row>
    <row r="1995" spans="1:100">
      <c r="A1995" s="56" t="s">
        <v>796</v>
      </c>
      <c r="B1995" s="13">
        <v>48</v>
      </c>
      <c r="C1995" s="15" t="s">
        <v>402</v>
      </c>
      <c r="D1995" s="15" t="s">
        <v>403</v>
      </c>
      <c r="E1995" s="13"/>
      <c r="F1995" s="13"/>
      <c r="G1995" s="13" t="s">
        <v>261</v>
      </c>
      <c r="H1995" s="13">
        <v>1</v>
      </c>
      <c r="I1995" s="55">
        <v>128.80000000000001</v>
      </c>
      <c r="J1995" s="55">
        <v>39900</v>
      </c>
      <c r="K1995" s="15">
        <v>0</v>
      </c>
      <c r="L1995" s="15" t="s">
        <v>41</v>
      </c>
      <c r="M1995" s="62" t="s">
        <v>14</v>
      </c>
      <c r="N1995" s="202" t="s">
        <v>170</v>
      </c>
      <c r="O1995" s="56" t="s">
        <v>836</v>
      </c>
      <c r="S1995" s="56" t="s">
        <v>465</v>
      </c>
      <c r="T1995" s="57" t="s">
        <v>261</v>
      </c>
      <c r="U1995" s="57">
        <v>1</v>
      </c>
      <c r="V1995" s="125">
        <v>128.80000000000001</v>
      </c>
      <c r="W1995" s="125" t="s">
        <v>1017</v>
      </c>
      <c r="X1995" s="65">
        <v>45253</v>
      </c>
      <c r="Y1995" s="65">
        <v>45253</v>
      </c>
      <c r="Z1995" s="69" t="s">
        <v>1080</v>
      </c>
      <c r="AA1995" s="322">
        <v>40000</v>
      </c>
      <c r="AB1995" s="56">
        <v>24</v>
      </c>
      <c r="AC1995" s="56">
        <v>23</v>
      </c>
      <c r="AD1995" s="65">
        <v>45981</v>
      </c>
      <c r="AE1995" s="117">
        <v>1460</v>
      </c>
      <c r="AF1995" s="117"/>
      <c r="AP1995" s="58"/>
      <c r="AQ1995" s="58"/>
      <c r="AR1995" s="58"/>
      <c r="AW1995" s="56"/>
      <c r="BD1995" s="56"/>
      <c r="CS1995" s="58">
        <f>+AL1995+AT1995</f>
        <v>0</v>
      </c>
      <c r="CT1995" s="76">
        <f>+BA1995+BG1995+BM1995+BS1995+BY1995+CE1995+CK1995+CQ1995</f>
        <v>0</v>
      </c>
      <c r="CU1995" s="76">
        <f>+CS1995-CT1995</f>
        <v>0</v>
      </c>
      <c r="CV1995" s="81">
        <f>+AE1995-AL1995-AT1995</f>
        <v>1460</v>
      </c>
    </row>
    <row r="1996" spans="1:100">
      <c r="A1996" s="56" t="s">
        <v>796</v>
      </c>
      <c r="B1996" s="13">
        <v>48</v>
      </c>
      <c r="C1996" s="15" t="s">
        <v>402</v>
      </c>
      <c r="D1996" s="15" t="s">
        <v>403</v>
      </c>
      <c r="E1996" s="13"/>
      <c r="F1996" s="13"/>
      <c r="G1996" s="13" t="s">
        <v>261</v>
      </c>
      <c r="H1996" s="13">
        <v>1</v>
      </c>
      <c r="I1996" s="55">
        <v>128.80000000000001</v>
      </c>
      <c r="J1996" s="55">
        <v>39900</v>
      </c>
      <c r="K1996" s="15">
        <v>0</v>
      </c>
      <c r="L1996" s="15" t="s">
        <v>41</v>
      </c>
      <c r="M1996" s="62" t="s">
        <v>14</v>
      </c>
      <c r="N1996" s="202" t="s">
        <v>170</v>
      </c>
      <c r="O1996" s="56" t="s">
        <v>836</v>
      </c>
      <c r="S1996" s="56" t="s">
        <v>465</v>
      </c>
      <c r="T1996" s="57" t="s">
        <v>261</v>
      </c>
      <c r="U1996" s="57">
        <v>1</v>
      </c>
      <c r="V1996" s="125">
        <v>128.80000000000001</v>
      </c>
      <c r="W1996" s="125" t="s">
        <v>1017</v>
      </c>
      <c r="X1996" s="65">
        <v>45253</v>
      </c>
      <c r="Y1996" s="65">
        <v>45253</v>
      </c>
      <c r="Z1996" s="69" t="s">
        <v>1080</v>
      </c>
      <c r="AA1996" s="322">
        <v>40000</v>
      </c>
      <c r="AB1996" s="56">
        <v>24</v>
      </c>
      <c r="AC1996" s="56">
        <v>24</v>
      </c>
      <c r="AD1996" s="65">
        <v>46011</v>
      </c>
      <c r="AE1996" s="117">
        <v>1420</v>
      </c>
      <c r="AF1996" s="117"/>
      <c r="AP1996" s="58"/>
      <c r="AQ1996" s="58"/>
      <c r="AR1996" s="58"/>
      <c r="AW1996" s="56"/>
      <c r="BD1996" s="56"/>
      <c r="CS1996" s="58">
        <f>+AL1996+AT1996</f>
        <v>0</v>
      </c>
      <c r="CT1996" s="76">
        <f>+BA1996+BG1996+BM1996+BS1996+BY1996+CE1996+CK1996+CQ1996</f>
        <v>0</v>
      </c>
      <c r="CU1996" s="76">
        <f>+CS1996-CT1996</f>
        <v>0</v>
      </c>
      <c r="CV1996" s="81">
        <f>+AE1996-AL1996-AT1996</f>
        <v>1420</v>
      </c>
    </row>
    <row r="1997" spans="1:100">
      <c r="A1997" s="56" t="s">
        <v>797</v>
      </c>
      <c r="B1997" s="13">
        <v>70</v>
      </c>
      <c r="C1997" s="15" t="s">
        <v>402</v>
      </c>
      <c r="D1997" s="15" t="s">
        <v>403</v>
      </c>
      <c r="E1997" s="13"/>
      <c r="F1997" s="13"/>
      <c r="G1997" s="13" t="s">
        <v>263</v>
      </c>
      <c r="H1997" s="13">
        <v>4</v>
      </c>
      <c r="I1997" s="55">
        <v>90</v>
      </c>
      <c r="J1997" s="55">
        <v>25000</v>
      </c>
      <c r="K1997" s="15">
        <v>0</v>
      </c>
      <c r="L1997" s="15" t="s">
        <v>41</v>
      </c>
      <c r="M1997" s="62" t="s">
        <v>14</v>
      </c>
      <c r="N1997" s="56" t="s">
        <v>171</v>
      </c>
      <c r="O1997" s="56" t="s">
        <v>839</v>
      </c>
      <c r="S1997" s="56" t="s">
        <v>465</v>
      </c>
      <c r="T1997" s="57" t="s">
        <v>263</v>
      </c>
      <c r="U1997" s="57">
        <v>4</v>
      </c>
      <c r="V1997" s="125">
        <v>90</v>
      </c>
      <c r="W1997" s="125" t="s">
        <v>1017</v>
      </c>
      <c r="X1997" s="65">
        <v>44975</v>
      </c>
      <c r="Y1997" s="65">
        <v>45342</v>
      </c>
      <c r="Z1997" s="69" t="s">
        <v>1080</v>
      </c>
      <c r="AA1997" s="322">
        <v>25000</v>
      </c>
      <c r="AB1997" s="56">
        <v>2</v>
      </c>
      <c r="AC1997" s="56">
        <v>1</v>
      </c>
      <c r="AD1997" s="65">
        <v>45340</v>
      </c>
      <c r="AE1997" s="117">
        <v>2597.4</v>
      </c>
      <c r="AF1997" s="117"/>
      <c r="AG1997" s="56" t="s">
        <v>441</v>
      </c>
      <c r="AH1997" s="65">
        <v>45340</v>
      </c>
      <c r="AI1997" s="65"/>
      <c r="AJ1997" s="65"/>
      <c r="AK1997" s="56" t="s">
        <v>840</v>
      </c>
      <c r="AL1997" s="58">
        <v>2597.4</v>
      </c>
      <c r="AN1997" s="58" t="s">
        <v>1823</v>
      </c>
      <c r="AP1997" s="58"/>
      <c r="AQ1997" s="58"/>
      <c r="AR1997" s="58"/>
      <c r="AW1997" s="65">
        <v>45340</v>
      </c>
      <c r="AX1997" s="57">
        <v>156927</v>
      </c>
      <c r="AY1997" s="56">
        <v>10000</v>
      </c>
      <c r="AZ1997" s="81">
        <v>3.85000385000385</v>
      </c>
      <c r="BA1997" s="58">
        <f>+AY1997/AZ1997</f>
        <v>2597.4</v>
      </c>
      <c r="BD1997" s="56"/>
      <c r="CS1997" s="58">
        <f>+AL1997+AT1997</f>
        <v>2597.4</v>
      </c>
      <c r="CT1997" s="76">
        <f>+BA1997+BG1997+BM1997+BS1997+BY1997+CE1997+CK1997+CQ1997</f>
        <v>2597.4</v>
      </c>
      <c r="CU1997" s="76">
        <f>+CS1997-CT1997</f>
        <v>0</v>
      </c>
      <c r="CV1997" s="81">
        <f>+AE1997-AL1997-AT1997</f>
        <v>0</v>
      </c>
    </row>
    <row r="1998" spans="1:100">
      <c r="A1998" s="56" t="s">
        <v>797</v>
      </c>
      <c r="B1998" s="13">
        <v>70</v>
      </c>
      <c r="C1998" s="15" t="s">
        <v>402</v>
      </c>
      <c r="D1998" s="15" t="s">
        <v>403</v>
      </c>
      <c r="E1998" s="13"/>
      <c r="F1998" s="13"/>
      <c r="G1998" s="13" t="s">
        <v>263</v>
      </c>
      <c r="H1998" s="13">
        <v>4</v>
      </c>
      <c r="I1998" s="55">
        <v>90</v>
      </c>
      <c r="J1998" s="55">
        <v>25000</v>
      </c>
      <c r="K1998" s="15">
        <v>0</v>
      </c>
      <c r="L1998" s="15" t="s">
        <v>41</v>
      </c>
      <c r="M1998" s="62" t="s">
        <v>14</v>
      </c>
      <c r="N1998" s="56" t="s">
        <v>171</v>
      </c>
      <c r="O1998" s="56" t="s">
        <v>839</v>
      </c>
      <c r="S1998" s="56" t="s">
        <v>465</v>
      </c>
      <c r="T1998" s="57" t="s">
        <v>263</v>
      </c>
      <c r="U1998" s="57">
        <v>4</v>
      </c>
      <c r="V1998" s="125">
        <v>90</v>
      </c>
      <c r="W1998" s="125" t="s">
        <v>1017</v>
      </c>
      <c r="X1998" s="65">
        <v>44975</v>
      </c>
      <c r="Y1998" s="65">
        <v>45342</v>
      </c>
      <c r="Z1998" s="69" t="s">
        <v>1080</v>
      </c>
      <c r="AA1998" s="322">
        <v>25000</v>
      </c>
      <c r="AB1998" s="56">
        <v>2</v>
      </c>
      <c r="AC1998" s="56">
        <v>2</v>
      </c>
      <c r="AD1998" s="65">
        <v>45342</v>
      </c>
      <c r="AE1998" s="117">
        <v>22402.6</v>
      </c>
      <c r="AF1998" s="117"/>
      <c r="AG1998" s="56" t="s">
        <v>441</v>
      </c>
      <c r="AH1998" s="65">
        <v>45342</v>
      </c>
      <c r="AI1998" s="65"/>
      <c r="AJ1998" s="65"/>
      <c r="AK1998" s="56" t="s">
        <v>841</v>
      </c>
      <c r="AL1998" s="58">
        <v>22402.6</v>
      </c>
      <c r="AN1998" s="58" t="s">
        <v>1824</v>
      </c>
      <c r="AP1998" s="58"/>
      <c r="AQ1998" s="58"/>
      <c r="AR1998" s="58"/>
      <c r="AW1998" s="65">
        <v>45342</v>
      </c>
      <c r="AX1998" s="189" t="s">
        <v>1826</v>
      </c>
      <c r="AY1998" s="56">
        <v>86250</v>
      </c>
      <c r="AZ1998" s="81">
        <v>3.8499995536232405</v>
      </c>
      <c r="BA1998" s="58">
        <f>+AY1998/AZ1998</f>
        <v>22402.6</v>
      </c>
      <c r="BD1998" s="56"/>
      <c r="CS1998" s="58">
        <f>+AL1998+AT1998</f>
        <v>22402.6</v>
      </c>
      <c r="CT1998" s="76">
        <f>+BA1998+BG1998+BM1998+BS1998+BY1998+CE1998+CK1998+CQ1998</f>
        <v>22402.6</v>
      </c>
      <c r="CU1998" s="76">
        <f>+CS1998-CT1998</f>
        <v>0</v>
      </c>
      <c r="CV1998" s="81">
        <f>+AE1998-AL1998-AT1998</f>
        <v>0</v>
      </c>
    </row>
    <row r="1999" spans="1:100">
      <c r="A1999" s="56" t="s">
        <v>797</v>
      </c>
      <c r="B1999" s="13">
        <v>70</v>
      </c>
      <c r="C1999" s="15" t="s">
        <v>402</v>
      </c>
      <c r="D1999" s="15" t="s">
        <v>403</v>
      </c>
      <c r="E1999" s="13"/>
      <c r="F1999" s="13"/>
      <c r="G1999" s="13" t="s">
        <v>263</v>
      </c>
      <c r="H1999" s="13">
        <v>4</v>
      </c>
      <c r="I1999" s="55">
        <v>90</v>
      </c>
      <c r="J1999" s="55">
        <v>25000</v>
      </c>
      <c r="K1999" s="15">
        <v>0</v>
      </c>
      <c r="L1999" s="15" t="s">
        <v>41</v>
      </c>
      <c r="M1999" s="62" t="s">
        <v>14</v>
      </c>
      <c r="N1999" s="56" t="s">
        <v>171</v>
      </c>
      <c r="O1999" s="56" t="s">
        <v>839</v>
      </c>
      <c r="S1999" s="56" t="s">
        <v>842</v>
      </c>
      <c r="V1999" s="125"/>
      <c r="W1999" s="125" t="s">
        <v>1017</v>
      </c>
      <c r="X1999" s="65">
        <v>45340</v>
      </c>
      <c r="Y1999" s="65">
        <v>45340</v>
      </c>
      <c r="Z1999" s="69" t="s">
        <v>1080</v>
      </c>
      <c r="AA1999" s="322">
        <v>3000</v>
      </c>
      <c r="AB1999" s="56">
        <v>25</v>
      </c>
      <c r="AC1999" s="56">
        <v>1</v>
      </c>
      <c r="AD1999" s="65">
        <v>45342</v>
      </c>
      <c r="AE1999" s="117">
        <v>974</v>
      </c>
      <c r="AF1999" s="117"/>
      <c r="AG1999" s="56" t="s">
        <v>441</v>
      </c>
      <c r="AH1999" s="65">
        <v>45342</v>
      </c>
      <c r="AI1999" s="65"/>
      <c r="AJ1999" s="65"/>
      <c r="AK1999" s="56" t="s">
        <v>843</v>
      </c>
      <c r="AL1999" s="58">
        <v>974</v>
      </c>
      <c r="AN1999" s="58" t="s">
        <v>1825</v>
      </c>
      <c r="AP1999" s="58"/>
      <c r="AQ1999" s="58"/>
      <c r="AR1999" s="58"/>
      <c r="AW1999" s="65">
        <v>45342</v>
      </c>
      <c r="AX1999" s="57">
        <v>248515</v>
      </c>
      <c r="AY1999" s="56">
        <v>3750</v>
      </c>
      <c r="AZ1999" s="81">
        <v>3.8501026694045173</v>
      </c>
      <c r="BA1999" s="58">
        <f>+AY1999/AZ1999</f>
        <v>974</v>
      </c>
      <c r="BD1999" s="56"/>
      <c r="CS1999" s="58">
        <f>+AL1999+AT1999</f>
        <v>974</v>
      </c>
      <c r="CT1999" s="76">
        <f>+BA1999+BG1999+BM1999+BS1999+BY1999+CE1999+CK1999+CQ1999</f>
        <v>974</v>
      </c>
      <c r="CU1999" s="76">
        <f>+CS1999-CT1999</f>
        <v>0</v>
      </c>
      <c r="CV1999" s="81">
        <f>+AE1999-AL1999-AT1999</f>
        <v>0</v>
      </c>
    </row>
    <row r="2000" spans="1:100">
      <c r="A2000" s="56" t="s">
        <v>797</v>
      </c>
      <c r="B2000" s="13">
        <v>70</v>
      </c>
      <c r="C2000" s="15" t="s">
        <v>402</v>
      </c>
      <c r="D2000" s="15" t="s">
        <v>403</v>
      </c>
      <c r="E2000" s="13"/>
      <c r="F2000" s="13"/>
      <c r="G2000" s="13" t="s">
        <v>263</v>
      </c>
      <c r="H2000" s="13">
        <v>4</v>
      </c>
      <c r="I2000" s="55">
        <v>90</v>
      </c>
      <c r="J2000" s="55">
        <v>25000</v>
      </c>
      <c r="K2000" s="15">
        <v>0</v>
      </c>
      <c r="L2000" s="15" t="s">
        <v>41</v>
      </c>
      <c r="M2000" s="62" t="s">
        <v>14</v>
      </c>
      <c r="N2000" s="56" t="s">
        <v>171</v>
      </c>
      <c r="O2000" s="56" t="s">
        <v>839</v>
      </c>
      <c r="S2000" s="56" t="s">
        <v>842</v>
      </c>
      <c r="V2000" s="125"/>
      <c r="W2000" s="125" t="s">
        <v>1017</v>
      </c>
      <c r="X2000" s="65">
        <v>45340</v>
      </c>
      <c r="Y2000" s="65">
        <v>45340</v>
      </c>
      <c r="Z2000" s="69" t="s">
        <v>1080</v>
      </c>
      <c r="AA2000" s="322">
        <v>3000</v>
      </c>
      <c r="AB2000" s="56">
        <v>25</v>
      </c>
      <c r="AC2000" s="56">
        <v>2</v>
      </c>
      <c r="AD2000" s="65">
        <v>45412</v>
      </c>
      <c r="AE2000" s="117">
        <v>84.42</v>
      </c>
      <c r="AF2000" s="117"/>
      <c r="AP2000" s="58"/>
      <c r="AQ2000" s="58"/>
      <c r="AR2000" s="58"/>
      <c r="AW2000" s="56"/>
      <c r="AX2000" s="57"/>
      <c r="BD2000" s="56"/>
      <c r="CS2000" s="58">
        <f>+AL2000+AT2000</f>
        <v>0</v>
      </c>
      <c r="CT2000" s="76">
        <f>+BA2000+BG2000+BM2000+BS2000+BY2000+CE2000+CK2000+CQ2000</f>
        <v>0</v>
      </c>
      <c r="CU2000" s="76">
        <f>+CS2000-CT2000</f>
        <v>0</v>
      </c>
      <c r="CV2000" s="81">
        <f>+AE2000-AL2000-AT2000</f>
        <v>84.42</v>
      </c>
    </row>
    <row r="2001" spans="1:100">
      <c r="A2001" s="56" t="s">
        <v>797</v>
      </c>
      <c r="B2001" s="13">
        <v>70</v>
      </c>
      <c r="C2001" s="15" t="s">
        <v>402</v>
      </c>
      <c r="D2001" s="15" t="s">
        <v>403</v>
      </c>
      <c r="E2001" s="13"/>
      <c r="F2001" s="13"/>
      <c r="G2001" s="13" t="s">
        <v>263</v>
      </c>
      <c r="H2001" s="13">
        <v>4</v>
      </c>
      <c r="I2001" s="55">
        <v>90</v>
      </c>
      <c r="J2001" s="55">
        <v>25000</v>
      </c>
      <c r="K2001" s="15">
        <v>0</v>
      </c>
      <c r="L2001" s="15" t="s">
        <v>41</v>
      </c>
      <c r="M2001" s="62" t="s">
        <v>14</v>
      </c>
      <c r="N2001" s="56" t="s">
        <v>171</v>
      </c>
      <c r="O2001" s="56" t="s">
        <v>839</v>
      </c>
      <c r="S2001" s="56" t="s">
        <v>842</v>
      </c>
      <c r="V2001" s="125"/>
      <c r="W2001" s="125" t="s">
        <v>1017</v>
      </c>
      <c r="X2001" s="65">
        <v>45340</v>
      </c>
      <c r="Y2001" s="65">
        <v>45340</v>
      </c>
      <c r="Z2001" s="69" t="s">
        <v>1080</v>
      </c>
      <c r="AA2001" s="322">
        <v>3000</v>
      </c>
      <c r="AB2001" s="56">
        <v>25</v>
      </c>
      <c r="AC2001" s="56">
        <v>3</v>
      </c>
      <c r="AD2001" s="65">
        <v>45442</v>
      </c>
      <c r="AE2001" s="117">
        <v>84.42</v>
      </c>
      <c r="AF2001" s="117"/>
      <c r="AP2001" s="58"/>
      <c r="AQ2001" s="58"/>
      <c r="AR2001" s="58"/>
      <c r="AW2001" s="56"/>
      <c r="BD2001" s="56"/>
      <c r="CS2001" s="58">
        <f>+AL2001+AT2001</f>
        <v>0</v>
      </c>
      <c r="CT2001" s="76">
        <f>+BA2001+BG2001+BM2001+BS2001+BY2001+CE2001+CK2001+CQ2001</f>
        <v>0</v>
      </c>
      <c r="CU2001" s="76">
        <f>+CS2001-CT2001</f>
        <v>0</v>
      </c>
      <c r="CV2001" s="81">
        <f>+AE2001-AL2001-AT2001</f>
        <v>84.42</v>
      </c>
    </row>
    <row r="2002" spans="1:100">
      <c r="A2002" s="56" t="s">
        <v>797</v>
      </c>
      <c r="B2002" s="13">
        <v>70</v>
      </c>
      <c r="C2002" s="15" t="s">
        <v>402</v>
      </c>
      <c r="D2002" s="15" t="s">
        <v>403</v>
      </c>
      <c r="E2002" s="13"/>
      <c r="F2002" s="13"/>
      <c r="G2002" s="13" t="s">
        <v>263</v>
      </c>
      <c r="H2002" s="13">
        <v>4</v>
      </c>
      <c r="I2002" s="55">
        <v>90</v>
      </c>
      <c r="J2002" s="55">
        <v>25000</v>
      </c>
      <c r="K2002" s="15">
        <v>0</v>
      </c>
      <c r="L2002" s="15" t="s">
        <v>41</v>
      </c>
      <c r="M2002" s="62" t="s">
        <v>14</v>
      </c>
      <c r="N2002" s="56" t="s">
        <v>171</v>
      </c>
      <c r="O2002" s="56" t="s">
        <v>839</v>
      </c>
      <c r="S2002" s="56" t="s">
        <v>842</v>
      </c>
      <c r="V2002" s="125"/>
      <c r="W2002" s="125" t="s">
        <v>1017</v>
      </c>
      <c r="X2002" s="65">
        <v>45340</v>
      </c>
      <c r="Y2002" s="65">
        <v>45340</v>
      </c>
      <c r="Z2002" s="69" t="s">
        <v>1080</v>
      </c>
      <c r="AA2002" s="322">
        <v>3000</v>
      </c>
      <c r="AB2002" s="56">
        <v>25</v>
      </c>
      <c r="AC2002" s="56">
        <v>4</v>
      </c>
      <c r="AD2002" s="65">
        <v>45473</v>
      </c>
      <c r="AE2002" s="117">
        <v>84.42</v>
      </c>
      <c r="AF2002" s="117"/>
      <c r="AP2002" s="58"/>
      <c r="AQ2002" s="58"/>
      <c r="AR2002" s="58"/>
      <c r="AW2002" s="56"/>
      <c r="BD2002" s="56"/>
      <c r="CS2002" s="58">
        <f>+AL2002+AT2002</f>
        <v>0</v>
      </c>
      <c r="CT2002" s="76">
        <f>+BA2002+BG2002+BM2002+BS2002+BY2002+CE2002+CK2002+CQ2002</f>
        <v>0</v>
      </c>
      <c r="CU2002" s="76">
        <f>+CS2002-CT2002</f>
        <v>0</v>
      </c>
      <c r="CV2002" s="81">
        <f>+AE2002-AL2002-AT2002</f>
        <v>84.42</v>
      </c>
    </row>
    <row r="2003" spans="1:100">
      <c r="A2003" s="56" t="s">
        <v>797</v>
      </c>
      <c r="B2003" s="13">
        <v>70</v>
      </c>
      <c r="C2003" s="15" t="s">
        <v>402</v>
      </c>
      <c r="D2003" s="15" t="s">
        <v>403</v>
      </c>
      <c r="E2003" s="13"/>
      <c r="F2003" s="13"/>
      <c r="G2003" s="13" t="s">
        <v>263</v>
      </c>
      <c r="H2003" s="13">
        <v>4</v>
      </c>
      <c r="I2003" s="55">
        <v>90</v>
      </c>
      <c r="J2003" s="55">
        <v>25000</v>
      </c>
      <c r="K2003" s="15">
        <v>0</v>
      </c>
      <c r="L2003" s="15" t="s">
        <v>41</v>
      </c>
      <c r="M2003" s="62" t="s">
        <v>14</v>
      </c>
      <c r="N2003" s="56" t="s">
        <v>171</v>
      </c>
      <c r="O2003" s="56" t="s">
        <v>839</v>
      </c>
      <c r="S2003" s="56" t="s">
        <v>842</v>
      </c>
      <c r="V2003" s="125"/>
      <c r="W2003" s="125" t="s">
        <v>1017</v>
      </c>
      <c r="X2003" s="65">
        <v>45340</v>
      </c>
      <c r="Y2003" s="65">
        <v>45340</v>
      </c>
      <c r="Z2003" s="69" t="s">
        <v>1080</v>
      </c>
      <c r="AA2003" s="322">
        <v>3000</v>
      </c>
      <c r="AB2003" s="56">
        <v>25</v>
      </c>
      <c r="AC2003" s="56">
        <v>5</v>
      </c>
      <c r="AD2003" s="65">
        <v>45503</v>
      </c>
      <c r="AE2003" s="117">
        <v>84.42</v>
      </c>
      <c r="AF2003" s="117"/>
      <c r="AP2003" s="58"/>
      <c r="AQ2003" s="58"/>
      <c r="AR2003" s="58"/>
      <c r="AW2003" s="65"/>
      <c r="AX2003" s="184"/>
      <c r="BD2003" s="56"/>
      <c r="CS2003" s="58">
        <f>+AL2003+AT2003</f>
        <v>0</v>
      </c>
      <c r="CT2003" s="76">
        <f>+BA2003+BG2003+BM2003+BS2003+BY2003+CE2003+CK2003+CQ2003</f>
        <v>0</v>
      </c>
      <c r="CU2003" s="76">
        <f>+CS2003-CT2003</f>
        <v>0</v>
      </c>
      <c r="CV2003" s="81">
        <f>+AE2003-AL2003-AT2003</f>
        <v>84.42</v>
      </c>
    </row>
    <row r="2004" spans="1:100">
      <c r="A2004" s="56" t="s">
        <v>797</v>
      </c>
      <c r="B2004" s="13">
        <v>70</v>
      </c>
      <c r="C2004" s="15" t="s">
        <v>402</v>
      </c>
      <c r="D2004" s="15" t="s">
        <v>403</v>
      </c>
      <c r="E2004" s="13"/>
      <c r="F2004" s="13"/>
      <c r="G2004" s="13" t="s">
        <v>263</v>
      </c>
      <c r="H2004" s="13">
        <v>4</v>
      </c>
      <c r="I2004" s="55">
        <v>90</v>
      </c>
      <c r="J2004" s="55">
        <v>25000</v>
      </c>
      <c r="K2004" s="15">
        <v>0</v>
      </c>
      <c r="L2004" s="15" t="s">
        <v>41</v>
      </c>
      <c r="M2004" s="62" t="s">
        <v>14</v>
      </c>
      <c r="N2004" s="56" t="s">
        <v>171</v>
      </c>
      <c r="O2004" s="56" t="s">
        <v>839</v>
      </c>
      <c r="S2004" s="56" t="s">
        <v>842</v>
      </c>
      <c r="V2004" s="125"/>
      <c r="W2004" s="125" t="s">
        <v>1017</v>
      </c>
      <c r="X2004" s="65">
        <v>45340</v>
      </c>
      <c r="Y2004" s="65">
        <v>45340</v>
      </c>
      <c r="Z2004" s="69" t="s">
        <v>1080</v>
      </c>
      <c r="AA2004" s="322">
        <v>3000</v>
      </c>
      <c r="AB2004" s="56">
        <v>25</v>
      </c>
      <c r="AC2004" s="56">
        <v>6</v>
      </c>
      <c r="AD2004" s="65">
        <v>45534</v>
      </c>
      <c r="AE2004" s="117">
        <v>84.42</v>
      </c>
      <c r="AF2004" s="117"/>
      <c r="AP2004" s="58"/>
      <c r="AQ2004" s="58"/>
      <c r="AR2004" s="58"/>
      <c r="AW2004" s="56"/>
      <c r="BD2004" s="56"/>
      <c r="CS2004" s="58">
        <f>+AL2004+AT2004</f>
        <v>0</v>
      </c>
      <c r="CT2004" s="76">
        <f>+BA2004+BG2004+BM2004+BS2004+BY2004+CE2004+CK2004+CQ2004</f>
        <v>0</v>
      </c>
      <c r="CU2004" s="76">
        <f>+CS2004-CT2004</f>
        <v>0</v>
      </c>
      <c r="CV2004" s="81">
        <f>+AE2004-AL2004-AT2004</f>
        <v>84.42</v>
      </c>
    </row>
    <row r="2005" spans="1:100">
      <c r="A2005" s="56" t="s">
        <v>797</v>
      </c>
      <c r="B2005" s="13">
        <v>70</v>
      </c>
      <c r="C2005" s="15" t="s">
        <v>402</v>
      </c>
      <c r="D2005" s="15" t="s">
        <v>403</v>
      </c>
      <c r="E2005" s="13"/>
      <c r="F2005" s="13"/>
      <c r="G2005" s="13" t="s">
        <v>263</v>
      </c>
      <c r="H2005" s="13">
        <v>4</v>
      </c>
      <c r="I2005" s="55">
        <v>90</v>
      </c>
      <c r="J2005" s="55">
        <v>25000</v>
      </c>
      <c r="K2005" s="15">
        <v>0</v>
      </c>
      <c r="L2005" s="15" t="s">
        <v>41</v>
      </c>
      <c r="M2005" s="62" t="s">
        <v>14</v>
      </c>
      <c r="N2005" s="56">
        <v>40239774</v>
      </c>
      <c r="O2005" s="56" t="s">
        <v>839</v>
      </c>
      <c r="S2005" s="56" t="s">
        <v>842</v>
      </c>
      <c r="V2005" s="125"/>
      <c r="W2005" s="125" t="s">
        <v>1017</v>
      </c>
      <c r="X2005" s="65">
        <v>45340</v>
      </c>
      <c r="Y2005" s="65">
        <v>45340</v>
      </c>
      <c r="Z2005" s="69" t="s">
        <v>1080</v>
      </c>
      <c r="AA2005" s="322">
        <v>3000</v>
      </c>
      <c r="AB2005" s="56">
        <v>25</v>
      </c>
      <c r="AC2005" s="56">
        <v>7</v>
      </c>
      <c r="AD2005" s="65">
        <v>45565</v>
      </c>
      <c r="AE2005" s="117">
        <v>84.42</v>
      </c>
      <c r="AF2005" s="117"/>
      <c r="AP2005" s="58"/>
      <c r="AQ2005" s="58"/>
      <c r="AR2005" s="58"/>
      <c r="AW2005" s="56"/>
      <c r="BD2005" s="56"/>
      <c r="CS2005" s="58">
        <f>+AL2005+AT2005</f>
        <v>0</v>
      </c>
      <c r="CT2005" s="76">
        <f>+BA2005+BG2005+BM2005+BS2005+BY2005+CE2005+CK2005+CQ2005</f>
        <v>0</v>
      </c>
      <c r="CU2005" s="76">
        <f>+CS2005-CT2005</f>
        <v>0</v>
      </c>
      <c r="CV2005" s="81">
        <f>+AE2005-AL2005-AT2005</f>
        <v>84.42</v>
      </c>
    </row>
    <row r="2006" spans="1:100">
      <c r="A2006" s="56" t="s">
        <v>797</v>
      </c>
      <c r="B2006" s="13">
        <v>70</v>
      </c>
      <c r="C2006" s="15" t="s">
        <v>402</v>
      </c>
      <c r="D2006" s="15" t="s">
        <v>403</v>
      </c>
      <c r="E2006" s="13"/>
      <c r="F2006" s="13"/>
      <c r="G2006" s="13" t="s">
        <v>263</v>
      </c>
      <c r="H2006" s="13">
        <v>4</v>
      </c>
      <c r="I2006" s="55">
        <v>90</v>
      </c>
      <c r="J2006" s="55">
        <v>25000</v>
      </c>
      <c r="K2006" s="15">
        <v>0</v>
      </c>
      <c r="L2006" s="15" t="s">
        <v>41</v>
      </c>
      <c r="M2006" s="62" t="s">
        <v>14</v>
      </c>
      <c r="N2006" s="56" t="s">
        <v>171</v>
      </c>
      <c r="O2006" s="56" t="s">
        <v>839</v>
      </c>
      <c r="S2006" s="56" t="s">
        <v>842</v>
      </c>
      <c r="V2006" s="125"/>
      <c r="W2006" s="125" t="s">
        <v>1017</v>
      </c>
      <c r="X2006" s="65">
        <v>45340</v>
      </c>
      <c r="Y2006" s="65">
        <v>45340</v>
      </c>
      <c r="Z2006" s="69" t="s">
        <v>1080</v>
      </c>
      <c r="AA2006" s="322">
        <v>3000</v>
      </c>
      <c r="AB2006" s="56">
        <v>25</v>
      </c>
      <c r="AC2006" s="56">
        <v>8</v>
      </c>
      <c r="AD2006" s="65">
        <v>45595</v>
      </c>
      <c r="AE2006" s="117">
        <v>84.42</v>
      </c>
      <c r="AF2006" s="117"/>
      <c r="AP2006" s="58"/>
      <c r="AQ2006" s="58"/>
      <c r="AR2006" s="58"/>
      <c r="AW2006" s="56"/>
      <c r="BD2006" s="56"/>
      <c r="CS2006" s="58">
        <f>+AL2006+AT2006</f>
        <v>0</v>
      </c>
      <c r="CT2006" s="76">
        <f>+BA2006+BG2006+BM2006+BS2006+BY2006+CE2006+CK2006+CQ2006</f>
        <v>0</v>
      </c>
      <c r="CU2006" s="76">
        <f>+CS2006-CT2006</f>
        <v>0</v>
      </c>
      <c r="CV2006" s="81">
        <f>+AE2006-AL2006-AT2006</f>
        <v>84.42</v>
      </c>
    </row>
    <row r="2007" spans="1:100">
      <c r="A2007" s="56" t="s">
        <v>797</v>
      </c>
      <c r="B2007" s="13">
        <v>70</v>
      </c>
      <c r="C2007" s="15" t="s">
        <v>402</v>
      </c>
      <c r="D2007" s="15" t="s">
        <v>403</v>
      </c>
      <c r="E2007" s="13"/>
      <c r="F2007" s="13"/>
      <c r="G2007" s="13" t="s">
        <v>263</v>
      </c>
      <c r="H2007" s="13">
        <v>4</v>
      </c>
      <c r="I2007" s="55">
        <v>90</v>
      </c>
      <c r="J2007" s="55">
        <v>25000</v>
      </c>
      <c r="K2007" s="15">
        <v>0</v>
      </c>
      <c r="L2007" s="15" t="s">
        <v>41</v>
      </c>
      <c r="M2007" s="62" t="s">
        <v>14</v>
      </c>
      <c r="N2007" s="56" t="s">
        <v>171</v>
      </c>
      <c r="O2007" s="56" t="s">
        <v>839</v>
      </c>
      <c r="S2007" s="56" t="s">
        <v>842</v>
      </c>
      <c r="V2007" s="125"/>
      <c r="W2007" s="125" t="s">
        <v>1017</v>
      </c>
      <c r="X2007" s="65">
        <v>45340</v>
      </c>
      <c r="Y2007" s="65">
        <v>45340</v>
      </c>
      <c r="Z2007" s="69" t="s">
        <v>1080</v>
      </c>
      <c r="AA2007" s="322">
        <v>3000</v>
      </c>
      <c r="AB2007" s="56">
        <v>25</v>
      </c>
      <c r="AC2007" s="56">
        <v>9</v>
      </c>
      <c r="AD2007" s="65">
        <v>45626</v>
      </c>
      <c r="AE2007" s="117">
        <v>84.42</v>
      </c>
      <c r="AF2007" s="117"/>
      <c r="AP2007" s="58"/>
      <c r="AQ2007" s="58"/>
      <c r="AR2007" s="58"/>
      <c r="AW2007" s="56"/>
      <c r="BD2007" s="56"/>
      <c r="CS2007" s="58">
        <f>+AL2007+AT2007</f>
        <v>0</v>
      </c>
      <c r="CT2007" s="76">
        <f>+BA2007+BG2007+BM2007+BS2007+BY2007+CE2007+CK2007+CQ2007</f>
        <v>0</v>
      </c>
      <c r="CU2007" s="76">
        <f>+CS2007-CT2007</f>
        <v>0</v>
      </c>
      <c r="CV2007" s="81">
        <f>+AE2007-AL2007-AT2007</f>
        <v>84.42</v>
      </c>
    </row>
    <row r="2008" spans="1:100">
      <c r="A2008" s="56" t="s">
        <v>797</v>
      </c>
      <c r="B2008" s="13">
        <v>70</v>
      </c>
      <c r="C2008" s="15" t="s">
        <v>402</v>
      </c>
      <c r="D2008" s="15" t="s">
        <v>403</v>
      </c>
      <c r="E2008" s="13"/>
      <c r="F2008" s="13"/>
      <c r="G2008" s="13" t="s">
        <v>263</v>
      </c>
      <c r="H2008" s="13">
        <v>4</v>
      </c>
      <c r="I2008" s="55">
        <v>90</v>
      </c>
      <c r="J2008" s="55">
        <v>25000</v>
      </c>
      <c r="K2008" s="15">
        <v>0</v>
      </c>
      <c r="L2008" s="15" t="s">
        <v>41</v>
      </c>
      <c r="M2008" s="62" t="s">
        <v>14</v>
      </c>
      <c r="N2008" s="56" t="s">
        <v>171</v>
      </c>
      <c r="O2008" s="56" t="s">
        <v>839</v>
      </c>
      <c r="S2008" s="56" t="s">
        <v>842</v>
      </c>
      <c r="V2008" s="125"/>
      <c r="W2008" s="125" t="s">
        <v>1017</v>
      </c>
      <c r="X2008" s="65">
        <v>45340</v>
      </c>
      <c r="Y2008" s="65">
        <v>45340</v>
      </c>
      <c r="Z2008" s="69" t="s">
        <v>1080</v>
      </c>
      <c r="AA2008" s="322">
        <v>3000</v>
      </c>
      <c r="AB2008" s="56">
        <v>25</v>
      </c>
      <c r="AC2008" s="56">
        <v>10</v>
      </c>
      <c r="AD2008" s="65">
        <v>45656</v>
      </c>
      <c r="AE2008" s="117">
        <v>84.42</v>
      </c>
      <c r="AF2008" s="117"/>
      <c r="AP2008" s="58"/>
      <c r="AQ2008" s="58"/>
      <c r="AR2008" s="58"/>
      <c r="AW2008" s="56"/>
      <c r="BD2008" s="56"/>
      <c r="CS2008" s="58">
        <f>+AL2008+AT2008</f>
        <v>0</v>
      </c>
      <c r="CT2008" s="76">
        <f>+BA2008+BG2008+BM2008+BS2008+BY2008+CE2008+CK2008+CQ2008</f>
        <v>0</v>
      </c>
      <c r="CU2008" s="76">
        <f>+CS2008-CT2008</f>
        <v>0</v>
      </c>
      <c r="CV2008" s="81">
        <f>+AE2008-AL2008-AT2008</f>
        <v>84.42</v>
      </c>
    </row>
    <row r="2009" spans="1:100">
      <c r="A2009" s="56" t="s">
        <v>797</v>
      </c>
      <c r="B2009" s="13">
        <v>70</v>
      </c>
      <c r="C2009" s="15" t="s">
        <v>402</v>
      </c>
      <c r="D2009" s="15" t="s">
        <v>403</v>
      </c>
      <c r="E2009" s="13"/>
      <c r="F2009" s="13"/>
      <c r="G2009" s="13" t="s">
        <v>263</v>
      </c>
      <c r="H2009" s="13">
        <v>4</v>
      </c>
      <c r="I2009" s="55">
        <v>90</v>
      </c>
      <c r="J2009" s="55">
        <v>25000</v>
      </c>
      <c r="K2009" s="15">
        <v>0</v>
      </c>
      <c r="L2009" s="15" t="s">
        <v>41</v>
      </c>
      <c r="M2009" s="62" t="s">
        <v>14</v>
      </c>
      <c r="N2009" s="56" t="s">
        <v>171</v>
      </c>
      <c r="O2009" s="56" t="s">
        <v>839</v>
      </c>
      <c r="S2009" s="56" t="s">
        <v>842</v>
      </c>
      <c r="V2009" s="125"/>
      <c r="W2009" s="125" t="s">
        <v>1017</v>
      </c>
      <c r="X2009" s="65">
        <v>45340</v>
      </c>
      <c r="Y2009" s="65">
        <v>45340</v>
      </c>
      <c r="Z2009" s="69" t="s">
        <v>1080</v>
      </c>
      <c r="AA2009" s="322">
        <v>3000</v>
      </c>
      <c r="AB2009" s="56">
        <v>25</v>
      </c>
      <c r="AC2009" s="56">
        <v>11</v>
      </c>
      <c r="AD2009" s="65">
        <v>45687</v>
      </c>
      <c r="AE2009" s="117">
        <v>84.42</v>
      </c>
      <c r="AF2009" s="117"/>
      <c r="AP2009" s="58"/>
      <c r="AQ2009" s="58"/>
      <c r="AR2009" s="58"/>
      <c r="AW2009" s="56"/>
      <c r="BD2009" s="56"/>
      <c r="CS2009" s="58">
        <f>+AL2009+AT2009</f>
        <v>0</v>
      </c>
      <c r="CT2009" s="76">
        <f>+BA2009+BG2009+BM2009+BS2009+BY2009+CE2009+CK2009+CQ2009</f>
        <v>0</v>
      </c>
      <c r="CU2009" s="76">
        <f>+CS2009-CT2009</f>
        <v>0</v>
      </c>
      <c r="CV2009" s="81">
        <f>+AE2009-AL2009-AT2009</f>
        <v>84.42</v>
      </c>
    </row>
    <row r="2010" spans="1:100">
      <c r="A2010" s="56" t="s">
        <v>797</v>
      </c>
      <c r="B2010" s="13">
        <v>70</v>
      </c>
      <c r="C2010" s="15" t="s">
        <v>402</v>
      </c>
      <c r="D2010" s="15" t="s">
        <v>403</v>
      </c>
      <c r="E2010" s="13"/>
      <c r="F2010" s="13"/>
      <c r="G2010" s="13" t="s">
        <v>263</v>
      </c>
      <c r="H2010" s="13">
        <v>4</v>
      </c>
      <c r="I2010" s="55">
        <v>90</v>
      </c>
      <c r="J2010" s="55">
        <v>25000</v>
      </c>
      <c r="K2010" s="15">
        <v>0</v>
      </c>
      <c r="L2010" s="15" t="s">
        <v>41</v>
      </c>
      <c r="M2010" s="62" t="s">
        <v>14</v>
      </c>
      <c r="N2010" s="56" t="s">
        <v>171</v>
      </c>
      <c r="O2010" s="56" t="s">
        <v>839</v>
      </c>
      <c r="S2010" s="56" t="s">
        <v>842</v>
      </c>
      <c r="V2010" s="125"/>
      <c r="W2010" s="125" t="s">
        <v>1017</v>
      </c>
      <c r="X2010" s="65">
        <v>45340</v>
      </c>
      <c r="Y2010" s="65">
        <v>45340</v>
      </c>
      <c r="Z2010" s="69" t="s">
        <v>1080</v>
      </c>
      <c r="AA2010" s="322">
        <v>3000</v>
      </c>
      <c r="AB2010" s="56">
        <v>25</v>
      </c>
      <c r="AC2010" s="56">
        <v>12</v>
      </c>
      <c r="AD2010" s="65">
        <v>45716</v>
      </c>
      <c r="AE2010" s="117">
        <v>84.42</v>
      </c>
      <c r="AF2010" s="117"/>
      <c r="AP2010" s="58"/>
      <c r="AQ2010" s="58"/>
      <c r="AR2010" s="58"/>
      <c r="AW2010" s="56"/>
      <c r="BD2010" s="56"/>
      <c r="CS2010" s="58">
        <f>+AL2010+AT2010</f>
        <v>0</v>
      </c>
      <c r="CT2010" s="76">
        <f>+BA2010+BG2010+BM2010+BS2010+BY2010+CE2010+CK2010+CQ2010</f>
        <v>0</v>
      </c>
      <c r="CU2010" s="76">
        <f>+CS2010-CT2010</f>
        <v>0</v>
      </c>
      <c r="CV2010" s="81">
        <f>+AE2010-AL2010-AT2010</f>
        <v>84.42</v>
      </c>
    </row>
    <row r="2011" spans="1:100">
      <c r="A2011" s="56" t="s">
        <v>797</v>
      </c>
      <c r="B2011" s="13">
        <v>70</v>
      </c>
      <c r="C2011" s="15" t="s">
        <v>402</v>
      </c>
      <c r="D2011" s="15" t="s">
        <v>403</v>
      </c>
      <c r="E2011" s="13"/>
      <c r="F2011" s="13"/>
      <c r="G2011" s="13" t="s">
        <v>263</v>
      </c>
      <c r="H2011" s="13">
        <v>4</v>
      </c>
      <c r="I2011" s="55">
        <v>90</v>
      </c>
      <c r="J2011" s="55">
        <v>25000</v>
      </c>
      <c r="K2011" s="15">
        <v>0</v>
      </c>
      <c r="L2011" s="15" t="s">
        <v>41</v>
      </c>
      <c r="M2011" s="62" t="s">
        <v>14</v>
      </c>
      <c r="N2011" s="56" t="s">
        <v>171</v>
      </c>
      <c r="O2011" s="56" t="s">
        <v>839</v>
      </c>
      <c r="S2011" s="56" t="s">
        <v>842</v>
      </c>
      <c r="V2011" s="125"/>
      <c r="W2011" s="125" t="s">
        <v>1017</v>
      </c>
      <c r="X2011" s="65">
        <v>45340</v>
      </c>
      <c r="Y2011" s="65">
        <v>45340</v>
      </c>
      <c r="Z2011" s="69" t="s">
        <v>1080</v>
      </c>
      <c r="AA2011" s="322">
        <v>3000</v>
      </c>
      <c r="AB2011" s="56">
        <v>25</v>
      </c>
      <c r="AC2011" s="56">
        <v>13</v>
      </c>
      <c r="AD2011" s="65">
        <v>45746</v>
      </c>
      <c r="AE2011" s="117">
        <v>84.42</v>
      </c>
      <c r="AF2011" s="117"/>
      <c r="AP2011" s="58"/>
      <c r="AQ2011" s="58"/>
      <c r="AR2011" s="58"/>
      <c r="AW2011" s="56"/>
      <c r="BD2011" s="56"/>
      <c r="CS2011" s="58">
        <f>+AL2011+AT2011</f>
        <v>0</v>
      </c>
      <c r="CT2011" s="76">
        <f>+BA2011+BG2011+BM2011+BS2011+BY2011+CE2011+CK2011+CQ2011</f>
        <v>0</v>
      </c>
      <c r="CU2011" s="76">
        <f>+CS2011-CT2011</f>
        <v>0</v>
      </c>
      <c r="CV2011" s="81">
        <f>+AE2011-AL2011-AT2011</f>
        <v>84.42</v>
      </c>
    </row>
    <row r="2012" spans="1:100">
      <c r="A2012" s="56" t="s">
        <v>797</v>
      </c>
      <c r="B2012" s="13">
        <v>70</v>
      </c>
      <c r="C2012" s="15" t="s">
        <v>402</v>
      </c>
      <c r="D2012" s="15" t="s">
        <v>403</v>
      </c>
      <c r="E2012" s="13"/>
      <c r="F2012" s="13"/>
      <c r="G2012" s="13" t="s">
        <v>263</v>
      </c>
      <c r="H2012" s="13">
        <v>4</v>
      </c>
      <c r="I2012" s="55">
        <v>90</v>
      </c>
      <c r="J2012" s="55">
        <v>25000</v>
      </c>
      <c r="K2012" s="15">
        <v>0</v>
      </c>
      <c r="L2012" s="15" t="s">
        <v>41</v>
      </c>
      <c r="M2012" s="62" t="s">
        <v>14</v>
      </c>
      <c r="N2012" s="56" t="s">
        <v>171</v>
      </c>
      <c r="O2012" s="56" t="s">
        <v>839</v>
      </c>
      <c r="S2012" s="56" t="s">
        <v>842</v>
      </c>
      <c r="V2012" s="125"/>
      <c r="W2012" s="125" t="s">
        <v>1017</v>
      </c>
      <c r="X2012" s="65">
        <v>45340</v>
      </c>
      <c r="Y2012" s="65">
        <v>45340</v>
      </c>
      <c r="Z2012" s="69" t="s">
        <v>1080</v>
      </c>
      <c r="AA2012" s="322">
        <v>3000</v>
      </c>
      <c r="AB2012" s="56">
        <v>25</v>
      </c>
      <c r="AC2012" s="56">
        <v>14</v>
      </c>
      <c r="AD2012" s="65">
        <v>45777</v>
      </c>
      <c r="AE2012" s="117">
        <v>84.42</v>
      </c>
      <c r="AF2012" s="117"/>
      <c r="AP2012" s="58"/>
      <c r="AQ2012" s="58"/>
      <c r="AR2012" s="58"/>
      <c r="AW2012" s="56"/>
      <c r="BD2012" s="56"/>
      <c r="CS2012" s="58">
        <f>+AL2012+AT2012</f>
        <v>0</v>
      </c>
      <c r="CT2012" s="76">
        <f>+BA2012+BG2012+BM2012+BS2012+BY2012+CE2012+CK2012+CQ2012</f>
        <v>0</v>
      </c>
      <c r="CU2012" s="76">
        <f>+CS2012-CT2012</f>
        <v>0</v>
      </c>
      <c r="CV2012" s="81">
        <f>+AE2012-AL2012-AT2012</f>
        <v>84.42</v>
      </c>
    </row>
    <row r="2013" spans="1:100">
      <c r="A2013" s="56" t="s">
        <v>797</v>
      </c>
      <c r="B2013" s="13">
        <v>70</v>
      </c>
      <c r="C2013" s="15" t="s">
        <v>402</v>
      </c>
      <c r="D2013" s="15" t="s">
        <v>403</v>
      </c>
      <c r="E2013" s="13"/>
      <c r="F2013" s="13"/>
      <c r="G2013" s="13" t="s">
        <v>263</v>
      </c>
      <c r="H2013" s="13">
        <v>4</v>
      </c>
      <c r="I2013" s="55">
        <v>90</v>
      </c>
      <c r="J2013" s="55">
        <v>25000</v>
      </c>
      <c r="K2013" s="15">
        <v>0</v>
      </c>
      <c r="L2013" s="15" t="s">
        <v>41</v>
      </c>
      <c r="M2013" s="62" t="s">
        <v>14</v>
      </c>
      <c r="N2013" s="56" t="s">
        <v>171</v>
      </c>
      <c r="O2013" s="56" t="s">
        <v>839</v>
      </c>
      <c r="S2013" s="56" t="s">
        <v>842</v>
      </c>
      <c r="V2013" s="125"/>
      <c r="W2013" s="125" t="s">
        <v>1017</v>
      </c>
      <c r="X2013" s="65">
        <v>45340</v>
      </c>
      <c r="Y2013" s="65">
        <v>45340</v>
      </c>
      <c r="Z2013" s="69" t="s">
        <v>1080</v>
      </c>
      <c r="AA2013" s="322">
        <v>3000</v>
      </c>
      <c r="AB2013" s="56">
        <v>25</v>
      </c>
      <c r="AC2013" s="56">
        <v>15</v>
      </c>
      <c r="AD2013" s="65">
        <v>45807</v>
      </c>
      <c r="AE2013" s="117">
        <v>84.42</v>
      </c>
      <c r="AF2013" s="117"/>
      <c r="AP2013" s="58"/>
      <c r="AQ2013" s="58"/>
      <c r="AR2013" s="58"/>
      <c r="AW2013" s="56"/>
      <c r="BD2013" s="56"/>
      <c r="CS2013" s="58">
        <f>+AL2013+AT2013</f>
        <v>0</v>
      </c>
      <c r="CT2013" s="76">
        <f>+BA2013+BG2013+BM2013+BS2013+BY2013+CE2013+CK2013+CQ2013</f>
        <v>0</v>
      </c>
      <c r="CU2013" s="76">
        <f>+CS2013-CT2013</f>
        <v>0</v>
      </c>
      <c r="CV2013" s="81">
        <f>+AE2013-AL2013-AT2013</f>
        <v>84.42</v>
      </c>
    </row>
    <row r="2014" spans="1:100">
      <c r="A2014" s="56" t="s">
        <v>797</v>
      </c>
      <c r="B2014" s="13">
        <v>70</v>
      </c>
      <c r="C2014" s="15" t="s">
        <v>402</v>
      </c>
      <c r="D2014" s="15" t="s">
        <v>403</v>
      </c>
      <c r="E2014" s="13"/>
      <c r="F2014" s="13"/>
      <c r="G2014" s="13" t="s">
        <v>263</v>
      </c>
      <c r="H2014" s="13">
        <v>4</v>
      </c>
      <c r="I2014" s="55">
        <v>90</v>
      </c>
      <c r="J2014" s="55">
        <v>25000</v>
      </c>
      <c r="K2014" s="15">
        <v>0</v>
      </c>
      <c r="L2014" s="15" t="s">
        <v>41</v>
      </c>
      <c r="M2014" s="62" t="s">
        <v>14</v>
      </c>
      <c r="N2014" s="56" t="s">
        <v>171</v>
      </c>
      <c r="O2014" s="56" t="s">
        <v>839</v>
      </c>
      <c r="S2014" s="56" t="s">
        <v>842</v>
      </c>
      <c r="V2014" s="125"/>
      <c r="W2014" s="125" t="s">
        <v>1017</v>
      </c>
      <c r="X2014" s="65">
        <v>45340</v>
      </c>
      <c r="Y2014" s="65">
        <v>45340</v>
      </c>
      <c r="Z2014" s="69" t="s">
        <v>1080</v>
      </c>
      <c r="AA2014" s="322">
        <v>3000</v>
      </c>
      <c r="AB2014" s="56">
        <v>25</v>
      </c>
      <c r="AC2014" s="56">
        <v>16</v>
      </c>
      <c r="AD2014" s="65">
        <v>45838</v>
      </c>
      <c r="AE2014" s="117">
        <v>84.42</v>
      </c>
      <c r="AF2014" s="117"/>
      <c r="AP2014" s="58"/>
      <c r="AQ2014" s="58"/>
      <c r="AR2014" s="58"/>
      <c r="AW2014" s="56"/>
      <c r="BD2014" s="56"/>
      <c r="CS2014" s="58">
        <f>+AL2014+AT2014</f>
        <v>0</v>
      </c>
      <c r="CT2014" s="76">
        <f>+BA2014+BG2014+BM2014+BS2014+BY2014+CE2014+CK2014+CQ2014</f>
        <v>0</v>
      </c>
      <c r="CU2014" s="76">
        <f>+CS2014-CT2014</f>
        <v>0</v>
      </c>
      <c r="CV2014" s="81">
        <f>+AE2014-AL2014-AT2014</f>
        <v>84.42</v>
      </c>
    </row>
    <row r="2015" spans="1:100">
      <c r="A2015" s="56" t="s">
        <v>797</v>
      </c>
      <c r="B2015" s="13">
        <v>70</v>
      </c>
      <c r="C2015" s="15" t="s">
        <v>402</v>
      </c>
      <c r="D2015" s="15" t="s">
        <v>403</v>
      </c>
      <c r="E2015" s="13"/>
      <c r="F2015" s="13"/>
      <c r="G2015" s="13" t="s">
        <v>263</v>
      </c>
      <c r="H2015" s="13">
        <v>4</v>
      </c>
      <c r="I2015" s="55">
        <v>90</v>
      </c>
      <c r="J2015" s="55">
        <v>25000</v>
      </c>
      <c r="K2015" s="15">
        <v>0</v>
      </c>
      <c r="L2015" s="15" t="s">
        <v>41</v>
      </c>
      <c r="M2015" s="62" t="s">
        <v>14</v>
      </c>
      <c r="N2015" s="56" t="s">
        <v>171</v>
      </c>
      <c r="O2015" s="56" t="s">
        <v>839</v>
      </c>
      <c r="S2015" s="56" t="s">
        <v>842</v>
      </c>
      <c r="V2015" s="125"/>
      <c r="W2015" s="125" t="s">
        <v>1017</v>
      </c>
      <c r="X2015" s="65">
        <v>45340</v>
      </c>
      <c r="Y2015" s="65">
        <v>45340</v>
      </c>
      <c r="Z2015" s="69" t="s">
        <v>1080</v>
      </c>
      <c r="AA2015" s="322">
        <v>3000</v>
      </c>
      <c r="AB2015" s="56">
        <v>25</v>
      </c>
      <c r="AC2015" s="56">
        <v>17</v>
      </c>
      <c r="AD2015" s="65">
        <v>45868</v>
      </c>
      <c r="AE2015" s="117">
        <v>84.42</v>
      </c>
      <c r="AF2015" s="117"/>
      <c r="AP2015" s="58"/>
      <c r="AQ2015" s="58"/>
      <c r="AR2015" s="58"/>
      <c r="AW2015" s="56"/>
      <c r="BD2015" s="56"/>
      <c r="CS2015" s="58">
        <f>+AL2015+AT2015</f>
        <v>0</v>
      </c>
      <c r="CT2015" s="76">
        <f>+BA2015+BG2015+BM2015+BS2015+BY2015+CE2015+CK2015+CQ2015</f>
        <v>0</v>
      </c>
      <c r="CU2015" s="76">
        <f>+CS2015-CT2015</f>
        <v>0</v>
      </c>
      <c r="CV2015" s="81">
        <f>+AE2015-AL2015-AT2015</f>
        <v>84.42</v>
      </c>
    </row>
    <row r="2016" spans="1:100">
      <c r="A2016" s="56" t="s">
        <v>797</v>
      </c>
      <c r="B2016" s="13">
        <v>70</v>
      </c>
      <c r="C2016" s="15" t="s">
        <v>402</v>
      </c>
      <c r="D2016" s="15" t="s">
        <v>403</v>
      </c>
      <c r="E2016" s="13"/>
      <c r="F2016" s="13"/>
      <c r="G2016" s="13" t="s">
        <v>263</v>
      </c>
      <c r="H2016" s="13">
        <v>4</v>
      </c>
      <c r="I2016" s="55">
        <v>90</v>
      </c>
      <c r="J2016" s="55">
        <v>25000</v>
      </c>
      <c r="K2016" s="15">
        <v>0</v>
      </c>
      <c r="L2016" s="15" t="s">
        <v>41</v>
      </c>
      <c r="M2016" s="62" t="s">
        <v>14</v>
      </c>
      <c r="N2016" s="56" t="s">
        <v>171</v>
      </c>
      <c r="O2016" s="56" t="s">
        <v>839</v>
      </c>
      <c r="S2016" s="56" t="s">
        <v>842</v>
      </c>
      <c r="V2016" s="125"/>
      <c r="W2016" s="125" t="s">
        <v>1017</v>
      </c>
      <c r="X2016" s="65">
        <v>45340</v>
      </c>
      <c r="Y2016" s="65">
        <v>45340</v>
      </c>
      <c r="Z2016" s="69" t="s">
        <v>1080</v>
      </c>
      <c r="AA2016" s="322">
        <v>3000</v>
      </c>
      <c r="AB2016" s="56">
        <v>25</v>
      </c>
      <c r="AC2016" s="56">
        <v>18</v>
      </c>
      <c r="AD2016" s="65">
        <v>45899</v>
      </c>
      <c r="AE2016" s="117">
        <v>84.42</v>
      </c>
      <c r="AF2016" s="117"/>
      <c r="AP2016" s="58"/>
      <c r="AQ2016" s="58"/>
      <c r="AR2016" s="58"/>
      <c r="AW2016" s="56"/>
      <c r="BD2016" s="56"/>
      <c r="CS2016" s="58">
        <f>+AL2016+AT2016</f>
        <v>0</v>
      </c>
      <c r="CT2016" s="76">
        <f>+BA2016+BG2016+BM2016+BS2016+BY2016+CE2016+CK2016+CQ2016</f>
        <v>0</v>
      </c>
      <c r="CU2016" s="76">
        <f>+CS2016-CT2016</f>
        <v>0</v>
      </c>
      <c r="CV2016" s="81">
        <f>+AE2016-AL2016-AT2016</f>
        <v>84.42</v>
      </c>
    </row>
    <row r="2017" spans="1:100">
      <c r="A2017" s="56" t="s">
        <v>797</v>
      </c>
      <c r="B2017" s="13">
        <v>70</v>
      </c>
      <c r="C2017" s="15" t="s">
        <v>402</v>
      </c>
      <c r="D2017" s="15" t="s">
        <v>403</v>
      </c>
      <c r="E2017" s="13"/>
      <c r="F2017" s="13"/>
      <c r="G2017" s="13" t="s">
        <v>263</v>
      </c>
      <c r="H2017" s="13">
        <v>4</v>
      </c>
      <c r="I2017" s="55">
        <v>90</v>
      </c>
      <c r="J2017" s="55">
        <v>25000</v>
      </c>
      <c r="K2017" s="15">
        <v>0</v>
      </c>
      <c r="L2017" s="15" t="s">
        <v>41</v>
      </c>
      <c r="M2017" s="62" t="s">
        <v>14</v>
      </c>
      <c r="N2017" s="56" t="s">
        <v>171</v>
      </c>
      <c r="O2017" s="56" t="s">
        <v>839</v>
      </c>
      <c r="S2017" s="56" t="s">
        <v>842</v>
      </c>
      <c r="V2017" s="125"/>
      <c r="W2017" s="125" t="s">
        <v>1017</v>
      </c>
      <c r="X2017" s="65">
        <v>45340</v>
      </c>
      <c r="Y2017" s="65">
        <v>45340</v>
      </c>
      <c r="Z2017" s="69" t="s">
        <v>1080</v>
      </c>
      <c r="AA2017" s="322">
        <v>3000</v>
      </c>
      <c r="AB2017" s="56">
        <v>25</v>
      </c>
      <c r="AC2017" s="56">
        <v>19</v>
      </c>
      <c r="AD2017" s="65">
        <v>45930</v>
      </c>
      <c r="AE2017" s="117">
        <v>84.42</v>
      </c>
      <c r="AF2017" s="117"/>
      <c r="AP2017" s="58"/>
      <c r="AQ2017" s="58"/>
      <c r="AR2017" s="58"/>
      <c r="AW2017" s="56"/>
      <c r="BD2017" s="56"/>
      <c r="CS2017" s="58">
        <f>+AL2017+AT2017</f>
        <v>0</v>
      </c>
      <c r="CT2017" s="76">
        <f>+BA2017+BG2017+BM2017+BS2017+BY2017+CE2017+CK2017+CQ2017</f>
        <v>0</v>
      </c>
      <c r="CU2017" s="76">
        <f>+CS2017-CT2017</f>
        <v>0</v>
      </c>
      <c r="CV2017" s="81">
        <f>+AE2017-AL2017-AT2017</f>
        <v>84.42</v>
      </c>
    </row>
    <row r="2018" spans="1:100">
      <c r="A2018" s="56" t="s">
        <v>797</v>
      </c>
      <c r="B2018" s="13">
        <v>70</v>
      </c>
      <c r="C2018" s="15" t="s">
        <v>402</v>
      </c>
      <c r="D2018" s="15" t="s">
        <v>403</v>
      </c>
      <c r="E2018" s="13"/>
      <c r="F2018" s="13"/>
      <c r="G2018" s="13" t="s">
        <v>263</v>
      </c>
      <c r="H2018" s="13">
        <v>4</v>
      </c>
      <c r="I2018" s="55">
        <v>90</v>
      </c>
      <c r="J2018" s="55">
        <v>25000</v>
      </c>
      <c r="K2018" s="15">
        <v>0</v>
      </c>
      <c r="L2018" s="15" t="s">
        <v>41</v>
      </c>
      <c r="M2018" s="62" t="s">
        <v>14</v>
      </c>
      <c r="N2018" s="56" t="s">
        <v>171</v>
      </c>
      <c r="O2018" s="56" t="s">
        <v>839</v>
      </c>
      <c r="S2018" s="56" t="s">
        <v>842</v>
      </c>
      <c r="V2018" s="125"/>
      <c r="W2018" s="125" t="s">
        <v>1017</v>
      </c>
      <c r="X2018" s="65">
        <v>45340</v>
      </c>
      <c r="Y2018" s="65">
        <v>45340</v>
      </c>
      <c r="Z2018" s="69" t="s">
        <v>1080</v>
      </c>
      <c r="AA2018" s="322">
        <v>3000</v>
      </c>
      <c r="AB2018" s="56">
        <v>25</v>
      </c>
      <c r="AC2018" s="56">
        <v>20</v>
      </c>
      <c r="AD2018" s="65">
        <v>45960</v>
      </c>
      <c r="AE2018" s="117">
        <v>84.42</v>
      </c>
      <c r="AF2018" s="117"/>
      <c r="AP2018" s="58"/>
      <c r="AQ2018" s="58"/>
      <c r="AR2018" s="58"/>
      <c r="AW2018" s="56"/>
      <c r="BD2018" s="56"/>
      <c r="CS2018" s="58">
        <f>+AL2018+AT2018</f>
        <v>0</v>
      </c>
      <c r="CT2018" s="76">
        <f>+BA2018+BG2018+BM2018+BS2018+BY2018+CE2018+CK2018+CQ2018</f>
        <v>0</v>
      </c>
      <c r="CU2018" s="76">
        <f>+CS2018-CT2018</f>
        <v>0</v>
      </c>
      <c r="CV2018" s="81">
        <f>+AE2018-AL2018-AT2018</f>
        <v>84.42</v>
      </c>
    </row>
    <row r="2019" spans="1:100">
      <c r="A2019" s="56" t="s">
        <v>797</v>
      </c>
      <c r="B2019" s="13">
        <v>70</v>
      </c>
      <c r="C2019" s="15" t="s">
        <v>402</v>
      </c>
      <c r="D2019" s="15" t="s">
        <v>403</v>
      </c>
      <c r="E2019" s="13"/>
      <c r="F2019" s="13"/>
      <c r="G2019" s="13" t="s">
        <v>263</v>
      </c>
      <c r="H2019" s="13">
        <v>4</v>
      </c>
      <c r="I2019" s="55">
        <v>90</v>
      </c>
      <c r="J2019" s="55">
        <v>25000</v>
      </c>
      <c r="K2019" s="15">
        <v>0</v>
      </c>
      <c r="L2019" s="15" t="s">
        <v>41</v>
      </c>
      <c r="M2019" s="62" t="s">
        <v>14</v>
      </c>
      <c r="N2019" s="56" t="s">
        <v>171</v>
      </c>
      <c r="O2019" s="56" t="s">
        <v>839</v>
      </c>
      <c r="S2019" s="56" t="s">
        <v>842</v>
      </c>
      <c r="V2019" s="125"/>
      <c r="W2019" s="125" t="s">
        <v>1017</v>
      </c>
      <c r="X2019" s="65">
        <v>45340</v>
      </c>
      <c r="Y2019" s="65">
        <v>45340</v>
      </c>
      <c r="Z2019" s="69" t="s">
        <v>1080</v>
      </c>
      <c r="AA2019" s="322">
        <v>3000</v>
      </c>
      <c r="AB2019" s="56">
        <v>25</v>
      </c>
      <c r="AC2019" s="56">
        <v>21</v>
      </c>
      <c r="AD2019" s="65">
        <v>45991</v>
      </c>
      <c r="AE2019" s="117">
        <v>84.42</v>
      </c>
      <c r="AF2019" s="117"/>
      <c r="AP2019" s="58"/>
      <c r="AQ2019" s="58"/>
      <c r="AR2019" s="58"/>
      <c r="AW2019" s="56"/>
      <c r="BD2019" s="56"/>
      <c r="CS2019" s="58">
        <f>+AL2019+AT2019</f>
        <v>0</v>
      </c>
      <c r="CT2019" s="76">
        <f>+BA2019+BG2019+BM2019+BS2019+BY2019+CE2019+CK2019+CQ2019</f>
        <v>0</v>
      </c>
      <c r="CU2019" s="76">
        <f>+CS2019-CT2019</f>
        <v>0</v>
      </c>
      <c r="CV2019" s="81">
        <f>+AE2019-AL2019-AT2019</f>
        <v>84.42</v>
      </c>
    </row>
    <row r="2020" spans="1:100">
      <c r="A2020" s="56" t="s">
        <v>797</v>
      </c>
      <c r="B2020" s="13">
        <v>70</v>
      </c>
      <c r="C2020" s="15" t="s">
        <v>402</v>
      </c>
      <c r="D2020" s="15" t="s">
        <v>403</v>
      </c>
      <c r="E2020" s="13"/>
      <c r="F2020" s="13"/>
      <c r="G2020" s="13" t="s">
        <v>263</v>
      </c>
      <c r="H2020" s="13">
        <v>4</v>
      </c>
      <c r="I2020" s="55">
        <v>90</v>
      </c>
      <c r="J2020" s="55">
        <v>25000</v>
      </c>
      <c r="K2020" s="15">
        <v>0</v>
      </c>
      <c r="L2020" s="15" t="s">
        <v>41</v>
      </c>
      <c r="M2020" s="62" t="s">
        <v>14</v>
      </c>
      <c r="N2020" s="56" t="s">
        <v>171</v>
      </c>
      <c r="O2020" s="56" t="s">
        <v>839</v>
      </c>
      <c r="S2020" s="56" t="s">
        <v>842</v>
      </c>
      <c r="V2020" s="125"/>
      <c r="W2020" s="125" t="s">
        <v>1017</v>
      </c>
      <c r="X2020" s="65">
        <v>45340</v>
      </c>
      <c r="Y2020" s="65">
        <v>45340</v>
      </c>
      <c r="Z2020" s="69" t="s">
        <v>1080</v>
      </c>
      <c r="AA2020" s="322">
        <v>3000</v>
      </c>
      <c r="AB2020" s="56">
        <v>25</v>
      </c>
      <c r="AC2020" s="56">
        <v>22</v>
      </c>
      <c r="AD2020" s="65">
        <v>46021</v>
      </c>
      <c r="AE2020" s="117">
        <v>84.42</v>
      </c>
      <c r="AF2020" s="117"/>
      <c r="AP2020" s="58"/>
      <c r="AQ2020" s="58"/>
      <c r="AR2020" s="58"/>
      <c r="AW2020" s="56"/>
      <c r="BD2020" s="56"/>
      <c r="CS2020" s="58">
        <f>+AL2020+AT2020</f>
        <v>0</v>
      </c>
      <c r="CT2020" s="76">
        <f>+BA2020+BG2020+BM2020+BS2020+BY2020+CE2020+CK2020+CQ2020</f>
        <v>0</v>
      </c>
      <c r="CU2020" s="76">
        <f>+CS2020-CT2020</f>
        <v>0</v>
      </c>
      <c r="CV2020" s="81">
        <f>+AE2020-AL2020-AT2020</f>
        <v>84.42</v>
      </c>
    </row>
    <row r="2021" spans="1:100">
      <c r="A2021" s="56" t="s">
        <v>797</v>
      </c>
      <c r="B2021" s="13">
        <v>70</v>
      </c>
      <c r="C2021" s="15" t="s">
        <v>402</v>
      </c>
      <c r="D2021" s="15" t="s">
        <v>403</v>
      </c>
      <c r="E2021" s="13"/>
      <c r="F2021" s="13"/>
      <c r="G2021" s="13" t="s">
        <v>263</v>
      </c>
      <c r="H2021" s="13">
        <v>4</v>
      </c>
      <c r="I2021" s="55">
        <v>90</v>
      </c>
      <c r="J2021" s="55">
        <v>25000</v>
      </c>
      <c r="K2021" s="15">
        <v>0</v>
      </c>
      <c r="L2021" s="15" t="s">
        <v>41</v>
      </c>
      <c r="M2021" s="62" t="s">
        <v>14</v>
      </c>
      <c r="N2021" s="56" t="s">
        <v>171</v>
      </c>
      <c r="O2021" s="56" t="s">
        <v>839</v>
      </c>
      <c r="S2021" s="56" t="s">
        <v>842</v>
      </c>
      <c r="V2021" s="125"/>
      <c r="W2021" s="125" t="s">
        <v>1017</v>
      </c>
      <c r="X2021" s="65">
        <v>45340</v>
      </c>
      <c r="Y2021" s="65">
        <v>45340</v>
      </c>
      <c r="Z2021" s="69" t="s">
        <v>1080</v>
      </c>
      <c r="AA2021" s="322">
        <v>3000</v>
      </c>
      <c r="AB2021" s="56">
        <v>25</v>
      </c>
      <c r="AC2021" s="56">
        <v>23</v>
      </c>
      <c r="AD2021" s="65">
        <v>46052</v>
      </c>
      <c r="AE2021" s="117">
        <v>84.42</v>
      </c>
      <c r="AF2021" s="117"/>
      <c r="AP2021" s="58"/>
      <c r="AQ2021" s="58"/>
      <c r="AR2021" s="58"/>
      <c r="AW2021" s="56"/>
      <c r="BD2021" s="56"/>
      <c r="CS2021" s="58">
        <f>+AL2021+AT2021</f>
        <v>0</v>
      </c>
      <c r="CT2021" s="76">
        <f>+BA2021+BG2021+BM2021+BS2021+BY2021+CE2021+CK2021+CQ2021</f>
        <v>0</v>
      </c>
      <c r="CU2021" s="76">
        <f>+CS2021-CT2021</f>
        <v>0</v>
      </c>
      <c r="CV2021" s="81">
        <f>+AE2021-AL2021-AT2021</f>
        <v>84.42</v>
      </c>
    </row>
    <row r="2022" spans="1:100">
      <c r="A2022" s="56" t="s">
        <v>797</v>
      </c>
      <c r="B2022" s="13">
        <v>70</v>
      </c>
      <c r="C2022" s="15" t="s">
        <v>402</v>
      </c>
      <c r="D2022" s="15" t="s">
        <v>403</v>
      </c>
      <c r="E2022" s="13"/>
      <c r="F2022" s="13"/>
      <c r="G2022" s="13" t="s">
        <v>263</v>
      </c>
      <c r="H2022" s="13">
        <v>4</v>
      </c>
      <c r="I2022" s="55">
        <v>90</v>
      </c>
      <c r="J2022" s="55">
        <v>25000</v>
      </c>
      <c r="K2022" s="15">
        <v>0</v>
      </c>
      <c r="L2022" s="15" t="s">
        <v>41</v>
      </c>
      <c r="M2022" s="62" t="s">
        <v>14</v>
      </c>
      <c r="N2022" s="56" t="s">
        <v>171</v>
      </c>
      <c r="O2022" s="56" t="s">
        <v>839</v>
      </c>
      <c r="S2022" s="56" t="s">
        <v>842</v>
      </c>
      <c r="V2022" s="125"/>
      <c r="W2022" s="125" t="s">
        <v>1017</v>
      </c>
      <c r="X2022" s="65">
        <v>45340</v>
      </c>
      <c r="Y2022" s="65">
        <v>45340</v>
      </c>
      <c r="Z2022" s="69" t="s">
        <v>1080</v>
      </c>
      <c r="AA2022" s="322">
        <v>3000</v>
      </c>
      <c r="AB2022" s="56">
        <v>25</v>
      </c>
      <c r="AC2022" s="56">
        <v>24</v>
      </c>
      <c r="AD2022" s="65">
        <v>46081</v>
      </c>
      <c r="AE2022" s="117">
        <v>84.42</v>
      </c>
      <c r="AF2022" s="117"/>
      <c r="AP2022" s="58"/>
      <c r="AQ2022" s="58"/>
      <c r="AR2022" s="58"/>
      <c r="AW2022" s="56"/>
      <c r="BD2022" s="56"/>
      <c r="CS2022" s="58">
        <f>+AL2022+AT2022</f>
        <v>0</v>
      </c>
      <c r="CT2022" s="76">
        <f>+BA2022+BG2022+BM2022+BS2022+BY2022+CE2022+CK2022+CQ2022</f>
        <v>0</v>
      </c>
      <c r="CU2022" s="76">
        <f>+CS2022-CT2022</f>
        <v>0</v>
      </c>
      <c r="CV2022" s="81">
        <f>+AE2022-AL2022-AT2022</f>
        <v>84.42</v>
      </c>
    </row>
    <row r="2023" spans="1:100">
      <c r="A2023" s="56" t="s">
        <v>797</v>
      </c>
      <c r="B2023" s="13">
        <v>70</v>
      </c>
      <c r="C2023" s="15" t="s">
        <v>402</v>
      </c>
      <c r="D2023" s="15" t="s">
        <v>403</v>
      </c>
      <c r="E2023" s="13"/>
      <c r="F2023" s="13"/>
      <c r="G2023" s="13" t="s">
        <v>263</v>
      </c>
      <c r="H2023" s="13">
        <v>4</v>
      </c>
      <c r="I2023" s="55">
        <v>90</v>
      </c>
      <c r="J2023" s="55">
        <v>25000</v>
      </c>
      <c r="K2023" s="15">
        <v>0</v>
      </c>
      <c r="L2023" s="15" t="s">
        <v>41</v>
      </c>
      <c r="M2023" s="62" t="s">
        <v>14</v>
      </c>
      <c r="N2023" s="56" t="s">
        <v>171</v>
      </c>
      <c r="O2023" s="56" t="s">
        <v>839</v>
      </c>
      <c r="S2023" s="56" t="s">
        <v>842</v>
      </c>
      <c r="V2023" s="125"/>
      <c r="W2023" s="125" t="s">
        <v>1017</v>
      </c>
      <c r="X2023" s="65">
        <v>45340</v>
      </c>
      <c r="Y2023" s="65">
        <v>45340</v>
      </c>
      <c r="Z2023" s="69" t="s">
        <v>1080</v>
      </c>
      <c r="AA2023" s="322">
        <v>3000</v>
      </c>
      <c r="AB2023" s="56">
        <v>25</v>
      </c>
      <c r="AC2023" s="56">
        <v>25</v>
      </c>
      <c r="AD2023" s="65">
        <v>46111</v>
      </c>
      <c r="AE2023" s="117">
        <v>84.42</v>
      </c>
      <c r="AF2023" s="117"/>
      <c r="AP2023" s="58"/>
      <c r="AQ2023" s="58"/>
      <c r="AR2023" s="58"/>
      <c r="AW2023" s="56"/>
      <c r="BD2023" s="56"/>
      <c r="CS2023" s="58">
        <f>+AL2023+AT2023</f>
        <v>0</v>
      </c>
      <c r="CT2023" s="76">
        <f>+BA2023+BG2023+BM2023+BS2023+BY2023+CE2023+CK2023+CQ2023</f>
        <v>0</v>
      </c>
      <c r="CU2023" s="76">
        <f>+CS2023-CT2023</f>
        <v>0</v>
      </c>
      <c r="CV2023" s="81">
        <f>+AE2023-AL2023-AT2023</f>
        <v>84.42</v>
      </c>
    </row>
    <row r="2024" spans="1:100">
      <c r="A2024" s="56" t="s">
        <v>798</v>
      </c>
      <c r="B2024" s="13">
        <v>32</v>
      </c>
      <c r="C2024" s="15" t="s">
        <v>402</v>
      </c>
      <c r="D2024" s="15" t="s">
        <v>403</v>
      </c>
      <c r="E2024" s="13"/>
      <c r="F2024" s="13"/>
      <c r="G2024" s="13" t="s">
        <v>257</v>
      </c>
      <c r="H2024" s="13">
        <v>3</v>
      </c>
      <c r="I2024" s="55">
        <v>120</v>
      </c>
      <c r="J2024" s="55">
        <v>66666</v>
      </c>
      <c r="K2024" s="15">
        <v>0</v>
      </c>
      <c r="L2024" s="15" t="s">
        <v>404</v>
      </c>
      <c r="M2024" s="62" t="s">
        <v>14</v>
      </c>
      <c r="N2024" s="56" t="s">
        <v>172</v>
      </c>
      <c r="O2024" s="56" t="s">
        <v>844</v>
      </c>
      <c r="S2024" s="56" t="s">
        <v>465</v>
      </c>
      <c r="T2024" s="125" t="s">
        <v>257</v>
      </c>
      <c r="U2024" s="125">
        <v>3</v>
      </c>
      <c r="V2024" s="144">
        <v>120</v>
      </c>
      <c r="W2024" s="144" t="s">
        <v>1017</v>
      </c>
      <c r="X2024" s="65">
        <v>45347</v>
      </c>
      <c r="Y2024" s="65">
        <v>45371</v>
      </c>
      <c r="Z2024" s="69" t="s">
        <v>1080</v>
      </c>
      <c r="AA2024" s="322">
        <v>37000</v>
      </c>
      <c r="AB2024" s="56">
        <v>30</v>
      </c>
      <c r="AC2024" s="56">
        <v>0</v>
      </c>
      <c r="AD2024" s="65">
        <v>45359</v>
      </c>
      <c r="AE2024" s="117">
        <v>200</v>
      </c>
      <c r="AF2024" s="117"/>
      <c r="AG2024" s="56" t="s">
        <v>441</v>
      </c>
      <c r="AH2024" s="65">
        <v>45359</v>
      </c>
      <c r="AI2024" s="65"/>
      <c r="AJ2024" s="65"/>
      <c r="AK2024" s="56" t="s">
        <v>845</v>
      </c>
      <c r="AL2024" s="58">
        <v>200</v>
      </c>
      <c r="AN2024" s="58" t="s">
        <v>1799</v>
      </c>
      <c r="AP2024" s="58"/>
      <c r="AQ2024" s="58"/>
      <c r="AR2024" s="58"/>
      <c r="AW2024" s="65">
        <v>45347</v>
      </c>
      <c r="AX2024" s="56">
        <v>33372</v>
      </c>
      <c r="AY2024" s="58">
        <v>762</v>
      </c>
      <c r="AZ2024" s="56">
        <v>3.81</v>
      </c>
      <c r="BA2024" s="58">
        <f>+AY2024/AZ2024</f>
        <v>200</v>
      </c>
      <c r="BD2024" s="56"/>
      <c r="CS2024" s="58">
        <f>+AL2024+AT2024</f>
        <v>200</v>
      </c>
      <c r="CT2024" s="76">
        <f>+BA2024+BG2024+BM2024+BS2024+BY2024+CE2024+CK2024+CQ2024</f>
        <v>200</v>
      </c>
      <c r="CU2024" s="76">
        <f>+CS2024-CT2024</f>
        <v>0</v>
      </c>
      <c r="CV2024" s="81">
        <f>+AE2024-AL2024-AT2024</f>
        <v>0</v>
      </c>
    </row>
    <row r="2025" spans="1:100">
      <c r="A2025" s="56" t="s">
        <v>798</v>
      </c>
      <c r="B2025" s="13">
        <v>32</v>
      </c>
      <c r="C2025" s="15" t="s">
        <v>402</v>
      </c>
      <c r="D2025" s="15" t="s">
        <v>403</v>
      </c>
      <c r="E2025" s="13"/>
      <c r="F2025" s="13"/>
      <c r="G2025" s="13" t="s">
        <v>257</v>
      </c>
      <c r="H2025" s="13">
        <v>3</v>
      </c>
      <c r="I2025" s="55">
        <v>120</v>
      </c>
      <c r="J2025" s="55">
        <v>66666</v>
      </c>
      <c r="K2025" s="15">
        <v>0</v>
      </c>
      <c r="L2025" s="15" t="s">
        <v>404</v>
      </c>
      <c r="M2025" s="62" t="s">
        <v>14</v>
      </c>
      <c r="N2025" s="56" t="s">
        <v>172</v>
      </c>
      <c r="O2025" s="56" t="s">
        <v>844</v>
      </c>
      <c r="S2025" s="56" t="s">
        <v>465</v>
      </c>
      <c r="T2025" s="125" t="s">
        <v>257</v>
      </c>
      <c r="U2025" s="125">
        <v>3</v>
      </c>
      <c r="V2025" s="144">
        <v>120</v>
      </c>
      <c r="W2025" s="144" t="s">
        <v>1017</v>
      </c>
      <c r="X2025" s="65">
        <v>45347</v>
      </c>
      <c r="Y2025" s="65">
        <v>45371</v>
      </c>
      <c r="Z2025" s="69" t="s">
        <v>1080</v>
      </c>
      <c r="AA2025" s="322">
        <v>37000</v>
      </c>
      <c r="AB2025" s="56">
        <v>30</v>
      </c>
      <c r="AC2025" s="56">
        <v>0</v>
      </c>
      <c r="AD2025" s="65">
        <v>45371</v>
      </c>
      <c r="AE2025" s="117">
        <v>6800</v>
      </c>
      <c r="AF2025" s="117"/>
      <c r="AG2025" s="56" t="s">
        <v>441</v>
      </c>
      <c r="AH2025" s="65">
        <v>45371</v>
      </c>
      <c r="AI2025" s="65"/>
      <c r="AJ2025" s="65"/>
      <c r="AK2025" s="56" t="s">
        <v>846</v>
      </c>
      <c r="AL2025" s="58">
        <v>6800</v>
      </c>
      <c r="AN2025" s="58" t="s">
        <v>1800</v>
      </c>
      <c r="AP2025" s="58"/>
      <c r="AQ2025" s="58"/>
      <c r="AR2025" s="58"/>
      <c r="AW2025" s="65">
        <v>45352</v>
      </c>
      <c r="AX2025" s="56">
        <v>33713</v>
      </c>
      <c r="AY2025" s="58">
        <v>8840</v>
      </c>
      <c r="AZ2025" s="56">
        <v>3.8</v>
      </c>
      <c r="BA2025" s="58">
        <f>+AY2025/AZ2025</f>
        <v>2326.3157894736842</v>
      </c>
      <c r="BC2025" s="65">
        <v>45352</v>
      </c>
      <c r="BD2025" s="56">
        <v>33725</v>
      </c>
      <c r="BE2025" s="184">
        <v>17000</v>
      </c>
      <c r="BF2025" s="56">
        <v>3.8</v>
      </c>
      <c r="BG2025" s="56">
        <f>+BE2025/BF2025</f>
        <v>4473.6842105263158</v>
      </c>
      <c r="CS2025" s="58">
        <f>+AL2025+AT2025</f>
        <v>6800</v>
      </c>
      <c r="CT2025" s="76">
        <f>+BA2025+BG2025+BM2025+BS2025+BY2025+CE2025+CK2025+CQ2025</f>
        <v>6800</v>
      </c>
      <c r="CU2025" s="76">
        <f>+CS2025-CT2025</f>
        <v>0</v>
      </c>
      <c r="CV2025" s="81">
        <f>+AE2025-AL2025-AT2025</f>
        <v>0</v>
      </c>
    </row>
    <row r="2026" spans="1:100">
      <c r="A2026" s="56" t="s">
        <v>798</v>
      </c>
      <c r="B2026" s="13">
        <v>32</v>
      </c>
      <c r="C2026" s="15" t="s">
        <v>402</v>
      </c>
      <c r="D2026" s="15" t="s">
        <v>403</v>
      </c>
      <c r="E2026" s="13"/>
      <c r="F2026" s="13"/>
      <c r="G2026" s="13" t="s">
        <v>257</v>
      </c>
      <c r="H2026" s="13">
        <v>3</v>
      </c>
      <c r="I2026" s="55">
        <v>120</v>
      </c>
      <c r="J2026" s="55">
        <v>66666</v>
      </c>
      <c r="K2026" s="15">
        <v>0</v>
      </c>
      <c r="L2026" s="15" t="s">
        <v>404</v>
      </c>
      <c r="M2026" s="62" t="s">
        <v>14</v>
      </c>
      <c r="N2026" s="56" t="s">
        <v>172</v>
      </c>
      <c r="O2026" s="56" t="s">
        <v>844</v>
      </c>
      <c r="S2026" s="56" t="s">
        <v>465</v>
      </c>
      <c r="T2026" s="125" t="s">
        <v>257</v>
      </c>
      <c r="U2026" s="125">
        <v>3</v>
      </c>
      <c r="V2026" s="144">
        <v>120</v>
      </c>
      <c r="W2026" s="144" t="s">
        <v>1017</v>
      </c>
      <c r="X2026" s="65">
        <v>45347</v>
      </c>
      <c r="Y2026" s="65">
        <v>45371</v>
      </c>
      <c r="Z2026" s="69" t="s">
        <v>1080</v>
      </c>
      <c r="AA2026" s="322">
        <v>37000</v>
      </c>
      <c r="AB2026" s="56">
        <v>30</v>
      </c>
      <c r="AC2026" s="56">
        <v>1</v>
      </c>
      <c r="AD2026" s="65">
        <v>45384</v>
      </c>
      <c r="AE2026" s="117">
        <v>1000</v>
      </c>
      <c r="AF2026" s="117"/>
      <c r="AG2026" s="56" t="s">
        <v>441</v>
      </c>
      <c r="AH2026" s="65">
        <v>45386</v>
      </c>
      <c r="AI2026" s="65"/>
      <c r="AJ2026" s="65"/>
      <c r="AK2026" s="56" t="s">
        <v>1789</v>
      </c>
      <c r="AL2026" s="58">
        <v>1000</v>
      </c>
      <c r="AN2026" s="58" t="s">
        <v>1801</v>
      </c>
      <c r="AP2026" s="58"/>
      <c r="AQ2026" s="58"/>
      <c r="AR2026" s="58"/>
      <c r="AW2026" s="65">
        <v>45387</v>
      </c>
      <c r="AX2026" s="56">
        <v>2521</v>
      </c>
      <c r="BA2026" s="184">
        <v>1000</v>
      </c>
      <c r="BD2026" s="56"/>
      <c r="CS2026" s="58">
        <f>+AL2026+AT2026</f>
        <v>1000</v>
      </c>
      <c r="CT2026" s="76">
        <f>+BA2026+BG2026+BM2026+BS2026+BY2026+CE2026+CK2026+CQ2026</f>
        <v>1000</v>
      </c>
      <c r="CU2026" s="76">
        <f>+CS2026-CT2026</f>
        <v>0</v>
      </c>
      <c r="CV2026" s="81">
        <f>+AE2026-AL2026-AT2026</f>
        <v>0</v>
      </c>
    </row>
    <row r="2027" spans="1:100">
      <c r="A2027" s="56" t="s">
        <v>798</v>
      </c>
      <c r="B2027" s="13">
        <v>32</v>
      </c>
      <c r="C2027" s="15" t="s">
        <v>402</v>
      </c>
      <c r="D2027" s="15" t="s">
        <v>403</v>
      </c>
      <c r="E2027" s="13"/>
      <c r="F2027" s="13"/>
      <c r="G2027" s="13" t="s">
        <v>257</v>
      </c>
      <c r="H2027" s="13">
        <v>3</v>
      </c>
      <c r="I2027" s="55">
        <v>120</v>
      </c>
      <c r="J2027" s="55">
        <v>66666</v>
      </c>
      <c r="K2027" s="15">
        <v>0</v>
      </c>
      <c r="L2027" s="15" t="s">
        <v>404</v>
      </c>
      <c r="M2027" s="62" t="s">
        <v>14</v>
      </c>
      <c r="N2027" s="56" t="s">
        <v>172</v>
      </c>
      <c r="O2027" s="56" t="s">
        <v>844</v>
      </c>
      <c r="S2027" s="56" t="s">
        <v>465</v>
      </c>
      <c r="T2027" s="125" t="s">
        <v>257</v>
      </c>
      <c r="U2027" s="125">
        <v>3</v>
      </c>
      <c r="V2027" s="144">
        <v>120</v>
      </c>
      <c r="W2027" s="144" t="s">
        <v>1017</v>
      </c>
      <c r="X2027" s="65">
        <v>45347</v>
      </c>
      <c r="Y2027" s="65">
        <v>45371</v>
      </c>
      <c r="Z2027" s="69" t="s">
        <v>1080</v>
      </c>
      <c r="AA2027" s="322">
        <v>37000</v>
      </c>
      <c r="AB2027" s="56">
        <v>30</v>
      </c>
      <c r="AC2027" s="56">
        <v>2</v>
      </c>
      <c r="AD2027" s="65">
        <v>45414</v>
      </c>
      <c r="AE2027" s="117">
        <v>1000</v>
      </c>
      <c r="AF2027" s="117"/>
      <c r="AG2027" s="56" t="s">
        <v>441</v>
      </c>
      <c r="AH2027" s="65">
        <v>45414</v>
      </c>
      <c r="AI2027" s="65"/>
      <c r="AJ2027" s="65"/>
      <c r="AK2027" s="56" t="s">
        <v>1790</v>
      </c>
      <c r="AL2027" s="58">
        <v>1000</v>
      </c>
      <c r="AN2027" s="58" t="s">
        <v>1802</v>
      </c>
      <c r="AP2027" s="58"/>
      <c r="AQ2027" s="58"/>
      <c r="AR2027" s="58"/>
      <c r="AW2027" s="65">
        <v>45415</v>
      </c>
      <c r="AX2027" s="56">
        <v>2605</v>
      </c>
      <c r="BA2027" s="184">
        <v>1000</v>
      </c>
      <c r="BD2027" s="56"/>
      <c r="CS2027" s="58">
        <f>+AL2027+AT2027</f>
        <v>1000</v>
      </c>
      <c r="CT2027" s="76">
        <f>+BA2027+BG2027+BM2027+BS2027+BY2027+CE2027+CK2027+CQ2027</f>
        <v>1000</v>
      </c>
      <c r="CU2027" s="76">
        <f>+CS2027-CT2027</f>
        <v>0</v>
      </c>
      <c r="CV2027" s="81">
        <f>+AE2027-AL2027-AT2027</f>
        <v>0</v>
      </c>
    </row>
    <row r="2028" spans="1:100">
      <c r="A2028" s="56" t="s">
        <v>798</v>
      </c>
      <c r="B2028" s="13">
        <v>32</v>
      </c>
      <c r="C2028" s="15" t="s">
        <v>402</v>
      </c>
      <c r="D2028" s="15" t="s">
        <v>403</v>
      </c>
      <c r="E2028" s="13"/>
      <c r="F2028" s="13"/>
      <c r="G2028" s="13" t="s">
        <v>257</v>
      </c>
      <c r="H2028" s="13">
        <v>3</v>
      </c>
      <c r="I2028" s="55">
        <v>120</v>
      </c>
      <c r="J2028" s="55">
        <v>66666</v>
      </c>
      <c r="K2028" s="15">
        <v>0</v>
      </c>
      <c r="L2028" s="15" t="s">
        <v>404</v>
      </c>
      <c r="M2028" s="62" t="s">
        <v>14</v>
      </c>
      <c r="N2028" s="56" t="s">
        <v>172</v>
      </c>
      <c r="O2028" s="56" t="s">
        <v>844</v>
      </c>
      <c r="S2028" s="56" t="s">
        <v>465</v>
      </c>
      <c r="T2028" s="125" t="s">
        <v>257</v>
      </c>
      <c r="U2028" s="125">
        <v>3</v>
      </c>
      <c r="V2028" s="144">
        <v>120</v>
      </c>
      <c r="W2028" s="144" t="s">
        <v>1017</v>
      </c>
      <c r="X2028" s="65">
        <v>45347</v>
      </c>
      <c r="Y2028" s="65">
        <v>45371</v>
      </c>
      <c r="Z2028" s="69" t="s">
        <v>1080</v>
      </c>
      <c r="AA2028" s="322">
        <v>37000</v>
      </c>
      <c r="AB2028" s="56">
        <v>30</v>
      </c>
      <c r="AC2028" s="56">
        <v>3</v>
      </c>
      <c r="AD2028" s="65">
        <v>45445</v>
      </c>
      <c r="AE2028" s="117">
        <v>1000</v>
      </c>
      <c r="AF2028" s="117"/>
      <c r="AG2028" s="56" t="s">
        <v>441</v>
      </c>
      <c r="AH2028" s="65">
        <v>45443</v>
      </c>
      <c r="AI2028" s="65"/>
      <c r="AJ2028" s="65"/>
      <c r="AK2028" s="56" t="s">
        <v>1791</v>
      </c>
      <c r="AL2028" s="58">
        <v>1000</v>
      </c>
      <c r="AN2028" s="58" t="s">
        <v>1803</v>
      </c>
      <c r="AP2028" s="58"/>
      <c r="AQ2028" s="58"/>
      <c r="AR2028" s="58"/>
      <c r="AW2028" s="65">
        <v>45443</v>
      </c>
      <c r="AX2028" s="56">
        <v>37160</v>
      </c>
      <c r="AY2028" s="184">
        <v>3760</v>
      </c>
      <c r="AZ2028" s="56">
        <v>3.76</v>
      </c>
      <c r="BA2028" s="58">
        <f>+AY2028/AZ2028</f>
        <v>1000</v>
      </c>
      <c r="BD2028" s="56"/>
      <c r="CS2028" s="58">
        <f>+AL2028+AT2028</f>
        <v>1000</v>
      </c>
      <c r="CT2028" s="76">
        <f>+BA2028+BG2028+BM2028+BS2028+BY2028+CE2028+CK2028+CQ2028</f>
        <v>1000</v>
      </c>
      <c r="CU2028" s="76">
        <f>+CS2028-CT2028</f>
        <v>0</v>
      </c>
      <c r="CV2028" s="81">
        <f>+AE2028-AL2028-AT2028</f>
        <v>0</v>
      </c>
    </row>
    <row r="2029" spans="1:100">
      <c r="A2029" s="56" t="s">
        <v>798</v>
      </c>
      <c r="B2029" s="13">
        <v>32</v>
      </c>
      <c r="C2029" s="15" t="s">
        <v>402</v>
      </c>
      <c r="D2029" s="15" t="s">
        <v>403</v>
      </c>
      <c r="E2029" s="13"/>
      <c r="F2029" s="13"/>
      <c r="G2029" s="13" t="s">
        <v>257</v>
      </c>
      <c r="H2029" s="13">
        <v>3</v>
      </c>
      <c r="I2029" s="55">
        <v>120</v>
      </c>
      <c r="J2029" s="55">
        <v>66666</v>
      </c>
      <c r="K2029" s="15">
        <v>0</v>
      </c>
      <c r="L2029" s="15" t="s">
        <v>404</v>
      </c>
      <c r="M2029" s="62" t="s">
        <v>14</v>
      </c>
      <c r="N2029" s="56" t="s">
        <v>172</v>
      </c>
      <c r="O2029" s="56" t="s">
        <v>844</v>
      </c>
      <c r="S2029" s="56" t="s">
        <v>465</v>
      </c>
      <c r="T2029" s="125" t="s">
        <v>257</v>
      </c>
      <c r="U2029" s="125">
        <v>3</v>
      </c>
      <c r="V2029" s="144">
        <v>120</v>
      </c>
      <c r="W2029" s="144" t="s">
        <v>1017</v>
      </c>
      <c r="X2029" s="65">
        <v>45347</v>
      </c>
      <c r="Y2029" s="65">
        <v>45371</v>
      </c>
      <c r="Z2029" s="69" t="s">
        <v>1080</v>
      </c>
      <c r="AA2029" s="322">
        <v>37000</v>
      </c>
      <c r="AB2029" s="56">
        <v>30</v>
      </c>
      <c r="AC2029" s="56">
        <v>4</v>
      </c>
      <c r="AD2029" s="65">
        <v>45475</v>
      </c>
      <c r="AE2029" s="117">
        <v>1000</v>
      </c>
      <c r="AF2029" s="117"/>
      <c r="AG2029" s="56" t="s">
        <v>441</v>
      </c>
      <c r="AH2029" s="65">
        <v>45474</v>
      </c>
      <c r="AI2029" s="65"/>
      <c r="AJ2029" s="65"/>
      <c r="AK2029" s="56" t="s">
        <v>1792</v>
      </c>
      <c r="AL2029" s="58">
        <v>1000</v>
      </c>
      <c r="AN2029" s="58" t="s">
        <v>1804</v>
      </c>
      <c r="AP2029" s="58"/>
      <c r="AQ2029" s="58"/>
      <c r="AR2029" s="58"/>
      <c r="AW2029" s="65">
        <v>45475</v>
      </c>
      <c r="AX2029" s="56">
        <v>2845</v>
      </c>
      <c r="BA2029" s="184">
        <v>1000</v>
      </c>
      <c r="BD2029" s="56"/>
      <c r="CS2029" s="58">
        <f>+AL2029+AT2029</f>
        <v>1000</v>
      </c>
      <c r="CT2029" s="76">
        <f>+BA2029+BG2029+BM2029+BS2029+BY2029+CE2029+CK2029+CQ2029</f>
        <v>1000</v>
      </c>
      <c r="CU2029" s="76">
        <f>+CS2029-CT2029</f>
        <v>0</v>
      </c>
      <c r="CV2029" s="81">
        <f>+AE2029-AL2029-AT2029</f>
        <v>0</v>
      </c>
    </row>
    <row r="2030" spans="1:100">
      <c r="A2030" s="56" t="s">
        <v>798</v>
      </c>
      <c r="B2030" s="13">
        <v>32</v>
      </c>
      <c r="C2030" s="15" t="s">
        <v>402</v>
      </c>
      <c r="D2030" s="15" t="s">
        <v>403</v>
      </c>
      <c r="E2030" s="13"/>
      <c r="F2030" s="13"/>
      <c r="G2030" s="13" t="s">
        <v>257</v>
      </c>
      <c r="H2030" s="13">
        <v>3</v>
      </c>
      <c r="I2030" s="55">
        <v>120</v>
      </c>
      <c r="J2030" s="55">
        <v>66666</v>
      </c>
      <c r="K2030" s="15">
        <v>0</v>
      </c>
      <c r="L2030" s="15" t="s">
        <v>404</v>
      </c>
      <c r="M2030" s="62" t="s">
        <v>14</v>
      </c>
      <c r="N2030" s="56" t="s">
        <v>172</v>
      </c>
      <c r="O2030" s="56" t="s">
        <v>844</v>
      </c>
      <c r="S2030" s="56" t="s">
        <v>465</v>
      </c>
      <c r="T2030" s="125" t="s">
        <v>257</v>
      </c>
      <c r="U2030" s="125">
        <v>3</v>
      </c>
      <c r="V2030" s="144">
        <v>120</v>
      </c>
      <c r="W2030" s="144" t="s">
        <v>1017</v>
      </c>
      <c r="X2030" s="65">
        <v>45347</v>
      </c>
      <c r="Y2030" s="65">
        <v>45371</v>
      </c>
      <c r="Z2030" s="69" t="s">
        <v>1080</v>
      </c>
      <c r="AA2030" s="322">
        <v>37000</v>
      </c>
      <c r="AB2030" s="56">
        <v>30</v>
      </c>
      <c r="AC2030" s="56">
        <v>5</v>
      </c>
      <c r="AD2030" s="65">
        <v>45506</v>
      </c>
      <c r="AE2030" s="117">
        <v>1000</v>
      </c>
      <c r="AF2030" s="117"/>
      <c r="AG2030" s="56" t="s">
        <v>441</v>
      </c>
      <c r="AH2030" s="65">
        <v>45505</v>
      </c>
      <c r="AI2030" s="65"/>
      <c r="AJ2030" s="65"/>
      <c r="AK2030" s="56" t="s">
        <v>1793</v>
      </c>
      <c r="AL2030" s="58">
        <v>1000</v>
      </c>
      <c r="AN2030" s="58" t="s">
        <v>1805</v>
      </c>
      <c r="AP2030" s="58"/>
      <c r="AQ2030" s="58"/>
      <c r="AR2030" s="58"/>
      <c r="AW2030" s="65">
        <v>45504</v>
      </c>
      <c r="AX2030" s="56">
        <v>2963</v>
      </c>
      <c r="BA2030" s="184">
        <v>1000</v>
      </c>
      <c r="BD2030" s="56"/>
      <c r="CS2030" s="58">
        <f>+AL2030+AT2030</f>
        <v>1000</v>
      </c>
      <c r="CT2030" s="76">
        <f>+BA2030+BG2030+BM2030+BS2030+BY2030+CE2030+CK2030+CQ2030</f>
        <v>1000</v>
      </c>
      <c r="CU2030" s="76">
        <f>+CS2030-CT2030</f>
        <v>0</v>
      </c>
      <c r="CV2030" s="81">
        <f>+AE2030-AL2030-AT2030</f>
        <v>0</v>
      </c>
    </row>
    <row r="2031" spans="1:100">
      <c r="A2031" s="56" t="s">
        <v>798</v>
      </c>
      <c r="B2031" s="13">
        <v>32</v>
      </c>
      <c r="C2031" s="15" t="s">
        <v>402</v>
      </c>
      <c r="D2031" s="15" t="s">
        <v>403</v>
      </c>
      <c r="E2031" s="13"/>
      <c r="F2031" s="13"/>
      <c r="G2031" s="13" t="s">
        <v>257</v>
      </c>
      <c r="H2031" s="13">
        <v>3</v>
      </c>
      <c r="I2031" s="55">
        <v>120</v>
      </c>
      <c r="J2031" s="55">
        <v>66666</v>
      </c>
      <c r="K2031" s="15">
        <v>0</v>
      </c>
      <c r="L2031" s="15" t="s">
        <v>404</v>
      </c>
      <c r="M2031" s="62" t="s">
        <v>14</v>
      </c>
      <c r="N2031" s="56" t="s">
        <v>172</v>
      </c>
      <c r="O2031" s="56" t="s">
        <v>844</v>
      </c>
      <c r="S2031" s="56" t="s">
        <v>465</v>
      </c>
      <c r="T2031" s="125" t="s">
        <v>257</v>
      </c>
      <c r="U2031" s="125">
        <v>3</v>
      </c>
      <c r="V2031" s="144">
        <v>120</v>
      </c>
      <c r="W2031" s="144" t="s">
        <v>1017</v>
      </c>
      <c r="X2031" s="65">
        <v>45347</v>
      </c>
      <c r="Y2031" s="65">
        <v>45371</v>
      </c>
      <c r="Z2031" s="69" t="s">
        <v>1080</v>
      </c>
      <c r="AA2031" s="322">
        <v>37000</v>
      </c>
      <c r="AB2031" s="56">
        <v>30</v>
      </c>
      <c r="AC2031" s="56">
        <v>6</v>
      </c>
      <c r="AD2031" s="65">
        <v>45537</v>
      </c>
      <c r="AE2031" s="117">
        <v>1000</v>
      </c>
      <c r="AF2031" s="117"/>
      <c r="AG2031" s="56" t="s">
        <v>441</v>
      </c>
      <c r="AH2031" s="65">
        <v>45537</v>
      </c>
      <c r="AI2031" s="65"/>
      <c r="AJ2031" s="65"/>
      <c r="AK2031" s="56" t="s">
        <v>1794</v>
      </c>
      <c r="AL2031" s="58">
        <v>1000</v>
      </c>
      <c r="AN2031" s="58" t="s">
        <v>1806</v>
      </c>
      <c r="AP2031" s="58"/>
      <c r="AQ2031" s="58"/>
      <c r="AR2031" s="58"/>
      <c r="AW2031" s="65">
        <v>45537</v>
      </c>
      <c r="AX2031" s="56">
        <v>40269</v>
      </c>
      <c r="AY2031" s="184">
        <v>3750</v>
      </c>
      <c r="AZ2031" s="56">
        <v>3.75</v>
      </c>
      <c r="BA2031" s="58">
        <f>+AY2031/AZ2031</f>
        <v>1000</v>
      </c>
      <c r="BD2031" s="56"/>
      <c r="CS2031" s="58">
        <f>+AL2031+AT2031</f>
        <v>1000</v>
      </c>
      <c r="CT2031" s="76">
        <f>+BA2031+BG2031+BM2031+BS2031+BY2031+CE2031+CK2031+CQ2031</f>
        <v>1000</v>
      </c>
      <c r="CU2031" s="76">
        <f>+CS2031-CT2031</f>
        <v>0</v>
      </c>
      <c r="CV2031" s="81">
        <f>+AE2031-AL2031-AT2031</f>
        <v>0</v>
      </c>
    </row>
    <row r="2032" spans="1:100">
      <c r="A2032" s="56" t="s">
        <v>798</v>
      </c>
      <c r="B2032" s="13">
        <v>32</v>
      </c>
      <c r="C2032" s="15" t="s">
        <v>402</v>
      </c>
      <c r="D2032" s="15" t="s">
        <v>403</v>
      </c>
      <c r="E2032" s="13"/>
      <c r="F2032" s="13"/>
      <c r="G2032" s="13" t="s">
        <v>257</v>
      </c>
      <c r="H2032" s="13">
        <v>3</v>
      </c>
      <c r="I2032" s="55">
        <v>120</v>
      </c>
      <c r="J2032" s="55">
        <v>66666</v>
      </c>
      <c r="K2032" s="15">
        <v>0</v>
      </c>
      <c r="L2032" s="15" t="s">
        <v>404</v>
      </c>
      <c r="M2032" s="62" t="s">
        <v>14</v>
      </c>
      <c r="N2032" s="56" t="s">
        <v>172</v>
      </c>
      <c r="O2032" s="56" t="s">
        <v>844</v>
      </c>
      <c r="S2032" s="56" t="s">
        <v>465</v>
      </c>
      <c r="T2032" s="125" t="s">
        <v>257</v>
      </c>
      <c r="U2032" s="125">
        <v>3</v>
      </c>
      <c r="V2032" s="144">
        <v>120</v>
      </c>
      <c r="W2032" s="144" t="s">
        <v>1017</v>
      </c>
      <c r="X2032" s="65">
        <v>45347</v>
      </c>
      <c r="Y2032" s="65">
        <v>45371</v>
      </c>
      <c r="Z2032" s="69" t="s">
        <v>1080</v>
      </c>
      <c r="AA2032" s="322">
        <v>37000</v>
      </c>
      <c r="AB2032" s="56">
        <v>30</v>
      </c>
      <c r="AC2032" s="56">
        <v>7</v>
      </c>
      <c r="AD2032" s="65">
        <v>45567</v>
      </c>
      <c r="AE2032" s="117">
        <v>1000</v>
      </c>
      <c r="AF2032" s="117"/>
      <c r="AG2032" s="56" t="s">
        <v>441</v>
      </c>
      <c r="AH2032" s="65">
        <v>45568</v>
      </c>
      <c r="AI2032" s="65"/>
      <c r="AJ2032" s="65"/>
      <c r="AK2032" s="56" t="s">
        <v>1795</v>
      </c>
      <c r="AL2032" s="58">
        <v>1000</v>
      </c>
      <c r="AN2032" s="58" t="s">
        <v>1807</v>
      </c>
      <c r="AP2032" s="58"/>
      <c r="AQ2032" s="58"/>
      <c r="AR2032" s="58"/>
      <c r="AW2032" s="65">
        <v>45568</v>
      </c>
      <c r="AX2032" s="56">
        <v>3243</v>
      </c>
      <c r="BA2032" s="184">
        <v>1000</v>
      </c>
      <c r="BD2032" s="56"/>
      <c r="CS2032" s="58">
        <f>+AL2032+AT2032</f>
        <v>1000</v>
      </c>
      <c r="CT2032" s="76">
        <f>+BA2032+BG2032+BM2032+BS2032+BY2032+CE2032+CK2032+CQ2032</f>
        <v>1000</v>
      </c>
      <c r="CU2032" s="76">
        <f>+CS2032-CT2032</f>
        <v>0</v>
      </c>
      <c r="CV2032" s="81">
        <f>+AE2032-AL2032-AT2032</f>
        <v>0</v>
      </c>
    </row>
    <row r="2033" spans="1:100">
      <c r="A2033" s="56" t="s">
        <v>798</v>
      </c>
      <c r="B2033" s="13">
        <v>32</v>
      </c>
      <c r="C2033" s="15" t="s">
        <v>402</v>
      </c>
      <c r="D2033" s="15" t="s">
        <v>403</v>
      </c>
      <c r="E2033" s="13"/>
      <c r="F2033" s="13"/>
      <c r="G2033" s="13" t="s">
        <v>257</v>
      </c>
      <c r="H2033" s="13">
        <v>3</v>
      </c>
      <c r="I2033" s="55">
        <v>120</v>
      </c>
      <c r="J2033" s="55">
        <v>66666</v>
      </c>
      <c r="K2033" s="15">
        <v>0</v>
      </c>
      <c r="L2033" s="15" t="s">
        <v>404</v>
      </c>
      <c r="M2033" s="62" t="s">
        <v>14</v>
      </c>
      <c r="N2033" s="56" t="s">
        <v>172</v>
      </c>
      <c r="O2033" s="56" t="s">
        <v>844</v>
      </c>
      <c r="S2033" s="56" t="s">
        <v>465</v>
      </c>
      <c r="T2033" s="125" t="s">
        <v>257</v>
      </c>
      <c r="U2033" s="125">
        <v>3</v>
      </c>
      <c r="V2033" s="144">
        <v>120</v>
      </c>
      <c r="W2033" s="144" t="s">
        <v>1017</v>
      </c>
      <c r="X2033" s="65">
        <v>45347</v>
      </c>
      <c r="Y2033" s="65">
        <v>45371</v>
      </c>
      <c r="Z2033" s="69" t="s">
        <v>1080</v>
      </c>
      <c r="AA2033" s="322">
        <v>37000</v>
      </c>
      <c r="AB2033" s="56">
        <v>30</v>
      </c>
      <c r="AC2033" s="56">
        <v>8</v>
      </c>
      <c r="AD2033" s="65">
        <v>45598</v>
      </c>
      <c r="AE2033" s="117">
        <v>1000</v>
      </c>
      <c r="AF2033" s="117"/>
      <c r="AG2033" s="56" t="s">
        <v>441</v>
      </c>
      <c r="AH2033" s="65">
        <v>45603</v>
      </c>
      <c r="AI2033" s="65"/>
      <c r="AJ2033" s="65"/>
      <c r="AK2033" s="56" t="s">
        <v>1796</v>
      </c>
      <c r="AL2033" s="58">
        <v>1000</v>
      </c>
      <c r="AN2033" s="58" t="s">
        <v>1808</v>
      </c>
      <c r="AP2033" s="58"/>
      <c r="AQ2033" s="58"/>
      <c r="AR2033" s="58"/>
      <c r="AW2033" s="65">
        <v>45602</v>
      </c>
      <c r="AX2033" s="56">
        <v>1119</v>
      </c>
      <c r="AY2033" s="184">
        <v>3700</v>
      </c>
      <c r="AZ2033" s="56">
        <v>3.79</v>
      </c>
      <c r="BA2033" s="58">
        <f>+AY2033/AZ2033</f>
        <v>976.25329815303428</v>
      </c>
      <c r="BC2033" s="65">
        <v>45603</v>
      </c>
      <c r="BD2033" s="56">
        <v>8276</v>
      </c>
      <c r="BE2033" s="56">
        <v>90</v>
      </c>
      <c r="BF2033" s="56">
        <v>3.79</v>
      </c>
      <c r="BG2033" s="58">
        <f>+BE2033/BF2033</f>
        <v>23.746701846965699</v>
      </c>
      <c r="BH2033" s="58"/>
      <c r="CS2033" s="58">
        <f>+AL2033+AT2033</f>
        <v>1000</v>
      </c>
      <c r="CT2033" s="76">
        <f>+BA2033+BG2033+BM2033+BS2033+BY2033+CE2033+CK2033+CQ2033</f>
        <v>1000</v>
      </c>
      <c r="CU2033" s="76">
        <f>+CS2033-CT2033</f>
        <v>0</v>
      </c>
      <c r="CV2033" s="81">
        <f>+AE2033-AL2033-AT2033</f>
        <v>0</v>
      </c>
    </row>
    <row r="2034" spans="1:100">
      <c r="A2034" s="56" t="s">
        <v>798</v>
      </c>
      <c r="B2034" s="13">
        <v>32</v>
      </c>
      <c r="C2034" s="15" t="s">
        <v>402</v>
      </c>
      <c r="D2034" s="15" t="s">
        <v>403</v>
      </c>
      <c r="E2034" s="13"/>
      <c r="F2034" s="13"/>
      <c r="G2034" s="13" t="s">
        <v>257</v>
      </c>
      <c r="H2034" s="13">
        <v>3</v>
      </c>
      <c r="I2034" s="55">
        <v>120</v>
      </c>
      <c r="J2034" s="55">
        <v>66666</v>
      </c>
      <c r="K2034" s="15">
        <v>0</v>
      </c>
      <c r="L2034" s="15" t="s">
        <v>404</v>
      </c>
      <c r="M2034" s="62" t="s">
        <v>14</v>
      </c>
      <c r="N2034" s="56" t="s">
        <v>172</v>
      </c>
      <c r="O2034" s="56" t="s">
        <v>844</v>
      </c>
      <c r="S2034" s="56" t="s">
        <v>465</v>
      </c>
      <c r="T2034" s="125" t="s">
        <v>257</v>
      </c>
      <c r="U2034" s="125">
        <v>3</v>
      </c>
      <c r="V2034" s="144">
        <v>120</v>
      </c>
      <c r="W2034" s="144" t="s">
        <v>1017</v>
      </c>
      <c r="X2034" s="65">
        <v>45347</v>
      </c>
      <c r="Y2034" s="65">
        <v>45371</v>
      </c>
      <c r="Z2034" s="69" t="s">
        <v>1080</v>
      </c>
      <c r="AA2034" s="322">
        <v>37000</v>
      </c>
      <c r="AB2034" s="56">
        <v>30</v>
      </c>
      <c r="AC2034" s="56">
        <v>9</v>
      </c>
      <c r="AD2034" s="65">
        <v>45628</v>
      </c>
      <c r="AE2034" s="117">
        <v>1000</v>
      </c>
      <c r="AF2034" s="117"/>
      <c r="AG2034" s="56" t="s">
        <v>441</v>
      </c>
      <c r="AH2034" s="65">
        <v>45630</v>
      </c>
      <c r="AI2034" s="65"/>
      <c r="AJ2034" s="65"/>
      <c r="AK2034" s="56" t="s">
        <v>1797</v>
      </c>
      <c r="AL2034" s="58">
        <v>1000</v>
      </c>
      <c r="AN2034" s="58" t="s">
        <v>1809</v>
      </c>
      <c r="AP2034" s="58"/>
      <c r="AQ2034" s="58"/>
      <c r="AR2034" s="58"/>
      <c r="AW2034" s="65">
        <v>45629</v>
      </c>
      <c r="AX2034" s="56">
        <v>3469</v>
      </c>
      <c r="BA2034" s="184">
        <v>1000</v>
      </c>
      <c r="BD2034" s="56"/>
      <c r="CS2034" s="58">
        <f>+AL2034+AT2034</f>
        <v>1000</v>
      </c>
      <c r="CT2034" s="76">
        <f>+BA2034+BG2034+BM2034+BS2034+BY2034+CE2034+CK2034+CQ2034</f>
        <v>1000</v>
      </c>
      <c r="CU2034" s="76">
        <f>+CS2034-CT2034</f>
        <v>0</v>
      </c>
      <c r="CV2034" s="81">
        <f>+AE2034-AL2034-AT2034</f>
        <v>0</v>
      </c>
    </row>
    <row r="2035" spans="1:100">
      <c r="A2035" s="56" t="s">
        <v>798</v>
      </c>
      <c r="B2035" s="13">
        <v>32</v>
      </c>
      <c r="C2035" s="15" t="s">
        <v>402</v>
      </c>
      <c r="D2035" s="15" t="s">
        <v>403</v>
      </c>
      <c r="E2035" s="13"/>
      <c r="F2035" s="13"/>
      <c r="G2035" s="13" t="s">
        <v>257</v>
      </c>
      <c r="H2035" s="13">
        <v>3</v>
      </c>
      <c r="I2035" s="55">
        <v>120</v>
      </c>
      <c r="J2035" s="55">
        <v>66666</v>
      </c>
      <c r="K2035" s="15">
        <v>0</v>
      </c>
      <c r="L2035" s="15" t="s">
        <v>404</v>
      </c>
      <c r="M2035" s="62" t="s">
        <v>14</v>
      </c>
      <c r="N2035" s="56" t="s">
        <v>172</v>
      </c>
      <c r="O2035" s="56" t="s">
        <v>844</v>
      </c>
      <c r="S2035" s="56" t="s">
        <v>465</v>
      </c>
      <c r="T2035" s="125" t="s">
        <v>257</v>
      </c>
      <c r="U2035" s="125">
        <v>3</v>
      </c>
      <c r="V2035" s="144">
        <v>120</v>
      </c>
      <c r="W2035" s="144" t="s">
        <v>1017</v>
      </c>
      <c r="X2035" s="65">
        <v>45347</v>
      </c>
      <c r="Y2035" s="65">
        <v>45371</v>
      </c>
      <c r="Z2035" s="69" t="s">
        <v>1080</v>
      </c>
      <c r="AA2035" s="322">
        <v>37000</v>
      </c>
      <c r="AB2035" s="56">
        <v>30</v>
      </c>
      <c r="AC2035" s="56">
        <v>10</v>
      </c>
      <c r="AD2035" s="65">
        <v>45659</v>
      </c>
      <c r="AE2035" s="117">
        <v>1000</v>
      </c>
      <c r="AF2035" s="117"/>
      <c r="AG2035" s="56" t="s">
        <v>441</v>
      </c>
      <c r="AH2035" s="65">
        <v>45656</v>
      </c>
      <c r="AI2035" s="65"/>
      <c r="AJ2035" s="65"/>
      <c r="AK2035" s="56" t="s">
        <v>1798</v>
      </c>
      <c r="AL2035" s="58">
        <v>1000</v>
      </c>
      <c r="AN2035" s="58" t="s">
        <v>1810</v>
      </c>
      <c r="AP2035" s="58"/>
      <c r="AQ2035" s="58"/>
      <c r="AR2035" s="58"/>
      <c r="AW2035" s="65">
        <v>45656</v>
      </c>
      <c r="AX2035" s="56">
        <v>3549</v>
      </c>
      <c r="BA2035" s="184">
        <v>1000</v>
      </c>
      <c r="BD2035" s="56"/>
      <c r="CS2035" s="58">
        <f>+AL2035+AT2035</f>
        <v>1000</v>
      </c>
      <c r="CT2035" s="76">
        <f>+BA2035+BG2035+BM2035+BS2035+BY2035+CE2035+CK2035+CQ2035</f>
        <v>1000</v>
      </c>
      <c r="CU2035" s="76">
        <f>+CS2035-CT2035</f>
        <v>0</v>
      </c>
      <c r="CV2035" s="81">
        <f>+AE2035-AL2035-AT2035</f>
        <v>0</v>
      </c>
    </row>
    <row r="2036" spans="1:100">
      <c r="A2036" s="56" t="s">
        <v>798</v>
      </c>
      <c r="B2036" s="13">
        <v>32</v>
      </c>
      <c r="C2036" s="15" t="s">
        <v>402</v>
      </c>
      <c r="D2036" s="15" t="s">
        <v>403</v>
      </c>
      <c r="E2036" s="13"/>
      <c r="F2036" s="13"/>
      <c r="G2036" s="13" t="s">
        <v>257</v>
      </c>
      <c r="H2036" s="13">
        <v>3</v>
      </c>
      <c r="I2036" s="55">
        <v>120</v>
      </c>
      <c r="J2036" s="55">
        <v>66666</v>
      </c>
      <c r="K2036" s="15">
        <v>0</v>
      </c>
      <c r="L2036" s="15" t="s">
        <v>404</v>
      </c>
      <c r="M2036" s="62" t="s">
        <v>14</v>
      </c>
      <c r="N2036" s="56" t="s">
        <v>172</v>
      </c>
      <c r="O2036" s="56" t="s">
        <v>844</v>
      </c>
      <c r="S2036" s="56" t="s">
        <v>465</v>
      </c>
      <c r="T2036" s="125" t="s">
        <v>257</v>
      </c>
      <c r="U2036" s="125">
        <v>3</v>
      </c>
      <c r="V2036" s="144">
        <v>120</v>
      </c>
      <c r="W2036" s="144" t="s">
        <v>1017</v>
      </c>
      <c r="X2036" s="65">
        <v>45347</v>
      </c>
      <c r="Y2036" s="65">
        <v>45371</v>
      </c>
      <c r="Z2036" s="69" t="s">
        <v>1080</v>
      </c>
      <c r="AA2036" s="322">
        <v>37000</v>
      </c>
      <c r="AB2036" s="56">
        <v>30</v>
      </c>
      <c r="AC2036" s="56">
        <v>11</v>
      </c>
      <c r="AD2036" s="65">
        <v>45690</v>
      </c>
      <c r="AE2036" s="117">
        <v>1000</v>
      </c>
      <c r="AF2036" s="117"/>
      <c r="AG2036" s="56" t="s">
        <v>441</v>
      </c>
      <c r="AH2036" s="65">
        <v>45687</v>
      </c>
      <c r="AI2036" s="65"/>
      <c r="AJ2036" s="65"/>
      <c r="AK2036" s="56" t="s">
        <v>1811</v>
      </c>
      <c r="AL2036" s="58">
        <v>1000</v>
      </c>
      <c r="AN2036" s="58" t="s">
        <v>1817</v>
      </c>
      <c r="AP2036" s="58"/>
      <c r="AQ2036" s="58"/>
      <c r="AR2036" s="58"/>
      <c r="AW2036" s="65">
        <v>45686</v>
      </c>
      <c r="AX2036" s="56">
        <v>3669</v>
      </c>
      <c r="AZ2036" s="184"/>
      <c r="BA2036" s="184">
        <v>1000</v>
      </c>
      <c r="BD2036" s="56"/>
      <c r="CS2036" s="58">
        <f>+AL2036+AT2036</f>
        <v>1000</v>
      </c>
      <c r="CT2036" s="76">
        <f>+BA2036+BG2036+BM2036+BS2036+BY2036+CE2036+CK2036+CQ2036</f>
        <v>1000</v>
      </c>
      <c r="CU2036" s="76">
        <f>+CS2036-CT2036</f>
        <v>0</v>
      </c>
      <c r="CV2036" s="81">
        <f>+AE2036-AL2036-AT2036</f>
        <v>0</v>
      </c>
    </row>
    <row r="2037" spans="1:100">
      <c r="A2037" s="56" t="s">
        <v>798</v>
      </c>
      <c r="B2037" s="13">
        <v>32</v>
      </c>
      <c r="C2037" s="15" t="s">
        <v>402</v>
      </c>
      <c r="D2037" s="15" t="s">
        <v>403</v>
      </c>
      <c r="E2037" s="13"/>
      <c r="F2037" s="13"/>
      <c r="G2037" s="13" t="s">
        <v>257</v>
      </c>
      <c r="H2037" s="13">
        <v>3</v>
      </c>
      <c r="I2037" s="55">
        <v>120</v>
      </c>
      <c r="J2037" s="55">
        <v>66666</v>
      </c>
      <c r="K2037" s="15">
        <v>0</v>
      </c>
      <c r="L2037" s="15" t="s">
        <v>404</v>
      </c>
      <c r="M2037" s="62" t="s">
        <v>14</v>
      </c>
      <c r="N2037" s="56" t="s">
        <v>172</v>
      </c>
      <c r="O2037" s="56" t="s">
        <v>844</v>
      </c>
      <c r="S2037" s="56" t="s">
        <v>465</v>
      </c>
      <c r="T2037" s="125" t="s">
        <v>257</v>
      </c>
      <c r="U2037" s="125">
        <v>3</v>
      </c>
      <c r="V2037" s="144">
        <v>120</v>
      </c>
      <c r="W2037" s="144" t="s">
        <v>1017</v>
      </c>
      <c r="X2037" s="65">
        <v>45347</v>
      </c>
      <c r="Y2037" s="65">
        <v>45371</v>
      </c>
      <c r="Z2037" s="69" t="s">
        <v>1080</v>
      </c>
      <c r="AA2037" s="322">
        <v>37000</v>
      </c>
      <c r="AB2037" s="56">
        <v>30</v>
      </c>
      <c r="AC2037" s="56">
        <v>12</v>
      </c>
      <c r="AD2037" s="65">
        <v>45718</v>
      </c>
      <c r="AE2037" s="117">
        <v>1000</v>
      </c>
      <c r="AF2037" s="117"/>
      <c r="AG2037" s="56" t="s">
        <v>441</v>
      </c>
      <c r="AH2037" s="65">
        <v>45729</v>
      </c>
      <c r="AI2037" s="65"/>
      <c r="AJ2037" s="65"/>
      <c r="AK2037" s="56" t="s">
        <v>1812</v>
      </c>
      <c r="AL2037" s="58">
        <v>1000</v>
      </c>
      <c r="AN2037" s="58" t="s">
        <v>1818</v>
      </c>
      <c r="AP2037" s="58"/>
      <c r="AQ2037" s="58"/>
      <c r="AR2037" s="58"/>
      <c r="AW2037" s="65">
        <v>45720</v>
      </c>
      <c r="AX2037" s="56">
        <v>3838</v>
      </c>
      <c r="AZ2037" s="184"/>
      <c r="BA2037" s="184">
        <v>1000</v>
      </c>
      <c r="BD2037" s="56"/>
      <c r="CS2037" s="58">
        <f>+AL2037+AT2037</f>
        <v>1000</v>
      </c>
      <c r="CT2037" s="76">
        <f>+BA2037+BG2037+BM2037+BS2037+BY2037+CE2037+CK2037+CQ2037</f>
        <v>1000</v>
      </c>
      <c r="CU2037" s="76">
        <f>+CS2037-CT2037</f>
        <v>0</v>
      </c>
      <c r="CV2037" s="81">
        <f>+AE2037-AL2037-AT2037</f>
        <v>0</v>
      </c>
    </row>
    <row r="2038" spans="1:100">
      <c r="A2038" s="56" t="s">
        <v>798</v>
      </c>
      <c r="B2038" s="13">
        <v>32</v>
      </c>
      <c r="C2038" s="15" t="s">
        <v>402</v>
      </c>
      <c r="D2038" s="15" t="s">
        <v>403</v>
      </c>
      <c r="E2038" s="13"/>
      <c r="F2038" s="13"/>
      <c r="G2038" s="13" t="s">
        <v>257</v>
      </c>
      <c r="H2038" s="13">
        <v>3</v>
      </c>
      <c r="I2038" s="55">
        <v>120</v>
      </c>
      <c r="J2038" s="55">
        <v>66666</v>
      </c>
      <c r="K2038" s="15">
        <v>0</v>
      </c>
      <c r="L2038" s="15" t="s">
        <v>404</v>
      </c>
      <c r="M2038" s="62" t="s">
        <v>14</v>
      </c>
      <c r="N2038" s="56" t="s">
        <v>172</v>
      </c>
      <c r="O2038" s="56" t="s">
        <v>844</v>
      </c>
      <c r="S2038" s="56" t="s">
        <v>465</v>
      </c>
      <c r="T2038" s="125" t="s">
        <v>257</v>
      </c>
      <c r="U2038" s="125">
        <v>3</v>
      </c>
      <c r="V2038" s="144">
        <v>120</v>
      </c>
      <c r="W2038" s="144" t="s">
        <v>1017</v>
      </c>
      <c r="X2038" s="65">
        <v>45347</v>
      </c>
      <c r="Y2038" s="65">
        <v>45371</v>
      </c>
      <c r="Z2038" s="69" t="s">
        <v>1080</v>
      </c>
      <c r="AA2038" s="322">
        <v>37000</v>
      </c>
      <c r="AB2038" s="56">
        <v>30</v>
      </c>
      <c r="AC2038" s="56">
        <v>13</v>
      </c>
      <c r="AD2038" s="65">
        <v>45749</v>
      </c>
      <c r="AE2038" s="117">
        <v>1000</v>
      </c>
      <c r="AF2038" s="117"/>
      <c r="AG2038" s="56" t="s">
        <v>441</v>
      </c>
      <c r="AH2038" s="65">
        <v>45763</v>
      </c>
      <c r="AI2038" s="65"/>
      <c r="AJ2038" s="65"/>
      <c r="AK2038" s="56" t="s">
        <v>1813</v>
      </c>
      <c r="AL2038" s="58">
        <v>1000</v>
      </c>
      <c r="AN2038" s="58" t="s">
        <v>1819</v>
      </c>
      <c r="AP2038" s="58"/>
      <c r="AQ2038" s="58"/>
      <c r="AR2038" s="58"/>
      <c r="AW2038" s="65">
        <v>45751</v>
      </c>
      <c r="AX2038" s="56">
        <v>3971</v>
      </c>
      <c r="BA2038" s="184">
        <v>1000</v>
      </c>
      <c r="BD2038" s="56"/>
      <c r="CS2038" s="58">
        <f>+AL2038+AT2038</f>
        <v>1000</v>
      </c>
      <c r="CT2038" s="76">
        <f>+BA2038+BG2038+BM2038+BS2038+BY2038+CE2038+CK2038+CQ2038</f>
        <v>1000</v>
      </c>
      <c r="CU2038" s="76">
        <f>+CS2038-CT2038</f>
        <v>0</v>
      </c>
      <c r="CV2038" s="81">
        <f>+AE2038-AL2038-AT2038</f>
        <v>0</v>
      </c>
    </row>
    <row r="2039" spans="1:100">
      <c r="A2039" s="56" t="s">
        <v>798</v>
      </c>
      <c r="B2039" s="13">
        <v>32</v>
      </c>
      <c r="C2039" s="15" t="s">
        <v>402</v>
      </c>
      <c r="D2039" s="15" t="s">
        <v>403</v>
      </c>
      <c r="E2039" s="13"/>
      <c r="F2039" s="13"/>
      <c r="G2039" s="13" t="s">
        <v>257</v>
      </c>
      <c r="H2039" s="13">
        <v>3</v>
      </c>
      <c r="I2039" s="55">
        <v>120</v>
      </c>
      <c r="J2039" s="55">
        <v>66666</v>
      </c>
      <c r="K2039" s="15">
        <v>0</v>
      </c>
      <c r="L2039" s="15" t="s">
        <v>404</v>
      </c>
      <c r="M2039" s="62" t="s">
        <v>14</v>
      </c>
      <c r="N2039" s="56" t="s">
        <v>172</v>
      </c>
      <c r="O2039" s="56" t="s">
        <v>844</v>
      </c>
      <c r="S2039" s="56" t="s">
        <v>465</v>
      </c>
      <c r="T2039" s="125" t="s">
        <v>257</v>
      </c>
      <c r="U2039" s="125">
        <v>3</v>
      </c>
      <c r="V2039" s="144">
        <v>120</v>
      </c>
      <c r="W2039" s="144" t="s">
        <v>1017</v>
      </c>
      <c r="X2039" s="65">
        <v>45347</v>
      </c>
      <c r="Y2039" s="65">
        <v>45371</v>
      </c>
      <c r="Z2039" s="69" t="s">
        <v>1080</v>
      </c>
      <c r="AA2039" s="322">
        <v>37000</v>
      </c>
      <c r="AB2039" s="56">
        <v>30</v>
      </c>
      <c r="AC2039" s="56">
        <v>14</v>
      </c>
      <c r="AD2039" s="65">
        <v>45779</v>
      </c>
      <c r="AE2039" s="117">
        <v>1000</v>
      </c>
      <c r="AF2039" s="117"/>
      <c r="AG2039" s="56" t="s">
        <v>441</v>
      </c>
      <c r="AH2039" s="65">
        <v>45848</v>
      </c>
      <c r="AI2039" s="65"/>
      <c r="AJ2039" s="65"/>
      <c r="AK2039" s="56" t="s">
        <v>1814</v>
      </c>
      <c r="AL2039" s="58">
        <v>1000</v>
      </c>
      <c r="AN2039" s="58" t="s">
        <v>1820</v>
      </c>
      <c r="AP2039" s="58"/>
      <c r="AQ2039" s="58"/>
      <c r="AR2039" s="58"/>
      <c r="AW2039" s="65">
        <v>45840</v>
      </c>
      <c r="AX2039" s="56">
        <v>4367</v>
      </c>
      <c r="BA2039" s="184">
        <v>1000</v>
      </c>
      <c r="BD2039" s="56"/>
      <c r="CS2039" s="58">
        <f>+AL2039+AT2039</f>
        <v>1000</v>
      </c>
      <c r="CT2039" s="76">
        <f>+BA2039+BG2039+BM2039+BS2039+BY2039+CE2039+CK2039+CQ2039</f>
        <v>1000</v>
      </c>
      <c r="CU2039" s="76">
        <f>+CS2039-CT2039</f>
        <v>0</v>
      </c>
      <c r="CV2039" s="81">
        <f>+AE2039-AL2039-AT2039</f>
        <v>0</v>
      </c>
    </row>
    <row r="2040" spans="1:100">
      <c r="A2040" s="56" t="s">
        <v>798</v>
      </c>
      <c r="B2040" s="13">
        <v>32</v>
      </c>
      <c r="C2040" s="15" t="s">
        <v>402</v>
      </c>
      <c r="D2040" s="15" t="s">
        <v>403</v>
      </c>
      <c r="E2040" s="13"/>
      <c r="F2040" s="13"/>
      <c r="G2040" s="13" t="s">
        <v>257</v>
      </c>
      <c r="H2040" s="13">
        <v>3</v>
      </c>
      <c r="I2040" s="55">
        <v>120</v>
      </c>
      <c r="J2040" s="55">
        <v>66666</v>
      </c>
      <c r="K2040" s="15">
        <v>0</v>
      </c>
      <c r="L2040" s="15" t="s">
        <v>404</v>
      </c>
      <c r="M2040" s="62" t="s">
        <v>14</v>
      </c>
      <c r="N2040" s="56" t="s">
        <v>172</v>
      </c>
      <c r="O2040" s="56" t="s">
        <v>844</v>
      </c>
      <c r="S2040" s="56" t="s">
        <v>465</v>
      </c>
      <c r="T2040" s="125" t="s">
        <v>257</v>
      </c>
      <c r="U2040" s="125">
        <v>3</v>
      </c>
      <c r="V2040" s="144">
        <v>120</v>
      </c>
      <c r="W2040" s="144" t="s">
        <v>1017</v>
      </c>
      <c r="X2040" s="65">
        <v>45347</v>
      </c>
      <c r="Y2040" s="65">
        <v>45371</v>
      </c>
      <c r="Z2040" s="69" t="s">
        <v>1080</v>
      </c>
      <c r="AA2040" s="322">
        <v>37000</v>
      </c>
      <c r="AB2040" s="56">
        <v>30</v>
      </c>
      <c r="AC2040" s="56">
        <v>15</v>
      </c>
      <c r="AD2040" s="65">
        <v>45810</v>
      </c>
      <c r="AE2040" s="117">
        <v>1000</v>
      </c>
      <c r="AF2040" s="117"/>
      <c r="AG2040" s="56" t="s">
        <v>441</v>
      </c>
      <c r="AH2040" s="65">
        <v>45880</v>
      </c>
      <c r="AI2040" s="65"/>
      <c r="AJ2040" s="65"/>
      <c r="AK2040" s="56" t="s">
        <v>1815</v>
      </c>
      <c r="AL2040" s="58">
        <v>1000</v>
      </c>
      <c r="AN2040" s="58" t="s">
        <v>1821</v>
      </c>
      <c r="AP2040" s="58"/>
      <c r="AQ2040" s="58"/>
      <c r="AR2040" s="58"/>
      <c r="AW2040" s="65">
        <v>45876</v>
      </c>
      <c r="AX2040" s="56">
        <v>4535</v>
      </c>
      <c r="BA2040" s="184">
        <v>1000</v>
      </c>
      <c r="BD2040" s="56"/>
      <c r="CS2040" s="58">
        <f>+AL2040+AT2040</f>
        <v>1000</v>
      </c>
      <c r="CT2040" s="76">
        <f>+BA2040+BG2040+BM2040+BS2040+BY2040+CE2040+CK2040+CQ2040</f>
        <v>1000</v>
      </c>
      <c r="CU2040" s="76">
        <f>+CS2040-CT2040</f>
        <v>0</v>
      </c>
      <c r="CV2040" s="81">
        <f>+AE2040-AL2040-AT2040</f>
        <v>0</v>
      </c>
    </row>
    <row r="2041" spans="1:100">
      <c r="A2041" s="56" t="s">
        <v>798</v>
      </c>
      <c r="B2041" s="13">
        <v>32</v>
      </c>
      <c r="C2041" s="15" t="s">
        <v>402</v>
      </c>
      <c r="D2041" s="15" t="s">
        <v>403</v>
      </c>
      <c r="E2041" s="13"/>
      <c r="F2041" s="13"/>
      <c r="G2041" s="13" t="s">
        <v>257</v>
      </c>
      <c r="H2041" s="13">
        <v>3</v>
      </c>
      <c r="I2041" s="55">
        <v>120</v>
      </c>
      <c r="J2041" s="55">
        <v>66666</v>
      </c>
      <c r="K2041" s="15">
        <v>0</v>
      </c>
      <c r="L2041" s="15" t="s">
        <v>404</v>
      </c>
      <c r="M2041" s="62" t="s">
        <v>14</v>
      </c>
      <c r="N2041" s="56" t="s">
        <v>172</v>
      </c>
      <c r="O2041" s="56" t="s">
        <v>844</v>
      </c>
      <c r="S2041" s="56" t="s">
        <v>465</v>
      </c>
      <c r="T2041" s="125" t="s">
        <v>257</v>
      </c>
      <c r="U2041" s="125">
        <v>3</v>
      </c>
      <c r="V2041" s="144">
        <v>120</v>
      </c>
      <c r="W2041" s="144" t="s">
        <v>1017</v>
      </c>
      <c r="X2041" s="65">
        <v>45347</v>
      </c>
      <c r="Y2041" s="65">
        <v>45371</v>
      </c>
      <c r="Z2041" s="69" t="s">
        <v>1080</v>
      </c>
      <c r="AA2041" s="322">
        <v>37000</v>
      </c>
      <c r="AB2041" s="56">
        <v>30</v>
      </c>
      <c r="AC2041" s="56">
        <v>16</v>
      </c>
      <c r="AD2041" s="65">
        <v>45840</v>
      </c>
      <c r="AE2041" s="117">
        <v>1000</v>
      </c>
      <c r="AF2041" s="117"/>
      <c r="AG2041" s="56" t="s">
        <v>441</v>
      </c>
      <c r="AH2041" s="65">
        <v>45908</v>
      </c>
      <c r="AI2041" s="65"/>
      <c r="AJ2041" s="65"/>
      <c r="AK2041" s="56" t="s">
        <v>1816</v>
      </c>
      <c r="AL2041" s="58">
        <v>1000</v>
      </c>
      <c r="AN2041" s="58" t="s">
        <v>1822</v>
      </c>
      <c r="AP2041" s="58"/>
      <c r="AQ2041" s="58"/>
      <c r="AR2041" s="58"/>
      <c r="AW2041" s="65">
        <v>45905</v>
      </c>
      <c r="AX2041" s="56">
        <v>52286</v>
      </c>
      <c r="AY2041" s="184">
        <v>3540</v>
      </c>
      <c r="AZ2041" s="56">
        <v>3.54</v>
      </c>
      <c r="BA2041" s="58">
        <f>+AY2041/AZ2041</f>
        <v>1000</v>
      </c>
      <c r="BD2041" s="56"/>
      <c r="CS2041" s="58">
        <f>+AL2041+AT2041</f>
        <v>1000</v>
      </c>
      <c r="CT2041" s="76">
        <f>+BA2041+BG2041+BM2041+BS2041+BY2041+CE2041+CK2041+CQ2041</f>
        <v>1000</v>
      </c>
      <c r="CU2041" s="76">
        <f>+CS2041-CT2041</f>
        <v>0</v>
      </c>
      <c r="CV2041" s="81">
        <f>+AE2041-AL2041-AT2041</f>
        <v>0</v>
      </c>
    </row>
    <row r="2042" spans="1:100">
      <c r="A2042" s="56" t="s">
        <v>798</v>
      </c>
      <c r="B2042" s="13">
        <v>32</v>
      </c>
      <c r="C2042" s="15" t="s">
        <v>402</v>
      </c>
      <c r="D2042" s="15" t="s">
        <v>403</v>
      </c>
      <c r="E2042" s="13"/>
      <c r="F2042" s="13"/>
      <c r="G2042" s="13" t="s">
        <v>257</v>
      </c>
      <c r="H2042" s="13">
        <v>3</v>
      </c>
      <c r="I2042" s="55">
        <v>120</v>
      </c>
      <c r="J2042" s="55">
        <v>66666</v>
      </c>
      <c r="K2042" s="15">
        <v>0</v>
      </c>
      <c r="L2042" s="15" t="s">
        <v>404</v>
      </c>
      <c r="M2042" s="62" t="s">
        <v>14</v>
      </c>
      <c r="N2042" s="56" t="s">
        <v>172</v>
      </c>
      <c r="O2042" s="56" t="s">
        <v>844</v>
      </c>
      <c r="S2042" s="56" t="s">
        <v>465</v>
      </c>
      <c r="T2042" s="125" t="s">
        <v>257</v>
      </c>
      <c r="U2042" s="125">
        <v>3</v>
      </c>
      <c r="V2042" s="144">
        <v>120</v>
      </c>
      <c r="W2042" s="144" t="s">
        <v>1017</v>
      </c>
      <c r="X2042" s="65">
        <v>45347</v>
      </c>
      <c r="Y2042" s="65">
        <v>45371</v>
      </c>
      <c r="Z2042" s="69" t="s">
        <v>1080</v>
      </c>
      <c r="AA2042" s="322">
        <v>37000</v>
      </c>
      <c r="AB2042" s="56">
        <v>30</v>
      </c>
      <c r="AC2042" s="56">
        <v>17</v>
      </c>
      <c r="AD2042" s="65">
        <v>45871</v>
      </c>
      <c r="AE2042" s="117">
        <v>1000</v>
      </c>
      <c r="AF2042" s="117"/>
      <c r="AP2042" s="58"/>
      <c r="AQ2042" s="58"/>
      <c r="AR2042" s="58"/>
      <c r="AW2042" s="56"/>
      <c r="BD2042" s="56"/>
      <c r="CS2042" s="58">
        <f>+AL2042+AT2042</f>
        <v>0</v>
      </c>
      <c r="CT2042" s="76">
        <f>+BA2042+BG2042+BM2042+BS2042+BY2042+CE2042+CK2042+CQ2042</f>
        <v>0</v>
      </c>
      <c r="CU2042" s="76">
        <f>+CS2042-CT2042</f>
        <v>0</v>
      </c>
      <c r="CV2042" s="81">
        <f>+AE2042-AL2042-AT2042</f>
        <v>1000</v>
      </c>
    </row>
    <row r="2043" spans="1:100">
      <c r="A2043" s="56" t="s">
        <v>798</v>
      </c>
      <c r="B2043" s="13">
        <v>32</v>
      </c>
      <c r="C2043" s="15" t="s">
        <v>402</v>
      </c>
      <c r="D2043" s="15" t="s">
        <v>403</v>
      </c>
      <c r="E2043" s="13"/>
      <c r="F2043" s="13"/>
      <c r="G2043" s="13" t="s">
        <v>257</v>
      </c>
      <c r="H2043" s="13">
        <v>3</v>
      </c>
      <c r="I2043" s="55">
        <v>120</v>
      </c>
      <c r="J2043" s="55">
        <v>66666</v>
      </c>
      <c r="K2043" s="15">
        <v>0</v>
      </c>
      <c r="L2043" s="15" t="s">
        <v>404</v>
      </c>
      <c r="M2043" s="62" t="s">
        <v>14</v>
      </c>
      <c r="N2043" s="56" t="s">
        <v>172</v>
      </c>
      <c r="O2043" s="56" t="s">
        <v>844</v>
      </c>
      <c r="S2043" s="56" t="s">
        <v>465</v>
      </c>
      <c r="T2043" s="125" t="s">
        <v>257</v>
      </c>
      <c r="U2043" s="125">
        <v>3</v>
      </c>
      <c r="V2043" s="144">
        <v>120</v>
      </c>
      <c r="W2043" s="144" t="s">
        <v>1017</v>
      </c>
      <c r="X2043" s="65">
        <v>45347</v>
      </c>
      <c r="Y2043" s="65">
        <v>45371</v>
      </c>
      <c r="Z2043" s="69" t="s">
        <v>1080</v>
      </c>
      <c r="AA2043" s="322">
        <v>37000</v>
      </c>
      <c r="AB2043" s="56">
        <v>30</v>
      </c>
      <c r="AC2043" s="56">
        <v>18</v>
      </c>
      <c r="AD2043" s="65">
        <v>45902</v>
      </c>
      <c r="AE2043" s="117">
        <v>1000</v>
      </c>
      <c r="AF2043" s="117"/>
      <c r="AP2043" s="58"/>
      <c r="AQ2043" s="58"/>
      <c r="AR2043" s="58"/>
      <c r="AW2043" s="56"/>
      <c r="BD2043" s="56"/>
      <c r="CS2043" s="58">
        <f>+AL2043+AT2043</f>
        <v>0</v>
      </c>
      <c r="CT2043" s="76">
        <f>+BA2043+BG2043+BM2043+BS2043+BY2043+CE2043+CK2043+CQ2043</f>
        <v>0</v>
      </c>
      <c r="CU2043" s="76">
        <f>+CS2043-CT2043</f>
        <v>0</v>
      </c>
      <c r="CV2043" s="81">
        <f>+AE2043-AL2043-AT2043</f>
        <v>1000</v>
      </c>
    </row>
    <row r="2044" spans="1:100">
      <c r="A2044" s="56" t="s">
        <v>798</v>
      </c>
      <c r="B2044" s="13">
        <v>32</v>
      </c>
      <c r="C2044" s="15" t="s">
        <v>402</v>
      </c>
      <c r="D2044" s="15" t="s">
        <v>403</v>
      </c>
      <c r="E2044" s="13"/>
      <c r="F2044" s="13"/>
      <c r="G2044" s="13" t="s">
        <v>257</v>
      </c>
      <c r="H2044" s="13">
        <v>3</v>
      </c>
      <c r="I2044" s="55">
        <v>120</v>
      </c>
      <c r="J2044" s="55">
        <v>66666</v>
      </c>
      <c r="K2044" s="15">
        <v>0</v>
      </c>
      <c r="L2044" s="15" t="s">
        <v>404</v>
      </c>
      <c r="M2044" s="62" t="s">
        <v>14</v>
      </c>
      <c r="N2044" s="56" t="s">
        <v>172</v>
      </c>
      <c r="O2044" s="56" t="s">
        <v>844</v>
      </c>
      <c r="S2044" s="56" t="s">
        <v>465</v>
      </c>
      <c r="T2044" s="125" t="s">
        <v>257</v>
      </c>
      <c r="U2044" s="125">
        <v>3</v>
      </c>
      <c r="V2044" s="144">
        <v>120</v>
      </c>
      <c r="W2044" s="144" t="s">
        <v>1017</v>
      </c>
      <c r="X2044" s="65">
        <v>45347</v>
      </c>
      <c r="Y2044" s="65">
        <v>45371</v>
      </c>
      <c r="Z2044" s="69" t="s">
        <v>1080</v>
      </c>
      <c r="AA2044" s="322">
        <v>37000</v>
      </c>
      <c r="AB2044" s="56">
        <v>30</v>
      </c>
      <c r="AC2044" s="56">
        <v>19</v>
      </c>
      <c r="AD2044" s="65">
        <v>45932</v>
      </c>
      <c r="AE2044" s="117">
        <v>1000</v>
      </c>
      <c r="AF2044" s="117"/>
      <c r="AP2044" s="58"/>
      <c r="AQ2044" s="58"/>
      <c r="AR2044" s="58"/>
      <c r="AW2044" s="65"/>
      <c r="AX2044" s="184"/>
      <c r="BD2044" s="56"/>
      <c r="CS2044" s="58">
        <f>+AL2044+AT2044</f>
        <v>0</v>
      </c>
      <c r="CT2044" s="76">
        <f>+BA2044+BG2044+BM2044+BS2044+BY2044+CE2044+CK2044+CQ2044</f>
        <v>0</v>
      </c>
      <c r="CU2044" s="76">
        <f>+CS2044-CT2044</f>
        <v>0</v>
      </c>
      <c r="CV2044" s="81">
        <f>+AE2044-AL2044-AT2044</f>
        <v>1000</v>
      </c>
    </row>
    <row r="2045" spans="1:100">
      <c r="A2045" s="56" t="s">
        <v>798</v>
      </c>
      <c r="B2045" s="13">
        <v>32</v>
      </c>
      <c r="C2045" s="15" t="s">
        <v>402</v>
      </c>
      <c r="D2045" s="15" t="s">
        <v>403</v>
      </c>
      <c r="E2045" s="13"/>
      <c r="F2045" s="13"/>
      <c r="G2045" s="13" t="s">
        <v>257</v>
      </c>
      <c r="H2045" s="13">
        <v>3</v>
      </c>
      <c r="I2045" s="55">
        <v>120</v>
      </c>
      <c r="J2045" s="55">
        <v>66666</v>
      </c>
      <c r="K2045" s="15">
        <v>0</v>
      </c>
      <c r="L2045" s="15" t="s">
        <v>404</v>
      </c>
      <c r="M2045" s="62" t="s">
        <v>14</v>
      </c>
      <c r="N2045" s="56" t="s">
        <v>172</v>
      </c>
      <c r="O2045" s="56" t="s">
        <v>844</v>
      </c>
      <c r="S2045" s="56" t="s">
        <v>465</v>
      </c>
      <c r="T2045" s="125" t="s">
        <v>257</v>
      </c>
      <c r="U2045" s="125">
        <v>3</v>
      </c>
      <c r="V2045" s="144">
        <v>120</v>
      </c>
      <c r="W2045" s="144" t="s">
        <v>1017</v>
      </c>
      <c r="X2045" s="65">
        <v>45347</v>
      </c>
      <c r="Y2045" s="65">
        <v>45371</v>
      </c>
      <c r="Z2045" s="69" t="s">
        <v>1080</v>
      </c>
      <c r="AA2045" s="322">
        <v>37000</v>
      </c>
      <c r="AB2045" s="56">
        <v>30</v>
      </c>
      <c r="AC2045" s="56">
        <v>20</v>
      </c>
      <c r="AD2045" s="65">
        <v>45963</v>
      </c>
      <c r="AE2045" s="117">
        <v>1000</v>
      </c>
      <c r="AF2045" s="117"/>
      <c r="AP2045" s="58"/>
      <c r="AQ2045" s="58"/>
      <c r="AR2045" s="58"/>
      <c r="AW2045" s="65"/>
      <c r="BD2045" s="56"/>
      <c r="CS2045" s="58">
        <f>+AL2045+AT2045</f>
        <v>0</v>
      </c>
      <c r="CT2045" s="76">
        <f>+BA2045+BG2045+BM2045+BS2045+BY2045+CE2045+CK2045+CQ2045</f>
        <v>0</v>
      </c>
      <c r="CU2045" s="76">
        <f>+CS2045-CT2045</f>
        <v>0</v>
      </c>
      <c r="CV2045" s="81">
        <f>+AE2045-AL2045-AT2045</f>
        <v>1000</v>
      </c>
    </row>
    <row r="2046" spans="1:100">
      <c r="A2046" s="56" t="s">
        <v>798</v>
      </c>
      <c r="B2046" s="13">
        <v>32</v>
      </c>
      <c r="C2046" s="15" t="s">
        <v>402</v>
      </c>
      <c r="D2046" s="15" t="s">
        <v>403</v>
      </c>
      <c r="E2046" s="13"/>
      <c r="F2046" s="13"/>
      <c r="G2046" s="13" t="s">
        <v>257</v>
      </c>
      <c r="H2046" s="13">
        <v>3</v>
      </c>
      <c r="I2046" s="55">
        <v>120</v>
      </c>
      <c r="J2046" s="55">
        <v>66666</v>
      </c>
      <c r="K2046" s="15">
        <v>0</v>
      </c>
      <c r="L2046" s="15" t="s">
        <v>404</v>
      </c>
      <c r="M2046" s="62" t="s">
        <v>14</v>
      </c>
      <c r="N2046" s="56" t="s">
        <v>172</v>
      </c>
      <c r="O2046" s="56" t="s">
        <v>844</v>
      </c>
      <c r="S2046" s="56" t="s">
        <v>465</v>
      </c>
      <c r="T2046" s="125" t="s">
        <v>257</v>
      </c>
      <c r="U2046" s="125">
        <v>3</v>
      </c>
      <c r="V2046" s="144">
        <v>120</v>
      </c>
      <c r="W2046" s="144" t="s">
        <v>1017</v>
      </c>
      <c r="X2046" s="65">
        <v>45347</v>
      </c>
      <c r="Y2046" s="65">
        <v>45371</v>
      </c>
      <c r="Z2046" s="69" t="s">
        <v>1080</v>
      </c>
      <c r="AA2046" s="322">
        <v>37000</v>
      </c>
      <c r="AB2046" s="56">
        <v>30</v>
      </c>
      <c r="AC2046" s="56">
        <v>21</v>
      </c>
      <c r="AD2046" s="65">
        <v>45993</v>
      </c>
      <c r="AE2046" s="117">
        <v>1000</v>
      </c>
      <c r="AF2046" s="117"/>
      <c r="AP2046" s="58"/>
      <c r="AQ2046" s="58"/>
      <c r="AR2046" s="58"/>
      <c r="AW2046" s="56"/>
      <c r="BD2046" s="56"/>
      <c r="CS2046" s="58">
        <f>+AL2046+AT2046</f>
        <v>0</v>
      </c>
      <c r="CT2046" s="76">
        <f>+BA2046+BG2046+BM2046+BS2046+BY2046+CE2046+CK2046+CQ2046</f>
        <v>0</v>
      </c>
      <c r="CU2046" s="76">
        <f>+CS2046-CT2046</f>
        <v>0</v>
      </c>
      <c r="CV2046" s="81">
        <f>+AE2046-AL2046-AT2046</f>
        <v>1000</v>
      </c>
    </row>
    <row r="2047" spans="1:100">
      <c r="A2047" s="56" t="s">
        <v>798</v>
      </c>
      <c r="B2047" s="13">
        <v>32</v>
      </c>
      <c r="C2047" s="15" t="s">
        <v>402</v>
      </c>
      <c r="D2047" s="15" t="s">
        <v>403</v>
      </c>
      <c r="E2047" s="13"/>
      <c r="F2047" s="13"/>
      <c r="G2047" s="13" t="s">
        <v>257</v>
      </c>
      <c r="H2047" s="13">
        <v>3</v>
      </c>
      <c r="I2047" s="55">
        <v>120</v>
      </c>
      <c r="J2047" s="55">
        <v>66666</v>
      </c>
      <c r="K2047" s="15">
        <v>0</v>
      </c>
      <c r="L2047" s="15" t="s">
        <v>404</v>
      </c>
      <c r="M2047" s="62" t="s">
        <v>14</v>
      </c>
      <c r="N2047" s="56" t="s">
        <v>172</v>
      </c>
      <c r="O2047" s="56" t="s">
        <v>844</v>
      </c>
      <c r="S2047" s="56" t="s">
        <v>465</v>
      </c>
      <c r="T2047" s="125" t="s">
        <v>257</v>
      </c>
      <c r="U2047" s="125">
        <v>3</v>
      </c>
      <c r="V2047" s="144">
        <v>120</v>
      </c>
      <c r="W2047" s="144" t="s">
        <v>1017</v>
      </c>
      <c r="X2047" s="65">
        <v>45347</v>
      </c>
      <c r="Y2047" s="65">
        <v>45371</v>
      </c>
      <c r="Z2047" s="69" t="s">
        <v>1080</v>
      </c>
      <c r="AA2047" s="322">
        <v>37000</v>
      </c>
      <c r="AB2047" s="56">
        <v>30</v>
      </c>
      <c r="AC2047" s="56">
        <v>22</v>
      </c>
      <c r="AD2047" s="65">
        <v>46024</v>
      </c>
      <c r="AE2047" s="117">
        <v>1000</v>
      </c>
      <c r="AF2047" s="117"/>
      <c r="AP2047" s="58"/>
      <c r="AQ2047" s="58"/>
      <c r="AR2047" s="58"/>
      <c r="AW2047" s="56"/>
      <c r="BD2047" s="56"/>
      <c r="CS2047" s="58">
        <f>+AL2047+AT2047</f>
        <v>0</v>
      </c>
      <c r="CT2047" s="76">
        <f>+BA2047+BG2047+BM2047+BS2047+BY2047+CE2047+CK2047+CQ2047</f>
        <v>0</v>
      </c>
      <c r="CU2047" s="76">
        <f>+CS2047-CT2047</f>
        <v>0</v>
      </c>
      <c r="CV2047" s="81">
        <f>+AE2047-AL2047-AT2047</f>
        <v>1000</v>
      </c>
    </row>
    <row r="2048" spans="1:100">
      <c r="A2048" s="56" t="s">
        <v>798</v>
      </c>
      <c r="B2048" s="13">
        <v>32</v>
      </c>
      <c r="C2048" s="15" t="s">
        <v>402</v>
      </c>
      <c r="D2048" s="15" t="s">
        <v>403</v>
      </c>
      <c r="E2048" s="13"/>
      <c r="F2048" s="13"/>
      <c r="G2048" s="13" t="s">
        <v>257</v>
      </c>
      <c r="H2048" s="13">
        <v>3</v>
      </c>
      <c r="I2048" s="55">
        <v>120</v>
      </c>
      <c r="J2048" s="55">
        <v>66666</v>
      </c>
      <c r="K2048" s="15">
        <v>0</v>
      </c>
      <c r="L2048" s="15" t="s">
        <v>404</v>
      </c>
      <c r="M2048" s="62" t="s">
        <v>14</v>
      </c>
      <c r="N2048" s="56" t="s">
        <v>172</v>
      </c>
      <c r="O2048" s="56" t="s">
        <v>844</v>
      </c>
      <c r="S2048" s="56" t="s">
        <v>465</v>
      </c>
      <c r="T2048" s="125" t="s">
        <v>257</v>
      </c>
      <c r="U2048" s="125">
        <v>3</v>
      </c>
      <c r="V2048" s="144">
        <v>120</v>
      </c>
      <c r="W2048" s="144" t="s">
        <v>1017</v>
      </c>
      <c r="X2048" s="65">
        <v>45347</v>
      </c>
      <c r="Y2048" s="65">
        <v>45371</v>
      </c>
      <c r="Z2048" s="69" t="s">
        <v>1080</v>
      </c>
      <c r="AA2048" s="322">
        <v>37000</v>
      </c>
      <c r="AB2048" s="56">
        <v>30</v>
      </c>
      <c r="AC2048" s="56">
        <v>23</v>
      </c>
      <c r="AD2048" s="65">
        <v>46055</v>
      </c>
      <c r="AE2048" s="117">
        <v>1000</v>
      </c>
      <c r="AF2048" s="117"/>
      <c r="AP2048" s="58"/>
      <c r="AQ2048" s="58"/>
      <c r="AR2048" s="58"/>
      <c r="AW2048" s="56"/>
      <c r="BD2048" s="56"/>
      <c r="CS2048" s="58">
        <f>+AL2048+AT2048</f>
        <v>0</v>
      </c>
      <c r="CT2048" s="76">
        <f>+BA2048+BG2048+BM2048+BS2048+BY2048+CE2048+CK2048+CQ2048</f>
        <v>0</v>
      </c>
      <c r="CU2048" s="76">
        <f>+CS2048-CT2048</f>
        <v>0</v>
      </c>
      <c r="CV2048" s="81">
        <f>+AE2048-AL2048-AT2048</f>
        <v>1000</v>
      </c>
    </row>
    <row r="2049" spans="1:100">
      <c r="A2049" s="56" t="s">
        <v>798</v>
      </c>
      <c r="B2049" s="13">
        <v>32</v>
      </c>
      <c r="C2049" s="15" t="s">
        <v>402</v>
      </c>
      <c r="D2049" s="15" t="s">
        <v>403</v>
      </c>
      <c r="E2049" s="13"/>
      <c r="F2049" s="13"/>
      <c r="G2049" s="13" t="s">
        <v>257</v>
      </c>
      <c r="H2049" s="13">
        <v>3</v>
      </c>
      <c r="I2049" s="55">
        <v>120</v>
      </c>
      <c r="J2049" s="55">
        <v>66666</v>
      </c>
      <c r="K2049" s="15">
        <v>0</v>
      </c>
      <c r="L2049" s="15" t="s">
        <v>404</v>
      </c>
      <c r="M2049" s="62" t="s">
        <v>14</v>
      </c>
      <c r="N2049" s="56" t="s">
        <v>172</v>
      </c>
      <c r="O2049" s="56" t="s">
        <v>844</v>
      </c>
      <c r="S2049" s="56" t="s">
        <v>465</v>
      </c>
      <c r="T2049" s="125" t="s">
        <v>257</v>
      </c>
      <c r="U2049" s="125">
        <v>3</v>
      </c>
      <c r="V2049" s="144">
        <v>120</v>
      </c>
      <c r="W2049" s="144" t="s">
        <v>1017</v>
      </c>
      <c r="X2049" s="65">
        <v>45347</v>
      </c>
      <c r="Y2049" s="65">
        <v>45371</v>
      </c>
      <c r="Z2049" s="69" t="s">
        <v>1080</v>
      </c>
      <c r="AA2049" s="322">
        <v>37000</v>
      </c>
      <c r="AB2049" s="56">
        <v>30</v>
      </c>
      <c r="AC2049" s="56">
        <v>24</v>
      </c>
      <c r="AD2049" s="65">
        <v>46083</v>
      </c>
      <c r="AE2049" s="117">
        <v>1000</v>
      </c>
      <c r="AF2049" s="117"/>
      <c r="AP2049" s="58"/>
      <c r="AQ2049" s="58"/>
      <c r="AR2049" s="58"/>
      <c r="AW2049" s="56"/>
      <c r="BD2049" s="56"/>
      <c r="CS2049" s="58">
        <f>+AL2049+AT2049</f>
        <v>0</v>
      </c>
      <c r="CT2049" s="76">
        <f>+BA2049+BG2049+BM2049+BS2049+BY2049+CE2049+CK2049+CQ2049</f>
        <v>0</v>
      </c>
      <c r="CU2049" s="76">
        <f>+CS2049-CT2049</f>
        <v>0</v>
      </c>
      <c r="CV2049" s="81">
        <f>+AE2049-AL2049-AT2049</f>
        <v>1000</v>
      </c>
    </row>
    <row r="2050" spans="1:100">
      <c r="A2050" s="56" t="s">
        <v>798</v>
      </c>
      <c r="B2050" s="13">
        <v>32</v>
      </c>
      <c r="C2050" s="15" t="s">
        <v>402</v>
      </c>
      <c r="D2050" s="15" t="s">
        <v>403</v>
      </c>
      <c r="E2050" s="13"/>
      <c r="F2050" s="13"/>
      <c r="G2050" s="13" t="s">
        <v>257</v>
      </c>
      <c r="H2050" s="13">
        <v>3</v>
      </c>
      <c r="I2050" s="55">
        <v>120</v>
      </c>
      <c r="J2050" s="55">
        <v>66666</v>
      </c>
      <c r="K2050" s="15">
        <v>0</v>
      </c>
      <c r="L2050" s="15" t="s">
        <v>404</v>
      </c>
      <c r="M2050" s="62" t="s">
        <v>14</v>
      </c>
      <c r="N2050" s="56" t="s">
        <v>172</v>
      </c>
      <c r="O2050" s="56" t="s">
        <v>844</v>
      </c>
      <c r="S2050" s="56" t="s">
        <v>465</v>
      </c>
      <c r="T2050" s="125" t="s">
        <v>257</v>
      </c>
      <c r="U2050" s="125">
        <v>3</v>
      </c>
      <c r="V2050" s="144">
        <v>120</v>
      </c>
      <c r="W2050" s="144" t="s">
        <v>1017</v>
      </c>
      <c r="X2050" s="65">
        <v>45347</v>
      </c>
      <c r="Y2050" s="65">
        <v>45371</v>
      </c>
      <c r="Z2050" s="69" t="s">
        <v>1080</v>
      </c>
      <c r="AA2050" s="322">
        <v>37000</v>
      </c>
      <c r="AB2050" s="56">
        <v>30</v>
      </c>
      <c r="AC2050" s="56">
        <v>25</v>
      </c>
      <c r="AD2050" s="65">
        <v>46114</v>
      </c>
      <c r="AE2050" s="117">
        <v>1000</v>
      </c>
      <c r="AF2050" s="117"/>
      <c r="AP2050" s="58"/>
      <c r="AQ2050" s="58"/>
      <c r="AR2050" s="58"/>
      <c r="AW2050" s="56"/>
      <c r="BD2050" s="56"/>
      <c r="CS2050" s="58">
        <f>+AL2050+AT2050</f>
        <v>0</v>
      </c>
      <c r="CT2050" s="76">
        <f>+BA2050+BG2050+BM2050+BS2050+BY2050+CE2050+CK2050+CQ2050</f>
        <v>0</v>
      </c>
      <c r="CU2050" s="76">
        <f>+CS2050-CT2050</f>
        <v>0</v>
      </c>
      <c r="CV2050" s="81">
        <f>+AE2050-AL2050-AT2050</f>
        <v>1000</v>
      </c>
    </row>
    <row r="2051" spans="1:100">
      <c r="A2051" s="56" t="s">
        <v>798</v>
      </c>
      <c r="B2051" s="13">
        <v>32</v>
      </c>
      <c r="C2051" s="15" t="s">
        <v>402</v>
      </c>
      <c r="D2051" s="15" t="s">
        <v>403</v>
      </c>
      <c r="E2051" s="13"/>
      <c r="F2051" s="13"/>
      <c r="G2051" s="13" t="s">
        <v>257</v>
      </c>
      <c r="H2051" s="13">
        <v>3</v>
      </c>
      <c r="I2051" s="55">
        <v>120</v>
      </c>
      <c r="J2051" s="55">
        <v>66666</v>
      </c>
      <c r="K2051" s="15">
        <v>0</v>
      </c>
      <c r="L2051" s="15" t="s">
        <v>404</v>
      </c>
      <c r="M2051" s="62" t="s">
        <v>14</v>
      </c>
      <c r="N2051" s="56" t="s">
        <v>172</v>
      </c>
      <c r="O2051" s="56" t="s">
        <v>844</v>
      </c>
      <c r="S2051" s="56" t="s">
        <v>465</v>
      </c>
      <c r="T2051" s="125" t="s">
        <v>257</v>
      </c>
      <c r="U2051" s="125">
        <v>3</v>
      </c>
      <c r="V2051" s="144">
        <v>120</v>
      </c>
      <c r="W2051" s="144" t="s">
        <v>1017</v>
      </c>
      <c r="X2051" s="65">
        <v>45347</v>
      </c>
      <c r="Y2051" s="65">
        <v>45371</v>
      </c>
      <c r="Z2051" s="69" t="s">
        <v>1080</v>
      </c>
      <c r="AA2051" s="322">
        <v>37000</v>
      </c>
      <c r="AB2051" s="56">
        <v>30</v>
      </c>
      <c r="AC2051" s="56">
        <v>26</v>
      </c>
      <c r="AD2051" s="65">
        <v>46144</v>
      </c>
      <c r="AE2051" s="117">
        <v>1000</v>
      </c>
      <c r="AF2051" s="117"/>
      <c r="AP2051" s="58"/>
      <c r="AQ2051" s="58"/>
      <c r="AR2051" s="58"/>
      <c r="AW2051" s="56"/>
      <c r="BD2051" s="56"/>
      <c r="CS2051" s="58">
        <f>+AL2051+AT2051</f>
        <v>0</v>
      </c>
      <c r="CT2051" s="76">
        <f>+BA2051+BG2051+BM2051+BS2051+BY2051+CE2051+CK2051+CQ2051</f>
        <v>0</v>
      </c>
      <c r="CU2051" s="76">
        <f>+CS2051-CT2051</f>
        <v>0</v>
      </c>
      <c r="CV2051" s="81">
        <f>+AE2051-AL2051-AT2051</f>
        <v>1000</v>
      </c>
    </row>
    <row r="2052" spans="1:100">
      <c r="A2052" s="56" t="s">
        <v>798</v>
      </c>
      <c r="B2052" s="13">
        <v>32</v>
      </c>
      <c r="C2052" s="15" t="s">
        <v>402</v>
      </c>
      <c r="D2052" s="15" t="s">
        <v>403</v>
      </c>
      <c r="E2052" s="13"/>
      <c r="F2052" s="13"/>
      <c r="G2052" s="13" t="s">
        <v>257</v>
      </c>
      <c r="H2052" s="13">
        <v>3</v>
      </c>
      <c r="I2052" s="55">
        <v>120</v>
      </c>
      <c r="J2052" s="55">
        <v>66666</v>
      </c>
      <c r="K2052" s="15">
        <v>0</v>
      </c>
      <c r="L2052" s="15" t="s">
        <v>404</v>
      </c>
      <c r="M2052" s="62" t="s">
        <v>14</v>
      </c>
      <c r="N2052" s="56" t="s">
        <v>172</v>
      </c>
      <c r="O2052" s="56" t="s">
        <v>844</v>
      </c>
      <c r="S2052" s="56" t="s">
        <v>465</v>
      </c>
      <c r="T2052" s="125" t="s">
        <v>257</v>
      </c>
      <c r="U2052" s="125">
        <v>3</v>
      </c>
      <c r="V2052" s="144">
        <v>120</v>
      </c>
      <c r="W2052" s="144" t="s">
        <v>1017</v>
      </c>
      <c r="X2052" s="65">
        <v>45347</v>
      </c>
      <c r="Y2052" s="65">
        <v>45371</v>
      </c>
      <c r="Z2052" s="69" t="s">
        <v>1080</v>
      </c>
      <c r="AA2052" s="322">
        <v>37000</v>
      </c>
      <c r="AB2052" s="56">
        <v>30</v>
      </c>
      <c r="AC2052" s="56">
        <v>27</v>
      </c>
      <c r="AD2052" s="65">
        <v>46175</v>
      </c>
      <c r="AE2052" s="117">
        <v>1000</v>
      </c>
      <c r="AF2052" s="117"/>
      <c r="AP2052" s="58"/>
      <c r="AQ2052" s="58"/>
      <c r="AR2052" s="58"/>
      <c r="AW2052" s="56"/>
      <c r="BD2052" s="56"/>
      <c r="CS2052" s="58">
        <f>+AL2052+AT2052</f>
        <v>0</v>
      </c>
      <c r="CT2052" s="76">
        <f>+BA2052+BG2052+BM2052+BS2052+BY2052+CE2052+CK2052+CQ2052</f>
        <v>0</v>
      </c>
      <c r="CU2052" s="76">
        <f>+CS2052-CT2052</f>
        <v>0</v>
      </c>
      <c r="CV2052" s="81">
        <f>+AE2052-AL2052-AT2052</f>
        <v>1000</v>
      </c>
    </row>
    <row r="2053" spans="1:100">
      <c r="A2053" s="56" t="s">
        <v>798</v>
      </c>
      <c r="B2053" s="13">
        <v>32</v>
      </c>
      <c r="C2053" s="15" t="s">
        <v>402</v>
      </c>
      <c r="D2053" s="15" t="s">
        <v>403</v>
      </c>
      <c r="E2053" s="13"/>
      <c r="F2053" s="13"/>
      <c r="G2053" s="13" t="s">
        <v>257</v>
      </c>
      <c r="H2053" s="13">
        <v>3</v>
      </c>
      <c r="I2053" s="55">
        <v>120</v>
      </c>
      <c r="J2053" s="55">
        <v>66666</v>
      </c>
      <c r="K2053" s="15">
        <v>0</v>
      </c>
      <c r="L2053" s="15" t="s">
        <v>404</v>
      </c>
      <c r="M2053" s="62" t="s">
        <v>14</v>
      </c>
      <c r="N2053" s="56" t="s">
        <v>172</v>
      </c>
      <c r="O2053" s="56" t="s">
        <v>844</v>
      </c>
      <c r="S2053" s="56" t="s">
        <v>465</v>
      </c>
      <c r="T2053" s="125" t="s">
        <v>257</v>
      </c>
      <c r="U2053" s="125">
        <v>3</v>
      </c>
      <c r="V2053" s="144">
        <v>120</v>
      </c>
      <c r="W2053" s="144" t="s">
        <v>1017</v>
      </c>
      <c r="X2053" s="65">
        <v>45347</v>
      </c>
      <c r="Y2053" s="65">
        <v>45371</v>
      </c>
      <c r="Z2053" s="69" t="s">
        <v>1080</v>
      </c>
      <c r="AA2053" s="322">
        <v>37000</v>
      </c>
      <c r="AB2053" s="56">
        <v>30</v>
      </c>
      <c r="AC2053" s="56">
        <v>28</v>
      </c>
      <c r="AD2053" s="65">
        <v>46205</v>
      </c>
      <c r="AE2053" s="117">
        <v>1000</v>
      </c>
      <c r="AF2053" s="117"/>
      <c r="AP2053" s="58"/>
      <c r="AQ2053" s="58"/>
      <c r="AR2053" s="58"/>
      <c r="AW2053" s="56"/>
      <c r="BD2053" s="56"/>
      <c r="CS2053" s="58">
        <f>+AL2053+AT2053</f>
        <v>0</v>
      </c>
      <c r="CT2053" s="76">
        <f>+BA2053+BG2053+BM2053+BS2053+BY2053+CE2053+CK2053+CQ2053</f>
        <v>0</v>
      </c>
      <c r="CU2053" s="76">
        <f>+CS2053-CT2053</f>
        <v>0</v>
      </c>
      <c r="CV2053" s="81">
        <f>+AE2053-AL2053-AT2053</f>
        <v>1000</v>
      </c>
    </row>
    <row r="2054" spans="1:100">
      <c r="A2054" s="56" t="s">
        <v>798</v>
      </c>
      <c r="B2054" s="13">
        <v>32</v>
      </c>
      <c r="C2054" s="15" t="s">
        <v>402</v>
      </c>
      <c r="D2054" s="15" t="s">
        <v>403</v>
      </c>
      <c r="E2054" s="13"/>
      <c r="F2054" s="13"/>
      <c r="G2054" s="13" t="s">
        <v>257</v>
      </c>
      <c r="H2054" s="13">
        <v>3</v>
      </c>
      <c r="I2054" s="55">
        <v>120</v>
      </c>
      <c r="J2054" s="55">
        <v>66666</v>
      </c>
      <c r="K2054" s="15">
        <v>0</v>
      </c>
      <c r="L2054" s="15" t="s">
        <v>404</v>
      </c>
      <c r="M2054" s="62" t="s">
        <v>14</v>
      </c>
      <c r="N2054" s="56" t="s">
        <v>172</v>
      </c>
      <c r="O2054" s="56" t="s">
        <v>844</v>
      </c>
      <c r="S2054" s="56" t="s">
        <v>465</v>
      </c>
      <c r="T2054" s="125" t="s">
        <v>257</v>
      </c>
      <c r="U2054" s="125">
        <v>3</v>
      </c>
      <c r="V2054" s="144">
        <v>120</v>
      </c>
      <c r="W2054" s="144" t="s">
        <v>1017</v>
      </c>
      <c r="X2054" s="65">
        <v>45347</v>
      </c>
      <c r="Y2054" s="65">
        <v>45371</v>
      </c>
      <c r="Z2054" s="69" t="s">
        <v>1080</v>
      </c>
      <c r="AA2054" s="322">
        <v>37000</v>
      </c>
      <c r="AB2054" s="56">
        <v>30</v>
      </c>
      <c r="AC2054" s="56">
        <v>29</v>
      </c>
      <c r="AD2054" s="65">
        <v>46236</v>
      </c>
      <c r="AE2054" s="117">
        <v>1000</v>
      </c>
      <c r="AF2054" s="117"/>
      <c r="AP2054" s="58"/>
      <c r="AQ2054" s="58"/>
      <c r="AR2054" s="58"/>
      <c r="AW2054" s="56"/>
      <c r="BD2054" s="56"/>
      <c r="CS2054" s="58">
        <f>+AL2054+AT2054</f>
        <v>0</v>
      </c>
      <c r="CT2054" s="76">
        <f>+BA2054+BG2054+BM2054+BS2054+BY2054+CE2054+CK2054+CQ2054</f>
        <v>0</v>
      </c>
      <c r="CU2054" s="76">
        <f>+CS2054-CT2054</f>
        <v>0</v>
      </c>
      <c r="CV2054" s="81">
        <f>+AE2054-AL2054-AT2054</f>
        <v>1000</v>
      </c>
    </row>
    <row r="2055" spans="1:100">
      <c r="A2055" s="56" t="s">
        <v>798</v>
      </c>
      <c r="B2055" s="13">
        <v>32</v>
      </c>
      <c r="C2055" s="15" t="s">
        <v>402</v>
      </c>
      <c r="D2055" s="15" t="s">
        <v>403</v>
      </c>
      <c r="E2055" s="13"/>
      <c r="F2055" s="13"/>
      <c r="G2055" s="13" t="s">
        <v>257</v>
      </c>
      <c r="H2055" s="13">
        <v>3</v>
      </c>
      <c r="I2055" s="55">
        <v>120</v>
      </c>
      <c r="J2055" s="55">
        <v>66666</v>
      </c>
      <c r="K2055" s="15">
        <v>0</v>
      </c>
      <c r="L2055" s="15" t="s">
        <v>404</v>
      </c>
      <c r="M2055" s="62" t="s">
        <v>14</v>
      </c>
      <c r="N2055" s="56" t="s">
        <v>172</v>
      </c>
      <c r="O2055" s="56" t="s">
        <v>844</v>
      </c>
      <c r="S2055" s="56" t="s">
        <v>465</v>
      </c>
      <c r="T2055" s="125" t="s">
        <v>257</v>
      </c>
      <c r="U2055" s="125">
        <v>3</v>
      </c>
      <c r="V2055" s="144">
        <v>120</v>
      </c>
      <c r="W2055" s="144" t="s">
        <v>1017</v>
      </c>
      <c r="X2055" s="65">
        <v>45347</v>
      </c>
      <c r="Y2055" s="65">
        <v>45371</v>
      </c>
      <c r="Z2055" s="69" t="s">
        <v>1080</v>
      </c>
      <c r="AA2055" s="322">
        <v>37000</v>
      </c>
      <c r="AB2055" s="56">
        <v>30</v>
      </c>
      <c r="AC2055" s="56">
        <v>30</v>
      </c>
      <c r="AD2055" s="65">
        <v>46267</v>
      </c>
      <c r="AE2055" s="117">
        <v>1000</v>
      </c>
      <c r="AF2055" s="117"/>
      <c r="AP2055" s="58"/>
      <c r="AQ2055" s="58"/>
      <c r="AR2055" s="58"/>
      <c r="AW2055" s="56"/>
      <c r="BD2055" s="56"/>
      <c r="CS2055" s="58">
        <f>+AL2055+AT2055</f>
        <v>0</v>
      </c>
      <c r="CT2055" s="76">
        <f>+BA2055+BG2055+BM2055+BS2055+BY2055+CE2055+CK2055+CQ2055</f>
        <v>0</v>
      </c>
      <c r="CU2055" s="76">
        <f>+CS2055-CT2055</f>
        <v>0</v>
      </c>
      <c r="CV2055" s="81">
        <f>+AE2055-AL2055-AT2055</f>
        <v>1000</v>
      </c>
    </row>
    <row r="2056" spans="1:100">
      <c r="A2056" s="56" t="s">
        <v>799</v>
      </c>
      <c r="B2056" s="13">
        <v>33</v>
      </c>
      <c r="C2056" s="15" t="s">
        <v>402</v>
      </c>
      <c r="D2056" s="15" t="s">
        <v>403</v>
      </c>
      <c r="E2056" s="13"/>
      <c r="F2056" s="13"/>
      <c r="G2056" s="13" t="s">
        <v>257</v>
      </c>
      <c r="H2056" s="13">
        <v>4</v>
      </c>
      <c r="I2056" s="55">
        <v>120</v>
      </c>
      <c r="J2056" s="55">
        <v>53333</v>
      </c>
      <c r="K2056" s="15">
        <v>0</v>
      </c>
      <c r="L2056" s="15" t="s">
        <v>41</v>
      </c>
      <c r="M2056" s="62" t="s">
        <v>14</v>
      </c>
      <c r="N2056" s="56" t="s">
        <v>173</v>
      </c>
      <c r="O2056" s="56" t="s">
        <v>848</v>
      </c>
      <c r="S2056" s="56" t="s">
        <v>465</v>
      </c>
      <c r="T2056" s="125" t="s">
        <v>257</v>
      </c>
      <c r="U2056" s="125">
        <v>4</v>
      </c>
      <c r="V2056" s="144">
        <v>120</v>
      </c>
      <c r="W2056" s="144" t="s">
        <v>1017</v>
      </c>
      <c r="X2056" s="65">
        <v>45347</v>
      </c>
      <c r="Y2056" s="65">
        <v>45371</v>
      </c>
      <c r="Z2056" s="69" t="s">
        <v>1080</v>
      </c>
      <c r="AA2056" s="322">
        <v>37000</v>
      </c>
      <c r="AB2056" s="56">
        <v>30</v>
      </c>
      <c r="AC2056" s="56">
        <v>0</v>
      </c>
      <c r="AD2056" s="65">
        <v>45359</v>
      </c>
      <c r="AE2056" s="117">
        <v>100</v>
      </c>
      <c r="AF2056" s="117"/>
      <c r="AG2056" s="56" t="s">
        <v>441</v>
      </c>
      <c r="AH2056" s="65">
        <v>45359</v>
      </c>
      <c r="AI2056" s="65"/>
      <c r="AJ2056" s="65"/>
      <c r="AK2056" s="56" t="s">
        <v>849</v>
      </c>
      <c r="AL2056" s="58">
        <v>100</v>
      </c>
      <c r="AN2056" s="58" t="s">
        <v>1718</v>
      </c>
      <c r="AP2056" s="58"/>
      <c r="AQ2056" s="58"/>
      <c r="AR2056" s="58"/>
      <c r="AW2056" s="65">
        <v>45352</v>
      </c>
      <c r="AX2056" s="56">
        <v>2365</v>
      </c>
      <c r="BA2056" s="58">
        <v>100</v>
      </c>
      <c r="BD2056" s="56"/>
      <c r="CS2056" s="58">
        <f>+AL2056+AT2056</f>
        <v>100</v>
      </c>
      <c r="CT2056" s="76">
        <f>+BA2056+BG2056+BM2056+BS2056+BY2056+CE2056+CK2056+CQ2056</f>
        <v>100</v>
      </c>
      <c r="CU2056" s="76">
        <f>+CS2056-CT2056</f>
        <v>0</v>
      </c>
      <c r="CV2056" s="81">
        <f>+AE2056-AL2056-AT2056</f>
        <v>0</v>
      </c>
    </row>
    <row r="2057" spans="1:100">
      <c r="A2057" s="56" t="s">
        <v>799</v>
      </c>
      <c r="B2057" s="13">
        <v>33</v>
      </c>
      <c r="C2057" s="15" t="s">
        <v>402</v>
      </c>
      <c r="D2057" s="15" t="s">
        <v>403</v>
      </c>
      <c r="E2057" s="13"/>
      <c r="F2057" s="13"/>
      <c r="G2057" s="13" t="s">
        <v>257</v>
      </c>
      <c r="H2057" s="13">
        <v>4</v>
      </c>
      <c r="I2057" s="55">
        <v>120</v>
      </c>
      <c r="J2057" s="55">
        <v>53333</v>
      </c>
      <c r="K2057" s="15">
        <v>0</v>
      </c>
      <c r="L2057" s="15" t="s">
        <v>41</v>
      </c>
      <c r="M2057" s="62" t="s">
        <v>14</v>
      </c>
      <c r="N2057" s="56" t="s">
        <v>173</v>
      </c>
      <c r="O2057" s="56" t="s">
        <v>848</v>
      </c>
      <c r="S2057" s="56" t="s">
        <v>465</v>
      </c>
      <c r="T2057" s="125" t="s">
        <v>257</v>
      </c>
      <c r="U2057" s="125">
        <v>4</v>
      </c>
      <c r="V2057" s="144">
        <v>120</v>
      </c>
      <c r="W2057" s="144" t="s">
        <v>1017</v>
      </c>
      <c r="X2057" s="65">
        <v>45347</v>
      </c>
      <c r="Y2057" s="65">
        <v>45371</v>
      </c>
      <c r="Z2057" s="69" t="s">
        <v>1080</v>
      </c>
      <c r="AA2057" s="322">
        <v>37000</v>
      </c>
      <c r="AB2057" s="56">
        <v>30</v>
      </c>
      <c r="AC2057" s="56">
        <v>0</v>
      </c>
      <c r="AD2057" s="65">
        <v>45371</v>
      </c>
      <c r="AE2057" s="117">
        <v>6900</v>
      </c>
      <c r="AF2057" s="117"/>
      <c r="AG2057" s="56" t="s">
        <v>441</v>
      </c>
      <c r="AH2057" s="65">
        <v>45371</v>
      </c>
      <c r="AI2057" s="65"/>
      <c r="AJ2057" s="65"/>
      <c r="AK2057" s="56" t="s">
        <v>850</v>
      </c>
      <c r="AL2057" s="58">
        <v>6900</v>
      </c>
      <c r="AN2057" s="58" t="s">
        <v>1719</v>
      </c>
      <c r="AP2057" s="58"/>
      <c r="AQ2057" s="58"/>
      <c r="AR2057" s="58"/>
      <c r="AW2057" s="65">
        <v>45351</v>
      </c>
      <c r="AX2057" s="56">
        <v>896747</v>
      </c>
      <c r="AY2057" s="58">
        <v>25550.7</v>
      </c>
      <c r="AZ2057" s="56">
        <v>3.7029999999999998</v>
      </c>
      <c r="BA2057" s="58">
        <f>+AY2057/AZ2057</f>
        <v>6900.0000000000009</v>
      </c>
      <c r="BD2057" s="56"/>
      <c r="CS2057" s="58">
        <f>+AL2057+AT2057</f>
        <v>6900</v>
      </c>
      <c r="CT2057" s="76">
        <f>+BA2057+BG2057+BM2057+BS2057+BY2057+CE2057+CK2057+CQ2057</f>
        <v>6900.0000000000009</v>
      </c>
      <c r="CU2057" s="76">
        <f>+CS2057-CT2057</f>
        <v>0</v>
      </c>
      <c r="CV2057" s="81">
        <f>+AE2057-AL2057-AT2057</f>
        <v>0</v>
      </c>
    </row>
    <row r="2058" spans="1:100">
      <c r="A2058" s="56" t="s">
        <v>799</v>
      </c>
      <c r="B2058" s="13">
        <v>33</v>
      </c>
      <c r="C2058" s="15" t="s">
        <v>402</v>
      </c>
      <c r="D2058" s="15" t="s">
        <v>403</v>
      </c>
      <c r="E2058" s="13"/>
      <c r="F2058" s="13"/>
      <c r="G2058" s="13" t="s">
        <v>257</v>
      </c>
      <c r="H2058" s="13">
        <v>4</v>
      </c>
      <c r="I2058" s="55">
        <v>120</v>
      </c>
      <c r="J2058" s="55">
        <v>53333</v>
      </c>
      <c r="K2058" s="15">
        <v>0</v>
      </c>
      <c r="L2058" s="15" t="s">
        <v>41</v>
      </c>
      <c r="M2058" s="62" t="s">
        <v>14</v>
      </c>
      <c r="N2058" s="56" t="s">
        <v>173</v>
      </c>
      <c r="O2058" s="56" t="s">
        <v>848</v>
      </c>
      <c r="S2058" s="56" t="s">
        <v>465</v>
      </c>
      <c r="T2058" s="125" t="s">
        <v>257</v>
      </c>
      <c r="U2058" s="125">
        <v>4</v>
      </c>
      <c r="V2058" s="144">
        <v>120</v>
      </c>
      <c r="W2058" s="144" t="s">
        <v>1017</v>
      </c>
      <c r="X2058" s="65">
        <v>45347</v>
      </c>
      <c r="Y2058" s="65">
        <v>45371</v>
      </c>
      <c r="Z2058" s="69" t="s">
        <v>1080</v>
      </c>
      <c r="AA2058" s="322">
        <v>37000</v>
      </c>
      <c r="AB2058" s="56">
        <v>30</v>
      </c>
      <c r="AC2058" s="56">
        <v>1</v>
      </c>
      <c r="AD2058" s="65">
        <v>45384</v>
      </c>
      <c r="AE2058" s="117">
        <v>1000</v>
      </c>
      <c r="AF2058" s="117"/>
      <c r="AG2058" s="56" t="s">
        <v>441</v>
      </c>
      <c r="AH2058" s="65">
        <v>45387</v>
      </c>
      <c r="AI2058" s="65"/>
      <c r="AJ2058" s="65"/>
      <c r="AK2058" s="56" t="s">
        <v>1755</v>
      </c>
      <c r="AL2058" s="58">
        <v>1000</v>
      </c>
      <c r="AN2058" s="58" t="s">
        <v>1721</v>
      </c>
      <c r="AP2058" s="58"/>
      <c r="AQ2058" s="58"/>
      <c r="AR2058" s="58"/>
      <c r="AW2058" s="65">
        <v>45387</v>
      </c>
      <c r="AX2058" s="56">
        <v>759780</v>
      </c>
      <c r="AY2058" s="184">
        <v>3700</v>
      </c>
      <c r="AZ2058" s="58">
        <v>3.7</v>
      </c>
      <c r="BA2058" s="58">
        <f>+AY2058/AZ2058</f>
        <v>1000</v>
      </c>
      <c r="BD2058" s="56"/>
      <c r="CS2058" s="58">
        <f>+AL2058+AT2058</f>
        <v>1000</v>
      </c>
      <c r="CT2058" s="76">
        <f>+BA2058+BG2058+BM2058+BS2058+BY2058+CE2058+CK2058+CQ2058</f>
        <v>1000</v>
      </c>
      <c r="CU2058" s="76">
        <f>+CS2058-CT2058</f>
        <v>0</v>
      </c>
      <c r="CV2058" s="81">
        <f>+AE2058-AL2058-AT2058</f>
        <v>0</v>
      </c>
    </row>
    <row r="2059" spans="1:100">
      <c r="A2059" s="56" t="s">
        <v>799</v>
      </c>
      <c r="B2059" s="13">
        <v>33</v>
      </c>
      <c r="C2059" s="15" t="s">
        <v>402</v>
      </c>
      <c r="D2059" s="15" t="s">
        <v>403</v>
      </c>
      <c r="E2059" s="13"/>
      <c r="F2059" s="13"/>
      <c r="G2059" s="13" t="s">
        <v>257</v>
      </c>
      <c r="H2059" s="13">
        <v>4</v>
      </c>
      <c r="I2059" s="55">
        <v>120</v>
      </c>
      <c r="J2059" s="55">
        <v>53333</v>
      </c>
      <c r="K2059" s="15">
        <v>0</v>
      </c>
      <c r="L2059" s="15" t="s">
        <v>41</v>
      </c>
      <c r="M2059" s="62" t="s">
        <v>14</v>
      </c>
      <c r="N2059" s="56" t="s">
        <v>173</v>
      </c>
      <c r="O2059" s="56" t="s">
        <v>848</v>
      </c>
      <c r="S2059" s="56" t="s">
        <v>465</v>
      </c>
      <c r="T2059" s="125" t="s">
        <v>257</v>
      </c>
      <c r="U2059" s="125">
        <v>4</v>
      </c>
      <c r="V2059" s="144">
        <v>120</v>
      </c>
      <c r="W2059" s="144" t="s">
        <v>1017</v>
      </c>
      <c r="X2059" s="65">
        <v>45347</v>
      </c>
      <c r="Y2059" s="65">
        <v>45371</v>
      </c>
      <c r="Z2059" s="69" t="s">
        <v>1080</v>
      </c>
      <c r="AA2059" s="322">
        <v>37000</v>
      </c>
      <c r="AB2059" s="56">
        <v>30</v>
      </c>
      <c r="AC2059" s="56">
        <v>2</v>
      </c>
      <c r="AD2059" s="65">
        <v>45414</v>
      </c>
      <c r="AE2059" s="117">
        <v>1000</v>
      </c>
      <c r="AF2059" s="117"/>
      <c r="AG2059" s="56" t="s">
        <v>441</v>
      </c>
      <c r="AH2059" s="65">
        <v>45428</v>
      </c>
      <c r="AI2059" s="65"/>
      <c r="AJ2059" s="65"/>
      <c r="AK2059" s="56" t="s">
        <v>1756</v>
      </c>
      <c r="AL2059" s="58">
        <v>1000</v>
      </c>
      <c r="AN2059" s="58" t="s">
        <v>1722</v>
      </c>
      <c r="AP2059" s="58"/>
      <c r="AQ2059" s="58"/>
      <c r="AR2059" s="58"/>
      <c r="AW2059" s="65">
        <v>45428</v>
      </c>
      <c r="AX2059" s="56">
        <v>2648</v>
      </c>
      <c r="BA2059" s="184">
        <v>1000</v>
      </c>
      <c r="BD2059" s="56"/>
      <c r="CS2059" s="58">
        <f>+AL2059+AT2059</f>
        <v>1000</v>
      </c>
      <c r="CT2059" s="76">
        <f>+BA2059+BG2059+BM2059+BS2059+BY2059+CE2059+CK2059+CQ2059</f>
        <v>1000</v>
      </c>
      <c r="CU2059" s="76">
        <f>+CS2059-CT2059</f>
        <v>0</v>
      </c>
      <c r="CV2059" s="81">
        <f>+AE2059-AL2059-AT2059</f>
        <v>0</v>
      </c>
    </row>
    <row r="2060" spans="1:100">
      <c r="A2060" s="56" t="s">
        <v>799</v>
      </c>
      <c r="B2060" s="13">
        <v>33</v>
      </c>
      <c r="C2060" s="15" t="s">
        <v>402</v>
      </c>
      <c r="D2060" s="15" t="s">
        <v>403</v>
      </c>
      <c r="E2060" s="13"/>
      <c r="F2060" s="13"/>
      <c r="G2060" s="13" t="s">
        <v>257</v>
      </c>
      <c r="H2060" s="13">
        <v>4</v>
      </c>
      <c r="I2060" s="55">
        <v>120</v>
      </c>
      <c r="J2060" s="55">
        <v>53333</v>
      </c>
      <c r="K2060" s="15">
        <v>0</v>
      </c>
      <c r="L2060" s="15" t="s">
        <v>41</v>
      </c>
      <c r="M2060" s="62" t="s">
        <v>14</v>
      </c>
      <c r="N2060" s="56" t="s">
        <v>173</v>
      </c>
      <c r="O2060" s="56" t="s">
        <v>848</v>
      </c>
      <c r="S2060" s="56" t="s">
        <v>465</v>
      </c>
      <c r="T2060" s="125" t="s">
        <v>257</v>
      </c>
      <c r="U2060" s="125">
        <v>4</v>
      </c>
      <c r="V2060" s="144">
        <v>120</v>
      </c>
      <c r="W2060" s="144" t="s">
        <v>1017</v>
      </c>
      <c r="X2060" s="65">
        <v>45347</v>
      </c>
      <c r="Y2060" s="65">
        <v>45371</v>
      </c>
      <c r="Z2060" s="69" t="s">
        <v>1080</v>
      </c>
      <c r="AA2060" s="322">
        <v>37000</v>
      </c>
      <c r="AB2060" s="56">
        <v>30</v>
      </c>
      <c r="AC2060" s="56">
        <v>3</v>
      </c>
      <c r="AD2060" s="65">
        <v>45445</v>
      </c>
      <c r="AE2060" s="117">
        <v>1000</v>
      </c>
      <c r="AF2060" s="117"/>
      <c r="AG2060" s="56" t="s">
        <v>441</v>
      </c>
      <c r="AH2060" s="65">
        <v>45449</v>
      </c>
      <c r="AI2060" s="65"/>
      <c r="AJ2060" s="65"/>
      <c r="AK2060" s="56" t="s">
        <v>1757</v>
      </c>
      <c r="AL2060" s="58">
        <v>1000</v>
      </c>
      <c r="AN2060" s="58" t="s">
        <v>1723</v>
      </c>
      <c r="AP2060" s="58"/>
      <c r="AQ2060" s="58"/>
      <c r="AR2060" s="58"/>
      <c r="AW2060" s="65">
        <v>45449</v>
      </c>
      <c r="AX2060" s="56">
        <v>2752</v>
      </c>
      <c r="BA2060" s="184">
        <v>1000</v>
      </c>
      <c r="BD2060" s="56"/>
      <c r="CS2060" s="58">
        <f>+AL2060+AT2060</f>
        <v>1000</v>
      </c>
      <c r="CT2060" s="76">
        <f>+BA2060+BG2060+BM2060+BS2060+BY2060+CE2060+CK2060+CQ2060</f>
        <v>1000</v>
      </c>
      <c r="CU2060" s="76">
        <f>+CS2060-CT2060</f>
        <v>0</v>
      </c>
      <c r="CV2060" s="81">
        <f>+AE2060-AL2060-AT2060</f>
        <v>0</v>
      </c>
    </row>
    <row r="2061" spans="1:100">
      <c r="A2061" s="56" t="s">
        <v>799</v>
      </c>
      <c r="B2061" s="13">
        <v>33</v>
      </c>
      <c r="C2061" s="15" t="s">
        <v>402</v>
      </c>
      <c r="D2061" s="15" t="s">
        <v>403</v>
      </c>
      <c r="E2061" s="13"/>
      <c r="F2061" s="13"/>
      <c r="G2061" s="13" t="s">
        <v>257</v>
      </c>
      <c r="H2061" s="13">
        <v>4</v>
      </c>
      <c r="I2061" s="55">
        <v>120</v>
      </c>
      <c r="J2061" s="55">
        <v>53333</v>
      </c>
      <c r="K2061" s="15">
        <v>0</v>
      </c>
      <c r="L2061" s="15" t="s">
        <v>41</v>
      </c>
      <c r="M2061" s="62" t="s">
        <v>14</v>
      </c>
      <c r="N2061" s="56" t="s">
        <v>173</v>
      </c>
      <c r="O2061" s="56" t="s">
        <v>848</v>
      </c>
      <c r="S2061" s="56" t="s">
        <v>465</v>
      </c>
      <c r="T2061" s="125" t="s">
        <v>257</v>
      </c>
      <c r="U2061" s="125">
        <v>4</v>
      </c>
      <c r="V2061" s="144">
        <v>120</v>
      </c>
      <c r="W2061" s="144" t="s">
        <v>1017</v>
      </c>
      <c r="X2061" s="65">
        <v>45347</v>
      </c>
      <c r="Y2061" s="65">
        <v>45371</v>
      </c>
      <c r="Z2061" s="69" t="s">
        <v>1080</v>
      </c>
      <c r="AA2061" s="322">
        <v>37000</v>
      </c>
      <c r="AB2061" s="56">
        <v>30</v>
      </c>
      <c r="AC2061" s="56">
        <v>4</v>
      </c>
      <c r="AD2061" s="65">
        <v>45475</v>
      </c>
      <c r="AE2061" s="117">
        <v>1000</v>
      </c>
      <c r="AF2061" s="117"/>
      <c r="AG2061" s="56" t="s">
        <v>441</v>
      </c>
      <c r="AH2061" s="65">
        <v>45481</v>
      </c>
      <c r="AI2061" s="65"/>
      <c r="AJ2061" s="65"/>
      <c r="AK2061" s="56" t="s">
        <v>1758</v>
      </c>
      <c r="AL2061" s="58">
        <v>1000</v>
      </c>
      <c r="AN2061" s="58" t="s">
        <v>1724</v>
      </c>
      <c r="AP2061" s="58"/>
      <c r="AQ2061" s="58"/>
      <c r="AR2061" s="58"/>
      <c r="AW2061" s="65">
        <v>45478</v>
      </c>
      <c r="AX2061" s="56">
        <v>2865</v>
      </c>
      <c r="BA2061" s="184">
        <v>1000</v>
      </c>
      <c r="BD2061" s="56"/>
      <c r="CS2061" s="58">
        <f>+AL2061+AT2061</f>
        <v>1000</v>
      </c>
      <c r="CT2061" s="76">
        <f>+BA2061+BG2061+BM2061+BS2061+BY2061+CE2061+CK2061+CQ2061</f>
        <v>1000</v>
      </c>
      <c r="CU2061" s="76">
        <f>+CS2061-CT2061</f>
        <v>0</v>
      </c>
      <c r="CV2061" s="81">
        <f>+AE2061-AL2061-AT2061</f>
        <v>0</v>
      </c>
    </row>
    <row r="2062" spans="1:100">
      <c r="A2062" s="56" t="s">
        <v>799</v>
      </c>
      <c r="B2062" s="13">
        <v>33</v>
      </c>
      <c r="C2062" s="15" t="s">
        <v>402</v>
      </c>
      <c r="D2062" s="15" t="s">
        <v>403</v>
      </c>
      <c r="E2062" s="13"/>
      <c r="F2062" s="13"/>
      <c r="G2062" s="13" t="s">
        <v>257</v>
      </c>
      <c r="H2062" s="13">
        <v>4</v>
      </c>
      <c r="I2062" s="55">
        <v>120</v>
      </c>
      <c r="J2062" s="55">
        <v>53333</v>
      </c>
      <c r="K2062" s="15">
        <v>0</v>
      </c>
      <c r="L2062" s="15" t="s">
        <v>41</v>
      </c>
      <c r="M2062" s="62" t="s">
        <v>14</v>
      </c>
      <c r="N2062" s="56" t="s">
        <v>173</v>
      </c>
      <c r="O2062" s="56" t="s">
        <v>848</v>
      </c>
      <c r="S2062" s="56" t="s">
        <v>465</v>
      </c>
      <c r="T2062" s="125" t="s">
        <v>257</v>
      </c>
      <c r="U2062" s="125">
        <v>4</v>
      </c>
      <c r="V2062" s="144">
        <v>120</v>
      </c>
      <c r="W2062" s="144" t="s">
        <v>1017</v>
      </c>
      <c r="X2062" s="65">
        <v>45347</v>
      </c>
      <c r="Y2062" s="65">
        <v>45371</v>
      </c>
      <c r="Z2062" s="69" t="s">
        <v>1080</v>
      </c>
      <c r="AA2062" s="322">
        <v>37000</v>
      </c>
      <c r="AB2062" s="56">
        <v>30</v>
      </c>
      <c r="AC2062" s="56">
        <v>5</v>
      </c>
      <c r="AD2062" s="65">
        <v>45506</v>
      </c>
      <c r="AE2062" s="117">
        <v>1000</v>
      </c>
      <c r="AF2062" s="117"/>
      <c r="AG2062" s="56" t="s">
        <v>441</v>
      </c>
      <c r="AH2062" s="65">
        <v>45512</v>
      </c>
      <c r="AI2062" s="65"/>
      <c r="AJ2062" s="65"/>
      <c r="AK2062" s="56" t="s">
        <v>1759</v>
      </c>
      <c r="AL2062" s="58">
        <v>1000</v>
      </c>
      <c r="AN2062" s="58" t="s">
        <v>1727</v>
      </c>
      <c r="AP2062" s="58"/>
      <c r="AQ2062" s="58"/>
      <c r="AR2062" s="58"/>
      <c r="AW2062" s="65">
        <v>45511</v>
      </c>
      <c r="AX2062" s="56">
        <v>3000</v>
      </c>
      <c r="BA2062" s="184">
        <v>1000</v>
      </c>
      <c r="BD2062" s="56"/>
      <c r="CS2062" s="58">
        <f>+AL2062+AT2062</f>
        <v>1000</v>
      </c>
      <c r="CT2062" s="76">
        <f>+BA2062+BG2062+BM2062+BS2062+BY2062+CE2062+CK2062+CQ2062</f>
        <v>1000</v>
      </c>
      <c r="CU2062" s="76">
        <f>+CS2062-CT2062</f>
        <v>0</v>
      </c>
      <c r="CV2062" s="81">
        <f>+AE2062-AL2062-AT2062</f>
        <v>0</v>
      </c>
    </row>
    <row r="2063" spans="1:100">
      <c r="A2063" s="56" t="s">
        <v>799</v>
      </c>
      <c r="B2063" s="13">
        <v>33</v>
      </c>
      <c r="C2063" s="15" t="s">
        <v>402</v>
      </c>
      <c r="D2063" s="15" t="s">
        <v>403</v>
      </c>
      <c r="E2063" s="13"/>
      <c r="F2063" s="13"/>
      <c r="G2063" s="13" t="s">
        <v>257</v>
      </c>
      <c r="H2063" s="13">
        <v>4</v>
      </c>
      <c r="I2063" s="55">
        <v>120</v>
      </c>
      <c r="J2063" s="55">
        <v>53333</v>
      </c>
      <c r="K2063" s="15">
        <v>0</v>
      </c>
      <c r="L2063" s="15" t="s">
        <v>41</v>
      </c>
      <c r="M2063" s="62" t="s">
        <v>14</v>
      </c>
      <c r="N2063" s="56" t="s">
        <v>173</v>
      </c>
      <c r="O2063" s="56" t="s">
        <v>848</v>
      </c>
      <c r="S2063" s="56" t="s">
        <v>465</v>
      </c>
      <c r="T2063" s="125" t="s">
        <v>257</v>
      </c>
      <c r="U2063" s="125">
        <v>4</v>
      </c>
      <c r="V2063" s="144">
        <v>120</v>
      </c>
      <c r="W2063" s="144" t="s">
        <v>1017</v>
      </c>
      <c r="X2063" s="65">
        <v>45347</v>
      </c>
      <c r="Y2063" s="65">
        <v>45371</v>
      </c>
      <c r="Z2063" s="69" t="s">
        <v>1080</v>
      </c>
      <c r="AA2063" s="322">
        <v>37000</v>
      </c>
      <c r="AB2063" s="56">
        <v>30</v>
      </c>
      <c r="AC2063" s="56">
        <v>6</v>
      </c>
      <c r="AD2063" s="65">
        <v>45537</v>
      </c>
      <c r="AE2063" s="117">
        <v>1000</v>
      </c>
      <c r="AF2063" s="117"/>
      <c r="AG2063" s="56" t="s">
        <v>441</v>
      </c>
      <c r="AH2063" s="65">
        <v>45544</v>
      </c>
      <c r="AI2063" s="65"/>
      <c r="AJ2063" s="65"/>
      <c r="AK2063" s="56" t="s">
        <v>1760</v>
      </c>
      <c r="AL2063" s="58">
        <v>1000</v>
      </c>
      <c r="AN2063" s="58" t="s">
        <v>1729</v>
      </c>
      <c r="AP2063" s="58"/>
      <c r="AQ2063" s="58"/>
      <c r="AR2063" s="58"/>
      <c r="AW2063" s="65">
        <v>45544</v>
      </c>
      <c r="AX2063" s="56">
        <v>3130</v>
      </c>
      <c r="BA2063" s="184">
        <v>1000</v>
      </c>
      <c r="BD2063" s="56"/>
      <c r="CS2063" s="58">
        <f>+AL2063+AT2063</f>
        <v>1000</v>
      </c>
      <c r="CT2063" s="76">
        <f>+BA2063+BG2063+BM2063+BS2063+BY2063+CE2063+CK2063+CQ2063</f>
        <v>1000</v>
      </c>
      <c r="CU2063" s="76">
        <f>+CS2063-CT2063</f>
        <v>0</v>
      </c>
      <c r="CV2063" s="81">
        <f>+AE2063-AL2063-AT2063</f>
        <v>0</v>
      </c>
    </row>
    <row r="2064" spans="1:100">
      <c r="A2064" s="56" t="s">
        <v>799</v>
      </c>
      <c r="B2064" s="13">
        <v>33</v>
      </c>
      <c r="C2064" s="15" t="s">
        <v>402</v>
      </c>
      <c r="D2064" s="15" t="s">
        <v>403</v>
      </c>
      <c r="E2064" s="13"/>
      <c r="F2064" s="13"/>
      <c r="G2064" s="13" t="s">
        <v>257</v>
      </c>
      <c r="H2064" s="13">
        <v>4</v>
      </c>
      <c r="I2064" s="55">
        <v>120</v>
      </c>
      <c r="J2064" s="55">
        <v>53333</v>
      </c>
      <c r="K2064" s="15">
        <v>0</v>
      </c>
      <c r="L2064" s="15" t="s">
        <v>41</v>
      </c>
      <c r="M2064" s="62" t="s">
        <v>14</v>
      </c>
      <c r="N2064" s="56" t="s">
        <v>173</v>
      </c>
      <c r="O2064" s="56" t="s">
        <v>848</v>
      </c>
      <c r="S2064" s="56" t="s">
        <v>465</v>
      </c>
      <c r="T2064" s="125" t="s">
        <v>257</v>
      </c>
      <c r="U2064" s="125">
        <v>4</v>
      </c>
      <c r="V2064" s="144">
        <v>120</v>
      </c>
      <c r="W2064" s="144" t="s">
        <v>1017</v>
      </c>
      <c r="X2064" s="65">
        <v>45347</v>
      </c>
      <c r="Y2064" s="65">
        <v>45371</v>
      </c>
      <c r="Z2064" s="69" t="s">
        <v>1080</v>
      </c>
      <c r="AA2064" s="322">
        <v>37000</v>
      </c>
      <c r="AB2064" s="56">
        <v>30</v>
      </c>
      <c r="AC2064" s="56">
        <v>7</v>
      </c>
      <c r="AD2064" s="65">
        <v>45567</v>
      </c>
      <c r="AE2064" s="117">
        <v>1000</v>
      </c>
      <c r="AF2064" s="117"/>
      <c r="AG2064" s="56" t="s">
        <v>441</v>
      </c>
      <c r="AH2064" s="65">
        <v>45574</v>
      </c>
      <c r="AI2064" s="65"/>
      <c r="AJ2064" s="65"/>
      <c r="AK2064" s="56" t="s">
        <v>1761</v>
      </c>
      <c r="AL2064" s="58">
        <v>1000</v>
      </c>
      <c r="AN2064" s="58" t="s">
        <v>1731</v>
      </c>
      <c r="AP2064" s="58"/>
      <c r="AQ2064" s="58"/>
      <c r="AR2064" s="58"/>
      <c r="AW2064" s="65">
        <v>45574</v>
      </c>
      <c r="AX2064" s="56">
        <v>3260</v>
      </c>
      <c r="BA2064" s="184">
        <v>1000</v>
      </c>
      <c r="BD2064" s="56"/>
      <c r="CS2064" s="58">
        <f>+AL2064+AT2064</f>
        <v>1000</v>
      </c>
      <c r="CT2064" s="76">
        <f>+BA2064+BG2064+BM2064+BS2064+BY2064+CE2064+CK2064+CQ2064</f>
        <v>1000</v>
      </c>
      <c r="CU2064" s="76">
        <f>+CS2064-CT2064</f>
        <v>0</v>
      </c>
      <c r="CV2064" s="81">
        <f>+AE2064-AL2064-AT2064</f>
        <v>0</v>
      </c>
    </row>
    <row r="2065" spans="1:100">
      <c r="A2065" s="56" t="s">
        <v>799</v>
      </c>
      <c r="B2065" s="13">
        <v>33</v>
      </c>
      <c r="C2065" s="15" t="s">
        <v>402</v>
      </c>
      <c r="D2065" s="15" t="s">
        <v>403</v>
      </c>
      <c r="E2065" s="13"/>
      <c r="F2065" s="13"/>
      <c r="G2065" s="13" t="s">
        <v>257</v>
      </c>
      <c r="H2065" s="13">
        <v>4</v>
      </c>
      <c r="I2065" s="55">
        <v>120</v>
      </c>
      <c r="J2065" s="55">
        <v>53333</v>
      </c>
      <c r="K2065" s="15">
        <v>0</v>
      </c>
      <c r="L2065" s="15" t="s">
        <v>41</v>
      </c>
      <c r="M2065" s="62" t="s">
        <v>14</v>
      </c>
      <c r="N2065" s="56" t="s">
        <v>173</v>
      </c>
      <c r="O2065" s="56" t="s">
        <v>848</v>
      </c>
      <c r="S2065" s="56" t="s">
        <v>465</v>
      </c>
      <c r="T2065" s="125" t="s">
        <v>257</v>
      </c>
      <c r="U2065" s="125">
        <v>4</v>
      </c>
      <c r="V2065" s="144">
        <v>120</v>
      </c>
      <c r="W2065" s="144" t="s">
        <v>1017</v>
      </c>
      <c r="X2065" s="65">
        <v>45347</v>
      </c>
      <c r="Y2065" s="65">
        <v>45371</v>
      </c>
      <c r="Z2065" s="69" t="s">
        <v>1080</v>
      </c>
      <c r="AA2065" s="322">
        <v>37000</v>
      </c>
      <c r="AB2065" s="56">
        <v>30</v>
      </c>
      <c r="AC2065" s="56">
        <v>8</v>
      </c>
      <c r="AD2065" s="65">
        <v>45598</v>
      </c>
      <c r="AE2065" s="117">
        <v>1000</v>
      </c>
      <c r="AF2065" s="117"/>
      <c r="AG2065" s="56" t="s">
        <v>441</v>
      </c>
      <c r="AH2065" s="65">
        <v>45604</v>
      </c>
      <c r="AI2065" s="65"/>
      <c r="AJ2065" s="65"/>
      <c r="AK2065" s="56" t="s">
        <v>1762</v>
      </c>
      <c r="AL2065" s="58">
        <v>1000</v>
      </c>
      <c r="AN2065" s="58" t="s">
        <v>1733</v>
      </c>
      <c r="AP2065" s="58"/>
      <c r="AQ2065" s="58"/>
      <c r="AR2065" s="58"/>
      <c r="AW2065" s="65">
        <v>45604</v>
      </c>
      <c r="AX2065" s="56">
        <v>3390</v>
      </c>
      <c r="BA2065" s="184">
        <v>1000</v>
      </c>
      <c r="BD2065" s="56"/>
      <c r="CS2065" s="58">
        <f>+AL2065+AT2065</f>
        <v>1000</v>
      </c>
      <c r="CT2065" s="76">
        <f>+BA2065+BG2065+BM2065+BS2065+BY2065+CE2065+CK2065+CQ2065</f>
        <v>1000</v>
      </c>
      <c r="CU2065" s="76">
        <f>+CS2065-CT2065</f>
        <v>0</v>
      </c>
      <c r="CV2065" s="81">
        <f>+AE2065-AL2065-AT2065</f>
        <v>0</v>
      </c>
    </row>
    <row r="2066" spans="1:100">
      <c r="A2066" s="56" t="s">
        <v>799</v>
      </c>
      <c r="B2066" s="13">
        <v>33</v>
      </c>
      <c r="C2066" s="15" t="s">
        <v>402</v>
      </c>
      <c r="D2066" s="15" t="s">
        <v>403</v>
      </c>
      <c r="E2066" s="13"/>
      <c r="F2066" s="13"/>
      <c r="G2066" s="13" t="s">
        <v>257</v>
      </c>
      <c r="H2066" s="13">
        <v>4</v>
      </c>
      <c r="I2066" s="55">
        <v>120</v>
      </c>
      <c r="J2066" s="55">
        <v>53333</v>
      </c>
      <c r="K2066" s="15">
        <v>0</v>
      </c>
      <c r="L2066" s="15" t="s">
        <v>41</v>
      </c>
      <c r="M2066" s="62" t="s">
        <v>14</v>
      </c>
      <c r="N2066" s="56" t="s">
        <v>173</v>
      </c>
      <c r="O2066" s="56" t="s">
        <v>848</v>
      </c>
      <c r="S2066" s="56" t="s">
        <v>465</v>
      </c>
      <c r="T2066" s="125" t="s">
        <v>257</v>
      </c>
      <c r="U2066" s="125">
        <v>4</v>
      </c>
      <c r="V2066" s="144">
        <v>120</v>
      </c>
      <c r="W2066" s="144" t="s">
        <v>1017</v>
      </c>
      <c r="X2066" s="65">
        <v>45347</v>
      </c>
      <c r="Y2066" s="65">
        <v>45371</v>
      </c>
      <c r="Z2066" s="69" t="s">
        <v>1080</v>
      </c>
      <c r="AA2066" s="322">
        <v>37000</v>
      </c>
      <c r="AB2066" s="56">
        <v>30</v>
      </c>
      <c r="AC2066" s="56">
        <v>9</v>
      </c>
      <c r="AD2066" s="65">
        <v>45628</v>
      </c>
      <c r="AE2066" s="117">
        <v>1000</v>
      </c>
      <c r="AF2066" s="117"/>
      <c r="AG2066" s="56" t="s">
        <v>441</v>
      </c>
      <c r="AH2066" s="65">
        <v>45638</v>
      </c>
      <c r="AI2066" s="65"/>
      <c r="AJ2066" s="65"/>
      <c r="AK2066" s="56" t="s">
        <v>1763</v>
      </c>
      <c r="AL2066" s="58">
        <v>1000</v>
      </c>
      <c r="AN2066" s="58" t="s">
        <v>1735</v>
      </c>
      <c r="AP2066" s="58"/>
      <c r="AQ2066" s="58"/>
      <c r="AR2066" s="58"/>
      <c r="AW2066" s="65">
        <v>45638</v>
      </c>
      <c r="AX2066" s="56">
        <v>3507</v>
      </c>
      <c r="BA2066" s="184">
        <v>1000</v>
      </c>
      <c r="BD2066" s="56"/>
      <c r="CS2066" s="58">
        <f>+AL2066+AT2066</f>
        <v>1000</v>
      </c>
      <c r="CT2066" s="76">
        <f>+BA2066+BG2066+BM2066+BS2066+BY2066+CE2066+CK2066+CQ2066</f>
        <v>1000</v>
      </c>
      <c r="CU2066" s="76">
        <f>+CS2066-CT2066</f>
        <v>0</v>
      </c>
      <c r="CV2066" s="81">
        <f>+AE2066-AL2066-AT2066</f>
        <v>0</v>
      </c>
    </row>
    <row r="2067" spans="1:100">
      <c r="A2067" s="56" t="s">
        <v>799</v>
      </c>
      <c r="B2067" s="13">
        <v>33</v>
      </c>
      <c r="C2067" s="15" t="s">
        <v>402</v>
      </c>
      <c r="D2067" s="15" t="s">
        <v>403</v>
      </c>
      <c r="E2067" s="13"/>
      <c r="F2067" s="13"/>
      <c r="G2067" s="13" t="s">
        <v>257</v>
      </c>
      <c r="H2067" s="13">
        <v>4</v>
      </c>
      <c r="I2067" s="55">
        <v>120</v>
      </c>
      <c r="J2067" s="55">
        <v>53333</v>
      </c>
      <c r="K2067" s="15">
        <v>0</v>
      </c>
      <c r="L2067" s="15" t="s">
        <v>41</v>
      </c>
      <c r="M2067" s="62" t="s">
        <v>14</v>
      </c>
      <c r="N2067" s="56" t="s">
        <v>173</v>
      </c>
      <c r="O2067" s="56" t="s">
        <v>848</v>
      </c>
      <c r="S2067" s="56" t="s">
        <v>465</v>
      </c>
      <c r="T2067" s="125" t="s">
        <v>257</v>
      </c>
      <c r="U2067" s="125">
        <v>4</v>
      </c>
      <c r="V2067" s="144">
        <v>120</v>
      </c>
      <c r="W2067" s="144" t="s">
        <v>1017</v>
      </c>
      <c r="X2067" s="65">
        <v>45347</v>
      </c>
      <c r="Y2067" s="65">
        <v>45371</v>
      </c>
      <c r="Z2067" s="69" t="s">
        <v>1080</v>
      </c>
      <c r="AA2067" s="322">
        <v>37000</v>
      </c>
      <c r="AB2067" s="56">
        <v>30</v>
      </c>
      <c r="AC2067" s="56">
        <v>10</v>
      </c>
      <c r="AD2067" s="65">
        <v>45659</v>
      </c>
      <c r="AE2067" s="117">
        <v>1000</v>
      </c>
      <c r="AF2067" s="117"/>
      <c r="AG2067" s="56" t="s">
        <v>441</v>
      </c>
      <c r="AH2067" s="65">
        <v>45672</v>
      </c>
      <c r="AI2067" s="65"/>
      <c r="AJ2067" s="65"/>
      <c r="AK2067" s="56" t="s">
        <v>1764</v>
      </c>
      <c r="AL2067" s="58">
        <v>1000</v>
      </c>
      <c r="AN2067" s="58" t="s">
        <v>1737</v>
      </c>
      <c r="AP2067" s="58"/>
      <c r="AQ2067" s="58"/>
      <c r="AR2067" s="58"/>
      <c r="AW2067" s="65">
        <v>45672</v>
      </c>
      <c r="AX2067" s="56">
        <v>3609</v>
      </c>
      <c r="BA2067" s="184">
        <v>1000</v>
      </c>
      <c r="BD2067" s="56"/>
      <c r="CS2067" s="58">
        <f>+AL2067+AT2067</f>
        <v>1000</v>
      </c>
      <c r="CT2067" s="76">
        <f>+BA2067+BG2067+BM2067+BS2067+BY2067+CE2067+CK2067+CQ2067</f>
        <v>1000</v>
      </c>
      <c r="CU2067" s="76">
        <f>+CS2067-CT2067</f>
        <v>0</v>
      </c>
      <c r="CV2067" s="81">
        <f>+AE2067-AL2067-AT2067</f>
        <v>0</v>
      </c>
    </row>
    <row r="2068" spans="1:100">
      <c r="A2068" s="56" t="s">
        <v>799</v>
      </c>
      <c r="B2068" s="13">
        <v>33</v>
      </c>
      <c r="C2068" s="15" t="s">
        <v>402</v>
      </c>
      <c r="D2068" s="15" t="s">
        <v>403</v>
      </c>
      <c r="E2068" s="13"/>
      <c r="F2068" s="13"/>
      <c r="G2068" s="13" t="s">
        <v>257</v>
      </c>
      <c r="H2068" s="13">
        <v>4</v>
      </c>
      <c r="I2068" s="55">
        <v>120</v>
      </c>
      <c r="J2068" s="55">
        <v>53333</v>
      </c>
      <c r="K2068" s="15">
        <v>0</v>
      </c>
      <c r="L2068" s="15" t="s">
        <v>41</v>
      </c>
      <c r="M2068" s="62" t="s">
        <v>14</v>
      </c>
      <c r="N2068" s="56" t="s">
        <v>173</v>
      </c>
      <c r="O2068" s="56" t="s">
        <v>848</v>
      </c>
      <c r="S2068" s="56" t="s">
        <v>465</v>
      </c>
      <c r="T2068" s="125" t="s">
        <v>257</v>
      </c>
      <c r="U2068" s="125">
        <v>4</v>
      </c>
      <c r="V2068" s="144">
        <v>120</v>
      </c>
      <c r="W2068" s="144" t="s">
        <v>1017</v>
      </c>
      <c r="X2068" s="65">
        <v>45347</v>
      </c>
      <c r="Y2068" s="65">
        <v>45371</v>
      </c>
      <c r="Z2068" s="69" t="s">
        <v>1080</v>
      </c>
      <c r="AA2068" s="322">
        <v>37000</v>
      </c>
      <c r="AB2068" s="56">
        <v>30</v>
      </c>
      <c r="AC2068" s="56">
        <v>11</v>
      </c>
      <c r="AD2068" s="65">
        <v>45690</v>
      </c>
      <c r="AE2068" s="117">
        <v>1000</v>
      </c>
      <c r="AF2068" s="117"/>
      <c r="AG2068" s="56" t="s">
        <v>441</v>
      </c>
      <c r="AH2068" s="65">
        <v>45709</v>
      </c>
      <c r="AI2068" s="65"/>
      <c r="AJ2068" s="65"/>
      <c r="AK2068" s="56" t="s">
        <v>1765</v>
      </c>
      <c r="AL2068" s="58">
        <v>1000</v>
      </c>
      <c r="AN2068" s="58" t="s">
        <v>1739</v>
      </c>
      <c r="AP2068" s="58"/>
      <c r="AQ2068" s="58"/>
      <c r="AR2068" s="58"/>
      <c r="AW2068" s="65">
        <v>45708</v>
      </c>
      <c r="AX2068" s="56">
        <v>3770</v>
      </c>
      <c r="BA2068" s="184">
        <v>1000</v>
      </c>
      <c r="BD2068" s="56"/>
      <c r="CS2068" s="58">
        <f>+AL2068+AT2068</f>
        <v>1000</v>
      </c>
      <c r="CT2068" s="76">
        <f>+BA2068+BG2068+BM2068+BS2068+BY2068+CE2068+CK2068+CQ2068</f>
        <v>1000</v>
      </c>
      <c r="CU2068" s="76">
        <f>+CS2068-CT2068</f>
        <v>0</v>
      </c>
      <c r="CV2068" s="81">
        <f>+AE2068-AL2068-AT2068</f>
        <v>0</v>
      </c>
    </row>
    <row r="2069" spans="1:100">
      <c r="A2069" s="56" t="s">
        <v>799</v>
      </c>
      <c r="B2069" s="13">
        <v>33</v>
      </c>
      <c r="C2069" s="15" t="s">
        <v>402</v>
      </c>
      <c r="D2069" s="15" t="s">
        <v>403</v>
      </c>
      <c r="E2069" s="13"/>
      <c r="F2069" s="13"/>
      <c r="G2069" s="13" t="s">
        <v>257</v>
      </c>
      <c r="H2069" s="13">
        <v>4</v>
      </c>
      <c r="I2069" s="55">
        <v>120</v>
      </c>
      <c r="J2069" s="55">
        <v>53333</v>
      </c>
      <c r="K2069" s="15">
        <v>0</v>
      </c>
      <c r="L2069" s="15" t="s">
        <v>41</v>
      </c>
      <c r="M2069" s="62" t="s">
        <v>14</v>
      </c>
      <c r="N2069" s="56" t="s">
        <v>173</v>
      </c>
      <c r="O2069" s="56" t="s">
        <v>848</v>
      </c>
      <c r="S2069" s="56" t="s">
        <v>465</v>
      </c>
      <c r="T2069" s="125" t="s">
        <v>257</v>
      </c>
      <c r="U2069" s="125">
        <v>4</v>
      </c>
      <c r="V2069" s="144">
        <v>120</v>
      </c>
      <c r="W2069" s="144" t="s">
        <v>1017</v>
      </c>
      <c r="X2069" s="65">
        <v>45347</v>
      </c>
      <c r="Y2069" s="65">
        <v>45371</v>
      </c>
      <c r="Z2069" s="69" t="s">
        <v>1080</v>
      </c>
      <c r="AA2069" s="322">
        <v>37000</v>
      </c>
      <c r="AB2069" s="56">
        <v>30</v>
      </c>
      <c r="AC2069" s="56">
        <v>12</v>
      </c>
      <c r="AD2069" s="65">
        <v>45718</v>
      </c>
      <c r="AE2069" s="117">
        <v>1000</v>
      </c>
      <c r="AF2069" s="117"/>
      <c r="AG2069" s="56" t="s">
        <v>441</v>
      </c>
      <c r="AH2069" s="65">
        <v>45737</v>
      </c>
      <c r="AI2069" s="65"/>
      <c r="AJ2069" s="65"/>
      <c r="AK2069" s="56" t="s">
        <v>1766</v>
      </c>
      <c r="AL2069" s="58">
        <v>1000</v>
      </c>
      <c r="AN2069" s="58" t="s">
        <v>1740</v>
      </c>
      <c r="AP2069" s="58"/>
      <c r="AQ2069" s="58"/>
      <c r="AR2069" s="58"/>
      <c r="AW2069" s="65">
        <v>45737</v>
      </c>
      <c r="AX2069" s="56">
        <v>3906</v>
      </c>
      <c r="BA2069" s="184">
        <v>1000</v>
      </c>
      <c r="BD2069" s="56"/>
      <c r="CS2069" s="58">
        <f>+AL2069+AT2069</f>
        <v>1000</v>
      </c>
      <c r="CT2069" s="76">
        <f>+BA2069+BG2069+BM2069+BS2069+BY2069+CE2069+CK2069+CQ2069</f>
        <v>1000</v>
      </c>
      <c r="CU2069" s="76">
        <f>+CS2069-CT2069</f>
        <v>0</v>
      </c>
      <c r="CV2069" s="81">
        <f>+AE2069-AL2069-AT2069</f>
        <v>0</v>
      </c>
    </row>
    <row r="2070" spans="1:100">
      <c r="A2070" s="56" t="s">
        <v>799</v>
      </c>
      <c r="B2070" s="13">
        <v>33</v>
      </c>
      <c r="C2070" s="15" t="s">
        <v>402</v>
      </c>
      <c r="D2070" s="15" t="s">
        <v>403</v>
      </c>
      <c r="E2070" s="13"/>
      <c r="F2070" s="13"/>
      <c r="G2070" s="13" t="s">
        <v>257</v>
      </c>
      <c r="H2070" s="13">
        <v>4</v>
      </c>
      <c r="I2070" s="55">
        <v>120</v>
      </c>
      <c r="J2070" s="55">
        <v>53333</v>
      </c>
      <c r="K2070" s="15">
        <v>0</v>
      </c>
      <c r="L2070" s="15" t="s">
        <v>41</v>
      </c>
      <c r="M2070" s="62" t="s">
        <v>14</v>
      </c>
      <c r="N2070" s="56" t="s">
        <v>173</v>
      </c>
      <c r="O2070" s="56" t="s">
        <v>848</v>
      </c>
      <c r="S2070" s="56" t="s">
        <v>465</v>
      </c>
      <c r="T2070" s="125" t="s">
        <v>257</v>
      </c>
      <c r="U2070" s="125">
        <v>4</v>
      </c>
      <c r="V2070" s="144">
        <v>120</v>
      </c>
      <c r="W2070" s="144" t="s">
        <v>1017</v>
      </c>
      <c r="X2070" s="65">
        <v>45347</v>
      </c>
      <c r="Y2070" s="65">
        <v>45371</v>
      </c>
      <c r="Z2070" s="69" t="s">
        <v>1080</v>
      </c>
      <c r="AA2070" s="322">
        <v>37000</v>
      </c>
      <c r="AB2070" s="56">
        <v>30</v>
      </c>
      <c r="AC2070" s="56">
        <v>13</v>
      </c>
      <c r="AD2070" s="65">
        <v>45749</v>
      </c>
      <c r="AE2070" s="117">
        <v>1000</v>
      </c>
      <c r="AF2070" s="117"/>
      <c r="AG2070" s="56" t="s">
        <v>441</v>
      </c>
      <c r="AH2070" s="65">
        <v>45754</v>
      </c>
      <c r="AI2070" s="65"/>
      <c r="AJ2070" s="65"/>
      <c r="AK2070" s="56" t="s">
        <v>1767</v>
      </c>
      <c r="AL2070" s="58">
        <v>1000</v>
      </c>
      <c r="AN2070" s="58" t="s">
        <v>1743</v>
      </c>
      <c r="AP2070" s="58"/>
      <c r="AQ2070" s="58"/>
      <c r="AR2070" s="58"/>
      <c r="AW2070" s="65">
        <v>45754</v>
      </c>
      <c r="AX2070" s="56">
        <v>3978</v>
      </c>
      <c r="BA2070" s="184">
        <v>1000</v>
      </c>
      <c r="BD2070" s="56"/>
      <c r="CS2070" s="58">
        <f>+AL2070+AT2070</f>
        <v>1000</v>
      </c>
      <c r="CT2070" s="76">
        <f>+BA2070+BG2070+BM2070+BS2070+BY2070+CE2070+CK2070+CQ2070</f>
        <v>1000</v>
      </c>
      <c r="CU2070" s="76">
        <f>+CS2070-CT2070</f>
        <v>0</v>
      </c>
      <c r="CV2070" s="81">
        <f>+AE2070-AL2070-AT2070</f>
        <v>0</v>
      </c>
    </row>
    <row r="2071" spans="1:100">
      <c r="A2071" s="56" t="s">
        <v>799</v>
      </c>
      <c r="B2071" s="13">
        <v>33</v>
      </c>
      <c r="C2071" s="15" t="s">
        <v>402</v>
      </c>
      <c r="D2071" s="15" t="s">
        <v>403</v>
      </c>
      <c r="E2071" s="13"/>
      <c r="F2071" s="13"/>
      <c r="G2071" s="13" t="s">
        <v>257</v>
      </c>
      <c r="H2071" s="13">
        <v>4</v>
      </c>
      <c r="I2071" s="55">
        <v>120</v>
      </c>
      <c r="J2071" s="55">
        <v>53333</v>
      </c>
      <c r="K2071" s="15">
        <v>0</v>
      </c>
      <c r="L2071" s="15" t="s">
        <v>41</v>
      </c>
      <c r="M2071" s="62" t="s">
        <v>14</v>
      </c>
      <c r="N2071" s="56" t="s">
        <v>173</v>
      </c>
      <c r="O2071" s="56" t="s">
        <v>848</v>
      </c>
      <c r="S2071" s="56" t="s">
        <v>465</v>
      </c>
      <c r="T2071" s="125" t="s">
        <v>257</v>
      </c>
      <c r="U2071" s="125">
        <v>4</v>
      </c>
      <c r="V2071" s="144">
        <v>120</v>
      </c>
      <c r="W2071" s="144" t="s">
        <v>1017</v>
      </c>
      <c r="X2071" s="65">
        <v>45347</v>
      </c>
      <c r="Y2071" s="65">
        <v>45371</v>
      </c>
      <c r="Z2071" s="69" t="s">
        <v>1080</v>
      </c>
      <c r="AA2071" s="322">
        <v>37000</v>
      </c>
      <c r="AB2071" s="56">
        <v>30</v>
      </c>
      <c r="AC2071" s="56">
        <v>14</v>
      </c>
      <c r="AD2071" s="65">
        <v>45779</v>
      </c>
      <c r="AE2071" s="117">
        <v>1000</v>
      </c>
      <c r="AF2071" s="117"/>
      <c r="AG2071" s="56" t="s">
        <v>441</v>
      </c>
      <c r="AH2071" s="65">
        <v>45791</v>
      </c>
      <c r="AI2071" s="65"/>
      <c r="AJ2071" s="65"/>
      <c r="AK2071" s="56" t="s">
        <v>1768</v>
      </c>
      <c r="AL2071" s="58">
        <v>1000</v>
      </c>
      <c r="AN2071" s="58" t="s">
        <v>1745</v>
      </c>
      <c r="AP2071" s="58"/>
      <c r="AQ2071" s="58"/>
      <c r="AR2071" s="58"/>
      <c r="AW2071" s="65">
        <v>45790</v>
      </c>
      <c r="AX2071" s="56">
        <v>4158</v>
      </c>
      <c r="BA2071" s="184">
        <v>1000</v>
      </c>
      <c r="BD2071" s="56"/>
      <c r="CS2071" s="58">
        <f>+AL2071+AT2071</f>
        <v>1000</v>
      </c>
      <c r="CT2071" s="76">
        <f>+BA2071+BG2071+BM2071+BS2071+BY2071+CE2071+CK2071+CQ2071</f>
        <v>1000</v>
      </c>
      <c r="CU2071" s="76">
        <f>+CS2071-CT2071</f>
        <v>0</v>
      </c>
      <c r="CV2071" s="81">
        <f>+AE2071-AL2071-AT2071</f>
        <v>0</v>
      </c>
    </row>
    <row r="2072" spans="1:100">
      <c r="A2072" s="56" t="s">
        <v>799</v>
      </c>
      <c r="B2072" s="13">
        <v>33</v>
      </c>
      <c r="C2072" s="15" t="s">
        <v>402</v>
      </c>
      <c r="D2072" s="15" t="s">
        <v>403</v>
      </c>
      <c r="E2072" s="13"/>
      <c r="F2072" s="13"/>
      <c r="G2072" s="13" t="s">
        <v>257</v>
      </c>
      <c r="H2072" s="13">
        <v>4</v>
      </c>
      <c r="I2072" s="55">
        <v>120</v>
      </c>
      <c r="J2072" s="55">
        <v>53333</v>
      </c>
      <c r="K2072" s="15">
        <v>0</v>
      </c>
      <c r="L2072" s="15" t="s">
        <v>41</v>
      </c>
      <c r="M2072" s="62" t="s">
        <v>14</v>
      </c>
      <c r="N2072" s="56" t="s">
        <v>173</v>
      </c>
      <c r="O2072" s="56" t="s">
        <v>848</v>
      </c>
      <c r="S2072" s="56" t="s">
        <v>465</v>
      </c>
      <c r="T2072" s="125" t="s">
        <v>257</v>
      </c>
      <c r="U2072" s="125">
        <v>4</v>
      </c>
      <c r="V2072" s="144">
        <v>120</v>
      </c>
      <c r="W2072" s="144" t="s">
        <v>1017</v>
      </c>
      <c r="X2072" s="65">
        <v>45347</v>
      </c>
      <c r="Y2072" s="65">
        <v>45371</v>
      </c>
      <c r="Z2072" s="69" t="s">
        <v>1080</v>
      </c>
      <c r="AA2072" s="322">
        <v>37000</v>
      </c>
      <c r="AB2072" s="56">
        <v>30</v>
      </c>
      <c r="AC2072" s="56">
        <v>15</v>
      </c>
      <c r="AD2072" s="65">
        <v>45810</v>
      </c>
      <c r="AE2072" s="117">
        <v>1000</v>
      </c>
      <c r="AF2072" s="117"/>
      <c r="AG2072" s="56" t="s">
        <v>441</v>
      </c>
      <c r="AH2072" s="65">
        <v>45817</v>
      </c>
      <c r="AI2072" s="65"/>
      <c r="AJ2072" s="65"/>
      <c r="AK2072" s="56" t="s">
        <v>1769</v>
      </c>
      <c r="AL2072" s="58">
        <v>1000</v>
      </c>
      <c r="AN2072" s="58" t="s">
        <v>1747</v>
      </c>
      <c r="AP2072" s="58"/>
      <c r="AQ2072" s="58"/>
      <c r="AR2072" s="58"/>
      <c r="AW2072" s="65">
        <v>45813</v>
      </c>
      <c r="AX2072" s="56">
        <v>4270</v>
      </c>
      <c r="BA2072" s="184">
        <v>1000</v>
      </c>
      <c r="BD2072" s="56"/>
      <c r="CS2072" s="58">
        <f>+AL2072+AT2072</f>
        <v>1000</v>
      </c>
      <c r="CT2072" s="76">
        <f>+BA2072+BG2072+BM2072+BS2072+BY2072+CE2072+CK2072+CQ2072</f>
        <v>1000</v>
      </c>
      <c r="CU2072" s="76">
        <f>+CS2072-CT2072</f>
        <v>0</v>
      </c>
      <c r="CV2072" s="81">
        <f>+AE2072-AL2072-AT2072</f>
        <v>0</v>
      </c>
    </row>
    <row r="2073" spans="1:100">
      <c r="A2073" s="56" t="s">
        <v>799</v>
      </c>
      <c r="B2073" s="13">
        <v>33</v>
      </c>
      <c r="C2073" s="15" t="s">
        <v>402</v>
      </c>
      <c r="D2073" s="15" t="s">
        <v>403</v>
      </c>
      <c r="E2073" s="13"/>
      <c r="F2073" s="13"/>
      <c r="G2073" s="13" t="s">
        <v>257</v>
      </c>
      <c r="H2073" s="13">
        <v>4</v>
      </c>
      <c r="I2073" s="55">
        <v>120</v>
      </c>
      <c r="J2073" s="55">
        <v>53333</v>
      </c>
      <c r="K2073" s="15">
        <v>0</v>
      </c>
      <c r="L2073" s="15" t="s">
        <v>41</v>
      </c>
      <c r="M2073" s="62" t="s">
        <v>14</v>
      </c>
      <c r="N2073" s="56" t="s">
        <v>173</v>
      </c>
      <c r="O2073" s="56" t="s">
        <v>848</v>
      </c>
      <c r="S2073" s="56" t="s">
        <v>465</v>
      </c>
      <c r="T2073" s="125" t="s">
        <v>257</v>
      </c>
      <c r="U2073" s="125">
        <v>4</v>
      </c>
      <c r="V2073" s="144">
        <v>120</v>
      </c>
      <c r="W2073" s="144" t="s">
        <v>1017</v>
      </c>
      <c r="X2073" s="65">
        <v>45347</v>
      </c>
      <c r="Y2073" s="65">
        <v>45371</v>
      </c>
      <c r="Z2073" s="69" t="s">
        <v>1080</v>
      </c>
      <c r="AA2073" s="322">
        <v>37000</v>
      </c>
      <c r="AB2073" s="56">
        <v>30</v>
      </c>
      <c r="AC2073" s="56">
        <v>16</v>
      </c>
      <c r="AD2073" s="65">
        <v>45840</v>
      </c>
      <c r="AE2073" s="117">
        <v>1000</v>
      </c>
      <c r="AF2073" s="117"/>
      <c r="AG2073" s="56" t="s">
        <v>441</v>
      </c>
      <c r="AH2073" s="65">
        <v>45847</v>
      </c>
      <c r="AI2073" s="65"/>
      <c r="AJ2073" s="65"/>
      <c r="AK2073" s="56" t="s">
        <v>1770</v>
      </c>
      <c r="AL2073" s="58">
        <v>1000</v>
      </c>
      <c r="AN2073" s="58" t="s">
        <v>1749</v>
      </c>
      <c r="AP2073" s="58"/>
      <c r="AQ2073" s="58"/>
      <c r="AR2073" s="58"/>
      <c r="AW2073" s="65">
        <v>45846</v>
      </c>
      <c r="AX2073" s="56">
        <v>4386</v>
      </c>
      <c r="BA2073" s="184">
        <v>1000</v>
      </c>
      <c r="BD2073" s="56"/>
      <c r="CS2073" s="58">
        <f>+AL2073+AT2073</f>
        <v>1000</v>
      </c>
      <c r="CT2073" s="76">
        <f>+BA2073+BG2073+BM2073+BS2073+BY2073+CE2073+CK2073+CQ2073</f>
        <v>1000</v>
      </c>
      <c r="CU2073" s="76">
        <f>+CS2073-CT2073</f>
        <v>0</v>
      </c>
      <c r="CV2073" s="81">
        <f>+AE2073-AL2073-AT2073</f>
        <v>0</v>
      </c>
    </row>
    <row r="2074" spans="1:100">
      <c r="A2074" s="56" t="s">
        <v>799</v>
      </c>
      <c r="B2074" s="13">
        <v>33</v>
      </c>
      <c r="C2074" s="15" t="s">
        <v>402</v>
      </c>
      <c r="D2074" s="15" t="s">
        <v>403</v>
      </c>
      <c r="E2074" s="13"/>
      <c r="F2074" s="13"/>
      <c r="G2074" s="13" t="s">
        <v>257</v>
      </c>
      <c r="H2074" s="13">
        <v>4</v>
      </c>
      <c r="I2074" s="55">
        <v>120</v>
      </c>
      <c r="J2074" s="55">
        <v>53333</v>
      </c>
      <c r="K2074" s="15">
        <v>0</v>
      </c>
      <c r="L2074" s="15" t="s">
        <v>41</v>
      </c>
      <c r="M2074" s="62" t="s">
        <v>14</v>
      </c>
      <c r="N2074" s="56" t="s">
        <v>173</v>
      </c>
      <c r="O2074" s="56" t="s">
        <v>848</v>
      </c>
      <c r="S2074" s="56" t="s">
        <v>465</v>
      </c>
      <c r="T2074" s="125" t="s">
        <v>257</v>
      </c>
      <c r="U2074" s="125">
        <v>4</v>
      </c>
      <c r="V2074" s="144">
        <v>120</v>
      </c>
      <c r="W2074" s="144" t="s">
        <v>1017</v>
      </c>
      <c r="X2074" s="65">
        <v>45347</v>
      </c>
      <c r="Y2074" s="65">
        <v>45371</v>
      </c>
      <c r="Z2074" s="69" t="s">
        <v>1080</v>
      </c>
      <c r="AA2074" s="322">
        <v>37000</v>
      </c>
      <c r="AB2074" s="56">
        <v>30</v>
      </c>
      <c r="AC2074" s="56">
        <v>17</v>
      </c>
      <c r="AD2074" s="65">
        <v>45871</v>
      </c>
      <c r="AE2074" s="117">
        <v>1000</v>
      </c>
      <c r="AF2074" s="117"/>
      <c r="AG2074" s="56" t="s">
        <v>441</v>
      </c>
      <c r="AH2074" s="65">
        <v>45885</v>
      </c>
      <c r="AI2074" s="65"/>
      <c r="AJ2074" s="65"/>
      <c r="AK2074" s="56" t="s">
        <v>1771</v>
      </c>
      <c r="AL2074" s="58">
        <v>1000</v>
      </c>
      <c r="AN2074" s="58" t="s">
        <v>1751</v>
      </c>
      <c r="AP2074" s="58"/>
      <c r="AQ2074" s="58"/>
      <c r="AR2074" s="58"/>
      <c r="AW2074" s="65">
        <v>45885</v>
      </c>
      <c r="AX2074" s="56">
        <v>4573</v>
      </c>
      <c r="BA2074" s="184">
        <v>1000</v>
      </c>
      <c r="BD2074" s="56"/>
      <c r="CS2074" s="58">
        <f>+AL2074+AT2074</f>
        <v>1000</v>
      </c>
      <c r="CT2074" s="76">
        <f>+BA2074+BG2074+BM2074+BS2074+BY2074+CE2074+CK2074+CQ2074</f>
        <v>1000</v>
      </c>
      <c r="CU2074" s="76">
        <f>+CS2074-CT2074</f>
        <v>0</v>
      </c>
      <c r="CV2074" s="81">
        <f>+AE2074-AL2074-AT2074</f>
        <v>0</v>
      </c>
    </row>
    <row r="2075" spans="1:100" ht="12.75">
      <c r="A2075" s="56" t="s">
        <v>799</v>
      </c>
      <c r="B2075" s="13">
        <v>33</v>
      </c>
      <c r="C2075" s="15" t="s">
        <v>402</v>
      </c>
      <c r="D2075" s="15" t="s">
        <v>403</v>
      </c>
      <c r="E2075" s="13"/>
      <c r="F2075" s="13"/>
      <c r="G2075" s="13" t="s">
        <v>257</v>
      </c>
      <c r="H2075" s="13">
        <v>4</v>
      </c>
      <c r="I2075" s="55">
        <v>120</v>
      </c>
      <c r="J2075" s="55">
        <v>53333</v>
      </c>
      <c r="K2075" s="15">
        <v>0</v>
      </c>
      <c r="L2075" s="15" t="s">
        <v>41</v>
      </c>
      <c r="M2075" s="62" t="s">
        <v>14</v>
      </c>
      <c r="N2075" s="56" t="s">
        <v>173</v>
      </c>
      <c r="O2075" s="56" t="s">
        <v>848</v>
      </c>
      <c r="S2075" s="56" t="s">
        <v>465</v>
      </c>
      <c r="T2075" s="125" t="s">
        <v>257</v>
      </c>
      <c r="U2075" s="125">
        <v>4</v>
      </c>
      <c r="V2075" s="144">
        <v>120</v>
      </c>
      <c r="W2075" s="144" t="s">
        <v>1017</v>
      </c>
      <c r="X2075" s="65">
        <v>45347</v>
      </c>
      <c r="Y2075" s="65">
        <v>45371</v>
      </c>
      <c r="Z2075" s="69" t="s">
        <v>1080</v>
      </c>
      <c r="AA2075" s="322">
        <v>37000</v>
      </c>
      <c r="AB2075" s="56">
        <v>30</v>
      </c>
      <c r="AC2075" s="56">
        <v>18</v>
      </c>
      <c r="AD2075" s="65">
        <v>45902</v>
      </c>
      <c r="AE2075" s="117">
        <v>1000</v>
      </c>
      <c r="AF2075" s="117"/>
      <c r="AG2075" s="56" t="s">
        <v>441</v>
      </c>
      <c r="AH2075" s="65">
        <v>45911</v>
      </c>
      <c r="AI2075" s="65"/>
      <c r="AJ2075" s="65"/>
      <c r="AK2075" s="56" t="s">
        <v>1772</v>
      </c>
      <c r="AL2075" s="58">
        <v>1000</v>
      </c>
      <c r="AN2075" s="58" t="s">
        <v>1754</v>
      </c>
      <c r="AP2075" s="58"/>
      <c r="AQ2075" s="58"/>
      <c r="AR2075" s="58"/>
      <c r="AW2075" s="65">
        <v>45911</v>
      </c>
      <c r="AX2075" s="56">
        <v>4708</v>
      </c>
      <c r="AY2075" s="165"/>
      <c r="BA2075" s="184">
        <v>1000</v>
      </c>
      <c r="BD2075" s="56"/>
      <c r="CS2075" s="58">
        <f>+AL2075+AT2075</f>
        <v>1000</v>
      </c>
      <c r="CT2075" s="76">
        <f>+BA2075+BG2075+BM2075+BS2075+BY2075+CE2075+CK2075+CQ2075</f>
        <v>1000</v>
      </c>
      <c r="CU2075" s="76">
        <f>+CS2075-CT2075</f>
        <v>0</v>
      </c>
      <c r="CV2075" s="81">
        <f>+AE2075-AL2075-AT2075</f>
        <v>0</v>
      </c>
    </row>
    <row r="2076" spans="1:100">
      <c r="A2076" s="56" t="s">
        <v>799</v>
      </c>
      <c r="B2076" s="13">
        <v>33</v>
      </c>
      <c r="C2076" s="15" t="s">
        <v>402</v>
      </c>
      <c r="D2076" s="15" t="s">
        <v>403</v>
      </c>
      <c r="E2076" s="13"/>
      <c r="F2076" s="13"/>
      <c r="G2076" s="13" t="s">
        <v>257</v>
      </c>
      <c r="H2076" s="13">
        <v>4</v>
      </c>
      <c r="I2076" s="55">
        <v>120</v>
      </c>
      <c r="J2076" s="55">
        <v>53333</v>
      </c>
      <c r="K2076" s="15">
        <v>0</v>
      </c>
      <c r="L2076" s="15" t="s">
        <v>41</v>
      </c>
      <c r="M2076" s="62" t="s">
        <v>14</v>
      </c>
      <c r="N2076" s="56" t="s">
        <v>173</v>
      </c>
      <c r="O2076" s="56" t="s">
        <v>848</v>
      </c>
      <c r="S2076" s="56" t="s">
        <v>465</v>
      </c>
      <c r="T2076" s="125" t="s">
        <v>257</v>
      </c>
      <c r="U2076" s="125">
        <v>4</v>
      </c>
      <c r="V2076" s="144">
        <v>120</v>
      </c>
      <c r="W2076" s="144" t="s">
        <v>1017</v>
      </c>
      <c r="X2076" s="65">
        <v>45347</v>
      </c>
      <c r="Y2076" s="65">
        <v>45371</v>
      </c>
      <c r="Z2076" s="69" t="s">
        <v>1080</v>
      </c>
      <c r="AA2076" s="322">
        <v>37000</v>
      </c>
      <c r="AB2076" s="56">
        <v>30</v>
      </c>
      <c r="AC2076" s="56">
        <v>19</v>
      </c>
      <c r="AD2076" s="65">
        <v>45932</v>
      </c>
      <c r="AE2076" s="117">
        <v>1000</v>
      </c>
      <c r="AF2076" s="117"/>
      <c r="AP2076" s="58"/>
      <c r="AQ2076" s="58"/>
      <c r="AR2076" s="58"/>
      <c r="AW2076" s="56"/>
      <c r="BD2076" s="56"/>
      <c r="CS2076" s="58">
        <f>+AL2076+AT2076</f>
        <v>0</v>
      </c>
      <c r="CT2076" s="76">
        <f>+BA2076+BG2076+BM2076+BS2076+BY2076+CE2076+CK2076+CQ2076</f>
        <v>0</v>
      </c>
      <c r="CU2076" s="76">
        <f>+CS2076-CT2076</f>
        <v>0</v>
      </c>
      <c r="CV2076" s="81">
        <f>+AE2076-AL2076-AT2076</f>
        <v>1000</v>
      </c>
    </row>
    <row r="2077" spans="1:100">
      <c r="A2077" s="56" t="s">
        <v>799</v>
      </c>
      <c r="B2077" s="13">
        <v>33</v>
      </c>
      <c r="C2077" s="15" t="s">
        <v>402</v>
      </c>
      <c r="D2077" s="15" t="s">
        <v>403</v>
      </c>
      <c r="E2077" s="13"/>
      <c r="F2077" s="13"/>
      <c r="G2077" s="13" t="s">
        <v>257</v>
      </c>
      <c r="H2077" s="13">
        <v>4</v>
      </c>
      <c r="I2077" s="55">
        <v>120</v>
      </c>
      <c r="J2077" s="55">
        <v>53333</v>
      </c>
      <c r="K2077" s="15">
        <v>0</v>
      </c>
      <c r="L2077" s="15" t="s">
        <v>41</v>
      </c>
      <c r="M2077" s="62" t="s">
        <v>14</v>
      </c>
      <c r="N2077" s="56" t="s">
        <v>173</v>
      </c>
      <c r="O2077" s="56" t="s">
        <v>848</v>
      </c>
      <c r="S2077" s="56" t="s">
        <v>465</v>
      </c>
      <c r="T2077" s="125" t="s">
        <v>257</v>
      </c>
      <c r="U2077" s="125">
        <v>4</v>
      </c>
      <c r="V2077" s="144">
        <v>120</v>
      </c>
      <c r="W2077" s="144" t="s">
        <v>1017</v>
      </c>
      <c r="X2077" s="65">
        <v>45347</v>
      </c>
      <c r="Y2077" s="65">
        <v>45371</v>
      </c>
      <c r="Z2077" s="69" t="s">
        <v>1080</v>
      </c>
      <c r="AA2077" s="322">
        <v>37000</v>
      </c>
      <c r="AB2077" s="56">
        <v>30</v>
      </c>
      <c r="AC2077" s="56">
        <v>20</v>
      </c>
      <c r="AD2077" s="65">
        <v>45963</v>
      </c>
      <c r="AE2077" s="117">
        <v>1000</v>
      </c>
      <c r="AF2077" s="117"/>
      <c r="AP2077" s="58"/>
      <c r="AQ2077" s="58"/>
      <c r="AR2077" s="58"/>
      <c r="AW2077" s="56"/>
      <c r="BD2077" s="56"/>
      <c r="CS2077" s="58">
        <f>+AL2077+AT2077</f>
        <v>0</v>
      </c>
      <c r="CT2077" s="76">
        <f>+BA2077+BG2077+BM2077+BS2077+BY2077+CE2077+CK2077+CQ2077</f>
        <v>0</v>
      </c>
      <c r="CU2077" s="76">
        <f>+CS2077-CT2077</f>
        <v>0</v>
      </c>
      <c r="CV2077" s="81">
        <f>+AE2077-AL2077-AT2077</f>
        <v>1000</v>
      </c>
    </row>
    <row r="2078" spans="1:100">
      <c r="A2078" s="56" t="s">
        <v>799</v>
      </c>
      <c r="B2078" s="13">
        <v>33</v>
      </c>
      <c r="C2078" s="15" t="s">
        <v>402</v>
      </c>
      <c r="D2078" s="15" t="s">
        <v>403</v>
      </c>
      <c r="E2078" s="13"/>
      <c r="F2078" s="13"/>
      <c r="G2078" s="13" t="s">
        <v>257</v>
      </c>
      <c r="H2078" s="13">
        <v>4</v>
      </c>
      <c r="I2078" s="55">
        <v>120</v>
      </c>
      <c r="J2078" s="55">
        <v>53333</v>
      </c>
      <c r="K2078" s="15">
        <v>0</v>
      </c>
      <c r="L2078" s="15" t="s">
        <v>41</v>
      </c>
      <c r="M2078" s="62" t="s">
        <v>14</v>
      </c>
      <c r="N2078" s="56" t="s">
        <v>173</v>
      </c>
      <c r="O2078" s="56" t="s">
        <v>848</v>
      </c>
      <c r="S2078" s="56" t="s">
        <v>465</v>
      </c>
      <c r="T2078" s="125" t="s">
        <v>257</v>
      </c>
      <c r="U2078" s="125">
        <v>4</v>
      </c>
      <c r="V2078" s="144">
        <v>120</v>
      </c>
      <c r="W2078" s="144" t="s">
        <v>1017</v>
      </c>
      <c r="X2078" s="65">
        <v>45347</v>
      </c>
      <c r="Y2078" s="65">
        <v>45371</v>
      </c>
      <c r="Z2078" s="69" t="s">
        <v>1080</v>
      </c>
      <c r="AA2078" s="322">
        <v>37000</v>
      </c>
      <c r="AB2078" s="56">
        <v>30</v>
      </c>
      <c r="AC2078" s="56">
        <v>21</v>
      </c>
      <c r="AD2078" s="65">
        <v>45993</v>
      </c>
      <c r="AE2078" s="117">
        <v>1000</v>
      </c>
      <c r="AF2078" s="117"/>
      <c r="AP2078" s="58"/>
      <c r="AQ2078" s="58"/>
      <c r="AR2078" s="58"/>
      <c r="AW2078" s="56"/>
      <c r="BD2078" s="56"/>
      <c r="CS2078" s="58">
        <f>+AL2078+AT2078</f>
        <v>0</v>
      </c>
      <c r="CT2078" s="76">
        <f>+BA2078+BG2078+BM2078+BS2078+BY2078+CE2078+CK2078+CQ2078</f>
        <v>0</v>
      </c>
      <c r="CU2078" s="76">
        <f>+CS2078-CT2078</f>
        <v>0</v>
      </c>
      <c r="CV2078" s="81">
        <f>+AE2078-AL2078-AT2078</f>
        <v>1000</v>
      </c>
    </row>
    <row r="2079" spans="1:100">
      <c r="A2079" s="56" t="s">
        <v>799</v>
      </c>
      <c r="B2079" s="13">
        <v>33</v>
      </c>
      <c r="C2079" s="15" t="s">
        <v>402</v>
      </c>
      <c r="D2079" s="15" t="s">
        <v>403</v>
      </c>
      <c r="E2079" s="13"/>
      <c r="F2079" s="13"/>
      <c r="G2079" s="13" t="s">
        <v>257</v>
      </c>
      <c r="H2079" s="13">
        <v>4</v>
      </c>
      <c r="I2079" s="55">
        <v>120</v>
      </c>
      <c r="J2079" s="55">
        <v>53333</v>
      </c>
      <c r="K2079" s="15">
        <v>0</v>
      </c>
      <c r="L2079" s="15" t="s">
        <v>41</v>
      </c>
      <c r="M2079" s="62" t="s">
        <v>14</v>
      </c>
      <c r="N2079" s="56" t="s">
        <v>173</v>
      </c>
      <c r="O2079" s="56" t="s">
        <v>848</v>
      </c>
      <c r="S2079" s="56" t="s">
        <v>465</v>
      </c>
      <c r="T2079" s="125" t="s">
        <v>257</v>
      </c>
      <c r="U2079" s="125">
        <v>4</v>
      </c>
      <c r="V2079" s="144">
        <v>120</v>
      </c>
      <c r="W2079" s="144" t="s">
        <v>1017</v>
      </c>
      <c r="X2079" s="65">
        <v>45347</v>
      </c>
      <c r="Y2079" s="65">
        <v>45371</v>
      </c>
      <c r="Z2079" s="69" t="s">
        <v>1080</v>
      </c>
      <c r="AA2079" s="322">
        <v>37000</v>
      </c>
      <c r="AB2079" s="56">
        <v>30</v>
      </c>
      <c r="AC2079" s="56">
        <v>22</v>
      </c>
      <c r="AD2079" s="65">
        <v>46024</v>
      </c>
      <c r="AE2079" s="117">
        <v>1000</v>
      </c>
      <c r="AF2079" s="117"/>
      <c r="AP2079" s="58"/>
      <c r="AQ2079" s="58"/>
      <c r="AR2079" s="58"/>
      <c r="AW2079" s="56"/>
      <c r="BD2079" s="56"/>
      <c r="CS2079" s="58">
        <f>+AL2079+AT2079</f>
        <v>0</v>
      </c>
      <c r="CT2079" s="76">
        <f>+BA2079+BG2079+BM2079+BS2079+BY2079+CE2079+CK2079+CQ2079</f>
        <v>0</v>
      </c>
      <c r="CU2079" s="76">
        <f>+CS2079-CT2079</f>
        <v>0</v>
      </c>
      <c r="CV2079" s="81">
        <f>+AE2079-AL2079-AT2079</f>
        <v>1000</v>
      </c>
    </row>
    <row r="2080" spans="1:100">
      <c r="A2080" s="56" t="s">
        <v>799</v>
      </c>
      <c r="B2080" s="13">
        <v>33</v>
      </c>
      <c r="C2080" s="15" t="s">
        <v>402</v>
      </c>
      <c r="D2080" s="15" t="s">
        <v>403</v>
      </c>
      <c r="E2080" s="13"/>
      <c r="F2080" s="13"/>
      <c r="G2080" s="13" t="s">
        <v>257</v>
      </c>
      <c r="H2080" s="13">
        <v>4</v>
      </c>
      <c r="I2080" s="55">
        <v>120</v>
      </c>
      <c r="J2080" s="55">
        <v>53333</v>
      </c>
      <c r="K2080" s="15">
        <v>0</v>
      </c>
      <c r="L2080" s="15" t="s">
        <v>41</v>
      </c>
      <c r="M2080" s="62" t="s">
        <v>14</v>
      </c>
      <c r="N2080" s="56" t="s">
        <v>173</v>
      </c>
      <c r="O2080" s="56" t="s">
        <v>848</v>
      </c>
      <c r="S2080" s="56" t="s">
        <v>465</v>
      </c>
      <c r="T2080" s="125" t="s">
        <v>257</v>
      </c>
      <c r="U2080" s="125">
        <v>4</v>
      </c>
      <c r="V2080" s="144">
        <v>120</v>
      </c>
      <c r="W2080" s="144" t="s">
        <v>1017</v>
      </c>
      <c r="X2080" s="65">
        <v>45347</v>
      </c>
      <c r="Y2080" s="65">
        <v>45371</v>
      </c>
      <c r="Z2080" s="69" t="s">
        <v>1080</v>
      </c>
      <c r="AA2080" s="322">
        <v>37000</v>
      </c>
      <c r="AB2080" s="56">
        <v>30</v>
      </c>
      <c r="AC2080" s="56">
        <v>23</v>
      </c>
      <c r="AD2080" s="65">
        <v>46055</v>
      </c>
      <c r="AE2080" s="117">
        <v>1000</v>
      </c>
      <c r="AF2080" s="117"/>
      <c r="AP2080" s="58"/>
      <c r="AQ2080" s="58"/>
      <c r="AR2080" s="58"/>
      <c r="AW2080" s="56"/>
      <c r="BD2080" s="56"/>
      <c r="CS2080" s="58">
        <f>+AL2080+AT2080</f>
        <v>0</v>
      </c>
      <c r="CT2080" s="76">
        <f>+BA2080+BG2080+BM2080+BS2080+BY2080+CE2080+CK2080+CQ2080</f>
        <v>0</v>
      </c>
      <c r="CU2080" s="76">
        <f>+CS2080-CT2080</f>
        <v>0</v>
      </c>
      <c r="CV2080" s="81">
        <f>+AE2080-AL2080-AT2080</f>
        <v>1000</v>
      </c>
    </row>
    <row r="2081" spans="1:101">
      <c r="A2081" s="56" t="s">
        <v>799</v>
      </c>
      <c r="B2081" s="13">
        <v>33</v>
      </c>
      <c r="C2081" s="15" t="s">
        <v>402</v>
      </c>
      <c r="D2081" s="15" t="s">
        <v>403</v>
      </c>
      <c r="E2081" s="13"/>
      <c r="F2081" s="13"/>
      <c r="G2081" s="13" t="s">
        <v>257</v>
      </c>
      <c r="H2081" s="13">
        <v>4</v>
      </c>
      <c r="I2081" s="55">
        <v>120</v>
      </c>
      <c r="J2081" s="55">
        <v>53333</v>
      </c>
      <c r="K2081" s="15">
        <v>0</v>
      </c>
      <c r="L2081" s="15" t="s">
        <v>41</v>
      </c>
      <c r="M2081" s="62" t="s">
        <v>14</v>
      </c>
      <c r="N2081" s="56" t="s">
        <v>173</v>
      </c>
      <c r="O2081" s="56" t="s">
        <v>848</v>
      </c>
      <c r="S2081" s="56" t="s">
        <v>465</v>
      </c>
      <c r="T2081" s="125" t="s">
        <v>257</v>
      </c>
      <c r="U2081" s="125">
        <v>4</v>
      </c>
      <c r="V2081" s="144">
        <v>120</v>
      </c>
      <c r="W2081" s="144" t="s">
        <v>1017</v>
      </c>
      <c r="X2081" s="65">
        <v>45347</v>
      </c>
      <c r="Y2081" s="65">
        <v>45371</v>
      </c>
      <c r="Z2081" s="69" t="s">
        <v>1080</v>
      </c>
      <c r="AA2081" s="322">
        <v>37000</v>
      </c>
      <c r="AB2081" s="56">
        <v>30</v>
      </c>
      <c r="AC2081" s="56">
        <v>24</v>
      </c>
      <c r="AD2081" s="65">
        <v>46083</v>
      </c>
      <c r="AE2081" s="117">
        <v>1000</v>
      </c>
      <c r="AF2081" s="117"/>
      <c r="AP2081" s="58"/>
      <c r="AQ2081" s="58"/>
      <c r="AR2081" s="58"/>
      <c r="AW2081" s="56"/>
      <c r="BD2081" s="56"/>
      <c r="CS2081" s="58">
        <f>+AL2081+AT2081</f>
        <v>0</v>
      </c>
      <c r="CT2081" s="76">
        <f>+BA2081+BG2081+BM2081+BS2081+BY2081+CE2081+CK2081+CQ2081</f>
        <v>0</v>
      </c>
      <c r="CU2081" s="76">
        <f>+CS2081-CT2081</f>
        <v>0</v>
      </c>
      <c r="CV2081" s="81">
        <f>+AE2081-AL2081-AT2081</f>
        <v>1000</v>
      </c>
    </row>
    <row r="2082" spans="1:101">
      <c r="A2082" s="56" t="s">
        <v>799</v>
      </c>
      <c r="B2082" s="13">
        <v>33</v>
      </c>
      <c r="C2082" s="15" t="s">
        <v>402</v>
      </c>
      <c r="D2082" s="15" t="s">
        <v>403</v>
      </c>
      <c r="E2082" s="13"/>
      <c r="F2082" s="13"/>
      <c r="G2082" s="13" t="s">
        <v>257</v>
      </c>
      <c r="H2082" s="13">
        <v>4</v>
      </c>
      <c r="I2082" s="55">
        <v>120</v>
      </c>
      <c r="J2082" s="55">
        <v>53333</v>
      </c>
      <c r="K2082" s="15">
        <v>0</v>
      </c>
      <c r="L2082" s="15" t="s">
        <v>41</v>
      </c>
      <c r="M2082" s="62" t="s">
        <v>14</v>
      </c>
      <c r="N2082" s="56" t="s">
        <v>173</v>
      </c>
      <c r="O2082" s="56" t="s">
        <v>848</v>
      </c>
      <c r="S2082" s="56" t="s">
        <v>465</v>
      </c>
      <c r="T2082" s="125" t="s">
        <v>257</v>
      </c>
      <c r="U2082" s="125">
        <v>4</v>
      </c>
      <c r="V2082" s="144">
        <v>120</v>
      </c>
      <c r="W2082" s="144" t="s">
        <v>1017</v>
      </c>
      <c r="X2082" s="65">
        <v>45347</v>
      </c>
      <c r="Y2082" s="65">
        <v>45371</v>
      </c>
      <c r="Z2082" s="69" t="s">
        <v>1080</v>
      </c>
      <c r="AA2082" s="322">
        <v>37000</v>
      </c>
      <c r="AB2082" s="56">
        <v>30</v>
      </c>
      <c r="AC2082" s="56">
        <v>25</v>
      </c>
      <c r="AD2082" s="65">
        <v>46114</v>
      </c>
      <c r="AE2082" s="117">
        <v>1000</v>
      </c>
      <c r="AF2082" s="117"/>
      <c r="AP2082" s="58"/>
      <c r="AQ2082" s="58"/>
      <c r="AR2082" s="58"/>
      <c r="AW2082" s="56"/>
      <c r="BD2082" s="56"/>
      <c r="CS2082" s="58">
        <f>+AL2082+AT2082</f>
        <v>0</v>
      </c>
      <c r="CT2082" s="76">
        <f>+BA2082+BG2082+BM2082+BS2082+BY2082+CE2082+CK2082+CQ2082</f>
        <v>0</v>
      </c>
      <c r="CU2082" s="76">
        <f>+CS2082-CT2082</f>
        <v>0</v>
      </c>
      <c r="CV2082" s="81">
        <f>+AE2082-AL2082-AT2082</f>
        <v>1000</v>
      </c>
    </row>
    <row r="2083" spans="1:101">
      <c r="A2083" s="56" t="s">
        <v>799</v>
      </c>
      <c r="B2083" s="13">
        <v>33</v>
      </c>
      <c r="C2083" s="15" t="s">
        <v>402</v>
      </c>
      <c r="D2083" s="15" t="s">
        <v>403</v>
      </c>
      <c r="E2083" s="13"/>
      <c r="F2083" s="13"/>
      <c r="G2083" s="13" t="s">
        <v>257</v>
      </c>
      <c r="H2083" s="13">
        <v>4</v>
      </c>
      <c r="I2083" s="55">
        <v>120</v>
      </c>
      <c r="J2083" s="55">
        <v>53333</v>
      </c>
      <c r="K2083" s="15">
        <v>0</v>
      </c>
      <c r="L2083" s="15" t="s">
        <v>41</v>
      </c>
      <c r="M2083" s="62" t="s">
        <v>14</v>
      </c>
      <c r="N2083" s="56" t="s">
        <v>173</v>
      </c>
      <c r="O2083" s="56" t="s">
        <v>848</v>
      </c>
      <c r="S2083" s="56" t="s">
        <v>465</v>
      </c>
      <c r="T2083" s="13" t="s">
        <v>257</v>
      </c>
      <c r="U2083" s="13">
        <v>4</v>
      </c>
      <c r="V2083" s="55">
        <v>120</v>
      </c>
      <c r="W2083" s="144" t="s">
        <v>1017</v>
      </c>
      <c r="X2083" s="65">
        <v>45347</v>
      </c>
      <c r="Y2083" s="65">
        <v>45371</v>
      </c>
      <c r="Z2083" s="69" t="s">
        <v>1080</v>
      </c>
      <c r="AA2083" s="322">
        <v>37000</v>
      </c>
      <c r="AB2083" s="56">
        <v>30</v>
      </c>
      <c r="AC2083" s="56">
        <v>26</v>
      </c>
      <c r="AD2083" s="65">
        <v>46144</v>
      </c>
      <c r="AE2083" s="117">
        <v>1000</v>
      </c>
      <c r="AF2083" s="117"/>
      <c r="AP2083" s="58"/>
      <c r="AQ2083" s="58"/>
      <c r="AR2083" s="58"/>
      <c r="AW2083" s="56"/>
      <c r="AY2083" s="81"/>
      <c r="BD2083" s="56"/>
      <c r="CS2083" s="58">
        <f>+AL2083+AT2083</f>
        <v>0</v>
      </c>
      <c r="CT2083" s="76">
        <f>+BA2083+BG2083+BM2083+BS2083+BY2083+CE2083+CK2083+CQ2083</f>
        <v>0</v>
      </c>
      <c r="CU2083" s="76">
        <f>+CS2083-CT2083</f>
        <v>0</v>
      </c>
      <c r="CV2083" s="81">
        <f>+AE2083-AL2083-AT2083</f>
        <v>1000</v>
      </c>
    </row>
    <row r="2084" spans="1:101">
      <c r="A2084" s="56" t="s">
        <v>799</v>
      </c>
      <c r="B2084" s="13">
        <v>33</v>
      </c>
      <c r="C2084" s="15" t="s">
        <v>402</v>
      </c>
      <c r="D2084" s="15" t="s">
        <v>403</v>
      </c>
      <c r="E2084" s="13"/>
      <c r="F2084" s="13"/>
      <c r="G2084" s="13" t="s">
        <v>257</v>
      </c>
      <c r="H2084" s="13">
        <v>4</v>
      </c>
      <c r="I2084" s="55">
        <v>120</v>
      </c>
      <c r="J2084" s="55">
        <v>53333</v>
      </c>
      <c r="K2084" s="15">
        <v>0</v>
      </c>
      <c r="L2084" s="15" t="s">
        <v>41</v>
      </c>
      <c r="M2084" s="62" t="s">
        <v>14</v>
      </c>
      <c r="N2084" s="56" t="s">
        <v>173</v>
      </c>
      <c r="O2084" s="56" t="s">
        <v>848</v>
      </c>
      <c r="S2084" s="56" t="s">
        <v>465</v>
      </c>
      <c r="T2084" s="13" t="s">
        <v>257</v>
      </c>
      <c r="U2084" s="13">
        <v>4</v>
      </c>
      <c r="V2084" s="55">
        <v>120</v>
      </c>
      <c r="W2084" s="144" t="s">
        <v>1017</v>
      </c>
      <c r="X2084" s="65">
        <v>45347</v>
      </c>
      <c r="Y2084" s="65">
        <v>45371</v>
      </c>
      <c r="Z2084" s="69" t="s">
        <v>1080</v>
      </c>
      <c r="AA2084" s="322">
        <v>37000</v>
      </c>
      <c r="AB2084" s="56">
        <v>30</v>
      </c>
      <c r="AC2084" s="56">
        <v>27</v>
      </c>
      <c r="AD2084" s="65">
        <v>46175</v>
      </c>
      <c r="AE2084" s="117">
        <v>1000</v>
      </c>
      <c r="AF2084" s="117"/>
      <c r="AP2084" s="58"/>
      <c r="AQ2084" s="58"/>
      <c r="AR2084" s="58"/>
      <c r="AW2084" s="56"/>
      <c r="AY2084" s="81"/>
      <c r="BD2084" s="56"/>
      <c r="CS2084" s="58">
        <f>+AL2084+AT2084</f>
        <v>0</v>
      </c>
      <c r="CT2084" s="76">
        <f>+BA2084+BG2084+BM2084+BS2084+BY2084+CE2084+CK2084+CQ2084</f>
        <v>0</v>
      </c>
      <c r="CU2084" s="76">
        <f>+CS2084-CT2084</f>
        <v>0</v>
      </c>
      <c r="CV2084" s="81">
        <f>+AE2084-AL2084-AT2084</f>
        <v>1000</v>
      </c>
    </row>
    <row r="2085" spans="1:101">
      <c r="A2085" s="56" t="s">
        <v>799</v>
      </c>
      <c r="B2085" s="13">
        <v>33</v>
      </c>
      <c r="C2085" s="15" t="s">
        <v>402</v>
      </c>
      <c r="D2085" s="15" t="s">
        <v>403</v>
      </c>
      <c r="E2085" s="13"/>
      <c r="F2085" s="13"/>
      <c r="G2085" s="13" t="s">
        <v>257</v>
      </c>
      <c r="H2085" s="13">
        <v>4</v>
      </c>
      <c r="I2085" s="55">
        <v>120</v>
      </c>
      <c r="J2085" s="55">
        <v>53333</v>
      </c>
      <c r="K2085" s="15">
        <v>0</v>
      </c>
      <c r="L2085" s="15" t="s">
        <v>41</v>
      </c>
      <c r="M2085" s="62" t="s">
        <v>14</v>
      </c>
      <c r="N2085" s="56" t="s">
        <v>173</v>
      </c>
      <c r="O2085" s="56" t="s">
        <v>848</v>
      </c>
      <c r="S2085" s="56" t="s">
        <v>465</v>
      </c>
      <c r="T2085" s="13" t="s">
        <v>257</v>
      </c>
      <c r="U2085" s="13">
        <v>4</v>
      </c>
      <c r="V2085" s="55">
        <v>120</v>
      </c>
      <c r="W2085" s="144" t="s">
        <v>1017</v>
      </c>
      <c r="X2085" s="65">
        <v>45347</v>
      </c>
      <c r="Y2085" s="65">
        <v>45371</v>
      </c>
      <c r="Z2085" s="69" t="s">
        <v>1080</v>
      </c>
      <c r="AA2085" s="322">
        <v>37000</v>
      </c>
      <c r="AB2085" s="56">
        <v>30</v>
      </c>
      <c r="AC2085" s="56">
        <v>28</v>
      </c>
      <c r="AD2085" s="65">
        <v>46205</v>
      </c>
      <c r="AE2085" s="117">
        <v>1000</v>
      </c>
      <c r="AF2085" s="117"/>
      <c r="AP2085" s="58"/>
      <c r="AQ2085" s="58"/>
      <c r="AR2085" s="58"/>
      <c r="AW2085" s="56"/>
      <c r="BD2085" s="56"/>
      <c r="CS2085" s="58">
        <f>+AL2085+AT2085</f>
        <v>0</v>
      </c>
      <c r="CT2085" s="76">
        <f>+BA2085+BG2085+BM2085+BS2085+BY2085+CE2085+CK2085+CQ2085</f>
        <v>0</v>
      </c>
      <c r="CU2085" s="76">
        <f>+CS2085-CT2085</f>
        <v>0</v>
      </c>
      <c r="CV2085" s="81">
        <f>+AE2085-AL2085-AT2085</f>
        <v>1000</v>
      </c>
    </row>
    <row r="2086" spans="1:101">
      <c r="A2086" s="56" t="s">
        <v>799</v>
      </c>
      <c r="B2086" s="13">
        <v>33</v>
      </c>
      <c r="C2086" s="15" t="s">
        <v>402</v>
      </c>
      <c r="D2086" s="15" t="s">
        <v>403</v>
      </c>
      <c r="E2086" s="13"/>
      <c r="F2086" s="13"/>
      <c r="G2086" s="13" t="s">
        <v>257</v>
      </c>
      <c r="H2086" s="13">
        <v>4</v>
      </c>
      <c r="I2086" s="55">
        <v>120</v>
      </c>
      <c r="J2086" s="55">
        <v>53333</v>
      </c>
      <c r="K2086" s="15">
        <v>0</v>
      </c>
      <c r="L2086" s="15" t="s">
        <v>41</v>
      </c>
      <c r="M2086" s="62" t="s">
        <v>14</v>
      </c>
      <c r="N2086" s="56" t="s">
        <v>173</v>
      </c>
      <c r="O2086" s="56" t="s">
        <v>848</v>
      </c>
      <c r="S2086" s="56" t="s">
        <v>465</v>
      </c>
      <c r="T2086" s="13" t="s">
        <v>257</v>
      </c>
      <c r="U2086" s="13">
        <v>4</v>
      </c>
      <c r="V2086" s="55">
        <v>120</v>
      </c>
      <c r="W2086" s="144" t="s">
        <v>1017</v>
      </c>
      <c r="X2086" s="65">
        <v>45347</v>
      </c>
      <c r="Y2086" s="65">
        <v>45371</v>
      </c>
      <c r="Z2086" s="69" t="s">
        <v>1080</v>
      </c>
      <c r="AA2086" s="322">
        <v>37000</v>
      </c>
      <c r="AB2086" s="56">
        <v>30</v>
      </c>
      <c r="AC2086" s="56">
        <v>29</v>
      </c>
      <c r="AD2086" s="65">
        <v>46236</v>
      </c>
      <c r="AE2086" s="117">
        <v>1000</v>
      </c>
      <c r="AF2086" s="117"/>
      <c r="AP2086" s="58"/>
      <c r="AQ2086" s="58"/>
      <c r="AR2086" s="58"/>
      <c r="AW2086" s="65"/>
      <c r="AX2086" s="184"/>
      <c r="BD2086" s="56"/>
      <c r="CS2086" s="58">
        <f>+AL2086+AT2086</f>
        <v>0</v>
      </c>
      <c r="CT2086" s="76">
        <f>+BA2086+BG2086+BM2086+BS2086+BY2086+CE2086+CK2086+CQ2086</f>
        <v>0</v>
      </c>
      <c r="CU2086" s="76">
        <f>+CS2086-CT2086</f>
        <v>0</v>
      </c>
      <c r="CV2086" s="81">
        <f>+AE2086-AL2086-AT2086</f>
        <v>1000</v>
      </c>
    </row>
    <row r="2087" spans="1:101">
      <c r="A2087" s="56" t="s">
        <v>799</v>
      </c>
      <c r="B2087" s="13">
        <v>33</v>
      </c>
      <c r="C2087" s="15" t="s">
        <v>402</v>
      </c>
      <c r="D2087" s="15" t="s">
        <v>403</v>
      </c>
      <c r="E2087" s="13"/>
      <c r="F2087" s="13"/>
      <c r="G2087" s="13" t="s">
        <v>257</v>
      </c>
      <c r="H2087" s="13">
        <v>4</v>
      </c>
      <c r="I2087" s="55">
        <v>120</v>
      </c>
      <c r="J2087" s="55">
        <v>53333</v>
      </c>
      <c r="K2087" s="15">
        <v>0</v>
      </c>
      <c r="L2087" s="15" t="s">
        <v>41</v>
      </c>
      <c r="M2087" s="62" t="s">
        <v>14</v>
      </c>
      <c r="N2087" s="56" t="s">
        <v>173</v>
      </c>
      <c r="O2087" s="56" t="s">
        <v>848</v>
      </c>
      <c r="S2087" s="56" t="s">
        <v>465</v>
      </c>
      <c r="T2087" s="13" t="s">
        <v>257</v>
      </c>
      <c r="U2087" s="13">
        <v>4</v>
      </c>
      <c r="V2087" s="55">
        <v>120</v>
      </c>
      <c r="W2087" s="144" t="s">
        <v>1017</v>
      </c>
      <c r="X2087" s="65">
        <v>45347</v>
      </c>
      <c r="Y2087" s="65">
        <v>45371</v>
      </c>
      <c r="Z2087" s="69" t="s">
        <v>1080</v>
      </c>
      <c r="AA2087" s="322">
        <v>37000</v>
      </c>
      <c r="AB2087" s="56">
        <v>30</v>
      </c>
      <c r="AC2087" s="56">
        <v>30</v>
      </c>
      <c r="AD2087" s="65">
        <v>46267</v>
      </c>
      <c r="AE2087" s="117">
        <v>1000</v>
      </c>
      <c r="AF2087" s="117"/>
      <c r="AP2087" s="58"/>
      <c r="AQ2087" s="58"/>
      <c r="AR2087" s="58"/>
      <c r="AW2087" s="56"/>
      <c r="AX2087" s="57"/>
      <c r="BD2087" s="56"/>
      <c r="CS2087" s="58">
        <f>+AL2087+AT2087</f>
        <v>0</v>
      </c>
      <c r="CT2087" s="76">
        <f>+BA2087+BG2087+BM2087+BS2087+BY2087+CE2087+CK2087+CQ2087</f>
        <v>0</v>
      </c>
      <c r="CU2087" s="76">
        <f>+CS2087-CT2087</f>
        <v>0</v>
      </c>
      <c r="CV2087" s="81">
        <f>+AE2087-AL2087-AT2087</f>
        <v>1000</v>
      </c>
    </row>
    <row r="2088" spans="1:101">
      <c r="A2088" s="56" t="s">
        <v>799</v>
      </c>
      <c r="B2088" s="13">
        <v>33</v>
      </c>
      <c r="C2088" s="15" t="s">
        <v>402</v>
      </c>
      <c r="D2088" s="15" t="s">
        <v>403</v>
      </c>
      <c r="E2088" s="13"/>
      <c r="F2088" s="13"/>
      <c r="G2088" s="13" t="s">
        <v>257</v>
      </c>
      <c r="H2088" s="13">
        <v>4</v>
      </c>
      <c r="I2088" s="55">
        <v>120</v>
      </c>
      <c r="J2088" s="55">
        <v>53333</v>
      </c>
      <c r="K2088" s="15">
        <v>0</v>
      </c>
      <c r="L2088" s="15" t="s">
        <v>41</v>
      </c>
      <c r="M2088" s="62" t="s">
        <v>14</v>
      </c>
      <c r="N2088" s="56" t="s">
        <v>173</v>
      </c>
      <c r="O2088" s="56" t="s">
        <v>848</v>
      </c>
      <c r="S2088" s="56" t="s">
        <v>852</v>
      </c>
      <c r="T2088" s="13"/>
      <c r="U2088" s="13"/>
      <c r="V2088" s="13">
        <v>12.5</v>
      </c>
      <c r="W2088" s="144" t="s">
        <v>1017</v>
      </c>
      <c r="X2088" s="65">
        <v>45347</v>
      </c>
      <c r="Y2088" s="65">
        <v>45482</v>
      </c>
      <c r="Z2088" s="69" t="s">
        <v>1080</v>
      </c>
      <c r="AA2088" s="322">
        <v>5000</v>
      </c>
      <c r="AB2088" s="56">
        <v>30</v>
      </c>
      <c r="AC2088" s="56">
        <v>0</v>
      </c>
      <c r="AD2088" s="65">
        <v>45478</v>
      </c>
      <c r="AE2088" s="117">
        <v>1000</v>
      </c>
      <c r="AF2088" s="117"/>
      <c r="AG2088" s="70" t="s">
        <v>441</v>
      </c>
      <c r="AH2088" s="78">
        <v>45371</v>
      </c>
      <c r="AI2088" s="78"/>
      <c r="AJ2088" s="78"/>
      <c r="AK2088" s="70" t="s">
        <v>851</v>
      </c>
      <c r="AL2088" s="76">
        <v>1000</v>
      </c>
      <c r="AM2088" s="76"/>
      <c r="AN2088" s="76" t="s">
        <v>1720</v>
      </c>
      <c r="AO2088" s="76"/>
      <c r="AP2088" s="76"/>
      <c r="AQ2088" s="76"/>
      <c r="AR2088" s="76"/>
      <c r="AS2088" s="76"/>
      <c r="AT2088" s="76"/>
      <c r="AU2088" s="76"/>
      <c r="AV2088" s="76"/>
      <c r="AW2088" s="65">
        <v>45351</v>
      </c>
      <c r="AX2088" s="57">
        <v>896747</v>
      </c>
      <c r="AY2088" s="58">
        <v>3703</v>
      </c>
      <c r="AZ2088" s="56">
        <v>3.7029999999999998</v>
      </c>
      <c r="BA2088" s="58">
        <f>+AY2088/AZ2088</f>
        <v>1000</v>
      </c>
      <c r="BD2088" s="56"/>
      <c r="CS2088" s="58">
        <f>+AL2088+AT2088</f>
        <v>1000</v>
      </c>
      <c r="CT2088" s="76">
        <f>+BA2088+BG2088+BM2088+BS2088+BY2088+CE2088+CK2088+CQ2088</f>
        <v>1000</v>
      </c>
      <c r="CU2088" s="76">
        <f>+CS2088-CT2088</f>
        <v>0</v>
      </c>
      <c r="CV2088" s="81">
        <f>+AE2088-AL2088-AT2088</f>
        <v>0</v>
      </c>
    </row>
    <row r="2089" spans="1:101">
      <c r="A2089" s="56" t="s">
        <v>799</v>
      </c>
      <c r="B2089" s="13">
        <v>33</v>
      </c>
      <c r="C2089" s="15" t="s">
        <v>402</v>
      </c>
      <c r="D2089" s="15" t="s">
        <v>403</v>
      </c>
      <c r="E2089" s="13"/>
      <c r="F2089" s="13"/>
      <c r="G2089" s="13" t="s">
        <v>257</v>
      </c>
      <c r="H2089" s="13">
        <v>4</v>
      </c>
      <c r="I2089" s="55">
        <v>120</v>
      </c>
      <c r="J2089" s="55">
        <v>53333</v>
      </c>
      <c r="K2089" s="15">
        <v>0</v>
      </c>
      <c r="L2089" s="15" t="s">
        <v>41</v>
      </c>
      <c r="M2089" s="62" t="s">
        <v>14</v>
      </c>
      <c r="N2089" s="56" t="s">
        <v>173</v>
      </c>
      <c r="O2089" s="56" t="s">
        <v>848</v>
      </c>
      <c r="S2089" s="56" t="s">
        <v>852</v>
      </c>
      <c r="T2089" s="13"/>
      <c r="U2089" s="13"/>
      <c r="V2089" s="13">
        <v>12.5</v>
      </c>
      <c r="W2089" s="144" t="s">
        <v>1017</v>
      </c>
      <c r="X2089" s="65">
        <v>45347</v>
      </c>
      <c r="Y2089" s="65">
        <v>45482</v>
      </c>
      <c r="Z2089" s="69" t="s">
        <v>1080</v>
      </c>
      <c r="AA2089" s="322">
        <v>5000</v>
      </c>
      <c r="AB2089" s="56">
        <v>30</v>
      </c>
      <c r="AC2089" s="56">
        <v>1</v>
      </c>
      <c r="AD2089" s="65">
        <v>45478</v>
      </c>
      <c r="AE2089" s="117">
        <v>135</v>
      </c>
      <c r="AF2089" s="117"/>
      <c r="AG2089" s="70" t="s">
        <v>441</v>
      </c>
      <c r="AH2089" s="78">
        <v>45481</v>
      </c>
      <c r="AI2089" s="78"/>
      <c r="AJ2089" s="78"/>
      <c r="AK2089" s="70" t="s">
        <v>1773</v>
      </c>
      <c r="AL2089" s="76">
        <v>135</v>
      </c>
      <c r="AM2089" s="76"/>
      <c r="AN2089" s="70" t="s">
        <v>1725</v>
      </c>
      <c r="AO2089" s="70" t="s">
        <v>441</v>
      </c>
      <c r="AP2089" s="78">
        <v>45481</v>
      </c>
      <c r="AQ2089" s="78"/>
      <c r="AR2089" s="78"/>
      <c r="AS2089" s="70" t="s">
        <v>1774</v>
      </c>
      <c r="AT2089" s="76">
        <v>5</v>
      </c>
      <c r="AU2089" s="76"/>
      <c r="AV2089" s="76" t="s">
        <v>1726</v>
      </c>
      <c r="AW2089" s="65">
        <v>45478</v>
      </c>
      <c r="AX2089" s="57">
        <v>2865</v>
      </c>
      <c r="BA2089" s="184">
        <v>140</v>
      </c>
      <c r="BD2089" s="56"/>
      <c r="CS2089" s="58">
        <f>+AL2089+AT2089</f>
        <v>140</v>
      </c>
      <c r="CT2089" s="76">
        <f>+BA2089+BG2089+BM2089+BS2089+BY2089+CE2089+CK2089+CQ2089</f>
        <v>140</v>
      </c>
      <c r="CU2089" s="76">
        <f>+CS2089-CT2089</f>
        <v>0</v>
      </c>
      <c r="CV2089" s="81">
        <f>+AE2089-AL2089-AT2089</f>
        <v>-5</v>
      </c>
      <c r="CW2089" s="56" t="s">
        <v>3833</v>
      </c>
    </row>
    <row r="2090" spans="1:101">
      <c r="A2090" s="56" t="s">
        <v>799</v>
      </c>
      <c r="B2090" s="13">
        <v>33</v>
      </c>
      <c r="C2090" s="15" t="s">
        <v>402</v>
      </c>
      <c r="D2090" s="15" t="s">
        <v>403</v>
      </c>
      <c r="E2090" s="13"/>
      <c r="F2090" s="13"/>
      <c r="G2090" s="13" t="s">
        <v>257</v>
      </c>
      <c r="H2090" s="13">
        <v>4</v>
      </c>
      <c r="I2090" s="55">
        <v>120</v>
      </c>
      <c r="J2090" s="55">
        <v>53333</v>
      </c>
      <c r="K2090" s="15">
        <v>0</v>
      </c>
      <c r="L2090" s="15" t="s">
        <v>41</v>
      </c>
      <c r="M2090" s="62" t="s">
        <v>14</v>
      </c>
      <c r="N2090" s="56" t="s">
        <v>173</v>
      </c>
      <c r="O2090" s="56" t="s">
        <v>848</v>
      </c>
      <c r="S2090" s="56" t="s">
        <v>852</v>
      </c>
      <c r="T2090" s="13"/>
      <c r="U2090" s="13"/>
      <c r="V2090" s="13">
        <v>12.5</v>
      </c>
      <c r="W2090" s="144" t="s">
        <v>1017</v>
      </c>
      <c r="X2090" s="65">
        <v>45347</v>
      </c>
      <c r="Y2090" s="65">
        <v>45482</v>
      </c>
      <c r="Z2090" s="69" t="s">
        <v>1080</v>
      </c>
      <c r="AA2090" s="322">
        <v>5000</v>
      </c>
      <c r="AB2090" s="56">
        <v>30</v>
      </c>
      <c r="AC2090" s="56">
        <v>2</v>
      </c>
      <c r="AD2090" s="65">
        <v>45509</v>
      </c>
      <c r="AE2090" s="117">
        <v>135</v>
      </c>
      <c r="AF2090" s="117"/>
      <c r="AG2090" s="70" t="s">
        <v>441</v>
      </c>
      <c r="AH2090" s="78">
        <v>45512</v>
      </c>
      <c r="AI2090" s="78"/>
      <c r="AJ2090" s="78"/>
      <c r="AK2090" s="70" t="s">
        <v>1775</v>
      </c>
      <c r="AL2090" s="76">
        <v>130</v>
      </c>
      <c r="AM2090" s="76"/>
      <c r="AN2090" s="76" t="s">
        <v>1728</v>
      </c>
      <c r="AO2090" s="76"/>
      <c r="AP2090" s="76"/>
      <c r="AQ2090" s="76"/>
      <c r="AR2090" s="76"/>
      <c r="AS2090" s="76"/>
      <c r="AT2090" s="76"/>
      <c r="AU2090" s="76"/>
      <c r="AV2090" s="76"/>
      <c r="AW2090" s="65">
        <v>45511</v>
      </c>
      <c r="AX2090" s="57">
        <v>3000</v>
      </c>
      <c r="BA2090" s="184">
        <v>130</v>
      </c>
      <c r="BD2090" s="56"/>
      <c r="CS2090" s="58">
        <f>+AL2090+AT2090</f>
        <v>130</v>
      </c>
      <c r="CT2090" s="76">
        <f>+BA2090+BG2090+BM2090+BS2090+BY2090+CE2090+CK2090+CQ2090</f>
        <v>130</v>
      </c>
      <c r="CU2090" s="76">
        <f>+CS2090-CT2090</f>
        <v>0</v>
      </c>
      <c r="CV2090" s="81">
        <f>+AE2090-AL2090-AT2090</f>
        <v>5</v>
      </c>
    </row>
    <row r="2091" spans="1:101">
      <c r="A2091" s="56" t="s">
        <v>799</v>
      </c>
      <c r="B2091" s="13">
        <v>33</v>
      </c>
      <c r="C2091" s="15" t="s">
        <v>402</v>
      </c>
      <c r="D2091" s="15" t="s">
        <v>403</v>
      </c>
      <c r="E2091" s="13"/>
      <c r="F2091" s="13"/>
      <c r="G2091" s="13" t="s">
        <v>257</v>
      </c>
      <c r="H2091" s="13">
        <v>4</v>
      </c>
      <c r="I2091" s="55">
        <v>120</v>
      </c>
      <c r="J2091" s="55">
        <v>53333</v>
      </c>
      <c r="K2091" s="15">
        <v>0</v>
      </c>
      <c r="L2091" s="15" t="s">
        <v>41</v>
      </c>
      <c r="M2091" s="62" t="s">
        <v>14</v>
      </c>
      <c r="N2091" s="56" t="s">
        <v>173</v>
      </c>
      <c r="O2091" s="56" t="s">
        <v>848</v>
      </c>
      <c r="S2091" s="56" t="s">
        <v>852</v>
      </c>
      <c r="T2091" s="13"/>
      <c r="U2091" s="13"/>
      <c r="V2091" s="13">
        <v>12.5</v>
      </c>
      <c r="W2091" s="144" t="s">
        <v>1017</v>
      </c>
      <c r="X2091" s="65">
        <v>45347</v>
      </c>
      <c r="Y2091" s="65">
        <v>45482</v>
      </c>
      <c r="Z2091" s="69" t="s">
        <v>1080</v>
      </c>
      <c r="AA2091" s="322">
        <v>5000</v>
      </c>
      <c r="AB2091" s="56">
        <v>30</v>
      </c>
      <c r="AC2091" s="56">
        <v>3</v>
      </c>
      <c r="AD2091" s="65">
        <v>45540</v>
      </c>
      <c r="AE2091" s="117">
        <v>135</v>
      </c>
      <c r="AF2091" s="117"/>
      <c r="AG2091" s="70" t="s">
        <v>441</v>
      </c>
      <c r="AH2091" s="78">
        <v>45544</v>
      </c>
      <c r="AI2091" s="78"/>
      <c r="AJ2091" s="78"/>
      <c r="AK2091" s="70" t="s">
        <v>1776</v>
      </c>
      <c r="AL2091" s="76">
        <v>135</v>
      </c>
      <c r="AM2091" s="76"/>
      <c r="AN2091" s="76" t="s">
        <v>1730</v>
      </c>
      <c r="AO2091" s="76"/>
      <c r="AP2091" s="76"/>
      <c r="AQ2091" s="76"/>
      <c r="AR2091" s="76"/>
      <c r="AS2091" s="76"/>
      <c r="AT2091" s="76"/>
      <c r="AU2091" s="76"/>
      <c r="AV2091" s="76"/>
      <c r="AW2091" s="65">
        <v>45544</v>
      </c>
      <c r="AX2091" s="57">
        <v>3130</v>
      </c>
      <c r="BA2091" s="184">
        <v>135</v>
      </c>
      <c r="BD2091" s="56"/>
      <c r="CS2091" s="58">
        <f>+AL2091+AT2091</f>
        <v>135</v>
      </c>
      <c r="CT2091" s="76">
        <f>+BA2091+BG2091+BM2091+BS2091+BY2091+CE2091+CK2091+CQ2091</f>
        <v>135</v>
      </c>
      <c r="CU2091" s="76">
        <f>+CS2091-CT2091</f>
        <v>0</v>
      </c>
      <c r="CV2091" s="81">
        <f>+AE2091-AL2091-AT2091</f>
        <v>0</v>
      </c>
    </row>
    <row r="2092" spans="1:101">
      <c r="A2092" s="56" t="s">
        <v>799</v>
      </c>
      <c r="B2092" s="13">
        <v>33</v>
      </c>
      <c r="C2092" s="15" t="s">
        <v>402</v>
      </c>
      <c r="D2092" s="15" t="s">
        <v>403</v>
      </c>
      <c r="E2092" s="13"/>
      <c r="F2092" s="13"/>
      <c r="G2092" s="13" t="s">
        <v>257</v>
      </c>
      <c r="H2092" s="13">
        <v>4</v>
      </c>
      <c r="I2092" s="55">
        <v>120</v>
      </c>
      <c r="J2092" s="55">
        <v>53333</v>
      </c>
      <c r="K2092" s="15">
        <v>0</v>
      </c>
      <c r="L2092" s="15" t="s">
        <v>41</v>
      </c>
      <c r="M2092" s="62" t="s">
        <v>14</v>
      </c>
      <c r="N2092" s="56" t="s">
        <v>173</v>
      </c>
      <c r="O2092" s="56" t="s">
        <v>848</v>
      </c>
      <c r="S2092" s="56" t="s">
        <v>852</v>
      </c>
      <c r="T2092" s="13"/>
      <c r="U2092" s="13"/>
      <c r="V2092" s="13">
        <v>12.5</v>
      </c>
      <c r="W2092" s="144" t="s">
        <v>1017</v>
      </c>
      <c r="X2092" s="65">
        <v>45347</v>
      </c>
      <c r="Y2092" s="65">
        <v>45482</v>
      </c>
      <c r="Z2092" s="69" t="s">
        <v>1080</v>
      </c>
      <c r="AA2092" s="322">
        <v>5000</v>
      </c>
      <c r="AB2092" s="56">
        <v>30</v>
      </c>
      <c r="AC2092" s="56">
        <v>4</v>
      </c>
      <c r="AD2092" s="65">
        <v>45570</v>
      </c>
      <c r="AE2092" s="117">
        <v>135</v>
      </c>
      <c r="AF2092" s="117"/>
      <c r="AG2092" s="56" t="s">
        <v>441</v>
      </c>
      <c r="AH2092" s="65">
        <v>45574</v>
      </c>
      <c r="AI2092" s="65"/>
      <c r="AJ2092" s="65"/>
      <c r="AK2092" s="56" t="s">
        <v>1777</v>
      </c>
      <c r="AL2092" s="58">
        <v>135</v>
      </c>
      <c r="AN2092" s="58" t="s">
        <v>1732</v>
      </c>
      <c r="AP2092" s="58"/>
      <c r="AQ2092" s="58"/>
      <c r="AR2092" s="58"/>
      <c r="AW2092" s="65">
        <v>45574</v>
      </c>
      <c r="AX2092" s="57">
        <v>3260</v>
      </c>
      <c r="BA2092" s="184">
        <v>135</v>
      </c>
      <c r="BD2092" s="56"/>
      <c r="CS2092" s="58">
        <f>+AL2092+AT2092</f>
        <v>135</v>
      </c>
      <c r="CT2092" s="76">
        <f>+BA2092+BG2092+BM2092+BS2092+BY2092+CE2092+CK2092+CQ2092</f>
        <v>135</v>
      </c>
      <c r="CU2092" s="76">
        <f>+CS2092-CT2092</f>
        <v>0</v>
      </c>
      <c r="CV2092" s="81">
        <f>+AE2092-AL2092-AT2092</f>
        <v>0</v>
      </c>
    </row>
    <row r="2093" spans="1:101">
      <c r="A2093" s="56" t="s">
        <v>799</v>
      </c>
      <c r="B2093" s="13">
        <v>33</v>
      </c>
      <c r="C2093" s="15" t="s">
        <v>402</v>
      </c>
      <c r="D2093" s="15" t="s">
        <v>403</v>
      </c>
      <c r="E2093" s="13"/>
      <c r="F2093" s="13"/>
      <c r="G2093" s="13" t="s">
        <v>257</v>
      </c>
      <c r="H2093" s="13">
        <v>4</v>
      </c>
      <c r="I2093" s="55">
        <v>120</v>
      </c>
      <c r="J2093" s="55">
        <v>53333</v>
      </c>
      <c r="K2093" s="15">
        <v>0</v>
      </c>
      <c r="L2093" s="15" t="s">
        <v>41</v>
      </c>
      <c r="M2093" s="62" t="s">
        <v>14</v>
      </c>
      <c r="N2093" s="56" t="s">
        <v>173</v>
      </c>
      <c r="O2093" s="56" t="s">
        <v>848</v>
      </c>
      <c r="S2093" s="56" t="s">
        <v>852</v>
      </c>
      <c r="T2093" s="13"/>
      <c r="U2093" s="13"/>
      <c r="V2093" s="13">
        <v>12.5</v>
      </c>
      <c r="W2093" s="144" t="s">
        <v>1017</v>
      </c>
      <c r="X2093" s="65">
        <v>45347</v>
      </c>
      <c r="Y2093" s="65">
        <v>45482</v>
      </c>
      <c r="Z2093" s="69" t="s">
        <v>1080</v>
      </c>
      <c r="AA2093" s="322">
        <v>5000</v>
      </c>
      <c r="AB2093" s="56">
        <v>30</v>
      </c>
      <c r="AC2093" s="56">
        <v>5</v>
      </c>
      <c r="AD2093" s="65">
        <v>45601</v>
      </c>
      <c r="AE2093" s="117">
        <v>135</v>
      </c>
      <c r="AF2093" s="117"/>
      <c r="AG2093" s="56" t="s">
        <v>441</v>
      </c>
      <c r="AH2093" s="65">
        <v>45604</v>
      </c>
      <c r="AI2093" s="65"/>
      <c r="AJ2093" s="65"/>
      <c r="AK2093" s="56" t="s">
        <v>1778</v>
      </c>
      <c r="AL2093" s="58">
        <v>135</v>
      </c>
      <c r="AN2093" s="58" t="s">
        <v>1734</v>
      </c>
      <c r="AP2093" s="58"/>
      <c r="AQ2093" s="58"/>
      <c r="AR2093" s="58"/>
      <c r="AW2093" s="65">
        <v>45604</v>
      </c>
      <c r="AX2093" s="57">
        <v>3390</v>
      </c>
      <c r="BA2093" s="184">
        <v>135</v>
      </c>
      <c r="BD2093" s="56"/>
      <c r="CS2093" s="58">
        <f>+AL2093+AT2093</f>
        <v>135</v>
      </c>
      <c r="CT2093" s="76">
        <f>+BA2093+BG2093+BM2093+BS2093+BY2093+CE2093+CK2093+CQ2093</f>
        <v>135</v>
      </c>
      <c r="CU2093" s="76">
        <f>+CS2093-CT2093</f>
        <v>0</v>
      </c>
      <c r="CV2093" s="81">
        <f>+AE2093-AL2093-AT2093</f>
        <v>0</v>
      </c>
    </row>
    <row r="2094" spans="1:101">
      <c r="A2094" s="56" t="s">
        <v>799</v>
      </c>
      <c r="B2094" s="13">
        <v>33</v>
      </c>
      <c r="C2094" s="15" t="s">
        <v>402</v>
      </c>
      <c r="D2094" s="15" t="s">
        <v>403</v>
      </c>
      <c r="E2094" s="13"/>
      <c r="F2094" s="13"/>
      <c r="G2094" s="13" t="s">
        <v>257</v>
      </c>
      <c r="H2094" s="13">
        <v>4</v>
      </c>
      <c r="I2094" s="55">
        <v>120</v>
      </c>
      <c r="J2094" s="55">
        <v>53333</v>
      </c>
      <c r="K2094" s="15">
        <v>0</v>
      </c>
      <c r="L2094" s="15" t="s">
        <v>41</v>
      </c>
      <c r="M2094" s="62" t="s">
        <v>14</v>
      </c>
      <c r="N2094" s="56" t="s">
        <v>173</v>
      </c>
      <c r="O2094" s="56" t="s">
        <v>848</v>
      </c>
      <c r="S2094" s="56" t="s">
        <v>852</v>
      </c>
      <c r="T2094" s="13"/>
      <c r="U2094" s="13"/>
      <c r="V2094" s="13">
        <v>12.5</v>
      </c>
      <c r="W2094" s="144" t="s">
        <v>1017</v>
      </c>
      <c r="X2094" s="65">
        <v>45347</v>
      </c>
      <c r="Y2094" s="65">
        <v>45482</v>
      </c>
      <c r="Z2094" s="69" t="s">
        <v>1080</v>
      </c>
      <c r="AA2094" s="322">
        <v>5000</v>
      </c>
      <c r="AB2094" s="56">
        <v>30</v>
      </c>
      <c r="AC2094" s="56">
        <v>6</v>
      </c>
      <c r="AD2094" s="65">
        <v>45631</v>
      </c>
      <c r="AE2094" s="117">
        <v>135</v>
      </c>
      <c r="AF2094" s="117"/>
      <c r="AG2094" s="56" t="s">
        <v>441</v>
      </c>
      <c r="AH2094" s="65">
        <v>45638</v>
      </c>
      <c r="AI2094" s="65"/>
      <c r="AJ2094" s="65"/>
      <c r="AK2094" s="56" t="s">
        <v>1779</v>
      </c>
      <c r="AL2094" s="58">
        <v>135</v>
      </c>
      <c r="AN2094" s="58" t="s">
        <v>1736</v>
      </c>
      <c r="AP2094" s="58"/>
      <c r="AQ2094" s="58"/>
      <c r="AR2094" s="58"/>
      <c r="AW2094" s="65">
        <v>45638</v>
      </c>
      <c r="AX2094" s="57">
        <v>3507</v>
      </c>
      <c r="BA2094" s="184">
        <v>135</v>
      </c>
      <c r="BD2094" s="56"/>
      <c r="CS2094" s="58">
        <f>+AL2094+AT2094</f>
        <v>135</v>
      </c>
      <c r="CT2094" s="76">
        <f>+BA2094+BG2094+BM2094+BS2094+BY2094+CE2094+CK2094+CQ2094</f>
        <v>135</v>
      </c>
      <c r="CU2094" s="76">
        <f>+CS2094-CT2094</f>
        <v>0</v>
      </c>
      <c r="CV2094" s="81">
        <f>+AE2094-AL2094-AT2094</f>
        <v>0</v>
      </c>
    </row>
    <row r="2095" spans="1:101">
      <c r="A2095" s="56" t="s">
        <v>799</v>
      </c>
      <c r="B2095" s="13">
        <v>33</v>
      </c>
      <c r="C2095" s="15" t="s">
        <v>402</v>
      </c>
      <c r="D2095" s="15" t="s">
        <v>403</v>
      </c>
      <c r="E2095" s="13"/>
      <c r="F2095" s="13"/>
      <c r="G2095" s="13" t="s">
        <v>257</v>
      </c>
      <c r="H2095" s="13">
        <v>4</v>
      </c>
      <c r="I2095" s="55">
        <v>120</v>
      </c>
      <c r="J2095" s="55">
        <v>53333</v>
      </c>
      <c r="K2095" s="15">
        <v>0</v>
      </c>
      <c r="L2095" s="15" t="s">
        <v>41</v>
      </c>
      <c r="M2095" s="62" t="s">
        <v>14</v>
      </c>
      <c r="N2095" s="56" t="s">
        <v>173</v>
      </c>
      <c r="O2095" s="56" t="s">
        <v>848</v>
      </c>
      <c r="S2095" s="56" t="s">
        <v>852</v>
      </c>
      <c r="T2095" s="13"/>
      <c r="U2095" s="13"/>
      <c r="V2095" s="13">
        <v>12.5</v>
      </c>
      <c r="W2095" s="144" t="s">
        <v>1017</v>
      </c>
      <c r="X2095" s="65">
        <v>45347</v>
      </c>
      <c r="Y2095" s="65">
        <v>45482</v>
      </c>
      <c r="Z2095" s="69" t="s">
        <v>1080</v>
      </c>
      <c r="AA2095" s="322">
        <v>5000</v>
      </c>
      <c r="AB2095" s="56">
        <v>30</v>
      </c>
      <c r="AC2095" s="56">
        <v>7</v>
      </c>
      <c r="AD2095" s="65">
        <v>45662</v>
      </c>
      <c r="AE2095" s="117">
        <v>135</v>
      </c>
      <c r="AF2095" s="117"/>
      <c r="AG2095" s="56" t="s">
        <v>441</v>
      </c>
      <c r="AH2095" s="65">
        <v>45672</v>
      </c>
      <c r="AI2095" s="65"/>
      <c r="AJ2095" s="65"/>
      <c r="AK2095" s="56" t="s">
        <v>1780</v>
      </c>
      <c r="AL2095" s="58">
        <v>135</v>
      </c>
      <c r="AN2095" s="58" t="s">
        <v>1738</v>
      </c>
      <c r="AP2095" s="58"/>
      <c r="AQ2095" s="58"/>
      <c r="AR2095" s="58"/>
      <c r="AW2095" s="65">
        <v>45672</v>
      </c>
      <c r="AX2095" s="57">
        <v>3609</v>
      </c>
      <c r="BA2095" s="184">
        <v>135</v>
      </c>
      <c r="BD2095" s="56"/>
      <c r="CS2095" s="58">
        <f>+AL2095+AT2095</f>
        <v>135</v>
      </c>
      <c r="CT2095" s="76">
        <f>+BA2095+BG2095+BM2095+BS2095+BY2095+CE2095+CK2095+CQ2095</f>
        <v>135</v>
      </c>
      <c r="CU2095" s="76">
        <f>+CS2095-CT2095</f>
        <v>0</v>
      </c>
      <c r="CV2095" s="81">
        <f>+AE2095-AL2095-AT2095</f>
        <v>0</v>
      </c>
    </row>
    <row r="2096" spans="1:101">
      <c r="A2096" s="56" t="s">
        <v>799</v>
      </c>
      <c r="B2096" s="13">
        <v>33</v>
      </c>
      <c r="C2096" s="15" t="s">
        <v>402</v>
      </c>
      <c r="D2096" s="15" t="s">
        <v>403</v>
      </c>
      <c r="E2096" s="13"/>
      <c r="F2096" s="13"/>
      <c r="G2096" s="13" t="s">
        <v>257</v>
      </c>
      <c r="H2096" s="13">
        <v>4</v>
      </c>
      <c r="I2096" s="55">
        <v>120</v>
      </c>
      <c r="J2096" s="55">
        <v>53333</v>
      </c>
      <c r="K2096" s="15">
        <v>0</v>
      </c>
      <c r="L2096" s="15" t="s">
        <v>41</v>
      </c>
      <c r="M2096" s="62" t="s">
        <v>14</v>
      </c>
      <c r="N2096" s="56" t="s">
        <v>173</v>
      </c>
      <c r="O2096" s="56" t="s">
        <v>848</v>
      </c>
      <c r="S2096" s="56" t="s">
        <v>852</v>
      </c>
      <c r="T2096" s="13"/>
      <c r="U2096" s="13"/>
      <c r="V2096" s="13">
        <v>12.5</v>
      </c>
      <c r="W2096" s="144" t="s">
        <v>1017</v>
      </c>
      <c r="X2096" s="65">
        <v>45347</v>
      </c>
      <c r="Y2096" s="65">
        <v>45482</v>
      </c>
      <c r="Z2096" s="69" t="s">
        <v>1080</v>
      </c>
      <c r="AA2096" s="322">
        <v>5000</v>
      </c>
      <c r="AB2096" s="56">
        <v>30</v>
      </c>
      <c r="AC2096" s="56">
        <v>8</v>
      </c>
      <c r="AD2096" s="65">
        <v>45693</v>
      </c>
      <c r="AE2096" s="117">
        <v>135</v>
      </c>
      <c r="AF2096" s="117"/>
      <c r="AG2096" s="56" t="s">
        <v>441</v>
      </c>
      <c r="AH2096" s="65">
        <v>45737</v>
      </c>
      <c r="AI2096" s="65"/>
      <c r="AJ2096" s="65"/>
      <c r="AK2096" s="56" t="s">
        <v>1781</v>
      </c>
      <c r="AL2096" s="58">
        <v>135</v>
      </c>
      <c r="AN2096" s="58" t="s">
        <v>1741</v>
      </c>
      <c r="AP2096" s="58"/>
      <c r="AQ2096" s="58"/>
      <c r="AR2096" s="58"/>
      <c r="AW2096" s="65">
        <v>45737</v>
      </c>
      <c r="AX2096" s="57">
        <v>3906</v>
      </c>
      <c r="BA2096" s="184">
        <v>135</v>
      </c>
      <c r="BD2096" s="56"/>
      <c r="CS2096" s="58">
        <f>+AL2096+AT2096</f>
        <v>135</v>
      </c>
      <c r="CT2096" s="76">
        <f>+BA2096+BG2096+BM2096+BS2096+BY2096+CE2096+CK2096+CQ2096</f>
        <v>135</v>
      </c>
      <c r="CU2096" s="76">
        <f>+CS2096-CT2096</f>
        <v>0</v>
      </c>
      <c r="CV2096" s="81">
        <f>+AE2096-AL2096-AT2096</f>
        <v>0</v>
      </c>
    </row>
    <row r="2097" spans="1:100">
      <c r="A2097" s="56" t="s">
        <v>799</v>
      </c>
      <c r="B2097" s="13">
        <v>33</v>
      </c>
      <c r="C2097" s="15" t="s">
        <v>402</v>
      </c>
      <c r="D2097" s="15" t="s">
        <v>403</v>
      </c>
      <c r="E2097" s="13"/>
      <c r="F2097" s="13"/>
      <c r="G2097" s="13" t="s">
        <v>257</v>
      </c>
      <c r="H2097" s="13">
        <v>4</v>
      </c>
      <c r="I2097" s="55">
        <v>120</v>
      </c>
      <c r="J2097" s="55">
        <v>53333</v>
      </c>
      <c r="K2097" s="15">
        <v>0</v>
      </c>
      <c r="L2097" s="15" t="s">
        <v>41</v>
      </c>
      <c r="M2097" s="62" t="s">
        <v>14</v>
      </c>
      <c r="N2097" s="56" t="s">
        <v>173</v>
      </c>
      <c r="O2097" s="56" t="s">
        <v>848</v>
      </c>
      <c r="S2097" s="56" t="s">
        <v>852</v>
      </c>
      <c r="T2097" s="13"/>
      <c r="U2097" s="13"/>
      <c r="V2097" s="13">
        <v>12.5</v>
      </c>
      <c r="W2097" s="144" t="s">
        <v>1017</v>
      </c>
      <c r="X2097" s="65">
        <v>45347</v>
      </c>
      <c r="Y2097" s="65">
        <v>45482</v>
      </c>
      <c r="Z2097" s="69" t="s">
        <v>1080</v>
      </c>
      <c r="AA2097" s="322">
        <v>5000</v>
      </c>
      <c r="AB2097" s="56">
        <v>30</v>
      </c>
      <c r="AC2097" s="56">
        <v>9</v>
      </c>
      <c r="AD2097" s="65">
        <v>45721</v>
      </c>
      <c r="AE2097" s="117">
        <v>135</v>
      </c>
      <c r="AF2097" s="117"/>
      <c r="AG2097" s="56" t="s">
        <v>441</v>
      </c>
      <c r="AH2097" s="65">
        <v>45737</v>
      </c>
      <c r="AI2097" s="65"/>
      <c r="AJ2097" s="65"/>
      <c r="AK2097" s="56" t="s">
        <v>1782</v>
      </c>
      <c r="AL2097" s="58">
        <v>135</v>
      </c>
      <c r="AN2097" s="58" t="s">
        <v>1742</v>
      </c>
      <c r="AP2097" s="58"/>
      <c r="AQ2097" s="58"/>
      <c r="AR2097" s="58"/>
      <c r="AW2097" s="65">
        <v>45737</v>
      </c>
      <c r="AX2097" s="57">
        <v>3906</v>
      </c>
      <c r="BA2097" s="184">
        <v>135</v>
      </c>
      <c r="BD2097" s="56"/>
      <c r="CS2097" s="58">
        <f>+AL2097+AT2097</f>
        <v>135</v>
      </c>
      <c r="CT2097" s="76">
        <f>+BA2097+BG2097+BM2097+BS2097+BY2097+CE2097+CK2097+CQ2097</f>
        <v>135</v>
      </c>
      <c r="CU2097" s="76">
        <f>+CS2097-CT2097</f>
        <v>0</v>
      </c>
      <c r="CV2097" s="81">
        <f>+AE2097-AL2097-AT2097</f>
        <v>0</v>
      </c>
    </row>
    <row r="2098" spans="1:100">
      <c r="A2098" s="56" t="s">
        <v>799</v>
      </c>
      <c r="B2098" s="13">
        <v>33</v>
      </c>
      <c r="C2098" s="15" t="s">
        <v>402</v>
      </c>
      <c r="D2098" s="15" t="s">
        <v>403</v>
      </c>
      <c r="E2098" s="13"/>
      <c r="F2098" s="13"/>
      <c r="G2098" s="13" t="s">
        <v>257</v>
      </c>
      <c r="H2098" s="13">
        <v>4</v>
      </c>
      <c r="I2098" s="55">
        <v>120</v>
      </c>
      <c r="J2098" s="55">
        <v>53333</v>
      </c>
      <c r="K2098" s="15">
        <v>0</v>
      </c>
      <c r="L2098" s="15" t="s">
        <v>41</v>
      </c>
      <c r="M2098" s="62" t="s">
        <v>14</v>
      </c>
      <c r="N2098" s="56" t="s">
        <v>173</v>
      </c>
      <c r="O2098" s="56" t="s">
        <v>848</v>
      </c>
      <c r="S2098" s="56" t="s">
        <v>852</v>
      </c>
      <c r="T2098" s="13"/>
      <c r="U2098" s="13"/>
      <c r="V2098" s="13">
        <v>12.5</v>
      </c>
      <c r="W2098" s="144" t="s">
        <v>1017</v>
      </c>
      <c r="X2098" s="65">
        <v>45347</v>
      </c>
      <c r="Y2098" s="65">
        <v>45482</v>
      </c>
      <c r="Z2098" s="69" t="s">
        <v>1080</v>
      </c>
      <c r="AA2098" s="322">
        <v>5000</v>
      </c>
      <c r="AB2098" s="56">
        <v>30</v>
      </c>
      <c r="AC2098" s="56">
        <v>10</v>
      </c>
      <c r="AD2098" s="65">
        <v>45752</v>
      </c>
      <c r="AE2098" s="117">
        <v>135</v>
      </c>
      <c r="AF2098" s="117"/>
      <c r="AG2098" s="56" t="s">
        <v>441</v>
      </c>
      <c r="AH2098" s="65">
        <v>45754</v>
      </c>
      <c r="AI2098" s="65"/>
      <c r="AJ2098" s="65"/>
      <c r="AK2098" s="56" t="s">
        <v>1783</v>
      </c>
      <c r="AL2098" s="58">
        <v>135</v>
      </c>
      <c r="AN2098" s="58" t="s">
        <v>1744</v>
      </c>
      <c r="AP2098" s="58"/>
      <c r="AQ2098" s="58"/>
      <c r="AR2098" s="58"/>
      <c r="AW2098" s="65">
        <v>45754</v>
      </c>
      <c r="AX2098" s="57">
        <v>3978</v>
      </c>
      <c r="BA2098" s="184">
        <v>135</v>
      </c>
      <c r="BD2098" s="56"/>
      <c r="CS2098" s="58">
        <f>+AL2098+AT2098</f>
        <v>135</v>
      </c>
      <c r="CT2098" s="76">
        <f>+BA2098+BG2098+BM2098+BS2098+BY2098+CE2098+CK2098+CQ2098</f>
        <v>135</v>
      </c>
      <c r="CU2098" s="76">
        <f>+CS2098-CT2098</f>
        <v>0</v>
      </c>
      <c r="CV2098" s="81">
        <f>+AE2098-AL2098-AT2098</f>
        <v>0</v>
      </c>
    </row>
    <row r="2099" spans="1:100">
      <c r="A2099" s="56" t="s">
        <v>799</v>
      </c>
      <c r="B2099" s="13">
        <v>33</v>
      </c>
      <c r="C2099" s="15" t="s">
        <v>402</v>
      </c>
      <c r="D2099" s="15" t="s">
        <v>403</v>
      </c>
      <c r="E2099" s="13"/>
      <c r="F2099" s="13"/>
      <c r="G2099" s="13" t="s">
        <v>257</v>
      </c>
      <c r="H2099" s="13">
        <v>4</v>
      </c>
      <c r="I2099" s="55">
        <v>120</v>
      </c>
      <c r="J2099" s="55">
        <v>53333</v>
      </c>
      <c r="K2099" s="15">
        <v>0</v>
      </c>
      <c r="L2099" s="15" t="s">
        <v>41</v>
      </c>
      <c r="M2099" s="62" t="s">
        <v>14</v>
      </c>
      <c r="N2099" s="56" t="s">
        <v>173</v>
      </c>
      <c r="O2099" s="56" t="s">
        <v>848</v>
      </c>
      <c r="S2099" s="56" t="s">
        <v>852</v>
      </c>
      <c r="T2099" s="13"/>
      <c r="U2099" s="13"/>
      <c r="V2099" s="13">
        <v>12.5</v>
      </c>
      <c r="W2099" s="144" t="s">
        <v>1017</v>
      </c>
      <c r="X2099" s="65">
        <v>45347</v>
      </c>
      <c r="Y2099" s="65">
        <v>45482</v>
      </c>
      <c r="Z2099" s="69" t="s">
        <v>1080</v>
      </c>
      <c r="AA2099" s="322">
        <v>5000</v>
      </c>
      <c r="AB2099" s="56">
        <v>30</v>
      </c>
      <c r="AC2099" s="56">
        <v>11</v>
      </c>
      <c r="AD2099" s="65">
        <v>45782</v>
      </c>
      <c r="AE2099" s="117">
        <v>135</v>
      </c>
      <c r="AF2099" s="117"/>
      <c r="AG2099" s="56" t="s">
        <v>441</v>
      </c>
      <c r="AH2099" s="65">
        <v>45791</v>
      </c>
      <c r="AI2099" s="65"/>
      <c r="AJ2099" s="65"/>
      <c r="AK2099" s="56" t="s">
        <v>1784</v>
      </c>
      <c r="AL2099" s="58">
        <v>135</v>
      </c>
      <c r="AN2099" s="58" t="s">
        <v>1746</v>
      </c>
      <c r="AP2099" s="58"/>
      <c r="AQ2099" s="58"/>
      <c r="AR2099" s="58"/>
      <c r="AW2099" s="65">
        <v>45790</v>
      </c>
      <c r="AX2099" s="57">
        <v>4158</v>
      </c>
      <c r="BA2099" s="184">
        <v>135</v>
      </c>
      <c r="BD2099" s="56"/>
      <c r="CS2099" s="58">
        <f>+AL2099+AT2099</f>
        <v>135</v>
      </c>
      <c r="CT2099" s="76">
        <f>+BA2099+BG2099+BM2099+BS2099+BY2099+CE2099+CK2099+CQ2099</f>
        <v>135</v>
      </c>
      <c r="CU2099" s="76">
        <f>+CS2099-CT2099</f>
        <v>0</v>
      </c>
      <c r="CV2099" s="81">
        <f>+AE2099-AL2099-AT2099</f>
        <v>0</v>
      </c>
    </row>
    <row r="2100" spans="1:100">
      <c r="A2100" s="56" t="s">
        <v>799</v>
      </c>
      <c r="B2100" s="13">
        <v>33</v>
      </c>
      <c r="C2100" s="15" t="s">
        <v>402</v>
      </c>
      <c r="D2100" s="15" t="s">
        <v>403</v>
      </c>
      <c r="E2100" s="13"/>
      <c r="F2100" s="13"/>
      <c r="G2100" s="13" t="s">
        <v>257</v>
      </c>
      <c r="H2100" s="13">
        <v>4</v>
      </c>
      <c r="I2100" s="55">
        <v>120</v>
      </c>
      <c r="J2100" s="55">
        <v>53333</v>
      </c>
      <c r="K2100" s="15">
        <v>0</v>
      </c>
      <c r="L2100" s="15" t="s">
        <v>41</v>
      </c>
      <c r="M2100" s="62" t="s">
        <v>14</v>
      </c>
      <c r="N2100" s="56" t="s">
        <v>173</v>
      </c>
      <c r="O2100" s="56" t="s">
        <v>848</v>
      </c>
      <c r="S2100" s="56" t="s">
        <v>852</v>
      </c>
      <c r="T2100" s="13"/>
      <c r="U2100" s="13"/>
      <c r="V2100" s="13">
        <v>12.5</v>
      </c>
      <c r="W2100" s="144" t="s">
        <v>1017</v>
      </c>
      <c r="X2100" s="65">
        <v>45347</v>
      </c>
      <c r="Y2100" s="65">
        <v>45482</v>
      </c>
      <c r="Z2100" s="69" t="s">
        <v>1080</v>
      </c>
      <c r="AA2100" s="322">
        <v>5000</v>
      </c>
      <c r="AB2100" s="56">
        <v>30</v>
      </c>
      <c r="AC2100" s="56">
        <v>12</v>
      </c>
      <c r="AD2100" s="65">
        <v>45813</v>
      </c>
      <c r="AE2100" s="117">
        <v>135</v>
      </c>
      <c r="AF2100" s="117"/>
      <c r="AG2100" s="56" t="s">
        <v>441</v>
      </c>
      <c r="AH2100" s="65">
        <v>45817</v>
      </c>
      <c r="AI2100" s="65"/>
      <c r="AJ2100" s="65"/>
      <c r="AK2100" s="56" t="s">
        <v>1785</v>
      </c>
      <c r="AL2100" s="58">
        <v>135</v>
      </c>
      <c r="AN2100" s="58" t="s">
        <v>1748</v>
      </c>
      <c r="AP2100" s="58"/>
      <c r="AQ2100" s="58"/>
      <c r="AR2100" s="58"/>
      <c r="AW2100" s="65">
        <v>45813</v>
      </c>
      <c r="AX2100" s="57">
        <v>4270</v>
      </c>
      <c r="BA2100" s="184">
        <v>135</v>
      </c>
      <c r="BD2100" s="56"/>
      <c r="CS2100" s="58">
        <f>+AL2100+AT2100</f>
        <v>135</v>
      </c>
      <c r="CT2100" s="76">
        <f>+BA2100+BG2100+BM2100+BS2100+BY2100+CE2100+CK2100+CQ2100</f>
        <v>135</v>
      </c>
      <c r="CU2100" s="76">
        <f>+CS2100-CT2100</f>
        <v>0</v>
      </c>
      <c r="CV2100" s="81">
        <f>+AE2100-AL2100-AT2100</f>
        <v>0</v>
      </c>
    </row>
    <row r="2101" spans="1:100">
      <c r="A2101" s="56" t="s">
        <v>799</v>
      </c>
      <c r="B2101" s="13">
        <v>33</v>
      </c>
      <c r="C2101" s="15" t="s">
        <v>402</v>
      </c>
      <c r="D2101" s="15" t="s">
        <v>403</v>
      </c>
      <c r="E2101" s="13"/>
      <c r="F2101" s="13"/>
      <c r="G2101" s="13" t="s">
        <v>257</v>
      </c>
      <c r="H2101" s="13">
        <v>4</v>
      </c>
      <c r="I2101" s="55">
        <v>120</v>
      </c>
      <c r="J2101" s="55">
        <v>53333</v>
      </c>
      <c r="K2101" s="15">
        <v>0</v>
      </c>
      <c r="L2101" s="15" t="s">
        <v>41</v>
      </c>
      <c r="M2101" s="62" t="s">
        <v>14</v>
      </c>
      <c r="N2101" s="56" t="s">
        <v>173</v>
      </c>
      <c r="O2101" s="56" t="s">
        <v>848</v>
      </c>
      <c r="S2101" s="56" t="s">
        <v>852</v>
      </c>
      <c r="T2101" s="13"/>
      <c r="U2101" s="13"/>
      <c r="V2101" s="13">
        <v>12.5</v>
      </c>
      <c r="W2101" s="144" t="s">
        <v>1017</v>
      </c>
      <c r="X2101" s="65">
        <v>45347</v>
      </c>
      <c r="Y2101" s="65">
        <v>45482</v>
      </c>
      <c r="Z2101" s="69" t="s">
        <v>1080</v>
      </c>
      <c r="AA2101" s="322">
        <v>5000</v>
      </c>
      <c r="AB2101" s="56">
        <v>30</v>
      </c>
      <c r="AC2101" s="56">
        <v>13</v>
      </c>
      <c r="AD2101" s="65">
        <v>45843</v>
      </c>
      <c r="AE2101" s="117">
        <v>135</v>
      </c>
      <c r="AF2101" s="117"/>
      <c r="AG2101" s="56" t="s">
        <v>441</v>
      </c>
      <c r="AH2101" s="65">
        <v>45847</v>
      </c>
      <c r="AI2101" s="65"/>
      <c r="AJ2101" s="65"/>
      <c r="AK2101" s="56" t="s">
        <v>1786</v>
      </c>
      <c r="AL2101" s="58">
        <v>135</v>
      </c>
      <c r="AN2101" s="58" t="s">
        <v>1750</v>
      </c>
      <c r="AP2101" s="58"/>
      <c r="AQ2101" s="58"/>
      <c r="AR2101" s="58"/>
      <c r="AW2101" s="65">
        <v>45846</v>
      </c>
      <c r="AX2101" s="57">
        <v>4386</v>
      </c>
      <c r="BA2101" s="184">
        <v>135</v>
      </c>
      <c r="BD2101" s="56"/>
      <c r="CS2101" s="58">
        <f>+AL2101+AT2101</f>
        <v>135</v>
      </c>
      <c r="CT2101" s="76">
        <f>+BA2101+BG2101+BM2101+BS2101+BY2101+CE2101+CK2101+CQ2101</f>
        <v>135</v>
      </c>
      <c r="CU2101" s="76">
        <f>+CS2101-CT2101</f>
        <v>0</v>
      </c>
      <c r="CV2101" s="81">
        <f>+AE2101-AL2101-AT2101</f>
        <v>0</v>
      </c>
    </row>
    <row r="2102" spans="1:100">
      <c r="A2102" s="56" t="s">
        <v>799</v>
      </c>
      <c r="B2102" s="13">
        <v>33</v>
      </c>
      <c r="C2102" s="15" t="s">
        <v>402</v>
      </c>
      <c r="D2102" s="15" t="s">
        <v>403</v>
      </c>
      <c r="E2102" s="13"/>
      <c r="F2102" s="13"/>
      <c r="G2102" s="13" t="s">
        <v>257</v>
      </c>
      <c r="H2102" s="13">
        <v>4</v>
      </c>
      <c r="I2102" s="55">
        <v>120</v>
      </c>
      <c r="J2102" s="55">
        <v>53333</v>
      </c>
      <c r="K2102" s="15">
        <v>0</v>
      </c>
      <c r="L2102" s="15" t="s">
        <v>41</v>
      </c>
      <c r="M2102" s="62" t="s">
        <v>14</v>
      </c>
      <c r="N2102" s="56" t="s">
        <v>173</v>
      </c>
      <c r="O2102" s="56" t="s">
        <v>848</v>
      </c>
      <c r="S2102" s="56" t="s">
        <v>852</v>
      </c>
      <c r="T2102" s="13"/>
      <c r="U2102" s="13"/>
      <c r="V2102" s="13">
        <v>12.5</v>
      </c>
      <c r="W2102" s="144" t="s">
        <v>1017</v>
      </c>
      <c r="X2102" s="65">
        <v>45347</v>
      </c>
      <c r="Y2102" s="65">
        <v>45482</v>
      </c>
      <c r="Z2102" s="69" t="s">
        <v>1080</v>
      </c>
      <c r="AA2102" s="322">
        <v>5000</v>
      </c>
      <c r="AB2102" s="56">
        <v>30</v>
      </c>
      <c r="AC2102" s="56">
        <v>14</v>
      </c>
      <c r="AD2102" s="65">
        <v>45874</v>
      </c>
      <c r="AE2102" s="117">
        <v>135</v>
      </c>
      <c r="AF2102" s="117"/>
      <c r="AG2102" s="56" t="s">
        <v>441</v>
      </c>
      <c r="AH2102" s="65">
        <v>45885</v>
      </c>
      <c r="AI2102" s="65"/>
      <c r="AJ2102" s="65"/>
      <c r="AK2102" s="56" t="s">
        <v>1787</v>
      </c>
      <c r="AL2102" s="58">
        <v>135</v>
      </c>
      <c r="AN2102" s="58" t="s">
        <v>1752</v>
      </c>
      <c r="AP2102" s="58"/>
      <c r="AQ2102" s="58"/>
      <c r="AR2102" s="58"/>
      <c r="AW2102" s="65">
        <v>45885</v>
      </c>
      <c r="AX2102" s="57">
        <v>4573</v>
      </c>
      <c r="BA2102" s="184">
        <v>135</v>
      </c>
      <c r="BD2102" s="56"/>
      <c r="CS2102" s="58">
        <f>+AL2102+AT2102</f>
        <v>135</v>
      </c>
      <c r="CT2102" s="76">
        <f>+BA2102+BG2102+BM2102+BS2102+BY2102+CE2102+CK2102+CQ2102</f>
        <v>135</v>
      </c>
      <c r="CU2102" s="76">
        <f>+CS2102-CT2102</f>
        <v>0</v>
      </c>
      <c r="CV2102" s="81">
        <f>+AE2102-AL2102-AT2102</f>
        <v>0</v>
      </c>
    </row>
    <row r="2103" spans="1:100" ht="12.75">
      <c r="A2103" s="56" t="s">
        <v>799</v>
      </c>
      <c r="B2103" s="13">
        <v>33</v>
      </c>
      <c r="C2103" s="15" t="s">
        <v>402</v>
      </c>
      <c r="D2103" s="15" t="s">
        <v>403</v>
      </c>
      <c r="E2103" s="13"/>
      <c r="F2103" s="13"/>
      <c r="G2103" s="13" t="s">
        <v>257</v>
      </c>
      <c r="H2103" s="13">
        <v>4</v>
      </c>
      <c r="I2103" s="55">
        <v>120</v>
      </c>
      <c r="J2103" s="55">
        <v>53333</v>
      </c>
      <c r="K2103" s="15">
        <v>0</v>
      </c>
      <c r="L2103" s="15" t="s">
        <v>41</v>
      </c>
      <c r="M2103" s="62" t="s">
        <v>14</v>
      </c>
      <c r="N2103" s="56" t="s">
        <v>173</v>
      </c>
      <c r="O2103" s="56" t="s">
        <v>848</v>
      </c>
      <c r="S2103" s="56" t="s">
        <v>852</v>
      </c>
      <c r="T2103" s="13"/>
      <c r="U2103" s="13"/>
      <c r="V2103" s="13">
        <v>12.5</v>
      </c>
      <c r="W2103" s="144" t="s">
        <v>1017</v>
      </c>
      <c r="X2103" s="65">
        <v>45347</v>
      </c>
      <c r="Y2103" s="65">
        <v>45482</v>
      </c>
      <c r="Z2103" s="69" t="s">
        <v>1080</v>
      </c>
      <c r="AA2103" s="322">
        <v>5000</v>
      </c>
      <c r="AB2103" s="56">
        <v>30</v>
      </c>
      <c r="AC2103" s="56">
        <v>15</v>
      </c>
      <c r="AD2103" s="65">
        <v>45905</v>
      </c>
      <c r="AE2103" s="117">
        <v>135</v>
      </c>
      <c r="AF2103" s="117"/>
      <c r="AG2103" s="56" t="s">
        <v>441</v>
      </c>
      <c r="AH2103" s="65">
        <v>45911</v>
      </c>
      <c r="AI2103" s="65"/>
      <c r="AJ2103" s="65"/>
      <c r="AK2103" s="56" t="s">
        <v>1788</v>
      </c>
      <c r="AL2103" s="58">
        <v>135</v>
      </c>
      <c r="AN2103" s="58" t="s">
        <v>1753</v>
      </c>
      <c r="AP2103" s="58"/>
      <c r="AQ2103" s="58"/>
      <c r="AR2103" s="58"/>
      <c r="AW2103" s="65">
        <v>45911</v>
      </c>
      <c r="AX2103" s="57">
        <v>4708</v>
      </c>
      <c r="AY2103" s="165"/>
      <c r="BA2103" s="184">
        <v>135</v>
      </c>
      <c r="BD2103" s="56"/>
      <c r="CS2103" s="58">
        <f>+AL2103+AT2103</f>
        <v>135</v>
      </c>
      <c r="CT2103" s="76">
        <f>+BA2103+BG2103+BM2103+BS2103+BY2103+CE2103+CK2103+CQ2103</f>
        <v>135</v>
      </c>
      <c r="CU2103" s="76">
        <f>+CS2103-CT2103</f>
        <v>0</v>
      </c>
      <c r="CV2103" s="81">
        <f>+AE2103-AL2103-AT2103</f>
        <v>0</v>
      </c>
    </row>
    <row r="2104" spans="1:100">
      <c r="A2104" s="56" t="s">
        <v>799</v>
      </c>
      <c r="B2104" s="13">
        <v>33</v>
      </c>
      <c r="C2104" s="15" t="s">
        <v>402</v>
      </c>
      <c r="D2104" s="15" t="s">
        <v>403</v>
      </c>
      <c r="E2104" s="13"/>
      <c r="F2104" s="13"/>
      <c r="G2104" s="13" t="s">
        <v>257</v>
      </c>
      <c r="H2104" s="13">
        <v>4</v>
      </c>
      <c r="I2104" s="55">
        <v>120</v>
      </c>
      <c r="J2104" s="55">
        <v>53333</v>
      </c>
      <c r="K2104" s="15">
        <v>0</v>
      </c>
      <c r="L2104" s="15" t="s">
        <v>41</v>
      </c>
      <c r="M2104" s="62" t="s">
        <v>14</v>
      </c>
      <c r="N2104" s="56" t="s">
        <v>173</v>
      </c>
      <c r="O2104" s="56" t="s">
        <v>848</v>
      </c>
      <c r="S2104" s="56" t="s">
        <v>852</v>
      </c>
      <c r="T2104" s="13"/>
      <c r="U2104" s="13"/>
      <c r="V2104" s="13">
        <v>12.5</v>
      </c>
      <c r="W2104" s="144" t="s">
        <v>1017</v>
      </c>
      <c r="X2104" s="65">
        <v>45347</v>
      </c>
      <c r="Y2104" s="65">
        <v>45482</v>
      </c>
      <c r="Z2104" s="69" t="s">
        <v>1080</v>
      </c>
      <c r="AA2104" s="322">
        <v>5000</v>
      </c>
      <c r="AB2104" s="56">
        <v>30</v>
      </c>
      <c r="AC2104" s="56">
        <v>16</v>
      </c>
      <c r="AD2104" s="65">
        <v>45935</v>
      </c>
      <c r="AE2104" s="117">
        <v>135</v>
      </c>
      <c r="AF2104" s="117"/>
      <c r="AP2104" s="58"/>
      <c r="AQ2104" s="58"/>
      <c r="AR2104" s="58"/>
      <c r="AW2104" s="56"/>
      <c r="AX2104" s="57"/>
      <c r="BD2104" s="56"/>
      <c r="CS2104" s="58">
        <f>+AL2104+AT2104</f>
        <v>0</v>
      </c>
      <c r="CT2104" s="76">
        <f>+BA2104+BG2104+BM2104+BS2104+BY2104+CE2104+CK2104+CQ2104</f>
        <v>0</v>
      </c>
      <c r="CU2104" s="76">
        <f>+CS2104-CT2104</f>
        <v>0</v>
      </c>
      <c r="CV2104" s="81">
        <f>+AE2104-AL2104-AT2104</f>
        <v>135</v>
      </c>
    </row>
    <row r="2105" spans="1:100">
      <c r="A2105" s="56" t="s">
        <v>799</v>
      </c>
      <c r="B2105" s="13">
        <v>33</v>
      </c>
      <c r="C2105" s="15" t="s">
        <v>402</v>
      </c>
      <c r="D2105" s="15" t="s">
        <v>403</v>
      </c>
      <c r="E2105" s="13"/>
      <c r="F2105" s="13"/>
      <c r="G2105" s="13" t="s">
        <v>257</v>
      </c>
      <c r="H2105" s="13">
        <v>4</v>
      </c>
      <c r="I2105" s="55">
        <v>120</v>
      </c>
      <c r="J2105" s="55">
        <v>53333</v>
      </c>
      <c r="K2105" s="15">
        <v>0</v>
      </c>
      <c r="L2105" s="15" t="s">
        <v>41</v>
      </c>
      <c r="M2105" s="62" t="s">
        <v>14</v>
      </c>
      <c r="N2105" s="56" t="s">
        <v>173</v>
      </c>
      <c r="O2105" s="56" t="s">
        <v>848</v>
      </c>
      <c r="S2105" s="56" t="s">
        <v>852</v>
      </c>
      <c r="T2105" s="13"/>
      <c r="U2105" s="13"/>
      <c r="V2105" s="13">
        <v>12.5</v>
      </c>
      <c r="W2105" s="144" t="s">
        <v>1017</v>
      </c>
      <c r="X2105" s="65">
        <v>45347</v>
      </c>
      <c r="Y2105" s="65">
        <v>45482</v>
      </c>
      <c r="Z2105" s="69" t="s">
        <v>1080</v>
      </c>
      <c r="AA2105" s="322">
        <v>5000</v>
      </c>
      <c r="AB2105" s="56">
        <v>30</v>
      </c>
      <c r="AC2105" s="56">
        <v>17</v>
      </c>
      <c r="AD2105" s="65">
        <v>45966</v>
      </c>
      <c r="AE2105" s="117">
        <v>135</v>
      </c>
      <c r="AF2105" s="117"/>
      <c r="AH2105" s="65"/>
      <c r="AI2105" s="65"/>
      <c r="AJ2105" s="65"/>
      <c r="AP2105" s="58"/>
      <c r="AQ2105" s="58"/>
      <c r="AR2105" s="58"/>
      <c r="AW2105" s="56"/>
      <c r="BD2105" s="56"/>
      <c r="CS2105" s="58">
        <f>+AL2105+AT2105</f>
        <v>0</v>
      </c>
      <c r="CT2105" s="76">
        <f>+BA2105+BG2105+BM2105+BS2105+BY2105+CE2105+CK2105+CQ2105</f>
        <v>0</v>
      </c>
      <c r="CU2105" s="76">
        <f>+CS2105-CT2105</f>
        <v>0</v>
      </c>
      <c r="CV2105" s="81">
        <f>+AE2105-AL2105-AT2105</f>
        <v>135</v>
      </c>
    </row>
    <row r="2106" spans="1:100">
      <c r="A2106" s="56" t="s">
        <v>799</v>
      </c>
      <c r="B2106" s="13">
        <v>33</v>
      </c>
      <c r="C2106" s="15" t="s">
        <v>402</v>
      </c>
      <c r="D2106" s="15" t="s">
        <v>403</v>
      </c>
      <c r="E2106" s="13"/>
      <c r="F2106" s="13"/>
      <c r="G2106" s="13" t="s">
        <v>257</v>
      </c>
      <c r="H2106" s="13">
        <v>4</v>
      </c>
      <c r="I2106" s="55">
        <v>120</v>
      </c>
      <c r="J2106" s="55">
        <v>53333</v>
      </c>
      <c r="K2106" s="15">
        <v>0</v>
      </c>
      <c r="L2106" s="15" t="s">
        <v>41</v>
      </c>
      <c r="M2106" s="62" t="s">
        <v>14</v>
      </c>
      <c r="N2106" s="56" t="s">
        <v>173</v>
      </c>
      <c r="O2106" s="56" t="s">
        <v>848</v>
      </c>
      <c r="S2106" s="56" t="s">
        <v>852</v>
      </c>
      <c r="T2106" s="13"/>
      <c r="U2106" s="13"/>
      <c r="V2106" s="13">
        <v>12.5</v>
      </c>
      <c r="W2106" s="144" t="s">
        <v>1017</v>
      </c>
      <c r="X2106" s="65">
        <v>45347</v>
      </c>
      <c r="Y2106" s="65">
        <v>45482</v>
      </c>
      <c r="Z2106" s="69" t="s">
        <v>1080</v>
      </c>
      <c r="AA2106" s="322">
        <v>5000</v>
      </c>
      <c r="AB2106" s="56">
        <v>30</v>
      </c>
      <c r="AC2106" s="56">
        <v>18</v>
      </c>
      <c r="AD2106" s="65">
        <v>45996</v>
      </c>
      <c r="AE2106" s="117">
        <v>135</v>
      </c>
      <c r="AF2106" s="117"/>
      <c r="AH2106" s="65"/>
      <c r="AI2106" s="65"/>
      <c r="AJ2106" s="65"/>
      <c r="AP2106" s="58"/>
      <c r="AQ2106" s="58"/>
      <c r="AR2106" s="58"/>
      <c r="AW2106" s="56"/>
      <c r="BD2106" s="56"/>
      <c r="CS2106" s="58">
        <f>+AL2106+AT2106</f>
        <v>0</v>
      </c>
      <c r="CT2106" s="76">
        <f>+BA2106+BG2106+BM2106+BS2106+BY2106+CE2106+CK2106+CQ2106</f>
        <v>0</v>
      </c>
      <c r="CU2106" s="76">
        <f>+CS2106-CT2106</f>
        <v>0</v>
      </c>
      <c r="CV2106" s="81">
        <f>+AE2106-AL2106-AT2106</f>
        <v>135</v>
      </c>
    </row>
    <row r="2107" spans="1:100">
      <c r="A2107" s="56" t="s">
        <v>799</v>
      </c>
      <c r="B2107" s="13">
        <v>33</v>
      </c>
      <c r="C2107" s="15" t="s">
        <v>402</v>
      </c>
      <c r="D2107" s="15" t="s">
        <v>403</v>
      </c>
      <c r="E2107" s="13"/>
      <c r="F2107" s="13"/>
      <c r="G2107" s="13" t="s">
        <v>257</v>
      </c>
      <c r="H2107" s="13">
        <v>4</v>
      </c>
      <c r="I2107" s="55">
        <v>120</v>
      </c>
      <c r="J2107" s="55">
        <v>53333</v>
      </c>
      <c r="K2107" s="15">
        <v>0</v>
      </c>
      <c r="L2107" s="15" t="s">
        <v>41</v>
      </c>
      <c r="M2107" s="62" t="s">
        <v>14</v>
      </c>
      <c r="N2107" s="56" t="s">
        <v>173</v>
      </c>
      <c r="O2107" s="56" t="s">
        <v>848</v>
      </c>
      <c r="S2107" s="56" t="s">
        <v>852</v>
      </c>
      <c r="T2107" s="13"/>
      <c r="U2107" s="13"/>
      <c r="V2107" s="13">
        <v>12.5</v>
      </c>
      <c r="W2107" s="144" t="s">
        <v>1017</v>
      </c>
      <c r="X2107" s="65">
        <v>45347</v>
      </c>
      <c r="Y2107" s="65">
        <v>45482</v>
      </c>
      <c r="Z2107" s="69" t="s">
        <v>1080</v>
      </c>
      <c r="AA2107" s="322">
        <v>5000</v>
      </c>
      <c r="AB2107" s="56">
        <v>30</v>
      </c>
      <c r="AC2107" s="56">
        <v>19</v>
      </c>
      <c r="AD2107" s="65">
        <v>46027</v>
      </c>
      <c r="AE2107" s="117">
        <v>135</v>
      </c>
      <c r="AF2107" s="117"/>
      <c r="AH2107" s="65"/>
      <c r="AI2107" s="65"/>
      <c r="AJ2107" s="65"/>
      <c r="AP2107" s="58"/>
      <c r="AQ2107" s="58"/>
      <c r="AR2107" s="58"/>
      <c r="AW2107" s="56"/>
      <c r="BD2107" s="56"/>
      <c r="CS2107" s="58">
        <f>+AL2107+AT2107</f>
        <v>0</v>
      </c>
      <c r="CT2107" s="76">
        <f>+BA2107+BG2107+BM2107+BS2107+BY2107+CE2107+CK2107+CQ2107</f>
        <v>0</v>
      </c>
      <c r="CU2107" s="76">
        <f>+CS2107-CT2107</f>
        <v>0</v>
      </c>
      <c r="CV2107" s="81">
        <f>+AE2107-AL2107-AT2107</f>
        <v>135</v>
      </c>
    </row>
    <row r="2108" spans="1:100">
      <c r="A2108" s="56" t="s">
        <v>799</v>
      </c>
      <c r="B2108" s="13">
        <v>33</v>
      </c>
      <c r="C2108" s="15" t="s">
        <v>402</v>
      </c>
      <c r="D2108" s="15" t="s">
        <v>403</v>
      </c>
      <c r="E2108" s="13"/>
      <c r="F2108" s="13"/>
      <c r="G2108" s="13" t="s">
        <v>257</v>
      </c>
      <c r="H2108" s="13">
        <v>4</v>
      </c>
      <c r="I2108" s="55">
        <v>120</v>
      </c>
      <c r="J2108" s="55">
        <v>53333</v>
      </c>
      <c r="K2108" s="15">
        <v>0</v>
      </c>
      <c r="L2108" s="15" t="s">
        <v>41</v>
      </c>
      <c r="M2108" s="62" t="s">
        <v>14</v>
      </c>
      <c r="N2108" s="56" t="s">
        <v>173</v>
      </c>
      <c r="O2108" s="56" t="s">
        <v>848</v>
      </c>
      <c r="S2108" s="56" t="s">
        <v>852</v>
      </c>
      <c r="T2108" s="13"/>
      <c r="U2108" s="13"/>
      <c r="V2108" s="13">
        <v>12.5</v>
      </c>
      <c r="W2108" s="144" t="s">
        <v>1017</v>
      </c>
      <c r="X2108" s="65">
        <v>45347</v>
      </c>
      <c r="Y2108" s="65">
        <v>45482</v>
      </c>
      <c r="Z2108" s="69" t="s">
        <v>1080</v>
      </c>
      <c r="AA2108" s="322">
        <v>5000</v>
      </c>
      <c r="AB2108" s="56">
        <v>30</v>
      </c>
      <c r="AC2108" s="56">
        <v>20</v>
      </c>
      <c r="AD2108" s="65">
        <v>46058</v>
      </c>
      <c r="AE2108" s="117">
        <v>135</v>
      </c>
      <c r="AF2108" s="117"/>
      <c r="AH2108" s="65"/>
      <c r="AI2108" s="65"/>
      <c r="AJ2108" s="65"/>
      <c r="AP2108" s="58"/>
      <c r="AQ2108" s="58"/>
      <c r="AR2108" s="58"/>
      <c r="AW2108" s="56"/>
      <c r="BD2108" s="56"/>
      <c r="CS2108" s="58">
        <f>+AL2108+AT2108</f>
        <v>0</v>
      </c>
      <c r="CT2108" s="76">
        <f>+BA2108+BG2108+BM2108+BS2108+BY2108+CE2108+CK2108+CQ2108</f>
        <v>0</v>
      </c>
      <c r="CU2108" s="76">
        <f>+CS2108-CT2108</f>
        <v>0</v>
      </c>
      <c r="CV2108" s="81">
        <f>+AE2108-AL2108-AT2108</f>
        <v>135</v>
      </c>
    </row>
    <row r="2109" spans="1:100">
      <c r="A2109" s="56" t="s">
        <v>799</v>
      </c>
      <c r="B2109" s="13">
        <v>33</v>
      </c>
      <c r="C2109" s="15" t="s">
        <v>402</v>
      </c>
      <c r="D2109" s="15" t="s">
        <v>403</v>
      </c>
      <c r="E2109" s="13"/>
      <c r="F2109" s="13"/>
      <c r="G2109" s="13" t="s">
        <v>257</v>
      </c>
      <c r="H2109" s="13">
        <v>4</v>
      </c>
      <c r="I2109" s="55">
        <v>120</v>
      </c>
      <c r="J2109" s="55">
        <v>53333</v>
      </c>
      <c r="K2109" s="15">
        <v>0</v>
      </c>
      <c r="L2109" s="15" t="s">
        <v>41</v>
      </c>
      <c r="M2109" s="62" t="s">
        <v>14</v>
      </c>
      <c r="N2109" s="56" t="s">
        <v>173</v>
      </c>
      <c r="O2109" s="56" t="s">
        <v>848</v>
      </c>
      <c r="S2109" s="56" t="s">
        <v>852</v>
      </c>
      <c r="T2109" s="13"/>
      <c r="U2109" s="13"/>
      <c r="V2109" s="13">
        <v>12.5</v>
      </c>
      <c r="W2109" s="144" t="s">
        <v>1017</v>
      </c>
      <c r="X2109" s="65">
        <v>45347</v>
      </c>
      <c r="Y2109" s="65">
        <v>45482</v>
      </c>
      <c r="Z2109" s="69" t="s">
        <v>1080</v>
      </c>
      <c r="AA2109" s="322">
        <v>5000</v>
      </c>
      <c r="AB2109" s="56">
        <v>30</v>
      </c>
      <c r="AC2109" s="56">
        <v>21</v>
      </c>
      <c r="AD2109" s="65">
        <v>46086</v>
      </c>
      <c r="AE2109" s="117">
        <v>135</v>
      </c>
      <c r="AF2109" s="117"/>
      <c r="AH2109" s="65"/>
      <c r="AI2109" s="65"/>
      <c r="AJ2109" s="65"/>
      <c r="AP2109" s="58"/>
      <c r="AQ2109" s="58"/>
      <c r="AR2109" s="58"/>
      <c r="AW2109" s="56"/>
      <c r="BD2109" s="56"/>
      <c r="CS2109" s="58">
        <f>+AL2109+AT2109</f>
        <v>0</v>
      </c>
      <c r="CT2109" s="76">
        <f>+BA2109+BG2109+BM2109+BS2109+BY2109+CE2109+CK2109+CQ2109</f>
        <v>0</v>
      </c>
      <c r="CU2109" s="76">
        <f>+CS2109-CT2109</f>
        <v>0</v>
      </c>
      <c r="CV2109" s="81">
        <f>+AE2109-AL2109-AT2109</f>
        <v>135</v>
      </c>
    </row>
    <row r="2110" spans="1:100">
      <c r="A2110" s="56" t="s">
        <v>799</v>
      </c>
      <c r="B2110" s="13">
        <v>33</v>
      </c>
      <c r="C2110" s="15" t="s">
        <v>402</v>
      </c>
      <c r="D2110" s="15" t="s">
        <v>403</v>
      </c>
      <c r="E2110" s="13"/>
      <c r="F2110" s="13"/>
      <c r="G2110" s="13" t="s">
        <v>257</v>
      </c>
      <c r="H2110" s="13">
        <v>4</v>
      </c>
      <c r="I2110" s="55">
        <v>120</v>
      </c>
      <c r="J2110" s="55">
        <v>53333</v>
      </c>
      <c r="K2110" s="15">
        <v>0</v>
      </c>
      <c r="L2110" s="15" t="s">
        <v>41</v>
      </c>
      <c r="M2110" s="62" t="s">
        <v>14</v>
      </c>
      <c r="N2110" s="56" t="s">
        <v>173</v>
      </c>
      <c r="O2110" s="56" t="s">
        <v>848</v>
      </c>
      <c r="S2110" s="56" t="s">
        <v>852</v>
      </c>
      <c r="T2110" s="13"/>
      <c r="U2110" s="13"/>
      <c r="V2110" s="13">
        <v>12.5</v>
      </c>
      <c r="W2110" s="144" t="s">
        <v>1017</v>
      </c>
      <c r="X2110" s="65">
        <v>45347</v>
      </c>
      <c r="Y2110" s="65">
        <v>45482</v>
      </c>
      <c r="Z2110" s="69" t="s">
        <v>1080</v>
      </c>
      <c r="AA2110" s="322">
        <v>5000</v>
      </c>
      <c r="AB2110" s="56">
        <v>30</v>
      </c>
      <c r="AC2110" s="56">
        <v>22</v>
      </c>
      <c r="AD2110" s="65">
        <v>46117</v>
      </c>
      <c r="AE2110" s="117">
        <v>135</v>
      </c>
      <c r="AF2110" s="117"/>
      <c r="AH2110" s="65"/>
      <c r="AI2110" s="65"/>
      <c r="AJ2110" s="65"/>
      <c r="AP2110" s="58"/>
      <c r="AQ2110" s="58"/>
      <c r="AR2110" s="58"/>
      <c r="AW2110" s="56"/>
      <c r="BD2110" s="56"/>
      <c r="CS2110" s="58">
        <f>+AL2110+AT2110</f>
        <v>0</v>
      </c>
      <c r="CT2110" s="76">
        <f>+BA2110+BG2110+BM2110+BS2110+BY2110+CE2110+CK2110+CQ2110</f>
        <v>0</v>
      </c>
      <c r="CU2110" s="76">
        <f>+CS2110-CT2110</f>
        <v>0</v>
      </c>
      <c r="CV2110" s="81">
        <f>+AE2110-AL2110-AT2110</f>
        <v>135</v>
      </c>
    </row>
    <row r="2111" spans="1:100">
      <c r="A2111" s="56" t="s">
        <v>799</v>
      </c>
      <c r="B2111" s="13">
        <v>33</v>
      </c>
      <c r="C2111" s="15" t="s">
        <v>402</v>
      </c>
      <c r="D2111" s="15" t="s">
        <v>403</v>
      </c>
      <c r="E2111" s="13"/>
      <c r="F2111" s="13"/>
      <c r="G2111" s="13" t="s">
        <v>257</v>
      </c>
      <c r="H2111" s="13">
        <v>4</v>
      </c>
      <c r="I2111" s="55">
        <v>120</v>
      </c>
      <c r="J2111" s="55">
        <v>53333</v>
      </c>
      <c r="K2111" s="15">
        <v>0</v>
      </c>
      <c r="L2111" s="15" t="s">
        <v>41</v>
      </c>
      <c r="M2111" s="62" t="s">
        <v>14</v>
      </c>
      <c r="N2111" s="56" t="s">
        <v>173</v>
      </c>
      <c r="O2111" s="56" t="s">
        <v>848</v>
      </c>
      <c r="S2111" s="56" t="s">
        <v>852</v>
      </c>
      <c r="T2111" s="13"/>
      <c r="U2111" s="13"/>
      <c r="V2111" s="13">
        <v>12.5</v>
      </c>
      <c r="W2111" s="144" t="s">
        <v>1017</v>
      </c>
      <c r="X2111" s="65">
        <v>45347</v>
      </c>
      <c r="Y2111" s="65">
        <v>45482</v>
      </c>
      <c r="Z2111" s="69" t="s">
        <v>1080</v>
      </c>
      <c r="AA2111" s="322">
        <v>5000</v>
      </c>
      <c r="AB2111" s="56">
        <v>30</v>
      </c>
      <c r="AC2111" s="56">
        <v>23</v>
      </c>
      <c r="AD2111" s="65">
        <v>46147</v>
      </c>
      <c r="AE2111" s="117">
        <v>135</v>
      </c>
      <c r="AF2111" s="117"/>
      <c r="AH2111" s="65"/>
      <c r="AI2111" s="65"/>
      <c r="AJ2111" s="65"/>
      <c r="AP2111" s="58"/>
      <c r="AQ2111" s="58"/>
      <c r="AR2111" s="58"/>
      <c r="AW2111" s="56"/>
      <c r="BD2111" s="56"/>
      <c r="CS2111" s="58">
        <f>+AL2111+AT2111</f>
        <v>0</v>
      </c>
      <c r="CT2111" s="76">
        <f>+BA2111+BG2111+BM2111+BS2111+BY2111+CE2111+CK2111+CQ2111</f>
        <v>0</v>
      </c>
      <c r="CU2111" s="76">
        <f>+CS2111-CT2111</f>
        <v>0</v>
      </c>
      <c r="CV2111" s="81">
        <f>+AE2111-AL2111-AT2111</f>
        <v>135</v>
      </c>
    </row>
    <row r="2112" spans="1:100">
      <c r="A2112" s="56" t="s">
        <v>799</v>
      </c>
      <c r="B2112" s="13">
        <v>33</v>
      </c>
      <c r="C2112" s="15" t="s">
        <v>402</v>
      </c>
      <c r="D2112" s="15" t="s">
        <v>403</v>
      </c>
      <c r="E2112" s="13"/>
      <c r="F2112" s="13"/>
      <c r="G2112" s="13" t="s">
        <v>257</v>
      </c>
      <c r="H2112" s="13">
        <v>4</v>
      </c>
      <c r="I2112" s="55">
        <v>120</v>
      </c>
      <c r="J2112" s="55">
        <v>53333</v>
      </c>
      <c r="K2112" s="15">
        <v>0</v>
      </c>
      <c r="L2112" s="15" t="s">
        <v>41</v>
      </c>
      <c r="M2112" s="62" t="s">
        <v>14</v>
      </c>
      <c r="N2112" s="56" t="s">
        <v>173</v>
      </c>
      <c r="O2112" s="56" t="s">
        <v>848</v>
      </c>
      <c r="S2112" s="56" t="s">
        <v>852</v>
      </c>
      <c r="T2112" s="13"/>
      <c r="U2112" s="13"/>
      <c r="V2112" s="13">
        <v>12.5</v>
      </c>
      <c r="W2112" s="144" t="s">
        <v>1017</v>
      </c>
      <c r="X2112" s="65">
        <v>45347</v>
      </c>
      <c r="Y2112" s="65">
        <v>45482</v>
      </c>
      <c r="Z2112" s="69" t="s">
        <v>1080</v>
      </c>
      <c r="AA2112" s="322">
        <v>5000</v>
      </c>
      <c r="AB2112" s="56">
        <v>30</v>
      </c>
      <c r="AC2112" s="56">
        <v>24</v>
      </c>
      <c r="AD2112" s="65">
        <v>46178</v>
      </c>
      <c r="AE2112" s="117">
        <v>135</v>
      </c>
      <c r="AF2112" s="117"/>
      <c r="AH2112" s="65"/>
      <c r="AI2112" s="65"/>
      <c r="AJ2112" s="65"/>
      <c r="AP2112" s="58"/>
      <c r="AQ2112" s="58"/>
      <c r="AR2112" s="58"/>
      <c r="AW2112" s="56"/>
      <c r="BD2112" s="56"/>
      <c r="CS2112" s="58">
        <f>+AL2112+AT2112</f>
        <v>0</v>
      </c>
      <c r="CT2112" s="76">
        <f>+BA2112+BG2112+BM2112+BS2112+BY2112+CE2112+CK2112+CQ2112</f>
        <v>0</v>
      </c>
      <c r="CU2112" s="76">
        <f>+CS2112-CT2112</f>
        <v>0</v>
      </c>
      <c r="CV2112" s="81">
        <f>+AE2112-AL2112-AT2112</f>
        <v>135</v>
      </c>
    </row>
    <row r="2113" spans="1:100">
      <c r="A2113" s="56" t="s">
        <v>799</v>
      </c>
      <c r="B2113" s="13">
        <v>33</v>
      </c>
      <c r="C2113" s="15" t="s">
        <v>402</v>
      </c>
      <c r="D2113" s="15" t="s">
        <v>403</v>
      </c>
      <c r="E2113" s="13"/>
      <c r="F2113" s="13"/>
      <c r="G2113" s="13" t="s">
        <v>257</v>
      </c>
      <c r="H2113" s="13">
        <v>4</v>
      </c>
      <c r="I2113" s="55">
        <v>120</v>
      </c>
      <c r="J2113" s="55">
        <v>53333</v>
      </c>
      <c r="K2113" s="15">
        <v>0</v>
      </c>
      <c r="L2113" s="15" t="s">
        <v>41</v>
      </c>
      <c r="M2113" s="62" t="s">
        <v>14</v>
      </c>
      <c r="N2113" s="56" t="s">
        <v>173</v>
      </c>
      <c r="O2113" s="56" t="s">
        <v>848</v>
      </c>
      <c r="S2113" s="56" t="s">
        <v>852</v>
      </c>
      <c r="T2113" s="13"/>
      <c r="U2113" s="13"/>
      <c r="V2113" s="13">
        <v>12.5</v>
      </c>
      <c r="W2113" s="144" t="s">
        <v>1017</v>
      </c>
      <c r="X2113" s="65">
        <v>45347</v>
      </c>
      <c r="Y2113" s="65">
        <v>45482</v>
      </c>
      <c r="Z2113" s="69" t="s">
        <v>1080</v>
      </c>
      <c r="AA2113" s="322">
        <v>5000</v>
      </c>
      <c r="AB2113" s="56">
        <v>30</v>
      </c>
      <c r="AC2113" s="56">
        <v>25</v>
      </c>
      <c r="AD2113" s="65">
        <v>46208</v>
      </c>
      <c r="AE2113" s="117">
        <v>135</v>
      </c>
      <c r="AF2113" s="117"/>
      <c r="AH2113" s="65"/>
      <c r="AI2113" s="65"/>
      <c r="AJ2113" s="65"/>
      <c r="AP2113" s="58"/>
      <c r="AQ2113" s="58"/>
      <c r="AR2113" s="58"/>
      <c r="AW2113" s="56"/>
      <c r="BD2113" s="56"/>
      <c r="CS2113" s="58">
        <f>+AL2113+AT2113</f>
        <v>0</v>
      </c>
      <c r="CT2113" s="76">
        <f>+BA2113+BG2113+BM2113+BS2113+BY2113+CE2113+CK2113+CQ2113</f>
        <v>0</v>
      </c>
      <c r="CU2113" s="76">
        <f>+CS2113-CT2113</f>
        <v>0</v>
      </c>
      <c r="CV2113" s="81">
        <f>+AE2113-AL2113-AT2113</f>
        <v>135</v>
      </c>
    </row>
    <row r="2114" spans="1:100">
      <c r="A2114" s="56" t="s">
        <v>799</v>
      </c>
      <c r="B2114" s="13">
        <v>33</v>
      </c>
      <c r="C2114" s="15" t="s">
        <v>402</v>
      </c>
      <c r="D2114" s="15" t="s">
        <v>403</v>
      </c>
      <c r="E2114" s="13"/>
      <c r="F2114" s="13"/>
      <c r="G2114" s="13" t="s">
        <v>257</v>
      </c>
      <c r="H2114" s="13">
        <v>4</v>
      </c>
      <c r="I2114" s="55">
        <v>120</v>
      </c>
      <c r="J2114" s="55">
        <v>53333</v>
      </c>
      <c r="K2114" s="15">
        <v>0</v>
      </c>
      <c r="L2114" s="15" t="s">
        <v>41</v>
      </c>
      <c r="M2114" s="62" t="s">
        <v>14</v>
      </c>
      <c r="N2114" s="56" t="s">
        <v>173</v>
      </c>
      <c r="O2114" s="56" t="s">
        <v>848</v>
      </c>
      <c r="S2114" s="56" t="s">
        <v>852</v>
      </c>
      <c r="T2114" s="13"/>
      <c r="U2114" s="13"/>
      <c r="V2114" s="13">
        <v>12.5</v>
      </c>
      <c r="W2114" s="144" t="s">
        <v>1017</v>
      </c>
      <c r="X2114" s="65">
        <v>45347</v>
      </c>
      <c r="Y2114" s="65">
        <v>45482</v>
      </c>
      <c r="Z2114" s="69" t="s">
        <v>1080</v>
      </c>
      <c r="AA2114" s="322">
        <v>5000</v>
      </c>
      <c r="AB2114" s="56">
        <v>30</v>
      </c>
      <c r="AC2114" s="56">
        <v>26</v>
      </c>
      <c r="AD2114" s="65">
        <v>46239</v>
      </c>
      <c r="AE2114" s="117">
        <v>135</v>
      </c>
      <c r="AF2114" s="117"/>
      <c r="AH2114" s="65"/>
      <c r="AI2114" s="65"/>
      <c r="AJ2114" s="65"/>
      <c r="AP2114" s="58"/>
      <c r="AQ2114" s="58"/>
      <c r="AR2114" s="58"/>
      <c r="AW2114" s="56"/>
      <c r="BD2114" s="56"/>
      <c r="CS2114" s="58">
        <f>+AL2114+AT2114</f>
        <v>0</v>
      </c>
      <c r="CT2114" s="76">
        <f>+BA2114+BG2114+BM2114+BS2114+BY2114+CE2114+CK2114+CQ2114</f>
        <v>0</v>
      </c>
      <c r="CU2114" s="76">
        <f>+CS2114-CT2114</f>
        <v>0</v>
      </c>
      <c r="CV2114" s="81">
        <f>+AE2114-AL2114-AT2114</f>
        <v>135</v>
      </c>
    </row>
    <row r="2115" spans="1:100">
      <c r="A2115" s="56" t="s">
        <v>799</v>
      </c>
      <c r="B2115" s="13">
        <v>33</v>
      </c>
      <c r="C2115" s="15" t="s">
        <v>402</v>
      </c>
      <c r="D2115" s="15" t="s">
        <v>403</v>
      </c>
      <c r="E2115" s="13"/>
      <c r="F2115" s="13"/>
      <c r="G2115" s="13" t="s">
        <v>257</v>
      </c>
      <c r="H2115" s="13">
        <v>4</v>
      </c>
      <c r="I2115" s="55">
        <v>120</v>
      </c>
      <c r="J2115" s="55">
        <v>53333</v>
      </c>
      <c r="K2115" s="15">
        <v>0</v>
      </c>
      <c r="L2115" s="15" t="s">
        <v>41</v>
      </c>
      <c r="M2115" s="62" t="s">
        <v>14</v>
      </c>
      <c r="N2115" s="56" t="s">
        <v>173</v>
      </c>
      <c r="O2115" s="56" t="s">
        <v>848</v>
      </c>
      <c r="S2115" s="56" t="s">
        <v>852</v>
      </c>
      <c r="T2115" s="13"/>
      <c r="U2115" s="13"/>
      <c r="V2115" s="13">
        <v>12.5</v>
      </c>
      <c r="W2115" s="144" t="s">
        <v>1017</v>
      </c>
      <c r="X2115" s="65">
        <v>45347</v>
      </c>
      <c r="Y2115" s="65">
        <v>45482</v>
      </c>
      <c r="Z2115" s="69" t="s">
        <v>1080</v>
      </c>
      <c r="AA2115" s="322">
        <v>5000</v>
      </c>
      <c r="AB2115" s="56">
        <v>30</v>
      </c>
      <c r="AC2115" s="56">
        <v>27</v>
      </c>
      <c r="AD2115" s="65">
        <v>46270</v>
      </c>
      <c r="AE2115" s="117">
        <v>135</v>
      </c>
      <c r="AF2115" s="117"/>
      <c r="AH2115" s="65"/>
      <c r="AI2115" s="65"/>
      <c r="AJ2115" s="65"/>
      <c r="AP2115" s="58"/>
      <c r="AQ2115" s="58"/>
      <c r="AR2115" s="58"/>
      <c r="AW2115" s="56"/>
      <c r="BD2115" s="56"/>
      <c r="CS2115" s="58">
        <f>+AL2115+AT2115</f>
        <v>0</v>
      </c>
      <c r="CT2115" s="76">
        <f>+BA2115+BG2115+BM2115+BS2115+BY2115+CE2115+CK2115+CQ2115</f>
        <v>0</v>
      </c>
      <c r="CU2115" s="76">
        <f>+CS2115-CT2115</f>
        <v>0</v>
      </c>
      <c r="CV2115" s="81">
        <f>+AE2115-AL2115-AT2115</f>
        <v>135</v>
      </c>
    </row>
    <row r="2116" spans="1:100">
      <c r="A2116" s="56" t="s">
        <v>799</v>
      </c>
      <c r="B2116" s="13">
        <v>33</v>
      </c>
      <c r="C2116" s="15" t="s">
        <v>402</v>
      </c>
      <c r="D2116" s="15" t="s">
        <v>403</v>
      </c>
      <c r="E2116" s="13"/>
      <c r="F2116" s="13"/>
      <c r="G2116" s="13" t="s">
        <v>257</v>
      </c>
      <c r="H2116" s="13">
        <v>4</v>
      </c>
      <c r="I2116" s="55">
        <v>120</v>
      </c>
      <c r="J2116" s="55">
        <v>53333</v>
      </c>
      <c r="K2116" s="15">
        <v>0</v>
      </c>
      <c r="L2116" s="15" t="s">
        <v>41</v>
      </c>
      <c r="M2116" s="62" t="s">
        <v>14</v>
      </c>
      <c r="N2116" s="56" t="s">
        <v>173</v>
      </c>
      <c r="O2116" s="56" t="s">
        <v>848</v>
      </c>
      <c r="S2116" s="56" t="s">
        <v>852</v>
      </c>
      <c r="T2116" s="13"/>
      <c r="U2116" s="13"/>
      <c r="V2116" s="13">
        <v>12.5</v>
      </c>
      <c r="W2116" s="144" t="s">
        <v>1017</v>
      </c>
      <c r="X2116" s="65">
        <v>45347</v>
      </c>
      <c r="Y2116" s="65">
        <v>45482</v>
      </c>
      <c r="Z2116" s="69" t="s">
        <v>1080</v>
      </c>
      <c r="AA2116" s="322">
        <v>5000</v>
      </c>
      <c r="AB2116" s="56">
        <v>30</v>
      </c>
      <c r="AC2116" s="56">
        <v>28</v>
      </c>
      <c r="AD2116" s="65">
        <v>46300</v>
      </c>
      <c r="AE2116" s="117">
        <v>135</v>
      </c>
      <c r="AF2116" s="117"/>
      <c r="AH2116" s="65"/>
      <c r="AI2116" s="65"/>
      <c r="AJ2116" s="65"/>
      <c r="AP2116" s="58"/>
      <c r="AQ2116" s="58"/>
      <c r="AR2116" s="58"/>
      <c r="AW2116" s="56"/>
      <c r="BD2116" s="56"/>
      <c r="CS2116" s="58">
        <f>+AL2116+AT2116</f>
        <v>0</v>
      </c>
      <c r="CT2116" s="76">
        <f>+BA2116+BG2116+BM2116+BS2116+BY2116+CE2116+CK2116+CQ2116</f>
        <v>0</v>
      </c>
      <c r="CU2116" s="76">
        <f>+CS2116-CT2116</f>
        <v>0</v>
      </c>
      <c r="CV2116" s="81">
        <f>+AE2116-AL2116-AT2116</f>
        <v>135</v>
      </c>
    </row>
    <row r="2117" spans="1:100">
      <c r="A2117" s="56" t="s">
        <v>799</v>
      </c>
      <c r="B2117" s="13">
        <v>33</v>
      </c>
      <c r="C2117" s="15" t="s">
        <v>402</v>
      </c>
      <c r="D2117" s="15" t="s">
        <v>403</v>
      </c>
      <c r="E2117" s="13"/>
      <c r="F2117" s="13"/>
      <c r="G2117" s="13" t="s">
        <v>257</v>
      </c>
      <c r="H2117" s="13">
        <v>4</v>
      </c>
      <c r="I2117" s="55">
        <v>120</v>
      </c>
      <c r="J2117" s="55">
        <v>53333</v>
      </c>
      <c r="K2117" s="15">
        <v>0</v>
      </c>
      <c r="L2117" s="15" t="s">
        <v>41</v>
      </c>
      <c r="M2117" s="62" t="s">
        <v>14</v>
      </c>
      <c r="N2117" s="56" t="s">
        <v>173</v>
      </c>
      <c r="O2117" s="56" t="s">
        <v>848</v>
      </c>
      <c r="S2117" s="56" t="s">
        <v>852</v>
      </c>
      <c r="T2117" s="13"/>
      <c r="U2117" s="13"/>
      <c r="V2117" s="13">
        <v>12.5</v>
      </c>
      <c r="W2117" s="144" t="s">
        <v>1017</v>
      </c>
      <c r="X2117" s="65">
        <v>45347</v>
      </c>
      <c r="Y2117" s="65">
        <v>45482</v>
      </c>
      <c r="Z2117" s="69" t="s">
        <v>1080</v>
      </c>
      <c r="AA2117" s="322">
        <v>5000</v>
      </c>
      <c r="AB2117" s="56">
        <v>30</v>
      </c>
      <c r="AC2117" s="56">
        <v>29</v>
      </c>
      <c r="AD2117" s="65">
        <v>46331</v>
      </c>
      <c r="AE2117" s="117">
        <v>135</v>
      </c>
      <c r="AF2117" s="117"/>
      <c r="AP2117" s="58"/>
      <c r="AQ2117" s="58"/>
      <c r="AR2117" s="58"/>
      <c r="AW2117" s="56"/>
      <c r="BD2117" s="56"/>
      <c r="CS2117" s="58">
        <f>+AL2117+AT2117</f>
        <v>0</v>
      </c>
      <c r="CT2117" s="76">
        <f>+BA2117+BG2117+BM2117+BS2117+BY2117+CE2117+CK2117+CQ2117</f>
        <v>0</v>
      </c>
      <c r="CU2117" s="76">
        <f>+CS2117-CT2117</f>
        <v>0</v>
      </c>
      <c r="CV2117" s="81">
        <f>+AE2117-AL2117-AT2117</f>
        <v>135</v>
      </c>
    </row>
    <row r="2118" spans="1:100">
      <c r="A2118" s="56" t="s">
        <v>799</v>
      </c>
      <c r="B2118" s="13">
        <v>33</v>
      </c>
      <c r="C2118" s="15" t="s">
        <v>402</v>
      </c>
      <c r="D2118" s="15" t="s">
        <v>403</v>
      </c>
      <c r="E2118" s="13"/>
      <c r="F2118" s="13"/>
      <c r="G2118" s="13" t="s">
        <v>257</v>
      </c>
      <c r="H2118" s="13">
        <v>4</v>
      </c>
      <c r="I2118" s="55">
        <v>120</v>
      </c>
      <c r="J2118" s="55">
        <v>53333</v>
      </c>
      <c r="K2118" s="15">
        <v>0</v>
      </c>
      <c r="L2118" s="15" t="s">
        <v>41</v>
      </c>
      <c r="M2118" s="62" t="s">
        <v>14</v>
      </c>
      <c r="N2118" s="56" t="s">
        <v>173</v>
      </c>
      <c r="O2118" s="56" t="s">
        <v>848</v>
      </c>
      <c r="S2118" s="56" t="s">
        <v>852</v>
      </c>
      <c r="T2118" s="13"/>
      <c r="U2118" s="13"/>
      <c r="V2118" s="13">
        <v>12.5</v>
      </c>
      <c r="W2118" s="144" t="s">
        <v>1017</v>
      </c>
      <c r="X2118" s="65">
        <v>45347</v>
      </c>
      <c r="Y2118" s="65">
        <v>45482</v>
      </c>
      <c r="Z2118" s="69" t="s">
        <v>1080</v>
      </c>
      <c r="AA2118" s="322">
        <v>5000</v>
      </c>
      <c r="AB2118" s="56">
        <v>30</v>
      </c>
      <c r="AC2118" s="56">
        <v>30</v>
      </c>
      <c r="AD2118" s="65">
        <v>46361</v>
      </c>
      <c r="AE2118" s="117">
        <v>85</v>
      </c>
      <c r="AF2118" s="117"/>
      <c r="AP2118" s="58"/>
      <c r="AQ2118" s="58"/>
      <c r="AR2118" s="58"/>
      <c r="AW2118" s="56"/>
      <c r="BD2118" s="56"/>
      <c r="CS2118" s="58">
        <f>+AL2118+AT2118</f>
        <v>0</v>
      </c>
      <c r="CT2118" s="76">
        <f>+BA2118+BG2118+BM2118+BS2118+BY2118+CE2118+CK2118+CQ2118</f>
        <v>0</v>
      </c>
      <c r="CU2118" s="76">
        <f>+CS2118-CT2118</f>
        <v>0</v>
      </c>
      <c r="CV2118" s="81">
        <f>+AE2118-AL2118-AT2118</f>
        <v>85</v>
      </c>
    </row>
    <row r="2119" spans="1:100">
      <c r="A2119" s="56" t="s">
        <v>828</v>
      </c>
      <c r="B2119" s="13">
        <v>25</v>
      </c>
      <c r="C2119" s="15" t="s">
        <v>402</v>
      </c>
      <c r="D2119" s="15" t="s">
        <v>403</v>
      </c>
      <c r="E2119" s="13"/>
      <c r="F2119" s="13"/>
      <c r="G2119" s="13" t="s">
        <v>256</v>
      </c>
      <c r="H2119" s="13">
        <v>5</v>
      </c>
      <c r="I2119" s="55">
        <v>145.31</v>
      </c>
      <c r="J2119" s="55">
        <v>44999</v>
      </c>
      <c r="K2119" s="15">
        <v>0</v>
      </c>
      <c r="L2119" s="15" t="s">
        <v>41</v>
      </c>
      <c r="M2119" s="62" t="s">
        <v>14</v>
      </c>
      <c r="N2119" s="56" t="s">
        <v>131</v>
      </c>
      <c r="O2119" s="56" t="s">
        <v>853</v>
      </c>
      <c r="S2119" s="56" t="s">
        <v>465</v>
      </c>
      <c r="T2119" s="13" t="s">
        <v>256</v>
      </c>
      <c r="U2119" s="13">
        <v>5</v>
      </c>
      <c r="V2119" s="13">
        <v>145.31</v>
      </c>
      <c r="W2119" s="125" t="s">
        <v>1017</v>
      </c>
      <c r="X2119" s="65">
        <v>45370</v>
      </c>
      <c r="Y2119" s="65">
        <v>45370</v>
      </c>
      <c r="Z2119" s="69" t="s">
        <v>1080</v>
      </c>
      <c r="AA2119" s="322">
        <v>43000</v>
      </c>
      <c r="AB2119" s="56">
        <v>48</v>
      </c>
      <c r="AC2119" s="56">
        <v>0</v>
      </c>
      <c r="AD2119" s="65">
        <v>45370</v>
      </c>
      <c r="AE2119" s="58">
        <v>4300</v>
      </c>
      <c r="AG2119" s="56" t="s">
        <v>441</v>
      </c>
      <c r="AH2119" s="65">
        <v>45370</v>
      </c>
      <c r="AI2119" s="65"/>
      <c r="AJ2119" s="65"/>
      <c r="AK2119" s="56" t="s">
        <v>854</v>
      </c>
      <c r="AL2119" s="58">
        <v>4300</v>
      </c>
      <c r="AN2119" s="58" t="s">
        <v>1661</v>
      </c>
      <c r="AP2119" s="58"/>
      <c r="AQ2119" s="58"/>
      <c r="AR2119" s="58"/>
      <c r="AW2119" s="65">
        <v>45371</v>
      </c>
      <c r="AX2119" s="56">
        <v>2443</v>
      </c>
      <c r="BA2119" s="58">
        <v>4300</v>
      </c>
      <c r="BD2119" s="56"/>
      <c r="CS2119" s="58">
        <f>+AL2119+AT2119</f>
        <v>4300</v>
      </c>
      <c r="CT2119" s="76">
        <f>+BA2119+BG2119+BM2119+BS2119+BY2119+CE2119+CK2119+CQ2119</f>
        <v>4300</v>
      </c>
      <c r="CU2119" s="76">
        <f>+CS2119-CT2119</f>
        <v>0</v>
      </c>
      <c r="CV2119" s="81">
        <f>+AE2119-AL2119-AT2119</f>
        <v>0</v>
      </c>
    </row>
    <row r="2120" spans="1:100">
      <c r="A2120" s="56" t="s">
        <v>828</v>
      </c>
      <c r="B2120" s="13">
        <v>25</v>
      </c>
      <c r="C2120" s="15" t="s">
        <v>402</v>
      </c>
      <c r="D2120" s="15" t="s">
        <v>403</v>
      </c>
      <c r="E2120" s="13"/>
      <c r="F2120" s="13"/>
      <c r="G2120" s="13" t="s">
        <v>256</v>
      </c>
      <c r="H2120" s="13">
        <v>5</v>
      </c>
      <c r="I2120" s="55">
        <v>145.31</v>
      </c>
      <c r="J2120" s="55">
        <v>44999</v>
      </c>
      <c r="K2120" s="15">
        <v>0</v>
      </c>
      <c r="L2120" s="15" t="s">
        <v>41</v>
      </c>
      <c r="M2120" s="62" t="s">
        <v>14</v>
      </c>
      <c r="N2120" s="56" t="s">
        <v>131</v>
      </c>
      <c r="O2120" s="56" t="s">
        <v>853</v>
      </c>
      <c r="S2120" s="56" t="s">
        <v>465</v>
      </c>
      <c r="T2120" s="13" t="s">
        <v>256</v>
      </c>
      <c r="U2120" s="13">
        <v>5</v>
      </c>
      <c r="V2120" s="13">
        <v>145.31</v>
      </c>
      <c r="W2120" s="125" t="s">
        <v>1017</v>
      </c>
      <c r="X2120" s="65">
        <v>45370</v>
      </c>
      <c r="Y2120" s="65">
        <v>45370</v>
      </c>
      <c r="Z2120" s="69" t="s">
        <v>1080</v>
      </c>
      <c r="AA2120" s="322">
        <v>43000</v>
      </c>
      <c r="AB2120" s="56">
        <v>48</v>
      </c>
      <c r="AC2120" s="56">
        <v>0</v>
      </c>
      <c r="AD2120" s="65">
        <v>45382</v>
      </c>
      <c r="AE2120" s="117">
        <v>700</v>
      </c>
      <c r="AF2120" s="117"/>
      <c r="AG2120" s="56" t="s">
        <v>441</v>
      </c>
      <c r="AH2120" s="65">
        <v>45377</v>
      </c>
      <c r="AI2120" s="65"/>
      <c r="AJ2120" s="65"/>
      <c r="AK2120" s="56" t="s">
        <v>1701</v>
      </c>
      <c r="AL2120" s="58">
        <v>700</v>
      </c>
      <c r="AN2120" s="58" t="s">
        <v>1662</v>
      </c>
      <c r="AP2120" s="58"/>
      <c r="AQ2120" s="58"/>
      <c r="AR2120" s="58"/>
      <c r="AW2120" s="65">
        <v>45377</v>
      </c>
      <c r="AX2120" s="56">
        <v>2476</v>
      </c>
      <c r="BA2120" s="56">
        <v>700</v>
      </c>
      <c r="BD2120" s="56"/>
      <c r="CS2120" s="58">
        <f>+AL2120+AT2120</f>
        <v>700</v>
      </c>
      <c r="CT2120" s="76">
        <f>+BA2120+BG2120+BM2120+BS2120+BY2120+CE2120+CK2120+CQ2120</f>
        <v>700</v>
      </c>
      <c r="CU2120" s="76">
        <f>+CS2120-CT2120</f>
        <v>0</v>
      </c>
      <c r="CV2120" s="81">
        <f>+AE2120-AL2120-AT2120</f>
        <v>0</v>
      </c>
    </row>
    <row r="2121" spans="1:100" ht="12.75">
      <c r="A2121" s="56" t="s">
        <v>828</v>
      </c>
      <c r="B2121" s="13">
        <v>25</v>
      </c>
      <c r="C2121" s="15" t="s">
        <v>402</v>
      </c>
      <c r="D2121" s="15" t="s">
        <v>403</v>
      </c>
      <c r="E2121" s="13"/>
      <c r="F2121" s="13"/>
      <c r="G2121" s="13" t="s">
        <v>256</v>
      </c>
      <c r="H2121" s="13">
        <v>5</v>
      </c>
      <c r="I2121" s="55">
        <v>145.31</v>
      </c>
      <c r="J2121" s="55">
        <v>44999</v>
      </c>
      <c r="K2121" s="15">
        <v>0</v>
      </c>
      <c r="L2121" s="15" t="s">
        <v>41</v>
      </c>
      <c r="M2121" s="62" t="s">
        <v>14</v>
      </c>
      <c r="N2121" s="56" t="s">
        <v>131</v>
      </c>
      <c r="O2121" s="56" t="s">
        <v>853</v>
      </c>
      <c r="S2121" s="56" t="s">
        <v>465</v>
      </c>
      <c r="T2121" s="13" t="s">
        <v>256</v>
      </c>
      <c r="U2121" s="13">
        <v>5</v>
      </c>
      <c r="V2121" s="13">
        <v>145.31</v>
      </c>
      <c r="W2121" s="125" t="s">
        <v>1017</v>
      </c>
      <c r="X2121" s="65">
        <v>45370</v>
      </c>
      <c r="Y2121" s="65">
        <v>45370</v>
      </c>
      <c r="Z2121" s="69" t="s">
        <v>1080</v>
      </c>
      <c r="AA2121" s="322">
        <v>43000</v>
      </c>
      <c r="AB2121" s="56">
        <v>48</v>
      </c>
      <c r="AC2121" s="56">
        <v>1</v>
      </c>
      <c r="AD2121" s="65">
        <v>45473</v>
      </c>
      <c r="AE2121" s="117">
        <v>300</v>
      </c>
      <c r="AF2121" s="117"/>
      <c r="AG2121" s="56" t="s">
        <v>441</v>
      </c>
      <c r="AH2121" s="65">
        <v>45455</v>
      </c>
      <c r="AI2121" s="65"/>
      <c r="AJ2121" s="65"/>
      <c r="AK2121" s="56" t="s">
        <v>1702</v>
      </c>
      <c r="AL2121" s="58">
        <v>300</v>
      </c>
      <c r="AN2121" s="58" t="s">
        <v>1666</v>
      </c>
      <c r="AP2121" s="58"/>
      <c r="AQ2121" s="58"/>
      <c r="AR2121" s="58"/>
      <c r="AW2121" s="163">
        <v>45454</v>
      </c>
      <c r="AX2121" s="165">
        <v>2776</v>
      </c>
      <c r="BA2121" s="176">
        <v>300</v>
      </c>
      <c r="BD2121" s="56"/>
      <c r="CS2121" s="58">
        <f>+AL2121+AT2121</f>
        <v>300</v>
      </c>
      <c r="CT2121" s="76">
        <f>+BA2121+BG2121+BM2121+BS2121+BY2121+CE2121+CK2121+CQ2121</f>
        <v>300</v>
      </c>
      <c r="CU2121" s="76">
        <f>+CS2121-CT2121</f>
        <v>0</v>
      </c>
      <c r="CV2121" s="81">
        <f>+AE2121-AL2121-AT2121</f>
        <v>0</v>
      </c>
    </row>
    <row r="2122" spans="1:100" ht="12.75">
      <c r="A2122" s="56" t="s">
        <v>828</v>
      </c>
      <c r="B2122" s="13">
        <v>25</v>
      </c>
      <c r="C2122" s="15" t="s">
        <v>402</v>
      </c>
      <c r="D2122" s="15" t="s">
        <v>403</v>
      </c>
      <c r="E2122" s="13"/>
      <c r="F2122" s="13"/>
      <c r="G2122" s="13" t="s">
        <v>256</v>
      </c>
      <c r="H2122" s="13">
        <v>5</v>
      </c>
      <c r="I2122" s="55">
        <v>145.31</v>
      </c>
      <c r="J2122" s="55">
        <v>44999</v>
      </c>
      <c r="K2122" s="15">
        <v>0</v>
      </c>
      <c r="L2122" s="15" t="s">
        <v>41</v>
      </c>
      <c r="M2122" s="62" t="s">
        <v>14</v>
      </c>
      <c r="N2122" s="56" t="s">
        <v>131</v>
      </c>
      <c r="O2122" s="56" t="s">
        <v>853</v>
      </c>
      <c r="S2122" s="56" t="s">
        <v>465</v>
      </c>
      <c r="T2122" s="13" t="s">
        <v>256</v>
      </c>
      <c r="U2122" s="13">
        <v>5</v>
      </c>
      <c r="V2122" s="13">
        <v>145.31</v>
      </c>
      <c r="W2122" s="125" t="s">
        <v>1017</v>
      </c>
      <c r="X2122" s="65">
        <v>45370</v>
      </c>
      <c r="Y2122" s="65">
        <v>45370</v>
      </c>
      <c r="Z2122" s="69" t="s">
        <v>1080</v>
      </c>
      <c r="AA2122" s="322">
        <v>43000</v>
      </c>
      <c r="AB2122" s="56">
        <v>48</v>
      </c>
      <c r="AC2122" s="56">
        <v>2</v>
      </c>
      <c r="AD2122" s="65">
        <v>45503</v>
      </c>
      <c r="AE2122" s="117">
        <v>300</v>
      </c>
      <c r="AF2122" s="117"/>
      <c r="AG2122" s="56" t="s">
        <v>441</v>
      </c>
      <c r="AH2122" s="65">
        <v>45478</v>
      </c>
      <c r="AI2122" s="65"/>
      <c r="AJ2122" s="65"/>
      <c r="AK2122" s="56" t="s">
        <v>1703</v>
      </c>
      <c r="AL2122" s="58">
        <v>300</v>
      </c>
      <c r="AN2122" s="58" t="s">
        <v>1668</v>
      </c>
      <c r="AP2122" s="58"/>
      <c r="AQ2122" s="58"/>
      <c r="AR2122" s="58"/>
      <c r="AW2122" s="163">
        <v>45477</v>
      </c>
      <c r="AX2122" s="165">
        <v>2860</v>
      </c>
      <c r="BA2122" s="176">
        <v>300</v>
      </c>
      <c r="BD2122" s="56"/>
      <c r="CS2122" s="58">
        <f>+AL2122+AT2122</f>
        <v>300</v>
      </c>
      <c r="CT2122" s="76">
        <f>+BA2122+BG2122+BM2122+BS2122+BY2122+CE2122+CK2122+CQ2122</f>
        <v>300</v>
      </c>
      <c r="CU2122" s="76">
        <f>+CS2122-CT2122</f>
        <v>0</v>
      </c>
      <c r="CV2122" s="81">
        <f>+AE2122-AL2122-AT2122</f>
        <v>0</v>
      </c>
    </row>
    <row r="2123" spans="1:100">
      <c r="A2123" s="56" t="s">
        <v>828</v>
      </c>
      <c r="B2123" s="13">
        <v>25</v>
      </c>
      <c r="C2123" s="15" t="s">
        <v>402</v>
      </c>
      <c r="D2123" s="15" t="s">
        <v>403</v>
      </c>
      <c r="E2123" s="13"/>
      <c r="F2123" s="13"/>
      <c r="G2123" s="13" t="s">
        <v>256</v>
      </c>
      <c r="H2123" s="13">
        <v>5</v>
      </c>
      <c r="I2123" s="55">
        <v>145.31</v>
      </c>
      <c r="J2123" s="55">
        <v>44999</v>
      </c>
      <c r="K2123" s="15">
        <v>0</v>
      </c>
      <c r="L2123" s="15" t="s">
        <v>41</v>
      </c>
      <c r="M2123" s="62" t="s">
        <v>14</v>
      </c>
      <c r="N2123" s="56" t="s">
        <v>131</v>
      </c>
      <c r="O2123" s="56" t="s">
        <v>853</v>
      </c>
      <c r="S2123" s="56" t="s">
        <v>465</v>
      </c>
      <c r="T2123" s="13" t="s">
        <v>256</v>
      </c>
      <c r="U2123" s="13">
        <v>5</v>
      </c>
      <c r="V2123" s="13">
        <v>145.31</v>
      </c>
      <c r="W2123" s="125" t="s">
        <v>1017</v>
      </c>
      <c r="X2123" s="65">
        <v>45370</v>
      </c>
      <c r="Y2123" s="65">
        <v>45370</v>
      </c>
      <c r="Z2123" s="69" t="s">
        <v>1080</v>
      </c>
      <c r="AA2123" s="322">
        <v>43000</v>
      </c>
      <c r="AB2123" s="56">
        <v>48</v>
      </c>
      <c r="AC2123" s="56">
        <v>3</v>
      </c>
      <c r="AD2123" s="65">
        <v>45534</v>
      </c>
      <c r="AE2123" s="117">
        <v>300</v>
      </c>
      <c r="AF2123" s="117"/>
      <c r="AG2123" s="56" t="s">
        <v>441</v>
      </c>
      <c r="AH2123" s="65">
        <v>45511</v>
      </c>
      <c r="AI2123" s="65"/>
      <c r="AJ2123" s="65"/>
      <c r="AK2123" s="56" t="s">
        <v>1704</v>
      </c>
      <c r="AL2123" s="58">
        <v>300</v>
      </c>
      <c r="AN2123" s="58" t="s">
        <v>1670</v>
      </c>
      <c r="AP2123" s="58"/>
      <c r="AQ2123" s="58"/>
      <c r="AR2123" s="58"/>
      <c r="AW2123" s="65">
        <v>45510</v>
      </c>
      <c r="AX2123" s="56">
        <v>2998</v>
      </c>
      <c r="BA2123" s="56">
        <v>300</v>
      </c>
      <c r="BD2123" s="56"/>
      <c r="CS2123" s="58">
        <f>+AL2123+AT2123</f>
        <v>300</v>
      </c>
      <c r="CT2123" s="76">
        <f>+BA2123+BG2123+BM2123+BS2123+BY2123+CE2123+CK2123+CQ2123</f>
        <v>300</v>
      </c>
      <c r="CU2123" s="76">
        <f>+CS2123-CT2123</f>
        <v>0</v>
      </c>
      <c r="CV2123" s="81">
        <f>+AE2123-AL2123-AT2123</f>
        <v>0</v>
      </c>
    </row>
    <row r="2124" spans="1:100">
      <c r="A2124" s="56" t="s">
        <v>828</v>
      </c>
      <c r="B2124" s="13">
        <v>25</v>
      </c>
      <c r="C2124" s="15" t="s">
        <v>402</v>
      </c>
      <c r="D2124" s="15" t="s">
        <v>403</v>
      </c>
      <c r="E2124" s="13"/>
      <c r="F2124" s="13"/>
      <c r="G2124" s="13" t="s">
        <v>256</v>
      </c>
      <c r="H2124" s="13">
        <v>5</v>
      </c>
      <c r="I2124" s="55">
        <v>145.31</v>
      </c>
      <c r="J2124" s="55">
        <v>44999</v>
      </c>
      <c r="K2124" s="15">
        <v>0</v>
      </c>
      <c r="L2124" s="15" t="s">
        <v>41</v>
      </c>
      <c r="M2124" s="62" t="s">
        <v>14</v>
      </c>
      <c r="N2124" s="56">
        <v>73176828</v>
      </c>
      <c r="O2124" s="56" t="s">
        <v>853</v>
      </c>
      <c r="S2124" s="56" t="s">
        <v>465</v>
      </c>
      <c r="T2124" s="13" t="s">
        <v>256</v>
      </c>
      <c r="U2124" s="13">
        <v>5</v>
      </c>
      <c r="V2124" s="13">
        <v>145.31</v>
      </c>
      <c r="W2124" s="125" t="s">
        <v>1017</v>
      </c>
      <c r="X2124" s="65">
        <v>45370</v>
      </c>
      <c r="Y2124" s="65">
        <v>45370</v>
      </c>
      <c r="Z2124" s="69" t="s">
        <v>1080</v>
      </c>
      <c r="AA2124" s="322">
        <v>43000</v>
      </c>
      <c r="AB2124" s="56">
        <v>48</v>
      </c>
      <c r="AC2124" s="56">
        <v>4</v>
      </c>
      <c r="AD2124" s="65">
        <v>45565</v>
      </c>
      <c r="AE2124" s="117">
        <v>300</v>
      </c>
      <c r="AF2124" s="117"/>
      <c r="AG2124" s="56" t="s">
        <v>441</v>
      </c>
      <c r="AH2124" s="65">
        <v>45538</v>
      </c>
      <c r="AI2124" s="65"/>
      <c r="AJ2124" s="65"/>
      <c r="AK2124" s="56" t="s">
        <v>1705</v>
      </c>
      <c r="AL2124" s="58">
        <v>300</v>
      </c>
      <c r="AN2124" s="58" t="s">
        <v>1672</v>
      </c>
      <c r="AP2124" s="58"/>
      <c r="AQ2124" s="58"/>
      <c r="AR2124" s="58"/>
      <c r="AW2124" s="65">
        <v>45538</v>
      </c>
      <c r="AX2124" s="56">
        <v>3108</v>
      </c>
      <c r="BA2124" s="56">
        <v>300</v>
      </c>
      <c r="BD2124" s="56"/>
      <c r="CS2124" s="58">
        <f>+AL2124+AT2124</f>
        <v>300</v>
      </c>
      <c r="CT2124" s="76">
        <f>+BA2124+BG2124+BM2124+BS2124+BY2124+CE2124+CK2124+CQ2124</f>
        <v>300</v>
      </c>
      <c r="CU2124" s="76">
        <f>+CS2124-CT2124</f>
        <v>0</v>
      </c>
      <c r="CV2124" s="81">
        <f>+AE2124-AL2124-AT2124</f>
        <v>0</v>
      </c>
    </row>
    <row r="2125" spans="1:100">
      <c r="A2125" s="56" t="s">
        <v>828</v>
      </c>
      <c r="B2125" s="13">
        <v>25</v>
      </c>
      <c r="C2125" s="15" t="s">
        <v>402</v>
      </c>
      <c r="D2125" s="15" t="s">
        <v>403</v>
      </c>
      <c r="E2125" s="13"/>
      <c r="F2125" s="13"/>
      <c r="G2125" s="13" t="s">
        <v>256</v>
      </c>
      <c r="H2125" s="13">
        <v>5</v>
      </c>
      <c r="I2125" s="55">
        <v>145.31</v>
      </c>
      <c r="J2125" s="55">
        <v>44999</v>
      </c>
      <c r="K2125" s="15">
        <v>0</v>
      </c>
      <c r="L2125" s="15" t="s">
        <v>41</v>
      </c>
      <c r="M2125" s="62" t="s">
        <v>14</v>
      </c>
      <c r="N2125" s="56" t="s">
        <v>131</v>
      </c>
      <c r="O2125" s="56" t="s">
        <v>853</v>
      </c>
      <c r="S2125" s="56" t="s">
        <v>465</v>
      </c>
      <c r="T2125" s="13" t="s">
        <v>256</v>
      </c>
      <c r="U2125" s="13">
        <v>5</v>
      </c>
      <c r="V2125" s="13">
        <v>145.31</v>
      </c>
      <c r="W2125" s="125" t="s">
        <v>1017</v>
      </c>
      <c r="X2125" s="65">
        <v>45370</v>
      </c>
      <c r="Y2125" s="65">
        <v>45370</v>
      </c>
      <c r="Z2125" s="69" t="s">
        <v>1080</v>
      </c>
      <c r="AA2125" s="322">
        <v>43000</v>
      </c>
      <c r="AB2125" s="56">
        <v>48</v>
      </c>
      <c r="AC2125" s="56">
        <v>5</v>
      </c>
      <c r="AD2125" s="65">
        <v>45595</v>
      </c>
      <c r="AE2125" s="117">
        <v>300</v>
      </c>
      <c r="AF2125" s="117"/>
      <c r="AG2125" s="56" t="s">
        <v>441</v>
      </c>
      <c r="AH2125" s="65">
        <v>45567</v>
      </c>
      <c r="AI2125" s="65"/>
      <c r="AJ2125" s="65"/>
      <c r="AK2125" s="56" t="s">
        <v>1706</v>
      </c>
      <c r="AL2125" s="58">
        <v>300</v>
      </c>
      <c r="AN2125" s="58" t="s">
        <v>1674</v>
      </c>
      <c r="AP2125" s="58"/>
      <c r="AQ2125" s="58"/>
      <c r="AR2125" s="58"/>
      <c r="AW2125" s="65">
        <v>45566</v>
      </c>
      <c r="AX2125" s="56">
        <v>3231</v>
      </c>
      <c r="BA2125" s="56">
        <v>300</v>
      </c>
      <c r="BD2125" s="56"/>
      <c r="CS2125" s="58">
        <f>+AL2125+AT2125</f>
        <v>300</v>
      </c>
      <c r="CT2125" s="76">
        <f>+BA2125+BG2125+BM2125+BS2125+BY2125+CE2125+CK2125+CQ2125</f>
        <v>300</v>
      </c>
      <c r="CU2125" s="76">
        <f>+CS2125-CT2125</f>
        <v>0</v>
      </c>
      <c r="CV2125" s="81">
        <f>+AE2125-AL2125-AT2125</f>
        <v>0</v>
      </c>
    </row>
    <row r="2126" spans="1:100">
      <c r="A2126" s="56" t="s">
        <v>828</v>
      </c>
      <c r="B2126" s="13">
        <v>25</v>
      </c>
      <c r="C2126" s="15" t="s">
        <v>402</v>
      </c>
      <c r="D2126" s="15" t="s">
        <v>403</v>
      </c>
      <c r="E2126" s="13"/>
      <c r="F2126" s="13"/>
      <c r="G2126" s="13" t="s">
        <v>256</v>
      </c>
      <c r="H2126" s="13">
        <v>5</v>
      </c>
      <c r="I2126" s="55">
        <v>145.31</v>
      </c>
      <c r="J2126" s="55">
        <v>44999</v>
      </c>
      <c r="K2126" s="15">
        <v>0</v>
      </c>
      <c r="L2126" s="15" t="s">
        <v>41</v>
      </c>
      <c r="M2126" s="62" t="s">
        <v>14</v>
      </c>
      <c r="N2126" s="56" t="s">
        <v>131</v>
      </c>
      <c r="O2126" s="56" t="s">
        <v>853</v>
      </c>
      <c r="S2126" s="56" t="s">
        <v>465</v>
      </c>
      <c r="T2126" s="13" t="s">
        <v>256</v>
      </c>
      <c r="U2126" s="13">
        <v>5</v>
      </c>
      <c r="V2126" s="13">
        <v>145.31</v>
      </c>
      <c r="W2126" s="125" t="s">
        <v>1017</v>
      </c>
      <c r="X2126" s="65">
        <v>45370</v>
      </c>
      <c r="Y2126" s="65">
        <v>45370</v>
      </c>
      <c r="Z2126" s="69" t="s">
        <v>1080</v>
      </c>
      <c r="AA2126" s="322">
        <v>43000</v>
      </c>
      <c r="AB2126" s="56">
        <v>48</v>
      </c>
      <c r="AC2126" s="56">
        <v>6</v>
      </c>
      <c r="AD2126" s="65">
        <v>45626</v>
      </c>
      <c r="AE2126" s="117">
        <v>300</v>
      </c>
      <c r="AF2126" s="117"/>
      <c r="AG2126" s="56" t="s">
        <v>441</v>
      </c>
      <c r="AH2126" s="65">
        <v>45602</v>
      </c>
      <c r="AI2126" s="65"/>
      <c r="AJ2126" s="65"/>
      <c r="AK2126" s="56" t="s">
        <v>1707</v>
      </c>
      <c r="AL2126" s="58">
        <v>300</v>
      </c>
      <c r="AN2126" s="58" t="s">
        <v>1676</v>
      </c>
      <c r="AP2126" s="58"/>
      <c r="AQ2126" s="58"/>
      <c r="AR2126" s="58"/>
      <c r="AW2126" s="65">
        <v>45601</v>
      </c>
      <c r="AX2126" s="56">
        <v>3374</v>
      </c>
      <c r="BA2126" s="56">
        <v>300</v>
      </c>
      <c r="BD2126" s="56"/>
      <c r="CS2126" s="58">
        <f>+AL2126+AT2126</f>
        <v>300</v>
      </c>
      <c r="CT2126" s="76">
        <f>+BA2126+BG2126+BM2126+BS2126+BY2126+CE2126+CK2126+CQ2126</f>
        <v>300</v>
      </c>
      <c r="CU2126" s="76">
        <f>+CS2126-CT2126</f>
        <v>0</v>
      </c>
      <c r="CV2126" s="81">
        <f>+AE2126-AL2126-AT2126</f>
        <v>0</v>
      </c>
    </row>
    <row r="2127" spans="1:100">
      <c r="A2127" s="56" t="s">
        <v>828</v>
      </c>
      <c r="B2127" s="13">
        <v>25</v>
      </c>
      <c r="C2127" s="15" t="s">
        <v>402</v>
      </c>
      <c r="D2127" s="15" t="s">
        <v>403</v>
      </c>
      <c r="E2127" s="13"/>
      <c r="F2127" s="13"/>
      <c r="G2127" s="13" t="s">
        <v>256</v>
      </c>
      <c r="H2127" s="13">
        <v>5</v>
      </c>
      <c r="I2127" s="55">
        <v>145.31</v>
      </c>
      <c r="J2127" s="55">
        <v>44999</v>
      </c>
      <c r="K2127" s="15">
        <v>0</v>
      </c>
      <c r="L2127" s="15" t="s">
        <v>41</v>
      </c>
      <c r="M2127" s="62" t="s">
        <v>14</v>
      </c>
      <c r="N2127" s="56" t="s">
        <v>131</v>
      </c>
      <c r="O2127" s="56" t="s">
        <v>853</v>
      </c>
      <c r="S2127" s="56" t="s">
        <v>465</v>
      </c>
      <c r="T2127" s="13" t="s">
        <v>256</v>
      </c>
      <c r="U2127" s="13">
        <v>5</v>
      </c>
      <c r="V2127" s="13">
        <v>145.31</v>
      </c>
      <c r="W2127" s="125" t="s">
        <v>1017</v>
      </c>
      <c r="X2127" s="65">
        <v>45370</v>
      </c>
      <c r="Y2127" s="65">
        <v>45370</v>
      </c>
      <c r="Z2127" s="69" t="s">
        <v>1080</v>
      </c>
      <c r="AA2127" s="322">
        <v>43000</v>
      </c>
      <c r="AB2127" s="56">
        <v>48</v>
      </c>
      <c r="AC2127" s="56">
        <v>7</v>
      </c>
      <c r="AD2127" s="65">
        <v>45656</v>
      </c>
      <c r="AE2127" s="117">
        <v>300</v>
      </c>
      <c r="AF2127" s="117"/>
      <c r="AG2127" s="56" t="s">
        <v>441</v>
      </c>
      <c r="AH2127" s="65">
        <v>45646</v>
      </c>
      <c r="AI2127" s="65"/>
      <c r="AJ2127" s="65"/>
      <c r="AK2127" s="56" t="s">
        <v>1708</v>
      </c>
      <c r="AL2127" s="58">
        <v>300</v>
      </c>
      <c r="AN2127" s="58" t="s">
        <v>1678</v>
      </c>
      <c r="AP2127" s="58"/>
      <c r="AQ2127" s="58"/>
      <c r="AR2127" s="58"/>
      <c r="AW2127" s="65">
        <v>45645</v>
      </c>
      <c r="AX2127" s="56">
        <v>3514</v>
      </c>
      <c r="BA2127" s="56">
        <v>300</v>
      </c>
      <c r="BD2127" s="56"/>
      <c r="CS2127" s="58">
        <f>+AL2127+AT2127</f>
        <v>300</v>
      </c>
      <c r="CT2127" s="76">
        <f>+BA2127+BG2127+BM2127+BS2127+BY2127+CE2127+CK2127+CQ2127</f>
        <v>300</v>
      </c>
      <c r="CU2127" s="76">
        <f>+CS2127-CT2127</f>
        <v>0</v>
      </c>
      <c r="CV2127" s="81">
        <f>+AE2127-AL2127-AT2127</f>
        <v>0</v>
      </c>
    </row>
    <row r="2128" spans="1:100">
      <c r="A2128" s="56" t="s">
        <v>828</v>
      </c>
      <c r="B2128" s="13">
        <v>25</v>
      </c>
      <c r="C2128" s="15" t="s">
        <v>402</v>
      </c>
      <c r="D2128" s="15" t="s">
        <v>403</v>
      </c>
      <c r="E2128" s="13"/>
      <c r="F2128" s="13"/>
      <c r="G2128" s="13" t="s">
        <v>256</v>
      </c>
      <c r="H2128" s="13">
        <v>5</v>
      </c>
      <c r="I2128" s="55">
        <v>145.31</v>
      </c>
      <c r="J2128" s="55">
        <v>44999</v>
      </c>
      <c r="K2128" s="15">
        <v>0</v>
      </c>
      <c r="L2128" s="15" t="s">
        <v>41</v>
      </c>
      <c r="M2128" s="62" t="s">
        <v>14</v>
      </c>
      <c r="N2128" s="56" t="s">
        <v>131</v>
      </c>
      <c r="O2128" s="56" t="s">
        <v>853</v>
      </c>
      <c r="S2128" s="56" t="s">
        <v>465</v>
      </c>
      <c r="T2128" s="13" t="s">
        <v>256</v>
      </c>
      <c r="U2128" s="13">
        <v>5</v>
      </c>
      <c r="V2128" s="13">
        <v>145.31</v>
      </c>
      <c r="W2128" s="125" t="s">
        <v>1017</v>
      </c>
      <c r="X2128" s="65">
        <v>45370</v>
      </c>
      <c r="Y2128" s="65">
        <v>45370</v>
      </c>
      <c r="Z2128" s="69" t="s">
        <v>1080</v>
      </c>
      <c r="AA2128" s="322">
        <v>43000</v>
      </c>
      <c r="AB2128" s="56">
        <v>48</v>
      </c>
      <c r="AC2128" s="56">
        <v>8</v>
      </c>
      <c r="AD2128" s="65">
        <v>45687</v>
      </c>
      <c r="AE2128" s="117">
        <v>300</v>
      </c>
      <c r="AF2128" s="117"/>
      <c r="AG2128" s="56" t="s">
        <v>441</v>
      </c>
      <c r="AH2128" s="65">
        <v>45670</v>
      </c>
      <c r="AI2128" s="65"/>
      <c r="AJ2128" s="65"/>
      <c r="AK2128" s="56" t="s">
        <v>1709</v>
      </c>
      <c r="AL2128" s="58">
        <v>300</v>
      </c>
      <c r="AN2128" s="58" t="s">
        <v>1679</v>
      </c>
      <c r="AP2128" s="58"/>
      <c r="AQ2128" s="58"/>
      <c r="AR2128" s="58"/>
      <c r="AW2128" s="65">
        <v>45667</v>
      </c>
      <c r="AX2128" s="56">
        <v>3593</v>
      </c>
      <c r="BA2128" s="56">
        <v>300</v>
      </c>
      <c r="BD2128" s="56"/>
      <c r="CS2128" s="58">
        <f>+AL2128+AT2128</f>
        <v>300</v>
      </c>
      <c r="CT2128" s="76">
        <f>+BA2128+BG2128+BM2128+BS2128+BY2128+CE2128+CK2128+CQ2128</f>
        <v>300</v>
      </c>
      <c r="CU2128" s="76">
        <f>+CS2128-CT2128</f>
        <v>0</v>
      </c>
      <c r="CV2128" s="81">
        <f>+AE2128-AL2128-AT2128</f>
        <v>0</v>
      </c>
    </row>
    <row r="2129" spans="1:100">
      <c r="A2129" s="56" t="s">
        <v>828</v>
      </c>
      <c r="B2129" s="13">
        <v>25</v>
      </c>
      <c r="C2129" s="15" t="s">
        <v>402</v>
      </c>
      <c r="D2129" s="15" t="s">
        <v>403</v>
      </c>
      <c r="E2129" s="13"/>
      <c r="F2129" s="13"/>
      <c r="G2129" s="13" t="s">
        <v>256</v>
      </c>
      <c r="H2129" s="13">
        <v>5</v>
      </c>
      <c r="I2129" s="55">
        <v>145.31</v>
      </c>
      <c r="J2129" s="55">
        <v>44999</v>
      </c>
      <c r="K2129" s="15">
        <v>0</v>
      </c>
      <c r="L2129" s="15" t="s">
        <v>41</v>
      </c>
      <c r="M2129" s="62" t="s">
        <v>14</v>
      </c>
      <c r="N2129" s="56" t="s">
        <v>131</v>
      </c>
      <c r="O2129" s="56" t="s">
        <v>853</v>
      </c>
      <c r="S2129" s="56" t="s">
        <v>465</v>
      </c>
      <c r="T2129" s="13" t="s">
        <v>256</v>
      </c>
      <c r="U2129" s="13">
        <v>5</v>
      </c>
      <c r="V2129" s="13">
        <v>145.31</v>
      </c>
      <c r="W2129" s="125" t="s">
        <v>1017</v>
      </c>
      <c r="X2129" s="65">
        <v>45370</v>
      </c>
      <c r="Y2129" s="65">
        <v>45370</v>
      </c>
      <c r="Z2129" s="69" t="s">
        <v>1080</v>
      </c>
      <c r="AA2129" s="322">
        <v>43000</v>
      </c>
      <c r="AB2129" s="56">
        <v>48</v>
      </c>
      <c r="AC2129" s="56">
        <v>9</v>
      </c>
      <c r="AD2129" s="65">
        <v>45716</v>
      </c>
      <c r="AE2129" s="117">
        <v>300</v>
      </c>
      <c r="AF2129" s="117"/>
      <c r="AG2129" s="56" t="s">
        <v>441</v>
      </c>
      <c r="AH2129" s="65">
        <v>45706</v>
      </c>
      <c r="AI2129" s="65"/>
      <c r="AJ2129" s="65"/>
      <c r="AK2129" s="56" t="s">
        <v>1710</v>
      </c>
      <c r="AL2129" s="58">
        <v>300</v>
      </c>
      <c r="AN2129" s="58" t="s">
        <v>1681</v>
      </c>
      <c r="AP2129" s="58"/>
      <c r="AQ2129" s="58"/>
      <c r="AR2129" s="58"/>
      <c r="AW2129" s="65">
        <v>45705</v>
      </c>
      <c r="AX2129" s="56">
        <v>3764</v>
      </c>
      <c r="BA2129" s="56">
        <v>300</v>
      </c>
      <c r="BD2129" s="56"/>
      <c r="CS2129" s="58">
        <f>+AL2129+AT2129</f>
        <v>300</v>
      </c>
      <c r="CT2129" s="76">
        <f>+BA2129+BG2129+BM2129+BS2129+BY2129+CE2129+CK2129+CQ2129</f>
        <v>300</v>
      </c>
      <c r="CU2129" s="76">
        <f>+CS2129-CT2129</f>
        <v>0</v>
      </c>
      <c r="CV2129" s="81">
        <f>+AE2129-AL2129-AT2129</f>
        <v>0</v>
      </c>
    </row>
    <row r="2130" spans="1:100">
      <c r="A2130" s="56" t="s">
        <v>828</v>
      </c>
      <c r="B2130" s="13">
        <v>25</v>
      </c>
      <c r="C2130" s="15" t="s">
        <v>402</v>
      </c>
      <c r="D2130" s="15" t="s">
        <v>403</v>
      </c>
      <c r="E2130" s="13"/>
      <c r="F2130" s="13"/>
      <c r="G2130" s="13" t="s">
        <v>256</v>
      </c>
      <c r="H2130" s="13">
        <v>5</v>
      </c>
      <c r="I2130" s="55">
        <v>145.31</v>
      </c>
      <c r="J2130" s="55">
        <v>44999</v>
      </c>
      <c r="K2130" s="15">
        <v>0</v>
      </c>
      <c r="L2130" s="15" t="s">
        <v>41</v>
      </c>
      <c r="M2130" s="62" t="s">
        <v>14</v>
      </c>
      <c r="N2130" s="56" t="s">
        <v>131</v>
      </c>
      <c r="O2130" s="56" t="s">
        <v>853</v>
      </c>
      <c r="S2130" s="56" t="s">
        <v>465</v>
      </c>
      <c r="T2130" s="13" t="s">
        <v>256</v>
      </c>
      <c r="U2130" s="13">
        <v>5</v>
      </c>
      <c r="V2130" s="13">
        <v>145.31</v>
      </c>
      <c r="W2130" s="125" t="s">
        <v>1017</v>
      </c>
      <c r="X2130" s="65">
        <v>45370</v>
      </c>
      <c r="Y2130" s="65">
        <v>45370</v>
      </c>
      <c r="Z2130" s="69" t="s">
        <v>1080</v>
      </c>
      <c r="AA2130" s="322">
        <v>43000</v>
      </c>
      <c r="AB2130" s="56">
        <v>48</v>
      </c>
      <c r="AC2130" s="56">
        <v>10</v>
      </c>
      <c r="AD2130" s="65">
        <v>45746</v>
      </c>
      <c r="AE2130" s="117">
        <v>300</v>
      </c>
      <c r="AF2130" s="117"/>
      <c r="AG2130" s="56" t="s">
        <v>441</v>
      </c>
      <c r="AH2130" s="65">
        <v>45730</v>
      </c>
      <c r="AI2130" s="65"/>
      <c r="AJ2130" s="65"/>
      <c r="AK2130" s="56" t="s">
        <v>1711</v>
      </c>
      <c r="AL2130" s="58">
        <v>300</v>
      </c>
      <c r="AN2130" s="58" t="s">
        <v>1683</v>
      </c>
      <c r="AP2130" s="58"/>
      <c r="AQ2130" s="58"/>
      <c r="AR2130" s="58"/>
      <c r="AW2130" s="65">
        <v>45729</v>
      </c>
      <c r="AX2130" s="56">
        <v>3880</v>
      </c>
      <c r="BA2130" s="56">
        <v>300</v>
      </c>
      <c r="BD2130" s="56"/>
      <c r="CS2130" s="58">
        <f>+AL2130+AT2130</f>
        <v>300</v>
      </c>
      <c r="CT2130" s="76">
        <f>+BA2130+BG2130+BM2130+BS2130+BY2130+CE2130+CK2130+CQ2130</f>
        <v>300</v>
      </c>
      <c r="CU2130" s="76">
        <f>+CS2130-CT2130</f>
        <v>0</v>
      </c>
      <c r="CV2130" s="81">
        <f>+AE2130-AL2130-AT2130</f>
        <v>0</v>
      </c>
    </row>
    <row r="2131" spans="1:100">
      <c r="A2131" s="56" t="s">
        <v>828</v>
      </c>
      <c r="B2131" s="13">
        <v>25</v>
      </c>
      <c r="C2131" s="15" t="s">
        <v>402</v>
      </c>
      <c r="D2131" s="15" t="s">
        <v>403</v>
      </c>
      <c r="E2131" s="13"/>
      <c r="F2131" s="13"/>
      <c r="G2131" s="13" t="s">
        <v>256</v>
      </c>
      <c r="H2131" s="13">
        <v>5</v>
      </c>
      <c r="I2131" s="55">
        <v>145.31</v>
      </c>
      <c r="J2131" s="55">
        <v>44999</v>
      </c>
      <c r="K2131" s="15">
        <v>0</v>
      </c>
      <c r="L2131" s="15" t="s">
        <v>41</v>
      </c>
      <c r="M2131" s="62" t="s">
        <v>14</v>
      </c>
      <c r="N2131" s="56" t="s">
        <v>131</v>
      </c>
      <c r="O2131" s="56" t="s">
        <v>853</v>
      </c>
      <c r="S2131" s="56" t="s">
        <v>465</v>
      </c>
      <c r="T2131" s="13" t="s">
        <v>256</v>
      </c>
      <c r="U2131" s="13">
        <v>5</v>
      </c>
      <c r="V2131" s="13">
        <v>145.31</v>
      </c>
      <c r="W2131" s="125" t="s">
        <v>1017</v>
      </c>
      <c r="X2131" s="65">
        <v>45370</v>
      </c>
      <c r="Y2131" s="65">
        <v>45370</v>
      </c>
      <c r="Z2131" s="69" t="s">
        <v>1080</v>
      </c>
      <c r="AA2131" s="322">
        <v>43000</v>
      </c>
      <c r="AB2131" s="56">
        <v>48</v>
      </c>
      <c r="AC2131" s="56">
        <v>11</v>
      </c>
      <c r="AD2131" s="65">
        <v>45777</v>
      </c>
      <c r="AE2131" s="117">
        <v>300</v>
      </c>
      <c r="AF2131" s="117"/>
      <c r="AG2131" s="56" t="s">
        <v>441</v>
      </c>
      <c r="AH2131" s="65">
        <v>45762</v>
      </c>
      <c r="AI2131" s="65"/>
      <c r="AJ2131" s="65"/>
      <c r="AK2131" s="56" t="s">
        <v>1712</v>
      </c>
      <c r="AL2131" s="58">
        <v>300</v>
      </c>
      <c r="AN2131" s="58" t="s">
        <v>1685</v>
      </c>
      <c r="AP2131" s="58"/>
      <c r="AQ2131" s="58"/>
      <c r="AR2131" s="58"/>
      <c r="AW2131" s="65">
        <v>45762</v>
      </c>
      <c r="AX2131" s="56">
        <v>4013</v>
      </c>
      <c r="BA2131" s="56">
        <v>300</v>
      </c>
      <c r="BD2131" s="56"/>
      <c r="CS2131" s="58">
        <f>+AL2131+AT2131</f>
        <v>300</v>
      </c>
      <c r="CT2131" s="76">
        <f>+BA2131+BG2131+BM2131+BS2131+BY2131+CE2131+CK2131+CQ2131</f>
        <v>300</v>
      </c>
      <c r="CU2131" s="76">
        <f>+CS2131-CT2131</f>
        <v>0</v>
      </c>
      <c r="CV2131" s="81">
        <f>+AE2131-AL2131-AT2131</f>
        <v>0</v>
      </c>
    </row>
    <row r="2132" spans="1:100">
      <c r="A2132" s="56" t="s">
        <v>828</v>
      </c>
      <c r="B2132" s="13">
        <v>25</v>
      </c>
      <c r="C2132" s="15" t="s">
        <v>402</v>
      </c>
      <c r="D2132" s="15" t="s">
        <v>403</v>
      </c>
      <c r="E2132" s="13"/>
      <c r="F2132" s="13"/>
      <c r="G2132" s="13" t="s">
        <v>256</v>
      </c>
      <c r="H2132" s="13">
        <v>5</v>
      </c>
      <c r="I2132" s="55">
        <v>145.31</v>
      </c>
      <c r="J2132" s="55">
        <v>44999</v>
      </c>
      <c r="K2132" s="15">
        <v>0</v>
      </c>
      <c r="L2132" s="15" t="s">
        <v>41</v>
      </c>
      <c r="M2132" s="62" t="s">
        <v>14</v>
      </c>
      <c r="N2132" s="56" t="s">
        <v>131</v>
      </c>
      <c r="O2132" s="56" t="s">
        <v>853</v>
      </c>
      <c r="S2132" s="56" t="s">
        <v>465</v>
      </c>
      <c r="T2132" s="13" t="s">
        <v>256</v>
      </c>
      <c r="U2132" s="13">
        <v>5</v>
      </c>
      <c r="V2132" s="13">
        <v>145.31</v>
      </c>
      <c r="W2132" s="125" t="s">
        <v>1017</v>
      </c>
      <c r="X2132" s="65">
        <v>45370</v>
      </c>
      <c r="Y2132" s="65">
        <v>45370</v>
      </c>
      <c r="Z2132" s="69" t="s">
        <v>1080</v>
      </c>
      <c r="AA2132" s="322">
        <v>43000</v>
      </c>
      <c r="AB2132" s="56">
        <v>48</v>
      </c>
      <c r="AC2132" s="56">
        <v>12</v>
      </c>
      <c r="AD2132" s="65">
        <v>45807</v>
      </c>
      <c r="AE2132" s="117">
        <v>300</v>
      </c>
      <c r="AF2132" s="117"/>
      <c r="AG2132" s="56" t="s">
        <v>441</v>
      </c>
      <c r="AH2132" s="65">
        <v>45792</v>
      </c>
      <c r="AI2132" s="65"/>
      <c r="AJ2132" s="65"/>
      <c r="AK2132" s="56" t="s">
        <v>1713</v>
      </c>
      <c r="AL2132" s="58">
        <v>300</v>
      </c>
      <c r="AN2132" s="58" t="s">
        <v>1688</v>
      </c>
      <c r="AP2132" s="58"/>
      <c r="AQ2132" s="58"/>
      <c r="AR2132" s="58"/>
      <c r="AW2132" s="65">
        <v>45792</v>
      </c>
      <c r="AX2132" s="56">
        <v>4166</v>
      </c>
      <c r="BA2132" s="56">
        <v>300</v>
      </c>
      <c r="BD2132" s="56"/>
      <c r="CS2132" s="58">
        <f>+AL2132+AT2132</f>
        <v>300</v>
      </c>
      <c r="CT2132" s="76">
        <f>+BA2132+BG2132+BM2132+BS2132+BY2132+CE2132+CK2132+CQ2132</f>
        <v>300</v>
      </c>
      <c r="CU2132" s="76">
        <f>+CS2132-CT2132</f>
        <v>0</v>
      </c>
      <c r="CV2132" s="81">
        <f>+AE2132-AL2132-AT2132</f>
        <v>0</v>
      </c>
    </row>
    <row r="2133" spans="1:100">
      <c r="A2133" s="56" t="s">
        <v>828</v>
      </c>
      <c r="B2133" s="13">
        <v>25</v>
      </c>
      <c r="C2133" s="15" t="s">
        <v>402</v>
      </c>
      <c r="D2133" s="15" t="s">
        <v>403</v>
      </c>
      <c r="E2133" s="13"/>
      <c r="F2133" s="13"/>
      <c r="G2133" s="13" t="s">
        <v>256</v>
      </c>
      <c r="H2133" s="13">
        <v>5</v>
      </c>
      <c r="I2133" s="55">
        <v>145.31</v>
      </c>
      <c r="J2133" s="55">
        <v>44999</v>
      </c>
      <c r="K2133" s="15">
        <v>0</v>
      </c>
      <c r="L2133" s="15" t="s">
        <v>41</v>
      </c>
      <c r="M2133" s="62" t="s">
        <v>14</v>
      </c>
      <c r="N2133" s="56" t="s">
        <v>131</v>
      </c>
      <c r="O2133" s="56" t="s">
        <v>853</v>
      </c>
      <c r="S2133" s="56" t="s">
        <v>465</v>
      </c>
      <c r="T2133" s="13" t="s">
        <v>256</v>
      </c>
      <c r="U2133" s="13">
        <v>5</v>
      </c>
      <c r="V2133" s="13">
        <v>145.31</v>
      </c>
      <c r="W2133" s="125" t="s">
        <v>1017</v>
      </c>
      <c r="X2133" s="65">
        <v>45370</v>
      </c>
      <c r="Y2133" s="65">
        <v>45370</v>
      </c>
      <c r="Z2133" s="69" t="s">
        <v>1080</v>
      </c>
      <c r="AA2133" s="322">
        <v>43000</v>
      </c>
      <c r="AB2133" s="56">
        <v>48</v>
      </c>
      <c r="AC2133" s="56">
        <v>13</v>
      </c>
      <c r="AD2133" s="65">
        <v>45838</v>
      </c>
      <c r="AE2133" s="117">
        <v>928</v>
      </c>
      <c r="AF2133" s="117"/>
      <c r="AG2133" s="56" t="s">
        <v>441</v>
      </c>
      <c r="AH2133" s="65">
        <v>45825</v>
      </c>
      <c r="AI2133" s="65"/>
      <c r="AJ2133" s="65"/>
      <c r="AK2133" s="56" t="s">
        <v>1714</v>
      </c>
      <c r="AL2133" s="58">
        <v>928</v>
      </c>
      <c r="AN2133" s="58" t="s">
        <v>1690</v>
      </c>
      <c r="AP2133" s="58"/>
      <c r="AQ2133" s="58"/>
      <c r="AR2133" s="58"/>
      <c r="AW2133" s="65">
        <v>45824</v>
      </c>
      <c r="AX2133" s="56">
        <v>4306</v>
      </c>
      <c r="BA2133" s="56">
        <v>928</v>
      </c>
      <c r="BD2133" s="56"/>
      <c r="CS2133" s="58">
        <f>+AL2133+AT2133</f>
        <v>928</v>
      </c>
      <c r="CT2133" s="76">
        <f>+BA2133+BG2133+BM2133+BS2133+BY2133+CE2133+CK2133+CQ2133</f>
        <v>928</v>
      </c>
      <c r="CU2133" s="76">
        <f>+CS2133-CT2133</f>
        <v>0</v>
      </c>
      <c r="CV2133" s="81">
        <f>+AE2133-AL2133-AT2133</f>
        <v>0</v>
      </c>
    </row>
    <row r="2134" spans="1:100">
      <c r="A2134" s="56" t="s">
        <v>828</v>
      </c>
      <c r="B2134" s="13">
        <v>25</v>
      </c>
      <c r="C2134" s="15" t="s">
        <v>402</v>
      </c>
      <c r="D2134" s="15" t="s">
        <v>403</v>
      </c>
      <c r="E2134" s="13"/>
      <c r="F2134" s="13"/>
      <c r="G2134" s="13" t="s">
        <v>256</v>
      </c>
      <c r="H2134" s="13">
        <v>5</v>
      </c>
      <c r="I2134" s="55">
        <v>145.31</v>
      </c>
      <c r="J2134" s="55">
        <v>44999</v>
      </c>
      <c r="K2134" s="15">
        <v>0</v>
      </c>
      <c r="L2134" s="15" t="s">
        <v>41</v>
      </c>
      <c r="M2134" s="62" t="s">
        <v>14</v>
      </c>
      <c r="N2134" s="56" t="s">
        <v>131</v>
      </c>
      <c r="O2134" s="56" t="s">
        <v>853</v>
      </c>
      <c r="S2134" s="56" t="s">
        <v>465</v>
      </c>
      <c r="T2134" s="13" t="s">
        <v>256</v>
      </c>
      <c r="U2134" s="13">
        <v>5</v>
      </c>
      <c r="V2134" s="13">
        <v>145.31</v>
      </c>
      <c r="W2134" s="125" t="s">
        <v>1017</v>
      </c>
      <c r="X2134" s="65">
        <v>45370</v>
      </c>
      <c r="Y2134" s="65">
        <v>45370</v>
      </c>
      <c r="Z2134" s="69" t="s">
        <v>1080</v>
      </c>
      <c r="AA2134" s="322">
        <v>43000</v>
      </c>
      <c r="AB2134" s="56">
        <v>48</v>
      </c>
      <c r="AC2134" s="56">
        <v>14</v>
      </c>
      <c r="AD2134" s="65">
        <v>45868</v>
      </c>
      <c r="AE2134" s="117">
        <v>928</v>
      </c>
      <c r="AF2134" s="117"/>
      <c r="AG2134" s="56" t="s">
        <v>441</v>
      </c>
      <c r="AH2134" s="65">
        <v>45855</v>
      </c>
      <c r="AI2134" s="65"/>
      <c r="AJ2134" s="65"/>
      <c r="AK2134" s="56" t="s">
        <v>1715</v>
      </c>
      <c r="AL2134" s="58">
        <v>928</v>
      </c>
      <c r="AN2134" s="58" t="s">
        <v>1692</v>
      </c>
      <c r="AP2134" s="58"/>
      <c r="AQ2134" s="58"/>
      <c r="AR2134" s="58"/>
      <c r="AW2134" s="65">
        <v>45853</v>
      </c>
      <c r="AX2134" s="56">
        <v>4421</v>
      </c>
      <c r="BA2134" s="56">
        <v>928</v>
      </c>
      <c r="BD2134" s="56"/>
      <c r="CS2134" s="58">
        <f>+AL2134+AT2134</f>
        <v>928</v>
      </c>
      <c r="CT2134" s="76">
        <f>+BA2134+BG2134+BM2134+BS2134+BY2134+CE2134+CK2134+CQ2134</f>
        <v>928</v>
      </c>
      <c r="CU2134" s="76">
        <f>+CS2134-CT2134</f>
        <v>0</v>
      </c>
      <c r="CV2134" s="81">
        <f>+AE2134-AL2134-AT2134</f>
        <v>0</v>
      </c>
    </row>
    <row r="2135" spans="1:100">
      <c r="A2135" s="56" t="s">
        <v>828</v>
      </c>
      <c r="B2135" s="13">
        <v>25</v>
      </c>
      <c r="C2135" s="15" t="s">
        <v>402</v>
      </c>
      <c r="D2135" s="15" t="s">
        <v>403</v>
      </c>
      <c r="E2135" s="13"/>
      <c r="F2135" s="13"/>
      <c r="G2135" s="13" t="s">
        <v>256</v>
      </c>
      <c r="H2135" s="13">
        <v>5</v>
      </c>
      <c r="I2135" s="55">
        <v>145.31</v>
      </c>
      <c r="J2135" s="55">
        <v>44999</v>
      </c>
      <c r="K2135" s="15">
        <v>0</v>
      </c>
      <c r="L2135" s="15" t="s">
        <v>41</v>
      </c>
      <c r="M2135" s="62" t="s">
        <v>14</v>
      </c>
      <c r="N2135" s="56" t="s">
        <v>131</v>
      </c>
      <c r="O2135" s="56" t="s">
        <v>853</v>
      </c>
      <c r="S2135" s="56" t="s">
        <v>465</v>
      </c>
      <c r="T2135" s="13" t="s">
        <v>256</v>
      </c>
      <c r="U2135" s="13">
        <v>5</v>
      </c>
      <c r="V2135" s="13">
        <v>145.31</v>
      </c>
      <c r="W2135" s="125" t="s">
        <v>1017</v>
      </c>
      <c r="X2135" s="65">
        <v>45370</v>
      </c>
      <c r="Y2135" s="65">
        <v>45370</v>
      </c>
      <c r="Z2135" s="69" t="s">
        <v>1080</v>
      </c>
      <c r="AA2135" s="322">
        <v>43000</v>
      </c>
      <c r="AB2135" s="56">
        <v>48</v>
      </c>
      <c r="AC2135" s="56">
        <v>15</v>
      </c>
      <c r="AD2135" s="65">
        <v>45899</v>
      </c>
      <c r="AE2135" s="117">
        <v>928</v>
      </c>
      <c r="AF2135" s="117"/>
      <c r="AG2135" s="56" t="s">
        <v>441</v>
      </c>
      <c r="AH2135" s="65">
        <v>45884</v>
      </c>
      <c r="AI2135" s="65"/>
      <c r="AJ2135" s="65"/>
      <c r="AK2135" s="56" t="s">
        <v>1716</v>
      </c>
      <c r="AL2135" s="58">
        <v>928</v>
      </c>
      <c r="AN2135" s="58" t="s">
        <v>1694</v>
      </c>
      <c r="AP2135" s="58"/>
      <c r="AQ2135" s="58"/>
      <c r="AR2135" s="58"/>
      <c r="AW2135" s="65">
        <v>45884</v>
      </c>
      <c r="AX2135" s="56">
        <v>4566</v>
      </c>
      <c r="BA2135" s="56">
        <v>928</v>
      </c>
      <c r="BD2135" s="56"/>
      <c r="CS2135" s="58">
        <f>+AL2135+AT2135</f>
        <v>928</v>
      </c>
      <c r="CT2135" s="76">
        <f>+BA2135+BG2135+BM2135+BS2135+BY2135+CE2135+CK2135+CQ2135</f>
        <v>928</v>
      </c>
      <c r="CU2135" s="76">
        <f>+CS2135-CT2135</f>
        <v>0</v>
      </c>
      <c r="CV2135" s="81">
        <f>+AE2135-AL2135-AT2135</f>
        <v>0</v>
      </c>
    </row>
    <row r="2136" spans="1:100">
      <c r="A2136" s="56" t="s">
        <v>828</v>
      </c>
      <c r="B2136" s="13">
        <v>25</v>
      </c>
      <c r="C2136" s="15" t="s">
        <v>402</v>
      </c>
      <c r="D2136" s="15" t="s">
        <v>403</v>
      </c>
      <c r="E2136" s="13"/>
      <c r="F2136" s="13"/>
      <c r="G2136" s="13" t="s">
        <v>256</v>
      </c>
      <c r="H2136" s="13">
        <v>5</v>
      </c>
      <c r="I2136" s="55">
        <v>145.31</v>
      </c>
      <c r="J2136" s="55">
        <v>44999</v>
      </c>
      <c r="K2136" s="15">
        <v>0</v>
      </c>
      <c r="L2136" s="15" t="s">
        <v>41</v>
      </c>
      <c r="M2136" s="62" t="s">
        <v>14</v>
      </c>
      <c r="N2136" s="56" t="s">
        <v>131</v>
      </c>
      <c r="O2136" s="56" t="s">
        <v>853</v>
      </c>
      <c r="S2136" s="56" t="s">
        <v>465</v>
      </c>
      <c r="T2136" s="13" t="s">
        <v>256</v>
      </c>
      <c r="U2136" s="13">
        <v>5</v>
      </c>
      <c r="V2136" s="13">
        <v>145.31</v>
      </c>
      <c r="W2136" s="125" t="s">
        <v>1017</v>
      </c>
      <c r="X2136" s="65">
        <v>45370</v>
      </c>
      <c r="Y2136" s="65">
        <v>45370</v>
      </c>
      <c r="Z2136" s="69" t="s">
        <v>1080</v>
      </c>
      <c r="AA2136" s="322">
        <v>43000</v>
      </c>
      <c r="AB2136" s="56">
        <v>48</v>
      </c>
      <c r="AC2136" s="56">
        <v>16</v>
      </c>
      <c r="AD2136" s="65">
        <v>45930</v>
      </c>
      <c r="AE2136" s="117">
        <v>928</v>
      </c>
      <c r="AF2136" s="117"/>
      <c r="AG2136" s="56" t="s">
        <v>441</v>
      </c>
      <c r="AH2136" s="65">
        <v>45902</v>
      </c>
      <c r="AI2136" s="65"/>
      <c r="AJ2136" s="65"/>
      <c r="AK2136" s="56" t="s">
        <v>1717</v>
      </c>
      <c r="AL2136" s="58">
        <v>928</v>
      </c>
      <c r="AN2136" s="58" t="s">
        <v>1696</v>
      </c>
      <c r="AP2136" s="58"/>
      <c r="AQ2136" s="58"/>
      <c r="AR2136" s="58"/>
      <c r="AW2136" s="65">
        <v>45902</v>
      </c>
      <c r="AX2136" s="56">
        <v>4651</v>
      </c>
      <c r="BA2136" s="56">
        <v>928</v>
      </c>
      <c r="BD2136" s="56"/>
      <c r="CS2136" s="58">
        <f>+AL2136+AT2136</f>
        <v>928</v>
      </c>
      <c r="CT2136" s="76">
        <f>+BA2136+BG2136+BM2136+BS2136+BY2136+CE2136+CK2136+CQ2136</f>
        <v>928</v>
      </c>
      <c r="CU2136" s="76">
        <f>+CS2136-CT2136</f>
        <v>0</v>
      </c>
      <c r="CV2136" s="81">
        <f>+AE2136-AL2136-AT2136</f>
        <v>0</v>
      </c>
    </row>
    <row r="2137" spans="1:100">
      <c r="A2137" s="56" t="s">
        <v>828</v>
      </c>
      <c r="B2137" s="13">
        <v>25</v>
      </c>
      <c r="C2137" s="15" t="s">
        <v>402</v>
      </c>
      <c r="D2137" s="15" t="s">
        <v>403</v>
      </c>
      <c r="E2137" s="13"/>
      <c r="F2137" s="13"/>
      <c r="G2137" s="13" t="s">
        <v>256</v>
      </c>
      <c r="H2137" s="13">
        <v>5</v>
      </c>
      <c r="I2137" s="55">
        <v>145.31</v>
      </c>
      <c r="J2137" s="55">
        <v>44999</v>
      </c>
      <c r="K2137" s="15">
        <v>0</v>
      </c>
      <c r="L2137" s="15" t="s">
        <v>41</v>
      </c>
      <c r="M2137" s="62" t="s">
        <v>14</v>
      </c>
      <c r="N2137" s="56" t="s">
        <v>131</v>
      </c>
      <c r="O2137" s="56" t="s">
        <v>853</v>
      </c>
      <c r="S2137" s="56" t="s">
        <v>465</v>
      </c>
      <c r="T2137" s="13" t="s">
        <v>256</v>
      </c>
      <c r="U2137" s="13">
        <v>5</v>
      </c>
      <c r="V2137" s="13">
        <v>145.31</v>
      </c>
      <c r="W2137" s="125" t="s">
        <v>1017</v>
      </c>
      <c r="X2137" s="65">
        <v>45370</v>
      </c>
      <c r="Y2137" s="65">
        <v>45370</v>
      </c>
      <c r="Z2137" s="69" t="s">
        <v>1080</v>
      </c>
      <c r="AA2137" s="322">
        <v>43000</v>
      </c>
      <c r="AB2137" s="56">
        <v>48</v>
      </c>
      <c r="AC2137" s="56">
        <v>17</v>
      </c>
      <c r="AD2137" s="65">
        <v>45960</v>
      </c>
      <c r="AE2137" s="117">
        <v>928</v>
      </c>
      <c r="AF2137" s="117"/>
      <c r="AG2137" s="56" t="s">
        <v>441</v>
      </c>
      <c r="AH2137" s="65">
        <v>45948</v>
      </c>
      <c r="AK2137" s="56" t="s">
        <v>3597</v>
      </c>
      <c r="AL2137" s="58">
        <v>928</v>
      </c>
      <c r="AN2137" s="58" t="s">
        <v>3581</v>
      </c>
      <c r="AP2137" s="58"/>
      <c r="AQ2137" s="58"/>
      <c r="AR2137" s="58"/>
      <c r="AW2137" s="65">
        <v>45948</v>
      </c>
      <c r="AX2137" s="56">
        <v>4966</v>
      </c>
      <c r="BA2137" s="58">
        <v>928</v>
      </c>
      <c r="BD2137" s="56"/>
      <c r="CS2137" s="58">
        <f>+AL2137+AT2137</f>
        <v>928</v>
      </c>
      <c r="CT2137" s="76">
        <f>+BA2137+BG2137+BM2137+BS2137+BY2137+CE2137+CK2137+CQ2137</f>
        <v>928</v>
      </c>
      <c r="CU2137" s="76">
        <f>+CS2137-CT2137</f>
        <v>0</v>
      </c>
      <c r="CV2137" s="81">
        <f>+AE2137-AL2137-AT2137</f>
        <v>0</v>
      </c>
    </row>
    <row r="2138" spans="1:100">
      <c r="A2138" s="56" t="s">
        <v>828</v>
      </c>
      <c r="B2138" s="13">
        <v>25</v>
      </c>
      <c r="C2138" s="15" t="s">
        <v>402</v>
      </c>
      <c r="D2138" s="15" t="s">
        <v>403</v>
      </c>
      <c r="E2138" s="13"/>
      <c r="F2138" s="13"/>
      <c r="G2138" s="13" t="s">
        <v>256</v>
      </c>
      <c r="H2138" s="13">
        <v>5</v>
      </c>
      <c r="I2138" s="55">
        <v>145.31</v>
      </c>
      <c r="J2138" s="55">
        <v>44999</v>
      </c>
      <c r="K2138" s="15">
        <v>0</v>
      </c>
      <c r="L2138" s="15" t="s">
        <v>41</v>
      </c>
      <c r="M2138" s="62" t="s">
        <v>14</v>
      </c>
      <c r="N2138" s="56" t="s">
        <v>131</v>
      </c>
      <c r="O2138" s="56" t="s">
        <v>853</v>
      </c>
      <c r="S2138" s="56" t="s">
        <v>465</v>
      </c>
      <c r="T2138" s="13" t="s">
        <v>256</v>
      </c>
      <c r="U2138" s="13">
        <v>5</v>
      </c>
      <c r="V2138" s="13">
        <v>145.31</v>
      </c>
      <c r="W2138" s="125" t="s">
        <v>1017</v>
      </c>
      <c r="X2138" s="65">
        <v>45370</v>
      </c>
      <c r="Y2138" s="65">
        <v>45370</v>
      </c>
      <c r="Z2138" s="69" t="s">
        <v>1080</v>
      </c>
      <c r="AA2138" s="322">
        <v>43000</v>
      </c>
      <c r="AB2138" s="56">
        <v>48</v>
      </c>
      <c r="AC2138" s="56">
        <v>18</v>
      </c>
      <c r="AD2138" s="65">
        <v>45991</v>
      </c>
      <c r="AE2138" s="117">
        <v>928</v>
      </c>
      <c r="AF2138" s="117"/>
      <c r="AP2138" s="58"/>
      <c r="AQ2138" s="58"/>
      <c r="AR2138" s="58"/>
      <c r="AW2138" s="65"/>
      <c r="BD2138" s="56"/>
      <c r="CS2138" s="58">
        <f>+AL2138+AT2138</f>
        <v>0</v>
      </c>
      <c r="CT2138" s="76">
        <f>+BA2138+BG2138+BM2138+BS2138+BY2138+CE2138+CK2138+CQ2138</f>
        <v>0</v>
      </c>
      <c r="CU2138" s="76">
        <f>+CS2138-CT2138</f>
        <v>0</v>
      </c>
      <c r="CV2138" s="81">
        <f>+AE2138-AL2138-AT2138</f>
        <v>928</v>
      </c>
    </row>
    <row r="2139" spans="1:100">
      <c r="A2139" s="56" t="s">
        <v>828</v>
      </c>
      <c r="B2139" s="13">
        <v>25</v>
      </c>
      <c r="C2139" s="15" t="s">
        <v>402</v>
      </c>
      <c r="D2139" s="15" t="s">
        <v>403</v>
      </c>
      <c r="E2139" s="13"/>
      <c r="F2139" s="13"/>
      <c r="G2139" s="13" t="s">
        <v>256</v>
      </c>
      <c r="H2139" s="13">
        <v>5</v>
      </c>
      <c r="I2139" s="55">
        <v>145.31</v>
      </c>
      <c r="J2139" s="55">
        <v>44999</v>
      </c>
      <c r="K2139" s="15">
        <v>0</v>
      </c>
      <c r="L2139" s="15" t="s">
        <v>41</v>
      </c>
      <c r="M2139" s="62" t="s">
        <v>14</v>
      </c>
      <c r="N2139" s="56" t="s">
        <v>131</v>
      </c>
      <c r="O2139" s="56" t="s">
        <v>853</v>
      </c>
      <c r="S2139" s="56" t="s">
        <v>465</v>
      </c>
      <c r="T2139" s="13" t="s">
        <v>256</v>
      </c>
      <c r="U2139" s="13">
        <v>5</v>
      </c>
      <c r="V2139" s="13">
        <v>145.31</v>
      </c>
      <c r="W2139" s="125" t="s">
        <v>1017</v>
      </c>
      <c r="X2139" s="65">
        <v>45370</v>
      </c>
      <c r="Y2139" s="65">
        <v>45370</v>
      </c>
      <c r="Z2139" s="69" t="s">
        <v>1080</v>
      </c>
      <c r="AA2139" s="322">
        <v>43000</v>
      </c>
      <c r="AB2139" s="56">
        <v>48</v>
      </c>
      <c r="AC2139" s="56">
        <v>19</v>
      </c>
      <c r="AD2139" s="65">
        <v>46021</v>
      </c>
      <c r="AE2139" s="117">
        <v>928</v>
      </c>
      <c r="AF2139" s="117"/>
      <c r="AP2139" s="58"/>
      <c r="AQ2139" s="58"/>
      <c r="AR2139" s="58"/>
      <c r="AW2139" s="56"/>
      <c r="BD2139" s="56"/>
      <c r="CS2139" s="58">
        <f>+AL2139+AT2139</f>
        <v>0</v>
      </c>
      <c r="CT2139" s="76">
        <f>+BA2139+BG2139+BM2139+BS2139+BY2139+CE2139+CK2139+CQ2139</f>
        <v>0</v>
      </c>
      <c r="CU2139" s="76">
        <f>+CS2139-CT2139</f>
        <v>0</v>
      </c>
      <c r="CV2139" s="81">
        <f>+AE2139-AL2139-AT2139</f>
        <v>928</v>
      </c>
    </row>
    <row r="2140" spans="1:100">
      <c r="A2140" s="56" t="s">
        <v>828</v>
      </c>
      <c r="B2140" s="13">
        <v>25</v>
      </c>
      <c r="C2140" s="15" t="s">
        <v>402</v>
      </c>
      <c r="D2140" s="15" t="s">
        <v>403</v>
      </c>
      <c r="E2140" s="13"/>
      <c r="F2140" s="13"/>
      <c r="G2140" s="13" t="s">
        <v>256</v>
      </c>
      <c r="H2140" s="13">
        <v>5</v>
      </c>
      <c r="I2140" s="55">
        <v>145.31</v>
      </c>
      <c r="J2140" s="55">
        <v>44999</v>
      </c>
      <c r="K2140" s="15">
        <v>0</v>
      </c>
      <c r="L2140" s="15" t="s">
        <v>41</v>
      </c>
      <c r="M2140" s="62" t="s">
        <v>14</v>
      </c>
      <c r="N2140" s="56" t="s">
        <v>131</v>
      </c>
      <c r="O2140" s="56" t="s">
        <v>853</v>
      </c>
      <c r="S2140" s="56" t="s">
        <v>465</v>
      </c>
      <c r="T2140" s="13" t="s">
        <v>256</v>
      </c>
      <c r="U2140" s="13">
        <v>5</v>
      </c>
      <c r="V2140" s="13">
        <v>145.31</v>
      </c>
      <c r="W2140" s="125" t="s">
        <v>1017</v>
      </c>
      <c r="X2140" s="65">
        <v>45370</v>
      </c>
      <c r="Y2140" s="65">
        <v>45370</v>
      </c>
      <c r="Z2140" s="69" t="s">
        <v>1080</v>
      </c>
      <c r="AA2140" s="322">
        <v>43000</v>
      </c>
      <c r="AB2140" s="56">
        <v>48</v>
      </c>
      <c r="AC2140" s="56">
        <v>20</v>
      </c>
      <c r="AD2140" s="65">
        <v>46052</v>
      </c>
      <c r="AE2140" s="117">
        <v>928</v>
      </c>
      <c r="AF2140" s="117"/>
      <c r="AP2140" s="58"/>
      <c r="AQ2140" s="58"/>
      <c r="AR2140" s="58"/>
      <c r="AW2140" s="56"/>
      <c r="BD2140" s="56"/>
      <c r="CS2140" s="58">
        <f>+AL2140+AT2140</f>
        <v>0</v>
      </c>
      <c r="CT2140" s="76">
        <f>+BA2140+BG2140+BM2140+BS2140+BY2140+CE2140+CK2140+CQ2140</f>
        <v>0</v>
      </c>
      <c r="CU2140" s="76">
        <f>+CS2140-CT2140</f>
        <v>0</v>
      </c>
      <c r="CV2140" s="81">
        <f>+AE2140-AL2140-AT2140</f>
        <v>928</v>
      </c>
    </row>
    <row r="2141" spans="1:100">
      <c r="A2141" s="56" t="s">
        <v>828</v>
      </c>
      <c r="B2141" s="13">
        <v>25</v>
      </c>
      <c r="C2141" s="15" t="s">
        <v>402</v>
      </c>
      <c r="D2141" s="15" t="s">
        <v>403</v>
      </c>
      <c r="E2141" s="13"/>
      <c r="F2141" s="13"/>
      <c r="G2141" s="13" t="s">
        <v>256</v>
      </c>
      <c r="H2141" s="13">
        <v>5</v>
      </c>
      <c r="I2141" s="55">
        <v>145.31</v>
      </c>
      <c r="J2141" s="55">
        <v>44999</v>
      </c>
      <c r="K2141" s="15">
        <v>0</v>
      </c>
      <c r="L2141" s="15" t="s">
        <v>41</v>
      </c>
      <c r="M2141" s="62" t="s">
        <v>14</v>
      </c>
      <c r="N2141" s="56" t="s">
        <v>131</v>
      </c>
      <c r="O2141" s="56" t="s">
        <v>853</v>
      </c>
      <c r="S2141" s="56" t="s">
        <v>465</v>
      </c>
      <c r="T2141" s="13" t="s">
        <v>256</v>
      </c>
      <c r="U2141" s="13">
        <v>5</v>
      </c>
      <c r="V2141" s="13">
        <v>145.31</v>
      </c>
      <c r="W2141" s="125" t="s">
        <v>1017</v>
      </c>
      <c r="X2141" s="65">
        <v>45370</v>
      </c>
      <c r="Y2141" s="65">
        <v>45370</v>
      </c>
      <c r="Z2141" s="69" t="s">
        <v>1080</v>
      </c>
      <c r="AA2141" s="322">
        <v>43000</v>
      </c>
      <c r="AB2141" s="56">
        <v>48</v>
      </c>
      <c r="AC2141" s="56">
        <v>21</v>
      </c>
      <c r="AD2141" s="65">
        <v>46081</v>
      </c>
      <c r="AE2141" s="117">
        <v>928</v>
      </c>
      <c r="AF2141" s="117"/>
      <c r="AP2141" s="58"/>
      <c r="AQ2141" s="58"/>
      <c r="AR2141" s="58"/>
      <c r="AW2141" s="56"/>
      <c r="BD2141" s="56"/>
      <c r="CS2141" s="58">
        <f>+AL2141+AT2141</f>
        <v>0</v>
      </c>
      <c r="CT2141" s="76">
        <f>+BA2141+BG2141+BM2141+BS2141+BY2141+CE2141+CK2141+CQ2141</f>
        <v>0</v>
      </c>
      <c r="CU2141" s="76">
        <f>+CS2141-CT2141</f>
        <v>0</v>
      </c>
      <c r="CV2141" s="81">
        <f>+AE2141-AL2141-AT2141</f>
        <v>928</v>
      </c>
    </row>
    <row r="2142" spans="1:100">
      <c r="A2142" s="56" t="s">
        <v>828</v>
      </c>
      <c r="B2142" s="13">
        <v>25</v>
      </c>
      <c r="C2142" s="15" t="s">
        <v>402</v>
      </c>
      <c r="D2142" s="15" t="s">
        <v>403</v>
      </c>
      <c r="E2142" s="13"/>
      <c r="F2142" s="13"/>
      <c r="G2142" s="13" t="s">
        <v>256</v>
      </c>
      <c r="H2142" s="13">
        <v>5</v>
      </c>
      <c r="I2142" s="55">
        <v>145.31</v>
      </c>
      <c r="J2142" s="55">
        <v>44999</v>
      </c>
      <c r="K2142" s="15">
        <v>0</v>
      </c>
      <c r="L2142" s="15" t="s">
        <v>41</v>
      </c>
      <c r="M2142" s="62" t="s">
        <v>14</v>
      </c>
      <c r="N2142" s="56" t="s">
        <v>131</v>
      </c>
      <c r="O2142" s="56" t="s">
        <v>853</v>
      </c>
      <c r="S2142" s="56" t="s">
        <v>465</v>
      </c>
      <c r="T2142" s="13" t="s">
        <v>256</v>
      </c>
      <c r="U2142" s="13">
        <v>5</v>
      </c>
      <c r="V2142" s="13">
        <v>145.31</v>
      </c>
      <c r="W2142" s="125" t="s">
        <v>1017</v>
      </c>
      <c r="X2142" s="65">
        <v>45370</v>
      </c>
      <c r="Y2142" s="65">
        <v>45370</v>
      </c>
      <c r="Z2142" s="69" t="s">
        <v>1080</v>
      </c>
      <c r="AA2142" s="322">
        <v>43000</v>
      </c>
      <c r="AB2142" s="56">
        <v>48</v>
      </c>
      <c r="AC2142" s="56">
        <v>22</v>
      </c>
      <c r="AD2142" s="65">
        <v>46111</v>
      </c>
      <c r="AE2142" s="117">
        <v>928</v>
      </c>
      <c r="AF2142" s="117"/>
      <c r="AP2142" s="58"/>
      <c r="AQ2142" s="58"/>
      <c r="AR2142" s="58"/>
      <c r="AW2142" s="56"/>
      <c r="BD2142" s="56"/>
      <c r="CS2142" s="58">
        <f>+AL2142+AT2142</f>
        <v>0</v>
      </c>
      <c r="CT2142" s="76">
        <f>+BA2142+BG2142+BM2142+BS2142+BY2142+CE2142+CK2142+CQ2142</f>
        <v>0</v>
      </c>
      <c r="CU2142" s="76">
        <f>+CS2142-CT2142</f>
        <v>0</v>
      </c>
      <c r="CV2142" s="81">
        <f>+AE2142-AL2142-AT2142</f>
        <v>928</v>
      </c>
    </row>
    <row r="2143" spans="1:100">
      <c r="A2143" s="56" t="s">
        <v>828</v>
      </c>
      <c r="B2143" s="13">
        <v>25</v>
      </c>
      <c r="C2143" s="15" t="s">
        <v>402</v>
      </c>
      <c r="D2143" s="15" t="s">
        <v>403</v>
      </c>
      <c r="E2143" s="13"/>
      <c r="F2143" s="13"/>
      <c r="G2143" s="13" t="s">
        <v>256</v>
      </c>
      <c r="H2143" s="13">
        <v>5</v>
      </c>
      <c r="I2143" s="55">
        <v>145.31</v>
      </c>
      <c r="J2143" s="55">
        <v>44999</v>
      </c>
      <c r="K2143" s="15">
        <v>0</v>
      </c>
      <c r="L2143" s="15" t="s">
        <v>41</v>
      </c>
      <c r="M2143" s="62" t="s">
        <v>14</v>
      </c>
      <c r="N2143" s="56" t="s">
        <v>131</v>
      </c>
      <c r="O2143" s="56" t="s">
        <v>853</v>
      </c>
      <c r="S2143" s="56" t="s">
        <v>465</v>
      </c>
      <c r="T2143" s="13" t="s">
        <v>256</v>
      </c>
      <c r="U2143" s="13">
        <v>5</v>
      </c>
      <c r="V2143" s="13">
        <v>145.31</v>
      </c>
      <c r="W2143" s="125" t="s">
        <v>1017</v>
      </c>
      <c r="X2143" s="65">
        <v>45370</v>
      </c>
      <c r="Y2143" s="65">
        <v>45370</v>
      </c>
      <c r="Z2143" s="69" t="s">
        <v>1080</v>
      </c>
      <c r="AA2143" s="322">
        <v>43000</v>
      </c>
      <c r="AB2143" s="56">
        <v>48</v>
      </c>
      <c r="AC2143" s="56">
        <v>23</v>
      </c>
      <c r="AD2143" s="65">
        <v>46142</v>
      </c>
      <c r="AE2143" s="117">
        <v>928</v>
      </c>
      <c r="AF2143" s="117"/>
      <c r="AP2143" s="58"/>
      <c r="AQ2143" s="58"/>
      <c r="AR2143" s="58"/>
      <c r="AW2143" s="56"/>
      <c r="BD2143" s="56"/>
      <c r="CS2143" s="58">
        <f>+AL2143+AT2143</f>
        <v>0</v>
      </c>
      <c r="CT2143" s="76">
        <f>+BA2143+BG2143+BM2143+BS2143+BY2143+CE2143+CK2143+CQ2143</f>
        <v>0</v>
      </c>
      <c r="CU2143" s="76">
        <f>+CS2143-CT2143</f>
        <v>0</v>
      </c>
      <c r="CV2143" s="81">
        <f>+AE2143-AL2143-AT2143</f>
        <v>928</v>
      </c>
    </row>
    <row r="2144" spans="1:100">
      <c r="A2144" s="56" t="s">
        <v>828</v>
      </c>
      <c r="B2144" s="13">
        <v>25</v>
      </c>
      <c r="C2144" s="15" t="s">
        <v>402</v>
      </c>
      <c r="D2144" s="15" t="s">
        <v>403</v>
      </c>
      <c r="E2144" s="13"/>
      <c r="F2144" s="13"/>
      <c r="G2144" s="13" t="s">
        <v>256</v>
      </c>
      <c r="H2144" s="13">
        <v>5</v>
      </c>
      <c r="I2144" s="55">
        <v>145.31</v>
      </c>
      <c r="J2144" s="55">
        <v>44999</v>
      </c>
      <c r="K2144" s="15">
        <v>0</v>
      </c>
      <c r="L2144" s="15" t="s">
        <v>41</v>
      </c>
      <c r="M2144" s="62" t="s">
        <v>14</v>
      </c>
      <c r="N2144" s="56" t="s">
        <v>131</v>
      </c>
      <c r="O2144" s="56" t="s">
        <v>853</v>
      </c>
      <c r="S2144" s="56" t="s">
        <v>465</v>
      </c>
      <c r="T2144" s="13" t="s">
        <v>256</v>
      </c>
      <c r="U2144" s="13">
        <v>5</v>
      </c>
      <c r="V2144" s="13">
        <v>145.31</v>
      </c>
      <c r="W2144" s="125" t="s">
        <v>1017</v>
      </c>
      <c r="X2144" s="65">
        <v>45370</v>
      </c>
      <c r="Y2144" s="65">
        <v>45370</v>
      </c>
      <c r="Z2144" s="69" t="s">
        <v>1080</v>
      </c>
      <c r="AA2144" s="322">
        <v>43000</v>
      </c>
      <c r="AB2144" s="56">
        <v>48</v>
      </c>
      <c r="AC2144" s="56">
        <v>24</v>
      </c>
      <c r="AD2144" s="65">
        <v>46172</v>
      </c>
      <c r="AE2144" s="117">
        <v>928</v>
      </c>
      <c r="AF2144" s="117"/>
      <c r="AP2144" s="58"/>
      <c r="AQ2144" s="58"/>
      <c r="AR2144" s="58"/>
      <c r="AW2144" s="56"/>
      <c r="BD2144" s="56"/>
      <c r="CS2144" s="58">
        <f>+AL2144+AT2144</f>
        <v>0</v>
      </c>
      <c r="CT2144" s="76">
        <f>+BA2144+BG2144+BM2144+BS2144+BY2144+CE2144+CK2144+CQ2144</f>
        <v>0</v>
      </c>
      <c r="CU2144" s="76">
        <f>+CS2144-CT2144</f>
        <v>0</v>
      </c>
      <c r="CV2144" s="81">
        <f>+AE2144-AL2144-AT2144</f>
        <v>928</v>
      </c>
    </row>
    <row r="2145" spans="1:100">
      <c r="A2145" s="56" t="s">
        <v>828</v>
      </c>
      <c r="B2145" s="13">
        <v>25</v>
      </c>
      <c r="C2145" s="15" t="s">
        <v>402</v>
      </c>
      <c r="D2145" s="15" t="s">
        <v>403</v>
      </c>
      <c r="E2145" s="13"/>
      <c r="F2145" s="13"/>
      <c r="G2145" s="13" t="s">
        <v>256</v>
      </c>
      <c r="H2145" s="13">
        <v>5</v>
      </c>
      <c r="I2145" s="55">
        <v>145.31</v>
      </c>
      <c r="J2145" s="55">
        <v>44999</v>
      </c>
      <c r="K2145" s="15">
        <v>0</v>
      </c>
      <c r="L2145" s="15" t="s">
        <v>41</v>
      </c>
      <c r="M2145" s="62" t="s">
        <v>14</v>
      </c>
      <c r="N2145" s="56" t="s">
        <v>131</v>
      </c>
      <c r="O2145" s="56" t="s">
        <v>853</v>
      </c>
      <c r="S2145" s="56" t="s">
        <v>465</v>
      </c>
      <c r="T2145" s="13" t="s">
        <v>256</v>
      </c>
      <c r="U2145" s="13">
        <v>5</v>
      </c>
      <c r="V2145" s="13">
        <v>145.31</v>
      </c>
      <c r="W2145" s="125" t="s">
        <v>1017</v>
      </c>
      <c r="X2145" s="65">
        <v>45370</v>
      </c>
      <c r="Y2145" s="65">
        <v>45370</v>
      </c>
      <c r="Z2145" s="69" t="s">
        <v>1080</v>
      </c>
      <c r="AA2145" s="322">
        <v>43000</v>
      </c>
      <c r="AB2145" s="56">
        <v>48</v>
      </c>
      <c r="AC2145" s="56">
        <v>25</v>
      </c>
      <c r="AD2145" s="65">
        <v>46203</v>
      </c>
      <c r="AE2145" s="117">
        <v>928</v>
      </c>
      <c r="AF2145" s="117"/>
      <c r="AP2145" s="58"/>
      <c r="AQ2145" s="58"/>
      <c r="AR2145" s="58"/>
      <c r="AW2145" s="56"/>
      <c r="BD2145" s="56"/>
      <c r="CS2145" s="58">
        <f>+AL2145+AT2145</f>
        <v>0</v>
      </c>
      <c r="CT2145" s="76">
        <f>+BA2145+BG2145+BM2145+BS2145+BY2145+CE2145+CK2145+CQ2145</f>
        <v>0</v>
      </c>
      <c r="CU2145" s="76">
        <f>+CS2145-CT2145</f>
        <v>0</v>
      </c>
      <c r="CV2145" s="81">
        <f>+AE2145-AL2145-AT2145</f>
        <v>928</v>
      </c>
    </row>
    <row r="2146" spans="1:100">
      <c r="A2146" s="56" t="s">
        <v>828</v>
      </c>
      <c r="B2146" s="13">
        <v>25</v>
      </c>
      <c r="C2146" s="15" t="s">
        <v>402</v>
      </c>
      <c r="D2146" s="15" t="s">
        <v>403</v>
      </c>
      <c r="E2146" s="13"/>
      <c r="F2146" s="13"/>
      <c r="G2146" s="13" t="s">
        <v>256</v>
      </c>
      <c r="H2146" s="13">
        <v>5</v>
      </c>
      <c r="I2146" s="55">
        <v>145.31</v>
      </c>
      <c r="J2146" s="55">
        <v>44999</v>
      </c>
      <c r="K2146" s="15">
        <v>0</v>
      </c>
      <c r="L2146" s="15" t="s">
        <v>41</v>
      </c>
      <c r="M2146" s="62" t="s">
        <v>14</v>
      </c>
      <c r="N2146" s="56" t="s">
        <v>131</v>
      </c>
      <c r="O2146" s="56" t="s">
        <v>853</v>
      </c>
      <c r="S2146" s="56" t="s">
        <v>465</v>
      </c>
      <c r="T2146" s="13" t="s">
        <v>256</v>
      </c>
      <c r="U2146" s="13">
        <v>5</v>
      </c>
      <c r="V2146" s="13">
        <v>145.31</v>
      </c>
      <c r="W2146" s="125" t="s">
        <v>1017</v>
      </c>
      <c r="X2146" s="65">
        <v>45370</v>
      </c>
      <c r="Y2146" s="65">
        <v>45370</v>
      </c>
      <c r="Z2146" s="69" t="s">
        <v>1080</v>
      </c>
      <c r="AA2146" s="322">
        <v>43000</v>
      </c>
      <c r="AB2146" s="56">
        <v>48</v>
      </c>
      <c r="AC2146" s="56">
        <v>26</v>
      </c>
      <c r="AD2146" s="65">
        <v>46233</v>
      </c>
      <c r="AE2146" s="117">
        <v>928</v>
      </c>
      <c r="AF2146" s="117"/>
      <c r="AP2146" s="58"/>
      <c r="AQ2146" s="58"/>
      <c r="AR2146" s="58"/>
      <c r="AW2146" s="56"/>
      <c r="BD2146" s="56"/>
      <c r="CS2146" s="58">
        <f>+AL2146+AT2146</f>
        <v>0</v>
      </c>
      <c r="CT2146" s="76">
        <f>+BA2146+BG2146+BM2146+BS2146+BY2146+CE2146+CK2146+CQ2146</f>
        <v>0</v>
      </c>
      <c r="CU2146" s="76">
        <f>+CS2146-CT2146</f>
        <v>0</v>
      </c>
      <c r="CV2146" s="81">
        <f>+AE2146-AL2146-AT2146</f>
        <v>928</v>
      </c>
    </row>
    <row r="2147" spans="1:100">
      <c r="A2147" s="56" t="s">
        <v>828</v>
      </c>
      <c r="B2147" s="13">
        <v>25</v>
      </c>
      <c r="C2147" s="15" t="s">
        <v>402</v>
      </c>
      <c r="D2147" s="15" t="s">
        <v>403</v>
      </c>
      <c r="E2147" s="13"/>
      <c r="F2147" s="13"/>
      <c r="G2147" s="13" t="s">
        <v>256</v>
      </c>
      <c r="H2147" s="13">
        <v>5</v>
      </c>
      <c r="I2147" s="55">
        <v>145.31</v>
      </c>
      <c r="J2147" s="55">
        <v>44999</v>
      </c>
      <c r="K2147" s="15">
        <v>0</v>
      </c>
      <c r="L2147" s="15" t="s">
        <v>41</v>
      </c>
      <c r="M2147" s="62" t="s">
        <v>14</v>
      </c>
      <c r="N2147" s="56" t="s">
        <v>131</v>
      </c>
      <c r="O2147" s="56" t="s">
        <v>853</v>
      </c>
      <c r="S2147" s="56" t="s">
        <v>465</v>
      </c>
      <c r="T2147" s="13" t="s">
        <v>256</v>
      </c>
      <c r="U2147" s="13">
        <v>5</v>
      </c>
      <c r="V2147" s="13">
        <v>145.31</v>
      </c>
      <c r="W2147" s="125" t="s">
        <v>1017</v>
      </c>
      <c r="X2147" s="65">
        <v>45370</v>
      </c>
      <c r="Y2147" s="65">
        <v>45370</v>
      </c>
      <c r="Z2147" s="69" t="s">
        <v>1080</v>
      </c>
      <c r="AA2147" s="322">
        <v>43000</v>
      </c>
      <c r="AB2147" s="56">
        <v>48</v>
      </c>
      <c r="AC2147" s="56">
        <v>27</v>
      </c>
      <c r="AD2147" s="65">
        <v>46264</v>
      </c>
      <c r="AE2147" s="117">
        <v>928</v>
      </c>
      <c r="AF2147" s="117"/>
      <c r="AP2147" s="58"/>
      <c r="AQ2147" s="58"/>
      <c r="AR2147" s="58"/>
      <c r="AW2147" s="56"/>
      <c r="BD2147" s="56"/>
      <c r="CS2147" s="58">
        <f>+AL2147+AT2147</f>
        <v>0</v>
      </c>
      <c r="CT2147" s="76">
        <f>+BA2147+BG2147+BM2147+BS2147+BY2147+CE2147+CK2147+CQ2147</f>
        <v>0</v>
      </c>
      <c r="CU2147" s="76">
        <f>+CS2147-CT2147</f>
        <v>0</v>
      </c>
      <c r="CV2147" s="81">
        <f>+AE2147-AL2147-AT2147</f>
        <v>928</v>
      </c>
    </row>
    <row r="2148" spans="1:100">
      <c r="A2148" s="56" t="s">
        <v>828</v>
      </c>
      <c r="B2148" s="13">
        <v>25</v>
      </c>
      <c r="C2148" s="15" t="s">
        <v>402</v>
      </c>
      <c r="D2148" s="15" t="s">
        <v>403</v>
      </c>
      <c r="E2148" s="13"/>
      <c r="F2148" s="13"/>
      <c r="G2148" s="13" t="s">
        <v>256</v>
      </c>
      <c r="H2148" s="13">
        <v>5</v>
      </c>
      <c r="I2148" s="55">
        <v>145.31</v>
      </c>
      <c r="J2148" s="55">
        <v>44999</v>
      </c>
      <c r="K2148" s="15">
        <v>0</v>
      </c>
      <c r="L2148" s="15" t="s">
        <v>41</v>
      </c>
      <c r="M2148" s="62" t="s">
        <v>14</v>
      </c>
      <c r="N2148" s="56" t="s">
        <v>131</v>
      </c>
      <c r="O2148" s="56" t="s">
        <v>853</v>
      </c>
      <c r="S2148" s="56" t="s">
        <v>465</v>
      </c>
      <c r="T2148" s="13" t="s">
        <v>256</v>
      </c>
      <c r="U2148" s="13">
        <v>5</v>
      </c>
      <c r="V2148" s="13">
        <v>145.31</v>
      </c>
      <c r="W2148" s="125" t="s">
        <v>1017</v>
      </c>
      <c r="X2148" s="65">
        <v>45370</v>
      </c>
      <c r="Y2148" s="65">
        <v>45370</v>
      </c>
      <c r="Z2148" s="69" t="s">
        <v>1080</v>
      </c>
      <c r="AA2148" s="322">
        <v>43000</v>
      </c>
      <c r="AB2148" s="56">
        <v>48</v>
      </c>
      <c r="AC2148" s="56">
        <v>28</v>
      </c>
      <c r="AD2148" s="65">
        <v>46295</v>
      </c>
      <c r="AE2148" s="117">
        <v>928</v>
      </c>
      <c r="AF2148" s="117"/>
      <c r="AP2148" s="58"/>
      <c r="AQ2148" s="58"/>
      <c r="AR2148" s="58"/>
      <c r="AW2148" s="56"/>
      <c r="BD2148" s="56"/>
      <c r="CS2148" s="58">
        <f>+AL2148+AT2148</f>
        <v>0</v>
      </c>
      <c r="CT2148" s="76">
        <f>+BA2148+BG2148+BM2148+BS2148+BY2148+CE2148+CK2148+CQ2148</f>
        <v>0</v>
      </c>
      <c r="CU2148" s="76">
        <f>+CS2148-CT2148</f>
        <v>0</v>
      </c>
      <c r="CV2148" s="81">
        <f>+AE2148-AL2148-AT2148</f>
        <v>928</v>
      </c>
    </row>
    <row r="2149" spans="1:100">
      <c r="A2149" s="56" t="s">
        <v>828</v>
      </c>
      <c r="B2149" s="13">
        <v>25</v>
      </c>
      <c r="C2149" s="15" t="s">
        <v>402</v>
      </c>
      <c r="D2149" s="15" t="s">
        <v>403</v>
      </c>
      <c r="E2149" s="13"/>
      <c r="F2149" s="13"/>
      <c r="G2149" s="13" t="s">
        <v>256</v>
      </c>
      <c r="H2149" s="13">
        <v>5</v>
      </c>
      <c r="I2149" s="55">
        <v>145.31</v>
      </c>
      <c r="J2149" s="55">
        <v>44999</v>
      </c>
      <c r="K2149" s="15">
        <v>0</v>
      </c>
      <c r="L2149" s="15" t="s">
        <v>41</v>
      </c>
      <c r="M2149" s="62" t="s">
        <v>14</v>
      </c>
      <c r="N2149" s="56" t="s">
        <v>131</v>
      </c>
      <c r="O2149" s="56" t="s">
        <v>853</v>
      </c>
      <c r="S2149" s="56" t="s">
        <v>465</v>
      </c>
      <c r="T2149" s="13" t="s">
        <v>256</v>
      </c>
      <c r="U2149" s="13">
        <v>5</v>
      </c>
      <c r="V2149" s="13">
        <v>145.31</v>
      </c>
      <c r="W2149" s="125" t="s">
        <v>1017</v>
      </c>
      <c r="X2149" s="65">
        <v>45370</v>
      </c>
      <c r="Y2149" s="65">
        <v>45370</v>
      </c>
      <c r="Z2149" s="69" t="s">
        <v>1080</v>
      </c>
      <c r="AA2149" s="322">
        <v>43000</v>
      </c>
      <c r="AB2149" s="56">
        <v>48</v>
      </c>
      <c r="AC2149" s="56">
        <v>29</v>
      </c>
      <c r="AD2149" s="65">
        <v>46325</v>
      </c>
      <c r="AE2149" s="117">
        <v>928</v>
      </c>
      <c r="AF2149" s="117"/>
      <c r="AP2149" s="58"/>
      <c r="AQ2149" s="58"/>
      <c r="AR2149" s="58"/>
      <c r="AW2149" s="56"/>
      <c r="BD2149" s="56"/>
      <c r="CS2149" s="58">
        <f>+AL2149+AT2149</f>
        <v>0</v>
      </c>
      <c r="CT2149" s="76">
        <f>+BA2149+BG2149+BM2149+BS2149+BY2149+CE2149+CK2149+CQ2149</f>
        <v>0</v>
      </c>
      <c r="CU2149" s="76">
        <f>+CS2149-CT2149</f>
        <v>0</v>
      </c>
      <c r="CV2149" s="81">
        <f>+AE2149-AL2149-AT2149</f>
        <v>928</v>
      </c>
    </row>
    <row r="2150" spans="1:100">
      <c r="A2150" s="56" t="s">
        <v>828</v>
      </c>
      <c r="B2150" s="13">
        <v>25</v>
      </c>
      <c r="C2150" s="15" t="s">
        <v>402</v>
      </c>
      <c r="D2150" s="15" t="s">
        <v>403</v>
      </c>
      <c r="E2150" s="13"/>
      <c r="F2150" s="13"/>
      <c r="G2150" s="13" t="s">
        <v>256</v>
      </c>
      <c r="H2150" s="13">
        <v>5</v>
      </c>
      <c r="I2150" s="55">
        <v>145.31</v>
      </c>
      <c r="J2150" s="55">
        <v>44999</v>
      </c>
      <c r="K2150" s="15">
        <v>0</v>
      </c>
      <c r="L2150" s="15" t="s">
        <v>41</v>
      </c>
      <c r="M2150" s="62" t="s">
        <v>14</v>
      </c>
      <c r="N2150" s="56" t="s">
        <v>131</v>
      </c>
      <c r="O2150" s="56" t="s">
        <v>853</v>
      </c>
      <c r="S2150" s="56" t="s">
        <v>465</v>
      </c>
      <c r="T2150" s="13" t="s">
        <v>256</v>
      </c>
      <c r="U2150" s="13">
        <v>5</v>
      </c>
      <c r="V2150" s="13">
        <v>145.31</v>
      </c>
      <c r="W2150" s="125" t="s">
        <v>1017</v>
      </c>
      <c r="X2150" s="65">
        <v>45370</v>
      </c>
      <c r="Y2150" s="65">
        <v>45370</v>
      </c>
      <c r="Z2150" s="69" t="s">
        <v>1080</v>
      </c>
      <c r="AA2150" s="322">
        <v>43000</v>
      </c>
      <c r="AB2150" s="56">
        <v>48</v>
      </c>
      <c r="AC2150" s="56">
        <v>30</v>
      </c>
      <c r="AD2150" s="65">
        <v>46356</v>
      </c>
      <c r="AE2150" s="117">
        <v>928</v>
      </c>
      <c r="AF2150" s="117"/>
      <c r="AP2150" s="58"/>
      <c r="AQ2150" s="58"/>
      <c r="AR2150" s="58"/>
      <c r="AW2150" s="56"/>
      <c r="BD2150" s="56"/>
      <c r="CS2150" s="58">
        <f>+AL2150+AT2150</f>
        <v>0</v>
      </c>
      <c r="CT2150" s="76">
        <f>+BA2150+BG2150+BM2150+BS2150+BY2150+CE2150+CK2150+CQ2150</f>
        <v>0</v>
      </c>
      <c r="CU2150" s="76">
        <f>+CS2150-CT2150</f>
        <v>0</v>
      </c>
      <c r="CV2150" s="81">
        <f>+AE2150-AL2150-AT2150</f>
        <v>928</v>
      </c>
    </row>
    <row r="2151" spans="1:100">
      <c r="A2151" s="56" t="s">
        <v>828</v>
      </c>
      <c r="B2151" s="13">
        <v>25</v>
      </c>
      <c r="C2151" s="15" t="s">
        <v>402</v>
      </c>
      <c r="D2151" s="15" t="s">
        <v>403</v>
      </c>
      <c r="E2151" s="13"/>
      <c r="F2151" s="13"/>
      <c r="G2151" s="13" t="s">
        <v>256</v>
      </c>
      <c r="H2151" s="13">
        <v>5</v>
      </c>
      <c r="I2151" s="55">
        <v>145.31</v>
      </c>
      <c r="J2151" s="55">
        <v>44999</v>
      </c>
      <c r="K2151" s="15">
        <v>0</v>
      </c>
      <c r="L2151" s="15" t="s">
        <v>41</v>
      </c>
      <c r="M2151" s="62" t="s">
        <v>14</v>
      </c>
      <c r="N2151" s="56" t="s">
        <v>131</v>
      </c>
      <c r="O2151" s="56" t="s">
        <v>853</v>
      </c>
      <c r="S2151" s="56" t="s">
        <v>465</v>
      </c>
      <c r="T2151" s="13" t="s">
        <v>256</v>
      </c>
      <c r="U2151" s="13">
        <v>5</v>
      </c>
      <c r="V2151" s="13">
        <v>145.31</v>
      </c>
      <c r="W2151" s="125" t="s">
        <v>1017</v>
      </c>
      <c r="X2151" s="65">
        <v>45370</v>
      </c>
      <c r="Y2151" s="65">
        <v>45370</v>
      </c>
      <c r="Z2151" s="69" t="s">
        <v>1080</v>
      </c>
      <c r="AA2151" s="322">
        <v>43000</v>
      </c>
      <c r="AB2151" s="56">
        <v>48</v>
      </c>
      <c r="AC2151" s="56">
        <v>31</v>
      </c>
      <c r="AD2151" s="65">
        <v>46386</v>
      </c>
      <c r="AE2151" s="117">
        <v>928</v>
      </c>
      <c r="AF2151" s="117"/>
      <c r="AP2151" s="58"/>
      <c r="AQ2151" s="58"/>
      <c r="AR2151" s="58"/>
      <c r="AW2151" s="56"/>
      <c r="BD2151" s="56"/>
      <c r="CS2151" s="58">
        <f>+AL2151+AT2151</f>
        <v>0</v>
      </c>
      <c r="CT2151" s="76">
        <f>+BA2151+BG2151+BM2151+BS2151+BY2151+CE2151+CK2151+CQ2151</f>
        <v>0</v>
      </c>
      <c r="CU2151" s="76">
        <f>+CS2151-CT2151</f>
        <v>0</v>
      </c>
      <c r="CV2151" s="81">
        <f>+AE2151-AL2151-AT2151</f>
        <v>928</v>
      </c>
    </row>
    <row r="2152" spans="1:100">
      <c r="A2152" s="56" t="s">
        <v>828</v>
      </c>
      <c r="B2152" s="13">
        <v>25</v>
      </c>
      <c r="C2152" s="15" t="s">
        <v>402</v>
      </c>
      <c r="D2152" s="15" t="s">
        <v>403</v>
      </c>
      <c r="E2152" s="13"/>
      <c r="F2152" s="13"/>
      <c r="G2152" s="13" t="s">
        <v>256</v>
      </c>
      <c r="H2152" s="13">
        <v>5</v>
      </c>
      <c r="I2152" s="55">
        <v>145.31</v>
      </c>
      <c r="J2152" s="55">
        <v>44999</v>
      </c>
      <c r="K2152" s="15">
        <v>0</v>
      </c>
      <c r="L2152" s="15" t="s">
        <v>41</v>
      </c>
      <c r="M2152" s="62" t="s">
        <v>14</v>
      </c>
      <c r="N2152" s="56" t="s">
        <v>131</v>
      </c>
      <c r="O2152" s="56" t="s">
        <v>853</v>
      </c>
      <c r="S2152" s="56" t="s">
        <v>465</v>
      </c>
      <c r="T2152" s="13" t="s">
        <v>256</v>
      </c>
      <c r="U2152" s="13">
        <v>5</v>
      </c>
      <c r="V2152" s="13">
        <v>145.31</v>
      </c>
      <c r="W2152" s="125" t="s">
        <v>1017</v>
      </c>
      <c r="X2152" s="65">
        <v>45370</v>
      </c>
      <c r="Y2152" s="65">
        <v>45370</v>
      </c>
      <c r="Z2152" s="69" t="s">
        <v>1080</v>
      </c>
      <c r="AA2152" s="322">
        <v>43000</v>
      </c>
      <c r="AB2152" s="56">
        <v>48</v>
      </c>
      <c r="AC2152" s="56">
        <v>32</v>
      </c>
      <c r="AD2152" s="65">
        <v>46417</v>
      </c>
      <c r="AE2152" s="117">
        <v>928</v>
      </c>
      <c r="AF2152" s="117"/>
      <c r="AP2152" s="58"/>
      <c r="AQ2152" s="58"/>
      <c r="AR2152" s="58"/>
      <c r="AW2152" s="56"/>
      <c r="BD2152" s="56"/>
      <c r="CS2152" s="58">
        <f>+AL2152+AT2152</f>
        <v>0</v>
      </c>
      <c r="CT2152" s="76">
        <f>+BA2152+BG2152+BM2152+BS2152+BY2152+CE2152+CK2152+CQ2152</f>
        <v>0</v>
      </c>
      <c r="CU2152" s="76">
        <f>+CS2152-CT2152</f>
        <v>0</v>
      </c>
      <c r="CV2152" s="81">
        <f>+AE2152-AL2152-AT2152</f>
        <v>928</v>
      </c>
    </row>
    <row r="2153" spans="1:100">
      <c r="A2153" s="56" t="s">
        <v>828</v>
      </c>
      <c r="B2153" s="13">
        <v>25</v>
      </c>
      <c r="C2153" s="15" t="s">
        <v>402</v>
      </c>
      <c r="D2153" s="15" t="s">
        <v>403</v>
      </c>
      <c r="E2153" s="13"/>
      <c r="F2153" s="13"/>
      <c r="G2153" s="13" t="s">
        <v>256</v>
      </c>
      <c r="H2153" s="13">
        <v>5</v>
      </c>
      <c r="I2153" s="55">
        <v>145.31</v>
      </c>
      <c r="J2153" s="55">
        <v>44999</v>
      </c>
      <c r="K2153" s="15">
        <v>0</v>
      </c>
      <c r="L2153" s="15" t="s">
        <v>41</v>
      </c>
      <c r="M2153" s="62" t="s">
        <v>14</v>
      </c>
      <c r="N2153" s="56" t="s">
        <v>131</v>
      </c>
      <c r="O2153" s="56" t="s">
        <v>853</v>
      </c>
      <c r="S2153" s="56" t="s">
        <v>465</v>
      </c>
      <c r="T2153" s="13" t="s">
        <v>256</v>
      </c>
      <c r="U2153" s="13">
        <v>5</v>
      </c>
      <c r="V2153" s="13">
        <v>145.31</v>
      </c>
      <c r="W2153" s="125" t="s">
        <v>1017</v>
      </c>
      <c r="X2153" s="65">
        <v>45370</v>
      </c>
      <c r="Y2153" s="65">
        <v>45370</v>
      </c>
      <c r="Z2153" s="69" t="s">
        <v>1080</v>
      </c>
      <c r="AA2153" s="322">
        <v>43000</v>
      </c>
      <c r="AB2153" s="56">
        <v>48</v>
      </c>
      <c r="AC2153" s="56">
        <v>33</v>
      </c>
      <c r="AD2153" s="65">
        <v>46446</v>
      </c>
      <c r="AE2153" s="117">
        <v>928</v>
      </c>
      <c r="AF2153" s="117"/>
      <c r="AP2153" s="58"/>
      <c r="AQ2153" s="58"/>
      <c r="AR2153" s="58"/>
      <c r="AW2153" s="56"/>
      <c r="BD2153" s="56"/>
      <c r="CS2153" s="58">
        <f>+AL2153+AT2153</f>
        <v>0</v>
      </c>
      <c r="CT2153" s="76">
        <f>+BA2153+BG2153+BM2153+BS2153+BY2153+CE2153+CK2153+CQ2153</f>
        <v>0</v>
      </c>
      <c r="CU2153" s="76">
        <f>+CS2153-CT2153</f>
        <v>0</v>
      </c>
      <c r="CV2153" s="81">
        <f>+AE2153-AL2153-AT2153</f>
        <v>928</v>
      </c>
    </row>
    <row r="2154" spans="1:100">
      <c r="A2154" s="56" t="s">
        <v>828</v>
      </c>
      <c r="B2154" s="13">
        <v>25</v>
      </c>
      <c r="C2154" s="15" t="s">
        <v>402</v>
      </c>
      <c r="D2154" s="15" t="s">
        <v>403</v>
      </c>
      <c r="E2154" s="13"/>
      <c r="F2154" s="13"/>
      <c r="G2154" s="13" t="s">
        <v>256</v>
      </c>
      <c r="H2154" s="13">
        <v>5</v>
      </c>
      <c r="I2154" s="55">
        <v>145.31</v>
      </c>
      <c r="J2154" s="55">
        <v>44999</v>
      </c>
      <c r="K2154" s="15">
        <v>0</v>
      </c>
      <c r="L2154" s="15" t="s">
        <v>41</v>
      </c>
      <c r="M2154" s="62" t="s">
        <v>14</v>
      </c>
      <c r="N2154" s="56" t="s">
        <v>131</v>
      </c>
      <c r="O2154" s="56" t="s">
        <v>853</v>
      </c>
      <c r="S2154" s="56" t="s">
        <v>465</v>
      </c>
      <c r="T2154" s="13" t="s">
        <v>256</v>
      </c>
      <c r="U2154" s="13">
        <v>5</v>
      </c>
      <c r="V2154" s="13">
        <v>145.31</v>
      </c>
      <c r="W2154" s="125" t="s">
        <v>1017</v>
      </c>
      <c r="X2154" s="65">
        <v>45370</v>
      </c>
      <c r="Y2154" s="65">
        <v>45370</v>
      </c>
      <c r="Z2154" s="69" t="s">
        <v>1080</v>
      </c>
      <c r="AA2154" s="322">
        <v>43000</v>
      </c>
      <c r="AB2154" s="56">
        <v>48</v>
      </c>
      <c r="AC2154" s="56">
        <v>34</v>
      </c>
      <c r="AD2154" s="65">
        <v>46476</v>
      </c>
      <c r="AE2154" s="117">
        <v>928</v>
      </c>
      <c r="AF2154" s="117"/>
      <c r="AP2154" s="58"/>
      <c r="AQ2154" s="58"/>
      <c r="AR2154" s="58"/>
      <c r="AW2154" s="56"/>
      <c r="BD2154" s="56"/>
      <c r="CS2154" s="58">
        <f>+AL2154+AT2154</f>
        <v>0</v>
      </c>
      <c r="CT2154" s="76">
        <f>+BA2154+BG2154+BM2154+BS2154+BY2154+CE2154+CK2154+CQ2154</f>
        <v>0</v>
      </c>
      <c r="CU2154" s="76">
        <f>+CS2154-CT2154</f>
        <v>0</v>
      </c>
      <c r="CV2154" s="81">
        <f>+AE2154-AL2154-AT2154</f>
        <v>928</v>
      </c>
    </row>
    <row r="2155" spans="1:100">
      <c r="A2155" s="56" t="s">
        <v>828</v>
      </c>
      <c r="B2155" s="13">
        <v>25</v>
      </c>
      <c r="C2155" s="15" t="s">
        <v>402</v>
      </c>
      <c r="D2155" s="15" t="s">
        <v>403</v>
      </c>
      <c r="E2155" s="13"/>
      <c r="F2155" s="13"/>
      <c r="G2155" s="13" t="s">
        <v>256</v>
      </c>
      <c r="H2155" s="13">
        <v>5</v>
      </c>
      <c r="I2155" s="55">
        <v>145.31</v>
      </c>
      <c r="J2155" s="55">
        <v>44999</v>
      </c>
      <c r="K2155" s="15">
        <v>0</v>
      </c>
      <c r="L2155" s="15" t="s">
        <v>41</v>
      </c>
      <c r="M2155" s="62" t="s">
        <v>14</v>
      </c>
      <c r="N2155" s="56" t="s">
        <v>131</v>
      </c>
      <c r="O2155" s="56" t="s">
        <v>853</v>
      </c>
      <c r="S2155" s="56" t="s">
        <v>465</v>
      </c>
      <c r="T2155" s="13" t="s">
        <v>256</v>
      </c>
      <c r="U2155" s="13">
        <v>5</v>
      </c>
      <c r="V2155" s="13">
        <v>145.31</v>
      </c>
      <c r="W2155" s="125" t="s">
        <v>1017</v>
      </c>
      <c r="X2155" s="65">
        <v>45370</v>
      </c>
      <c r="Y2155" s="65">
        <v>45370</v>
      </c>
      <c r="Z2155" s="69" t="s">
        <v>1080</v>
      </c>
      <c r="AA2155" s="322">
        <v>43000</v>
      </c>
      <c r="AB2155" s="56">
        <v>48</v>
      </c>
      <c r="AC2155" s="56">
        <v>35</v>
      </c>
      <c r="AD2155" s="65">
        <v>46507</v>
      </c>
      <c r="AE2155" s="117">
        <v>928</v>
      </c>
      <c r="AF2155" s="117"/>
      <c r="AP2155" s="58"/>
      <c r="AQ2155" s="58"/>
      <c r="AR2155" s="58"/>
      <c r="AW2155" s="56"/>
      <c r="BD2155" s="56"/>
      <c r="CS2155" s="58">
        <f>+AL2155+AT2155</f>
        <v>0</v>
      </c>
      <c r="CT2155" s="76">
        <f>+BA2155+BG2155+BM2155+BS2155+BY2155+CE2155+CK2155+CQ2155</f>
        <v>0</v>
      </c>
      <c r="CU2155" s="76">
        <f>+CS2155-CT2155</f>
        <v>0</v>
      </c>
      <c r="CV2155" s="81">
        <f>+AE2155-AL2155-AT2155</f>
        <v>928</v>
      </c>
    </row>
    <row r="2156" spans="1:100">
      <c r="A2156" s="56" t="s">
        <v>828</v>
      </c>
      <c r="B2156" s="13">
        <v>25</v>
      </c>
      <c r="C2156" s="15" t="s">
        <v>402</v>
      </c>
      <c r="D2156" s="15" t="s">
        <v>403</v>
      </c>
      <c r="E2156" s="13"/>
      <c r="F2156" s="13"/>
      <c r="G2156" s="13" t="s">
        <v>256</v>
      </c>
      <c r="H2156" s="13">
        <v>5</v>
      </c>
      <c r="I2156" s="55">
        <v>145.31</v>
      </c>
      <c r="J2156" s="55">
        <v>44999</v>
      </c>
      <c r="K2156" s="15">
        <v>0</v>
      </c>
      <c r="L2156" s="15" t="s">
        <v>41</v>
      </c>
      <c r="M2156" s="62" t="s">
        <v>14</v>
      </c>
      <c r="N2156" s="56" t="s">
        <v>131</v>
      </c>
      <c r="O2156" s="56" t="s">
        <v>853</v>
      </c>
      <c r="S2156" s="56" t="s">
        <v>465</v>
      </c>
      <c r="T2156" s="13" t="s">
        <v>256</v>
      </c>
      <c r="U2156" s="13">
        <v>5</v>
      </c>
      <c r="V2156" s="13">
        <v>145.31</v>
      </c>
      <c r="W2156" s="125" t="s">
        <v>1017</v>
      </c>
      <c r="X2156" s="65">
        <v>45370</v>
      </c>
      <c r="Y2156" s="65">
        <v>45370</v>
      </c>
      <c r="Z2156" s="69" t="s">
        <v>1080</v>
      </c>
      <c r="AA2156" s="322">
        <v>43000</v>
      </c>
      <c r="AB2156" s="56">
        <v>48</v>
      </c>
      <c r="AC2156" s="56">
        <v>36</v>
      </c>
      <c r="AD2156" s="65">
        <v>46537</v>
      </c>
      <c r="AE2156" s="117">
        <v>928</v>
      </c>
      <c r="AF2156" s="117"/>
      <c r="AP2156" s="58"/>
      <c r="AQ2156" s="58"/>
      <c r="AR2156" s="58"/>
      <c r="AW2156" s="56"/>
      <c r="BD2156" s="56"/>
      <c r="CS2156" s="58">
        <f>+AL2156+AT2156</f>
        <v>0</v>
      </c>
      <c r="CT2156" s="76">
        <f>+BA2156+BG2156+BM2156+BS2156+BY2156+CE2156+CK2156+CQ2156</f>
        <v>0</v>
      </c>
      <c r="CU2156" s="76">
        <f>+CS2156-CT2156</f>
        <v>0</v>
      </c>
      <c r="CV2156" s="81">
        <f>+AE2156-AL2156-AT2156</f>
        <v>928</v>
      </c>
    </row>
    <row r="2157" spans="1:100">
      <c r="A2157" s="56" t="s">
        <v>828</v>
      </c>
      <c r="B2157" s="13">
        <v>25</v>
      </c>
      <c r="C2157" s="15" t="s">
        <v>402</v>
      </c>
      <c r="D2157" s="15" t="s">
        <v>403</v>
      </c>
      <c r="E2157" s="13"/>
      <c r="F2157" s="13"/>
      <c r="G2157" s="13" t="s">
        <v>256</v>
      </c>
      <c r="H2157" s="13">
        <v>5</v>
      </c>
      <c r="I2157" s="55">
        <v>145.31</v>
      </c>
      <c r="J2157" s="55">
        <v>44999</v>
      </c>
      <c r="K2157" s="15">
        <v>0</v>
      </c>
      <c r="L2157" s="15" t="s">
        <v>41</v>
      </c>
      <c r="M2157" s="62" t="s">
        <v>14</v>
      </c>
      <c r="N2157" s="56" t="s">
        <v>131</v>
      </c>
      <c r="O2157" s="56" t="s">
        <v>853</v>
      </c>
      <c r="S2157" s="56" t="s">
        <v>465</v>
      </c>
      <c r="T2157" s="13" t="s">
        <v>256</v>
      </c>
      <c r="U2157" s="13">
        <v>5</v>
      </c>
      <c r="V2157" s="13">
        <v>145.31</v>
      </c>
      <c r="W2157" s="125" t="s">
        <v>1017</v>
      </c>
      <c r="X2157" s="65">
        <v>45370</v>
      </c>
      <c r="Y2157" s="65">
        <v>45370</v>
      </c>
      <c r="Z2157" s="69" t="s">
        <v>1080</v>
      </c>
      <c r="AA2157" s="322">
        <v>43000</v>
      </c>
      <c r="AB2157" s="56">
        <v>48</v>
      </c>
      <c r="AC2157" s="56">
        <v>37</v>
      </c>
      <c r="AD2157" s="65">
        <v>46568</v>
      </c>
      <c r="AE2157" s="117">
        <v>928</v>
      </c>
      <c r="AF2157" s="117"/>
      <c r="AP2157" s="58"/>
      <c r="AQ2157" s="58"/>
      <c r="AR2157" s="58"/>
      <c r="AW2157" s="56"/>
      <c r="BD2157" s="56"/>
      <c r="CS2157" s="58">
        <f>+AL2157+AT2157</f>
        <v>0</v>
      </c>
      <c r="CT2157" s="76">
        <f>+BA2157+BG2157+BM2157+BS2157+BY2157+CE2157+CK2157+CQ2157</f>
        <v>0</v>
      </c>
      <c r="CU2157" s="76">
        <f>+CS2157-CT2157</f>
        <v>0</v>
      </c>
      <c r="CV2157" s="81">
        <f>+AE2157-AL2157-AT2157</f>
        <v>928</v>
      </c>
    </row>
    <row r="2158" spans="1:100">
      <c r="A2158" s="56" t="s">
        <v>828</v>
      </c>
      <c r="B2158" s="13">
        <v>25</v>
      </c>
      <c r="C2158" s="15" t="s">
        <v>402</v>
      </c>
      <c r="D2158" s="15" t="s">
        <v>403</v>
      </c>
      <c r="E2158" s="13"/>
      <c r="F2158" s="13"/>
      <c r="G2158" s="13" t="s">
        <v>256</v>
      </c>
      <c r="H2158" s="13">
        <v>5</v>
      </c>
      <c r="I2158" s="55">
        <v>145.31</v>
      </c>
      <c r="J2158" s="55">
        <v>44999</v>
      </c>
      <c r="K2158" s="15">
        <v>0</v>
      </c>
      <c r="L2158" s="15" t="s">
        <v>41</v>
      </c>
      <c r="M2158" s="62" t="s">
        <v>14</v>
      </c>
      <c r="N2158" s="56" t="s">
        <v>131</v>
      </c>
      <c r="O2158" s="56" t="s">
        <v>853</v>
      </c>
      <c r="S2158" s="56" t="s">
        <v>465</v>
      </c>
      <c r="T2158" s="13" t="s">
        <v>256</v>
      </c>
      <c r="U2158" s="13">
        <v>5</v>
      </c>
      <c r="V2158" s="13">
        <v>145.31</v>
      </c>
      <c r="W2158" s="125" t="s">
        <v>1017</v>
      </c>
      <c r="X2158" s="65">
        <v>45370</v>
      </c>
      <c r="Y2158" s="65">
        <v>45370</v>
      </c>
      <c r="Z2158" s="69" t="s">
        <v>1080</v>
      </c>
      <c r="AA2158" s="322">
        <v>43000</v>
      </c>
      <c r="AB2158" s="56">
        <v>48</v>
      </c>
      <c r="AC2158" s="56">
        <v>38</v>
      </c>
      <c r="AD2158" s="65">
        <v>46598</v>
      </c>
      <c r="AE2158" s="117">
        <v>928</v>
      </c>
      <c r="AF2158" s="117"/>
      <c r="AP2158" s="58"/>
      <c r="AQ2158" s="58"/>
      <c r="AR2158" s="58"/>
      <c r="AW2158" s="56"/>
      <c r="BD2158" s="56"/>
      <c r="CS2158" s="58">
        <f>+AL2158+AT2158</f>
        <v>0</v>
      </c>
      <c r="CT2158" s="76">
        <f>+BA2158+BG2158+BM2158+BS2158+BY2158+CE2158+CK2158+CQ2158</f>
        <v>0</v>
      </c>
      <c r="CU2158" s="76">
        <f>+CS2158-CT2158</f>
        <v>0</v>
      </c>
      <c r="CV2158" s="81">
        <f>+AE2158-AL2158-AT2158</f>
        <v>928</v>
      </c>
    </row>
    <row r="2159" spans="1:100">
      <c r="A2159" s="56" t="s">
        <v>828</v>
      </c>
      <c r="B2159" s="13">
        <v>25</v>
      </c>
      <c r="C2159" s="15" t="s">
        <v>402</v>
      </c>
      <c r="D2159" s="15" t="s">
        <v>403</v>
      </c>
      <c r="E2159" s="13"/>
      <c r="F2159" s="13"/>
      <c r="G2159" s="13" t="s">
        <v>256</v>
      </c>
      <c r="H2159" s="13">
        <v>5</v>
      </c>
      <c r="I2159" s="55">
        <v>145.31</v>
      </c>
      <c r="J2159" s="55">
        <v>44999</v>
      </c>
      <c r="K2159" s="15">
        <v>0</v>
      </c>
      <c r="L2159" s="15" t="s">
        <v>41</v>
      </c>
      <c r="M2159" s="62" t="s">
        <v>14</v>
      </c>
      <c r="N2159" s="56" t="s">
        <v>131</v>
      </c>
      <c r="O2159" s="56" t="s">
        <v>853</v>
      </c>
      <c r="S2159" s="56" t="s">
        <v>465</v>
      </c>
      <c r="T2159" s="13" t="s">
        <v>256</v>
      </c>
      <c r="U2159" s="13">
        <v>5</v>
      </c>
      <c r="V2159" s="13">
        <v>145.31</v>
      </c>
      <c r="W2159" s="125" t="s">
        <v>1017</v>
      </c>
      <c r="X2159" s="65">
        <v>45370</v>
      </c>
      <c r="Y2159" s="65">
        <v>45370</v>
      </c>
      <c r="Z2159" s="69" t="s">
        <v>1080</v>
      </c>
      <c r="AA2159" s="322">
        <v>43000</v>
      </c>
      <c r="AB2159" s="56">
        <v>48</v>
      </c>
      <c r="AC2159" s="56">
        <v>39</v>
      </c>
      <c r="AD2159" s="65">
        <v>46629</v>
      </c>
      <c r="AE2159" s="117">
        <v>928</v>
      </c>
      <c r="AF2159" s="117"/>
      <c r="AP2159" s="58"/>
      <c r="AQ2159" s="58"/>
      <c r="AR2159" s="58"/>
      <c r="AW2159" s="56"/>
      <c r="BD2159" s="56"/>
      <c r="CS2159" s="58">
        <f>+AL2159+AT2159</f>
        <v>0</v>
      </c>
      <c r="CT2159" s="76">
        <f>+BA2159+BG2159+BM2159+BS2159+BY2159+CE2159+CK2159+CQ2159</f>
        <v>0</v>
      </c>
      <c r="CU2159" s="76">
        <f>+CS2159-CT2159</f>
        <v>0</v>
      </c>
      <c r="CV2159" s="81">
        <f>+AE2159-AL2159-AT2159</f>
        <v>928</v>
      </c>
    </row>
    <row r="2160" spans="1:100">
      <c r="A2160" s="56" t="s">
        <v>828</v>
      </c>
      <c r="B2160" s="13">
        <v>25</v>
      </c>
      <c r="C2160" s="15" t="s">
        <v>402</v>
      </c>
      <c r="D2160" s="15" t="s">
        <v>403</v>
      </c>
      <c r="E2160" s="13"/>
      <c r="F2160" s="13"/>
      <c r="G2160" s="13" t="s">
        <v>256</v>
      </c>
      <c r="H2160" s="13">
        <v>5</v>
      </c>
      <c r="I2160" s="55">
        <v>145.31</v>
      </c>
      <c r="J2160" s="55">
        <v>44999</v>
      </c>
      <c r="K2160" s="15">
        <v>0</v>
      </c>
      <c r="L2160" s="15" t="s">
        <v>41</v>
      </c>
      <c r="M2160" s="62" t="s">
        <v>14</v>
      </c>
      <c r="N2160" s="56" t="s">
        <v>131</v>
      </c>
      <c r="O2160" s="56" t="s">
        <v>853</v>
      </c>
      <c r="S2160" s="56" t="s">
        <v>465</v>
      </c>
      <c r="T2160" s="13" t="s">
        <v>256</v>
      </c>
      <c r="U2160" s="13">
        <v>5</v>
      </c>
      <c r="V2160" s="13">
        <v>145.31</v>
      </c>
      <c r="W2160" s="125" t="s">
        <v>1017</v>
      </c>
      <c r="X2160" s="65">
        <v>45370</v>
      </c>
      <c r="Y2160" s="65">
        <v>45370</v>
      </c>
      <c r="Z2160" s="69" t="s">
        <v>1080</v>
      </c>
      <c r="AA2160" s="322">
        <v>43000</v>
      </c>
      <c r="AB2160" s="56">
        <v>48</v>
      </c>
      <c r="AC2160" s="56">
        <v>40</v>
      </c>
      <c r="AD2160" s="65">
        <v>46660</v>
      </c>
      <c r="AE2160" s="117">
        <v>928</v>
      </c>
      <c r="AF2160" s="117"/>
      <c r="AP2160" s="58"/>
      <c r="AQ2160" s="58"/>
      <c r="AR2160" s="58"/>
      <c r="AW2160" s="56"/>
      <c r="BD2160" s="56"/>
      <c r="CS2160" s="58">
        <f>+AL2160+AT2160</f>
        <v>0</v>
      </c>
      <c r="CT2160" s="76">
        <f>+BA2160+BG2160+BM2160+BS2160+BY2160+CE2160+CK2160+CQ2160</f>
        <v>0</v>
      </c>
      <c r="CU2160" s="76">
        <f>+CS2160-CT2160</f>
        <v>0</v>
      </c>
      <c r="CV2160" s="81">
        <f>+AE2160-AL2160-AT2160</f>
        <v>928</v>
      </c>
    </row>
    <row r="2161" spans="1:100">
      <c r="A2161" s="56" t="s">
        <v>828</v>
      </c>
      <c r="B2161" s="13">
        <v>25</v>
      </c>
      <c r="C2161" s="15" t="s">
        <v>402</v>
      </c>
      <c r="D2161" s="15" t="s">
        <v>403</v>
      </c>
      <c r="E2161" s="13"/>
      <c r="F2161" s="13"/>
      <c r="G2161" s="13" t="s">
        <v>256</v>
      </c>
      <c r="H2161" s="13">
        <v>5</v>
      </c>
      <c r="I2161" s="55">
        <v>145.31</v>
      </c>
      <c r="J2161" s="55">
        <v>44999</v>
      </c>
      <c r="K2161" s="15">
        <v>0</v>
      </c>
      <c r="L2161" s="15" t="s">
        <v>41</v>
      </c>
      <c r="M2161" s="62" t="s">
        <v>14</v>
      </c>
      <c r="N2161" s="56" t="s">
        <v>131</v>
      </c>
      <c r="O2161" s="56" t="s">
        <v>853</v>
      </c>
      <c r="S2161" s="56" t="s">
        <v>465</v>
      </c>
      <c r="T2161" s="13" t="s">
        <v>256</v>
      </c>
      <c r="U2161" s="13">
        <v>5</v>
      </c>
      <c r="V2161" s="13">
        <v>145.31</v>
      </c>
      <c r="W2161" s="125" t="s">
        <v>1017</v>
      </c>
      <c r="X2161" s="65">
        <v>45370</v>
      </c>
      <c r="Y2161" s="65">
        <v>45370</v>
      </c>
      <c r="Z2161" s="69" t="s">
        <v>1080</v>
      </c>
      <c r="AA2161" s="322">
        <v>43000</v>
      </c>
      <c r="AB2161" s="56">
        <v>48</v>
      </c>
      <c r="AC2161" s="56">
        <v>41</v>
      </c>
      <c r="AD2161" s="65">
        <v>46690</v>
      </c>
      <c r="AE2161" s="117">
        <v>928</v>
      </c>
      <c r="AF2161" s="117"/>
      <c r="AP2161" s="58"/>
      <c r="AQ2161" s="58"/>
      <c r="AR2161" s="58"/>
      <c r="AW2161" s="56"/>
      <c r="BD2161" s="56"/>
      <c r="CS2161" s="58">
        <f>+AL2161+AT2161</f>
        <v>0</v>
      </c>
      <c r="CT2161" s="76">
        <f>+BA2161+BG2161+BM2161+BS2161+BY2161+CE2161+CK2161+CQ2161</f>
        <v>0</v>
      </c>
      <c r="CU2161" s="76">
        <f>+CS2161-CT2161</f>
        <v>0</v>
      </c>
      <c r="CV2161" s="81">
        <f>+AE2161-AL2161-AT2161</f>
        <v>928</v>
      </c>
    </row>
    <row r="2162" spans="1:100">
      <c r="A2162" s="56" t="s">
        <v>828</v>
      </c>
      <c r="B2162" s="13">
        <v>25</v>
      </c>
      <c r="C2162" s="15" t="s">
        <v>402</v>
      </c>
      <c r="D2162" s="15" t="s">
        <v>403</v>
      </c>
      <c r="E2162" s="13"/>
      <c r="F2162" s="13"/>
      <c r="G2162" s="13" t="s">
        <v>256</v>
      </c>
      <c r="H2162" s="13">
        <v>5</v>
      </c>
      <c r="I2162" s="55">
        <v>145.31</v>
      </c>
      <c r="J2162" s="55">
        <v>44999</v>
      </c>
      <c r="K2162" s="15">
        <v>0</v>
      </c>
      <c r="L2162" s="15" t="s">
        <v>41</v>
      </c>
      <c r="M2162" s="62" t="s">
        <v>14</v>
      </c>
      <c r="N2162" s="56" t="s">
        <v>131</v>
      </c>
      <c r="O2162" s="56" t="s">
        <v>853</v>
      </c>
      <c r="S2162" s="56" t="s">
        <v>465</v>
      </c>
      <c r="T2162" s="13" t="s">
        <v>256</v>
      </c>
      <c r="U2162" s="13">
        <v>5</v>
      </c>
      <c r="V2162" s="13">
        <v>145.31</v>
      </c>
      <c r="W2162" s="125" t="s">
        <v>1017</v>
      </c>
      <c r="X2162" s="65">
        <v>45370</v>
      </c>
      <c r="Y2162" s="65">
        <v>45370</v>
      </c>
      <c r="Z2162" s="69" t="s">
        <v>1080</v>
      </c>
      <c r="AA2162" s="322">
        <v>43000</v>
      </c>
      <c r="AB2162" s="56">
        <v>48</v>
      </c>
      <c r="AC2162" s="56">
        <v>42</v>
      </c>
      <c r="AD2162" s="65">
        <v>46721</v>
      </c>
      <c r="AE2162" s="117">
        <v>928</v>
      </c>
      <c r="AF2162" s="117"/>
      <c r="AP2162" s="58"/>
      <c r="AQ2162" s="58"/>
      <c r="AR2162" s="58"/>
      <c r="AW2162" s="56"/>
      <c r="BD2162" s="56"/>
      <c r="CS2162" s="58">
        <f>+AL2162+AT2162</f>
        <v>0</v>
      </c>
      <c r="CT2162" s="76">
        <f>+BA2162+BG2162+BM2162+BS2162+BY2162+CE2162+CK2162+CQ2162</f>
        <v>0</v>
      </c>
      <c r="CU2162" s="76">
        <f>+CS2162-CT2162</f>
        <v>0</v>
      </c>
      <c r="CV2162" s="81">
        <f>+AE2162-AL2162-AT2162</f>
        <v>928</v>
      </c>
    </row>
    <row r="2163" spans="1:100">
      <c r="A2163" s="56" t="s">
        <v>828</v>
      </c>
      <c r="B2163" s="13">
        <v>25</v>
      </c>
      <c r="C2163" s="15" t="s">
        <v>402</v>
      </c>
      <c r="D2163" s="15" t="s">
        <v>403</v>
      </c>
      <c r="E2163" s="13"/>
      <c r="F2163" s="13"/>
      <c r="G2163" s="13" t="s">
        <v>256</v>
      </c>
      <c r="H2163" s="13">
        <v>5</v>
      </c>
      <c r="I2163" s="55">
        <v>145.31</v>
      </c>
      <c r="J2163" s="55">
        <v>44999</v>
      </c>
      <c r="K2163" s="15">
        <v>0</v>
      </c>
      <c r="L2163" s="15" t="s">
        <v>41</v>
      </c>
      <c r="M2163" s="62" t="s">
        <v>14</v>
      </c>
      <c r="N2163" s="56" t="s">
        <v>131</v>
      </c>
      <c r="O2163" s="56" t="s">
        <v>853</v>
      </c>
      <c r="S2163" s="56" t="s">
        <v>465</v>
      </c>
      <c r="T2163" s="13" t="s">
        <v>256</v>
      </c>
      <c r="U2163" s="13">
        <v>5</v>
      </c>
      <c r="V2163" s="13">
        <v>145.31</v>
      </c>
      <c r="W2163" s="125" t="s">
        <v>1017</v>
      </c>
      <c r="X2163" s="65">
        <v>45370</v>
      </c>
      <c r="Y2163" s="65">
        <v>45370</v>
      </c>
      <c r="Z2163" s="69" t="s">
        <v>1080</v>
      </c>
      <c r="AA2163" s="322">
        <v>43000</v>
      </c>
      <c r="AB2163" s="56">
        <v>48</v>
      </c>
      <c r="AC2163" s="56">
        <v>43</v>
      </c>
      <c r="AD2163" s="65">
        <v>46751</v>
      </c>
      <c r="AE2163" s="117">
        <v>928</v>
      </c>
      <c r="AF2163" s="117"/>
      <c r="AP2163" s="58"/>
      <c r="AQ2163" s="58"/>
      <c r="AR2163" s="58"/>
      <c r="AW2163" s="56"/>
      <c r="BD2163" s="56"/>
      <c r="CS2163" s="58">
        <f>+AL2163+AT2163</f>
        <v>0</v>
      </c>
      <c r="CT2163" s="76">
        <f>+BA2163+BG2163+BM2163+BS2163+BY2163+CE2163+CK2163+CQ2163</f>
        <v>0</v>
      </c>
      <c r="CU2163" s="76">
        <f>+CS2163-CT2163</f>
        <v>0</v>
      </c>
      <c r="CV2163" s="81">
        <f>+AE2163-AL2163-AT2163</f>
        <v>928</v>
      </c>
    </row>
    <row r="2164" spans="1:100">
      <c r="A2164" s="56" t="s">
        <v>828</v>
      </c>
      <c r="B2164" s="13">
        <v>25</v>
      </c>
      <c r="C2164" s="15" t="s">
        <v>402</v>
      </c>
      <c r="D2164" s="15" t="s">
        <v>403</v>
      </c>
      <c r="E2164" s="13"/>
      <c r="F2164" s="13"/>
      <c r="G2164" s="13" t="s">
        <v>256</v>
      </c>
      <c r="H2164" s="13">
        <v>5</v>
      </c>
      <c r="I2164" s="55">
        <v>145.31</v>
      </c>
      <c r="J2164" s="55">
        <v>44999</v>
      </c>
      <c r="K2164" s="15">
        <v>0</v>
      </c>
      <c r="L2164" s="15" t="s">
        <v>41</v>
      </c>
      <c r="M2164" s="62" t="s">
        <v>14</v>
      </c>
      <c r="N2164" s="56" t="s">
        <v>131</v>
      </c>
      <c r="O2164" s="56" t="s">
        <v>853</v>
      </c>
      <c r="S2164" s="56" t="s">
        <v>465</v>
      </c>
      <c r="T2164" s="13" t="s">
        <v>256</v>
      </c>
      <c r="U2164" s="13">
        <v>5</v>
      </c>
      <c r="V2164" s="13">
        <v>145.31</v>
      </c>
      <c r="W2164" s="125" t="s">
        <v>1017</v>
      </c>
      <c r="X2164" s="65">
        <v>45370</v>
      </c>
      <c r="Y2164" s="65">
        <v>45370</v>
      </c>
      <c r="Z2164" s="69" t="s">
        <v>1080</v>
      </c>
      <c r="AA2164" s="322">
        <v>43000</v>
      </c>
      <c r="AB2164" s="56">
        <v>48</v>
      </c>
      <c r="AC2164" s="56">
        <v>44</v>
      </c>
      <c r="AD2164" s="65">
        <v>46782</v>
      </c>
      <c r="AE2164" s="117">
        <v>928</v>
      </c>
      <c r="AF2164" s="117"/>
      <c r="AP2164" s="58"/>
      <c r="AQ2164" s="58"/>
      <c r="AR2164" s="58"/>
      <c r="AW2164" s="56"/>
      <c r="BD2164" s="56"/>
      <c r="CS2164" s="58">
        <f>+AL2164+AT2164</f>
        <v>0</v>
      </c>
      <c r="CT2164" s="76">
        <f>+BA2164+BG2164+BM2164+BS2164+BY2164+CE2164+CK2164+CQ2164</f>
        <v>0</v>
      </c>
      <c r="CU2164" s="76">
        <f>+CS2164-CT2164</f>
        <v>0</v>
      </c>
      <c r="CV2164" s="81">
        <f>+AE2164-AL2164-AT2164</f>
        <v>928</v>
      </c>
    </row>
    <row r="2165" spans="1:100">
      <c r="A2165" s="56" t="s">
        <v>828</v>
      </c>
      <c r="B2165" s="13">
        <v>25</v>
      </c>
      <c r="C2165" s="15" t="s">
        <v>402</v>
      </c>
      <c r="D2165" s="15" t="s">
        <v>403</v>
      </c>
      <c r="E2165" s="13"/>
      <c r="F2165" s="13"/>
      <c r="G2165" s="13" t="s">
        <v>256</v>
      </c>
      <c r="H2165" s="13">
        <v>5</v>
      </c>
      <c r="I2165" s="55">
        <v>145.31</v>
      </c>
      <c r="J2165" s="55">
        <v>44999</v>
      </c>
      <c r="K2165" s="15">
        <v>0</v>
      </c>
      <c r="L2165" s="15" t="s">
        <v>41</v>
      </c>
      <c r="M2165" s="62" t="s">
        <v>14</v>
      </c>
      <c r="N2165" s="56" t="s">
        <v>131</v>
      </c>
      <c r="O2165" s="56" t="s">
        <v>853</v>
      </c>
      <c r="S2165" s="56" t="s">
        <v>465</v>
      </c>
      <c r="T2165" s="13" t="s">
        <v>256</v>
      </c>
      <c r="U2165" s="13">
        <v>5</v>
      </c>
      <c r="V2165" s="13">
        <v>145.31</v>
      </c>
      <c r="W2165" s="125" t="s">
        <v>1017</v>
      </c>
      <c r="X2165" s="65">
        <v>45370</v>
      </c>
      <c r="Y2165" s="65">
        <v>45370</v>
      </c>
      <c r="Z2165" s="69" t="s">
        <v>1080</v>
      </c>
      <c r="AA2165" s="322">
        <v>43000</v>
      </c>
      <c r="AB2165" s="56">
        <v>48</v>
      </c>
      <c r="AC2165" s="56">
        <v>45</v>
      </c>
      <c r="AD2165" s="65">
        <v>46812</v>
      </c>
      <c r="AE2165" s="117">
        <v>928</v>
      </c>
      <c r="AF2165" s="117"/>
      <c r="AP2165" s="58"/>
      <c r="AQ2165" s="58"/>
      <c r="AR2165" s="58"/>
      <c r="AW2165" s="56"/>
      <c r="BD2165" s="56"/>
      <c r="CS2165" s="58">
        <f>+AL2165+AT2165</f>
        <v>0</v>
      </c>
      <c r="CT2165" s="76">
        <f>+BA2165+BG2165+BM2165+BS2165+BY2165+CE2165+CK2165+CQ2165</f>
        <v>0</v>
      </c>
      <c r="CU2165" s="76">
        <f>+CS2165-CT2165</f>
        <v>0</v>
      </c>
      <c r="CV2165" s="81">
        <f>+AE2165-AL2165-AT2165</f>
        <v>928</v>
      </c>
    </row>
    <row r="2166" spans="1:100">
      <c r="A2166" s="56" t="s">
        <v>828</v>
      </c>
      <c r="B2166" s="13">
        <v>25</v>
      </c>
      <c r="C2166" s="15" t="s">
        <v>402</v>
      </c>
      <c r="D2166" s="15" t="s">
        <v>403</v>
      </c>
      <c r="E2166" s="13"/>
      <c r="F2166" s="13"/>
      <c r="G2166" s="13" t="s">
        <v>256</v>
      </c>
      <c r="H2166" s="13">
        <v>5</v>
      </c>
      <c r="I2166" s="55">
        <v>145.31</v>
      </c>
      <c r="J2166" s="55">
        <v>44999</v>
      </c>
      <c r="K2166" s="15">
        <v>0</v>
      </c>
      <c r="L2166" s="15" t="s">
        <v>41</v>
      </c>
      <c r="M2166" s="62" t="s">
        <v>14</v>
      </c>
      <c r="N2166" s="56" t="s">
        <v>131</v>
      </c>
      <c r="O2166" s="56" t="s">
        <v>853</v>
      </c>
      <c r="S2166" s="56" t="s">
        <v>465</v>
      </c>
      <c r="T2166" s="13" t="s">
        <v>256</v>
      </c>
      <c r="U2166" s="13">
        <v>5</v>
      </c>
      <c r="V2166" s="13">
        <v>145.31</v>
      </c>
      <c r="W2166" s="125" t="s">
        <v>1017</v>
      </c>
      <c r="X2166" s="65">
        <v>45370</v>
      </c>
      <c r="Y2166" s="65">
        <v>45370</v>
      </c>
      <c r="Z2166" s="69" t="s">
        <v>1080</v>
      </c>
      <c r="AA2166" s="322">
        <v>43000</v>
      </c>
      <c r="AB2166" s="56">
        <v>48</v>
      </c>
      <c r="AC2166" s="56">
        <v>46</v>
      </c>
      <c r="AD2166" s="65">
        <v>46842</v>
      </c>
      <c r="AE2166" s="117">
        <v>928</v>
      </c>
      <c r="AF2166" s="117"/>
      <c r="AP2166" s="58"/>
      <c r="AQ2166" s="58"/>
      <c r="AR2166" s="58"/>
      <c r="AW2166" s="56"/>
      <c r="BD2166" s="56"/>
      <c r="CS2166" s="58">
        <f>+AL2166+AT2166</f>
        <v>0</v>
      </c>
      <c r="CT2166" s="76">
        <f>+BA2166+BG2166+BM2166+BS2166+BY2166+CE2166+CK2166+CQ2166</f>
        <v>0</v>
      </c>
      <c r="CU2166" s="76">
        <f>+CS2166-CT2166</f>
        <v>0</v>
      </c>
      <c r="CV2166" s="81">
        <f>+AE2166-AL2166-AT2166</f>
        <v>928</v>
      </c>
    </row>
    <row r="2167" spans="1:100">
      <c r="A2167" s="56" t="s">
        <v>828</v>
      </c>
      <c r="B2167" s="13">
        <v>25</v>
      </c>
      <c r="C2167" s="15" t="s">
        <v>402</v>
      </c>
      <c r="D2167" s="15" t="s">
        <v>403</v>
      </c>
      <c r="E2167" s="13"/>
      <c r="F2167" s="13"/>
      <c r="G2167" s="13" t="s">
        <v>256</v>
      </c>
      <c r="H2167" s="13">
        <v>5</v>
      </c>
      <c r="I2167" s="55">
        <v>145.31</v>
      </c>
      <c r="J2167" s="55">
        <v>44999</v>
      </c>
      <c r="K2167" s="15">
        <v>0</v>
      </c>
      <c r="L2167" s="15" t="s">
        <v>41</v>
      </c>
      <c r="M2167" s="62" t="s">
        <v>14</v>
      </c>
      <c r="N2167" s="56" t="s">
        <v>131</v>
      </c>
      <c r="O2167" s="56" t="s">
        <v>853</v>
      </c>
      <c r="S2167" s="56" t="s">
        <v>465</v>
      </c>
      <c r="T2167" s="13" t="s">
        <v>256</v>
      </c>
      <c r="U2167" s="13">
        <v>5</v>
      </c>
      <c r="V2167" s="13">
        <v>145.31</v>
      </c>
      <c r="W2167" s="125" t="s">
        <v>1017</v>
      </c>
      <c r="X2167" s="65">
        <v>45370</v>
      </c>
      <c r="Y2167" s="65">
        <v>45370</v>
      </c>
      <c r="Z2167" s="69" t="s">
        <v>1080</v>
      </c>
      <c r="AA2167" s="322">
        <v>43000</v>
      </c>
      <c r="AB2167" s="56">
        <v>48</v>
      </c>
      <c r="AC2167" s="56">
        <v>47</v>
      </c>
      <c r="AD2167" s="65">
        <v>46873</v>
      </c>
      <c r="AE2167" s="117">
        <v>928</v>
      </c>
      <c r="AF2167" s="117"/>
      <c r="AP2167" s="58"/>
      <c r="AQ2167" s="58"/>
      <c r="AR2167" s="58"/>
      <c r="AW2167" s="56"/>
      <c r="BD2167" s="56"/>
      <c r="CS2167" s="58">
        <f>+AL2167+AT2167</f>
        <v>0</v>
      </c>
      <c r="CT2167" s="76">
        <f>+BA2167+BG2167+BM2167+BS2167+BY2167+CE2167+CK2167+CQ2167</f>
        <v>0</v>
      </c>
      <c r="CU2167" s="76">
        <f>+CS2167-CT2167</f>
        <v>0</v>
      </c>
      <c r="CV2167" s="81">
        <f>+AE2167-AL2167-AT2167</f>
        <v>928</v>
      </c>
    </row>
    <row r="2168" spans="1:100">
      <c r="A2168" s="56" t="s">
        <v>828</v>
      </c>
      <c r="B2168" s="13">
        <v>25</v>
      </c>
      <c r="C2168" s="15" t="s">
        <v>402</v>
      </c>
      <c r="D2168" s="15" t="s">
        <v>403</v>
      </c>
      <c r="E2168" s="13"/>
      <c r="F2168" s="13"/>
      <c r="G2168" s="13" t="s">
        <v>256</v>
      </c>
      <c r="H2168" s="13">
        <v>5</v>
      </c>
      <c r="I2168" s="55">
        <v>145.31</v>
      </c>
      <c r="J2168" s="55">
        <v>44999</v>
      </c>
      <c r="K2168" s="15">
        <v>0</v>
      </c>
      <c r="L2168" s="15" t="s">
        <v>41</v>
      </c>
      <c r="M2168" s="62" t="s">
        <v>14</v>
      </c>
      <c r="N2168" s="56" t="s">
        <v>131</v>
      </c>
      <c r="O2168" s="56" t="s">
        <v>853</v>
      </c>
      <c r="S2168" s="56" t="s">
        <v>465</v>
      </c>
      <c r="T2168" s="13" t="s">
        <v>256</v>
      </c>
      <c r="U2168" s="13">
        <v>5</v>
      </c>
      <c r="V2168" s="13">
        <v>145.31</v>
      </c>
      <c r="W2168" s="125" t="s">
        <v>1017</v>
      </c>
      <c r="X2168" s="65">
        <v>45370</v>
      </c>
      <c r="Y2168" s="65">
        <v>45370</v>
      </c>
      <c r="Z2168" s="69" t="s">
        <v>1080</v>
      </c>
      <c r="AA2168" s="322">
        <v>43000</v>
      </c>
      <c r="AB2168" s="56">
        <v>48</v>
      </c>
      <c r="AC2168" s="56">
        <v>48</v>
      </c>
      <c r="AD2168" s="65">
        <v>46903</v>
      </c>
      <c r="AE2168" s="117">
        <v>920</v>
      </c>
      <c r="AF2168" s="117"/>
      <c r="AP2168" s="58"/>
      <c r="AQ2168" s="58"/>
      <c r="AR2168" s="58"/>
      <c r="AW2168" s="56"/>
      <c r="BD2168" s="56"/>
      <c r="CS2168" s="58">
        <f>+AL2168+AT2168</f>
        <v>0</v>
      </c>
      <c r="CT2168" s="76">
        <f>+BA2168+BG2168+BM2168+BS2168+BY2168+CE2168+CK2168+CQ2168</f>
        <v>0</v>
      </c>
      <c r="CU2168" s="76">
        <f>+CS2168-CT2168</f>
        <v>0</v>
      </c>
      <c r="CV2168" s="81">
        <f>+AE2168-AL2168-AT2168</f>
        <v>920</v>
      </c>
    </row>
    <row r="2169" spans="1:100">
      <c r="A2169" s="56" t="s">
        <v>828</v>
      </c>
      <c r="B2169" s="13">
        <v>25</v>
      </c>
      <c r="C2169" s="15" t="s">
        <v>402</v>
      </c>
      <c r="D2169" s="15" t="s">
        <v>403</v>
      </c>
      <c r="E2169" s="13"/>
      <c r="F2169" s="13"/>
      <c r="G2169" s="13" t="s">
        <v>256</v>
      </c>
      <c r="H2169" s="13">
        <v>5</v>
      </c>
      <c r="I2169" s="55">
        <v>145.31</v>
      </c>
      <c r="J2169" s="55">
        <v>44999</v>
      </c>
      <c r="K2169" s="15">
        <v>0</v>
      </c>
      <c r="L2169" s="15" t="s">
        <v>41</v>
      </c>
      <c r="M2169" s="62" t="s">
        <v>14</v>
      </c>
      <c r="N2169" s="56" t="s">
        <v>131</v>
      </c>
      <c r="O2169" s="56" t="s">
        <v>853</v>
      </c>
      <c r="S2169" s="56" t="s">
        <v>3598</v>
      </c>
      <c r="V2169" s="125">
        <v>12.5</v>
      </c>
      <c r="W2169" s="125" t="s">
        <v>1017</v>
      </c>
      <c r="X2169" s="65">
        <v>45940</v>
      </c>
      <c r="Y2169" s="65">
        <v>45933</v>
      </c>
      <c r="Z2169" s="69" t="s">
        <v>1080</v>
      </c>
      <c r="AA2169" s="322">
        <v>5000</v>
      </c>
      <c r="AB2169" s="56">
        <v>1</v>
      </c>
      <c r="AC2169" s="56">
        <v>0</v>
      </c>
      <c r="AD2169" s="126">
        <v>45928</v>
      </c>
      <c r="AE2169" s="58">
        <v>28.32</v>
      </c>
      <c r="AF2169" s="56"/>
      <c r="AG2169" s="56" t="s">
        <v>441</v>
      </c>
      <c r="AH2169" s="65">
        <v>45928</v>
      </c>
      <c r="AI2169" s="56">
        <v>73176828</v>
      </c>
      <c r="AJ2169" s="56" t="s">
        <v>3557</v>
      </c>
      <c r="AK2169" s="56" t="s">
        <v>3599</v>
      </c>
      <c r="AL2169" s="58">
        <v>28.32</v>
      </c>
      <c r="AN2169" s="58" t="s">
        <v>1699</v>
      </c>
      <c r="AP2169" s="58"/>
      <c r="AQ2169" s="58"/>
      <c r="AR2169" s="58"/>
      <c r="AW2169" s="65">
        <v>45928</v>
      </c>
      <c r="AX2169" s="56" t="s">
        <v>3602</v>
      </c>
      <c r="AY2169" s="56">
        <v>100</v>
      </c>
      <c r="AZ2169" s="56">
        <v>3.53</v>
      </c>
      <c r="BA2169" s="58">
        <f>+AY2169/AZ2169</f>
        <v>28.328611898016998</v>
      </c>
      <c r="BB2169" s="58" t="s">
        <v>3603</v>
      </c>
      <c r="BC2169" s="65"/>
      <c r="BD2169" s="56"/>
      <c r="CS2169" s="58">
        <f>+AL2169+AT2169</f>
        <v>28.32</v>
      </c>
      <c r="CT2169" s="76">
        <f>+BA2169+BG2169+BM2169+BS2169+BY2169+CE2169+CK2169+CQ2169</f>
        <v>28.328611898016998</v>
      </c>
      <c r="CU2169" s="76">
        <f>+CS2169-CT2169</f>
        <v>-8.6118980169977988E-3</v>
      </c>
      <c r="CV2169" s="81">
        <f>+AE2169-AL2169-AT2169</f>
        <v>0</v>
      </c>
    </row>
    <row r="2170" spans="1:100">
      <c r="A2170" s="56" t="s">
        <v>828</v>
      </c>
      <c r="B2170" s="13">
        <v>25</v>
      </c>
      <c r="C2170" s="15" t="s">
        <v>402</v>
      </c>
      <c r="D2170" s="15" t="s">
        <v>403</v>
      </c>
      <c r="E2170" s="13"/>
      <c r="F2170" s="13"/>
      <c r="G2170" s="13" t="s">
        <v>256</v>
      </c>
      <c r="H2170" s="13">
        <v>5</v>
      </c>
      <c r="I2170" s="55">
        <v>145.31</v>
      </c>
      <c r="J2170" s="55">
        <v>44999</v>
      </c>
      <c r="K2170" s="15">
        <v>0</v>
      </c>
      <c r="L2170" s="15" t="s">
        <v>41</v>
      </c>
      <c r="M2170" s="62" t="s">
        <v>14</v>
      </c>
      <c r="N2170" s="56" t="s">
        <v>131</v>
      </c>
      <c r="O2170" s="56" t="s">
        <v>853</v>
      </c>
      <c r="S2170" s="56" t="s">
        <v>3598</v>
      </c>
      <c r="V2170" s="125">
        <v>12.5</v>
      </c>
      <c r="W2170" s="125" t="s">
        <v>1017</v>
      </c>
      <c r="X2170" s="65">
        <v>45940</v>
      </c>
      <c r="Y2170" s="65">
        <v>45933</v>
      </c>
      <c r="Z2170" s="69" t="s">
        <v>1080</v>
      </c>
      <c r="AA2170" s="322">
        <v>5000</v>
      </c>
      <c r="AB2170" s="56">
        <v>1</v>
      </c>
      <c r="AC2170" s="56">
        <v>0</v>
      </c>
      <c r="AD2170" s="126">
        <v>45933</v>
      </c>
      <c r="AE2170" s="58">
        <v>471.68</v>
      </c>
      <c r="AF2170" s="56"/>
      <c r="AG2170" s="56" t="s">
        <v>441</v>
      </c>
      <c r="AH2170" s="65">
        <v>45933</v>
      </c>
      <c r="AI2170" s="56">
        <v>73176828</v>
      </c>
      <c r="AJ2170" s="56" t="s">
        <v>3557</v>
      </c>
      <c r="AK2170" s="56" t="s">
        <v>3600</v>
      </c>
      <c r="AL2170" s="58">
        <v>471.68</v>
      </c>
      <c r="AN2170" s="58" t="s">
        <v>3578</v>
      </c>
      <c r="AP2170" s="58"/>
      <c r="AQ2170" s="58"/>
      <c r="AR2170" s="58"/>
      <c r="AW2170" s="65">
        <v>45933</v>
      </c>
      <c r="AX2170" s="56">
        <v>4860</v>
      </c>
      <c r="BA2170" s="56">
        <v>471.68</v>
      </c>
      <c r="BB2170" s="58" t="s">
        <v>3603</v>
      </c>
      <c r="BD2170" s="56"/>
      <c r="CS2170" s="58">
        <f>+AL2170+AT2170</f>
        <v>471.68</v>
      </c>
      <c r="CT2170" s="76">
        <f>+BA2170+BG2170+BM2170+BS2170+BY2170+CE2170+CK2170+CQ2170</f>
        <v>471.68</v>
      </c>
      <c r="CU2170" s="76">
        <f>+CS2170-CT2170</f>
        <v>0</v>
      </c>
      <c r="CV2170" s="81">
        <f>+AE2170-AL2170-AT2170</f>
        <v>0</v>
      </c>
    </row>
    <row r="2171" spans="1:100">
      <c r="A2171" s="56" t="s">
        <v>828</v>
      </c>
      <c r="B2171" s="13">
        <v>25</v>
      </c>
      <c r="C2171" s="15" t="s">
        <v>402</v>
      </c>
      <c r="D2171" s="15" t="s">
        <v>403</v>
      </c>
      <c r="E2171" s="13"/>
      <c r="F2171" s="13"/>
      <c r="G2171" s="13" t="s">
        <v>256</v>
      </c>
      <c r="H2171" s="13">
        <v>5</v>
      </c>
      <c r="I2171" s="55">
        <v>145.31</v>
      </c>
      <c r="J2171" s="55">
        <v>44999</v>
      </c>
      <c r="K2171" s="15">
        <v>0</v>
      </c>
      <c r="L2171" s="15" t="s">
        <v>41</v>
      </c>
      <c r="M2171" s="62" t="s">
        <v>14</v>
      </c>
      <c r="N2171" s="56" t="s">
        <v>131</v>
      </c>
      <c r="O2171" s="56" t="s">
        <v>853</v>
      </c>
      <c r="S2171" s="56" t="s">
        <v>3598</v>
      </c>
      <c r="V2171" s="125">
        <v>12.5</v>
      </c>
      <c r="W2171" s="125" t="s">
        <v>1017</v>
      </c>
      <c r="X2171" s="65">
        <v>45940</v>
      </c>
      <c r="Y2171" s="65">
        <v>45933</v>
      </c>
      <c r="Z2171" s="69" t="s">
        <v>1080</v>
      </c>
      <c r="AA2171" s="322">
        <v>5000</v>
      </c>
      <c r="AB2171" s="56">
        <v>1</v>
      </c>
      <c r="AC2171" s="56">
        <v>1</v>
      </c>
      <c r="AD2171" s="126">
        <v>45940</v>
      </c>
      <c r="AE2171" s="58">
        <v>4500</v>
      </c>
      <c r="AF2171" s="56"/>
      <c r="AG2171" s="56" t="s">
        <v>441</v>
      </c>
      <c r="AH2171" s="65">
        <v>45940</v>
      </c>
      <c r="AI2171" s="56">
        <v>73176828</v>
      </c>
      <c r="AJ2171" s="56" t="s">
        <v>3557</v>
      </c>
      <c r="AK2171" s="56" t="s">
        <v>3601</v>
      </c>
      <c r="AL2171" s="58">
        <v>4500</v>
      </c>
      <c r="AN2171" s="58" t="s">
        <v>3580</v>
      </c>
      <c r="AP2171" s="58"/>
      <c r="AQ2171" s="58"/>
      <c r="AR2171" s="58"/>
      <c r="AW2171" s="65">
        <v>45940</v>
      </c>
      <c r="AX2171" s="56">
        <v>4916</v>
      </c>
      <c r="BA2171" s="58">
        <v>4500</v>
      </c>
      <c r="BB2171" s="58" t="s">
        <v>3603</v>
      </c>
      <c r="BD2171" s="56"/>
      <c r="CS2171" s="58">
        <f>+AL2171+AT2171</f>
        <v>4500</v>
      </c>
      <c r="CT2171" s="76">
        <f>+BA2171+BG2171+BM2171+BS2171+BY2171+CE2171+CK2171+CQ2171</f>
        <v>4500</v>
      </c>
      <c r="CU2171" s="76">
        <f>+CS2171-CT2171</f>
        <v>0</v>
      </c>
      <c r="CV2171" s="81">
        <f>+AE2171-AL2171-AT2171</f>
        <v>0</v>
      </c>
    </row>
    <row r="2172" spans="1:100">
      <c r="A2172" s="56" t="s">
        <v>829</v>
      </c>
      <c r="B2172" s="13">
        <v>111</v>
      </c>
      <c r="C2172" s="15" t="s">
        <v>402</v>
      </c>
      <c r="D2172" s="15" t="s">
        <v>403</v>
      </c>
      <c r="E2172" s="13"/>
      <c r="F2172" s="13"/>
      <c r="G2172" s="13" t="s">
        <v>270</v>
      </c>
      <c r="H2172" s="13">
        <v>1</v>
      </c>
      <c r="I2172" s="55">
        <v>139.91999999999999</v>
      </c>
      <c r="J2172" s="55">
        <v>47499</v>
      </c>
      <c r="K2172" s="15">
        <v>0</v>
      </c>
      <c r="L2172" s="15" t="s">
        <v>41</v>
      </c>
      <c r="M2172" s="62" t="s">
        <v>14</v>
      </c>
      <c r="N2172" s="56" t="s">
        <v>174</v>
      </c>
      <c r="O2172" s="56" t="s">
        <v>856</v>
      </c>
      <c r="P2172" s="62" t="s">
        <v>14</v>
      </c>
      <c r="Q2172" s="86" t="s">
        <v>175</v>
      </c>
      <c r="R2172" s="56" t="s">
        <v>857</v>
      </c>
      <c r="S2172" s="56" t="s">
        <v>465</v>
      </c>
      <c r="T2172" s="57" t="s">
        <v>270</v>
      </c>
      <c r="U2172" s="57">
        <v>1</v>
      </c>
      <c r="V2172" s="125">
        <v>139.91999999999999</v>
      </c>
      <c r="W2172" s="125" t="s">
        <v>1017</v>
      </c>
      <c r="X2172" s="65">
        <v>45378</v>
      </c>
      <c r="Y2172" s="65">
        <v>45621</v>
      </c>
      <c r="Z2172" s="69" t="s">
        <v>1080</v>
      </c>
      <c r="AA2172" s="322">
        <f>47000-2300</f>
        <v>44700</v>
      </c>
      <c r="AB2172" s="56">
        <v>30</v>
      </c>
      <c r="AC2172" s="56">
        <v>0</v>
      </c>
      <c r="AD2172" s="65">
        <v>45378</v>
      </c>
      <c r="AE2172" s="117">
        <v>8000</v>
      </c>
      <c r="AF2172" s="117"/>
      <c r="AG2172" s="56" t="s">
        <v>441</v>
      </c>
      <c r="AH2172" s="65">
        <v>45378</v>
      </c>
      <c r="AI2172" s="65"/>
      <c r="AJ2172" s="65"/>
      <c r="AK2172" s="56" t="s">
        <v>858</v>
      </c>
      <c r="AL2172" s="76">
        <v>8000</v>
      </c>
      <c r="AM2172" s="76"/>
      <c r="AN2172" s="58" t="s">
        <v>1597</v>
      </c>
      <c r="AP2172" s="58"/>
      <c r="AQ2172" s="58"/>
      <c r="AR2172" s="58"/>
      <c r="AW2172" s="103">
        <v>45383</v>
      </c>
      <c r="AX2172" s="97">
        <v>34951</v>
      </c>
      <c r="AY2172" s="97">
        <v>29840</v>
      </c>
      <c r="AZ2172" s="97">
        <v>3.73</v>
      </c>
      <c r="BA2172" s="101">
        <f>+AY2172/AZ2172</f>
        <v>8000</v>
      </c>
      <c r="BD2172" s="56"/>
      <c r="CS2172" s="58">
        <f>+AL2172+AT2172</f>
        <v>8000</v>
      </c>
      <c r="CT2172" s="76">
        <f>+BA2172+BG2172+BM2172+BS2172+BY2172+CE2172+CK2172+CQ2172</f>
        <v>8000</v>
      </c>
      <c r="CU2172" s="76">
        <f>+CS2172-CT2172</f>
        <v>0</v>
      </c>
      <c r="CV2172" s="81">
        <f>+AE2172-AL2172-AT2172</f>
        <v>0</v>
      </c>
    </row>
    <row r="2173" spans="1:100">
      <c r="A2173" s="56" t="s">
        <v>829</v>
      </c>
      <c r="B2173" s="13">
        <v>111</v>
      </c>
      <c r="C2173" s="15" t="s">
        <v>402</v>
      </c>
      <c r="D2173" s="15" t="s">
        <v>403</v>
      </c>
      <c r="E2173" s="13"/>
      <c r="F2173" s="13"/>
      <c r="G2173" s="13" t="s">
        <v>270</v>
      </c>
      <c r="H2173" s="13">
        <v>1</v>
      </c>
      <c r="I2173" s="55">
        <v>139.91999999999999</v>
      </c>
      <c r="J2173" s="55">
        <v>47499</v>
      </c>
      <c r="K2173" s="15">
        <v>0</v>
      </c>
      <c r="L2173" s="15" t="s">
        <v>41</v>
      </c>
      <c r="M2173" s="62" t="s">
        <v>14</v>
      </c>
      <c r="N2173" s="56" t="s">
        <v>174</v>
      </c>
      <c r="O2173" s="56" t="s">
        <v>856</v>
      </c>
      <c r="P2173" s="62" t="s">
        <v>14</v>
      </c>
      <c r="Q2173" s="86" t="s">
        <v>175</v>
      </c>
      <c r="R2173" s="56" t="s">
        <v>857</v>
      </c>
      <c r="S2173" s="56" t="s">
        <v>465</v>
      </c>
      <c r="T2173" s="57" t="s">
        <v>270</v>
      </c>
      <c r="U2173" s="57">
        <v>1</v>
      </c>
      <c r="V2173" s="125">
        <v>139.91999999999999</v>
      </c>
      <c r="W2173" s="125" t="s">
        <v>1017</v>
      </c>
      <c r="X2173" s="65">
        <v>45378</v>
      </c>
      <c r="Y2173" s="65">
        <v>45621</v>
      </c>
      <c r="Z2173" s="69" t="s">
        <v>1080</v>
      </c>
      <c r="AA2173" s="322">
        <f>47000-2300</f>
        <v>44700</v>
      </c>
      <c r="AB2173" s="56">
        <v>30</v>
      </c>
      <c r="AC2173" s="56">
        <v>1</v>
      </c>
      <c r="AD2173" s="65">
        <v>45597</v>
      </c>
      <c r="AE2173" s="117">
        <v>1300</v>
      </c>
      <c r="AF2173" s="117"/>
      <c r="AG2173" s="70" t="s">
        <v>441</v>
      </c>
      <c r="AH2173" s="78">
        <v>45622</v>
      </c>
      <c r="AI2173" s="78"/>
      <c r="AJ2173" s="78"/>
      <c r="AK2173" s="70" t="s">
        <v>1591</v>
      </c>
      <c r="AL2173" s="76">
        <v>1300</v>
      </c>
      <c r="AM2173" s="76"/>
      <c r="AN2173" s="76" t="s">
        <v>1599</v>
      </c>
      <c r="AO2173" s="76"/>
      <c r="AP2173" s="76"/>
      <c r="AQ2173" s="76"/>
      <c r="AR2173" s="76"/>
      <c r="AW2173" s="103">
        <v>45623</v>
      </c>
      <c r="AX2173" s="97">
        <v>3445</v>
      </c>
      <c r="AY2173" s="97"/>
      <c r="AZ2173" s="97"/>
      <c r="BA2173" s="101">
        <v>1300</v>
      </c>
      <c r="BD2173" s="56"/>
      <c r="CS2173" s="58">
        <f>+AL2173+AT2173</f>
        <v>1300</v>
      </c>
      <c r="CT2173" s="76">
        <f>+BA2173+BG2173+BM2173+BS2173+BY2173+CE2173+CK2173+CQ2173</f>
        <v>1300</v>
      </c>
      <c r="CU2173" s="76">
        <f>+CS2173-CT2173</f>
        <v>0</v>
      </c>
      <c r="CV2173" s="81">
        <f>+AE2173-AL2173-AT2173</f>
        <v>0</v>
      </c>
    </row>
    <row r="2174" spans="1:100">
      <c r="A2174" s="56" t="s">
        <v>829</v>
      </c>
      <c r="B2174" s="13">
        <v>111</v>
      </c>
      <c r="C2174" s="15" t="s">
        <v>402</v>
      </c>
      <c r="D2174" s="15" t="s">
        <v>403</v>
      </c>
      <c r="E2174" s="13"/>
      <c r="F2174" s="13"/>
      <c r="G2174" s="13" t="s">
        <v>270</v>
      </c>
      <c r="H2174" s="13">
        <v>1</v>
      </c>
      <c r="I2174" s="55">
        <v>139.91999999999999</v>
      </c>
      <c r="J2174" s="55">
        <v>47499</v>
      </c>
      <c r="K2174" s="15">
        <v>0</v>
      </c>
      <c r="L2174" s="15" t="s">
        <v>41</v>
      </c>
      <c r="M2174" s="62" t="s">
        <v>14</v>
      </c>
      <c r="N2174" s="56" t="s">
        <v>174</v>
      </c>
      <c r="O2174" s="56" t="s">
        <v>856</v>
      </c>
      <c r="P2174" s="62" t="s">
        <v>14</v>
      </c>
      <c r="Q2174" s="86" t="s">
        <v>175</v>
      </c>
      <c r="R2174" s="56" t="s">
        <v>857</v>
      </c>
      <c r="S2174" s="56" t="s">
        <v>465</v>
      </c>
      <c r="T2174" s="57" t="s">
        <v>270</v>
      </c>
      <c r="U2174" s="57">
        <v>1</v>
      </c>
      <c r="V2174" s="125">
        <v>139.91999999999999</v>
      </c>
      <c r="W2174" s="125" t="s">
        <v>1017</v>
      </c>
      <c r="X2174" s="65">
        <v>45378</v>
      </c>
      <c r="Y2174" s="65">
        <v>45621</v>
      </c>
      <c r="Z2174" s="69" t="s">
        <v>1080</v>
      </c>
      <c r="AA2174" s="322">
        <f>47000-2300</f>
        <v>44700</v>
      </c>
      <c r="AB2174" s="56">
        <v>30</v>
      </c>
      <c r="AC2174" s="56">
        <v>2</v>
      </c>
      <c r="AD2174" s="65">
        <v>45627</v>
      </c>
      <c r="AE2174" s="117">
        <v>1300</v>
      </c>
      <c r="AF2174" s="117"/>
      <c r="AG2174" s="70" t="s">
        <v>441</v>
      </c>
      <c r="AH2174" s="78">
        <v>45636</v>
      </c>
      <c r="AI2174" s="78"/>
      <c r="AJ2174" s="78"/>
      <c r="AK2174" s="70" t="s">
        <v>1594</v>
      </c>
      <c r="AL2174" s="76">
        <v>1300</v>
      </c>
      <c r="AM2174" s="76"/>
      <c r="AN2174" s="76" t="s">
        <v>1602</v>
      </c>
      <c r="AO2174" s="76"/>
      <c r="AP2174" s="76"/>
      <c r="AQ2174" s="76"/>
      <c r="AR2174" s="76"/>
      <c r="AW2174" s="103">
        <v>45632</v>
      </c>
      <c r="AX2174" s="97">
        <v>3483</v>
      </c>
      <c r="AY2174" s="97"/>
      <c r="AZ2174" s="97"/>
      <c r="BA2174" s="162">
        <v>784</v>
      </c>
      <c r="BC2174" s="103">
        <v>45636</v>
      </c>
      <c r="BD2174" s="97">
        <v>3492</v>
      </c>
      <c r="BE2174" s="97"/>
      <c r="BF2174" s="97"/>
      <c r="BG2174" s="162">
        <v>516</v>
      </c>
      <c r="BH2174" s="162"/>
      <c r="CS2174" s="58">
        <f>+AL2174+AT2174</f>
        <v>1300</v>
      </c>
      <c r="CT2174" s="76">
        <f>+BA2174+BG2174+BM2174+BS2174+BY2174+CE2174+CK2174+CQ2174</f>
        <v>1300</v>
      </c>
      <c r="CU2174" s="76">
        <f>+CS2174-CT2174</f>
        <v>0</v>
      </c>
      <c r="CV2174" s="81">
        <f>+AE2174-AL2174-AT2174</f>
        <v>0</v>
      </c>
    </row>
    <row r="2175" spans="1:100">
      <c r="A2175" s="56" t="s">
        <v>829</v>
      </c>
      <c r="B2175" s="13">
        <v>111</v>
      </c>
      <c r="C2175" s="15" t="s">
        <v>402</v>
      </c>
      <c r="D2175" s="15" t="s">
        <v>403</v>
      </c>
      <c r="E2175" s="13"/>
      <c r="F2175" s="13"/>
      <c r="G2175" s="13" t="s">
        <v>270</v>
      </c>
      <c r="H2175" s="13">
        <v>1</v>
      </c>
      <c r="I2175" s="55">
        <v>139.91999999999999</v>
      </c>
      <c r="J2175" s="55">
        <v>47499</v>
      </c>
      <c r="K2175" s="15">
        <v>0</v>
      </c>
      <c r="L2175" s="15" t="s">
        <v>41</v>
      </c>
      <c r="M2175" s="62" t="s">
        <v>14</v>
      </c>
      <c r="N2175" s="56" t="s">
        <v>174</v>
      </c>
      <c r="O2175" s="56" t="s">
        <v>856</v>
      </c>
      <c r="P2175" s="62" t="s">
        <v>14</v>
      </c>
      <c r="Q2175" s="86" t="s">
        <v>175</v>
      </c>
      <c r="R2175" s="56" t="s">
        <v>857</v>
      </c>
      <c r="S2175" s="56" t="s">
        <v>465</v>
      </c>
      <c r="T2175" s="57" t="s">
        <v>270</v>
      </c>
      <c r="U2175" s="57">
        <v>1</v>
      </c>
      <c r="V2175" s="125">
        <v>139.91999999999999</v>
      </c>
      <c r="W2175" s="125" t="s">
        <v>1017</v>
      </c>
      <c r="X2175" s="65">
        <v>45378</v>
      </c>
      <c r="Y2175" s="65">
        <v>45621</v>
      </c>
      <c r="Z2175" s="69" t="s">
        <v>1080</v>
      </c>
      <c r="AA2175" s="322">
        <f>47000-2300</f>
        <v>44700</v>
      </c>
      <c r="AB2175" s="56">
        <v>30</v>
      </c>
      <c r="AC2175" s="56">
        <v>3</v>
      </c>
      <c r="AD2175" s="65">
        <v>45658</v>
      </c>
      <c r="AE2175" s="117">
        <v>1300</v>
      </c>
      <c r="AF2175" s="117"/>
      <c r="AG2175" s="70" t="s">
        <v>441</v>
      </c>
      <c r="AH2175" s="78">
        <v>45674</v>
      </c>
      <c r="AI2175" s="78"/>
      <c r="AJ2175" s="78"/>
      <c r="AK2175" s="76" t="s">
        <v>1629</v>
      </c>
      <c r="AL2175" s="76">
        <v>1300</v>
      </c>
      <c r="AM2175" s="76"/>
      <c r="AN2175" s="76" t="s">
        <v>1654</v>
      </c>
      <c r="AO2175" s="76"/>
      <c r="AP2175" s="76"/>
      <c r="AQ2175" s="76"/>
      <c r="AR2175" s="76"/>
      <c r="AW2175" s="103">
        <v>45674</v>
      </c>
      <c r="AX2175" s="97">
        <v>3614</v>
      </c>
      <c r="AY2175" s="97"/>
      <c r="AZ2175" s="97"/>
      <c r="BA2175" s="162">
        <v>784</v>
      </c>
      <c r="BC2175" s="103">
        <v>45677</v>
      </c>
      <c r="BD2175" s="97">
        <v>3626</v>
      </c>
      <c r="BE2175" s="97"/>
      <c r="BF2175" s="97"/>
      <c r="BG2175" s="162">
        <v>516</v>
      </c>
      <c r="BH2175" s="162"/>
      <c r="CS2175" s="58">
        <f>+AL2175+AT2175</f>
        <v>1300</v>
      </c>
      <c r="CT2175" s="76">
        <f>+BA2175+BG2175+BM2175+BS2175+BY2175+CE2175+CK2175+CQ2175</f>
        <v>1300</v>
      </c>
      <c r="CU2175" s="76">
        <f>+CS2175-CT2175</f>
        <v>0</v>
      </c>
      <c r="CV2175" s="81">
        <f>+AE2175-AL2175-AT2175</f>
        <v>0</v>
      </c>
    </row>
    <row r="2176" spans="1:100">
      <c r="A2176" s="56" t="s">
        <v>829</v>
      </c>
      <c r="B2176" s="13">
        <v>111</v>
      </c>
      <c r="C2176" s="15" t="s">
        <v>402</v>
      </c>
      <c r="D2176" s="15" t="s">
        <v>403</v>
      </c>
      <c r="E2176" s="13"/>
      <c r="F2176" s="13"/>
      <c r="G2176" s="13" t="s">
        <v>270</v>
      </c>
      <c r="H2176" s="13">
        <v>1</v>
      </c>
      <c r="I2176" s="55">
        <v>139.91999999999999</v>
      </c>
      <c r="J2176" s="55">
        <v>47499</v>
      </c>
      <c r="K2176" s="15">
        <v>0</v>
      </c>
      <c r="L2176" s="15" t="s">
        <v>41</v>
      </c>
      <c r="M2176" s="62" t="s">
        <v>14</v>
      </c>
      <c r="N2176" s="56" t="s">
        <v>174</v>
      </c>
      <c r="O2176" s="56" t="s">
        <v>856</v>
      </c>
      <c r="P2176" s="62" t="s">
        <v>14</v>
      </c>
      <c r="Q2176" s="86" t="s">
        <v>175</v>
      </c>
      <c r="R2176" s="56" t="s">
        <v>857</v>
      </c>
      <c r="S2176" s="56" t="s">
        <v>465</v>
      </c>
      <c r="T2176" s="57" t="s">
        <v>270</v>
      </c>
      <c r="U2176" s="57">
        <v>1</v>
      </c>
      <c r="V2176" s="125">
        <v>139.91999999999999</v>
      </c>
      <c r="W2176" s="125" t="s">
        <v>1017</v>
      </c>
      <c r="X2176" s="65">
        <v>45378</v>
      </c>
      <c r="Y2176" s="65">
        <v>45621</v>
      </c>
      <c r="Z2176" s="69" t="s">
        <v>1080</v>
      </c>
      <c r="AA2176" s="322">
        <f>47000-2300</f>
        <v>44700</v>
      </c>
      <c r="AB2176" s="56">
        <v>30</v>
      </c>
      <c r="AC2176" s="56">
        <v>4</v>
      </c>
      <c r="AD2176" s="65">
        <v>45689</v>
      </c>
      <c r="AE2176" s="117">
        <v>1300</v>
      </c>
      <c r="AF2176" s="117"/>
      <c r="AG2176" s="70" t="s">
        <v>441</v>
      </c>
      <c r="AH2176" s="78">
        <v>45694</v>
      </c>
      <c r="AI2176" s="78"/>
      <c r="AJ2176" s="78"/>
      <c r="AK2176" s="76" t="s">
        <v>1607</v>
      </c>
      <c r="AL2176" s="76">
        <v>1300</v>
      </c>
      <c r="AM2176" s="76"/>
      <c r="AN2176" s="76" t="s">
        <v>1632</v>
      </c>
      <c r="AO2176" s="76"/>
      <c r="AP2176" s="76"/>
      <c r="AQ2176" s="76"/>
      <c r="AR2176" s="76"/>
      <c r="AW2176" s="103">
        <v>45694</v>
      </c>
      <c r="AX2176" s="97">
        <v>3705</v>
      </c>
      <c r="AY2176" s="97"/>
      <c r="AZ2176" s="97"/>
      <c r="BA2176" s="162">
        <v>784</v>
      </c>
      <c r="BC2176" s="103">
        <v>45695</v>
      </c>
      <c r="BD2176" s="97">
        <v>3720</v>
      </c>
      <c r="BE2176" s="97"/>
      <c r="BF2176" s="97"/>
      <c r="BG2176" s="162">
        <v>516</v>
      </c>
      <c r="BH2176" s="162"/>
      <c r="CS2176" s="58">
        <f>+AL2176+AT2176</f>
        <v>1300</v>
      </c>
      <c r="CT2176" s="76">
        <f>+BA2176+BG2176+BM2176+BS2176+BY2176+CE2176+CK2176+CQ2176</f>
        <v>1300</v>
      </c>
      <c r="CU2176" s="76">
        <f>+CS2176-CT2176</f>
        <v>0</v>
      </c>
      <c r="CV2176" s="81">
        <f>+AE2176-AL2176-AT2176</f>
        <v>0</v>
      </c>
    </row>
    <row r="2177" spans="1:101">
      <c r="A2177" s="56" t="s">
        <v>829</v>
      </c>
      <c r="B2177" s="13">
        <v>111</v>
      </c>
      <c r="C2177" s="15" t="s">
        <v>402</v>
      </c>
      <c r="D2177" s="15" t="s">
        <v>403</v>
      </c>
      <c r="E2177" s="13"/>
      <c r="F2177" s="13"/>
      <c r="G2177" s="13" t="s">
        <v>270</v>
      </c>
      <c r="H2177" s="13">
        <v>1</v>
      </c>
      <c r="I2177" s="55">
        <v>139.91999999999999</v>
      </c>
      <c r="J2177" s="55">
        <v>47499</v>
      </c>
      <c r="K2177" s="15">
        <v>0</v>
      </c>
      <c r="L2177" s="15" t="s">
        <v>41</v>
      </c>
      <c r="M2177" s="62" t="s">
        <v>14</v>
      </c>
      <c r="N2177" s="56" t="s">
        <v>174</v>
      </c>
      <c r="O2177" s="56" t="s">
        <v>856</v>
      </c>
      <c r="P2177" s="62" t="s">
        <v>14</v>
      </c>
      <c r="Q2177" s="86" t="s">
        <v>175</v>
      </c>
      <c r="R2177" s="56" t="s">
        <v>857</v>
      </c>
      <c r="S2177" s="56" t="s">
        <v>465</v>
      </c>
      <c r="T2177" s="57" t="s">
        <v>270</v>
      </c>
      <c r="U2177" s="57">
        <v>1</v>
      </c>
      <c r="V2177" s="125">
        <v>139.91999999999999</v>
      </c>
      <c r="W2177" s="125" t="s">
        <v>1017</v>
      </c>
      <c r="X2177" s="65">
        <v>45378</v>
      </c>
      <c r="Y2177" s="65">
        <v>45621</v>
      </c>
      <c r="Z2177" s="69" t="s">
        <v>1080</v>
      </c>
      <c r="AA2177" s="322">
        <f>47000-2300</f>
        <v>44700</v>
      </c>
      <c r="AB2177" s="56">
        <v>30</v>
      </c>
      <c r="AC2177" s="56">
        <v>5</v>
      </c>
      <c r="AD2177" s="65">
        <v>45717</v>
      </c>
      <c r="AE2177" s="117">
        <v>1300</v>
      </c>
      <c r="AF2177" s="117"/>
      <c r="AG2177" s="70" t="s">
        <v>441</v>
      </c>
      <c r="AH2177" s="78">
        <v>45719</v>
      </c>
      <c r="AI2177" s="78"/>
      <c r="AJ2177" s="78"/>
      <c r="AK2177" s="76" t="s">
        <v>1610</v>
      </c>
      <c r="AL2177" s="76">
        <v>1300</v>
      </c>
      <c r="AM2177" s="76"/>
      <c r="AN2177" s="76" t="s">
        <v>1635</v>
      </c>
      <c r="AO2177" s="76"/>
      <c r="AP2177" s="76"/>
      <c r="AQ2177" s="76"/>
      <c r="AR2177" s="76"/>
      <c r="AW2177" s="103">
        <v>45720</v>
      </c>
      <c r="AX2177" s="97">
        <v>3836</v>
      </c>
      <c r="AY2177" s="97"/>
      <c r="AZ2177" s="97"/>
      <c r="BA2177" s="162">
        <v>1300</v>
      </c>
      <c r="BD2177" s="56"/>
      <c r="CS2177" s="58">
        <f>+AL2177+AT2177</f>
        <v>1300</v>
      </c>
      <c r="CT2177" s="76">
        <f>+BA2177+BG2177+BM2177+BS2177+BY2177+CE2177+CK2177+CQ2177</f>
        <v>1300</v>
      </c>
      <c r="CU2177" s="76">
        <f>+CS2177-CT2177</f>
        <v>0</v>
      </c>
      <c r="CV2177" s="81">
        <f>+AE2177-AL2177-AT2177</f>
        <v>0</v>
      </c>
    </row>
    <row r="2178" spans="1:101">
      <c r="A2178" s="56" t="s">
        <v>829</v>
      </c>
      <c r="B2178" s="13">
        <v>111</v>
      </c>
      <c r="C2178" s="15" t="s">
        <v>402</v>
      </c>
      <c r="D2178" s="15" t="s">
        <v>403</v>
      </c>
      <c r="E2178" s="13"/>
      <c r="F2178" s="13"/>
      <c r="G2178" s="13" t="s">
        <v>270</v>
      </c>
      <c r="H2178" s="13">
        <v>1</v>
      </c>
      <c r="I2178" s="55">
        <v>139.91999999999999</v>
      </c>
      <c r="J2178" s="55">
        <v>47499</v>
      </c>
      <c r="K2178" s="15">
        <v>0</v>
      </c>
      <c r="L2178" s="15" t="s">
        <v>41</v>
      </c>
      <c r="M2178" s="62" t="s">
        <v>14</v>
      </c>
      <c r="N2178" s="56" t="s">
        <v>174</v>
      </c>
      <c r="O2178" s="56" t="s">
        <v>856</v>
      </c>
      <c r="P2178" s="62" t="s">
        <v>14</v>
      </c>
      <c r="Q2178" s="86" t="s">
        <v>175</v>
      </c>
      <c r="R2178" s="56" t="s">
        <v>857</v>
      </c>
      <c r="S2178" s="56" t="s">
        <v>465</v>
      </c>
      <c r="T2178" s="57" t="s">
        <v>270</v>
      </c>
      <c r="U2178" s="57">
        <v>1</v>
      </c>
      <c r="V2178" s="125">
        <v>139.91999999999999</v>
      </c>
      <c r="W2178" s="125" t="s">
        <v>1017</v>
      </c>
      <c r="X2178" s="65">
        <v>45378</v>
      </c>
      <c r="Y2178" s="65">
        <v>45621</v>
      </c>
      <c r="Z2178" s="69" t="s">
        <v>1080</v>
      </c>
      <c r="AA2178" s="322">
        <f>47000-2300</f>
        <v>44700</v>
      </c>
      <c r="AB2178" s="56">
        <v>30</v>
      </c>
      <c r="AC2178" s="56">
        <v>6</v>
      </c>
      <c r="AD2178" s="65">
        <v>45748</v>
      </c>
      <c r="AE2178" s="117">
        <v>1300</v>
      </c>
      <c r="AF2178" s="117"/>
      <c r="AG2178" s="70" t="s">
        <v>441</v>
      </c>
      <c r="AH2178" s="78">
        <v>45758</v>
      </c>
      <c r="AI2178" s="78"/>
      <c r="AJ2178" s="78"/>
      <c r="AK2178" s="76" t="s">
        <v>1613</v>
      </c>
      <c r="AL2178" s="76">
        <v>1300</v>
      </c>
      <c r="AM2178" s="76"/>
      <c r="AN2178" s="76" t="s">
        <v>1638</v>
      </c>
      <c r="AO2178" s="76"/>
      <c r="AP2178" s="76"/>
      <c r="AQ2178" s="76"/>
      <c r="AR2178" s="76"/>
      <c r="AW2178" s="103">
        <v>45757</v>
      </c>
      <c r="AX2178" s="97">
        <v>4000</v>
      </c>
      <c r="AY2178" s="97"/>
      <c r="AZ2178" s="97"/>
      <c r="BA2178" s="162">
        <v>1300</v>
      </c>
      <c r="BC2178" s="65"/>
      <c r="BD2178" s="56"/>
      <c r="CS2178" s="58">
        <f>+AL2178+AT2178</f>
        <v>1300</v>
      </c>
      <c r="CT2178" s="76">
        <f>+BA2178+BG2178+BM2178+BS2178+BY2178+CE2178+CK2178+CQ2178</f>
        <v>1300</v>
      </c>
      <c r="CU2178" s="76">
        <f>+CS2178-CT2178</f>
        <v>0</v>
      </c>
      <c r="CV2178" s="81">
        <f>+AE2178-AL2178-AT2178</f>
        <v>0</v>
      </c>
    </row>
    <row r="2179" spans="1:101">
      <c r="A2179" s="56" t="s">
        <v>829</v>
      </c>
      <c r="B2179" s="13">
        <v>111</v>
      </c>
      <c r="C2179" s="15" t="s">
        <v>402</v>
      </c>
      <c r="D2179" s="15" t="s">
        <v>403</v>
      </c>
      <c r="E2179" s="13"/>
      <c r="F2179" s="13"/>
      <c r="G2179" s="13" t="s">
        <v>270</v>
      </c>
      <c r="H2179" s="13">
        <v>1</v>
      </c>
      <c r="I2179" s="55">
        <v>139.91999999999999</v>
      </c>
      <c r="J2179" s="55">
        <v>47499</v>
      </c>
      <c r="K2179" s="15">
        <v>0</v>
      </c>
      <c r="L2179" s="15" t="s">
        <v>41</v>
      </c>
      <c r="M2179" s="62" t="s">
        <v>14</v>
      </c>
      <c r="N2179" s="56" t="s">
        <v>174</v>
      </c>
      <c r="O2179" s="56" t="s">
        <v>856</v>
      </c>
      <c r="P2179" s="62" t="s">
        <v>14</v>
      </c>
      <c r="Q2179" s="86" t="s">
        <v>175</v>
      </c>
      <c r="R2179" s="56" t="s">
        <v>857</v>
      </c>
      <c r="S2179" s="56" t="s">
        <v>465</v>
      </c>
      <c r="T2179" s="57" t="s">
        <v>270</v>
      </c>
      <c r="U2179" s="57">
        <v>1</v>
      </c>
      <c r="V2179" s="125">
        <v>139.91999999999999</v>
      </c>
      <c r="W2179" s="125" t="s">
        <v>1017</v>
      </c>
      <c r="X2179" s="65">
        <v>45378</v>
      </c>
      <c r="Y2179" s="65">
        <v>45621</v>
      </c>
      <c r="Z2179" s="69" t="s">
        <v>1080</v>
      </c>
      <c r="AA2179" s="322">
        <f>47000-2300</f>
        <v>44700</v>
      </c>
      <c r="AB2179" s="56">
        <v>30</v>
      </c>
      <c r="AC2179" s="56">
        <v>7</v>
      </c>
      <c r="AD2179" s="65">
        <v>45778</v>
      </c>
      <c r="AE2179" s="117">
        <v>1300</v>
      </c>
      <c r="AF2179" s="117"/>
      <c r="AG2179" s="70" t="s">
        <v>441</v>
      </c>
      <c r="AH2179" s="78">
        <v>45791</v>
      </c>
      <c r="AI2179" s="78"/>
      <c r="AJ2179" s="78"/>
      <c r="AK2179" s="76" t="s">
        <v>1616</v>
      </c>
      <c r="AL2179" s="76">
        <v>1300</v>
      </c>
      <c r="AM2179" s="76"/>
      <c r="AN2179" s="76" t="s">
        <v>1641</v>
      </c>
      <c r="AO2179" s="76"/>
      <c r="AP2179" s="76"/>
      <c r="AQ2179" s="76"/>
      <c r="AR2179" s="76"/>
      <c r="AW2179" s="103">
        <v>45791</v>
      </c>
      <c r="AX2179" s="97">
        <v>4164</v>
      </c>
      <c r="AY2179" s="97"/>
      <c r="AZ2179" s="97"/>
      <c r="BA2179" s="162">
        <v>1300</v>
      </c>
      <c r="BD2179" s="56"/>
      <c r="CS2179" s="58">
        <f>+AL2179+AT2179</f>
        <v>1300</v>
      </c>
      <c r="CT2179" s="76">
        <f>+BA2179+BG2179+BM2179+BS2179+BY2179+CE2179+CK2179+CQ2179</f>
        <v>1300</v>
      </c>
      <c r="CU2179" s="76">
        <f>+CS2179-CT2179</f>
        <v>0</v>
      </c>
      <c r="CV2179" s="81">
        <f>+AE2179-AL2179-AT2179</f>
        <v>0</v>
      </c>
    </row>
    <row r="2180" spans="1:101">
      <c r="A2180" s="56" t="s">
        <v>829</v>
      </c>
      <c r="B2180" s="13">
        <v>111</v>
      </c>
      <c r="C2180" s="15" t="s">
        <v>402</v>
      </c>
      <c r="D2180" s="15" t="s">
        <v>403</v>
      </c>
      <c r="E2180" s="13"/>
      <c r="F2180" s="13"/>
      <c r="G2180" s="13" t="s">
        <v>270</v>
      </c>
      <c r="H2180" s="13">
        <v>1</v>
      </c>
      <c r="I2180" s="55">
        <v>139.91999999999999</v>
      </c>
      <c r="J2180" s="55">
        <v>47499</v>
      </c>
      <c r="K2180" s="15">
        <v>0</v>
      </c>
      <c r="L2180" s="15" t="s">
        <v>41</v>
      </c>
      <c r="M2180" s="62" t="s">
        <v>14</v>
      </c>
      <c r="N2180" s="56" t="s">
        <v>174</v>
      </c>
      <c r="O2180" s="56" t="s">
        <v>856</v>
      </c>
      <c r="P2180" s="62" t="s">
        <v>14</v>
      </c>
      <c r="Q2180" s="86" t="s">
        <v>175</v>
      </c>
      <c r="R2180" s="56" t="s">
        <v>857</v>
      </c>
      <c r="S2180" s="56" t="s">
        <v>465</v>
      </c>
      <c r="T2180" s="57" t="s">
        <v>270</v>
      </c>
      <c r="U2180" s="57">
        <v>1</v>
      </c>
      <c r="V2180" s="125">
        <v>139.91999999999999</v>
      </c>
      <c r="W2180" s="125" t="s">
        <v>1017</v>
      </c>
      <c r="X2180" s="65">
        <v>45378</v>
      </c>
      <c r="Y2180" s="65">
        <v>45621</v>
      </c>
      <c r="Z2180" s="69" t="s">
        <v>1080</v>
      </c>
      <c r="AA2180" s="322">
        <f>47000-2300</f>
        <v>44700</v>
      </c>
      <c r="AB2180" s="56">
        <v>30</v>
      </c>
      <c r="AC2180" s="56">
        <v>8</v>
      </c>
      <c r="AD2180" s="65">
        <v>45809</v>
      </c>
      <c r="AE2180" s="117">
        <v>1300</v>
      </c>
      <c r="AF2180" s="117"/>
      <c r="AG2180" s="70" t="s">
        <v>441</v>
      </c>
      <c r="AH2180" s="78">
        <v>45818</v>
      </c>
      <c r="AI2180" s="78"/>
      <c r="AJ2180" s="78"/>
      <c r="AK2180" s="76" t="s">
        <v>1619</v>
      </c>
      <c r="AL2180" s="76">
        <v>1300</v>
      </c>
      <c r="AM2180" s="76"/>
      <c r="AN2180" s="76" t="s">
        <v>1644</v>
      </c>
      <c r="AO2180" s="76"/>
      <c r="AP2180" s="76"/>
      <c r="AQ2180" s="76"/>
      <c r="AR2180" s="76"/>
      <c r="AW2180" s="103">
        <v>45819</v>
      </c>
      <c r="AX2180" s="97">
        <v>4285</v>
      </c>
      <c r="AY2180" s="97"/>
      <c r="AZ2180" s="97"/>
      <c r="BA2180" s="162">
        <v>1300</v>
      </c>
      <c r="BD2180" s="56"/>
      <c r="CS2180" s="58">
        <f>+AL2180+AT2180</f>
        <v>1300</v>
      </c>
      <c r="CT2180" s="76">
        <f>+BA2180+BG2180+BM2180+BS2180+BY2180+CE2180+CK2180+CQ2180</f>
        <v>1300</v>
      </c>
      <c r="CU2180" s="76">
        <f>+CS2180-CT2180</f>
        <v>0</v>
      </c>
      <c r="CV2180" s="81">
        <f>+AE2180-AL2180-AT2180</f>
        <v>0</v>
      </c>
    </row>
    <row r="2181" spans="1:101">
      <c r="A2181" s="56" t="s">
        <v>829</v>
      </c>
      <c r="B2181" s="13">
        <v>111</v>
      </c>
      <c r="C2181" s="15" t="s">
        <v>402</v>
      </c>
      <c r="D2181" s="15" t="s">
        <v>403</v>
      </c>
      <c r="E2181" s="13"/>
      <c r="F2181" s="13"/>
      <c r="G2181" s="13" t="s">
        <v>270</v>
      </c>
      <c r="H2181" s="13">
        <v>1</v>
      </c>
      <c r="I2181" s="55">
        <v>139.91999999999999</v>
      </c>
      <c r="J2181" s="55">
        <v>47499</v>
      </c>
      <c r="K2181" s="15">
        <v>0</v>
      </c>
      <c r="L2181" s="15" t="s">
        <v>41</v>
      </c>
      <c r="M2181" s="62" t="s">
        <v>14</v>
      </c>
      <c r="N2181" s="56" t="s">
        <v>174</v>
      </c>
      <c r="O2181" s="56" t="s">
        <v>856</v>
      </c>
      <c r="P2181" s="62" t="s">
        <v>14</v>
      </c>
      <c r="Q2181" s="86" t="s">
        <v>175</v>
      </c>
      <c r="R2181" s="56" t="s">
        <v>857</v>
      </c>
      <c r="S2181" s="56" t="s">
        <v>465</v>
      </c>
      <c r="T2181" s="57" t="s">
        <v>270</v>
      </c>
      <c r="U2181" s="57">
        <v>1</v>
      </c>
      <c r="V2181" s="125">
        <v>139.91999999999999</v>
      </c>
      <c r="W2181" s="125" t="s">
        <v>1017</v>
      </c>
      <c r="X2181" s="65">
        <v>45378</v>
      </c>
      <c r="Y2181" s="65">
        <v>45621</v>
      </c>
      <c r="Z2181" s="69" t="s">
        <v>1080</v>
      </c>
      <c r="AA2181" s="322">
        <f>47000-2300</f>
        <v>44700</v>
      </c>
      <c r="AB2181" s="56">
        <v>30</v>
      </c>
      <c r="AC2181" s="56">
        <v>9</v>
      </c>
      <c r="AD2181" s="65">
        <v>45839</v>
      </c>
      <c r="AE2181" s="117">
        <v>1300</v>
      </c>
      <c r="AF2181" s="117"/>
      <c r="AG2181" s="70" t="s">
        <v>441</v>
      </c>
      <c r="AH2181" s="78">
        <v>45854</v>
      </c>
      <c r="AI2181" s="78"/>
      <c r="AJ2181" s="78"/>
      <c r="AK2181" s="76" t="s">
        <v>1622</v>
      </c>
      <c r="AL2181" s="76">
        <v>1300</v>
      </c>
      <c r="AM2181" s="76"/>
      <c r="AN2181" s="76" t="s">
        <v>1647</v>
      </c>
      <c r="AO2181" s="76"/>
      <c r="AP2181" s="76"/>
      <c r="AQ2181" s="76"/>
      <c r="AR2181" s="76"/>
      <c r="AW2181" s="78">
        <v>45855</v>
      </c>
      <c r="AX2181" s="70">
        <v>4432</v>
      </c>
      <c r="AY2181" s="70"/>
      <c r="AZ2181" s="70"/>
      <c r="BA2181" s="76">
        <v>1300</v>
      </c>
      <c r="BB2181" s="58" t="s">
        <v>1656</v>
      </c>
      <c r="BD2181" s="56"/>
      <c r="CS2181" s="58">
        <f>+AL2181+AT2181</f>
        <v>1300</v>
      </c>
      <c r="CT2181" s="76">
        <f>+BA2181+BG2181+BM2181+BS2181+BY2181+CE2181+CK2181+CQ2181</f>
        <v>1300</v>
      </c>
      <c r="CU2181" s="76">
        <f>+CS2181-CT2181</f>
        <v>0</v>
      </c>
      <c r="CV2181" s="81">
        <f>+AE2181-AL2181-AT2181</f>
        <v>0</v>
      </c>
    </row>
    <row r="2182" spans="1:101">
      <c r="A2182" s="56" t="s">
        <v>829</v>
      </c>
      <c r="B2182" s="13">
        <v>111</v>
      </c>
      <c r="C2182" s="15" t="s">
        <v>402</v>
      </c>
      <c r="D2182" s="15" t="s">
        <v>403</v>
      </c>
      <c r="E2182" s="13"/>
      <c r="F2182" s="13"/>
      <c r="G2182" s="13" t="s">
        <v>270</v>
      </c>
      <c r="H2182" s="13">
        <v>1</v>
      </c>
      <c r="I2182" s="55">
        <v>139.91999999999999</v>
      </c>
      <c r="J2182" s="55">
        <v>47499</v>
      </c>
      <c r="K2182" s="15">
        <v>0</v>
      </c>
      <c r="L2182" s="15" t="s">
        <v>41</v>
      </c>
      <c r="M2182" s="62" t="s">
        <v>14</v>
      </c>
      <c r="N2182" s="56" t="s">
        <v>174</v>
      </c>
      <c r="O2182" s="56" t="s">
        <v>856</v>
      </c>
      <c r="P2182" s="62" t="s">
        <v>14</v>
      </c>
      <c r="Q2182" s="86" t="s">
        <v>175</v>
      </c>
      <c r="R2182" s="56" t="s">
        <v>857</v>
      </c>
      <c r="S2182" s="56" t="s">
        <v>465</v>
      </c>
      <c r="T2182" s="57" t="s">
        <v>270</v>
      </c>
      <c r="U2182" s="57">
        <v>1</v>
      </c>
      <c r="V2182" s="125">
        <v>139.91999999999999</v>
      </c>
      <c r="W2182" s="125" t="s">
        <v>1017</v>
      </c>
      <c r="X2182" s="65">
        <v>45378</v>
      </c>
      <c r="Y2182" s="65">
        <v>45621</v>
      </c>
      <c r="Z2182" s="69" t="s">
        <v>1080</v>
      </c>
      <c r="AA2182" s="322">
        <f>47000-2300</f>
        <v>44700</v>
      </c>
      <c r="AB2182" s="56">
        <v>30</v>
      </c>
      <c r="AC2182" s="56">
        <v>10</v>
      </c>
      <c r="AD2182" s="65">
        <v>45863</v>
      </c>
      <c r="AE2182" s="117">
        <v>1300</v>
      </c>
      <c r="AF2182" s="117"/>
      <c r="AG2182" s="70" t="s">
        <v>441</v>
      </c>
      <c r="AH2182" s="78">
        <v>45863</v>
      </c>
      <c r="AI2182" s="78"/>
      <c r="AJ2182" s="78"/>
      <c r="AK2182" s="76" t="s">
        <v>1625</v>
      </c>
      <c r="AL2182" s="76">
        <v>5000</v>
      </c>
      <c r="AM2182" s="76"/>
      <c r="AN2182" s="76" t="s">
        <v>1650</v>
      </c>
      <c r="AO2182" s="76"/>
      <c r="AP2182" s="76"/>
      <c r="AQ2182" s="76"/>
      <c r="AR2182" s="76"/>
      <c r="AW2182" s="65">
        <v>45868</v>
      </c>
      <c r="AX2182" s="56">
        <v>4480</v>
      </c>
      <c r="BA2182" s="184">
        <v>5000</v>
      </c>
      <c r="BB2182" s="58" t="s">
        <v>1656</v>
      </c>
      <c r="BD2182" s="56"/>
      <c r="CS2182" s="58">
        <f>+AL2182+AT2182</f>
        <v>5000</v>
      </c>
      <c r="CT2182" s="76">
        <f>+BA2182+BG2182+BM2182+BS2182+BY2182+CE2182+CK2182+CQ2182</f>
        <v>5000</v>
      </c>
      <c r="CU2182" s="76">
        <f>+CS2182-CT2182</f>
        <v>0</v>
      </c>
      <c r="CV2182" s="81">
        <f>+AE2182-AL2182-AT2182</f>
        <v>-3700</v>
      </c>
      <c r="CW2182" s="56" t="s">
        <v>3835</v>
      </c>
    </row>
    <row r="2183" spans="1:101">
      <c r="A2183" s="56" t="s">
        <v>829</v>
      </c>
      <c r="B2183" s="13">
        <v>111</v>
      </c>
      <c r="C2183" s="15" t="s">
        <v>402</v>
      </c>
      <c r="D2183" s="15" t="s">
        <v>403</v>
      </c>
      <c r="E2183" s="13"/>
      <c r="F2183" s="13"/>
      <c r="G2183" s="13" t="s">
        <v>270</v>
      </c>
      <c r="H2183" s="13">
        <v>1</v>
      </c>
      <c r="I2183" s="55">
        <v>139.91999999999999</v>
      </c>
      <c r="J2183" s="55">
        <v>47499</v>
      </c>
      <c r="K2183" s="15">
        <v>0</v>
      </c>
      <c r="L2183" s="15" t="s">
        <v>41</v>
      </c>
      <c r="M2183" s="62" t="s">
        <v>14</v>
      </c>
      <c r="N2183" s="56" t="s">
        <v>174</v>
      </c>
      <c r="O2183" s="56" t="s">
        <v>856</v>
      </c>
      <c r="P2183" s="62" t="s">
        <v>14</v>
      </c>
      <c r="Q2183" s="86" t="s">
        <v>175</v>
      </c>
      <c r="R2183" s="56" t="s">
        <v>857</v>
      </c>
      <c r="S2183" s="56" t="s">
        <v>465</v>
      </c>
      <c r="T2183" s="57" t="s">
        <v>270</v>
      </c>
      <c r="U2183" s="57">
        <v>1</v>
      </c>
      <c r="V2183" s="125">
        <v>139.91999999999999</v>
      </c>
      <c r="W2183" s="125" t="s">
        <v>1017</v>
      </c>
      <c r="X2183" s="65">
        <v>45378</v>
      </c>
      <c r="Y2183" s="65">
        <v>45621</v>
      </c>
      <c r="Z2183" s="69" t="s">
        <v>1080</v>
      </c>
      <c r="AA2183" s="322">
        <f>47000-2300</f>
        <v>44700</v>
      </c>
      <c r="AB2183" s="56">
        <v>30</v>
      </c>
      <c r="AC2183" s="56">
        <v>11</v>
      </c>
      <c r="AD2183" s="65">
        <v>45869</v>
      </c>
      <c r="AE2183" s="117">
        <v>20000</v>
      </c>
      <c r="AF2183" s="117"/>
      <c r="AG2183" s="70" t="s">
        <v>441</v>
      </c>
      <c r="AH2183" s="78">
        <v>45869</v>
      </c>
      <c r="AI2183" s="78"/>
      <c r="AJ2183" s="78"/>
      <c r="AK2183" s="76" t="s">
        <v>1626</v>
      </c>
      <c r="AL2183" s="76">
        <v>20000</v>
      </c>
      <c r="AM2183" s="76"/>
      <c r="AN2183" s="76" t="s">
        <v>1651</v>
      </c>
      <c r="AO2183" s="76"/>
      <c r="AP2183" s="76"/>
      <c r="AQ2183" s="76"/>
      <c r="AR2183" s="76"/>
      <c r="AW2183" s="65">
        <v>45870</v>
      </c>
      <c r="AX2183" s="56">
        <v>4498</v>
      </c>
      <c r="BA2183" s="184">
        <v>20000</v>
      </c>
      <c r="BB2183" s="58" t="s">
        <v>1656</v>
      </c>
      <c r="BD2183" s="56"/>
      <c r="CS2183" s="58">
        <f>+AL2183+AT2183</f>
        <v>20000</v>
      </c>
      <c r="CT2183" s="76">
        <f>+BA2183+BG2183+BM2183+BS2183+BY2183+CE2183+CK2183+CQ2183</f>
        <v>20000</v>
      </c>
      <c r="CU2183" s="76">
        <f>+CS2183-CT2183</f>
        <v>0</v>
      </c>
      <c r="CV2183" s="81">
        <f>+AE2183-AL2183-AT2183</f>
        <v>0</v>
      </c>
    </row>
    <row r="2184" spans="1:101">
      <c r="A2184" s="56" t="s">
        <v>829</v>
      </c>
      <c r="B2184" s="13">
        <v>111</v>
      </c>
      <c r="C2184" s="15" t="s">
        <v>402</v>
      </c>
      <c r="D2184" s="15" t="s">
        <v>403</v>
      </c>
      <c r="E2184" s="13"/>
      <c r="F2184" s="13"/>
      <c r="G2184" s="13" t="s">
        <v>270</v>
      </c>
      <c r="H2184" s="13">
        <v>1</v>
      </c>
      <c r="I2184" s="55">
        <v>139.91999999999999</v>
      </c>
      <c r="J2184" s="55">
        <v>47499</v>
      </c>
      <c r="K2184" s="15">
        <v>0</v>
      </c>
      <c r="L2184" s="15" t="s">
        <v>41</v>
      </c>
      <c r="M2184" s="62" t="s">
        <v>14</v>
      </c>
      <c r="N2184" s="56" t="s">
        <v>174</v>
      </c>
      <c r="O2184" s="56" t="s">
        <v>856</v>
      </c>
      <c r="P2184" s="62" t="s">
        <v>14</v>
      </c>
      <c r="Q2184" s="86" t="s">
        <v>175</v>
      </c>
      <c r="R2184" s="56" t="s">
        <v>857</v>
      </c>
      <c r="S2184" s="56" t="s">
        <v>859</v>
      </c>
      <c r="V2184" s="125">
        <v>12.5</v>
      </c>
      <c r="W2184" s="125" t="s">
        <v>1017</v>
      </c>
      <c r="X2184" s="65">
        <v>45378</v>
      </c>
      <c r="Y2184" s="65">
        <v>45621</v>
      </c>
      <c r="Z2184" s="69" t="s">
        <v>1080</v>
      </c>
      <c r="AA2184" s="322">
        <f>5000-1294</f>
        <v>3706</v>
      </c>
      <c r="AB2184" s="56">
        <v>30</v>
      </c>
      <c r="AC2184" s="56">
        <v>0</v>
      </c>
      <c r="AD2184" s="65">
        <v>45378</v>
      </c>
      <c r="AE2184" s="117">
        <v>1000</v>
      </c>
      <c r="AF2184" s="117"/>
      <c r="AG2184" s="70" t="s">
        <v>441</v>
      </c>
      <c r="AH2184" s="78">
        <v>45378</v>
      </c>
      <c r="AI2184" s="78"/>
      <c r="AJ2184" s="78"/>
      <c r="AK2184" s="70" t="s">
        <v>860</v>
      </c>
      <c r="AL2184" s="76">
        <v>1000</v>
      </c>
      <c r="AM2184" s="76"/>
      <c r="AN2184" s="76" t="s">
        <v>1598</v>
      </c>
      <c r="AO2184" s="76"/>
      <c r="AP2184" s="76"/>
      <c r="AQ2184" s="76"/>
      <c r="AR2184" s="76"/>
      <c r="AS2184" s="76"/>
      <c r="AT2184" s="76"/>
      <c r="AU2184" s="76"/>
      <c r="AV2184" s="76"/>
      <c r="AW2184" s="103">
        <v>45378</v>
      </c>
      <c r="AX2184" s="97">
        <v>34951</v>
      </c>
      <c r="AY2184" s="97">
        <v>3730</v>
      </c>
      <c r="AZ2184" s="97">
        <v>3.73</v>
      </c>
      <c r="BA2184" s="101">
        <f>+AY2184/AZ2184</f>
        <v>1000</v>
      </c>
      <c r="BB2184" s="76"/>
      <c r="BC2184" s="78"/>
      <c r="BD2184" s="70"/>
      <c r="BE2184" s="70"/>
      <c r="BF2184" s="70"/>
      <c r="BG2184" s="155"/>
      <c r="BH2184" s="155"/>
      <c r="BI2184" s="70"/>
      <c r="CS2184" s="58">
        <f>+AL2184+AT2184</f>
        <v>1000</v>
      </c>
      <c r="CT2184" s="76">
        <f>+BA2184+BG2184+BM2184+BS2184+BY2184+CE2184+CK2184+CQ2184</f>
        <v>1000</v>
      </c>
      <c r="CU2184" s="76">
        <f>+CS2184-CT2184</f>
        <v>0</v>
      </c>
      <c r="CV2184" s="81">
        <f>+AE2184-AL2184-AT2184</f>
        <v>0</v>
      </c>
    </row>
    <row r="2185" spans="1:101">
      <c r="A2185" s="56" t="s">
        <v>829</v>
      </c>
      <c r="B2185" s="13">
        <v>111</v>
      </c>
      <c r="C2185" s="15" t="s">
        <v>402</v>
      </c>
      <c r="D2185" s="15" t="s">
        <v>403</v>
      </c>
      <c r="E2185" s="13"/>
      <c r="F2185" s="13"/>
      <c r="G2185" s="13" t="s">
        <v>270</v>
      </c>
      <c r="H2185" s="13">
        <v>1</v>
      </c>
      <c r="I2185" s="55">
        <v>139.91999999999999</v>
      </c>
      <c r="J2185" s="55">
        <v>47499</v>
      </c>
      <c r="K2185" s="15">
        <v>0</v>
      </c>
      <c r="L2185" s="15" t="s">
        <v>41</v>
      </c>
      <c r="M2185" s="62" t="s">
        <v>14</v>
      </c>
      <c r="N2185" s="56" t="s">
        <v>174</v>
      </c>
      <c r="O2185" s="56" t="s">
        <v>856</v>
      </c>
      <c r="P2185" s="62" t="s">
        <v>14</v>
      </c>
      <c r="Q2185" s="86" t="s">
        <v>175</v>
      </c>
      <c r="R2185" s="56" t="s">
        <v>857</v>
      </c>
      <c r="S2185" s="56" t="s">
        <v>859</v>
      </c>
      <c r="V2185" s="125">
        <v>12.5</v>
      </c>
      <c r="W2185" s="125" t="s">
        <v>1017</v>
      </c>
      <c r="X2185" s="65">
        <v>45378</v>
      </c>
      <c r="Y2185" s="65">
        <v>45621</v>
      </c>
      <c r="Z2185" s="69" t="s">
        <v>1080</v>
      </c>
      <c r="AA2185" s="322">
        <f>5000-1294</f>
        <v>3706</v>
      </c>
      <c r="AB2185" s="56">
        <v>30</v>
      </c>
      <c r="AC2185" s="56">
        <v>1</v>
      </c>
      <c r="AD2185" s="65">
        <v>45597</v>
      </c>
      <c r="AE2185" s="117">
        <v>134</v>
      </c>
      <c r="AF2185" s="117"/>
      <c r="AG2185" s="70" t="s">
        <v>441</v>
      </c>
      <c r="AH2185" s="78">
        <v>45622</v>
      </c>
      <c r="AI2185" s="78"/>
      <c r="AJ2185" s="78"/>
      <c r="AK2185" s="70" t="s">
        <v>1592</v>
      </c>
      <c r="AL2185" s="76">
        <v>134</v>
      </c>
      <c r="AM2185" s="76"/>
      <c r="AN2185" s="76" t="s">
        <v>1600</v>
      </c>
      <c r="AO2185" s="76"/>
      <c r="AP2185" s="76"/>
      <c r="AQ2185" s="76"/>
      <c r="AR2185" s="76"/>
      <c r="AS2185" s="76"/>
      <c r="AT2185" s="76"/>
      <c r="AU2185" s="76"/>
      <c r="AV2185" s="76"/>
      <c r="AW2185" s="103">
        <v>45623</v>
      </c>
      <c r="AX2185" s="97">
        <v>3445</v>
      </c>
      <c r="AY2185" s="97"/>
      <c r="AZ2185" s="97"/>
      <c r="BA2185" s="101">
        <v>134</v>
      </c>
      <c r="BB2185" s="76"/>
      <c r="BC2185" s="70"/>
      <c r="BD2185" s="70"/>
      <c r="BE2185" s="70"/>
      <c r="BF2185" s="70"/>
      <c r="BG2185" s="70"/>
      <c r="BH2185" s="70"/>
      <c r="BI2185" s="70"/>
      <c r="CS2185" s="58">
        <f>+AL2185+AT2185</f>
        <v>134</v>
      </c>
      <c r="CT2185" s="76">
        <f>+BA2185+BG2185+BM2185+BS2185+BY2185+CE2185+CK2185+CQ2185</f>
        <v>134</v>
      </c>
      <c r="CU2185" s="76">
        <f>+CS2185-CT2185</f>
        <v>0</v>
      </c>
      <c r="CV2185" s="81">
        <f>+AE2185-AL2185-AT2185</f>
        <v>0</v>
      </c>
    </row>
    <row r="2186" spans="1:101">
      <c r="A2186" s="56" t="s">
        <v>829</v>
      </c>
      <c r="B2186" s="13">
        <v>111</v>
      </c>
      <c r="C2186" s="15" t="s">
        <v>402</v>
      </c>
      <c r="D2186" s="15" t="s">
        <v>403</v>
      </c>
      <c r="E2186" s="13"/>
      <c r="F2186" s="13"/>
      <c r="G2186" s="13" t="s">
        <v>270</v>
      </c>
      <c r="H2186" s="13">
        <v>1</v>
      </c>
      <c r="I2186" s="55">
        <v>139.91999999999999</v>
      </c>
      <c r="J2186" s="55">
        <v>47499</v>
      </c>
      <c r="K2186" s="15">
        <v>0</v>
      </c>
      <c r="L2186" s="15" t="s">
        <v>41</v>
      </c>
      <c r="M2186" s="62" t="s">
        <v>14</v>
      </c>
      <c r="N2186" s="56" t="s">
        <v>174</v>
      </c>
      <c r="O2186" s="56" t="s">
        <v>856</v>
      </c>
      <c r="P2186" s="62" t="s">
        <v>14</v>
      </c>
      <c r="Q2186" s="86" t="s">
        <v>175</v>
      </c>
      <c r="R2186" s="56" t="s">
        <v>857</v>
      </c>
      <c r="S2186" s="56" t="s">
        <v>859</v>
      </c>
      <c r="V2186" s="125">
        <v>12.5</v>
      </c>
      <c r="W2186" s="125" t="s">
        <v>1017</v>
      </c>
      <c r="X2186" s="65">
        <v>45378</v>
      </c>
      <c r="Y2186" s="65">
        <v>45621</v>
      </c>
      <c r="Z2186" s="69" t="s">
        <v>1080</v>
      </c>
      <c r="AA2186" s="322">
        <f>5000-1294</f>
        <v>3706</v>
      </c>
      <c r="AB2186" s="56">
        <v>30</v>
      </c>
      <c r="AC2186" s="56">
        <v>2</v>
      </c>
      <c r="AD2186" s="65">
        <v>45627</v>
      </c>
      <c r="AE2186" s="117">
        <v>134</v>
      </c>
      <c r="AF2186" s="117"/>
      <c r="AG2186" s="70" t="s">
        <v>441</v>
      </c>
      <c r="AH2186" s="78">
        <v>45636</v>
      </c>
      <c r="AI2186" s="78"/>
      <c r="AJ2186" s="78"/>
      <c r="AK2186" s="70" t="s">
        <v>1595</v>
      </c>
      <c r="AL2186" s="76">
        <v>134</v>
      </c>
      <c r="AM2186" s="76"/>
      <c r="AN2186" s="76" t="s">
        <v>1603</v>
      </c>
      <c r="AO2186" s="76"/>
      <c r="AP2186" s="76"/>
      <c r="AQ2186" s="76"/>
      <c r="AR2186" s="76"/>
      <c r="AS2186" s="76"/>
      <c r="AT2186" s="76"/>
      <c r="AU2186" s="76"/>
      <c r="AV2186" s="76"/>
      <c r="AW2186" s="103">
        <v>45636</v>
      </c>
      <c r="AX2186" s="97">
        <v>3492</v>
      </c>
      <c r="AY2186" s="97"/>
      <c r="AZ2186" s="97"/>
      <c r="BA2186" s="162">
        <v>134</v>
      </c>
      <c r="BB2186" s="76"/>
      <c r="BC2186" s="70"/>
      <c r="BD2186" s="70"/>
      <c r="BE2186" s="70"/>
      <c r="BF2186" s="70"/>
      <c r="BG2186" s="70"/>
      <c r="BH2186" s="70"/>
      <c r="BI2186" s="70"/>
      <c r="CS2186" s="58">
        <f>+AL2186+AT2186</f>
        <v>134</v>
      </c>
      <c r="CT2186" s="76">
        <f>+BA2186+BG2186+BM2186+BS2186+BY2186+CE2186+CK2186+CQ2186</f>
        <v>134</v>
      </c>
      <c r="CU2186" s="76">
        <f>+CS2186-CT2186</f>
        <v>0</v>
      </c>
      <c r="CV2186" s="81">
        <f>+AE2186-AL2186-AT2186</f>
        <v>0</v>
      </c>
    </row>
    <row r="2187" spans="1:101">
      <c r="A2187" s="56" t="s">
        <v>829</v>
      </c>
      <c r="B2187" s="13">
        <v>111</v>
      </c>
      <c r="C2187" s="15" t="s">
        <v>402</v>
      </c>
      <c r="D2187" s="15" t="s">
        <v>403</v>
      </c>
      <c r="E2187" s="13"/>
      <c r="F2187" s="13"/>
      <c r="G2187" s="13" t="s">
        <v>270</v>
      </c>
      <c r="H2187" s="13">
        <v>1</v>
      </c>
      <c r="I2187" s="55">
        <v>139.91999999999999</v>
      </c>
      <c r="J2187" s="55">
        <v>47499</v>
      </c>
      <c r="K2187" s="15">
        <v>0</v>
      </c>
      <c r="L2187" s="15" t="s">
        <v>41</v>
      </c>
      <c r="M2187" s="62" t="s">
        <v>14</v>
      </c>
      <c r="N2187" s="56" t="s">
        <v>174</v>
      </c>
      <c r="O2187" s="56" t="s">
        <v>856</v>
      </c>
      <c r="P2187" s="62" t="s">
        <v>14</v>
      </c>
      <c r="Q2187" s="86" t="s">
        <v>175</v>
      </c>
      <c r="R2187" s="56" t="s">
        <v>857</v>
      </c>
      <c r="S2187" s="56" t="s">
        <v>859</v>
      </c>
      <c r="V2187" s="125">
        <v>12.5</v>
      </c>
      <c r="W2187" s="125" t="s">
        <v>1017</v>
      </c>
      <c r="X2187" s="65">
        <v>45378</v>
      </c>
      <c r="Y2187" s="65">
        <v>45621</v>
      </c>
      <c r="Z2187" s="69" t="s">
        <v>1080</v>
      </c>
      <c r="AA2187" s="322">
        <f>5000-1294</f>
        <v>3706</v>
      </c>
      <c r="AB2187" s="56">
        <v>30</v>
      </c>
      <c r="AC2187" s="56">
        <v>3</v>
      </c>
      <c r="AD2187" s="65">
        <v>45658</v>
      </c>
      <c r="AE2187" s="117">
        <v>134</v>
      </c>
      <c r="AF2187" s="117"/>
      <c r="AG2187" s="70" t="s">
        <v>441</v>
      </c>
      <c r="AH2187" s="78">
        <v>45674</v>
      </c>
      <c r="AI2187" s="78"/>
      <c r="AJ2187" s="78"/>
      <c r="AK2187" s="76" t="s">
        <v>1605</v>
      </c>
      <c r="AL2187" s="76">
        <v>134</v>
      </c>
      <c r="AM2187" s="76"/>
      <c r="AN2187" s="76" t="s">
        <v>1630</v>
      </c>
      <c r="AO2187" s="76"/>
      <c r="AP2187" s="76"/>
      <c r="AQ2187" s="76"/>
      <c r="AR2187" s="76"/>
      <c r="AS2187" s="76"/>
      <c r="AT2187" s="76"/>
      <c r="AU2187" s="76"/>
      <c r="AV2187" s="76"/>
      <c r="AW2187" s="103">
        <v>45677</v>
      </c>
      <c r="AX2187" s="97">
        <v>3626</v>
      </c>
      <c r="AY2187" s="97"/>
      <c r="AZ2187" s="97"/>
      <c r="BA2187" s="162">
        <v>134</v>
      </c>
      <c r="BB2187" s="76"/>
      <c r="BC2187" s="70"/>
      <c r="BD2187" s="70"/>
      <c r="BE2187" s="70"/>
      <c r="BF2187" s="70"/>
      <c r="BG2187" s="70"/>
      <c r="BH2187" s="70"/>
      <c r="BI2187" s="70"/>
      <c r="CS2187" s="58">
        <f>+AL2187+AT2187</f>
        <v>134</v>
      </c>
      <c r="CT2187" s="76">
        <f>+BA2187+BG2187+BM2187+BS2187+BY2187+CE2187+CK2187+CQ2187</f>
        <v>134</v>
      </c>
      <c r="CU2187" s="76">
        <f>+CS2187-CT2187</f>
        <v>0</v>
      </c>
      <c r="CV2187" s="81">
        <f>+AE2187-AL2187-AT2187</f>
        <v>0</v>
      </c>
    </row>
    <row r="2188" spans="1:101">
      <c r="A2188" s="56" t="s">
        <v>829</v>
      </c>
      <c r="B2188" s="13">
        <v>111</v>
      </c>
      <c r="C2188" s="15" t="s">
        <v>402</v>
      </c>
      <c r="D2188" s="15" t="s">
        <v>403</v>
      </c>
      <c r="E2188" s="13"/>
      <c r="F2188" s="13"/>
      <c r="G2188" s="13" t="s">
        <v>270</v>
      </c>
      <c r="H2188" s="13">
        <v>1</v>
      </c>
      <c r="I2188" s="55">
        <v>139.91999999999999</v>
      </c>
      <c r="J2188" s="55">
        <v>47499</v>
      </c>
      <c r="K2188" s="15">
        <v>0</v>
      </c>
      <c r="L2188" s="15" t="s">
        <v>41</v>
      </c>
      <c r="M2188" s="62" t="s">
        <v>14</v>
      </c>
      <c r="N2188" s="56" t="s">
        <v>174</v>
      </c>
      <c r="O2188" s="56" t="s">
        <v>856</v>
      </c>
      <c r="P2188" s="62" t="s">
        <v>14</v>
      </c>
      <c r="Q2188" s="86" t="s">
        <v>175</v>
      </c>
      <c r="R2188" s="56" t="s">
        <v>857</v>
      </c>
      <c r="S2188" s="56" t="s">
        <v>859</v>
      </c>
      <c r="V2188" s="125">
        <v>12.5</v>
      </c>
      <c r="W2188" s="125" t="s">
        <v>1017</v>
      </c>
      <c r="X2188" s="65">
        <v>45378</v>
      </c>
      <c r="Y2188" s="65">
        <v>45621</v>
      </c>
      <c r="Z2188" s="69" t="s">
        <v>1080</v>
      </c>
      <c r="AA2188" s="322">
        <f>5000-1294</f>
        <v>3706</v>
      </c>
      <c r="AB2188" s="56">
        <v>30</v>
      </c>
      <c r="AC2188" s="56">
        <v>4</v>
      </c>
      <c r="AD2188" s="65">
        <v>45689</v>
      </c>
      <c r="AE2188" s="117">
        <v>134</v>
      </c>
      <c r="AF2188" s="117"/>
      <c r="AG2188" s="70" t="s">
        <v>441</v>
      </c>
      <c r="AH2188" s="78">
        <v>45694</v>
      </c>
      <c r="AI2188" s="78"/>
      <c r="AJ2188" s="78"/>
      <c r="AK2188" s="76" t="s">
        <v>1608</v>
      </c>
      <c r="AL2188" s="76">
        <v>134</v>
      </c>
      <c r="AM2188" s="76"/>
      <c r="AN2188" s="76" t="s">
        <v>1633</v>
      </c>
      <c r="AO2188" s="76"/>
      <c r="AP2188" s="76"/>
      <c r="AQ2188" s="76"/>
      <c r="AR2188" s="76"/>
      <c r="AS2188" s="76"/>
      <c r="AT2188" s="76"/>
      <c r="AU2188" s="76"/>
      <c r="AV2188" s="76"/>
      <c r="AW2188" s="103">
        <v>45695</v>
      </c>
      <c r="AX2188" s="97">
        <v>3720</v>
      </c>
      <c r="AY2188" s="97"/>
      <c r="AZ2188" s="97"/>
      <c r="BA2188" s="162">
        <v>134</v>
      </c>
      <c r="BB2188" s="76"/>
      <c r="BC2188" s="70"/>
      <c r="BD2188" s="70"/>
      <c r="BE2188" s="70"/>
      <c r="BF2188" s="70"/>
      <c r="BG2188" s="70"/>
      <c r="BH2188" s="70"/>
      <c r="BI2188" s="70"/>
      <c r="CS2188" s="58">
        <f>+AL2188+AT2188</f>
        <v>134</v>
      </c>
      <c r="CT2188" s="76">
        <f>+BA2188+BG2188+BM2188+BS2188+BY2188+CE2188+CK2188+CQ2188</f>
        <v>134</v>
      </c>
      <c r="CU2188" s="76">
        <f>+CS2188-CT2188</f>
        <v>0</v>
      </c>
      <c r="CV2188" s="81">
        <f>+AE2188-AL2188-AT2188</f>
        <v>0</v>
      </c>
    </row>
    <row r="2189" spans="1:101">
      <c r="A2189" s="56" t="s">
        <v>829</v>
      </c>
      <c r="B2189" s="13">
        <v>111</v>
      </c>
      <c r="C2189" s="15" t="s">
        <v>402</v>
      </c>
      <c r="D2189" s="15" t="s">
        <v>403</v>
      </c>
      <c r="E2189" s="13"/>
      <c r="F2189" s="13"/>
      <c r="G2189" s="13" t="s">
        <v>270</v>
      </c>
      <c r="H2189" s="13">
        <v>1</v>
      </c>
      <c r="I2189" s="55">
        <v>139.91999999999999</v>
      </c>
      <c r="J2189" s="55">
        <v>47499</v>
      </c>
      <c r="K2189" s="15">
        <v>0</v>
      </c>
      <c r="L2189" s="15" t="s">
        <v>41</v>
      </c>
      <c r="M2189" s="62" t="s">
        <v>14</v>
      </c>
      <c r="N2189" s="56" t="s">
        <v>174</v>
      </c>
      <c r="O2189" s="56" t="s">
        <v>856</v>
      </c>
      <c r="P2189" s="62" t="s">
        <v>14</v>
      </c>
      <c r="Q2189" s="86" t="s">
        <v>175</v>
      </c>
      <c r="R2189" s="56" t="s">
        <v>857</v>
      </c>
      <c r="S2189" s="56" t="s">
        <v>859</v>
      </c>
      <c r="V2189" s="125">
        <v>12.5</v>
      </c>
      <c r="W2189" s="125" t="s">
        <v>1017</v>
      </c>
      <c r="X2189" s="65">
        <v>45378</v>
      </c>
      <c r="Y2189" s="65">
        <v>45621</v>
      </c>
      <c r="Z2189" s="69" t="s">
        <v>1080</v>
      </c>
      <c r="AA2189" s="322">
        <f>5000-1294</f>
        <v>3706</v>
      </c>
      <c r="AB2189" s="56">
        <v>30</v>
      </c>
      <c r="AC2189" s="56">
        <v>5</v>
      </c>
      <c r="AD2189" s="65">
        <v>45717</v>
      </c>
      <c r="AE2189" s="117">
        <v>134</v>
      </c>
      <c r="AF2189" s="117"/>
      <c r="AG2189" s="70" t="s">
        <v>441</v>
      </c>
      <c r="AH2189" s="78">
        <v>45719</v>
      </c>
      <c r="AI2189" s="78"/>
      <c r="AJ2189" s="78"/>
      <c r="AK2189" s="76" t="s">
        <v>1611</v>
      </c>
      <c r="AL2189" s="76">
        <v>134</v>
      </c>
      <c r="AM2189" s="76"/>
      <c r="AN2189" s="76" t="s">
        <v>1636</v>
      </c>
      <c r="AO2189" s="76"/>
      <c r="AP2189" s="76"/>
      <c r="AQ2189" s="76"/>
      <c r="AR2189" s="76"/>
      <c r="AS2189" s="76"/>
      <c r="AT2189" s="76"/>
      <c r="AU2189" s="76"/>
      <c r="AV2189" s="76"/>
      <c r="AW2189" s="103">
        <v>45720</v>
      </c>
      <c r="AX2189" s="97">
        <v>3836</v>
      </c>
      <c r="AY2189" s="97"/>
      <c r="AZ2189" s="97"/>
      <c r="BA2189" s="162">
        <v>134</v>
      </c>
      <c r="BB2189" s="76"/>
      <c r="BC2189" s="70"/>
      <c r="BD2189" s="70"/>
      <c r="BE2189" s="70"/>
      <c r="BF2189" s="70"/>
      <c r="BG2189" s="70"/>
      <c r="BH2189" s="70"/>
      <c r="BI2189" s="70"/>
      <c r="CS2189" s="58">
        <f>+AL2189+AT2189</f>
        <v>134</v>
      </c>
      <c r="CT2189" s="76">
        <f>+BA2189+BG2189+BM2189+BS2189+BY2189+CE2189+CK2189+CQ2189</f>
        <v>134</v>
      </c>
      <c r="CU2189" s="76">
        <f>+CS2189-CT2189</f>
        <v>0</v>
      </c>
      <c r="CV2189" s="81">
        <f>+AE2189-AL2189-AT2189</f>
        <v>0</v>
      </c>
    </row>
    <row r="2190" spans="1:101">
      <c r="A2190" s="56" t="s">
        <v>829</v>
      </c>
      <c r="B2190" s="13">
        <v>111</v>
      </c>
      <c r="C2190" s="15" t="s">
        <v>402</v>
      </c>
      <c r="D2190" s="15" t="s">
        <v>403</v>
      </c>
      <c r="E2190" s="13"/>
      <c r="F2190" s="13"/>
      <c r="G2190" s="13" t="s">
        <v>270</v>
      </c>
      <c r="H2190" s="13">
        <v>1</v>
      </c>
      <c r="I2190" s="55">
        <v>139.91999999999999</v>
      </c>
      <c r="J2190" s="55">
        <v>47499</v>
      </c>
      <c r="K2190" s="15">
        <v>0</v>
      </c>
      <c r="L2190" s="15" t="s">
        <v>41</v>
      </c>
      <c r="M2190" s="62" t="s">
        <v>14</v>
      </c>
      <c r="N2190" s="56" t="s">
        <v>174</v>
      </c>
      <c r="O2190" s="56" t="s">
        <v>856</v>
      </c>
      <c r="P2190" s="62" t="s">
        <v>14</v>
      </c>
      <c r="Q2190" s="86" t="s">
        <v>175</v>
      </c>
      <c r="R2190" s="56" t="s">
        <v>857</v>
      </c>
      <c r="S2190" s="56" t="s">
        <v>859</v>
      </c>
      <c r="V2190" s="125">
        <v>12.5</v>
      </c>
      <c r="W2190" s="125" t="s">
        <v>1017</v>
      </c>
      <c r="X2190" s="65">
        <v>45378</v>
      </c>
      <c r="Y2190" s="65">
        <v>45621</v>
      </c>
      <c r="Z2190" s="69" t="s">
        <v>1080</v>
      </c>
      <c r="AA2190" s="322">
        <f>5000-1294</f>
        <v>3706</v>
      </c>
      <c r="AB2190" s="56">
        <v>30</v>
      </c>
      <c r="AC2190" s="56">
        <v>6</v>
      </c>
      <c r="AD2190" s="65">
        <v>45748</v>
      </c>
      <c r="AE2190" s="117">
        <v>134</v>
      </c>
      <c r="AF2190" s="117"/>
      <c r="AG2190" s="70" t="s">
        <v>441</v>
      </c>
      <c r="AH2190" s="78">
        <v>45758</v>
      </c>
      <c r="AI2190" s="78"/>
      <c r="AJ2190" s="78"/>
      <c r="AK2190" s="76" t="s">
        <v>1615</v>
      </c>
      <c r="AL2190" s="76">
        <v>134</v>
      </c>
      <c r="AM2190" s="76"/>
      <c r="AN2190" s="76" t="s">
        <v>1640</v>
      </c>
      <c r="AO2190" s="76"/>
      <c r="AP2190" s="76"/>
      <c r="AQ2190" s="76"/>
      <c r="AR2190" s="76"/>
      <c r="AS2190" s="76"/>
      <c r="AT2190" s="76"/>
      <c r="AU2190" s="76"/>
      <c r="AV2190" s="76"/>
      <c r="AW2190" s="103">
        <v>45758</v>
      </c>
      <c r="AX2190" s="97">
        <v>4003</v>
      </c>
      <c r="AY2190" s="97"/>
      <c r="AZ2190" s="97"/>
      <c r="BA2190" s="101">
        <v>134</v>
      </c>
      <c r="BB2190" s="76"/>
      <c r="BC2190" s="70"/>
      <c r="BD2190" s="70"/>
      <c r="BE2190" s="70"/>
      <c r="BF2190" s="70"/>
      <c r="BG2190" s="70"/>
      <c r="BH2190" s="70"/>
      <c r="BI2190" s="70"/>
      <c r="CS2190" s="58">
        <f>+AL2190+AT2190</f>
        <v>134</v>
      </c>
      <c r="CT2190" s="76">
        <f>+BA2190+BG2190+BM2190+BS2190+BY2190+CE2190+CK2190+CQ2190</f>
        <v>134</v>
      </c>
      <c r="CU2190" s="76">
        <f>+CS2190-CT2190</f>
        <v>0</v>
      </c>
      <c r="CV2190" s="81">
        <f>+AE2190-AL2190-AT2190</f>
        <v>0</v>
      </c>
    </row>
    <row r="2191" spans="1:101">
      <c r="A2191" s="56" t="s">
        <v>829</v>
      </c>
      <c r="B2191" s="13">
        <v>111</v>
      </c>
      <c r="C2191" s="15" t="s">
        <v>402</v>
      </c>
      <c r="D2191" s="15" t="s">
        <v>403</v>
      </c>
      <c r="E2191" s="13"/>
      <c r="F2191" s="13"/>
      <c r="G2191" s="13" t="s">
        <v>270</v>
      </c>
      <c r="H2191" s="13">
        <v>1</v>
      </c>
      <c r="I2191" s="55">
        <v>139.91999999999999</v>
      </c>
      <c r="J2191" s="55">
        <v>47499</v>
      </c>
      <c r="K2191" s="15">
        <v>0</v>
      </c>
      <c r="L2191" s="15" t="s">
        <v>41</v>
      </c>
      <c r="M2191" s="62" t="s">
        <v>14</v>
      </c>
      <c r="N2191" s="56" t="s">
        <v>174</v>
      </c>
      <c r="O2191" s="56" t="s">
        <v>856</v>
      </c>
      <c r="P2191" s="62" t="s">
        <v>14</v>
      </c>
      <c r="Q2191" s="86" t="s">
        <v>175</v>
      </c>
      <c r="R2191" s="56" t="s">
        <v>857</v>
      </c>
      <c r="S2191" s="56" t="s">
        <v>859</v>
      </c>
      <c r="V2191" s="125">
        <v>12.5</v>
      </c>
      <c r="W2191" s="125" t="s">
        <v>1017</v>
      </c>
      <c r="X2191" s="65">
        <v>45378</v>
      </c>
      <c r="Y2191" s="65">
        <v>45621</v>
      </c>
      <c r="Z2191" s="69" t="s">
        <v>1080</v>
      </c>
      <c r="AA2191" s="322">
        <f>5000-1294</f>
        <v>3706</v>
      </c>
      <c r="AB2191" s="56">
        <v>30</v>
      </c>
      <c r="AC2191" s="56">
        <v>7</v>
      </c>
      <c r="AD2191" s="65">
        <v>45778</v>
      </c>
      <c r="AE2191" s="117">
        <v>134</v>
      </c>
      <c r="AF2191" s="117"/>
      <c r="AG2191" s="70" t="s">
        <v>441</v>
      </c>
      <c r="AH2191" s="78">
        <v>45791</v>
      </c>
      <c r="AI2191" s="78"/>
      <c r="AJ2191" s="78"/>
      <c r="AK2191" s="76" t="s">
        <v>1617</v>
      </c>
      <c r="AL2191" s="76">
        <v>134</v>
      </c>
      <c r="AM2191" s="76"/>
      <c r="AN2191" s="76" t="s">
        <v>1642</v>
      </c>
      <c r="AO2191" s="76"/>
      <c r="AP2191" s="76"/>
      <c r="AQ2191" s="76"/>
      <c r="AR2191" s="76"/>
      <c r="AS2191" s="76"/>
      <c r="AT2191" s="76"/>
      <c r="AU2191" s="76"/>
      <c r="AV2191" s="76"/>
      <c r="AW2191" s="103">
        <v>45791</v>
      </c>
      <c r="AX2191" s="97">
        <v>4164</v>
      </c>
      <c r="AY2191" s="97"/>
      <c r="AZ2191" s="97"/>
      <c r="BA2191" s="162">
        <v>134</v>
      </c>
      <c r="BB2191" s="76"/>
      <c r="BC2191" s="70"/>
      <c r="BD2191" s="70"/>
      <c r="BE2191" s="70"/>
      <c r="BF2191" s="70"/>
      <c r="BG2191" s="70"/>
      <c r="BH2191" s="70"/>
      <c r="BI2191" s="70"/>
      <c r="CS2191" s="58">
        <f>+AL2191+AT2191</f>
        <v>134</v>
      </c>
      <c r="CT2191" s="76">
        <f>+BA2191+BG2191+BM2191+BS2191+BY2191+CE2191+CK2191+CQ2191</f>
        <v>134</v>
      </c>
      <c r="CU2191" s="76">
        <f>+CS2191-CT2191</f>
        <v>0</v>
      </c>
      <c r="CV2191" s="81">
        <f>+AE2191-AL2191-AT2191</f>
        <v>0</v>
      </c>
    </row>
    <row r="2192" spans="1:101">
      <c r="A2192" s="56" t="s">
        <v>829</v>
      </c>
      <c r="B2192" s="13">
        <v>111</v>
      </c>
      <c r="C2192" s="15" t="s">
        <v>402</v>
      </c>
      <c r="D2192" s="15" t="s">
        <v>403</v>
      </c>
      <c r="E2192" s="13"/>
      <c r="F2192" s="13"/>
      <c r="G2192" s="13" t="s">
        <v>270</v>
      </c>
      <c r="H2192" s="13">
        <v>1</v>
      </c>
      <c r="I2192" s="55">
        <v>139.91999999999999</v>
      </c>
      <c r="J2192" s="55">
        <v>47499</v>
      </c>
      <c r="K2192" s="15">
        <v>0</v>
      </c>
      <c r="L2192" s="15" t="s">
        <v>41</v>
      </c>
      <c r="M2192" s="62" t="s">
        <v>14</v>
      </c>
      <c r="N2192" s="56" t="s">
        <v>174</v>
      </c>
      <c r="O2192" s="56" t="s">
        <v>856</v>
      </c>
      <c r="P2192" s="62" t="s">
        <v>14</v>
      </c>
      <c r="Q2192" s="86" t="s">
        <v>175</v>
      </c>
      <c r="R2192" s="56" t="s">
        <v>857</v>
      </c>
      <c r="S2192" s="56" t="s">
        <v>859</v>
      </c>
      <c r="V2192" s="125">
        <v>12.5</v>
      </c>
      <c r="W2192" s="125" t="s">
        <v>1017</v>
      </c>
      <c r="X2192" s="65">
        <v>45378</v>
      </c>
      <c r="Y2192" s="65">
        <v>45621</v>
      </c>
      <c r="Z2192" s="69" t="s">
        <v>1080</v>
      </c>
      <c r="AA2192" s="322">
        <f>5000-1294</f>
        <v>3706</v>
      </c>
      <c r="AB2192" s="56">
        <v>30</v>
      </c>
      <c r="AC2192" s="56">
        <v>8</v>
      </c>
      <c r="AD2192" s="65">
        <v>45809</v>
      </c>
      <c r="AE2192" s="117">
        <v>134</v>
      </c>
      <c r="AF2192" s="117"/>
      <c r="AG2192" s="70" t="s">
        <v>441</v>
      </c>
      <c r="AH2192" s="78">
        <v>45818</v>
      </c>
      <c r="AI2192" s="78"/>
      <c r="AJ2192" s="78"/>
      <c r="AK2192" s="76" t="s">
        <v>1621</v>
      </c>
      <c r="AL2192" s="76">
        <v>134</v>
      </c>
      <c r="AM2192" s="76"/>
      <c r="AN2192" s="76" t="s">
        <v>1646</v>
      </c>
      <c r="AO2192" s="76"/>
      <c r="AP2192" s="76"/>
      <c r="AQ2192" s="76"/>
      <c r="AR2192" s="76"/>
      <c r="AS2192" s="76"/>
      <c r="AT2192" s="76"/>
      <c r="AU2192" s="76"/>
      <c r="AV2192" s="76"/>
      <c r="AW2192" s="103">
        <v>45819</v>
      </c>
      <c r="AX2192" s="97">
        <v>4285</v>
      </c>
      <c r="AY2192" s="97"/>
      <c r="AZ2192" s="97"/>
      <c r="BA2192" s="162">
        <v>134</v>
      </c>
      <c r="BB2192" s="76"/>
      <c r="BC2192" s="70"/>
      <c r="BD2192" s="70"/>
      <c r="BE2192" s="70"/>
      <c r="BF2192" s="70"/>
      <c r="BG2192" s="70"/>
      <c r="BH2192" s="70"/>
      <c r="BI2192" s="70"/>
      <c r="CS2192" s="58">
        <f>+AL2192+AT2192</f>
        <v>134</v>
      </c>
      <c r="CT2192" s="76">
        <f>+BA2192+BG2192+BM2192+BS2192+BY2192+CE2192+CK2192+CQ2192</f>
        <v>134</v>
      </c>
      <c r="CU2192" s="76">
        <f>+CS2192-CT2192</f>
        <v>0</v>
      </c>
      <c r="CV2192" s="81">
        <f>+AE2192-AL2192-AT2192</f>
        <v>0</v>
      </c>
    </row>
    <row r="2193" spans="1:101">
      <c r="A2193" s="56" t="s">
        <v>829</v>
      </c>
      <c r="B2193" s="13">
        <v>111</v>
      </c>
      <c r="C2193" s="15" t="s">
        <v>402</v>
      </c>
      <c r="D2193" s="15" t="s">
        <v>403</v>
      </c>
      <c r="E2193" s="13"/>
      <c r="F2193" s="13"/>
      <c r="G2193" s="13" t="s">
        <v>270</v>
      </c>
      <c r="H2193" s="13">
        <v>1</v>
      </c>
      <c r="I2193" s="55">
        <v>139.91999999999999</v>
      </c>
      <c r="J2193" s="55">
        <v>47499</v>
      </c>
      <c r="K2193" s="15">
        <v>0</v>
      </c>
      <c r="L2193" s="15" t="s">
        <v>41</v>
      </c>
      <c r="M2193" s="62" t="s">
        <v>14</v>
      </c>
      <c r="N2193" s="56" t="s">
        <v>174</v>
      </c>
      <c r="O2193" s="56" t="s">
        <v>856</v>
      </c>
      <c r="P2193" s="62" t="s">
        <v>14</v>
      </c>
      <c r="Q2193" s="86" t="s">
        <v>175</v>
      </c>
      <c r="R2193" s="56" t="s">
        <v>857</v>
      </c>
      <c r="S2193" s="56" t="s">
        <v>859</v>
      </c>
      <c r="V2193" s="125">
        <v>12.5</v>
      </c>
      <c r="W2193" s="125" t="s">
        <v>1017</v>
      </c>
      <c r="X2193" s="65">
        <v>45378</v>
      </c>
      <c r="Y2193" s="65">
        <v>45621</v>
      </c>
      <c r="Z2193" s="69" t="s">
        <v>1080</v>
      </c>
      <c r="AA2193" s="322">
        <f>5000-1294</f>
        <v>3706</v>
      </c>
      <c r="AB2193" s="56">
        <v>30</v>
      </c>
      <c r="AC2193" s="56">
        <v>9</v>
      </c>
      <c r="AD2193" s="65">
        <v>45839</v>
      </c>
      <c r="AE2193" s="117">
        <v>134</v>
      </c>
      <c r="AF2193" s="117"/>
      <c r="AG2193" s="70" t="s">
        <v>441</v>
      </c>
      <c r="AH2193" s="78">
        <v>45854</v>
      </c>
      <c r="AI2193" s="78"/>
      <c r="AJ2193" s="78"/>
      <c r="AK2193" s="76" t="s">
        <v>1623</v>
      </c>
      <c r="AL2193" s="76">
        <v>134</v>
      </c>
      <c r="AM2193" s="76"/>
      <c r="AN2193" s="76" t="s">
        <v>1648</v>
      </c>
      <c r="AO2193" s="76"/>
      <c r="AP2193" s="76"/>
      <c r="AQ2193" s="76"/>
      <c r="AR2193" s="76"/>
      <c r="AS2193" s="76"/>
      <c r="AT2193" s="76"/>
      <c r="AU2193" s="76"/>
      <c r="AV2193" s="76"/>
      <c r="AW2193" s="78">
        <v>45855</v>
      </c>
      <c r="AX2193" s="70">
        <v>4432</v>
      </c>
      <c r="AY2193" s="70"/>
      <c r="AZ2193" s="70"/>
      <c r="BA2193" s="76">
        <v>134</v>
      </c>
      <c r="BB2193" s="58" t="s">
        <v>1656</v>
      </c>
      <c r="BD2193" s="56"/>
      <c r="CS2193" s="58">
        <f>+AL2193+AT2193</f>
        <v>134</v>
      </c>
      <c r="CT2193" s="76">
        <f>+BA2193+BG2193+BM2193+BS2193+BY2193+CE2193+CK2193+CQ2193</f>
        <v>134</v>
      </c>
      <c r="CU2193" s="76">
        <f>+CS2193-CT2193</f>
        <v>0</v>
      </c>
      <c r="CV2193" s="81">
        <f>+AE2193-AL2193-AT2193</f>
        <v>0</v>
      </c>
    </row>
    <row r="2194" spans="1:101">
      <c r="A2194" s="56" t="s">
        <v>829</v>
      </c>
      <c r="B2194" s="13">
        <v>111</v>
      </c>
      <c r="C2194" s="15" t="s">
        <v>402</v>
      </c>
      <c r="D2194" s="15" t="s">
        <v>403</v>
      </c>
      <c r="E2194" s="13"/>
      <c r="F2194" s="13"/>
      <c r="G2194" s="13" t="s">
        <v>270</v>
      </c>
      <c r="H2194" s="13">
        <v>1</v>
      </c>
      <c r="I2194" s="55">
        <v>139.91999999999999</v>
      </c>
      <c r="J2194" s="55">
        <v>47499</v>
      </c>
      <c r="K2194" s="15">
        <v>0</v>
      </c>
      <c r="L2194" s="15" t="s">
        <v>41</v>
      </c>
      <c r="M2194" s="62" t="s">
        <v>14</v>
      </c>
      <c r="N2194" s="56" t="s">
        <v>174</v>
      </c>
      <c r="O2194" s="56" t="s">
        <v>856</v>
      </c>
      <c r="P2194" s="62" t="s">
        <v>14</v>
      </c>
      <c r="Q2194" s="86" t="s">
        <v>175</v>
      </c>
      <c r="R2194" s="56" t="s">
        <v>857</v>
      </c>
      <c r="S2194" s="56" t="s">
        <v>859</v>
      </c>
      <c r="V2194" s="125">
        <v>12.5</v>
      </c>
      <c r="W2194" s="125" t="s">
        <v>1017</v>
      </c>
      <c r="X2194" s="65">
        <v>45378</v>
      </c>
      <c r="Y2194" s="65">
        <v>45621</v>
      </c>
      <c r="Z2194" s="69" t="s">
        <v>1080</v>
      </c>
      <c r="AA2194" s="322">
        <f>5000-1294</f>
        <v>3706</v>
      </c>
      <c r="AB2194" s="56">
        <v>30</v>
      </c>
      <c r="AC2194" s="56">
        <v>10</v>
      </c>
      <c r="AD2194" s="78">
        <v>45869</v>
      </c>
      <c r="AE2194" s="117">
        <v>1500</v>
      </c>
      <c r="AF2194" s="117"/>
      <c r="AG2194" s="70" t="s">
        <v>441</v>
      </c>
      <c r="AH2194" s="78">
        <v>45869</v>
      </c>
      <c r="AI2194" s="78"/>
      <c r="AJ2194" s="78"/>
      <c r="AK2194" s="70" t="s">
        <v>1627</v>
      </c>
      <c r="AL2194" s="76">
        <v>1500</v>
      </c>
      <c r="AM2194" s="76"/>
      <c r="AN2194" s="76" t="s">
        <v>1652</v>
      </c>
      <c r="AO2194" s="76"/>
      <c r="AP2194" s="76"/>
      <c r="AQ2194" s="76"/>
      <c r="AR2194" s="76"/>
      <c r="AS2194" s="76"/>
      <c r="AT2194" s="76"/>
      <c r="AU2194" s="76"/>
      <c r="AV2194" s="76"/>
      <c r="AW2194" s="65">
        <v>45870</v>
      </c>
      <c r="AX2194" s="56" t="s">
        <v>1657</v>
      </c>
      <c r="BA2194" s="58">
        <v>1500</v>
      </c>
      <c r="BB2194" s="58" t="s">
        <v>1656</v>
      </c>
      <c r="BD2194" s="56"/>
      <c r="CS2194" s="58">
        <f>+AL2194+AT2194</f>
        <v>1500</v>
      </c>
      <c r="CT2194" s="76">
        <f>+BA2194+BG2194+BM2194+BS2194+BY2194+CE2194+CK2194+CQ2194</f>
        <v>1500</v>
      </c>
      <c r="CU2194" s="76">
        <f>+CS2194-CT2194</f>
        <v>0</v>
      </c>
      <c r="CV2194" s="81">
        <f>+AE2194-AL2194-AT2194</f>
        <v>0</v>
      </c>
    </row>
    <row r="2195" spans="1:101">
      <c r="A2195" s="56" t="s">
        <v>829</v>
      </c>
      <c r="B2195" s="13">
        <v>111</v>
      </c>
      <c r="C2195" s="15" t="s">
        <v>402</v>
      </c>
      <c r="D2195" s="15" t="s">
        <v>403</v>
      </c>
      <c r="E2195" s="13"/>
      <c r="F2195" s="13"/>
      <c r="G2195" s="13" t="s">
        <v>270</v>
      </c>
      <c r="H2195" s="13">
        <v>1</v>
      </c>
      <c r="I2195" s="55">
        <v>139.91999999999999</v>
      </c>
      <c r="J2195" s="55">
        <v>47499</v>
      </c>
      <c r="K2195" s="15">
        <v>0</v>
      </c>
      <c r="L2195" s="15" t="s">
        <v>41</v>
      </c>
      <c r="M2195" s="62" t="s">
        <v>14</v>
      </c>
      <c r="N2195" s="199">
        <v>46042218</v>
      </c>
      <c r="O2195" s="56" t="s">
        <v>856</v>
      </c>
      <c r="P2195" s="62"/>
      <c r="S2195" s="56" t="s">
        <v>863</v>
      </c>
      <c r="V2195" s="125">
        <v>12.5</v>
      </c>
      <c r="W2195" s="125" t="s">
        <v>1017</v>
      </c>
      <c r="X2195" s="65">
        <v>45378</v>
      </c>
      <c r="Y2195" s="65">
        <v>45621</v>
      </c>
      <c r="Z2195" s="69" t="s">
        <v>1080</v>
      </c>
      <c r="AA2195" s="322">
        <f>5000-1294</f>
        <v>3706</v>
      </c>
      <c r="AB2195" s="56">
        <v>30</v>
      </c>
      <c r="AC2195" s="56">
        <v>0</v>
      </c>
      <c r="AD2195" s="65">
        <v>45597</v>
      </c>
      <c r="AE2195" s="117">
        <v>1000</v>
      </c>
      <c r="AF2195" s="117"/>
      <c r="AG2195" s="83"/>
      <c r="AH2195" s="83"/>
      <c r="AI2195" s="83"/>
      <c r="AJ2195" s="83"/>
      <c r="AK2195" s="83"/>
      <c r="AL2195" s="84"/>
      <c r="AM2195" s="84"/>
      <c r="AN2195" s="84" t="s">
        <v>1655</v>
      </c>
      <c r="AO2195" s="76"/>
      <c r="AP2195" s="76"/>
      <c r="AQ2195" s="76"/>
      <c r="AR2195" s="76"/>
      <c r="AS2195" s="76"/>
      <c r="AT2195" s="76"/>
      <c r="AU2195" s="76"/>
      <c r="AV2195" s="76"/>
      <c r="AW2195" s="56"/>
      <c r="BD2195" s="56"/>
      <c r="CS2195" s="58">
        <f>+AL2195+AT2195</f>
        <v>0</v>
      </c>
      <c r="CT2195" s="76">
        <f>+BA2195+BG2195+BM2195+BS2195+BY2195+CE2195+CK2195+CQ2195</f>
        <v>0</v>
      </c>
      <c r="CU2195" s="76">
        <f>+CS2195-CT2195</f>
        <v>0</v>
      </c>
      <c r="CV2195" s="81">
        <f>+AE2195-AL2195-AT2195</f>
        <v>1000</v>
      </c>
      <c r="CW2195" s="56" t="s">
        <v>3834</v>
      </c>
    </row>
    <row r="2196" spans="1:101">
      <c r="A2196" s="56" t="s">
        <v>829</v>
      </c>
      <c r="B2196" s="13">
        <v>111</v>
      </c>
      <c r="C2196" s="15" t="s">
        <v>402</v>
      </c>
      <c r="D2196" s="15" t="s">
        <v>403</v>
      </c>
      <c r="E2196" s="13"/>
      <c r="F2196" s="13"/>
      <c r="G2196" s="13" t="s">
        <v>270</v>
      </c>
      <c r="H2196" s="13">
        <v>1</v>
      </c>
      <c r="I2196" s="55">
        <v>139.91999999999999</v>
      </c>
      <c r="J2196" s="55">
        <v>47499</v>
      </c>
      <c r="K2196" s="15">
        <v>0</v>
      </c>
      <c r="L2196" s="15" t="s">
        <v>41</v>
      </c>
      <c r="M2196" s="62" t="s">
        <v>14</v>
      </c>
      <c r="N2196" s="56" t="s">
        <v>174</v>
      </c>
      <c r="O2196" s="56" t="s">
        <v>856</v>
      </c>
      <c r="P2196" s="62" t="s">
        <v>14</v>
      </c>
      <c r="Q2196" s="86" t="s">
        <v>175</v>
      </c>
      <c r="R2196" s="56" t="s">
        <v>857</v>
      </c>
      <c r="S2196" s="56" t="s">
        <v>863</v>
      </c>
      <c r="V2196" s="125">
        <v>12.5</v>
      </c>
      <c r="W2196" s="125" t="s">
        <v>1017</v>
      </c>
      <c r="X2196" s="65">
        <v>45378</v>
      </c>
      <c r="Y2196" s="65">
        <v>45621</v>
      </c>
      <c r="Z2196" s="69" t="s">
        <v>1080</v>
      </c>
      <c r="AA2196" s="322">
        <f>5000-1294</f>
        <v>3706</v>
      </c>
      <c r="AB2196" s="56">
        <v>30</v>
      </c>
      <c r="AC2196" s="56">
        <v>1</v>
      </c>
      <c r="AD2196" s="65">
        <v>45597</v>
      </c>
      <c r="AE2196" s="117">
        <v>134</v>
      </c>
      <c r="AF2196" s="117"/>
      <c r="AG2196" s="70" t="s">
        <v>441</v>
      </c>
      <c r="AH2196" s="78">
        <v>45622</v>
      </c>
      <c r="AI2196" s="78"/>
      <c r="AJ2196" s="78"/>
      <c r="AK2196" s="70" t="s">
        <v>1593</v>
      </c>
      <c r="AL2196" s="76">
        <v>134</v>
      </c>
      <c r="AM2196" s="76"/>
      <c r="AN2196" s="76" t="s">
        <v>1601</v>
      </c>
      <c r="AO2196" s="76"/>
      <c r="AP2196" s="76"/>
      <c r="AQ2196" s="76"/>
      <c r="AR2196" s="76"/>
      <c r="AS2196" s="76"/>
      <c r="AT2196" s="76"/>
      <c r="AU2196" s="76"/>
      <c r="AV2196" s="76"/>
      <c r="AW2196" s="103">
        <v>45623</v>
      </c>
      <c r="AX2196" s="97">
        <v>3445</v>
      </c>
      <c r="AY2196" s="97"/>
      <c r="AZ2196" s="97"/>
      <c r="BA2196" s="101">
        <v>134</v>
      </c>
      <c r="BD2196" s="56"/>
      <c r="CS2196" s="58">
        <f>+AL2196+AT2196</f>
        <v>134</v>
      </c>
      <c r="CT2196" s="76">
        <f>+BA2196+BG2196+BM2196+BS2196+BY2196+CE2196+CK2196+CQ2196</f>
        <v>134</v>
      </c>
      <c r="CU2196" s="76">
        <f>+CS2196-CT2196</f>
        <v>0</v>
      </c>
      <c r="CV2196" s="81">
        <f>+AE2196-AL2196-AT2196</f>
        <v>0</v>
      </c>
    </row>
    <row r="2197" spans="1:101">
      <c r="A2197" s="56" t="s">
        <v>829</v>
      </c>
      <c r="B2197" s="13">
        <v>111</v>
      </c>
      <c r="C2197" s="15" t="s">
        <v>402</v>
      </c>
      <c r="D2197" s="15" t="s">
        <v>403</v>
      </c>
      <c r="E2197" s="13"/>
      <c r="F2197" s="13"/>
      <c r="G2197" s="13" t="s">
        <v>270</v>
      </c>
      <c r="H2197" s="13">
        <v>1</v>
      </c>
      <c r="I2197" s="55">
        <v>139.91999999999999</v>
      </c>
      <c r="J2197" s="55">
        <v>47499</v>
      </c>
      <c r="K2197" s="15">
        <v>0</v>
      </c>
      <c r="L2197" s="15" t="s">
        <v>41</v>
      </c>
      <c r="M2197" s="62" t="s">
        <v>14</v>
      </c>
      <c r="N2197" s="56" t="s">
        <v>174</v>
      </c>
      <c r="O2197" s="56" t="s">
        <v>856</v>
      </c>
      <c r="P2197" s="62" t="s">
        <v>14</v>
      </c>
      <c r="Q2197" s="86" t="s">
        <v>175</v>
      </c>
      <c r="R2197" s="56" t="s">
        <v>857</v>
      </c>
      <c r="S2197" s="56" t="s">
        <v>863</v>
      </c>
      <c r="V2197" s="125">
        <v>12.5</v>
      </c>
      <c r="W2197" s="125" t="s">
        <v>1017</v>
      </c>
      <c r="X2197" s="65">
        <v>45378</v>
      </c>
      <c r="Y2197" s="65">
        <v>45621</v>
      </c>
      <c r="Z2197" s="69" t="s">
        <v>1080</v>
      </c>
      <c r="AA2197" s="322">
        <f>5000-1294</f>
        <v>3706</v>
      </c>
      <c r="AB2197" s="56">
        <v>30</v>
      </c>
      <c r="AC2197" s="56">
        <v>2</v>
      </c>
      <c r="AD2197" s="65">
        <v>45627</v>
      </c>
      <c r="AE2197" s="117">
        <v>134</v>
      </c>
      <c r="AF2197" s="117"/>
      <c r="AG2197" s="70" t="s">
        <v>441</v>
      </c>
      <c r="AH2197" s="78">
        <v>45636</v>
      </c>
      <c r="AI2197" s="78"/>
      <c r="AJ2197" s="78"/>
      <c r="AK2197" s="70" t="s">
        <v>1596</v>
      </c>
      <c r="AL2197" s="76">
        <v>134</v>
      </c>
      <c r="AM2197" s="76"/>
      <c r="AN2197" s="76" t="s">
        <v>1604</v>
      </c>
      <c r="AO2197" s="76"/>
      <c r="AP2197" s="76"/>
      <c r="AQ2197" s="76"/>
      <c r="AR2197" s="76"/>
      <c r="AS2197" s="76"/>
      <c r="AT2197" s="76"/>
      <c r="AU2197" s="76"/>
      <c r="AV2197" s="76"/>
      <c r="AW2197" s="103">
        <v>45636</v>
      </c>
      <c r="AX2197" s="97">
        <v>3492</v>
      </c>
      <c r="AY2197" s="97"/>
      <c r="AZ2197" s="97"/>
      <c r="BA2197" s="162">
        <v>134</v>
      </c>
      <c r="BD2197" s="56"/>
      <c r="CS2197" s="58">
        <f>+AL2197+AT2197</f>
        <v>134</v>
      </c>
      <c r="CT2197" s="76">
        <f>+BA2197+BG2197+BM2197+BS2197+BY2197+CE2197+CK2197+CQ2197</f>
        <v>134</v>
      </c>
      <c r="CU2197" s="76">
        <f>+CS2197-CT2197</f>
        <v>0</v>
      </c>
      <c r="CV2197" s="81">
        <f>+AE2197-AL2197-AT2197</f>
        <v>0</v>
      </c>
    </row>
    <row r="2198" spans="1:101">
      <c r="A2198" s="56" t="s">
        <v>829</v>
      </c>
      <c r="B2198" s="13">
        <v>111</v>
      </c>
      <c r="C2198" s="15" t="s">
        <v>402</v>
      </c>
      <c r="D2198" s="15" t="s">
        <v>403</v>
      </c>
      <c r="E2198" s="13"/>
      <c r="F2198" s="13"/>
      <c r="G2198" s="13" t="s">
        <v>270</v>
      </c>
      <c r="H2198" s="13">
        <v>1</v>
      </c>
      <c r="I2198" s="55">
        <v>139.91999999999999</v>
      </c>
      <c r="J2198" s="55">
        <v>47499</v>
      </c>
      <c r="K2198" s="15">
        <v>0</v>
      </c>
      <c r="L2198" s="15" t="s">
        <v>41</v>
      </c>
      <c r="M2198" s="62" t="s">
        <v>14</v>
      </c>
      <c r="N2198" s="56" t="s">
        <v>174</v>
      </c>
      <c r="O2198" s="56" t="s">
        <v>856</v>
      </c>
      <c r="P2198" s="62" t="s">
        <v>14</v>
      </c>
      <c r="Q2198" s="86" t="s">
        <v>175</v>
      </c>
      <c r="R2198" s="56" t="s">
        <v>857</v>
      </c>
      <c r="S2198" s="56" t="s">
        <v>863</v>
      </c>
      <c r="V2198" s="125">
        <v>12.5</v>
      </c>
      <c r="W2198" s="125" t="s">
        <v>1017</v>
      </c>
      <c r="X2198" s="65">
        <v>45378</v>
      </c>
      <c r="Y2198" s="65">
        <v>45621</v>
      </c>
      <c r="Z2198" s="69" t="s">
        <v>1080</v>
      </c>
      <c r="AA2198" s="322">
        <f>5000-1294</f>
        <v>3706</v>
      </c>
      <c r="AB2198" s="56">
        <v>30</v>
      </c>
      <c r="AC2198" s="56">
        <v>3</v>
      </c>
      <c r="AD2198" s="65">
        <v>45658</v>
      </c>
      <c r="AE2198" s="117">
        <v>134</v>
      </c>
      <c r="AF2198" s="117"/>
      <c r="AG2198" s="70" t="s">
        <v>441</v>
      </c>
      <c r="AH2198" s="78">
        <v>45674</v>
      </c>
      <c r="AI2198" s="78"/>
      <c r="AJ2198" s="78"/>
      <c r="AK2198" s="76" t="s">
        <v>1606</v>
      </c>
      <c r="AL2198" s="76">
        <v>134</v>
      </c>
      <c r="AM2198" s="76"/>
      <c r="AN2198" s="76" t="s">
        <v>1631</v>
      </c>
      <c r="AO2198" s="76"/>
      <c r="AP2198" s="76"/>
      <c r="AQ2198" s="76"/>
      <c r="AR2198" s="76"/>
      <c r="AS2198" s="76"/>
      <c r="AT2198" s="76"/>
      <c r="AU2198" s="76"/>
      <c r="AV2198" s="76"/>
      <c r="AW2198" s="103">
        <v>45677</v>
      </c>
      <c r="AX2198" s="97">
        <v>3626</v>
      </c>
      <c r="AY2198" s="97"/>
      <c r="AZ2198" s="97"/>
      <c r="BA2198" s="162">
        <v>134</v>
      </c>
      <c r="BB2198" s="76"/>
      <c r="BD2198" s="56"/>
      <c r="CS2198" s="58">
        <f>+AL2198+AT2198</f>
        <v>134</v>
      </c>
      <c r="CT2198" s="76">
        <f>+BA2198+BG2198+BM2198+BS2198+BY2198+CE2198+CK2198+CQ2198</f>
        <v>134</v>
      </c>
      <c r="CU2198" s="76">
        <f>+CS2198-CT2198</f>
        <v>0</v>
      </c>
      <c r="CV2198" s="81">
        <f>+AE2198-AL2198-AT2198</f>
        <v>0</v>
      </c>
    </row>
    <row r="2199" spans="1:101">
      <c r="A2199" s="56" t="s">
        <v>829</v>
      </c>
      <c r="B2199" s="13">
        <v>111</v>
      </c>
      <c r="C2199" s="15" t="s">
        <v>402</v>
      </c>
      <c r="D2199" s="15" t="s">
        <v>403</v>
      </c>
      <c r="E2199" s="13"/>
      <c r="F2199" s="13"/>
      <c r="G2199" s="13" t="s">
        <v>270</v>
      </c>
      <c r="H2199" s="13">
        <v>1</v>
      </c>
      <c r="I2199" s="55">
        <v>139.91999999999999</v>
      </c>
      <c r="J2199" s="55">
        <v>47499</v>
      </c>
      <c r="K2199" s="15">
        <v>0</v>
      </c>
      <c r="L2199" s="15" t="s">
        <v>41</v>
      </c>
      <c r="M2199" s="62" t="s">
        <v>14</v>
      </c>
      <c r="N2199" s="56" t="s">
        <v>174</v>
      </c>
      <c r="O2199" s="56" t="s">
        <v>856</v>
      </c>
      <c r="P2199" s="62" t="s">
        <v>14</v>
      </c>
      <c r="Q2199" s="86" t="s">
        <v>175</v>
      </c>
      <c r="R2199" s="56" t="s">
        <v>857</v>
      </c>
      <c r="S2199" s="56" t="s">
        <v>863</v>
      </c>
      <c r="V2199" s="125">
        <v>12.5</v>
      </c>
      <c r="W2199" s="125" t="s">
        <v>1017</v>
      </c>
      <c r="X2199" s="65">
        <v>45378</v>
      </c>
      <c r="Y2199" s="65">
        <v>45621</v>
      </c>
      <c r="Z2199" s="69" t="s">
        <v>1080</v>
      </c>
      <c r="AA2199" s="322">
        <f>5000-1294</f>
        <v>3706</v>
      </c>
      <c r="AB2199" s="56">
        <v>30</v>
      </c>
      <c r="AC2199" s="56">
        <v>4</v>
      </c>
      <c r="AD2199" s="65">
        <v>45689</v>
      </c>
      <c r="AE2199" s="117">
        <v>134</v>
      </c>
      <c r="AF2199" s="117"/>
      <c r="AG2199" s="70" t="s">
        <v>441</v>
      </c>
      <c r="AH2199" s="78">
        <v>45694</v>
      </c>
      <c r="AI2199" s="78"/>
      <c r="AJ2199" s="78"/>
      <c r="AK2199" s="76" t="s">
        <v>1609</v>
      </c>
      <c r="AL2199" s="76">
        <v>134</v>
      </c>
      <c r="AM2199" s="76"/>
      <c r="AN2199" s="76" t="s">
        <v>1634</v>
      </c>
      <c r="AO2199" s="76"/>
      <c r="AP2199" s="76"/>
      <c r="AQ2199" s="76"/>
      <c r="AR2199" s="76"/>
      <c r="AS2199" s="76"/>
      <c r="AT2199" s="76"/>
      <c r="AU2199" s="76"/>
      <c r="AV2199" s="76"/>
      <c r="AW2199" s="103">
        <v>45695</v>
      </c>
      <c r="AX2199" s="97">
        <v>3720</v>
      </c>
      <c r="AY2199" s="97"/>
      <c r="AZ2199" s="97"/>
      <c r="BA2199" s="162">
        <v>134</v>
      </c>
      <c r="BB2199" s="76"/>
      <c r="BD2199" s="56"/>
      <c r="CS2199" s="58">
        <f>+AL2199+AT2199</f>
        <v>134</v>
      </c>
      <c r="CT2199" s="76">
        <f>+BA2199+BG2199+BM2199+BS2199+BY2199+CE2199+CK2199+CQ2199</f>
        <v>134</v>
      </c>
      <c r="CU2199" s="76">
        <f>+CS2199-CT2199</f>
        <v>0</v>
      </c>
      <c r="CV2199" s="81">
        <f>+AE2199-AL2199-AT2199</f>
        <v>0</v>
      </c>
    </row>
    <row r="2200" spans="1:101">
      <c r="A2200" s="56" t="s">
        <v>829</v>
      </c>
      <c r="B2200" s="13">
        <v>111</v>
      </c>
      <c r="C2200" s="15" t="s">
        <v>402</v>
      </c>
      <c r="D2200" s="15" t="s">
        <v>403</v>
      </c>
      <c r="E2200" s="13"/>
      <c r="F2200" s="13"/>
      <c r="G2200" s="13" t="s">
        <v>270</v>
      </c>
      <c r="H2200" s="13">
        <v>1</v>
      </c>
      <c r="I2200" s="55">
        <v>139.91999999999999</v>
      </c>
      <c r="J2200" s="55">
        <v>47499</v>
      </c>
      <c r="K2200" s="15">
        <v>0</v>
      </c>
      <c r="L2200" s="15" t="s">
        <v>41</v>
      </c>
      <c r="M2200" s="62" t="s">
        <v>14</v>
      </c>
      <c r="N2200" s="56" t="s">
        <v>174</v>
      </c>
      <c r="O2200" s="56" t="s">
        <v>856</v>
      </c>
      <c r="P2200" s="62" t="s">
        <v>14</v>
      </c>
      <c r="Q2200" s="86" t="s">
        <v>175</v>
      </c>
      <c r="R2200" s="56" t="s">
        <v>857</v>
      </c>
      <c r="S2200" s="56" t="s">
        <v>863</v>
      </c>
      <c r="V2200" s="125">
        <v>12.5</v>
      </c>
      <c r="W2200" s="125" t="s">
        <v>1017</v>
      </c>
      <c r="X2200" s="65">
        <v>45378</v>
      </c>
      <c r="Y2200" s="65">
        <v>45621</v>
      </c>
      <c r="Z2200" s="69" t="s">
        <v>1080</v>
      </c>
      <c r="AA2200" s="322">
        <f>5000-1294</f>
        <v>3706</v>
      </c>
      <c r="AB2200" s="56">
        <v>30</v>
      </c>
      <c r="AC2200" s="56">
        <v>5</v>
      </c>
      <c r="AD2200" s="65">
        <v>45717</v>
      </c>
      <c r="AE2200" s="117">
        <v>134</v>
      </c>
      <c r="AF2200" s="117"/>
      <c r="AG2200" s="70" t="s">
        <v>441</v>
      </c>
      <c r="AH2200" s="78">
        <v>45719</v>
      </c>
      <c r="AI2200" s="78"/>
      <c r="AJ2200" s="78"/>
      <c r="AK2200" s="76" t="s">
        <v>1612</v>
      </c>
      <c r="AL2200" s="76">
        <v>134</v>
      </c>
      <c r="AM2200" s="76"/>
      <c r="AN2200" s="76" t="s">
        <v>1637</v>
      </c>
      <c r="AO2200" s="76"/>
      <c r="AP2200" s="76"/>
      <c r="AQ2200" s="76"/>
      <c r="AR2200" s="76"/>
      <c r="AS2200" s="76"/>
      <c r="AT2200" s="76"/>
      <c r="AU2200" s="76"/>
      <c r="AV2200" s="76"/>
      <c r="AW2200" s="103">
        <v>45720</v>
      </c>
      <c r="AX2200" s="97">
        <v>3836</v>
      </c>
      <c r="AY2200" s="97"/>
      <c r="AZ2200" s="97"/>
      <c r="BA2200" s="162">
        <v>134</v>
      </c>
      <c r="BB2200" s="76"/>
      <c r="BD2200" s="56"/>
      <c r="CS2200" s="58">
        <f>+AL2200+AT2200</f>
        <v>134</v>
      </c>
      <c r="CT2200" s="76">
        <f>+BA2200+BG2200+BM2200+BS2200+BY2200+CE2200+CK2200+CQ2200</f>
        <v>134</v>
      </c>
      <c r="CU2200" s="76">
        <f>+CS2200-CT2200</f>
        <v>0</v>
      </c>
      <c r="CV2200" s="81">
        <f>+AE2200-AL2200-AT2200</f>
        <v>0</v>
      </c>
    </row>
    <row r="2201" spans="1:101">
      <c r="A2201" s="56" t="s">
        <v>829</v>
      </c>
      <c r="B2201" s="13">
        <v>111</v>
      </c>
      <c r="C2201" s="15" t="s">
        <v>402</v>
      </c>
      <c r="D2201" s="15" t="s">
        <v>403</v>
      </c>
      <c r="E2201" s="13"/>
      <c r="F2201" s="13"/>
      <c r="G2201" s="13" t="s">
        <v>270</v>
      </c>
      <c r="H2201" s="13">
        <v>1</v>
      </c>
      <c r="I2201" s="55">
        <v>139.91999999999999</v>
      </c>
      <c r="J2201" s="55">
        <v>47499</v>
      </c>
      <c r="K2201" s="15">
        <v>0</v>
      </c>
      <c r="L2201" s="15" t="s">
        <v>41</v>
      </c>
      <c r="M2201" s="62" t="s">
        <v>14</v>
      </c>
      <c r="N2201" s="56" t="s">
        <v>174</v>
      </c>
      <c r="O2201" s="56" t="s">
        <v>856</v>
      </c>
      <c r="P2201" s="62" t="s">
        <v>14</v>
      </c>
      <c r="Q2201" s="86" t="s">
        <v>175</v>
      </c>
      <c r="R2201" s="56" t="s">
        <v>857</v>
      </c>
      <c r="S2201" s="56" t="s">
        <v>863</v>
      </c>
      <c r="V2201" s="125">
        <v>12.5</v>
      </c>
      <c r="W2201" s="125" t="s">
        <v>1017</v>
      </c>
      <c r="X2201" s="65">
        <v>45378</v>
      </c>
      <c r="Y2201" s="65">
        <v>45621</v>
      </c>
      <c r="Z2201" s="69" t="s">
        <v>1080</v>
      </c>
      <c r="AA2201" s="322">
        <f>5000-1294</f>
        <v>3706</v>
      </c>
      <c r="AB2201" s="56">
        <v>30</v>
      </c>
      <c r="AC2201" s="56">
        <v>6</v>
      </c>
      <c r="AD2201" s="65">
        <v>45748</v>
      </c>
      <c r="AE2201" s="117">
        <v>134</v>
      </c>
      <c r="AF2201" s="117"/>
      <c r="AG2201" s="70" t="s">
        <v>441</v>
      </c>
      <c r="AH2201" s="78">
        <v>45758</v>
      </c>
      <c r="AI2201" s="78"/>
      <c r="AJ2201" s="78"/>
      <c r="AK2201" s="76" t="s">
        <v>1614</v>
      </c>
      <c r="AL2201" s="76">
        <v>134</v>
      </c>
      <c r="AM2201" s="76"/>
      <c r="AN2201" s="76" t="s">
        <v>1639</v>
      </c>
      <c r="AO2201" s="76"/>
      <c r="AP2201" s="76"/>
      <c r="AQ2201" s="76"/>
      <c r="AR2201" s="76"/>
      <c r="AS2201" s="76"/>
      <c r="AT2201" s="76"/>
      <c r="AU2201" s="76"/>
      <c r="AV2201" s="76"/>
      <c r="AW2201" s="103">
        <v>45758</v>
      </c>
      <c r="AX2201" s="97">
        <v>4003</v>
      </c>
      <c r="AY2201" s="97"/>
      <c r="AZ2201" s="97"/>
      <c r="BA2201" s="97">
        <v>134</v>
      </c>
      <c r="BB2201" s="76"/>
      <c r="BD2201" s="56"/>
      <c r="CS2201" s="58">
        <f>+AL2201+AT2201</f>
        <v>134</v>
      </c>
      <c r="CT2201" s="76">
        <f>+BA2201+BG2201+BM2201+BS2201+BY2201+CE2201+CK2201+CQ2201</f>
        <v>134</v>
      </c>
      <c r="CU2201" s="76">
        <f>+CS2201-CT2201</f>
        <v>0</v>
      </c>
      <c r="CV2201" s="81">
        <f>+AE2201-AL2201-AT2201</f>
        <v>0</v>
      </c>
    </row>
    <row r="2202" spans="1:101">
      <c r="A2202" s="56" t="s">
        <v>829</v>
      </c>
      <c r="B2202" s="13">
        <v>111</v>
      </c>
      <c r="C2202" s="15" t="s">
        <v>402</v>
      </c>
      <c r="D2202" s="15" t="s">
        <v>403</v>
      </c>
      <c r="E2202" s="13"/>
      <c r="F2202" s="13"/>
      <c r="G2202" s="13" t="s">
        <v>270</v>
      </c>
      <c r="H2202" s="13">
        <v>1</v>
      </c>
      <c r="I2202" s="55">
        <v>139.91999999999999</v>
      </c>
      <c r="J2202" s="55">
        <v>47499</v>
      </c>
      <c r="K2202" s="15">
        <v>0</v>
      </c>
      <c r="L2202" s="15" t="s">
        <v>41</v>
      </c>
      <c r="M2202" s="62" t="s">
        <v>14</v>
      </c>
      <c r="N2202" s="56" t="s">
        <v>174</v>
      </c>
      <c r="O2202" s="56" t="s">
        <v>856</v>
      </c>
      <c r="P2202" s="62" t="s">
        <v>14</v>
      </c>
      <c r="Q2202" s="86" t="s">
        <v>175</v>
      </c>
      <c r="R2202" s="56" t="s">
        <v>857</v>
      </c>
      <c r="S2202" s="56" t="s">
        <v>863</v>
      </c>
      <c r="V2202" s="125">
        <v>12.5</v>
      </c>
      <c r="W2202" s="125" t="s">
        <v>1017</v>
      </c>
      <c r="X2202" s="65">
        <v>45378</v>
      </c>
      <c r="Y2202" s="65">
        <v>45621</v>
      </c>
      <c r="Z2202" s="69" t="s">
        <v>1080</v>
      </c>
      <c r="AA2202" s="322">
        <f>5000-1294</f>
        <v>3706</v>
      </c>
      <c r="AB2202" s="56">
        <v>30</v>
      </c>
      <c r="AC2202" s="56">
        <v>7</v>
      </c>
      <c r="AD2202" s="65">
        <v>45778</v>
      </c>
      <c r="AE2202" s="117">
        <v>134</v>
      </c>
      <c r="AF2202" s="117"/>
      <c r="AG2202" s="70" t="s">
        <v>441</v>
      </c>
      <c r="AH2202" s="78">
        <v>45791</v>
      </c>
      <c r="AI2202" s="78"/>
      <c r="AJ2202" s="78"/>
      <c r="AK2202" s="76" t="s">
        <v>1618</v>
      </c>
      <c r="AL2202" s="76">
        <v>134</v>
      </c>
      <c r="AM2202" s="76"/>
      <c r="AN2202" s="76" t="s">
        <v>1643</v>
      </c>
      <c r="AO2202" s="76"/>
      <c r="AP2202" s="76"/>
      <c r="AQ2202" s="76"/>
      <c r="AR2202" s="76"/>
      <c r="AS2202" s="76"/>
      <c r="AT2202" s="76"/>
      <c r="AU2202" s="76"/>
      <c r="AV2202" s="76"/>
      <c r="AW2202" s="103">
        <v>45791</v>
      </c>
      <c r="AX2202" s="97">
        <v>4164</v>
      </c>
      <c r="AY2202" s="97"/>
      <c r="AZ2202" s="97"/>
      <c r="BA2202" s="162">
        <v>134</v>
      </c>
      <c r="BB2202" s="76"/>
      <c r="BD2202" s="56"/>
      <c r="CS2202" s="58">
        <f>+AL2202+AT2202</f>
        <v>134</v>
      </c>
      <c r="CT2202" s="76">
        <f>+BA2202+BG2202+BM2202+BS2202+BY2202+CE2202+CK2202+CQ2202</f>
        <v>134</v>
      </c>
      <c r="CU2202" s="76">
        <f>+CS2202-CT2202</f>
        <v>0</v>
      </c>
      <c r="CV2202" s="81">
        <f>+AE2202-AL2202-AT2202</f>
        <v>0</v>
      </c>
    </row>
    <row r="2203" spans="1:101">
      <c r="A2203" s="56" t="s">
        <v>829</v>
      </c>
      <c r="B2203" s="13">
        <v>111</v>
      </c>
      <c r="C2203" s="15" t="s">
        <v>402</v>
      </c>
      <c r="D2203" s="15" t="s">
        <v>403</v>
      </c>
      <c r="E2203" s="13"/>
      <c r="F2203" s="13"/>
      <c r="G2203" s="13" t="s">
        <v>270</v>
      </c>
      <c r="H2203" s="13">
        <v>1</v>
      </c>
      <c r="I2203" s="55">
        <v>139.91999999999999</v>
      </c>
      <c r="J2203" s="55">
        <v>47499</v>
      </c>
      <c r="K2203" s="15">
        <v>0</v>
      </c>
      <c r="L2203" s="15" t="s">
        <v>41</v>
      </c>
      <c r="M2203" s="62" t="s">
        <v>14</v>
      </c>
      <c r="N2203" s="56" t="s">
        <v>174</v>
      </c>
      <c r="O2203" s="56" t="s">
        <v>856</v>
      </c>
      <c r="P2203" s="62" t="s">
        <v>14</v>
      </c>
      <c r="Q2203" s="86" t="s">
        <v>175</v>
      </c>
      <c r="R2203" s="56" t="s">
        <v>857</v>
      </c>
      <c r="S2203" s="56" t="s">
        <v>863</v>
      </c>
      <c r="V2203" s="125">
        <v>12.5</v>
      </c>
      <c r="W2203" s="125" t="s">
        <v>1017</v>
      </c>
      <c r="X2203" s="65">
        <v>45378</v>
      </c>
      <c r="Y2203" s="65">
        <v>45621</v>
      </c>
      <c r="Z2203" s="69" t="s">
        <v>1080</v>
      </c>
      <c r="AA2203" s="322">
        <f>5000-1294</f>
        <v>3706</v>
      </c>
      <c r="AB2203" s="56">
        <v>30</v>
      </c>
      <c r="AC2203" s="56">
        <v>8</v>
      </c>
      <c r="AD2203" s="65">
        <v>45809</v>
      </c>
      <c r="AE2203" s="117">
        <v>134</v>
      </c>
      <c r="AF2203" s="117"/>
      <c r="AG2203" s="70" t="s">
        <v>441</v>
      </c>
      <c r="AH2203" s="78">
        <v>45818</v>
      </c>
      <c r="AI2203" s="78"/>
      <c r="AJ2203" s="78"/>
      <c r="AK2203" s="76" t="s">
        <v>1620</v>
      </c>
      <c r="AL2203" s="76">
        <v>134</v>
      </c>
      <c r="AM2203" s="76"/>
      <c r="AN2203" s="76" t="s">
        <v>1645</v>
      </c>
      <c r="AO2203" s="76"/>
      <c r="AP2203" s="76"/>
      <c r="AQ2203" s="76"/>
      <c r="AR2203" s="76"/>
      <c r="AS2203" s="76"/>
      <c r="AT2203" s="76"/>
      <c r="AU2203" s="76"/>
      <c r="AV2203" s="76"/>
      <c r="AW2203" s="103">
        <v>45819</v>
      </c>
      <c r="AX2203" s="97">
        <v>4285</v>
      </c>
      <c r="AY2203" s="97"/>
      <c r="AZ2203" s="97"/>
      <c r="BA2203" s="162">
        <v>134</v>
      </c>
      <c r="BB2203" s="76"/>
      <c r="BD2203" s="56"/>
      <c r="CS2203" s="58">
        <f>+AL2203+AT2203</f>
        <v>134</v>
      </c>
      <c r="CT2203" s="76">
        <f>+BA2203+BG2203+BM2203+BS2203+BY2203+CE2203+CK2203+CQ2203</f>
        <v>134</v>
      </c>
      <c r="CU2203" s="76">
        <f>+CS2203-CT2203</f>
        <v>0</v>
      </c>
      <c r="CV2203" s="81">
        <f>+AE2203-AL2203-AT2203</f>
        <v>0</v>
      </c>
    </row>
    <row r="2204" spans="1:101">
      <c r="A2204" s="56" t="s">
        <v>829</v>
      </c>
      <c r="B2204" s="13">
        <v>111</v>
      </c>
      <c r="C2204" s="15" t="s">
        <v>402</v>
      </c>
      <c r="D2204" s="15" t="s">
        <v>403</v>
      </c>
      <c r="E2204" s="13"/>
      <c r="F2204" s="13"/>
      <c r="G2204" s="13" t="s">
        <v>270</v>
      </c>
      <c r="H2204" s="13">
        <v>1</v>
      </c>
      <c r="I2204" s="55">
        <v>139.91999999999999</v>
      </c>
      <c r="J2204" s="55">
        <v>47499</v>
      </c>
      <c r="K2204" s="15">
        <v>0</v>
      </c>
      <c r="L2204" s="15" t="s">
        <v>41</v>
      </c>
      <c r="M2204" s="62" t="s">
        <v>14</v>
      </c>
      <c r="N2204" s="56" t="s">
        <v>174</v>
      </c>
      <c r="O2204" s="56" t="s">
        <v>856</v>
      </c>
      <c r="P2204" s="62" t="s">
        <v>14</v>
      </c>
      <c r="Q2204" s="86" t="s">
        <v>175</v>
      </c>
      <c r="R2204" s="56" t="s">
        <v>857</v>
      </c>
      <c r="S2204" s="56" t="s">
        <v>863</v>
      </c>
      <c r="V2204" s="125">
        <v>12.5</v>
      </c>
      <c r="W2204" s="125" t="s">
        <v>1017</v>
      </c>
      <c r="X2204" s="65">
        <v>45378</v>
      </c>
      <c r="Y2204" s="65">
        <v>45621</v>
      </c>
      <c r="Z2204" s="69" t="s">
        <v>1080</v>
      </c>
      <c r="AA2204" s="322">
        <f>5000-1294</f>
        <v>3706</v>
      </c>
      <c r="AB2204" s="56">
        <v>30</v>
      </c>
      <c r="AC2204" s="56">
        <v>9</v>
      </c>
      <c r="AD2204" s="65">
        <v>45839</v>
      </c>
      <c r="AE2204" s="117">
        <v>134</v>
      </c>
      <c r="AF2204" s="117"/>
      <c r="AG2204" s="70" t="s">
        <v>441</v>
      </c>
      <c r="AH2204" s="78">
        <v>45854</v>
      </c>
      <c r="AI2204" s="78"/>
      <c r="AJ2204" s="78"/>
      <c r="AK2204" s="76" t="s">
        <v>1624</v>
      </c>
      <c r="AL2204" s="76">
        <v>134</v>
      </c>
      <c r="AM2204" s="76"/>
      <c r="AN2204" s="76" t="s">
        <v>1649</v>
      </c>
      <c r="AO2204" s="76"/>
      <c r="AP2204" s="76"/>
      <c r="AQ2204" s="76"/>
      <c r="AR2204" s="76"/>
      <c r="AS2204" s="76"/>
      <c r="AT2204" s="76"/>
      <c r="AU2204" s="76"/>
      <c r="AV2204" s="76"/>
      <c r="AW2204" s="78">
        <v>45855</v>
      </c>
      <c r="AX2204" s="70">
        <v>4432</v>
      </c>
      <c r="AY2204" s="70"/>
      <c r="AZ2204" s="70"/>
      <c r="BA2204" s="76">
        <v>134</v>
      </c>
      <c r="BB2204" s="76" t="s">
        <v>1656</v>
      </c>
      <c r="BD2204" s="56"/>
      <c r="CS2204" s="58">
        <f>+AL2204+AT2204</f>
        <v>134</v>
      </c>
      <c r="CT2204" s="76">
        <f>+BA2204+BG2204+BM2204+BS2204+BY2204+CE2204+CK2204+CQ2204</f>
        <v>134</v>
      </c>
      <c r="CU2204" s="76">
        <f>+CS2204-CT2204</f>
        <v>0</v>
      </c>
      <c r="CV2204" s="81">
        <f>+AE2204-AL2204-AT2204</f>
        <v>0</v>
      </c>
    </row>
    <row r="2205" spans="1:101">
      <c r="A2205" s="56" t="s">
        <v>829</v>
      </c>
      <c r="B2205" s="13">
        <v>111</v>
      </c>
      <c r="C2205" s="15" t="s">
        <v>402</v>
      </c>
      <c r="D2205" s="15" t="s">
        <v>403</v>
      </c>
      <c r="E2205" s="13"/>
      <c r="F2205" s="13"/>
      <c r="G2205" s="13" t="s">
        <v>270</v>
      </c>
      <c r="H2205" s="13">
        <v>1</v>
      </c>
      <c r="I2205" s="55">
        <v>139.91999999999999</v>
      </c>
      <c r="J2205" s="55">
        <v>47499</v>
      </c>
      <c r="K2205" s="15">
        <v>0</v>
      </c>
      <c r="L2205" s="15" t="s">
        <v>41</v>
      </c>
      <c r="M2205" s="62" t="s">
        <v>14</v>
      </c>
      <c r="N2205" s="56" t="s">
        <v>174</v>
      </c>
      <c r="O2205" s="56" t="s">
        <v>856</v>
      </c>
      <c r="P2205" s="62" t="s">
        <v>14</v>
      </c>
      <c r="Q2205" s="86" t="s">
        <v>175</v>
      </c>
      <c r="R2205" s="56" t="s">
        <v>857</v>
      </c>
      <c r="S2205" s="56" t="s">
        <v>863</v>
      </c>
      <c r="V2205" s="125">
        <v>12.5</v>
      </c>
      <c r="W2205" s="125" t="s">
        <v>1017</v>
      </c>
      <c r="X2205" s="65">
        <v>45378</v>
      </c>
      <c r="Y2205" s="65">
        <v>45621</v>
      </c>
      <c r="Z2205" s="69" t="s">
        <v>1080</v>
      </c>
      <c r="AA2205" s="322">
        <f>5000-1294</f>
        <v>3706</v>
      </c>
      <c r="AB2205" s="56">
        <v>30</v>
      </c>
      <c r="AC2205" s="56">
        <v>10</v>
      </c>
      <c r="AD2205" s="65">
        <v>45869</v>
      </c>
      <c r="AE2205" s="117">
        <v>1500</v>
      </c>
      <c r="AF2205" s="117"/>
      <c r="AG2205" s="70" t="s">
        <v>441</v>
      </c>
      <c r="AH2205" s="78">
        <v>45869</v>
      </c>
      <c r="AI2205" s="78"/>
      <c r="AJ2205" s="78"/>
      <c r="AK2205" s="70" t="s">
        <v>1628</v>
      </c>
      <c r="AL2205" s="76">
        <v>1500</v>
      </c>
      <c r="AM2205" s="76"/>
      <c r="AN2205" s="76" t="s">
        <v>1653</v>
      </c>
      <c r="AO2205" s="76"/>
      <c r="AP2205" s="76"/>
      <c r="AQ2205" s="76"/>
      <c r="AR2205" s="76"/>
      <c r="AS2205" s="76"/>
      <c r="AT2205" s="76"/>
      <c r="AU2205" s="76"/>
      <c r="AV2205" s="76"/>
      <c r="AW2205" s="65">
        <v>45870</v>
      </c>
      <c r="AX2205" s="56" t="s">
        <v>1657</v>
      </c>
      <c r="BA2205" s="58">
        <v>1500</v>
      </c>
      <c r="BB2205" s="76" t="s">
        <v>1656</v>
      </c>
      <c r="BD2205" s="56"/>
      <c r="CS2205" s="58">
        <f>+AL2205+AT2205</f>
        <v>1500</v>
      </c>
      <c r="CT2205" s="76">
        <f>+BA2205+BG2205+BM2205+BS2205+BY2205+CE2205+CK2205+CQ2205</f>
        <v>1500</v>
      </c>
      <c r="CU2205" s="76">
        <f>+CS2205-CT2205</f>
        <v>0</v>
      </c>
      <c r="CV2205" s="81">
        <f>+AE2205-AL2205-AT2205</f>
        <v>0</v>
      </c>
    </row>
    <row r="2206" spans="1:101">
      <c r="A2206" s="56" t="s">
        <v>830</v>
      </c>
      <c r="B2206" s="13">
        <v>112</v>
      </c>
      <c r="C2206" s="15" t="s">
        <v>402</v>
      </c>
      <c r="D2206" s="15" t="s">
        <v>403</v>
      </c>
      <c r="E2206" s="13"/>
      <c r="F2206" s="13"/>
      <c r="G2206" s="13" t="s">
        <v>270</v>
      </c>
      <c r="H2206" s="13">
        <v>2</v>
      </c>
      <c r="I2206" s="55">
        <v>130.19999999999999</v>
      </c>
      <c r="J2206" s="55">
        <v>57866</v>
      </c>
      <c r="K2206" s="15">
        <v>0</v>
      </c>
      <c r="L2206" s="15" t="s">
        <v>41</v>
      </c>
      <c r="M2206" s="62" t="s">
        <v>14</v>
      </c>
      <c r="N2206" s="86" t="s">
        <v>175</v>
      </c>
      <c r="O2206" s="56" t="s">
        <v>857</v>
      </c>
      <c r="S2206" s="56" t="s">
        <v>465</v>
      </c>
      <c r="T2206" s="57" t="s">
        <v>270</v>
      </c>
      <c r="U2206" s="57">
        <v>2</v>
      </c>
      <c r="V2206" s="125">
        <v>130.19999999999999</v>
      </c>
      <c r="W2206" s="125" t="s">
        <v>1017</v>
      </c>
      <c r="X2206" s="65">
        <v>45378</v>
      </c>
      <c r="Y2206" s="65">
        <v>45378</v>
      </c>
      <c r="Z2206" s="69" t="s">
        <v>1080</v>
      </c>
      <c r="AA2206" s="322">
        <v>45000</v>
      </c>
      <c r="AB2206" s="56">
        <v>40</v>
      </c>
      <c r="AC2206" s="56">
        <v>0</v>
      </c>
      <c r="AD2206" s="65">
        <v>45382</v>
      </c>
      <c r="AE2206" s="117">
        <v>5000</v>
      </c>
      <c r="AF2206" s="117"/>
      <c r="AG2206" s="56" t="s">
        <v>441</v>
      </c>
      <c r="AH2206" s="65">
        <v>45382</v>
      </c>
      <c r="AI2206" s="65"/>
      <c r="AJ2206" s="65"/>
      <c r="AK2206" s="56" t="s">
        <v>861</v>
      </c>
      <c r="AL2206" s="58">
        <v>5000</v>
      </c>
      <c r="AN2206" s="58" t="s">
        <v>1589</v>
      </c>
      <c r="AP2206" s="58"/>
      <c r="AQ2206" s="58"/>
      <c r="AR2206" s="58"/>
      <c r="AW2206" s="65">
        <v>45743</v>
      </c>
      <c r="AX2206" s="56" t="s">
        <v>862</v>
      </c>
      <c r="AY2206" s="56">
        <v>18650</v>
      </c>
      <c r="AZ2206" s="56">
        <v>3.73</v>
      </c>
      <c r="BA2206" s="58">
        <f>+AY2206/AZ2206</f>
        <v>5000</v>
      </c>
      <c r="BD2206" s="56"/>
      <c r="CS2206" s="58">
        <f>+AL2206+AT2206</f>
        <v>5000</v>
      </c>
      <c r="CT2206" s="76">
        <f>+BA2206+BG2206+BM2206+BS2206+BY2206+CE2206+CK2206+CQ2206</f>
        <v>5000</v>
      </c>
      <c r="CU2206" s="76">
        <f>+CS2206-CT2206</f>
        <v>0</v>
      </c>
      <c r="CV2206" s="81">
        <f>+AE2206-AL2206-AT2206</f>
        <v>0</v>
      </c>
    </row>
    <row r="2207" spans="1:101">
      <c r="A2207" s="56" t="s">
        <v>830</v>
      </c>
      <c r="B2207" s="13">
        <v>112</v>
      </c>
      <c r="C2207" s="15" t="s">
        <v>402</v>
      </c>
      <c r="D2207" s="15" t="s">
        <v>403</v>
      </c>
      <c r="E2207" s="13"/>
      <c r="F2207" s="13"/>
      <c r="G2207" s="13" t="s">
        <v>270</v>
      </c>
      <c r="H2207" s="13">
        <v>2</v>
      </c>
      <c r="I2207" s="55">
        <v>130.19999999999999</v>
      </c>
      <c r="J2207" s="55">
        <v>57866</v>
      </c>
      <c r="K2207" s="15">
        <v>0</v>
      </c>
      <c r="L2207" s="15" t="s">
        <v>41</v>
      </c>
      <c r="M2207" s="62" t="s">
        <v>14</v>
      </c>
      <c r="N2207" s="86" t="s">
        <v>175</v>
      </c>
      <c r="O2207" s="56" t="s">
        <v>857</v>
      </c>
      <c r="S2207" s="56" t="s">
        <v>465</v>
      </c>
      <c r="T2207" s="57" t="s">
        <v>270</v>
      </c>
      <c r="U2207" s="57">
        <v>2</v>
      </c>
      <c r="V2207" s="125">
        <v>130.19999999999999</v>
      </c>
      <c r="W2207" s="125" t="s">
        <v>1017</v>
      </c>
      <c r="X2207" s="65">
        <v>45378</v>
      </c>
      <c r="Y2207" s="65">
        <v>45378</v>
      </c>
      <c r="Z2207" s="69" t="s">
        <v>1080</v>
      </c>
      <c r="AA2207" s="322">
        <v>45000</v>
      </c>
      <c r="AB2207" s="56">
        <v>40</v>
      </c>
      <c r="AC2207" s="56">
        <v>1</v>
      </c>
      <c r="AD2207" s="65">
        <v>45444</v>
      </c>
      <c r="AE2207" s="117">
        <v>1000</v>
      </c>
      <c r="AF2207" s="117"/>
      <c r="AP2207" s="58"/>
      <c r="AQ2207" s="58"/>
      <c r="AR2207" s="58"/>
      <c r="AW2207" s="56"/>
      <c r="BD2207" s="56"/>
      <c r="CS2207" s="58">
        <f>+AL2207+AT2207</f>
        <v>0</v>
      </c>
      <c r="CT2207" s="76">
        <f>+BA2207+BG2207+BM2207+BS2207+BY2207+CE2207+CK2207+CQ2207</f>
        <v>0</v>
      </c>
      <c r="CU2207" s="76">
        <f>+CS2207-CT2207</f>
        <v>0</v>
      </c>
      <c r="CV2207" s="81">
        <f>+AE2207-AL2207-AT2207</f>
        <v>1000</v>
      </c>
    </row>
    <row r="2208" spans="1:101">
      <c r="A2208" s="56" t="s">
        <v>830</v>
      </c>
      <c r="B2208" s="13">
        <v>112</v>
      </c>
      <c r="C2208" s="15" t="s">
        <v>402</v>
      </c>
      <c r="D2208" s="15" t="s">
        <v>403</v>
      </c>
      <c r="E2208" s="13"/>
      <c r="F2208" s="13"/>
      <c r="G2208" s="13" t="s">
        <v>270</v>
      </c>
      <c r="H2208" s="13">
        <v>2</v>
      </c>
      <c r="I2208" s="55">
        <v>130.19999999999999</v>
      </c>
      <c r="J2208" s="55">
        <v>57866</v>
      </c>
      <c r="K2208" s="15">
        <v>0</v>
      </c>
      <c r="L2208" s="15" t="s">
        <v>41</v>
      </c>
      <c r="M2208" s="62" t="s">
        <v>14</v>
      </c>
      <c r="N2208" s="86" t="s">
        <v>175</v>
      </c>
      <c r="O2208" s="56" t="s">
        <v>857</v>
      </c>
      <c r="S2208" s="56" t="s">
        <v>465</v>
      </c>
      <c r="T2208" s="57" t="s">
        <v>270</v>
      </c>
      <c r="U2208" s="57">
        <v>2</v>
      </c>
      <c r="V2208" s="125">
        <v>130.19999999999999</v>
      </c>
      <c r="W2208" s="125" t="s">
        <v>1017</v>
      </c>
      <c r="X2208" s="65">
        <v>45378</v>
      </c>
      <c r="Y2208" s="65">
        <v>45378</v>
      </c>
      <c r="Z2208" s="69" t="s">
        <v>1080</v>
      </c>
      <c r="AA2208" s="322">
        <v>45000</v>
      </c>
      <c r="AB2208" s="56">
        <v>40</v>
      </c>
      <c r="AC2208" s="56">
        <v>2</v>
      </c>
      <c r="AD2208" s="65">
        <v>45474</v>
      </c>
      <c r="AE2208" s="117">
        <v>1000</v>
      </c>
      <c r="AF2208" s="117"/>
      <c r="AP2208" s="58"/>
      <c r="AQ2208" s="58"/>
      <c r="AR2208" s="58"/>
      <c r="AW2208" s="56"/>
      <c r="BD2208" s="56"/>
      <c r="CS2208" s="58">
        <f>+AL2208+AT2208</f>
        <v>0</v>
      </c>
      <c r="CT2208" s="76">
        <f>+BA2208+BG2208+BM2208+BS2208+BY2208+CE2208+CK2208+CQ2208</f>
        <v>0</v>
      </c>
      <c r="CU2208" s="76">
        <f>+CS2208-CT2208</f>
        <v>0</v>
      </c>
      <c r="CV2208" s="81">
        <f>+AE2208-AL2208-AT2208</f>
        <v>1000</v>
      </c>
    </row>
    <row r="2209" spans="1:100">
      <c r="A2209" s="56" t="s">
        <v>830</v>
      </c>
      <c r="B2209" s="13">
        <v>112</v>
      </c>
      <c r="C2209" s="15" t="s">
        <v>402</v>
      </c>
      <c r="D2209" s="15" t="s">
        <v>403</v>
      </c>
      <c r="E2209" s="13"/>
      <c r="F2209" s="13"/>
      <c r="G2209" s="13" t="s">
        <v>270</v>
      </c>
      <c r="H2209" s="13">
        <v>2</v>
      </c>
      <c r="I2209" s="55">
        <v>130.19999999999999</v>
      </c>
      <c r="J2209" s="55">
        <v>57866</v>
      </c>
      <c r="K2209" s="15">
        <v>0</v>
      </c>
      <c r="L2209" s="15" t="s">
        <v>41</v>
      </c>
      <c r="M2209" s="62" t="s">
        <v>14</v>
      </c>
      <c r="N2209" s="86" t="s">
        <v>175</v>
      </c>
      <c r="O2209" s="56" t="s">
        <v>857</v>
      </c>
      <c r="S2209" s="56" t="s">
        <v>465</v>
      </c>
      <c r="T2209" s="57" t="s">
        <v>270</v>
      </c>
      <c r="U2209" s="57">
        <v>2</v>
      </c>
      <c r="V2209" s="125">
        <v>130.19999999999999</v>
      </c>
      <c r="W2209" s="125" t="s">
        <v>1017</v>
      </c>
      <c r="X2209" s="65">
        <v>45378</v>
      </c>
      <c r="Y2209" s="65">
        <v>45378</v>
      </c>
      <c r="Z2209" s="69" t="s">
        <v>1080</v>
      </c>
      <c r="AA2209" s="322">
        <v>45000</v>
      </c>
      <c r="AB2209" s="56">
        <v>40</v>
      </c>
      <c r="AC2209" s="56">
        <v>3</v>
      </c>
      <c r="AD2209" s="65">
        <v>45505</v>
      </c>
      <c r="AE2209" s="117">
        <v>1000</v>
      </c>
      <c r="AF2209" s="117"/>
      <c r="AP2209" s="58"/>
      <c r="AQ2209" s="58"/>
      <c r="AR2209" s="58"/>
      <c r="AW2209" s="56"/>
      <c r="BD2209" s="56"/>
      <c r="CS2209" s="58">
        <f>+AL2209+AT2209</f>
        <v>0</v>
      </c>
      <c r="CT2209" s="76">
        <f>+BA2209+BG2209+BM2209+BS2209+BY2209+CE2209+CK2209+CQ2209</f>
        <v>0</v>
      </c>
      <c r="CU2209" s="76">
        <f>+CS2209-CT2209</f>
        <v>0</v>
      </c>
      <c r="CV2209" s="81">
        <f>+AE2209-AL2209-AT2209</f>
        <v>1000</v>
      </c>
    </row>
    <row r="2210" spans="1:100">
      <c r="A2210" s="56" t="s">
        <v>830</v>
      </c>
      <c r="B2210" s="13">
        <v>112</v>
      </c>
      <c r="C2210" s="15" t="s">
        <v>402</v>
      </c>
      <c r="D2210" s="15" t="s">
        <v>403</v>
      </c>
      <c r="E2210" s="13"/>
      <c r="F2210" s="13"/>
      <c r="G2210" s="13" t="s">
        <v>270</v>
      </c>
      <c r="H2210" s="13">
        <v>2</v>
      </c>
      <c r="I2210" s="55">
        <v>130.19999999999999</v>
      </c>
      <c r="J2210" s="55">
        <v>57866</v>
      </c>
      <c r="K2210" s="15">
        <v>0</v>
      </c>
      <c r="L2210" s="15" t="s">
        <v>41</v>
      </c>
      <c r="M2210" s="62" t="s">
        <v>14</v>
      </c>
      <c r="N2210" s="86" t="s">
        <v>175</v>
      </c>
      <c r="O2210" s="56" t="s">
        <v>857</v>
      </c>
      <c r="S2210" s="56" t="s">
        <v>465</v>
      </c>
      <c r="T2210" s="57" t="s">
        <v>270</v>
      </c>
      <c r="U2210" s="57">
        <v>2</v>
      </c>
      <c r="V2210" s="125">
        <v>130.19999999999999</v>
      </c>
      <c r="W2210" s="125" t="s">
        <v>1017</v>
      </c>
      <c r="X2210" s="65">
        <v>45378</v>
      </c>
      <c r="Y2210" s="65">
        <v>45378</v>
      </c>
      <c r="Z2210" s="69" t="s">
        <v>1080</v>
      </c>
      <c r="AA2210" s="322">
        <v>45000</v>
      </c>
      <c r="AB2210" s="56">
        <v>40</v>
      </c>
      <c r="AC2210" s="56">
        <v>4</v>
      </c>
      <c r="AD2210" s="65">
        <v>45536</v>
      </c>
      <c r="AE2210" s="117">
        <v>1000</v>
      </c>
      <c r="AF2210" s="117"/>
      <c r="AP2210" s="58"/>
      <c r="AQ2210" s="58"/>
      <c r="AR2210" s="58"/>
      <c r="AW2210" s="56"/>
      <c r="BD2210" s="56"/>
      <c r="CS2210" s="58">
        <f>+AL2210+AT2210</f>
        <v>0</v>
      </c>
      <c r="CT2210" s="76">
        <f>+BA2210+BG2210+BM2210+BS2210+BY2210+CE2210+CK2210+CQ2210</f>
        <v>0</v>
      </c>
      <c r="CU2210" s="76">
        <f>+CS2210-CT2210</f>
        <v>0</v>
      </c>
      <c r="CV2210" s="81">
        <f>+AE2210-AL2210-AT2210</f>
        <v>1000</v>
      </c>
    </row>
    <row r="2211" spans="1:100">
      <c r="A2211" s="56" t="s">
        <v>830</v>
      </c>
      <c r="B2211" s="13">
        <v>112</v>
      </c>
      <c r="C2211" s="15" t="s">
        <v>402</v>
      </c>
      <c r="D2211" s="15" t="s">
        <v>403</v>
      </c>
      <c r="E2211" s="13"/>
      <c r="F2211" s="13"/>
      <c r="G2211" s="13" t="s">
        <v>270</v>
      </c>
      <c r="H2211" s="13">
        <v>2</v>
      </c>
      <c r="I2211" s="55">
        <v>130.19999999999999</v>
      </c>
      <c r="J2211" s="55">
        <v>57866</v>
      </c>
      <c r="K2211" s="15">
        <v>0</v>
      </c>
      <c r="L2211" s="15" t="s">
        <v>41</v>
      </c>
      <c r="M2211" s="62" t="s">
        <v>14</v>
      </c>
      <c r="N2211" s="86" t="s">
        <v>175</v>
      </c>
      <c r="O2211" s="56" t="s">
        <v>857</v>
      </c>
      <c r="S2211" s="56" t="s">
        <v>465</v>
      </c>
      <c r="T2211" s="57" t="s">
        <v>270</v>
      </c>
      <c r="U2211" s="57">
        <v>2</v>
      </c>
      <c r="V2211" s="125">
        <v>130.19999999999999</v>
      </c>
      <c r="W2211" s="125" t="s">
        <v>1017</v>
      </c>
      <c r="X2211" s="65">
        <v>45378</v>
      </c>
      <c r="Y2211" s="65">
        <v>45378</v>
      </c>
      <c r="Z2211" s="69" t="s">
        <v>1080</v>
      </c>
      <c r="AA2211" s="322">
        <v>45000</v>
      </c>
      <c r="AB2211" s="56">
        <v>40</v>
      </c>
      <c r="AC2211" s="56">
        <v>5</v>
      </c>
      <c r="AD2211" s="65">
        <v>45566</v>
      </c>
      <c r="AE2211" s="117">
        <v>1000</v>
      </c>
      <c r="AF2211" s="117"/>
      <c r="AP2211" s="58"/>
      <c r="AQ2211" s="58"/>
      <c r="AR2211" s="58"/>
      <c r="AW2211" s="56"/>
      <c r="BD2211" s="56"/>
      <c r="CS2211" s="58">
        <f>+AL2211+AT2211</f>
        <v>0</v>
      </c>
      <c r="CT2211" s="76">
        <f>+BA2211+BG2211+BM2211+BS2211+BY2211+CE2211+CK2211+CQ2211</f>
        <v>0</v>
      </c>
      <c r="CU2211" s="76">
        <f>+CS2211-CT2211</f>
        <v>0</v>
      </c>
      <c r="CV2211" s="81">
        <f>+AE2211-AL2211-AT2211</f>
        <v>1000</v>
      </c>
    </row>
    <row r="2212" spans="1:100">
      <c r="A2212" s="56" t="s">
        <v>830</v>
      </c>
      <c r="B2212" s="13">
        <v>112</v>
      </c>
      <c r="C2212" s="15" t="s">
        <v>402</v>
      </c>
      <c r="D2212" s="15" t="s">
        <v>403</v>
      </c>
      <c r="E2212" s="13"/>
      <c r="F2212" s="13"/>
      <c r="G2212" s="13" t="s">
        <v>270</v>
      </c>
      <c r="H2212" s="13">
        <v>2</v>
      </c>
      <c r="I2212" s="55">
        <v>130.19999999999999</v>
      </c>
      <c r="J2212" s="55">
        <v>57866</v>
      </c>
      <c r="K2212" s="15">
        <v>0</v>
      </c>
      <c r="L2212" s="15" t="s">
        <v>41</v>
      </c>
      <c r="M2212" s="62" t="s">
        <v>14</v>
      </c>
      <c r="N2212" s="86" t="s">
        <v>175</v>
      </c>
      <c r="O2212" s="56" t="s">
        <v>857</v>
      </c>
      <c r="S2212" s="56" t="s">
        <v>465</v>
      </c>
      <c r="T2212" s="57" t="s">
        <v>270</v>
      </c>
      <c r="U2212" s="57">
        <v>2</v>
      </c>
      <c r="V2212" s="125">
        <v>130.19999999999999</v>
      </c>
      <c r="W2212" s="125" t="s">
        <v>1017</v>
      </c>
      <c r="X2212" s="65">
        <v>45378</v>
      </c>
      <c r="Y2212" s="65">
        <v>45378</v>
      </c>
      <c r="Z2212" s="69" t="s">
        <v>1080</v>
      </c>
      <c r="AA2212" s="322">
        <v>45000</v>
      </c>
      <c r="AB2212" s="56">
        <v>40</v>
      </c>
      <c r="AC2212" s="56">
        <v>6</v>
      </c>
      <c r="AD2212" s="65">
        <v>45597</v>
      </c>
      <c r="AE2212" s="117">
        <v>1000</v>
      </c>
      <c r="AF2212" s="117"/>
      <c r="AP2212" s="58"/>
      <c r="AQ2212" s="58"/>
      <c r="AR2212" s="58"/>
      <c r="AW2212" s="56"/>
      <c r="BD2212" s="56"/>
      <c r="CS2212" s="58">
        <f>+AL2212+AT2212</f>
        <v>0</v>
      </c>
      <c r="CT2212" s="76">
        <f>+BA2212+BG2212+BM2212+BS2212+BY2212+CE2212+CK2212+CQ2212</f>
        <v>0</v>
      </c>
      <c r="CU2212" s="76">
        <f>+CS2212-CT2212</f>
        <v>0</v>
      </c>
      <c r="CV2212" s="81">
        <f>+AE2212-AL2212-AT2212</f>
        <v>1000</v>
      </c>
    </row>
    <row r="2213" spans="1:100">
      <c r="A2213" s="56" t="s">
        <v>830</v>
      </c>
      <c r="B2213" s="13">
        <v>112</v>
      </c>
      <c r="C2213" s="15" t="s">
        <v>402</v>
      </c>
      <c r="D2213" s="15" t="s">
        <v>403</v>
      </c>
      <c r="E2213" s="13"/>
      <c r="F2213" s="13"/>
      <c r="G2213" s="13" t="s">
        <v>270</v>
      </c>
      <c r="H2213" s="13">
        <v>2</v>
      </c>
      <c r="I2213" s="55">
        <v>130.19999999999999</v>
      </c>
      <c r="J2213" s="55">
        <v>57866</v>
      </c>
      <c r="K2213" s="15">
        <v>0</v>
      </c>
      <c r="L2213" s="15" t="s">
        <v>41</v>
      </c>
      <c r="M2213" s="62" t="s">
        <v>14</v>
      </c>
      <c r="N2213" s="86" t="s">
        <v>175</v>
      </c>
      <c r="O2213" s="56" t="s">
        <v>857</v>
      </c>
      <c r="S2213" s="56" t="s">
        <v>465</v>
      </c>
      <c r="T2213" s="57" t="s">
        <v>270</v>
      </c>
      <c r="U2213" s="57">
        <v>2</v>
      </c>
      <c r="V2213" s="125">
        <v>130.19999999999999</v>
      </c>
      <c r="W2213" s="125" t="s">
        <v>1017</v>
      </c>
      <c r="X2213" s="65">
        <v>45378</v>
      </c>
      <c r="Y2213" s="65">
        <v>45378</v>
      </c>
      <c r="Z2213" s="69" t="s">
        <v>1080</v>
      </c>
      <c r="AA2213" s="322">
        <v>45000</v>
      </c>
      <c r="AB2213" s="56">
        <v>40</v>
      </c>
      <c r="AC2213" s="56">
        <v>7</v>
      </c>
      <c r="AD2213" s="65">
        <v>45627</v>
      </c>
      <c r="AE2213" s="117">
        <v>1000</v>
      </c>
      <c r="AF2213" s="117"/>
      <c r="AP2213" s="58"/>
      <c r="AQ2213" s="58"/>
      <c r="AR2213" s="58"/>
      <c r="AW2213" s="56"/>
      <c r="BD2213" s="56"/>
      <c r="CS2213" s="58">
        <f>+AL2213+AT2213</f>
        <v>0</v>
      </c>
      <c r="CT2213" s="76">
        <f>+BA2213+BG2213+BM2213+BS2213+BY2213+CE2213+CK2213+CQ2213</f>
        <v>0</v>
      </c>
      <c r="CU2213" s="76">
        <f>+CS2213-CT2213</f>
        <v>0</v>
      </c>
      <c r="CV2213" s="81">
        <f>+AE2213-AL2213-AT2213</f>
        <v>1000</v>
      </c>
    </row>
    <row r="2214" spans="1:100">
      <c r="A2214" s="56" t="s">
        <v>830</v>
      </c>
      <c r="B2214" s="13">
        <v>112</v>
      </c>
      <c r="C2214" s="15" t="s">
        <v>402</v>
      </c>
      <c r="D2214" s="15" t="s">
        <v>403</v>
      </c>
      <c r="E2214" s="13"/>
      <c r="F2214" s="13"/>
      <c r="G2214" s="13" t="s">
        <v>270</v>
      </c>
      <c r="H2214" s="13">
        <v>2</v>
      </c>
      <c r="I2214" s="55">
        <v>130.19999999999999</v>
      </c>
      <c r="J2214" s="55">
        <v>57866</v>
      </c>
      <c r="K2214" s="15">
        <v>0</v>
      </c>
      <c r="L2214" s="15" t="s">
        <v>41</v>
      </c>
      <c r="M2214" s="62" t="s">
        <v>14</v>
      </c>
      <c r="N2214" s="86" t="s">
        <v>175</v>
      </c>
      <c r="O2214" s="56" t="s">
        <v>857</v>
      </c>
      <c r="S2214" s="56" t="s">
        <v>465</v>
      </c>
      <c r="T2214" s="57" t="s">
        <v>270</v>
      </c>
      <c r="U2214" s="57">
        <v>2</v>
      </c>
      <c r="V2214" s="125">
        <v>130.19999999999999</v>
      </c>
      <c r="W2214" s="125" t="s">
        <v>1017</v>
      </c>
      <c r="X2214" s="65">
        <v>45378</v>
      </c>
      <c r="Y2214" s="65">
        <v>45378</v>
      </c>
      <c r="Z2214" s="69" t="s">
        <v>1080</v>
      </c>
      <c r="AA2214" s="322">
        <v>45000</v>
      </c>
      <c r="AB2214" s="56">
        <v>40</v>
      </c>
      <c r="AC2214" s="56">
        <v>8</v>
      </c>
      <c r="AD2214" s="65">
        <v>45658</v>
      </c>
      <c r="AE2214" s="117">
        <v>1000</v>
      </c>
      <c r="AF2214" s="117"/>
      <c r="AP2214" s="58"/>
      <c r="AQ2214" s="58"/>
      <c r="AR2214" s="58"/>
      <c r="AW2214" s="56"/>
      <c r="BD2214" s="56"/>
      <c r="CS2214" s="58">
        <f>+AL2214+AT2214</f>
        <v>0</v>
      </c>
      <c r="CT2214" s="76">
        <f>+BA2214+BG2214+BM2214+BS2214+BY2214+CE2214+CK2214+CQ2214</f>
        <v>0</v>
      </c>
      <c r="CU2214" s="76">
        <f>+CS2214-CT2214</f>
        <v>0</v>
      </c>
      <c r="CV2214" s="81">
        <f>+AE2214-AL2214-AT2214</f>
        <v>1000</v>
      </c>
    </row>
    <row r="2215" spans="1:100">
      <c r="A2215" s="56" t="s">
        <v>830</v>
      </c>
      <c r="B2215" s="13">
        <v>112</v>
      </c>
      <c r="C2215" s="15" t="s">
        <v>402</v>
      </c>
      <c r="D2215" s="15" t="s">
        <v>403</v>
      </c>
      <c r="E2215" s="13"/>
      <c r="F2215" s="13"/>
      <c r="G2215" s="13" t="s">
        <v>270</v>
      </c>
      <c r="H2215" s="13">
        <v>2</v>
      </c>
      <c r="I2215" s="55">
        <v>130.19999999999999</v>
      </c>
      <c r="J2215" s="55">
        <v>57866</v>
      </c>
      <c r="K2215" s="15">
        <v>0</v>
      </c>
      <c r="L2215" s="15" t="s">
        <v>41</v>
      </c>
      <c r="M2215" s="62" t="s">
        <v>14</v>
      </c>
      <c r="N2215" s="86" t="s">
        <v>175</v>
      </c>
      <c r="O2215" s="56" t="s">
        <v>857</v>
      </c>
      <c r="S2215" s="56" t="s">
        <v>465</v>
      </c>
      <c r="T2215" s="57" t="s">
        <v>270</v>
      </c>
      <c r="U2215" s="57">
        <v>2</v>
      </c>
      <c r="V2215" s="125">
        <v>130.19999999999999</v>
      </c>
      <c r="W2215" s="125" t="s">
        <v>1017</v>
      </c>
      <c r="X2215" s="65">
        <v>45378</v>
      </c>
      <c r="Y2215" s="65">
        <v>45378</v>
      </c>
      <c r="Z2215" s="69" t="s">
        <v>1080</v>
      </c>
      <c r="AA2215" s="322">
        <v>45000</v>
      </c>
      <c r="AB2215" s="56">
        <v>40</v>
      </c>
      <c r="AC2215" s="56">
        <v>9</v>
      </c>
      <c r="AD2215" s="65">
        <v>45689</v>
      </c>
      <c r="AE2215" s="117">
        <v>1000</v>
      </c>
      <c r="AF2215" s="117"/>
      <c r="AP2215" s="58"/>
      <c r="AQ2215" s="58"/>
      <c r="AR2215" s="58"/>
      <c r="AW2215" s="56"/>
      <c r="BD2215" s="56"/>
      <c r="CS2215" s="58">
        <f>+AL2215+AT2215</f>
        <v>0</v>
      </c>
      <c r="CT2215" s="76">
        <f>+BA2215+BG2215+BM2215+BS2215+BY2215+CE2215+CK2215+CQ2215</f>
        <v>0</v>
      </c>
      <c r="CU2215" s="76">
        <f>+CS2215-CT2215</f>
        <v>0</v>
      </c>
      <c r="CV2215" s="81">
        <f>+AE2215-AL2215-AT2215</f>
        <v>1000</v>
      </c>
    </row>
    <row r="2216" spans="1:100">
      <c r="A2216" s="56" t="s">
        <v>830</v>
      </c>
      <c r="B2216" s="13">
        <v>112</v>
      </c>
      <c r="C2216" s="15" t="s">
        <v>402</v>
      </c>
      <c r="D2216" s="15" t="s">
        <v>403</v>
      </c>
      <c r="E2216" s="13"/>
      <c r="F2216" s="13"/>
      <c r="G2216" s="13" t="s">
        <v>270</v>
      </c>
      <c r="H2216" s="13">
        <v>2</v>
      </c>
      <c r="I2216" s="55">
        <v>130.19999999999999</v>
      </c>
      <c r="J2216" s="55">
        <v>57866</v>
      </c>
      <c r="K2216" s="15">
        <v>0</v>
      </c>
      <c r="L2216" s="15" t="s">
        <v>41</v>
      </c>
      <c r="M2216" s="62" t="s">
        <v>14</v>
      </c>
      <c r="N2216" s="86" t="s">
        <v>175</v>
      </c>
      <c r="O2216" s="56" t="s">
        <v>857</v>
      </c>
      <c r="S2216" s="56" t="s">
        <v>465</v>
      </c>
      <c r="T2216" s="57" t="s">
        <v>270</v>
      </c>
      <c r="U2216" s="57">
        <v>2</v>
      </c>
      <c r="V2216" s="125">
        <v>130.19999999999999</v>
      </c>
      <c r="W2216" s="125" t="s">
        <v>1017</v>
      </c>
      <c r="X2216" s="65">
        <v>45378</v>
      </c>
      <c r="Y2216" s="65">
        <v>45378</v>
      </c>
      <c r="Z2216" s="69" t="s">
        <v>1080</v>
      </c>
      <c r="AA2216" s="322">
        <v>45000</v>
      </c>
      <c r="AB2216" s="56">
        <v>40</v>
      </c>
      <c r="AC2216" s="56">
        <v>10</v>
      </c>
      <c r="AD2216" s="65">
        <v>45717</v>
      </c>
      <c r="AE2216" s="117">
        <v>1000</v>
      </c>
      <c r="AF2216" s="117"/>
      <c r="AP2216" s="58"/>
      <c r="AQ2216" s="58"/>
      <c r="AR2216" s="58"/>
      <c r="AW2216" s="56"/>
      <c r="BD2216" s="56"/>
      <c r="CS2216" s="58">
        <f>+AL2216+AT2216</f>
        <v>0</v>
      </c>
      <c r="CT2216" s="76">
        <f>+BA2216+BG2216+BM2216+BS2216+BY2216+CE2216+CK2216+CQ2216</f>
        <v>0</v>
      </c>
      <c r="CU2216" s="76">
        <f>+CS2216-CT2216</f>
        <v>0</v>
      </c>
      <c r="CV2216" s="81">
        <f>+AE2216-AL2216-AT2216</f>
        <v>1000</v>
      </c>
    </row>
    <row r="2217" spans="1:100">
      <c r="A2217" s="56" t="s">
        <v>830</v>
      </c>
      <c r="B2217" s="13">
        <v>112</v>
      </c>
      <c r="C2217" s="15" t="s">
        <v>402</v>
      </c>
      <c r="D2217" s="15" t="s">
        <v>403</v>
      </c>
      <c r="E2217" s="13"/>
      <c r="F2217" s="13"/>
      <c r="G2217" s="13" t="s">
        <v>270</v>
      </c>
      <c r="H2217" s="13">
        <v>2</v>
      </c>
      <c r="I2217" s="55">
        <v>130.19999999999999</v>
      </c>
      <c r="J2217" s="55">
        <v>57866</v>
      </c>
      <c r="K2217" s="15">
        <v>0</v>
      </c>
      <c r="L2217" s="15" t="s">
        <v>41</v>
      </c>
      <c r="M2217" s="62" t="s">
        <v>14</v>
      </c>
      <c r="N2217" s="86" t="s">
        <v>175</v>
      </c>
      <c r="O2217" s="56" t="s">
        <v>857</v>
      </c>
      <c r="S2217" s="56" t="s">
        <v>465</v>
      </c>
      <c r="T2217" s="57" t="s">
        <v>270</v>
      </c>
      <c r="U2217" s="57">
        <v>2</v>
      </c>
      <c r="V2217" s="125">
        <v>130.19999999999999</v>
      </c>
      <c r="W2217" s="125" t="s">
        <v>1017</v>
      </c>
      <c r="X2217" s="65">
        <v>45378</v>
      </c>
      <c r="Y2217" s="65">
        <v>45378</v>
      </c>
      <c r="Z2217" s="69" t="s">
        <v>1080</v>
      </c>
      <c r="AA2217" s="322">
        <v>45000</v>
      </c>
      <c r="AB2217" s="56">
        <v>40</v>
      </c>
      <c r="AC2217" s="56">
        <v>11</v>
      </c>
      <c r="AD2217" s="65">
        <v>45748</v>
      </c>
      <c r="AE2217" s="117">
        <v>1000</v>
      </c>
      <c r="AF2217" s="117"/>
      <c r="AP2217" s="58"/>
      <c r="AQ2217" s="58"/>
      <c r="AR2217" s="58"/>
      <c r="AW2217" s="56"/>
      <c r="BD2217" s="56"/>
      <c r="CS2217" s="58">
        <f>+AL2217+AT2217</f>
        <v>0</v>
      </c>
      <c r="CT2217" s="76">
        <f>+BA2217+BG2217+BM2217+BS2217+BY2217+CE2217+CK2217+CQ2217</f>
        <v>0</v>
      </c>
      <c r="CU2217" s="76">
        <f>+CS2217-CT2217</f>
        <v>0</v>
      </c>
      <c r="CV2217" s="81">
        <f>+AE2217-AL2217-AT2217</f>
        <v>1000</v>
      </c>
    </row>
    <row r="2218" spans="1:100">
      <c r="A2218" s="56" t="s">
        <v>830</v>
      </c>
      <c r="B2218" s="13">
        <v>112</v>
      </c>
      <c r="C2218" s="15" t="s">
        <v>402</v>
      </c>
      <c r="D2218" s="15" t="s">
        <v>403</v>
      </c>
      <c r="E2218" s="13"/>
      <c r="F2218" s="13"/>
      <c r="G2218" s="13" t="s">
        <v>270</v>
      </c>
      <c r="H2218" s="13">
        <v>2</v>
      </c>
      <c r="I2218" s="55">
        <v>130.19999999999999</v>
      </c>
      <c r="J2218" s="55">
        <v>57866</v>
      </c>
      <c r="K2218" s="15">
        <v>0</v>
      </c>
      <c r="L2218" s="15" t="s">
        <v>41</v>
      </c>
      <c r="M2218" s="62" t="s">
        <v>14</v>
      </c>
      <c r="N2218" s="86" t="s">
        <v>175</v>
      </c>
      <c r="O2218" s="56" t="s">
        <v>857</v>
      </c>
      <c r="S2218" s="56" t="s">
        <v>465</v>
      </c>
      <c r="T2218" s="57" t="s">
        <v>270</v>
      </c>
      <c r="U2218" s="57">
        <v>2</v>
      </c>
      <c r="V2218" s="125">
        <v>130.19999999999999</v>
      </c>
      <c r="W2218" s="125" t="s">
        <v>1017</v>
      </c>
      <c r="X2218" s="65">
        <v>45378</v>
      </c>
      <c r="Y2218" s="65">
        <v>45378</v>
      </c>
      <c r="Z2218" s="69" t="s">
        <v>1080</v>
      </c>
      <c r="AA2218" s="322">
        <v>45000</v>
      </c>
      <c r="AB2218" s="56">
        <v>40</v>
      </c>
      <c r="AC2218" s="56">
        <v>12</v>
      </c>
      <c r="AD2218" s="65">
        <v>45778</v>
      </c>
      <c r="AE2218" s="117">
        <v>1000</v>
      </c>
      <c r="AF2218" s="117"/>
      <c r="AP2218" s="58"/>
      <c r="AQ2218" s="58"/>
      <c r="AR2218" s="58"/>
      <c r="AW2218" s="56"/>
      <c r="BD2218" s="56"/>
      <c r="CS2218" s="58">
        <f>+AL2218+AT2218</f>
        <v>0</v>
      </c>
      <c r="CT2218" s="76">
        <f>+BA2218+BG2218+BM2218+BS2218+BY2218+CE2218+CK2218+CQ2218</f>
        <v>0</v>
      </c>
      <c r="CU2218" s="76">
        <f>+CS2218-CT2218</f>
        <v>0</v>
      </c>
      <c r="CV2218" s="81">
        <f>+AE2218-AL2218-AT2218</f>
        <v>1000</v>
      </c>
    </row>
    <row r="2219" spans="1:100">
      <c r="A2219" s="56" t="s">
        <v>830</v>
      </c>
      <c r="B2219" s="13">
        <v>112</v>
      </c>
      <c r="C2219" s="15" t="s">
        <v>402</v>
      </c>
      <c r="D2219" s="15" t="s">
        <v>403</v>
      </c>
      <c r="E2219" s="13"/>
      <c r="F2219" s="13"/>
      <c r="G2219" s="13" t="s">
        <v>270</v>
      </c>
      <c r="H2219" s="13">
        <v>2</v>
      </c>
      <c r="I2219" s="55">
        <v>130.19999999999999</v>
      </c>
      <c r="J2219" s="55">
        <v>57866</v>
      </c>
      <c r="K2219" s="15">
        <v>0</v>
      </c>
      <c r="L2219" s="15" t="s">
        <v>41</v>
      </c>
      <c r="M2219" s="62" t="s">
        <v>14</v>
      </c>
      <c r="N2219" s="86" t="s">
        <v>175</v>
      </c>
      <c r="O2219" s="56" t="s">
        <v>857</v>
      </c>
      <c r="S2219" s="56" t="s">
        <v>465</v>
      </c>
      <c r="T2219" s="57" t="s">
        <v>270</v>
      </c>
      <c r="U2219" s="57">
        <v>2</v>
      </c>
      <c r="V2219" s="125">
        <v>130.19999999999999</v>
      </c>
      <c r="W2219" s="125" t="s">
        <v>1017</v>
      </c>
      <c r="X2219" s="65">
        <v>45378</v>
      </c>
      <c r="Y2219" s="65">
        <v>45378</v>
      </c>
      <c r="Z2219" s="69" t="s">
        <v>1080</v>
      </c>
      <c r="AA2219" s="322">
        <v>45000</v>
      </c>
      <c r="AB2219" s="56">
        <v>40</v>
      </c>
      <c r="AC2219" s="56">
        <v>13</v>
      </c>
      <c r="AD2219" s="65">
        <v>45809</v>
      </c>
      <c r="AE2219" s="117">
        <v>1000</v>
      </c>
      <c r="AF2219" s="117"/>
      <c r="AP2219" s="58"/>
      <c r="AQ2219" s="58"/>
      <c r="AR2219" s="58"/>
      <c r="AW2219" s="56"/>
      <c r="BD2219" s="56"/>
      <c r="CS2219" s="58">
        <f>+AL2219+AT2219</f>
        <v>0</v>
      </c>
      <c r="CT2219" s="76">
        <f>+BA2219+BG2219+BM2219+BS2219+BY2219+CE2219+CK2219+CQ2219</f>
        <v>0</v>
      </c>
      <c r="CU2219" s="76">
        <f>+CS2219-CT2219</f>
        <v>0</v>
      </c>
      <c r="CV2219" s="81">
        <f>+AE2219-AL2219-AT2219</f>
        <v>1000</v>
      </c>
    </row>
    <row r="2220" spans="1:100">
      <c r="A2220" s="56" t="s">
        <v>830</v>
      </c>
      <c r="B2220" s="13">
        <v>112</v>
      </c>
      <c r="C2220" s="15" t="s">
        <v>402</v>
      </c>
      <c r="D2220" s="15" t="s">
        <v>403</v>
      </c>
      <c r="E2220" s="13"/>
      <c r="F2220" s="13"/>
      <c r="G2220" s="13" t="s">
        <v>270</v>
      </c>
      <c r="H2220" s="13">
        <v>2</v>
      </c>
      <c r="I2220" s="55">
        <v>130.19999999999999</v>
      </c>
      <c r="J2220" s="55">
        <v>57866</v>
      </c>
      <c r="K2220" s="15">
        <v>0</v>
      </c>
      <c r="L2220" s="15" t="s">
        <v>41</v>
      </c>
      <c r="M2220" s="62" t="s">
        <v>14</v>
      </c>
      <c r="N2220" s="86" t="s">
        <v>175</v>
      </c>
      <c r="O2220" s="56" t="s">
        <v>857</v>
      </c>
      <c r="S2220" s="56" t="s">
        <v>465</v>
      </c>
      <c r="T2220" s="57" t="s">
        <v>270</v>
      </c>
      <c r="U2220" s="57">
        <v>2</v>
      </c>
      <c r="V2220" s="125">
        <v>130.19999999999999</v>
      </c>
      <c r="W2220" s="125" t="s">
        <v>1017</v>
      </c>
      <c r="X2220" s="65">
        <v>45378</v>
      </c>
      <c r="Y2220" s="65">
        <v>45378</v>
      </c>
      <c r="Z2220" s="69" t="s">
        <v>1080</v>
      </c>
      <c r="AA2220" s="322">
        <v>45000</v>
      </c>
      <c r="AB2220" s="56">
        <v>40</v>
      </c>
      <c r="AC2220" s="56">
        <v>14</v>
      </c>
      <c r="AD2220" s="65">
        <v>45839</v>
      </c>
      <c r="AE2220" s="117">
        <v>1000</v>
      </c>
      <c r="AF2220" s="117"/>
      <c r="AP2220" s="58"/>
      <c r="AQ2220" s="58"/>
      <c r="AR2220" s="58"/>
      <c r="AW2220" s="56"/>
      <c r="BD2220" s="56"/>
      <c r="CS2220" s="58">
        <f>+AL2220+AT2220</f>
        <v>0</v>
      </c>
      <c r="CT2220" s="76">
        <f>+BA2220+BG2220+BM2220+BS2220+BY2220+CE2220+CK2220+CQ2220</f>
        <v>0</v>
      </c>
      <c r="CU2220" s="76">
        <f>+CS2220-CT2220</f>
        <v>0</v>
      </c>
      <c r="CV2220" s="81">
        <f>+AE2220-AL2220-AT2220</f>
        <v>1000</v>
      </c>
    </row>
    <row r="2221" spans="1:100">
      <c r="A2221" s="56" t="s">
        <v>830</v>
      </c>
      <c r="B2221" s="13">
        <v>112</v>
      </c>
      <c r="C2221" s="15" t="s">
        <v>402</v>
      </c>
      <c r="D2221" s="15" t="s">
        <v>403</v>
      </c>
      <c r="E2221" s="13"/>
      <c r="F2221" s="13"/>
      <c r="G2221" s="13" t="s">
        <v>270</v>
      </c>
      <c r="H2221" s="13">
        <v>2</v>
      </c>
      <c r="I2221" s="55">
        <v>130.19999999999999</v>
      </c>
      <c r="J2221" s="55">
        <v>57866</v>
      </c>
      <c r="K2221" s="15">
        <v>0</v>
      </c>
      <c r="L2221" s="15" t="s">
        <v>41</v>
      </c>
      <c r="M2221" s="62" t="s">
        <v>14</v>
      </c>
      <c r="N2221" s="86" t="s">
        <v>175</v>
      </c>
      <c r="O2221" s="56" t="s">
        <v>857</v>
      </c>
      <c r="S2221" s="56" t="s">
        <v>465</v>
      </c>
      <c r="T2221" s="57" t="s">
        <v>270</v>
      </c>
      <c r="U2221" s="57">
        <v>2</v>
      </c>
      <c r="V2221" s="125">
        <v>130.19999999999999</v>
      </c>
      <c r="W2221" s="125" t="s">
        <v>1017</v>
      </c>
      <c r="X2221" s="65">
        <v>45378</v>
      </c>
      <c r="Y2221" s="65">
        <v>45378</v>
      </c>
      <c r="Z2221" s="69" t="s">
        <v>1080</v>
      </c>
      <c r="AA2221" s="322">
        <v>45000</v>
      </c>
      <c r="AB2221" s="56">
        <v>40</v>
      </c>
      <c r="AC2221" s="56">
        <v>15</v>
      </c>
      <c r="AD2221" s="65">
        <v>45870</v>
      </c>
      <c r="AE2221" s="117">
        <v>1000</v>
      </c>
      <c r="AF2221" s="117"/>
      <c r="AP2221" s="58"/>
      <c r="AQ2221" s="58"/>
      <c r="AR2221" s="58"/>
      <c r="AW2221" s="56"/>
      <c r="BD2221" s="56"/>
      <c r="CS2221" s="58">
        <f>+AL2221+AT2221</f>
        <v>0</v>
      </c>
      <c r="CT2221" s="76">
        <f>+BA2221+BG2221+BM2221+BS2221+BY2221+CE2221+CK2221+CQ2221</f>
        <v>0</v>
      </c>
      <c r="CU2221" s="76">
        <f>+CS2221-CT2221</f>
        <v>0</v>
      </c>
      <c r="CV2221" s="81">
        <f>+AE2221-AL2221-AT2221</f>
        <v>1000</v>
      </c>
    </row>
    <row r="2222" spans="1:100">
      <c r="A2222" s="56" t="s">
        <v>830</v>
      </c>
      <c r="B2222" s="13">
        <v>112</v>
      </c>
      <c r="C2222" s="15" t="s">
        <v>402</v>
      </c>
      <c r="D2222" s="15" t="s">
        <v>403</v>
      </c>
      <c r="E2222" s="13"/>
      <c r="F2222" s="13"/>
      <c r="G2222" s="13" t="s">
        <v>270</v>
      </c>
      <c r="H2222" s="13">
        <v>2</v>
      </c>
      <c r="I2222" s="55">
        <v>130.19999999999999</v>
      </c>
      <c r="J2222" s="55">
        <v>57866</v>
      </c>
      <c r="K2222" s="15">
        <v>0</v>
      </c>
      <c r="L2222" s="15" t="s">
        <v>41</v>
      </c>
      <c r="M2222" s="62" t="s">
        <v>14</v>
      </c>
      <c r="N2222" s="86" t="s">
        <v>175</v>
      </c>
      <c r="O2222" s="56" t="s">
        <v>857</v>
      </c>
      <c r="S2222" s="56" t="s">
        <v>465</v>
      </c>
      <c r="T2222" s="57" t="s">
        <v>270</v>
      </c>
      <c r="U2222" s="57">
        <v>2</v>
      </c>
      <c r="V2222" s="125">
        <v>130.19999999999999</v>
      </c>
      <c r="W2222" s="125" t="s">
        <v>1017</v>
      </c>
      <c r="X2222" s="65">
        <v>45378</v>
      </c>
      <c r="Y2222" s="65">
        <v>45378</v>
      </c>
      <c r="Z2222" s="69" t="s">
        <v>1080</v>
      </c>
      <c r="AA2222" s="322">
        <v>45000</v>
      </c>
      <c r="AB2222" s="56">
        <v>40</v>
      </c>
      <c r="AC2222" s="56">
        <v>16</v>
      </c>
      <c r="AD2222" s="65">
        <v>45901</v>
      </c>
      <c r="AE2222" s="117">
        <v>1000</v>
      </c>
      <c r="AF2222" s="117"/>
      <c r="AP2222" s="58"/>
      <c r="AQ2222" s="58"/>
      <c r="AR2222" s="58"/>
      <c r="AW2222" s="56"/>
      <c r="BD2222" s="56"/>
      <c r="CS2222" s="58">
        <f>+AL2222+AT2222</f>
        <v>0</v>
      </c>
      <c r="CT2222" s="76">
        <f>+BA2222+BG2222+BM2222+BS2222+BY2222+CE2222+CK2222+CQ2222</f>
        <v>0</v>
      </c>
      <c r="CU2222" s="76">
        <f>+CS2222-CT2222</f>
        <v>0</v>
      </c>
      <c r="CV2222" s="81">
        <f>+AE2222-AL2222-AT2222</f>
        <v>1000</v>
      </c>
    </row>
    <row r="2223" spans="1:100">
      <c r="A2223" s="56" t="s">
        <v>830</v>
      </c>
      <c r="B2223" s="13">
        <v>112</v>
      </c>
      <c r="C2223" s="15" t="s">
        <v>402</v>
      </c>
      <c r="D2223" s="15" t="s">
        <v>403</v>
      </c>
      <c r="E2223" s="13"/>
      <c r="F2223" s="13"/>
      <c r="G2223" s="13" t="s">
        <v>270</v>
      </c>
      <c r="H2223" s="13">
        <v>2</v>
      </c>
      <c r="I2223" s="55">
        <v>130.19999999999999</v>
      </c>
      <c r="J2223" s="55">
        <v>57866</v>
      </c>
      <c r="K2223" s="15">
        <v>0</v>
      </c>
      <c r="L2223" s="15" t="s">
        <v>41</v>
      </c>
      <c r="M2223" s="62" t="s">
        <v>14</v>
      </c>
      <c r="N2223" s="86" t="s">
        <v>175</v>
      </c>
      <c r="O2223" s="56" t="s">
        <v>857</v>
      </c>
      <c r="S2223" s="56" t="s">
        <v>465</v>
      </c>
      <c r="T2223" s="57" t="s">
        <v>270</v>
      </c>
      <c r="U2223" s="57">
        <v>2</v>
      </c>
      <c r="V2223" s="125">
        <v>130.19999999999999</v>
      </c>
      <c r="W2223" s="125" t="s">
        <v>1017</v>
      </c>
      <c r="X2223" s="65">
        <v>45378</v>
      </c>
      <c r="Y2223" s="65">
        <v>45378</v>
      </c>
      <c r="Z2223" s="69" t="s">
        <v>1080</v>
      </c>
      <c r="AA2223" s="322">
        <v>45000</v>
      </c>
      <c r="AB2223" s="56">
        <v>40</v>
      </c>
      <c r="AC2223" s="56">
        <v>17</v>
      </c>
      <c r="AD2223" s="65">
        <v>45931</v>
      </c>
      <c r="AE2223" s="117">
        <v>1000</v>
      </c>
      <c r="AF2223" s="117"/>
      <c r="AP2223" s="58"/>
      <c r="AQ2223" s="58"/>
      <c r="AR2223" s="58"/>
      <c r="AW2223" s="56"/>
      <c r="BD2223" s="56"/>
      <c r="CS2223" s="58">
        <f>+AL2223+AT2223</f>
        <v>0</v>
      </c>
      <c r="CT2223" s="76">
        <f>+BA2223+BG2223+BM2223+BS2223+BY2223+CE2223+CK2223+CQ2223</f>
        <v>0</v>
      </c>
      <c r="CU2223" s="76">
        <f>+CS2223-CT2223</f>
        <v>0</v>
      </c>
      <c r="CV2223" s="81">
        <f>+AE2223-AL2223-AT2223</f>
        <v>1000</v>
      </c>
    </row>
    <row r="2224" spans="1:100">
      <c r="A2224" s="56" t="s">
        <v>830</v>
      </c>
      <c r="B2224" s="13">
        <v>112</v>
      </c>
      <c r="C2224" s="15" t="s">
        <v>402</v>
      </c>
      <c r="D2224" s="15" t="s">
        <v>403</v>
      </c>
      <c r="E2224" s="13"/>
      <c r="F2224" s="13"/>
      <c r="G2224" s="13" t="s">
        <v>270</v>
      </c>
      <c r="H2224" s="13">
        <v>2</v>
      </c>
      <c r="I2224" s="55">
        <v>130.19999999999999</v>
      </c>
      <c r="J2224" s="55">
        <v>57866</v>
      </c>
      <c r="K2224" s="15">
        <v>0</v>
      </c>
      <c r="L2224" s="15" t="s">
        <v>41</v>
      </c>
      <c r="M2224" s="62" t="s">
        <v>14</v>
      </c>
      <c r="N2224" s="86" t="s">
        <v>175</v>
      </c>
      <c r="O2224" s="56" t="s">
        <v>857</v>
      </c>
      <c r="S2224" s="56" t="s">
        <v>465</v>
      </c>
      <c r="T2224" s="57" t="s">
        <v>270</v>
      </c>
      <c r="U2224" s="57">
        <v>2</v>
      </c>
      <c r="V2224" s="125">
        <v>130.19999999999999</v>
      </c>
      <c r="W2224" s="125" t="s">
        <v>1017</v>
      </c>
      <c r="X2224" s="65">
        <v>45378</v>
      </c>
      <c r="Y2224" s="65">
        <v>45378</v>
      </c>
      <c r="Z2224" s="69" t="s">
        <v>1080</v>
      </c>
      <c r="AA2224" s="322">
        <v>45000</v>
      </c>
      <c r="AB2224" s="56">
        <v>40</v>
      </c>
      <c r="AC2224" s="56">
        <v>18</v>
      </c>
      <c r="AD2224" s="65">
        <v>45962</v>
      </c>
      <c r="AE2224" s="117">
        <v>1000</v>
      </c>
      <c r="AF2224" s="117"/>
      <c r="AP2224" s="58"/>
      <c r="AQ2224" s="58"/>
      <c r="AR2224" s="58"/>
      <c r="AW2224" s="56"/>
      <c r="BD2224" s="56"/>
      <c r="CS2224" s="58">
        <f>+AL2224+AT2224</f>
        <v>0</v>
      </c>
      <c r="CT2224" s="76">
        <f>+BA2224+BG2224+BM2224+BS2224+BY2224+CE2224+CK2224+CQ2224</f>
        <v>0</v>
      </c>
      <c r="CU2224" s="76">
        <f>+CS2224-CT2224</f>
        <v>0</v>
      </c>
      <c r="CV2224" s="81">
        <f>+AE2224-AL2224-AT2224</f>
        <v>1000</v>
      </c>
    </row>
    <row r="2225" spans="1:100">
      <c r="A2225" s="56" t="s">
        <v>830</v>
      </c>
      <c r="B2225" s="13">
        <v>112</v>
      </c>
      <c r="C2225" s="15" t="s">
        <v>402</v>
      </c>
      <c r="D2225" s="15" t="s">
        <v>403</v>
      </c>
      <c r="E2225" s="13"/>
      <c r="F2225" s="13"/>
      <c r="G2225" s="13" t="s">
        <v>270</v>
      </c>
      <c r="H2225" s="13">
        <v>2</v>
      </c>
      <c r="I2225" s="55">
        <v>130.19999999999999</v>
      </c>
      <c r="J2225" s="55">
        <v>57866</v>
      </c>
      <c r="K2225" s="15">
        <v>0</v>
      </c>
      <c r="L2225" s="15" t="s">
        <v>41</v>
      </c>
      <c r="M2225" s="62" t="s">
        <v>14</v>
      </c>
      <c r="N2225" s="86" t="s">
        <v>175</v>
      </c>
      <c r="O2225" s="56" t="s">
        <v>857</v>
      </c>
      <c r="S2225" s="56" t="s">
        <v>465</v>
      </c>
      <c r="T2225" s="57" t="s">
        <v>270</v>
      </c>
      <c r="U2225" s="57">
        <v>2</v>
      </c>
      <c r="V2225" s="125">
        <v>130.19999999999999</v>
      </c>
      <c r="W2225" s="125" t="s">
        <v>1017</v>
      </c>
      <c r="X2225" s="65">
        <v>45378</v>
      </c>
      <c r="Y2225" s="65">
        <v>45378</v>
      </c>
      <c r="Z2225" s="69" t="s">
        <v>1080</v>
      </c>
      <c r="AA2225" s="322">
        <v>45000</v>
      </c>
      <c r="AB2225" s="56">
        <v>40</v>
      </c>
      <c r="AC2225" s="56">
        <v>19</v>
      </c>
      <c r="AD2225" s="65">
        <v>45992</v>
      </c>
      <c r="AE2225" s="117">
        <v>1000</v>
      </c>
      <c r="AF2225" s="117"/>
      <c r="AP2225" s="58"/>
      <c r="AQ2225" s="58"/>
      <c r="AR2225" s="58"/>
      <c r="AW2225" s="56"/>
      <c r="BD2225" s="56"/>
      <c r="CS2225" s="58">
        <f>+AL2225+AT2225</f>
        <v>0</v>
      </c>
      <c r="CT2225" s="76">
        <f>+BA2225+BG2225+BM2225+BS2225+BY2225+CE2225+CK2225+CQ2225</f>
        <v>0</v>
      </c>
      <c r="CU2225" s="76">
        <f>+CS2225-CT2225</f>
        <v>0</v>
      </c>
      <c r="CV2225" s="81">
        <f>+AE2225-AL2225-AT2225</f>
        <v>1000</v>
      </c>
    </row>
    <row r="2226" spans="1:100">
      <c r="A2226" s="56" t="s">
        <v>830</v>
      </c>
      <c r="B2226" s="13">
        <v>112</v>
      </c>
      <c r="C2226" s="15" t="s">
        <v>402</v>
      </c>
      <c r="D2226" s="15" t="s">
        <v>403</v>
      </c>
      <c r="E2226" s="13"/>
      <c r="F2226" s="13"/>
      <c r="G2226" s="13" t="s">
        <v>270</v>
      </c>
      <c r="H2226" s="13">
        <v>2</v>
      </c>
      <c r="I2226" s="55">
        <v>130.19999999999999</v>
      </c>
      <c r="J2226" s="55">
        <v>57866</v>
      </c>
      <c r="K2226" s="15">
        <v>0</v>
      </c>
      <c r="L2226" s="15" t="s">
        <v>41</v>
      </c>
      <c r="M2226" s="62" t="s">
        <v>14</v>
      </c>
      <c r="N2226" s="86" t="s">
        <v>175</v>
      </c>
      <c r="O2226" s="56" t="s">
        <v>857</v>
      </c>
      <c r="S2226" s="56" t="s">
        <v>465</v>
      </c>
      <c r="T2226" s="57" t="s">
        <v>270</v>
      </c>
      <c r="U2226" s="57">
        <v>2</v>
      </c>
      <c r="V2226" s="125">
        <v>130.19999999999999</v>
      </c>
      <c r="W2226" s="125" t="s">
        <v>1017</v>
      </c>
      <c r="X2226" s="65">
        <v>45378</v>
      </c>
      <c r="Y2226" s="65">
        <v>45378</v>
      </c>
      <c r="Z2226" s="69" t="s">
        <v>1080</v>
      </c>
      <c r="AA2226" s="322">
        <v>45000</v>
      </c>
      <c r="AB2226" s="56">
        <v>40</v>
      </c>
      <c r="AC2226" s="56">
        <v>20</v>
      </c>
      <c r="AD2226" s="65">
        <v>46023</v>
      </c>
      <c r="AE2226" s="117">
        <v>1000</v>
      </c>
      <c r="AF2226" s="117"/>
      <c r="AP2226" s="58"/>
      <c r="AQ2226" s="58"/>
      <c r="AR2226" s="58"/>
      <c r="AW2226" s="56"/>
      <c r="BD2226" s="56"/>
      <c r="CS2226" s="58">
        <f>+AL2226+AT2226</f>
        <v>0</v>
      </c>
      <c r="CT2226" s="76">
        <f>+BA2226+BG2226+BM2226+BS2226+BY2226+CE2226+CK2226+CQ2226</f>
        <v>0</v>
      </c>
      <c r="CU2226" s="76">
        <f>+CS2226-CT2226</f>
        <v>0</v>
      </c>
      <c r="CV2226" s="81">
        <f>+AE2226-AL2226-AT2226</f>
        <v>1000</v>
      </c>
    </row>
    <row r="2227" spans="1:100">
      <c r="A2227" s="56" t="s">
        <v>830</v>
      </c>
      <c r="B2227" s="13">
        <v>112</v>
      </c>
      <c r="C2227" s="15" t="s">
        <v>402</v>
      </c>
      <c r="D2227" s="15" t="s">
        <v>403</v>
      </c>
      <c r="E2227" s="13"/>
      <c r="F2227" s="13"/>
      <c r="G2227" s="13" t="s">
        <v>270</v>
      </c>
      <c r="H2227" s="13">
        <v>2</v>
      </c>
      <c r="I2227" s="55">
        <v>130.19999999999999</v>
      </c>
      <c r="J2227" s="55">
        <v>57866</v>
      </c>
      <c r="K2227" s="15">
        <v>0</v>
      </c>
      <c r="L2227" s="15" t="s">
        <v>41</v>
      </c>
      <c r="M2227" s="62" t="s">
        <v>14</v>
      </c>
      <c r="N2227" s="86" t="s">
        <v>175</v>
      </c>
      <c r="O2227" s="56" t="s">
        <v>857</v>
      </c>
      <c r="S2227" s="56" t="s">
        <v>465</v>
      </c>
      <c r="T2227" s="57" t="s">
        <v>270</v>
      </c>
      <c r="U2227" s="57">
        <v>2</v>
      </c>
      <c r="V2227" s="125">
        <v>130.19999999999999</v>
      </c>
      <c r="W2227" s="125" t="s">
        <v>1017</v>
      </c>
      <c r="X2227" s="65">
        <v>45378</v>
      </c>
      <c r="Y2227" s="65">
        <v>45378</v>
      </c>
      <c r="Z2227" s="69" t="s">
        <v>1080</v>
      </c>
      <c r="AA2227" s="322">
        <v>45000</v>
      </c>
      <c r="AB2227" s="56">
        <v>40</v>
      </c>
      <c r="AC2227" s="56">
        <v>21</v>
      </c>
      <c r="AD2227" s="65">
        <v>46054</v>
      </c>
      <c r="AE2227" s="117">
        <v>1000</v>
      </c>
      <c r="AF2227" s="117"/>
      <c r="AP2227" s="58"/>
      <c r="AQ2227" s="58"/>
      <c r="AR2227" s="58"/>
      <c r="AW2227" s="56"/>
      <c r="BD2227" s="56"/>
      <c r="CS2227" s="58">
        <f>+AL2227+AT2227</f>
        <v>0</v>
      </c>
      <c r="CT2227" s="76">
        <f>+BA2227+BG2227+BM2227+BS2227+BY2227+CE2227+CK2227+CQ2227</f>
        <v>0</v>
      </c>
      <c r="CU2227" s="76">
        <f>+CS2227-CT2227</f>
        <v>0</v>
      </c>
      <c r="CV2227" s="81">
        <f>+AE2227-AL2227-AT2227</f>
        <v>1000</v>
      </c>
    </row>
    <row r="2228" spans="1:100">
      <c r="A2228" s="56" t="s">
        <v>830</v>
      </c>
      <c r="B2228" s="13">
        <v>112</v>
      </c>
      <c r="C2228" s="15" t="s">
        <v>402</v>
      </c>
      <c r="D2228" s="15" t="s">
        <v>403</v>
      </c>
      <c r="E2228" s="13"/>
      <c r="F2228" s="13"/>
      <c r="G2228" s="13" t="s">
        <v>270</v>
      </c>
      <c r="H2228" s="13">
        <v>2</v>
      </c>
      <c r="I2228" s="55">
        <v>130.19999999999999</v>
      </c>
      <c r="J2228" s="55">
        <v>57866</v>
      </c>
      <c r="K2228" s="15">
        <v>0</v>
      </c>
      <c r="L2228" s="15" t="s">
        <v>41</v>
      </c>
      <c r="M2228" s="62" t="s">
        <v>14</v>
      </c>
      <c r="N2228" s="86" t="s">
        <v>175</v>
      </c>
      <c r="O2228" s="56" t="s">
        <v>857</v>
      </c>
      <c r="S2228" s="56" t="s">
        <v>465</v>
      </c>
      <c r="T2228" s="57" t="s">
        <v>270</v>
      </c>
      <c r="U2228" s="57">
        <v>2</v>
      </c>
      <c r="V2228" s="125">
        <v>130.19999999999999</v>
      </c>
      <c r="W2228" s="125" t="s">
        <v>1017</v>
      </c>
      <c r="X2228" s="65">
        <v>45378</v>
      </c>
      <c r="Y2228" s="65">
        <v>45378</v>
      </c>
      <c r="Z2228" s="69" t="s">
        <v>1080</v>
      </c>
      <c r="AA2228" s="322">
        <v>45000</v>
      </c>
      <c r="AB2228" s="56">
        <v>40</v>
      </c>
      <c r="AC2228" s="56">
        <v>22</v>
      </c>
      <c r="AD2228" s="65">
        <v>46082</v>
      </c>
      <c r="AE2228" s="117">
        <v>1000</v>
      </c>
      <c r="AF2228" s="117"/>
      <c r="AP2228" s="58"/>
      <c r="AQ2228" s="58"/>
      <c r="AR2228" s="58"/>
      <c r="AW2228" s="56"/>
      <c r="BD2228" s="56"/>
      <c r="CS2228" s="58">
        <f>+AL2228+AT2228</f>
        <v>0</v>
      </c>
      <c r="CT2228" s="76">
        <f>+BA2228+BG2228+BM2228+BS2228+BY2228+CE2228+CK2228+CQ2228</f>
        <v>0</v>
      </c>
      <c r="CU2228" s="76">
        <f>+CS2228-CT2228</f>
        <v>0</v>
      </c>
      <c r="CV2228" s="81">
        <f>+AE2228-AL2228-AT2228</f>
        <v>1000</v>
      </c>
    </row>
    <row r="2229" spans="1:100">
      <c r="A2229" s="56" t="s">
        <v>830</v>
      </c>
      <c r="B2229" s="13">
        <v>112</v>
      </c>
      <c r="C2229" s="15" t="s">
        <v>402</v>
      </c>
      <c r="D2229" s="15" t="s">
        <v>403</v>
      </c>
      <c r="E2229" s="13"/>
      <c r="F2229" s="13"/>
      <c r="G2229" s="13" t="s">
        <v>270</v>
      </c>
      <c r="H2229" s="13">
        <v>2</v>
      </c>
      <c r="I2229" s="55">
        <v>130.19999999999999</v>
      </c>
      <c r="J2229" s="55">
        <v>57866</v>
      </c>
      <c r="K2229" s="15">
        <v>0</v>
      </c>
      <c r="L2229" s="15" t="s">
        <v>41</v>
      </c>
      <c r="M2229" s="62" t="s">
        <v>14</v>
      </c>
      <c r="N2229" s="86" t="s">
        <v>175</v>
      </c>
      <c r="O2229" s="56" t="s">
        <v>857</v>
      </c>
      <c r="S2229" s="56" t="s">
        <v>465</v>
      </c>
      <c r="T2229" s="57" t="s">
        <v>270</v>
      </c>
      <c r="U2229" s="57">
        <v>2</v>
      </c>
      <c r="V2229" s="125">
        <v>130.19999999999999</v>
      </c>
      <c r="W2229" s="125" t="s">
        <v>1017</v>
      </c>
      <c r="X2229" s="65">
        <v>45378</v>
      </c>
      <c r="Y2229" s="65">
        <v>45378</v>
      </c>
      <c r="Z2229" s="69" t="s">
        <v>1080</v>
      </c>
      <c r="AA2229" s="322">
        <v>45000</v>
      </c>
      <c r="AB2229" s="56">
        <v>40</v>
      </c>
      <c r="AC2229" s="56">
        <v>23</v>
      </c>
      <c r="AD2229" s="65">
        <v>46113</v>
      </c>
      <c r="AE2229" s="117">
        <v>1000</v>
      </c>
      <c r="AF2229" s="117"/>
      <c r="AP2229" s="58"/>
      <c r="AQ2229" s="58"/>
      <c r="AR2229" s="58"/>
      <c r="AW2229" s="56"/>
      <c r="BD2229" s="56"/>
      <c r="CS2229" s="58">
        <f>+AL2229+AT2229</f>
        <v>0</v>
      </c>
      <c r="CT2229" s="76">
        <f>+BA2229+BG2229+BM2229+BS2229+BY2229+CE2229+CK2229+CQ2229</f>
        <v>0</v>
      </c>
      <c r="CU2229" s="76">
        <f>+CS2229-CT2229</f>
        <v>0</v>
      </c>
      <c r="CV2229" s="81">
        <f>+AE2229-AL2229-AT2229</f>
        <v>1000</v>
      </c>
    </row>
    <row r="2230" spans="1:100">
      <c r="A2230" s="56" t="s">
        <v>830</v>
      </c>
      <c r="B2230" s="13">
        <v>112</v>
      </c>
      <c r="C2230" s="15" t="s">
        <v>402</v>
      </c>
      <c r="D2230" s="15" t="s">
        <v>403</v>
      </c>
      <c r="E2230" s="13"/>
      <c r="F2230" s="13"/>
      <c r="G2230" s="13" t="s">
        <v>270</v>
      </c>
      <c r="H2230" s="13">
        <v>2</v>
      </c>
      <c r="I2230" s="55">
        <v>130.19999999999999</v>
      </c>
      <c r="J2230" s="55">
        <v>57866</v>
      </c>
      <c r="K2230" s="15">
        <v>0</v>
      </c>
      <c r="L2230" s="15" t="s">
        <v>41</v>
      </c>
      <c r="M2230" s="62" t="s">
        <v>14</v>
      </c>
      <c r="N2230" s="86" t="s">
        <v>175</v>
      </c>
      <c r="O2230" s="56" t="s">
        <v>857</v>
      </c>
      <c r="S2230" s="56" t="s">
        <v>465</v>
      </c>
      <c r="T2230" s="57" t="s">
        <v>270</v>
      </c>
      <c r="U2230" s="57">
        <v>2</v>
      </c>
      <c r="V2230" s="125">
        <v>130.19999999999999</v>
      </c>
      <c r="W2230" s="125" t="s">
        <v>1017</v>
      </c>
      <c r="X2230" s="65">
        <v>45378</v>
      </c>
      <c r="Y2230" s="65">
        <v>45378</v>
      </c>
      <c r="Z2230" s="69" t="s">
        <v>1080</v>
      </c>
      <c r="AA2230" s="322">
        <v>45000</v>
      </c>
      <c r="AB2230" s="56">
        <v>40</v>
      </c>
      <c r="AC2230" s="56">
        <v>24</v>
      </c>
      <c r="AD2230" s="65">
        <v>46143</v>
      </c>
      <c r="AE2230" s="117">
        <v>1000</v>
      </c>
      <c r="AF2230" s="117"/>
      <c r="AP2230" s="58"/>
      <c r="AQ2230" s="58"/>
      <c r="AR2230" s="58"/>
      <c r="AW2230" s="56"/>
      <c r="BD2230" s="56"/>
      <c r="CS2230" s="58">
        <f>+AL2230+AT2230</f>
        <v>0</v>
      </c>
      <c r="CT2230" s="76">
        <f>+BA2230+BG2230+BM2230+BS2230+BY2230+CE2230+CK2230+CQ2230</f>
        <v>0</v>
      </c>
      <c r="CU2230" s="76">
        <f>+CS2230-CT2230</f>
        <v>0</v>
      </c>
      <c r="CV2230" s="81">
        <f>+AE2230-AL2230-AT2230</f>
        <v>1000</v>
      </c>
    </row>
    <row r="2231" spans="1:100">
      <c r="A2231" s="56" t="s">
        <v>830</v>
      </c>
      <c r="B2231" s="13">
        <v>112</v>
      </c>
      <c r="C2231" s="15" t="s">
        <v>402</v>
      </c>
      <c r="D2231" s="15" t="s">
        <v>403</v>
      </c>
      <c r="E2231" s="13"/>
      <c r="F2231" s="13"/>
      <c r="G2231" s="13" t="s">
        <v>270</v>
      </c>
      <c r="H2231" s="13">
        <v>2</v>
      </c>
      <c r="I2231" s="55">
        <v>130.19999999999999</v>
      </c>
      <c r="J2231" s="55">
        <v>57866</v>
      </c>
      <c r="K2231" s="15">
        <v>0</v>
      </c>
      <c r="L2231" s="15" t="s">
        <v>41</v>
      </c>
      <c r="M2231" s="62" t="s">
        <v>14</v>
      </c>
      <c r="N2231" s="86" t="s">
        <v>175</v>
      </c>
      <c r="O2231" s="56" t="s">
        <v>857</v>
      </c>
      <c r="S2231" s="56" t="s">
        <v>465</v>
      </c>
      <c r="T2231" s="57" t="s">
        <v>270</v>
      </c>
      <c r="U2231" s="57">
        <v>2</v>
      </c>
      <c r="V2231" s="125">
        <v>130.19999999999999</v>
      </c>
      <c r="W2231" s="125" t="s">
        <v>1017</v>
      </c>
      <c r="X2231" s="65">
        <v>45378</v>
      </c>
      <c r="Y2231" s="65">
        <v>45378</v>
      </c>
      <c r="Z2231" s="69" t="s">
        <v>1080</v>
      </c>
      <c r="AA2231" s="322">
        <v>45000</v>
      </c>
      <c r="AB2231" s="56">
        <v>40</v>
      </c>
      <c r="AC2231" s="56">
        <v>25</v>
      </c>
      <c r="AD2231" s="65">
        <v>46174</v>
      </c>
      <c r="AE2231" s="117">
        <v>1000</v>
      </c>
      <c r="AF2231" s="117"/>
      <c r="AP2231" s="58"/>
      <c r="AQ2231" s="58"/>
      <c r="AR2231" s="58"/>
      <c r="AW2231" s="56"/>
      <c r="BD2231" s="56"/>
      <c r="CS2231" s="58">
        <f>+AL2231+AT2231</f>
        <v>0</v>
      </c>
      <c r="CT2231" s="76">
        <f>+BA2231+BG2231+BM2231+BS2231+BY2231+CE2231+CK2231+CQ2231</f>
        <v>0</v>
      </c>
      <c r="CU2231" s="76">
        <f>+CS2231-CT2231</f>
        <v>0</v>
      </c>
      <c r="CV2231" s="81">
        <f>+AE2231-AL2231-AT2231</f>
        <v>1000</v>
      </c>
    </row>
    <row r="2232" spans="1:100">
      <c r="A2232" s="56" t="s">
        <v>830</v>
      </c>
      <c r="B2232" s="13">
        <v>112</v>
      </c>
      <c r="C2232" s="15" t="s">
        <v>402</v>
      </c>
      <c r="D2232" s="15" t="s">
        <v>403</v>
      </c>
      <c r="E2232" s="13"/>
      <c r="F2232" s="13"/>
      <c r="G2232" s="13" t="s">
        <v>270</v>
      </c>
      <c r="H2232" s="13">
        <v>2</v>
      </c>
      <c r="I2232" s="55">
        <v>130.19999999999999</v>
      </c>
      <c r="J2232" s="55">
        <v>57866</v>
      </c>
      <c r="K2232" s="15">
        <v>0</v>
      </c>
      <c r="L2232" s="15" t="s">
        <v>41</v>
      </c>
      <c r="M2232" s="62" t="s">
        <v>14</v>
      </c>
      <c r="N2232" s="86" t="s">
        <v>175</v>
      </c>
      <c r="O2232" s="56" t="s">
        <v>857</v>
      </c>
      <c r="S2232" s="56" t="s">
        <v>465</v>
      </c>
      <c r="T2232" s="57" t="s">
        <v>270</v>
      </c>
      <c r="U2232" s="57">
        <v>2</v>
      </c>
      <c r="V2232" s="125">
        <v>130.19999999999999</v>
      </c>
      <c r="W2232" s="125" t="s">
        <v>1017</v>
      </c>
      <c r="X2232" s="65">
        <v>45378</v>
      </c>
      <c r="Y2232" s="65">
        <v>45378</v>
      </c>
      <c r="Z2232" s="69" t="s">
        <v>1080</v>
      </c>
      <c r="AA2232" s="322">
        <v>45000</v>
      </c>
      <c r="AB2232" s="56">
        <v>40</v>
      </c>
      <c r="AC2232" s="56">
        <v>26</v>
      </c>
      <c r="AD2232" s="65">
        <v>46204</v>
      </c>
      <c r="AE2232" s="117">
        <v>1000</v>
      </c>
      <c r="AF2232" s="117"/>
      <c r="AP2232" s="58"/>
      <c r="AQ2232" s="58"/>
      <c r="AR2232" s="58"/>
      <c r="AW2232" s="56"/>
      <c r="BD2232" s="56"/>
      <c r="CS2232" s="58">
        <f>+AL2232+AT2232</f>
        <v>0</v>
      </c>
      <c r="CT2232" s="76">
        <f>+BA2232+BG2232+BM2232+BS2232+BY2232+CE2232+CK2232+CQ2232</f>
        <v>0</v>
      </c>
      <c r="CU2232" s="76">
        <f>+CS2232-CT2232</f>
        <v>0</v>
      </c>
      <c r="CV2232" s="81">
        <f>+AE2232-AL2232-AT2232</f>
        <v>1000</v>
      </c>
    </row>
    <row r="2233" spans="1:100">
      <c r="A2233" s="56" t="s">
        <v>830</v>
      </c>
      <c r="B2233" s="13">
        <v>112</v>
      </c>
      <c r="C2233" s="15" t="s">
        <v>402</v>
      </c>
      <c r="D2233" s="15" t="s">
        <v>403</v>
      </c>
      <c r="E2233" s="13"/>
      <c r="F2233" s="13"/>
      <c r="G2233" s="13" t="s">
        <v>270</v>
      </c>
      <c r="H2233" s="13">
        <v>2</v>
      </c>
      <c r="I2233" s="55">
        <v>130.19999999999999</v>
      </c>
      <c r="J2233" s="55">
        <v>57866</v>
      </c>
      <c r="K2233" s="15">
        <v>0</v>
      </c>
      <c r="L2233" s="15" t="s">
        <v>41</v>
      </c>
      <c r="M2233" s="62" t="s">
        <v>14</v>
      </c>
      <c r="N2233" s="86" t="s">
        <v>175</v>
      </c>
      <c r="O2233" s="56" t="s">
        <v>857</v>
      </c>
      <c r="S2233" s="56" t="s">
        <v>465</v>
      </c>
      <c r="T2233" s="57" t="s">
        <v>270</v>
      </c>
      <c r="U2233" s="57">
        <v>2</v>
      </c>
      <c r="V2233" s="125">
        <v>130.19999999999999</v>
      </c>
      <c r="W2233" s="125" t="s">
        <v>1017</v>
      </c>
      <c r="X2233" s="65">
        <v>45378</v>
      </c>
      <c r="Y2233" s="65">
        <v>45378</v>
      </c>
      <c r="Z2233" s="69" t="s">
        <v>1080</v>
      </c>
      <c r="AA2233" s="322">
        <v>45000</v>
      </c>
      <c r="AB2233" s="56">
        <v>40</v>
      </c>
      <c r="AC2233" s="56">
        <v>27</v>
      </c>
      <c r="AD2233" s="65">
        <v>46235</v>
      </c>
      <c r="AE2233" s="117">
        <v>1000</v>
      </c>
      <c r="AF2233" s="117"/>
      <c r="AP2233" s="58"/>
      <c r="AQ2233" s="58"/>
      <c r="AR2233" s="58"/>
      <c r="AW2233" s="56"/>
      <c r="BD2233" s="56"/>
      <c r="CS2233" s="58">
        <f>+AL2233+AT2233</f>
        <v>0</v>
      </c>
      <c r="CT2233" s="76">
        <f>+BA2233+BG2233+BM2233+BS2233+BY2233+CE2233+CK2233+CQ2233</f>
        <v>0</v>
      </c>
      <c r="CU2233" s="76">
        <f>+CS2233-CT2233</f>
        <v>0</v>
      </c>
      <c r="CV2233" s="81">
        <f>+AE2233-AL2233-AT2233</f>
        <v>1000</v>
      </c>
    </row>
    <row r="2234" spans="1:100">
      <c r="A2234" s="56" t="s">
        <v>830</v>
      </c>
      <c r="B2234" s="13">
        <v>112</v>
      </c>
      <c r="C2234" s="15" t="s">
        <v>402</v>
      </c>
      <c r="D2234" s="15" t="s">
        <v>403</v>
      </c>
      <c r="E2234" s="13"/>
      <c r="F2234" s="13"/>
      <c r="G2234" s="13" t="s">
        <v>270</v>
      </c>
      <c r="H2234" s="13">
        <v>2</v>
      </c>
      <c r="I2234" s="55">
        <v>130.19999999999999</v>
      </c>
      <c r="J2234" s="55">
        <v>57866</v>
      </c>
      <c r="K2234" s="15">
        <v>0</v>
      </c>
      <c r="L2234" s="15" t="s">
        <v>41</v>
      </c>
      <c r="M2234" s="62" t="s">
        <v>14</v>
      </c>
      <c r="N2234" s="86" t="s">
        <v>175</v>
      </c>
      <c r="O2234" s="56" t="s">
        <v>857</v>
      </c>
      <c r="S2234" s="56" t="s">
        <v>465</v>
      </c>
      <c r="T2234" s="57" t="s">
        <v>270</v>
      </c>
      <c r="U2234" s="57">
        <v>2</v>
      </c>
      <c r="V2234" s="125">
        <v>130.19999999999999</v>
      </c>
      <c r="W2234" s="125" t="s">
        <v>1017</v>
      </c>
      <c r="X2234" s="65">
        <v>45378</v>
      </c>
      <c r="Y2234" s="65">
        <v>45378</v>
      </c>
      <c r="Z2234" s="69" t="s">
        <v>1080</v>
      </c>
      <c r="AA2234" s="322">
        <v>45000</v>
      </c>
      <c r="AB2234" s="56">
        <v>40</v>
      </c>
      <c r="AC2234" s="56">
        <v>28</v>
      </c>
      <c r="AD2234" s="65">
        <v>46266</v>
      </c>
      <c r="AE2234" s="117">
        <v>1000</v>
      </c>
      <c r="AF2234" s="117"/>
      <c r="AP2234" s="58"/>
      <c r="AQ2234" s="58"/>
      <c r="AR2234" s="58"/>
      <c r="AW2234" s="56"/>
      <c r="BD2234" s="56"/>
      <c r="CS2234" s="58">
        <f>+AL2234+AT2234</f>
        <v>0</v>
      </c>
      <c r="CT2234" s="76">
        <f>+BA2234+BG2234+BM2234+BS2234+BY2234+CE2234+CK2234+CQ2234</f>
        <v>0</v>
      </c>
      <c r="CU2234" s="76">
        <f>+CS2234-CT2234</f>
        <v>0</v>
      </c>
      <c r="CV2234" s="81">
        <f>+AE2234-AL2234-AT2234</f>
        <v>1000</v>
      </c>
    </row>
    <row r="2235" spans="1:100">
      <c r="A2235" s="56" t="s">
        <v>830</v>
      </c>
      <c r="B2235" s="13">
        <v>112</v>
      </c>
      <c r="C2235" s="15" t="s">
        <v>402</v>
      </c>
      <c r="D2235" s="15" t="s">
        <v>403</v>
      </c>
      <c r="E2235" s="13"/>
      <c r="F2235" s="13"/>
      <c r="G2235" s="13" t="s">
        <v>270</v>
      </c>
      <c r="H2235" s="13">
        <v>2</v>
      </c>
      <c r="I2235" s="55">
        <v>130.19999999999999</v>
      </c>
      <c r="J2235" s="55">
        <v>57866</v>
      </c>
      <c r="K2235" s="15">
        <v>0</v>
      </c>
      <c r="L2235" s="15" t="s">
        <v>41</v>
      </c>
      <c r="M2235" s="62" t="s">
        <v>14</v>
      </c>
      <c r="N2235" s="86" t="s">
        <v>175</v>
      </c>
      <c r="O2235" s="56" t="s">
        <v>857</v>
      </c>
      <c r="S2235" s="56" t="s">
        <v>465</v>
      </c>
      <c r="T2235" s="57" t="s">
        <v>270</v>
      </c>
      <c r="U2235" s="57">
        <v>2</v>
      </c>
      <c r="V2235" s="125">
        <v>130.19999999999999</v>
      </c>
      <c r="W2235" s="125" t="s">
        <v>1017</v>
      </c>
      <c r="X2235" s="65">
        <v>45378</v>
      </c>
      <c r="Y2235" s="65">
        <v>45378</v>
      </c>
      <c r="Z2235" s="69" t="s">
        <v>1080</v>
      </c>
      <c r="AA2235" s="322">
        <v>45000</v>
      </c>
      <c r="AB2235" s="56">
        <v>40</v>
      </c>
      <c r="AC2235" s="56">
        <v>29</v>
      </c>
      <c r="AD2235" s="65">
        <v>46296</v>
      </c>
      <c r="AE2235" s="117">
        <v>1000</v>
      </c>
      <c r="AF2235" s="117"/>
      <c r="AP2235" s="58"/>
      <c r="AQ2235" s="58"/>
      <c r="AR2235" s="58"/>
      <c r="AW2235" s="56"/>
      <c r="BD2235" s="56"/>
      <c r="CS2235" s="58">
        <f>+AL2235+AT2235</f>
        <v>0</v>
      </c>
      <c r="CT2235" s="76">
        <f>+BA2235+BG2235+BM2235+BS2235+BY2235+CE2235+CK2235+CQ2235</f>
        <v>0</v>
      </c>
      <c r="CU2235" s="76">
        <f>+CS2235-CT2235</f>
        <v>0</v>
      </c>
      <c r="CV2235" s="81">
        <f>+AE2235-AL2235-AT2235</f>
        <v>1000</v>
      </c>
    </row>
    <row r="2236" spans="1:100">
      <c r="A2236" s="56" t="s">
        <v>830</v>
      </c>
      <c r="B2236" s="13">
        <v>112</v>
      </c>
      <c r="C2236" s="15" t="s">
        <v>402</v>
      </c>
      <c r="D2236" s="15" t="s">
        <v>403</v>
      </c>
      <c r="E2236" s="13"/>
      <c r="F2236" s="13"/>
      <c r="G2236" s="13" t="s">
        <v>270</v>
      </c>
      <c r="H2236" s="13">
        <v>2</v>
      </c>
      <c r="I2236" s="55">
        <v>130.19999999999999</v>
      </c>
      <c r="J2236" s="55">
        <v>57866</v>
      </c>
      <c r="K2236" s="15">
        <v>0</v>
      </c>
      <c r="L2236" s="15" t="s">
        <v>41</v>
      </c>
      <c r="M2236" s="62" t="s">
        <v>14</v>
      </c>
      <c r="N2236" s="86" t="s">
        <v>175</v>
      </c>
      <c r="O2236" s="56" t="s">
        <v>857</v>
      </c>
      <c r="S2236" s="56" t="s">
        <v>465</v>
      </c>
      <c r="T2236" s="57" t="s">
        <v>270</v>
      </c>
      <c r="U2236" s="57">
        <v>2</v>
      </c>
      <c r="V2236" s="125">
        <v>130.19999999999999</v>
      </c>
      <c r="W2236" s="125" t="s">
        <v>1017</v>
      </c>
      <c r="X2236" s="65">
        <v>45378</v>
      </c>
      <c r="Y2236" s="65">
        <v>45378</v>
      </c>
      <c r="Z2236" s="69" t="s">
        <v>1080</v>
      </c>
      <c r="AA2236" s="322">
        <v>45000</v>
      </c>
      <c r="AB2236" s="56">
        <v>40</v>
      </c>
      <c r="AC2236" s="56">
        <v>30</v>
      </c>
      <c r="AD2236" s="65">
        <v>46327</v>
      </c>
      <c r="AE2236" s="117">
        <v>1000</v>
      </c>
      <c r="AF2236" s="117"/>
      <c r="AP2236" s="58"/>
      <c r="AQ2236" s="58"/>
      <c r="AR2236" s="58"/>
      <c r="AW2236" s="56"/>
      <c r="BD2236" s="56"/>
      <c r="CS2236" s="58">
        <f>+AL2236+AT2236</f>
        <v>0</v>
      </c>
      <c r="CT2236" s="76">
        <f>+BA2236+BG2236+BM2236+BS2236+BY2236+CE2236+CK2236+CQ2236</f>
        <v>0</v>
      </c>
      <c r="CU2236" s="76">
        <f>+CS2236-CT2236</f>
        <v>0</v>
      </c>
      <c r="CV2236" s="81">
        <f>+AE2236-AL2236-AT2236</f>
        <v>1000</v>
      </c>
    </row>
    <row r="2237" spans="1:100">
      <c r="A2237" s="56" t="s">
        <v>830</v>
      </c>
      <c r="B2237" s="13">
        <v>112</v>
      </c>
      <c r="C2237" s="15" t="s">
        <v>402</v>
      </c>
      <c r="D2237" s="15" t="s">
        <v>403</v>
      </c>
      <c r="E2237" s="13"/>
      <c r="F2237" s="13"/>
      <c r="G2237" s="13" t="s">
        <v>270</v>
      </c>
      <c r="H2237" s="13">
        <v>2</v>
      </c>
      <c r="I2237" s="55">
        <v>130.19999999999999</v>
      </c>
      <c r="J2237" s="55">
        <v>57866</v>
      </c>
      <c r="K2237" s="15">
        <v>0</v>
      </c>
      <c r="L2237" s="15" t="s">
        <v>41</v>
      </c>
      <c r="M2237" s="62" t="s">
        <v>14</v>
      </c>
      <c r="N2237" s="86" t="s">
        <v>175</v>
      </c>
      <c r="O2237" s="56" t="s">
        <v>857</v>
      </c>
      <c r="S2237" s="56" t="s">
        <v>465</v>
      </c>
      <c r="T2237" s="57" t="s">
        <v>270</v>
      </c>
      <c r="U2237" s="57">
        <v>2</v>
      </c>
      <c r="V2237" s="125">
        <v>130.19999999999999</v>
      </c>
      <c r="W2237" s="125" t="s">
        <v>1017</v>
      </c>
      <c r="X2237" s="65">
        <v>45378</v>
      </c>
      <c r="Y2237" s="65">
        <v>45378</v>
      </c>
      <c r="Z2237" s="69" t="s">
        <v>1080</v>
      </c>
      <c r="AA2237" s="322">
        <v>45000</v>
      </c>
      <c r="AB2237" s="56">
        <v>40</v>
      </c>
      <c r="AC2237" s="56">
        <v>31</v>
      </c>
      <c r="AD2237" s="65">
        <v>46357</v>
      </c>
      <c r="AE2237" s="117">
        <v>1000</v>
      </c>
      <c r="AF2237" s="117"/>
      <c r="AP2237" s="58"/>
      <c r="AQ2237" s="58"/>
      <c r="AR2237" s="58"/>
      <c r="AW2237" s="56"/>
      <c r="BD2237" s="56"/>
      <c r="CS2237" s="58">
        <f>+AL2237+AT2237</f>
        <v>0</v>
      </c>
      <c r="CT2237" s="76">
        <f>+BA2237+BG2237+BM2237+BS2237+BY2237+CE2237+CK2237+CQ2237</f>
        <v>0</v>
      </c>
      <c r="CU2237" s="76">
        <f>+CS2237-CT2237</f>
        <v>0</v>
      </c>
      <c r="CV2237" s="81">
        <f>+AE2237-AL2237-AT2237</f>
        <v>1000</v>
      </c>
    </row>
    <row r="2238" spans="1:100">
      <c r="A2238" s="56" t="s">
        <v>830</v>
      </c>
      <c r="B2238" s="13">
        <v>112</v>
      </c>
      <c r="C2238" s="15" t="s">
        <v>402</v>
      </c>
      <c r="D2238" s="15" t="s">
        <v>403</v>
      </c>
      <c r="E2238" s="13"/>
      <c r="F2238" s="13"/>
      <c r="G2238" s="13" t="s">
        <v>270</v>
      </c>
      <c r="H2238" s="13">
        <v>2</v>
      </c>
      <c r="I2238" s="55">
        <v>130.19999999999999</v>
      </c>
      <c r="J2238" s="55">
        <v>57866</v>
      </c>
      <c r="K2238" s="15">
        <v>0</v>
      </c>
      <c r="L2238" s="15" t="s">
        <v>41</v>
      </c>
      <c r="M2238" s="62" t="s">
        <v>14</v>
      </c>
      <c r="N2238" s="86" t="s">
        <v>175</v>
      </c>
      <c r="O2238" s="56" t="s">
        <v>857</v>
      </c>
      <c r="S2238" s="56" t="s">
        <v>465</v>
      </c>
      <c r="T2238" s="57" t="s">
        <v>270</v>
      </c>
      <c r="U2238" s="57">
        <v>2</v>
      </c>
      <c r="V2238" s="125">
        <v>130.19999999999999</v>
      </c>
      <c r="W2238" s="125" t="s">
        <v>1017</v>
      </c>
      <c r="X2238" s="65">
        <v>45378</v>
      </c>
      <c r="Y2238" s="65">
        <v>45378</v>
      </c>
      <c r="Z2238" s="69" t="s">
        <v>1080</v>
      </c>
      <c r="AA2238" s="322">
        <v>45000</v>
      </c>
      <c r="AB2238" s="56">
        <v>40</v>
      </c>
      <c r="AC2238" s="56">
        <v>32</v>
      </c>
      <c r="AD2238" s="65">
        <v>46388</v>
      </c>
      <c r="AE2238" s="117">
        <v>1000</v>
      </c>
      <c r="AF2238" s="117"/>
      <c r="AP2238" s="58"/>
      <c r="AQ2238" s="58"/>
      <c r="AR2238" s="58"/>
      <c r="AW2238" s="56"/>
      <c r="BD2238" s="56"/>
      <c r="CS2238" s="58">
        <f>+AL2238+AT2238</f>
        <v>0</v>
      </c>
      <c r="CT2238" s="76">
        <f>+BA2238+BG2238+BM2238+BS2238+BY2238+CE2238+CK2238+CQ2238</f>
        <v>0</v>
      </c>
      <c r="CU2238" s="76">
        <f>+CS2238-CT2238</f>
        <v>0</v>
      </c>
      <c r="CV2238" s="81">
        <f>+AE2238-AL2238-AT2238</f>
        <v>1000</v>
      </c>
    </row>
    <row r="2239" spans="1:100">
      <c r="A2239" s="56" t="s">
        <v>830</v>
      </c>
      <c r="B2239" s="13">
        <v>112</v>
      </c>
      <c r="C2239" s="15" t="s">
        <v>402</v>
      </c>
      <c r="D2239" s="15" t="s">
        <v>403</v>
      </c>
      <c r="E2239" s="13"/>
      <c r="F2239" s="13"/>
      <c r="G2239" s="13" t="s">
        <v>270</v>
      </c>
      <c r="H2239" s="13">
        <v>2</v>
      </c>
      <c r="I2239" s="55">
        <v>130.19999999999999</v>
      </c>
      <c r="J2239" s="55">
        <v>57866</v>
      </c>
      <c r="K2239" s="15">
        <v>0</v>
      </c>
      <c r="L2239" s="15" t="s">
        <v>41</v>
      </c>
      <c r="M2239" s="62" t="s">
        <v>14</v>
      </c>
      <c r="N2239" s="86" t="s">
        <v>175</v>
      </c>
      <c r="O2239" s="56" t="s">
        <v>857</v>
      </c>
      <c r="S2239" s="56" t="s">
        <v>465</v>
      </c>
      <c r="T2239" s="57" t="s">
        <v>270</v>
      </c>
      <c r="U2239" s="57">
        <v>2</v>
      </c>
      <c r="V2239" s="125">
        <v>130.19999999999999</v>
      </c>
      <c r="W2239" s="125" t="s">
        <v>1017</v>
      </c>
      <c r="X2239" s="65">
        <v>45378</v>
      </c>
      <c r="Y2239" s="65">
        <v>45378</v>
      </c>
      <c r="Z2239" s="69" t="s">
        <v>1080</v>
      </c>
      <c r="AA2239" s="322">
        <v>45000</v>
      </c>
      <c r="AB2239" s="56">
        <v>40</v>
      </c>
      <c r="AC2239" s="56">
        <v>33</v>
      </c>
      <c r="AD2239" s="65">
        <v>46419</v>
      </c>
      <c r="AE2239" s="117">
        <v>1000</v>
      </c>
      <c r="AF2239" s="117"/>
      <c r="AP2239" s="58"/>
      <c r="AQ2239" s="58"/>
      <c r="AR2239" s="58"/>
      <c r="AW2239" s="56"/>
      <c r="BD2239" s="56"/>
      <c r="CS2239" s="58">
        <f>+AL2239+AT2239</f>
        <v>0</v>
      </c>
      <c r="CT2239" s="76">
        <f>+BA2239+BG2239+BM2239+BS2239+BY2239+CE2239+CK2239+CQ2239</f>
        <v>0</v>
      </c>
      <c r="CU2239" s="76">
        <f>+CS2239-CT2239</f>
        <v>0</v>
      </c>
      <c r="CV2239" s="81">
        <f>+AE2239-AL2239-AT2239</f>
        <v>1000</v>
      </c>
    </row>
    <row r="2240" spans="1:100">
      <c r="A2240" s="56" t="s">
        <v>830</v>
      </c>
      <c r="B2240" s="13">
        <v>112</v>
      </c>
      <c r="C2240" s="15" t="s">
        <v>402</v>
      </c>
      <c r="D2240" s="15" t="s">
        <v>403</v>
      </c>
      <c r="E2240" s="13"/>
      <c r="F2240" s="13"/>
      <c r="G2240" s="13" t="s">
        <v>270</v>
      </c>
      <c r="H2240" s="13">
        <v>2</v>
      </c>
      <c r="I2240" s="55">
        <v>130.19999999999999</v>
      </c>
      <c r="J2240" s="55">
        <v>57866</v>
      </c>
      <c r="K2240" s="15">
        <v>0</v>
      </c>
      <c r="L2240" s="15" t="s">
        <v>41</v>
      </c>
      <c r="M2240" s="62" t="s">
        <v>14</v>
      </c>
      <c r="N2240" s="86" t="s">
        <v>175</v>
      </c>
      <c r="O2240" s="56" t="s">
        <v>857</v>
      </c>
      <c r="S2240" s="56" t="s">
        <v>465</v>
      </c>
      <c r="T2240" s="57" t="s">
        <v>270</v>
      </c>
      <c r="U2240" s="57">
        <v>2</v>
      </c>
      <c r="V2240" s="125">
        <v>130.19999999999999</v>
      </c>
      <c r="W2240" s="125" t="s">
        <v>1017</v>
      </c>
      <c r="X2240" s="65">
        <v>45378</v>
      </c>
      <c r="Y2240" s="65">
        <v>45378</v>
      </c>
      <c r="Z2240" s="69" t="s">
        <v>1080</v>
      </c>
      <c r="AA2240" s="322">
        <v>45000</v>
      </c>
      <c r="AB2240" s="56">
        <v>40</v>
      </c>
      <c r="AC2240" s="56">
        <v>34</v>
      </c>
      <c r="AD2240" s="65">
        <v>46447</v>
      </c>
      <c r="AE2240" s="117">
        <v>1000</v>
      </c>
      <c r="AF2240" s="117"/>
      <c r="AP2240" s="58"/>
      <c r="AQ2240" s="58"/>
      <c r="AR2240" s="58"/>
      <c r="AW2240" s="56"/>
      <c r="BD2240" s="56"/>
      <c r="CS2240" s="58">
        <f>+AL2240+AT2240</f>
        <v>0</v>
      </c>
      <c r="CT2240" s="76">
        <f>+BA2240+BG2240+BM2240+BS2240+BY2240+CE2240+CK2240+CQ2240</f>
        <v>0</v>
      </c>
      <c r="CU2240" s="76">
        <f>+CS2240-CT2240</f>
        <v>0</v>
      </c>
      <c r="CV2240" s="81">
        <f>+AE2240-AL2240-AT2240</f>
        <v>1000</v>
      </c>
    </row>
    <row r="2241" spans="1:100">
      <c r="A2241" s="56" t="s">
        <v>830</v>
      </c>
      <c r="B2241" s="13">
        <v>112</v>
      </c>
      <c r="C2241" s="15" t="s">
        <v>402</v>
      </c>
      <c r="D2241" s="15" t="s">
        <v>403</v>
      </c>
      <c r="E2241" s="13"/>
      <c r="F2241" s="13"/>
      <c r="G2241" s="13" t="s">
        <v>270</v>
      </c>
      <c r="H2241" s="13">
        <v>2</v>
      </c>
      <c r="I2241" s="55">
        <v>130.19999999999999</v>
      </c>
      <c r="J2241" s="55">
        <v>57866</v>
      </c>
      <c r="K2241" s="15">
        <v>0</v>
      </c>
      <c r="L2241" s="15" t="s">
        <v>41</v>
      </c>
      <c r="M2241" s="62" t="s">
        <v>14</v>
      </c>
      <c r="N2241" s="86" t="s">
        <v>175</v>
      </c>
      <c r="O2241" s="56" t="s">
        <v>857</v>
      </c>
      <c r="S2241" s="56" t="s">
        <v>465</v>
      </c>
      <c r="T2241" s="57" t="s">
        <v>270</v>
      </c>
      <c r="U2241" s="57">
        <v>2</v>
      </c>
      <c r="V2241" s="125">
        <v>130.19999999999999</v>
      </c>
      <c r="W2241" s="125" t="s">
        <v>1017</v>
      </c>
      <c r="X2241" s="65">
        <v>45378</v>
      </c>
      <c r="Y2241" s="65">
        <v>45378</v>
      </c>
      <c r="Z2241" s="69" t="s">
        <v>1080</v>
      </c>
      <c r="AA2241" s="322">
        <v>45000</v>
      </c>
      <c r="AB2241" s="56">
        <v>40</v>
      </c>
      <c r="AC2241" s="56">
        <v>35</v>
      </c>
      <c r="AD2241" s="65">
        <v>46478</v>
      </c>
      <c r="AE2241" s="117">
        <v>1000</v>
      </c>
      <c r="AF2241" s="117"/>
      <c r="AP2241" s="58"/>
      <c r="AQ2241" s="58"/>
      <c r="AR2241" s="58"/>
      <c r="AW2241" s="56"/>
      <c r="BD2241" s="56"/>
      <c r="CS2241" s="58">
        <f>+AL2241+AT2241</f>
        <v>0</v>
      </c>
      <c r="CT2241" s="76">
        <f>+BA2241+BG2241+BM2241+BS2241+BY2241+CE2241+CK2241+CQ2241</f>
        <v>0</v>
      </c>
      <c r="CU2241" s="76">
        <f>+CS2241-CT2241</f>
        <v>0</v>
      </c>
      <c r="CV2241" s="81">
        <f>+AE2241-AL2241-AT2241</f>
        <v>1000</v>
      </c>
    </row>
    <row r="2242" spans="1:100">
      <c r="A2242" s="56" t="s">
        <v>830</v>
      </c>
      <c r="B2242" s="13">
        <v>112</v>
      </c>
      <c r="C2242" s="15" t="s">
        <v>402</v>
      </c>
      <c r="D2242" s="15" t="s">
        <v>403</v>
      </c>
      <c r="E2242" s="13"/>
      <c r="F2242" s="13"/>
      <c r="G2242" s="13" t="s">
        <v>270</v>
      </c>
      <c r="H2242" s="13">
        <v>2</v>
      </c>
      <c r="I2242" s="55">
        <v>130.19999999999999</v>
      </c>
      <c r="J2242" s="55">
        <v>57866</v>
      </c>
      <c r="K2242" s="15">
        <v>0</v>
      </c>
      <c r="L2242" s="15" t="s">
        <v>41</v>
      </c>
      <c r="M2242" s="62" t="s">
        <v>14</v>
      </c>
      <c r="N2242" s="86" t="s">
        <v>175</v>
      </c>
      <c r="O2242" s="56" t="s">
        <v>857</v>
      </c>
      <c r="S2242" s="56" t="s">
        <v>465</v>
      </c>
      <c r="T2242" s="57" t="s">
        <v>270</v>
      </c>
      <c r="U2242" s="57">
        <v>2</v>
      </c>
      <c r="V2242" s="125">
        <v>130.19999999999999</v>
      </c>
      <c r="W2242" s="125" t="s">
        <v>1017</v>
      </c>
      <c r="X2242" s="65">
        <v>45378</v>
      </c>
      <c r="Y2242" s="65">
        <v>45378</v>
      </c>
      <c r="Z2242" s="69" t="s">
        <v>1080</v>
      </c>
      <c r="AA2242" s="322">
        <v>45000</v>
      </c>
      <c r="AB2242" s="56">
        <v>40</v>
      </c>
      <c r="AC2242" s="56">
        <v>36</v>
      </c>
      <c r="AD2242" s="65">
        <v>46508</v>
      </c>
      <c r="AE2242" s="117">
        <v>1000</v>
      </c>
      <c r="AF2242" s="117"/>
      <c r="AP2242" s="58"/>
      <c r="AQ2242" s="58"/>
      <c r="AR2242" s="58"/>
      <c r="AW2242" s="56"/>
      <c r="BD2242" s="56"/>
      <c r="CS2242" s="58">
        <f>+AL2242+AT2242</f>
        <v>0</v>
      </c>
      <c r="CT2242" s="76">
        <f>+BA2242+BG2242+BM2242+BS2242+BY2242+CE2242+CK2242+CQ2242</f>
        <v>0</v>
      </c>
      <c r="CU2242" s="76">
        <f>+CS2242-CT2242</f>
        <v>0</v>
      </c>
      <c r="CV2242" s="81">
        <f>+AE2242-AL2242-AT2242</f>
        <v>1000</v>
      </c>
    </row>
    <row r="2243" spans="1:100">
      <c r="A2243" s="56" t="s">
        <v>830</v>
      </c>
      <c r="B2243" s="13">
        <v>112</v>
      </c>
      <c r="C2243" s="15" t="s">
        <v>402</v>
      </c>
      <c r="D2243" s="15" t="s">
        <v>403</v>
      </c>
      <c r="E2243" s="13"/>
      <c r="F2243" s="13"/>
      <c r="G2243" s="13" t="s">
        <v>270</v>
      </c>
      <c r="H2243" s="13">
        <v>2</v>
      </c>
      <c r="I2243" s="55">
        <v>130.19999999999999</v>
      </c>
      <c r="J2243" s="55">
        <v>57866</v>
      </c>
      <c r="K2243" s="15">
        <v>0</v>
      </c>
      <c r="L2243" s="15" t="s">
        <v>41</v>
      </c>
      <c r="M2243" s="62" t="s">
        <v>14</v>
      </c>
      <c r="N2243" s="86" t="s">
        <v>175</v>
      </c>
      <c r="O2243" s="56" t="s">
        <v>857</v>
      </c>
      <c r="S2243" s="56" t="s">
        <v>465</v>
      </c>
      <c r="T2243" s="57" t="s">
        <v>270</v>
      </c>
      <c r="U2243" s="57">
        <v>2</v>
      </c>
      <c r="V2243" s="125">
        <v>130.19999999999999</v>
      </c>
      <c r="W2243" s="125" t="s">
        <v>1017</v>
      </c>
      <c r="X2243" s="65">
        <v>45378</v>
      </c>
      <c r="Y2243" s="65">
        <v>45378</v>
      </c>
      <c r="Z2243" s="69" t="s">
        <v>1080</v>
      </c>
      <c r="AA2243" s="322">
        <v>45000</v>
      </c>
      <c r="AB2243" s="56">
        <v>40</v>
      </c>
      <c r="AC2243" s="56">
        <v>37</v>
      </c>
      <c r="AD2243" s="65">
        <v>46539</v>
      </c>
      <c r="AE2243" s="117">
        <v>1000</v>
      </c>
      <c r="AF2243" s="117"/>
      <c r="AP2243" s="58"/>
      <c r="AQ2243" s="58"/>
      <c r="AR2243" s="58"/>
      <c r="AW2243" s="56"/>
      <c r="BD2243" s="56"/>
      <c r="CS2243" s="58">
        <f>+AL2243+AT2243</f>
        <v>0</v>
      </c>
      <c r="CT2243" s="76">
        <f>+BA2243+BG2243+BM2243+BS2243+BY2243+CE2243+CK2243+CQ2243</f>
        <v>0</v>
      </c>
      <c r="CU2243" s="76">
        <f>+CS2243-CT2243</f>
        <v>0</v>
      </c>
      <c r="CV2243" s="81">
        <f>+AE2243-AL2243-AT2243</f>
        <v>1000</v>
      </c>
    </row>
    <row r="2244" spans="1:100">
      <c r="A2244" s="56" t="s">
        <v>830</v>
      </c>
      <c r="B2244" s="13">
        <v>112</v>
      </c>
      <c r="C2244" s="15" t="s">
        <v>402</v>
      </c>
      <c r="D2244" s="15" t="s">
        <v>403</v>
      </c>
      <c r="E2244" s="13"/>
      <c r="F2244" s="13"/>
      <c r="G2244" s="13" t="s">
        <v>270</v>
      </c>
      <c r="H2244" s="13">
        <v>2</v>
      </c>
      <c r="I2244" s="55">
        <v>130.19999999999999</v>
      </c>
      <c r="J2244" s="55">
        <v>57866</v>
      </c>
      <c r="K2244" s="15">
        <v>0</v>
      </c>
      <c r="L2244" s="15" t="s">
        <v>41</v>
      </c>
      <c r="M2244" s="62" t="s">
        <v>14</v>
      </c>
      <c r="N2244" s="86" t="s">
        <v>175</v>
      </c>
      <c r="O2244" s="56" t="s">
        <v>857</v>
      </c>
      <c r="S2244" s="56" t="s">
        <v>465</v>
      </c>
      <c r="T2244" s="57" t="s">
        <v>270</v>
      </c>
      <c r="U2244" s="57">
        <v>2</v>
      </c>
      <c r="V2244" s="125">
        <v>130.19999999999999</v>
      </c>
      <c r="W2244" s="125" t="s">
        <v>1017</v>
      </c>
      <c r="X2244" s="65">
        <v>45378</v>
      </c>
      <c r="Y2244" s="65">
        <v>45378</v>
      </c>
      <c r="Z2244" s="69" t="s">
        <v>1080</v>
      </c>
      <c r="AA2244" s="322">
        <v>45000</v>
      </c>
      <c r="AB2244" s="56">
        <v>40</v>
      </c>
      <c r="AC2244" s="56">
        <v>38</v>
      </c>
      <c r="AD2244" s="65">
        <v>46569</v>
      </c>
      <c r="AE2244" s="117">
        <v>1000</v>
      </c>
      <c r="AF2244" s="117"/>
      <c r="AP2244" s="58"/>
      <c r="AQ2244" s="58"/>
      <c r="AR2244" s="58"/>
      <c r="AW2244" s="56"/>
      <c r="BD2244" s="56"/>
      <c r="CS2244" s="58">
        <f>+AL2244+AT2244</f>
        <v>0</v>
      </c>
      <c r="CT2244" s="76">
        <f>+BA2244+BG2244+BM2244+BS2244+BY2244+CE2244+CK2244+CQ2244</f>
        <v>0</v>
      </c>
      <c r="CU2244" s="76">
        <f>+CS2244-CT2244</f>
        <v>0</v>
      </c>
      <c r="CV2244" s="81">
        <f>+AE2244-AL2244-AT2244</f>
        <v>1000</v>
      </c>
    </row>
    <row r="2245" spans="1:100">
      <c r="A2245" s="56" t="s">
        <v>830</v>
      </c>
      <c r="B2245" s="13">
        <v>112</v>
      </c>
      <c r="C2245" s="15" t="s">
        <v>402</v>
      </c>
      <c r="D2245" s="15" t="s">
        <v>403</v>
      </c>
      <c r="E2245" s="13"/>
      <c r="F2245" s="13"/>
      <c r="G2245" s="13" t="s">
        <v>270</v>
      </c>
      <c r="H2245" s="13">
        <v>2</v>
      </c>
      <c r="I2245" s="55">
        <v>130.19999999999999</v>
      </c>
      <c r="J2245" s="55">
        <v>57866</v>
      </c>
      <c r="K2245" s="15">
        <v>0</v>
      </c>
      <c r="L2245" s="15" t="s">
        <v>41</v>
      </c>
      <c r="M2245" s="62" t="s">
        <v>14</v>
      </c>
      <c r="N2245" s="86" t="s">
        <v>175</v>
      </c>
      <c r="O2245" s="56" t="s">
        <v>857</v>
      </c>
      <c r="S2245" s="56" t="s">
        <v>465</v>
      </c>
      <c r="T2245" s="57" t="s">
        <v>270</v>
      </c>
      <c r="U2245" s="57">
        <v>2</v>
      </c>
      <c r="V2245" s="125">
        <v>130.19999999999999</v>
      </c>
      <c r="W2245" s="125" t="s">
        <v>1017</v>
      </c>
      <c r="X2245" s="65">
        <v>45378</v>
      </c>
      <c r="Y2245" s="65">
        <v>45378</v>
      </c>
      <c r="Z2245" s="69" t="s">
        <v>1080</v>
      </c>
      <c r="AA2245" s="322">
        <v>45000</v>
      </c>
      <c r="AB2245" s="56">
        <v>40</v>
      </c>
      <c r="AC2245" s="56">
        <v>39</v>
      </c>
      <c r="AD2245" s="65">
        <v>46600</v>
      </c>
      <c r="AE2245" s="117">
        <v>1000</v>
      </c>
      <c r="AF2245" s="117"/>
      <c r="AP2245" s="58"/>
      <c r="AQ2245" s="58"/>
      <c r="AR2245" s="58"/>
      <c r="AW2245" s="56"/>
      <c r="BD2245" s="56"/>
      <c r="CS2245" s="58">
        <f>+AL2245+AT2245</f>
        <v>0</v>
      </c>
      <c r="CT2245" s="76">
        <f>+BA2245+BG2245+BM2245+BS2245+BY2245+CE2245+CK2245+CQ2245</f>
        <v>0</v>
      </c>
      <c r="CU2245" s="76">
        <f>+CS2245-CT2245</f>
        <v>0</v>
      </c>
      <c r="CV2245" s="81">
        <f>+AE2245-AL2245-AT2245</f>
        <v>1000</v>
      </c>
    </row>
    <row r="2246" spans="1:100">
      <c r="A2246" s="56" t="s">
        <v>830</v>
      </c>
      <c r="B2246" s="13">
        <v>112</v>
      </c>
      <c r="C2246" s="15" t="s">
        <v>402</v>
      </c>
      <c r="D2246" s="15" t="s">
        <v>403</v>
      </c>
      <c r="E2246" s="13"/>
      <c r="F2246" s="13"/>
      <c r="G2246" s="13" t="s">
        <v>270</v>
      </c>
      <c r="H2246" s="13">
        <v>2</v>
      </c>
      <c r="I2246" s="55">
        <v>130.19999999999999</v>
      </c>
      <c r="J2246" s="55">
        <v>57866</v>
      </c>
      <c r="K2246" s="15">
        <v>0</v>
      </c>
      <c r="L2246" s="15" t="s">
        <v>41</v>
      </c>
      <c r="M2246" s="62" t="s">
        <v>14</v>
      </c>
      <c r="N2246" s="86" t="s">
        <v>175</v>
      </c>
      <c r="O2246" s="56" t="s">
        <v>857</v>
      </c>
      <c r="S2246" s="56" t="s">
        <v>465</v>
      </c>
      <c r="T2246" s="57" t="s">
        <v>270</v>
      </c>
      <c r="U2246" s="57">
        <v>2</v>
      </c>
      <c r="V2246" s="125">
        <v>130.19999999999999</v>
      </c>
      <c r="W2246" s="125" t="s">
        <v>1017</v>
      </c>
      <c r="X2246" s="65">
        <v>45378</v>
      </c>
      <c r="Y2246" s="65">
        <v>45378</v>
      </c>
      <c r="Z2246" s="69" t="s">
        <v>1080</v>
      </c>
      <c r="AA2246" s="322">
        <v>45000</v>
      </c>
      <c r="AB2246" s="56">
        <v>40</v>
      </c>
      <c r="AC2246" s="56">
        <v>40</v>
      </c>
      <c r="AD2246" s="65">
        <v>46631</v>
      </c>
      <c r="AE2246" s="117">
        <v>1000</v>
      </c>
      <c r="AF2246" s="117"/>
      <c r="AP2246" s="58"/>
      <c r="AQ2246" s="58"/>
      <c r="AR2246" s="58"/>
      <c r="AW2246" s="56"/>
      <c r="BD2246" s="56"/>
      <c r="CS2246" s="58">
        <f>+AL2246+AT2246</f>
        <v>0</v>
      </c>
      <c r="CT2246" s="76">
        <f>+BA2246+BG2246+BM2246+BS2246+BY2246+CE2246+CK2246+CQ2246</f>
        <v>0</v>
      </c>
      <c r="CU2246" s="76">
        <f>+CS2246-CT2246</f>
        <v>0</v>
      </c>
      <c r="CV2246" s="81">
        <f>+AE2246-AL2246-AT2246</f>
        <v>1000</v>
      </c>
    </row>
    <row r="2247" spans="1:100">
      <c r="A2247" s="56" t="s">
        <v>830</v>
      </c>
      <c r="B2247" s="13">
        <v>112</v>
      </c>
      <c r="C2247" s="15" t="s">
        <v>402</v>
      </c>
      <c r="D2247" s="15" t="s">
        <v>403</v>
      </c>
      <c r="E2247" s="13"/>
      <c r="F2247" s="13"/>
      <c r="G2247" s="13" t="s">
        <v>270</v>
      </c>
      <c r="H2247" s="13">
        <v>2</v>
      </c>
      <c r="I2247" s="55">
        <v>130.19999999999999</v>
      </c>
      <c r="J2247" s="55">
        <v>57866</v>
      </c>
      <c r="K2247" s="15">
        <v>0</v>
      </c>
      <c r="L2247" s="15" t="s">
        <v>41</v>
      </c>
      <c r="M2247" s="62" t="s">
        <v>14</v>
      </c>
      <c r="N2247" s="86" t="s">
        <v>175</v>
      </c>
      <c r="O2247" s="56" t="s">
        <v>857</v>
      </c>
      <c r="S2247" s="56" t="s">
        <v>863</v>
      </c>
      <c r="V2247" s="125"/>
      <c r="W2247" s="125" t="s">
        <v>1017</v>
      </c>
      <c r="X2247" s="65">
        <v>45378</v>
      </c>
      <c r="Y2247" s="65">
        <v>45693</v>
      </c>
      <c r="Z2247" s="69" t="s">
        <v>1080</v>
      </c>
      <c r="AA2247" s="322">
        <v>5000</v>
      </c>
      <c r="AB2247" s="56">
        <v>30</v>
      </c>
      <c r="AC2247" s="56">
        <v>0</v>
      </c>
      <c r="AD2247" s="65">
        <v>45382</v>
      </c>
      <c r="AE2247" s="117">
        <v>1000</v>
      </c>
      <c r="AF2247" s="117"/>
      <c r="AG2247" s="56" t="s">
        <v>441</v>
      </c>
      <c r="AH2247" s="65">
        <v>45382</v>
      </c>
      <c r="AI2247" s="65"/>
      <c r="AJ2247" s="65"/>
      <c r="AK2247" s="56" t="s">
        <v>864</v>
      </c>
      <c r="AL2247" s="58">
        <v>1000</v>
      </c>
      <c r="AN2247" s="58" t="s">
        <v>1590</v>
      </c>
      <c r="AP2247" s="58"/>
      <c r="AQ2247" s="58"/>
      <c r="AR2247" s="58"/>
      <c r="AW2247" s="65">
        <v>45378</v>
      </c>
      <c r="AX2247" s="56" t="s">
        <v>865</v>
      </c>
      <c r="AY2247" s="56">
        <v>3730</v>
      </c>
      <c r="AZ2247" s="56">
        <v>3.73</v>
      </c>
      <c r="BA2247" s="58">
        <f>+AY2247/AZ2247</f>
        <v>1000</v>
      </c>
      <c r="BD2247" s="56"/>
      <c r="CS2247" s="58">
        <f>+AL2247+AT2247</f>
        <v>1000</v>
      </c>
      <c r="CT2247" s="76">
        <f>+BA2247+BG2247+BM2247+BS2247+BY2247+CE2247+CK2247+CQ2247</f>
        <v>1000</v>
      </c>
      <c r="CU2247" s="76">
        <f>+CS2247-CT2247</f>
        <v>0</v>
      </c>
      <c r="CV2247" s="81">
        <f>+AE2247-AL2247-AT2247</f>
        <v>0</v>
      </c>
    </row>
    <row r="2248" spans="1:100">
      <c r="A2248" s="56" t="s">
        <v>830</v>
      </c>
      <c r="B2248" s="13">
        <v>112</v>
      </c>
      <c r="C2248" s="15" t="s">
        <v>402</v>
      </c>
      <c r="D2248" s="15" t="s">
        <v>403</v>
      </c>
      <c r="E2248" s="13"/>
      <c r="F2248" s="13"/>
      <c r="G2248" s="13" t="s">
        <v>270</v>
      </c>
      <c r="H2248" s="13">
        <v>2</v>
      </c>
      <c r="I2248" s="55">
        <v>130.19999999999999</v>
      </c>
      <c r="J2248" s="55">
        <v>57866</v>
      </c>
      <c r="K2248" s="15">
        <v>0</v>
      </c>
      <c r="L2248" s="15" t="s">
        <v>41</v>
      </c>
      <c r="M2248" s="62" t="s">
        <v>14</v>
      </c>
      <c r="N2248" s="86" t="s">
        <v>175</v>
      </c>
      <c r="O2248" s="56" t="s">
        <v>857</v>
      </c>
      <c r="S2248" s="56" t="s">
        <v>863</v>
      </c>
      <c r="V2248" s="125"/>
      <c r="W2248" s="125" t="s">
        <v>1017</v>
      </c>
      <c r="X2248" s="65">
        <v>45378</v>
      </c>
      <c r="Y2248" s="65">
        <v>45693</v>
      </c>
      <c r="Z2248" s="69" t="s">
        <v>1080</v>
      </c>
      <c r="AA2248" s="322">
        <v>5000</v>
      </c>
      <c r="AB2248" s="56">
        <v>30</v>
      </c>
      <c r="AC2248" s="56">
        <v>1</v>
      </c>
      <c r="AD2248" s="65">
        <v>45597</v>
      </c>
      <c r="AE2248" s="117">
        <v>134</v>
      </c>
      <c r="AF2248" s="117"/>
      <c r="AP2248" s="58"/>
      <c r="AQ2248" s="58"/>
      <c r="AR2248" s="58"/>
      <c r="AW2248" s="56"/>
      <c r="BD2248" s="56"/>
      <c r="CS2248" s="58">
        <f>+AL2248+AT2248</f>
        <v>0</v>
      </c>
      <c r="CT2248" s="76">
        <f>+BA2248+BG2248+BM2248+BS2248+BY2248+CE2248+CK2248+CQ2248</f>
        <v>0</v>
      </c>
      <c r="CU2248" s="76">
        <f>+CS2248-CT2248</f>
        <v>0</v>
      </c>
      <c r="CV2248" s="81">
        <f>+AE2248-AL2248-AT2248</f>
        <v>134</v>
      </c>
    </row>
    <row r="2249" spans="1:100">
      <c r="A2249" s="56" t="s">
        <v>830</v>
      </c>
      <c r="B2249" s="13">
        <v>112</v>
      </c>
      <c r="C2249" s="15" t="s">
        <v>402</v>
      </c>
      <c r="D2249" s="15" t="s">
        <v>403</v>
      </c>
      <c r="E2249" s="13"/>
      <c r="F2249" s="13"/>
      <c r="G2249" s="13" t="s">
        <v>270</v>
      </c>
      <c r="H2249" s="13">
        <v>2</v>
      </c>
      <c r="I2249" s="55">
        <v>130.19999999999999</v>
      </c>
      <c r="J2249" s="55">
        <v>57866</v>
      </c>
      <c r="K2249" s="15">
        <v>0</v>
      </c>
      <c r="L2249" s="15" t="s">
        <v>41</v>
      </c>
      <c r="M2249" s="62" t="s">
        <v>14</v>
      </c>
      <c r="N2249" s="86" t="s">
        <v>175</v>
      </c>
      <c r="O2249" s="56" t="s">
        <v>857</v>
      </c>
      <c r="S2249" s="56" t="s">
        <v>863</v>
      </c>
      <c r="V2249" s="125"/>
      <c r="W2249" s="125" t="s">
        <v>1017</v>
      </c>
      <c r="X2249" s="65">
        <v>45378</v>
      </c>
      <c r="Y2249" s="65">
        <v>45693</v>
      </c>
      <c r="Z2249" s="69" t="s">
        <v>1080</v>
      </c>
      <c r="AA2249" s="322">
        <v>5000</v>
      </c>
      <c r="AB2249" s="56">
        <v>30</v>
      </c>
      <c r="AC2249" s="56">
        <v>2</v>
      </c>
      <c r="AD2249" s="65">
        <v>45627</v>
      </c>
      <c r="AE2249" s="117">
        <v>134</v>
      </c>
      <c r="AF2249" s="117"/>
      <c r="AP2249" s="58"/>
      <c r="AQ2249" s="58"/>
      <c r="AR2249" s="58"/>
      <c r="AW2249" s="56"/>
      <c r="BD2249" s="56"/>
      <c r="CS2249" s="58">
        <f>+AL2249+AT2249</f>
        <v>0</v>
      </c>
      <c r="CT2249" s="76">
        <f>+BA2249+BG2249+BM2249+BS2249+BY2249+CE2249+CK2249+CQ2249</f>
        <v>0</v>
      </c>
      <c r="CU2249" s="76">
        <f>+CS2249-CT2249</f>
        <v>0</v>
      </c>
      <c r="CV2249" s="81">
        <f>+AE2249-AL2249-AT2249</f>
        <v>134</v>
      </c>
    </row>
    <row r="2250" spans="1:100">
      <c r="A2250" s="56" t="s">
        <v>830</v>
      </c>
      <c r="B2250" s="13">
        <v>112</v>
      </c>
      <c r="C2250" s="15" t="s">
        <v>402</v>
      </c>
      <c r="D2250" s="15" t="s">
        <v>403</v>
      </c>
      <c r="E2250" s="13"/>
      <c r="F2250" s="13"/>
      <c r="G2250" s="13" t="s">
        <v>270</v>
      </c>
      <c r="H2250" s="13">
        <v>2</v>
      </c>
      <c r="I2250" s="55">
        <v>130.19999999999999</v>
      </c>
      <c r="J2250" s="55">
        <v>57866</v>
      </c>
      <c r="K2250" s="15">
        <v>0</v>
      </c>
      <c r="L2250" s="15" t="s">
        <v>41</v>
      </c>
      <c r="M2250" s="62" t="s">
        <v>14</v>
      </c>
      <c r="N2250" s="86" t="s">
        <v>175</v>
      </c>
      <c r="O2250" s="56" t="s">
        <v>857</v>
      </c>
      <c r="S2250" s="56" t="s">
        <v>863</v>
      </c>
      <c r="V2250" s="125"/>
      <c r="W2250" s="125" t="s">
        <v>1017</v>
      </c>
      <c r="X2250" s="65">
        <v>45378</v>
      </c>
      <c r="Y2250" s="65">
        <v>45693</v>
      </c>
      <c r="Z2250" s="69" t="s">
        <v>1080</v>
      </c>
      <c r="AA2250" s="322">
        <v>5000</v>
      </c>
      <c r="AB2250" s="56">
        <v>30</v>
      </c>
      <c r="AC2250" s="56">
        <v>3</v>
      </c>
      <c r="AD2250" s="65">
        <v>45658</v>
      </c>
      <c r="AE2250" s="117">
        <v>134</v>
      </c>
      <c r="AF2250" s="117"/>
      <c r="AP2250" s="58"/>
      <c r="AQ2250" s="58"/>
      <c r="AR2250" s="58"/>
      <c r="AW2250" s="56"/>
      <c r="BD2250" s="56"/>
      <c r="CS2250" s="58">
        <f>+AL2250+AT2250</f>
        <v>0</v>
      </c>
      <c r="CT2250" s="76">
        <f>+BA2250+BG2250+BM2250+BS2250+BY2250+CE2250+CK2250+CQ2250</f>
        <v>0</v>
      </c>
      <c r="CU2250" s="76">
        <f>+CS2250-CT2250</f>
        <v>0</v>
      </c>
      <c r="CV2250" s="81">
        <f>+AE2250-AL2250-AT2250</f>
        <v>134</v>
      </c>
    </row>
    <row r="2251" spans="1:100">
      <c r="A2251" s="56" t="s">
        <v>830</v>
      </c>
      <c r="B2251" s="13">
        <v>112</v>
      </c>
      <c r="C2251" s="15" t="s">
        <v>402</v>
      </c>
      <c r="D2251" s="15" t="s">
        <v>403</v>
      </c>
      <c r="E2251" s="13"/>
      <c r="F2251" s="13"/>
      <c r="G2251" s="13" t="s">
        <v>270</v>
      </c>
      <c r="H2251" s="13">
        <v>2</v>
      </c>
      <c r="I2251" s="55">
        <v>130.19999999999999</v>
      </c>
      <c r="J2251" s="55">
        <v>57866</v>
      </c>
      <c r="K2251" s="15">
        <v>0</v>
      </c>
      <c r="L2251" s="15" t="s">
        <v>41</v>
      </c>
      <c r="M2251" s="62" t="s">
        <v>14</v>
      </c>
      <c r="N2251" s="86" t="s">
        <v>175</v>
      </c>
      <c r="O2251" s="56" t="s">
        <v>857</v>
      </c>
      <c r="S2251" s="56" t="s">
        <v>863</v>
      </c>
      <c r="V2251" s="125"/>
      <c r="W2251" s="125" t="s">
        <v>1017</v>
      </c>
      <c r="X2251" s="65">
        <v>45378</v>
      </c>
      <c r="Y2251" s="65">
        <v>45693</v>
      </c>
      <c r="Z2251" s="69" t="s">
        <v>1080</v>
      </c>
      <c r="AA2251" s="322">
        <v>5000</v>
      </c>
      <c r="AB2251" s="56">
        <v>30</v>
      </c>
      <c r="AC2251" s="56">
        <v>4</v>
      </c>
      <c r="AD2251" s="65">
        <v>45689</v>
      </c>
      <c r="AE2251" s="117">
        <v>134</v>
      </c>
      <c r="AF2251" s="117"/>
      <c r="AP2251" s="58"/>
      <c r="AQ2251" s="58"/>
      <c r="AR2251" s="58"/>
      <c r="AW2251" s="56"/>
      <c r="BD2251" s="56"/>
      <c r="CS2251" s="58">
        <f>+AL2251+AT2251</f>
        <v>0</v>
      </c>
      <c r="CT2251" s="76">
        <f>+BA2251+BG2251+BM2251+BS2251+BY2251+CE2251+CK2251+CQ2251</f>
        <v>0</v>
      </c>
      <c r="CU2251" s="76">
        <f>+CS2251-CT2251</f>
        <v>0</v>
      </c>
      <c r="CV2251" s="81">
        <f>+AE2251-AL2251-AT2251</f>
        <v>134</v>
      </c>
    </row>
    <row r="2252" spans="1:100">
      <c r="A2252" s="56" t="s">
        <v>830</v>
      </c>
      <c r="B2252" s="13">
        <v>112</v>
      </c>
      <c r="C2252" s="15" t="s">
        <v>402</v>
      </c>
      <c r="D2252" s="15" t="s">
        <v>403</v>
      </c>
      <c r="E2252" s="13"/>
      <c r="F2252" s="13"/>
      <c r="G2252" s="13" t="s">
        <v>270</v>
      </c>
      <c r="H2252" s="13">
        <v>2</v>
      </c>
      <c r="I2252" s="55">
        <v>130.19999999999999</v>
      </c>
      <c r="J2252" s="55">
        <v>57866</v>
      </c>
      <c r="K2252" s="15">
        <v>0</v>
      </c>
      <c r="L2252" s="15" t="s">
        <v>41</v>
      </c>
      <c r="M2252" s="62" t="s">
        <v>14</v>
      </c>
      <c r="N2252" s="86" t="s">
        <v>175</v>
      </c>
      <c r="O2252" s="56" t="s">
        <v>857</v>
      </c>
      <c r="S2252" s="56" t="s">
        <v>863</v>
      </c>
      <c r="V2252" s="125"/>
      <c r="W2252" s="125" t="s">
        <v>1017</v>
      </c>
      <c r="X2252" s="65">
        <v>45378</v>
      </c>
      <c r="Y2252" s="65">
        <v>45693</v>
      </c>
      <c r="Z2252" s="69" t="s">
        <v>1080</v>
      </c>
      <c r="AA2252" s="322">
        <v>5000</v>
      </c>
      <c r="AB2252" s="56">
        <v>30</v>
      </c>
      <c r="AC2252" s="56">
        <v>5</v>
      </c>
      <c r="AD2252" s="65">
        <v>45717</v>
      </c>
      <c r="AE2252" s="117">
        <v>134</v>
      </c>
      <c r="AF2252" s="117"/>
      <c r="AP2252" s="58"/>
      <c r="AQ2252" s="58"/>
      <c r="AR2252" s="58"/>
      <c r="AW2252" s="56"/>
      <c r="BD2252" s="56"/>
      <c r="CS2252" s="58">
        <f>+AL2252+AT2252</f>
        <v>0</v>
      </c>
      <c r="CT2252" s="76">
        <f>+BA2252+BG2252+BM2252+BS2252+BY2252+CE2252+CK2252+CQ2252</f>
        <v>0</v>
      </c>
      <c r="CU2252" s="76">
        <f>+CS2252-CT2252</f>
        <v>0</v>
      </c>
      <c r="CV2252" s="81">
        <f>+AE2252-AL2252-AT2252</f>
        <v>134</v>
      </c>
    </row>
    <row r="2253" spans="1:100">
      <c r="A2253" s="56" t="s">
        <v>830</v>
      </c>
      <c r="B2253" s="13">
        <v>112</v>
      </c>
      <c r="C2253" s="15" t="s">
        <v>402</v>
      </c>
      <c r="D2253" s="15" t="s">
        <v>403</v>
      </c>
      <c r="E2253" s="13"/>
      <c r="F2253" s="13"/>
      <c r="G2253" s="13" t="s">
        <v>270</v>
      </c>
      <c r="H2253" s="13">
        <v>2</v>
      </c>
      <c r="I2253" s="55">
        <v>130.19999999999999</v>
      </c>
      <c r="J2253" s="55">
        <v>57866</v>
      </c>
      <c r="K2253" s="15">
        <v>0</v>
      </c>
      <c r="L2253" s="15" t="s">
        <v>41</v>
      </c>
      <c r="M2253" s="62" t="s">
        <v>14</v>
      </c>
      <c r="N2253" s="86" t="s">
        <v>175</v>
      </c>
      <c r="O2253" s="56" t="s">
        <v>857</v>
      </c>
      <c r="S2253" s="56" t="s">
        <v>863</v>
      </c>
      <c r="V2253" s="125"/>
      <c r="W2253" s="125" t="s">
        <v>1017</v>
      </c>
      <c r="X2253" s="65">
        <v>45378</v>
      </c>
      <c r="Y2253" s="65">
        <v>45693</v>
      </c>
      <c r="Z2253" s="69" t="s">
        <v>1080</v>
      </c>
      <c r="AA2253" s="322">
        <v>5000</v>
      </c>
      <c r="AB2253" s="56">
        <v>30</v>
      </c>
      <c r="AC2253" s="56">
        <v>6</v>
      </c>
      <c r="AD2253" s="65">
        <v>45748</v>
      </c>
      <c r="AE2253" s="117">
        <v>134</v>
      </c>
      <c r="AF2253" s="117"/>
      <c r="AP2253" s="58"/>
      <c r="AQ2253" s="58"/>
      <c r="AR2253" s="58"/>
      <c r="AW2253" s="56"/>
      <c r="BD2253" s="56"/>
      <c r="CS2253" s="58">
        <f>+AL2253+AT2253</f>
        <v>0</v>
      </c>
      <c r="CT2253" s="76">
        <f>+BA2253+BG2253+BM2253+BS2253+BY2253+CE2253+CK2253+CQ2253</f>
        <v>0</v>
      </c>
      <c r="CU2253" s="76">
        <f>+CS2253-CT2253</f>
        <v>0</v>
      </c>
      <c r="CV2253" s="81">
        <f>+AE2253-AL2253-AT2253</f>
        <v>134</v>
      </c>
    </row>
    <row r="2254" spans="1:100">
      <c r="A2254" s="56" t="s">
        <v>830</v>
      </c>
      <c r="B2254" s="13">
        <v>112</v>
      </c>
      <c r="C2254" s="15" t="s">
        <v>402</v>
      </c>
      <c r="D2254" s="15" t="s">
        <v>403</v>
      </c>
      <c r="E2254" s="13"/>
      <c r="F2254" s="13"/>
      <c r="G2254" s="13" t="s">
        <v>270</v>
      </c>
      <c r="H2254" s="13">
        <v>2</v>
      </c>
      <c r="I2254" s="55">
        <v>130.19999999999999</v>
      </c>
      <c r="J2254" s="55">
        <v>57866</v>
      </c>
      <c r="K2254" s="15">
        <v>0</v>
      </c>
      <c r="L2254" s="15" t="s">
        <v>41</v>
      </c>
      <c r="M2254" s="62" t="s">
        <v>14</v>
      </c>
      <c r="N2254" s="86" t="s">
        <v>175</v>
      </c>
      <c r="O2254" s="56" t="s">
        <v>857</v>
      </c>
      <c r="S2254" s="56" t="s">
        <v>863</v>
      </c>
      <c r="V2254" s="125"/>
      <c r="W2254" s="125" t="s">
        <v>1017</v>
      </c>
      <c r="X2254" s="65">
        <v>45378</v>
      </c>
      <c r="Y2254" s="65">
        <v>45693</v>
      </c>
      <c r="Z2254" s="69" t="s">
        <v>1080</v>
      </c>
      <c r="AA2254" s="322">
        <v>5000</v>
      </c>
      <c r="AB2254" s="56">
        <v>30</v>
      </c>
      <c r="AC2254" s="56">
        <v>7</v>
      </c>
      <c r="AD2254" s="65">
        <v>45778</v>
      </c>
      <c r="AE2254" s="117">
        <v>134</v>
      </c>
      <c r="AF2254" s="117"/>
      <c r="AP2254" s="58"/>
      <c r="AQ2254" s="58"/>
      <c r="AR2254" s="58"/>
      <c r="AW2254" s="56"/>
      <c r="BD2254" s="56"/>
      <c r="CS2254" s="58">
        <f>+AL2254+AT2254</f>
        <v>0</v>
      </c>
      <c r="CT2254" s="76">
        <f>+BA2254+BG2254+BM2254+BS2254+BY2254+CE2254+CK2254+CQ2254</f>
        <v>0</v>
      </c>
      <c r="CU2254" s="76">
        <f>+CS2254-CT2254</f>
        <v>0</v>
      </c>
      <c r="CV2254" s="81">
        <f>+AE2254-AL2254-AT2254</f>
        <v>134</v>
      </c>
    </row>
    <row r="2255" spans="1:100">
      <c r="A2255" s="56" t="s">
        <v>830</v>
      </c>
      <c r="B2255" s="13">
        <v>112</v>
      </c>
      <c r="C2255" s="15" t="s">
        <v>402</v>
      </c>
      <c r="D2255" s="15" t="s">
        <v>403</v>
      </c>
      <c r="E2255" s="13"/>
      <c r="F2255" s="13"/>
      <c r="G2255" s="13" t="s">
        <v>270</v>
      </c>
      <c r="H2255" s="13">
        <v>2</v>
      </c>
      <c r="I2255" s="55">
        <v>130.19999999999999</v>
      </c>
      <c r="J2255" s="55">
        <v>57866</v>
      </c>
      <c r="K2255" s="15">
        <v>0</v>
      </c>
      <c r="L2255" s="15" t="s">
        <v>41</v>
      </c>
      <c r="M2255" s="62" t="s">
        <v>14</v>
      </c>
      <c r="N2255" s="86" t="s">
        <v>175</v>
      </c>
      <c r="O2255" s="56" t="s">
        <v>857</v>
      </c>
      <c r="S2255" s="56" t="s">
        <v>863</v>
      </c>
      <c r="V2255" s="125"/>
      <c r="W2255" s="125" t="s">
        <v>1017</v>
      </c>
      <c r="X2255" s="65">
        <v>45378</v>
      </c>
      <c r="Y2255" s="65">
        <v>45693</v>
      </c>
      <c r="Z2255" s="69" t="s">
        <v>1080</v>
      </c>
      <c r="AA2255" s="322">
        <v>5000</v>
      </c>
      <c r="AB2255" s="56">
        <v>30</v>
      </c>
      <c r="AC2255" s="56">
        <v>8</v>
      </c>
      <c r="AD2255" s="65">
        <v>45809</v>
      </c>
      <c r="AE2255" s="117">
        <v>134</v>
      </c>
      <c r="AF2255" s="117"/>
      <c r="AP2255" s="58"/>
      <c r="AQ2255" s="58"/>
      <c r="AR2255" s="58"/>
      <c r="AW2255" s="56"/>
      <c r="BD2255" s="56"/>
      <c r="CS2255" s="58">
        <f>+AL2255+AT2255</f>
        <v>0</v>
      </c>
      <c r="CT2255" s="76">
        <f>+BA2255+BG2255+BM2255+BS2255+BY2255+CE2255+CK2255+CQ2255</f>
        <v>0</v>
      </c>
      <c r="CU2255" s="76">
        <f>+CS2255-CT2255</f>
        <v>0</v>
      </c>
      <c r="CV2255" s="81">
        <f>+AE2255-AL2255-AT2255</f>
        <v>134</v>
      </c>
    </row>
    <row r="2256" spans="1:100">
      <c r="A2256" s="56" t="s">
        <v>830</v>
      </c>
      <c r="B2256" s="13">
        <v>112</v>
      </c>
      <c r="C2256" s="15" t="s">
        <v>402</v>
      </c>
      <c r="D2256" s="15" t="s">
        <v>403</v>
      </c>
      <c r="E2256" s="13"/>
      <c r="F2256" s="13"/>
      <c r="G2256" s="13" t="s">
        <v>270</v>
      </c>
      <c r="H2256" s="13">
        <v>2</v>
      </c>
      <c r="I2256" s="55">
        <v>130.19999999999999</v>
      </c>
      <c r="J2256" s="55">
        <v>57866</v>
      </c>
      <c r="K2256" s="15">
        <v>0</v>
      </c>
      <c r="L2256" s="15" t="s">
        <v>41</v>
      </c>
      <c r="M2256" s="62" t="s">
        <v>14</v>
      </c>
      <c r="N2256" s="86" t="s">
        <v>175</v>
      </c>
      <c r="O2256" s="56" t="s">
        <v>857</v>
      </c>
      <c r="S2256" s="56" t="s">
        <v>863</v>
      </c>
      <c r="V2256" s="125"/>
      <c r="W2256" s="125" t="s">
        <v>1017</v>
      </c>
      <c r="X2256" s="65">
        <v>45378</v>
      </c>
      <c r="Y2256" s="65">
        <v>45693</v>
      </c>
      <c r="Z2256" s="69" t="s">
        <v>1080</v>
      </c>
      <c r="AA2256" s="322">
        <v>5000</v>
      </c>
      <c r="AB2256" s="56">
        <v>30</v>
      </c>
      <c r="AC2256" s="56">
        <v>9</v>
      </c>
      <c r="AD2256" s="65">
        <v>45839</v>
      </c>
      <c r="AE2256" s="117">
        <v>134</v>
      </c>
      <c r="AF2256" s="117"/>
      <c r="AP2256" s="58"/>
      <c r="AQ2256" s="58"/>
      <c r="AR2256" s="58"/>
      <c r="AW2256" s="56"/>
      <c r="BD2256" s="56"/>
      <c r="CS2256" s="58">
        <f>+AL2256+AT2256</f>
        <v>0</v>
      </c>
      <c r="CT2256" s="76">
        <f>+BA2256+BG2256+BM2256+BS2256+BY2256+CE2256+CK2256+CQ2256</f>
        <v>0</v>
      </c>
      <c r="CU2256" s="76">
        <f>+CS2256-CT2256</f>
        <v>0</v>
      </c>
      <c r="CV2256" s="81">
        <f>+AE2256-AL2256-AT2256</f>
        <v>134</v>
      </c>
    </row>
    <row r="2257" spans="1:100">
      <c r="A2257" s="56" t="s">
        <v>830</v>
      </c>
      <c r="B2257" s="13">
        <v>112</v>
      </c>
      <c r="C2257" s="15" t="s">
        <v>402</v>
      </c>
      <c r="D2257" s="15" t="s">
        <v>403</v>
      </c>
      <c r="E2257" s="13"/>
      <c r="F2257" s="13"/>
      <c r="G2257" s="13" t="s">
        <v>270</v>
      </c>
      <c r="H2257" s="13">
        <v>2</v>
      </c>
      <c r="I2257" s="55">
        <v>130.19999999999999</v>
      </c>
      <c r="J2257" s="55">
        <v>57866</v>
      </c>
      <c r="K2257" s="15">
        <v>0</v>
      </c>
      <c r="L2257" s="15" t="s">
        <v>41</v>
      </c>
      <c r="M2257" s="62" t="s">
        <v>14</v>
      </c>
      <c r="N2257" s="86" t="s">
        <v>175</v>
      </c>
      <c r="O2257" s="56" t="s">
        <v>857</v>
      </c>
      <c r="S2257" s="56" t="s">
        <v>863</v>
      </c>
      <c r="V2257" s="125"/>
      <c r="W2257" s="125" t="s">
        <v>1017</v>
      </c>
      <c r="X2257" s="65">
        <v>45378</v>
      </c>
      <c r="Y2257" s="65">
        <v>45693</v>
      </c>
      <c r="Z2257" s="69" t="s">
        <v>1080</v>
      </c>
      <c r="AA2257" s="322">
        <v>5000</v>
      </c>
      <c r="AB2257" s="56">
        <v>30</v>
      </c>
      <c r="AC2257" s="56">
        <v>10</v>
      </c>
      <c r="AD2257" s="65">
        <v>45870</v>
      </c>
      <c r="AE2257" s="117">
        <v>134</v>
      </c>
      <c r="AF2257" s="117"/>
      <c r="AP2257" s="58"/>
      <c r="AQ2257" s="58"/>
      <c r="AR2257" s="58"/>
      <c r="AW2257" s="56"/>
      <c r="BD2257" s="56"/>
      <c r="CS2257" s="58">
        <f>+AL2257+AT2257</f>
        <v>0</v>
      </c>
      <c r="CT2257" s="76">
        <f>+BA2257+BG2257+BM2257+BS2257+BY2257+CE2257+CK2257+CQ2257</f>
        <v>0</v>
      </c>
      <c r="CU2257" s="76">
        <f>+CS2257-CT2257</f>
        <v>0</v>
      </c>
      <c r="CV2257" s="81">
        <f>+AE2257-AL2257-AT2257</f>
        <v>134</v>
      </c>
    </row>
    <row r="2258" spans="1:100">
      <c r="A2258" s="56" t="s">
        <v>830</v>
      </c>
      <c r="B2258" s="13">
        <v>112</v>
      </c>
      <c r="C2258" s="15" t="s">
        <v>402</v>
      </c>
      <c r="D2258" s="15" t="s">
        <v>403</v>
      </c>
      <c r="E2258" s="13"/>
      <c r="F2258" s="13"/>
      <c r="G2258" s="13" t="s">
        <v>270</v>
      </c>
      <c r="H2258" s="13">
        <v>2</v>
      </c>
      <c r="I2258" s="55">
        <v>130.19999999999999</v>
      </c>
      <c r="J2258" s="55">
        <v>57866</v>
      </c>
      <c r="K2258" s="15">
        <v>0</v>
      </c>
      <c r="L2258" s="15" t="s">
        <v>41</v>
      </c>
      <c r="M2258" s="62" t="s">
        <v>14</v>
      </c>
      <c r="N2258" s="86" t="s">
        <v>175</v>
      </c>
      <c r="O2258" s="56" t="s">
        <v>857</v>
      </c>
      <c r="S2258" s="56" t="s">
        <v>863</v>
      </c>
      <c r="V2258" s="125"/>
      <c r="W2258" s="125" t="s">
        <v>1017</v>
      </c>
      <c r="X2258" s="65">
        <v>45378</v>
      </c>
      <c r="Y2258" s="65">
        <v>45693</v>
      </c>
      <c r="Z2258" s="69" t="s">
        <v>1080</v>
      </c>
      <c r="AA2258" s="322">
        <v>5000</v>
      </c>
      <c r="AB2258" s="56">
        <v>30</v>
      </c>
      <c r="AC2258" s="56">
        <v>11</v>
      </c>
      <c r="AD2258" s="65">
        <v>45901</v>
      </c>
      <c r="AE2258" s="117">
        <v>134</v>
      </c>
      <c r="AF2258" s="117"/>
      <c r="AP2258" s="58"/>
      <c r="AQ2258" s="58"/>
      <c r="AR2258" s="58"/>
      <c r="AW2258" s="56"/>
      <c r="BD2258" s="56"/>
      <c r="CS2258" s="58">
        <f>+AL2258+AT2258</f>
        <v>0</v>
      </c>
      <c r="CT2258" s="76">
        <f>+BA2258+BG2258+BM2258+BS2258+BY2258+CE2258+CK2258+CQ2258</f>
        <v>0</v>
      </c>
      <c r="CU2258" s="76">
        <f>+CS2258-CT2258</f>
        <v>0</v>
      </c>
      <c r="CV2258" s="81">
        <f>+AE2258-AL2258-AT2258</f>
        <v>134</v>
      </c>
    </row>
    <row r="2259" spans="1:100">
      <c r="A2259" s="56" t="s">
        <v>830</v>
      </c>
      <c r="B2259" s="13">
        <v>112</v>
      </c>
      <c r="C2259" s="15" t="s">
        <v>402</v>
      </c>
      <c r="D2259" s="15" t="s">
        <v>403</v>
      </c>
      <c r="E2259" s="13"/>
      <c r="F2259" s="13"/>
      <c r="G2259" s="13" t="s">
        <v>270</v>
      </c>
      <c r="H2259" s="13">
        <v>2</v>
      </c>
      <c r="I2259" s="55">
        <v>130.19999999999999</v>
      </c>
      <c r="J2259" s="55">
        <v>57866</v>
      </c>
      <c r="K2259" s="15">
        <v>0</v>
      </c>
      <c r="L2259" s="15" t="s">
        <v>41</v>
      </c>
      <c r="M2259" s="62" t="s">
        <v>14</v>
      </c>
      <c r="N2259" s="86" t="s">
        <v>175</v>
      </c>
      <c r="O2259" s="56" t="s">
        <v>857</v>
      </c>
      <c r="S2259" s="56" t="s">
        <v>863</v>
      </c>
      <c r="V2259" s="125"/>
      <c r="W2259" s="125" t="s">
        <v>1017</v>
      </c>
      <c r="X2259" s="65">
        <v>45378</v>
      </c>
      <c r="Y2259" s="65">
        <v>45693</v>
      </c>
      <c r="Z2259" s="69" t="s">
        <v>1080</v>
      </c>
      <c r="AA2259" s="322">
        <v>5000</v>
      </c>
      <c r="AB2259" s="56">
        <v>30</v>
      </c>
      <c r="AC2259" s="56">
        <v>12</v>
      </c>
      <c r="AD2259" s="65">
        <v>45931</v>
      </c>
      <c r="AE2259" s="117">
        <v>134</v>
      </c>
      <c r="AF2259" s="117"/>
      <c r="AP2259" s="58"/>
      <c r="AQ2259" s="58"/>
      <c r="AR2259" s="58"/>
      <c r="AW2259" s="56"/>
      <c r="BD2259" s="56"/>
      <c r="CS2259" s="58">
        <f>+AL2259+AT2259</f>
        <v>0</v>
      </c>
      <c r="CT2259" s="76">
        <f>+BA2259+BG2259+BM2259+BS2259+BY2259+CE2259+CK2259+CQ2259</f>
        <v>0</v>
      </c>
      <c r="CU2259" s="76">
        <f>+CS2259-CT2259</f>
        <v>0</v>
      </c>
      <c r="CV2259" s="81">
        <f>+AE2259-AL2259-AT2259</f>
        <v>134</v>
      </c>
    </row>
    <row r="2260" spans="1:100">
      <c r="A2260" s="56" t="s">
        <v>830</v>
      </c>
      <c r="B2260" s="13">
        <v>112</v>
      </c>
      <c r="C2260" s="15" t="s">
        <v>402</v>
      </c>
      <c r="D2260" s="15" t="s">
        <v>403</v>
      </c>
      <c r="E2260" s="13"/>
      <c r="F2260" s="13"/>
      <c r="G2260" s="13" t="s">
        <v>270</v>
      </c>
      <c r="H2260" s="13">
        <v>2</v>
      </c>
      <c r="I2260" s="55">
        <v>130.19999999999999</v>
      </c>
      <c r="J2260" s="55">
        <v>57866</v>
      </c>
      <c r="K2260" s="15">
        <v>0</v>
      </c>
      <c r="L2260" s="15" t="s">
        <v>41</v>
      </c>
      <c r="M2260" s="62" t="s">
        <v>14</v>
      </c>
      <c r="N2260" s="86" t="s">
        <v>175</v>
      </c>
      <c r="O2260" s="56" t="s">
        <v>857</v>
      </c>
      <c r="S2260" s="56" t="s">
        <v>863</v>
      </c>
      <c r="V2260" s="125"/>
      <c r="W2260" s="125" t="s">
        <v>1017</v>
      </c>
      <c r="X2260" s="65">
        <v>45378</v>
      </c>
      <c r="Y2260" s="65">
        <v>45693</v>
      </c>
      <c r="Z2260" s="69" t="s">
        <v>1080</v>
      </c>
      <c r="AA2260" s="322">
        <v>5000</v>
      </c>
      <c r="AB2260" s="56">
        <v>30</v>
      </c>
      <c r="AC2260" s="56">
        <v>13</v>
      </c>
      <c r="AD2260" s="65">
        <v>45962</v>
      </c>
      <c r="AE2260" s="117">
        <v>134</v>
      </c>
      <c r="AF2260" s="117"/>
      <c r="AP2260" s="58"/>
      <c r="AQ2260" s="58"/>
      <c r="AR2260" s="58"/>
      <c r="AW2260" s="56"/>
      <c r="BD2260" s="56"/>
      <c r="CS2260" s="58">
        <f>+AL2260+AT2260</f>
        <v>0</v>
      </c>
      <c r="CT2260" s="76">
        <f>+BA2260+BG2260+BM2260+BS2260+BY2260+CE2260+CK2260+CQ2260</f>
        <v>0</v>
      </c>
      <c r="CU2260" s="76">
        <f>+CS2260-CT2260</f>
        <v>0</v>
      </c>
      <c r="CV2260" s="81">
        <f>+AE2260-AL2260-AT2260</f>
        <v>134</v>
      </c>
    </row>
    <row r="2261" spans="1:100">
      <c r="A2261" s="56" t="s">
        <v>830</v>
      </c>
      <c r="B2261" s="13">
        <v>112</v>
      </c>
      <c r="C2261" s="15" t="s">
        <v>402</v>
      </c>
      <c r="D2261" s="15" t="s">
        <v>403</v>
      </c>
      <c r="E2261" s="13"/>
      <c r="F2261" s="13"/>
      <c r="G2261" s="13" t="s">
        <v>270</v>
      </c>
      <c r="H2261" s="13">
        <v>2</v>
      </c>
      <c r="I2261" s="55">
        <v>130.19999999999999</v>
      </c>
      <c r="J2261" s="55">
        <v>57866</v>
      </c>
      <c r="K2261" s="15">
        <v>0</v>
      </c>
      <c r="L2261" s="15" t="s">
        <v>41</v>
      </c>
      <c r="M2261" s="62" t="s">
        <v>14</v>
      </c>
      <c r="N2261" s="86" t="s">
        <v>175</v>
      </c>
      <c r="O2261" s="56" t="s">
        <v>857</v>
      </c>
      <c r="S2261" s="56" t="s">
        <v>863</v>
      </c>
      <c r="V2261" s="125"/>
      <c r="W2261" s="125" t="s">
        <v>1017</v>
      </c>
      <c r="X2261" s="65">
        <v>45378</v>
      </c>
      <c r="Y2261" s="65">
        <v>45693</v>
      </c>
      <c r="Z2261" s="69" t="s">
        <v>1080</v>
      </c>
      <c r="AA2261" s="322">
        <v>5000</v>
      </c>
      <c r="AB2261" s="56">
        <v>30</v>
      </c>
      <c r="AC2261" s="56">
        <v>14</v>
      </c>
      <c r="AD2261" s="65">
        <v>45992</v>
      </c>
      <c r="AE2261" s="117">
        <v>134</v>
      </c>
      <c r="AF2261" s="117"/>
      <c r="AP2261" s="58"/>
      <c r="AQ2261" s="58"/>
      <c r="AR2261" s="58"/>
      <c r="AW2261" s="56"/>
      <c r="BD2261" s="56"/>
      <c r="CS2261" s="58">
        <f>+AL2261+AT2261</f>
        <v>0</v>
      </c>
      <c r="CT2261" s="76">
        <f>+BA2261+BG2261+BM2261+BS2261+BY2261+CE2261+CK2261+CQ2261</f>
        <v>0</v>
      </c>
      <c r="CU2261" s="76">
        <f>+CS2261-CT2261</f>
        <v>0</v>
      </c>
      <c r="CV2261" s="81">
        <f>+AE2261-AL2261-AT2261</f>
        <v>134</v>
      </c>
    </row>
    <row r="2262" spans="1:100">
      <c r="A2262" s="56" t="s">
        <v>830</v>
      </c>
      <c r="B2262" s="13">
        <v>112</v>
      </c>
      <c r="C2262" s="15" t="s">
        <v>402</v>
      </c>
      <c r="D2262" s="15" t="s">
        <v>403</v>
      </c>
      <c r="E2262" s="13"/>
      <c r="F2262" s="13"/>
      <c r="G2262" s="13" t="s">
        <v>270</v>
      </c>
      <c r="H2262" s="13">
        <v>2</v>
      </c>
      <c r="I2262" s="55">
        <v>130.19999999999999</v>
      </c>
      <c r="J2262" s="55">
        <v>57866</v>
      </c>
      <c r="K2262" s="15">
        <v>0</v>
      </c>
      <c r="L2262" s="15" t="s">
        <v>41</v>
      </c>
      <c r="M2262" s="62" t="s">
        <v>14</v>
      </c>
      <c r="N2262" s="86" t="s">
        <v>175</v>
      </c>
      <c r="O2262" s="56" t="s">
        <v>857</v>
      </c>
      <c r="S2262" s="56" t="s">
        <v>863</v>
      </c>
      <c r="V2262" s="125"/>
      <c r="W2262" s="125" t="s">
        <v>1017</v>
      </c>
      <c r="X2262" s="65">
        <v>45378</v>
      </c>
      <c r="Y2262" s="65">
        <v>45693</v>
      </c>
      <c r="Z2262" s="69" t="s">
        <v>1080</v>
      </c>
      <c r="AA2262" s="322">
        <v>5000</v>
      </c>
      <c r="AB2262" s="56">
        <v>30</v>
      </c>
      <c r="AC2262" s="56">
        <v>15</v>
      </c>
      <c r="AD2262" s="65">
        <v>46023</v>
      </c>
      <c r="AE2262" s="117">
        <v>134</v>
      </c>
      <c r="AF2262" s="117"/>
      <c r="AP2262" s="58"/>
      <c r="AQ2262" s="58"/>
      <c r="AR2262" s="58"/>
      <c r="AW2262" s="56"/>
      <c r="BD2262" s="56"/>
      <c r="CS2262" s="58">
        <f>+AL2262+AT2262</f>
        <v>0</v>
      </c>
      <c r="CT2262" s="76">
        <f>+BA2262+BG2262+BM2262+BS2262+BY2262+CE2262+CK2262+CQ2262</f>
        <v>0</v>
      </c>
      <c r="CU2262" s="76">
        <f>+CS2262-CT2262</f>
        <v>0</v>
      </c>
      <c r="CV2262" s="81">
        <f>+AE2262-AL2262-AT2262</f>
        <v>134</v>
      </c>
    </row>
    <row r="2263" spans="1:100">
      <c r="A2263" s="56" t="s">
        <v>830</v>
      </c>
      <c r="B2263" s="13">
        <v>112</v>
      </c>
      <c r="C2263" s="15" t="s">
        <v>402</v>
      </c>
      <c r="D2263" s="15" t="s">
        <v>403</v>
      </c>
      <c r="E2263" s="13"/>
      <c r="F2263" s="13"/>
      <c r="G2263" s="13" t="s">
        <v>270</v>
      </c>
      <c r="H2263" s="13">
        <v>2</v>
      </c>
      <c r="I2263" s="55">
        <v>130.19999999999999</v>
      </c>
      <c r="J2263" s="55">
        <v>57866</v>
      </c>
      <c r="K2263" s="15">
        <v>0</v>
      </c>
      <c r="L2263" s="15" t="s">
        <v>41</v>
      </c>
      <c r="M2263" s="62" t="s">
        <v>14</v>
      </c>
      <c r="N2263" s="86" t="s">
        <v>175</v>
      </c>
      <c r="O2263" s="56" t="s">
        <v>857</v>
      </c>
      <c r="S2263" s="56" t="s">
        <v>863</v>
      </c>
      <c r="V2263" s="125"/>
      <c r="W2263" s="125" t="s">
        <v>1017</v>
      </c>
      <c r="X2263" s="65">
        <v>45378</v>
      </c>
      <c r="Y2263" s="65">
        <v>45693</v>
      </c>
      <c r="Z2263" s="69" t="s">
        <v>1080</v>
      </c>
      <c r="AA2263" s="322">
        <v>5000</v>
      </c>
      <c r="AB2263" s="56">
        <v>30</v>
      </c>
      <c r="AC2263" s="56">
        <v>16</v>
      </c>
      <c r="AD2263" s="65">
        <v>46054</v>
      </c>
      <c r="AE2263" s="117">
        <v>134</v>
      </c>
      <c r="AF2263" s="117"/>
      <c r="AP2263" s="58"/>
      <c r="AQ2263" s="58"/>
      <c r="AR2263" s="58"/>
      <c r="AW2263" s="56"/>
      <c r="BD2263" s="56"/>
      <c r="CS2263" s="58">
        <f>+AL2263+AT2263</f>
        <v>0</v>
      </c>
      <c r="CT2263" s="76">
        <f>+BA2263+BG2263+BM2263+BS2263+BY2263+CE2263+CK2263+CQ2263</f>
        <v>0</v>
      </c>
      <c r="CU2263" s="76">
        <f>+CS2263-CT2263</f>
        <v>0</v>
      </c>
      <c r="CV2263" s="81">
        <f>+AE2263-AL2263-AT2263</f>
        <v>134</v>
      </c>
    </row>
    <row r="2264" spans="1:100">
      <c r="A2264" s="56" t="s">
        <v>830</v>
      </c>
      <c r="B2264" s="13">
        <v>112</v>
      </c>
      <c r="C2264" s="15" t="s">
        <v>402</v>
      </c>
      <c r="D2264" s="15" t="s">
        <v>403</v>
      </c>
      <c r="E2264" s="13"/>
      <c r="F2264" s="13"/>
      <c r="G2264" s="13" t="s">
        <v>270</v>
      </c>
      <c r="H2264" s="13">
        <v>2</v>
      </c>
      <c r="I2264" s="55">
        <v>130.19999999999999</v>
      </c>
      <c r="J2264" s="55">
        <v>57866</v>
      </c>
      <c r="K2264" s="15">
        <v>0</v>
      </c>
      <c r="L2264" s="15" t="s">
        <v>41</v>
      </c>
      <c r="M2264" s="62" t="s">
        <v>14</v>
      </c>
      <c r="N2264" s="86" t="s">
        <v>175</v>
      </c>
      <c r="O2264" s="56" t="s">
        <v>857</v>
      </c>
      <c r="S2264" s="56" t="s">
        <v>863</v>
      </c>
      <c r="V2264" s="125"/>
      <c r="W2264" s="125" t="s">
        <v>1017</v>
      </c>
      <c r="X2264" s="65">
        <v>45378</v>
      </c>
      <c r="Y2264" s="65">
        <v>45693</v>
      </c>
      <c r="Z2264" s="69" t="s">
        <v>1080</v>
      </c>
      <c r="AA2264" s="322">
        <v>5000</v>
      </c>
      <c r="AB2264" s="56">
        <v>30</v>
      </c>
      <c r="AC2264" s="56">
        <v>17</v>
      </c>
      <c r="AD2264" s="65">
        <v>46082</v>
      </c>
      <c r="AE2264" s="117">
        <v>134</v>
      </c>
      <c r="AF2264" s="117"/>
      <c r="AP2264" s="58"/>
      <c r="AQ2264" s="58"/>
      <c r="AR2264" s="58"/>
      <c r="AW2264" s="56"/>
      <c r="BD2264" s="56"/>
      <c r="CS2264" s="58">
        <f>+AL2264+AT2264</f>
        <v>0</v>
      </c>
      <c r="CT2264" s="76">
        <f>+BA2264+BG2264+BM2264+BS2264+BY2264+CE2264+CK2264+CQ2264</f>
        <v>0</v>
      </c>
      <c r="CU2264" s="76">
        <f>+CS2264-CT2264</f>
        <v>0</v>
      </c>
      <c r="CV2264" s="81">
        <f>+AE2264-AL2264-AT2264</f>
        <v>134</v>
      </c>
    </row>
    <row r="2265" spans="1:100">
      <c r="A2265" s="56" t="s">
        <v>830</v>
      </c>
      <c r="B2265" s="13">
        <v>112</v>
      </c>
      <c r="C2265" s="15" t="s">
        <v>402</v>
      </c>
      <c r="D2265" s="15" t="s">
        <v>403</v>
      </c>
      <c r="E2265" s="13"/>
      <c r="F2265" s="13"/>
      <c r="G2265" s="13" t="s">
        <v>270</v>
      </c>
      <c r="H2265" s="13">
        <v>2</v>
      </c>
      <c r="I2265" s="55">
        <v>130.19999999999999</v>
      </c>
      <c r="J2265" s="55">
        <v>57866</v>
      </c>
      <c r="K2265" s="15">
        <v>0</v>
      </c>
      <c r="L2265" s="15" t="s">
        <v>41</v>
      </c>
      <c r="M2265" s="62" t="s">
        <v>14</v>
      </c>
      <c r="N2265" s="86" t="s">
        <v>175</v>
      </c>
      <c r="O2265" s="56" t="s">
        <v>857</v>
      </c>
      <c r="S2265" s="56" t="s">
        <v>863</v>
      </c>
      <c r="V2265" s="125"/>
      <c r="W2265" s="125" t="s">
        <v>1017</v>
      </c>
      <c r="X2265" s="65">
        <v>45378</v>
      </c>
      <c r="Y2265" s="65">
        <v>45693</v>
      </c>
      <c r="Z2265" s="69" t="s">
        <v>1080</v>
      </c>
      <c r="AA2265" s="322">
        <v>5000</v>
      </c>
      <c r="AB2265" s="56">
        <v>30</v>
      </c>
      <c r="AC2265" s="56">
        <v>18</v>
      </c>
      <c r="AD2265" s="65">
        <v>46113</v>
      </c>
      <c r="AE2265" s="117">
        <v>134</v>
      </c>
      <c r="AF2265" s="117"/>
      <c r="AP2265" s="58"/>
      <c r="AQ2265" s="58"/>
      <c r="AR2265" s="58"/>
      <c r="AW2265" s="56"/>
      <c r="BD2265" s="56"/>
      <c r="CS2265" s="58">
        <f>+AL2265+AT2265</f>
        <v>0</v>
      </c>
      <c r="CT2265" s="76">
        <f>+BA2265+BG2265+BM2265+BS2265+BY2265+CE2265+CK2265+CQ2265</f>
        <v>0</v>
      </c>
      <c r="CU2265" s="76">
        <f>+CS2265-CT2265</f>
        <v>0</v>
      </c>
      <c r="CV2265" s="81">
        <f>+AE2265-AL2265-AT2265</f>
        <v>134</v>
      </c>
    </row>
    <row r="2266" spans="1:100">
      <c r="A2266" s="56" t="s">
        <v>830</v>
      </c>
      <c r="B2266" s="13">
        <v>112</v>
      </c>
      <c r="C2266" s="15" t="s">
        <v>402</v>
      </c>
      <c r="D2266" s="15" t="s">
        <v>403</v>
      </c>
      <c r="E2266" s="13"/>
      <c r="F2266" s="13"/>
      <c r="G2266" s="13" t="s">
        <v>270</v>
      </c>
      <c r="H2266" s="13">
        <v>2</v>
      </c>
      <c r="I2266" s="55">
        <v>130.19999999999999</v>
      </c>
      <c r="J2266" s="55">
        <v>57866</v>
      </c>
      <c r="K2266" s="15">
        <v>0</v>
      </c>
      <c r="L2266" s="15" t="s">
        <v>41</v>
      </c>
      <c r="M2266" s="62" t="s">
        <v>14</v>
      </c>
      <c r="N2266" s="86" t="s">
        <v>175</v>
      </c>
      <c r="O2266" s="56" t="s">
        <v>857</v>
      </c>
      <c r="S2266" s="56" t="s">
        <v>863</v>
      </c>
      <c r="V2266" s="125"/>
      <c r="W2266" s="125" t="s">
        <v>1017</v>
      </c>
      <c r="X2266" s="65">
        <v>45378</v>
      </c>
      <c r="Y2266" s="65">
        <v>45693</v>
      </c>
      <c r="Z2266" s="69" t="s">
        <v>1080</v>
      </c>
      <c r="AA2266" s="322">
        <v>5000</v>
      </c>
      <c r="AB2266" s="56">
        <v>30</v>
      </c>
      <c r="AC2266" s="56">
        <v>19</v>
      </c>
      <c r="AD2266" s="65">
        <v>46143</v>
      </c>
      <c r="AE2266" s="117">
        <v>134</v>
      </c>
      <c r="AF2266" s="117"/>
      <c r="AP2266" s="58"/>
      <c r="AQ2266" s="58"/>
      <c r="AR2266" s="58"/>
      <c r="AW2266" s="56"/>
      <c r="BD2266" s="56"/>
      <c r="CS2266" s="58">
        <f>+AL2266+AT2266</f>
        <v>0</v>
      </c>
      <c r="CT2266" s="76">
        <f>+BA2266+BG2266+BM2266+BS2266+BY2266+CE2266+CK2266+CQ2266</f>
        <v>0</v>
      </c>
      <c r="CU2266" s="76">
        <f>+CS2266-CT2266</f>
        <v>0</v>
      </c>
      <c r="CV2266" s="81">
        <f>+AE2266-AL2266-AT2266</f>
        <v>134</v>
      </c>
    </row>
    <row r="2267" spans="1:100">
      <c r="A2267" s="56" t="s">
        <v>830</v>
      </c>
      <c r="B2267" s="13">
        <v>112</v>
      </c>
      <c r="C2267" s="15" t="s">
        <v>402</v>
      </c>
      <c r="D2267" s="15" t="s">
        <v>403</v>
      </c>
      <c r="E2267" s="13"/>
      <c r="F2267" s="13"/>
      <c r="G2267" s="13" t="s">
        <v>270</v>
      </c>
      <c r="H2267" s="13">
        <v>2</v>
      </c>
      <c r="I2267" s="55">
        <v>130.19999999999999</v>
      </c>
      <c r="J2267" s="55">
        <v>57866</v>
      </c>
      <c r="K2267" s="15">
        <v>0</v>
      </c>
      <c r="L2267" s="15" t="s">
        <v>41</v>
      </c>
      <c r="M2267" s="62" t="s">
        <v>14</v>
      </c>
      <c r="N2267" s="86" t="s">
        <v>175</v>
      </c>
      <c r="O2267" s="56" t="s">
        <v>857</v>
      </c>
      <c r="S2267" s="56" t="s">
        <v>863</v>
      </c>
      <c r="V2267" s="125"/>
      <c r="W2267" s="125" t="s">
        <v>1017</v>
      </c>
      <c r="X2267" s="65">
        <v>45378</v>
      </c>
      <c r="Y2267" s="65">
        <v>45693</v>
      </c>
      <c r="Z2267" s="69" t="s">
        <v>1080</v>
      </c>
      <c r="AA2267" s="322">
        <v>5000</v>
      </c>
      <c r="AB2267" s="56">
        <v>30</v>
      </c>
      <c r="AC2267" s="56">
        <v>20</v>
      </c>
      <c r="AD2267" s="65">
        <v>46174</v>
      </c>
      <c r="AE2267" s="117">
        <v>134</v>
      </c>
      <c r="AF2267" s="117"/>
      <c r="AP2267" s="58"/>
      <c r="AQ2267" s="58"/>
      <c r="AR2267" s="58"/>
      <c r="AW2267" s="56"/>
      <c r="BD2267" s="56"/>
      <c r="CS2267" s="58">
        <f>+AL2267+AT2267</f>
        <v>0</v>
      </c>
      <c r="CT2267" s="76">
        <f>+BA2267+BG2267+BM2267+BS2267+BY2267+CE2267+CK2267+CQ2267</f>
        <v>0</v>
      </c>
      <c r="CU2267" s="76">
        <f>+CS2267-CT2267</f>
        <v>0</v>
      </c>
      <c r="CV2267" s="81">
        <f>+AE2267-AL2267-AT2267</f>
        <v>134</v>
      </c>
    </row>
    <row r="2268" spans="1:100">
      <c r="A2268" s="56" t="s">
        <v>830</v>
      </c>
      <c r="B2268" s="13">
        <v>112</v>
      </c>
      <c r="C2268" s="15" t="s">
        <v>402</v>
      </c>
      <c r="D2268" s="15" t="s">
        <v>403</v>
      </c>
      <c r="E2268" s="13"/>
      <c r="F2268" s="13"/>
      <c r="G2268" s="13" t="s">
        <v>270</v>
      </c>
      <c r="H2268" s="13">
        <v>2</v>
      </c>
      <c r="I2268" s="55">
        <v>130.19999999999999</v>
      </c>
      <c r="J2268" s="55">
        <v>57866</v>
      </c>
      <c r="K2268" s="15">
        <v>0</v>
      </c>
      <c r="L2268" s="15" t="s">
        <v>41</v>
      </c>
      <c r="M2268" s="62" t="s">
        <v>14</v>
      </c>
      <c r="N2268" s="86" t="s">
        <v>175</v>
      </c>
      <c r="O2268" s="56" t="s">
        <v>857</v>
      </c>
      <c r="S2268" s="56" t="s">
        <v>863</v>
      </c>
      <c r="V2268" s="125"/>
      <c r="W2268" s="125" t="s">
        <v>1017</v>
      </c>
      <c r="X2268" s="65">
        <v>45378</v>
      </c>
      <c r="Y2268" s="65">
        <v>45693</v>
      </c>
      <c r="Z2268" s="69" t="s">
        <v>1080</v>
      </c>
      <c r="AA2268" s="322">
        <v>5000</v>
      </c>
      <c r="AB2268" s="56">
        <v>30</v>
      </c>
      <c r="AC2268" s="56">
        <v>21</v>
      </c>
      <c r="AD2268" s="65">
        <v>46204</v>
      </c>
      <c r="AE2268" s="117">
        <v>134</v>
      </c>
      <c r="AF2268" s="117"/>
      <c r="AP2268" s="58"/>
      <c r="AQ2268" s="58"/>
      <c r="AR2268" s="58"/>
      <c r="AW2268" s="56"/>
      <c r="BD2268" s="56"/>
      <c r="CS2268" s="58">
        <f>+AL2268+AT2268</f>
        <v>0</v>
      </c>
      <c r="CT2268" s="76">
        <f>+BA2268+BG2268+BM2268+BS2268+BY2268+CE2268+CK2268+CQ2268</f>
        <v>0</v>
      </c>
      <c r="CU2268" s="76">
        <f>+CS2268-CT2268</f>
        <v>0</v>
      </c>
      <c r="CV2268" s="81">
        <f>+AE2268-AL2268-AT2268</f>
        <v>134</v>
      </c>
    </row>
    <row r="2269" spans="1:100">
      <c r="A2269" s="56" t="s">
        <v>830</v>
      </c>
      <c r="B2269" s="13">
        <v>112</v>
      </c>
      <c r="C2269" s="15" t="s">
        <v>402</v>
      </c>
      <c r="D2269" s="15" t="s">
        <v>403</v>
      </c>
      <c r="E2269" s="13"/>
      <c r="F2269" s="13"/>
      <c r="G2269" s="13" t="s">
        <v>270</v>
      </c>
      <c r="H2269" s="13">
        <v>2</v>
      </c>
      <c r="I2269" s="55">
        <v>130.19999999999999</v>
      </c>
      <c r="J2269" s="55">
        <v>57866</v>
      </c>
      <c r="K2269" s="15">
        <v>0</v>
      </c>
      <c r="L2269" s="15" t="s">
        <v>41</v>
      </c>
      <c r="M2269" s="62" t="s">
        <v>14</v>
      </c>
      <c r="N2269" s="86" t="s">
        <v>175</v>
      </c>
      <c r="O2269" s="56" t="s">
        <v>857</v>
      </c>
      <c r="S2269" s="56" t="s">
        <v>863</v>
      </c>
      <c r="V2269" s="125"/>
      <c r="W2269" s="125" t="s">
        <v>1017</v>
      </c>
      <c r="X2269" s="65">
        <v>45378</v>
      </c>
      <c r="Y2269" s="65">
        <v>45693</v>
      </c>
      <c r="Z2269" s="69" t="s">
        <v>1080</v>
      </c>
      <c r="AA2269" s="322">
        <v>5000</v>
      </c>
      <c r="AB2269" s="56">
        <v>30</v>
      </c>
      <c r="AC2269" s="56">
        <v>22</v>
      </c>
      <c r="AD2269" s="65">
        <v>46235</v>
      </c>
      <c r="AE2269" s="117">
        <v>134</v>
      </c>
      <c r="AF2269" s="117"/>
      <c r="AP2269" s="58"/>
      <c r="AQ2269" s="58"/>
      <c r="AR2269" s="58"/>
      <c r="AW2269" s="56"/>
      <c r="BD2269" s="56"/>
      <c r="CS2269" s="58">
        <f>+AL2269+AT2269</f>
        <v>0</v>
      </c>
      <c r="CT2269" s="76">
        <f>+BA2269+BG2269+BM2269+BS2269+BY2269+CE2269+CK2269+CQ2269</f>
        <v>0</v>
      </c>
      <c r="CU2269" s="76">
        <f>+CS2269-CT2269</f>
        <v>0</v>
      </c>
      <c r="CV2269" s="81">
        <f>+AE2269-AL2269-AT2269</f>
        <v>134</v>
      </c>
    </row>
    <row r="2270" spans="1:100">
      <c r="A2270" s="56" t="s">
        <v>830</v>
      </c>
      <c r="B2270" s="13">
        <v>112</v>
      </c>
      <c r="C2270" s="15" t="s">
        <v>402</v>
      </c>
      <c r="D2270" s="15" t="s">
        <v>403</v>
      </c>
      <c r="E2270" s="13"/>
      <c r="F2270" s="13"/>
      <c r="G2270" s="13" t="s">
        <v>270</v>
      </c>
      <c r="H2270" s="13">
        <v>2</v>
      </c>
      <c r="I2270" s="55">
        <v>130.19999999999999</v>
      </c>
      <c r="J2270" s="55">
        <v>57866</v>
      </c>
      <c r="K2270" s="15">
        <v>0</v>
      </c>
      <c r="L2270" s="15" t="s">
        <v>41</v>
      </c>
      <c r="M2270" s="62" t="s">
        <v>14</v>
      </c>
      <c r="N2270" s="86" t="s">
        <v>175</v>
      </c>
      <c r="O2270" s="56" t="s">
        <v>857</v>
      </c>
      <c r="S2270" s="56" t="s">
        <v>863</v>
      </c>
      <c r="V2270" s="125"/>
      <c r="W2270" s="125" t="s">
        <v>1017</v>
      </c>
      <c r="X2270" s="65">
        <v>45378</v>
      </c>
      <c r="Y2270" s="65">
        <v>45693</v>
      </c>
      <c r="Z2270" s="69" t="s">
        <v>1080</v>
      </c>
      <c r="AA2270" s="322">
        <v>5000</v>
      </c>
      <c r="AB2270" s="56">
        <v>30</v>
      </c>
      <c r="AC2270" s="56">
        <v>23</v>
      </c>
      <c r="AD2270" s="65">
        <v>46266</v>
      </c>
      <c r="AE2270" s="117">
        <v>134</v>
      </c>
      <c r="AF2270" s="117"/>
      <c r="AP2270" s="58"/>
      <c r="AQ2270" s="58"/>
      <c r="AR2270" s="58"/>
      <c r="AW2270" s="56"/>
      <c r="BD2270" s="56"/>
      <c r="CS2270" s="58">
        <f>+AL2270+AT2270</f>
        <v>0</v>
      </c>
      <c r="CT2270" s="76">
        <f>+BA2270+BG2270+BM2270+BS2270+BY2270+CE2270+CK2270+CQ2270</f>
        <v>0</v>
      </c>
      <c r="CU2270" s="76">
        <f>+CS2270-CT2270</f>
        <v>0</v>
      </c>
      <c r="CV2270" s="81">
        <f>+AE2270-AL2270-AT2270</f>
        <v>134</v>
      </c>
    </row>
    <row r="2271" spans="1:100">
      <c r="A2271" s="56" t="s">
        <v>830</v>
      </c>
      <c r="B2271" s="13">
        <v>112</v>
      </c>
      <c r="C2271" s="15" t="s">
        <v>402</v>
      </c>
      <c r="D2271" s="15" t="s">
        <v>403</v>
      </c>
      <c r="E2271" s="13"/>
      <c r="F2271" s="13"/>
      <c r="G2271" s="13" t="s">
        <v>270</v>
      </c>
      <c r="H2271" s="13">
        <v>2</v>
      </c>
      <c r="I2271" s="55">
        <v>130.19999999999999</v>
      </c>
      <c r="J2271" s="55">
        <v>57866</v>
      </c>
      <c r="K2271" s="15">
        <v>0</v>
      </c>
      <c r="L2271" s="15" t="s">
        <v>41</v>
      </c>
      <c r="M2271" s="62" t="s">
        <v>14</v>
      </c>
      <c r="N2271" s="86" t="s">
        <v>175</v>
      </c>
      <c r="O2271" s="56" t="s">
        <v>857</v>
      </c>
      <c r="S2271" s="56" t="s">
        <v>863</v>
      </c>
      <c r="V2271" s="125"/>
      <c r="W2271" s="125" t="s">
        <v>1017</v>
      </c>
      <c r="X2271" s="65">
        <v>45378</v>
      </c>
      <c r="Y2271" s="65">
        <v>45693</v>
      </c>
      <c r="Z2271" s="69" t="s">
        <v>1080</v>
      </c>
      <c r="AA2271" s="322">
        <v>5000</v>
      </c>
      <c r="AB2271" s="56">
        <v>30</v>
      </c>
      <c r="AC2271" s="56">
        <v>24</v>
      </c>
      <c r="AD2271" s="65">
        <v>46296</v>
      </c>
      <c r="AE2271" s="117">
        <v>134</v>
      </c>
      <c r="AF2271" s="117"/>
      <c r="AP2271" s="58"/>
      <c r="AQ2271" s="58"/>
      <c r="AR2271" s="58"/>
      <c r="AW2271" s="56"/>
      <c r="BD2271" s="56"/>
      <c r="CS2271" s="58">
        <f>+AL2271+AT2271</f>
        <v>0</v>
      </c>
      <c r="CT2271" s="76">
        <f>+BA2271+BG2271+BM2271+BS2271+BY2271+CE2271+CK2271+CQ2271</f>
        <v>0</v>
      </c>
      <c r="CU2271" s="76">
        <f>+CS2271-CT2271</f>
        <v>0</v>
      </c>
      <c r="CV2271" s="81">
        <f>+AE2271-AL2271-AT2271</f>
        <v>134</v>
      </c>
    </row>
    <row r="2272" spans="1:100">
      <c r="A2272" s="56" t="s">
        <v>830</v>
      </c>
      <c r="B2272" s="13">
        <v>112</v>
      </c>
      <c r="C2272" s="15" t="s">
        <v>402</v>
      </c>
      <c r="D2272" s="15" t="s">
        <v>403</v>
      </c>
      <c r="E2272" s="13"/>
      <c r="F2272" s="13"/>
      <c r="G2272" s="13" t="s">
        <v>270</v>
      </c>
      <c r="H2272" s="13">
        <v>2</v>
      </c>
      <c r="I2272" s="55">
        <v>130.19999999999999</v>
      </c>
      <c r="J2272" s="55">
        <v>57866</v>
      </c>
      <c r="K2272" s="15">
        <v>0</v>
      </c>
      <c r="L2272" s="15" t="s">
        <v>41</v>
      </c>
      <c r="M2272" s="62" t="s">
        <v>14</v>
      </c>
      <c r="N2272" s="86" t="s">
        <v>175</v>
      </c>
      <c r="O2272" s="56" t="s">
        <v>857</v>
      </c>
      <c r="S2272" s="56" t="s">
        <v>863</v>
      </c>
      <c r="V2272" s="125"/>
      <c r="W2272" s="125" t="s">
        <v>1017</v>
      </c>
      <c r="X2272" s="65">
        <v>45378</v>
      </c>
      <c r="Y2272" s="65">
        <v>45693</v>
      </c>
      <c r="Z2272" s="69" t="s">
        <v>1080</v>
      </c>
      <c r="AA2272" s="322">
        <v>5000</v>
      </c>
      <c r="AB2272" s="56">
        <v>30</v>
      </c>
      <c r="AC2272" s="56">
        <v>25</v>
      </c>
      <c r="AD2272" s="65">
        <v>46327</v>
      </c>
      <c r="AE2272" s="117">
        <v>134</v>
      </c>
      <c r="AF2272" s="117"/>
      <c r="AP2272" s="58"/>
      <c r="AQ2272" s="58"/>
      <c r="AR2272" s="58"/>
      <c r="AW2272" s="56"/>
      <c r="BD2272" s="56"/>
      <c r="CS2272" s="58">
        <f>+AL2272+AT2272</f>
        <v>0</v>
      </c>
      <c r="CT2272" s="76">
        <f>+BA2272+BG2272+BM2272+BS2272+BY2272+CE2272+CK2272+CQ2272</f>
        <v>0</v>
      </c>
      <c r="CU2272" s="76">
        <f>+CS2272-CT2272</f>
        <v>0</v>
      </c>
      <c r="CV2272" s="81">
        <f>+AE2272-AL2272-AT2272</f>
        <v>134</v>
      </c>
    </row>
    <row r="2273" spans="1:100">
      <c r="A2273" s="56" t="s">
        <v>830</v>
      </c>
      <c r="B2273" s="13">
        <v>112</v>
      </c>
      <c r="C2273" s="15" t="s">
        <v>402</v>
      </c>
      <c r="D2273" s="15" t="s">
        <v>403</v>
      </c>
      <c r="E2273" s="13"/>
      <c r="F2273" s="13"/>
      <c r="G2273" s="13" t="s">
        <v>270</v>
      </c>
      <c r="H2273" s="13">
        <v>2</v>
      </c>
      <c r="I2273" s="55">
        <v>130.19999999999999</v>
      </c>
      <c r="J2273" s="55">
        <v>57866</v>
      </c>
      <c r="K2273" s="15">
        <v>0</v>
      </c>
      <c r="L2273" s="15" t="s">
        <v>41</v>
      </c>
      <c r="M2273" s="62" t="s">
        <v>14</v>
      </c>
      <c r="N2273" s="86" t="s">
        <v>175</v>
      </c>
      <c r="O2273" s="56" t="s">
        <v>857</v>
      </c>
      <c r="S2273" s="56" t="s">
        <v>863</v>
      </c>
      <c r="V2273" s="125"/>
      <c r="W2273" s="125" t="s">
        <v>1017</v>
      </c>
      <c r="X2273" s="65">
        <v>45378</v>
      </c>
      <c r="Y2273" s="65">
        <v>45693</v>
      </c>
      <c r="Z2273" s="69" t="s">
        <v>1080</v>
      </c>
      <c r="AA2273" s="322">
        <v>5000</v>
      </c>
      <c r="AB2273" s="56">
        <v>30</v>
      </c>
      <c r="AC2273" s="56">
        <v>26</v>
      </c>
      <c r="AD2273" s="65">
        <v>46357</v>
      </c>
      <c r="AE2273" s="117">
        <v>134</v>
      </c>
      <c r="AF2273" s="117"/>
      <c r="AP2273" s="58"/>
      <c r="AQ2273" s="58"/>
      <c r="AR2273" s="58"/>
      <c r="AW2273" s="56"/>
      <c r="BD2273" s="56"/>
      <c r="CS2273" s="58">
        <f>+AL2273+AT2273</f>
        <v>0</v>
      </c>
      <c r="CT2273" s="76">
        <f>+BA2273+BG2273+BM2273+BS2273+BY2273+CE2273+CK2273+CQ2273</f>
        <v>0</v>
      </c>
      <c r="CU2273" s="76">
        <f>+CS2273-CT2273</f>
        <v>0</v>
      </c>
      <c r="CV2273" s="81">
        <f>+AE2273-AL2273-AT2273</f>
        <v>134</v>
      </c>
    </row>
    <row r="2274" spans="1:100">
      <c r="A2274" s="56" t="s">
        <v>830</v>
      </c>
      <c r="B2274" s="13">
        <v>112</v>
      </c>
      <c r="C2274" s="15" t="s">
        <v>402</v>
      </c>
      <c r="D2274" s="15" t="s">
        <v>403</v>
      </c>
      <c r="E2274" s="13"/>
      <c r="F2274" s="13"/>
      <c r="G2274" s="13" t="s">
        <v>270</v>
      </c>
      <c r="H2274" s="13">
        <v>2</v>
      </c>
      <c r="I2274" s="55">
        <v>130.19999999999999</v>
      </c>
      <c r="J2274" s="55">
        <v>57866</v>
      </c>
      <c r="K2274" s="15">
        <v>0</v>
      </c>
      <c r="L2274" s="15" t="s">
        <v>41</v>
      </c>
      <c r="M2274" s="62" t="s">
        <v>14</v>
      </c>
      <c r="N2274" s="86" t="s">
        <v>175</v>
      </c>
      <c r="O2274" s="56" t="s">
        <v>857</v>
      </c>
      <c r="S2274" s="56" t="s">
        <v>863</v>
      </c>
      <c r="V2274" s="125"/>
      <c r="W2274" s="125" t="s">
        <v>1017</v>
      </c>
      <c r="X2274" s="65">
        <v>45378</v>
      </c>
      <c r="Y2274" s="65">
        <v>45693</v>
      </c>
      <c r="Z2274" s="69" t="s">
        <v>1080</v>
      </c>
      <c r="AA2274" s="322">
        <v>5000</v>
      </c>
      <c r="AB2274" s="56">
        <v>30</v>
      </c>
      <c r="AC2274" s="56">
        <v>27</v>
      </c>
      <c r="AD2274" s="65">
        <v>46388</v>
      </c>
      <c r="AE2274" s="117">
        <v>134</v>
      </c>
      <c r="AF2274" s="117"/>
      <c r="AP2274" s="58"/>
      <c r="AQ2274" s="58"/>
      <c r="AR2274" s="58"/>
      <c r="AW2274" s="56"/>
      <c r="BD2274" s="56"/>
      <c r="CS2274" s="58">
        <f>+AL2274+AT2274</f>
        <v>0</v>
      </c>
      <c r="CT2274" s="76">
        <f>+BA2274+BG2274+BM2274+BS2274+BY2274+CE2274+CK2274+CQ2274</f>
        <v>0</v>
      </c>
      <c r="CU2274" s="76">
        <f>+CS2274-CT2274</f>
        <v>0</v>
      </c>
      <c r="CV2274" s="81">
        <f>+AE2274-AL2274-AT2274</f>
        <v>134</v>
      </c>
    </row>
    <row r="2275" spans="1:100">
      <c r="A2275" s="56" t="s">
        <v>830</v>
      </c>
      <c r="B2275" s="13">
        <v>112</v>
      </c>
      <c r="C2275" s="15" t="s">
        <v>402</v>
      </c>
      <c r="D2275" s="15" t="s">
        <v>403</v>
      </c>
      <c r="E2275" s="13"/>
      <c r="F2275" s="13"/>
      <c r="G2275" s="13" t="s">
        <v>270</v>
      </c>
      <c r="H2275" s="13">
        <v>2</v>
      </c>
      <c r="I2275" s="55">
        <v>130.19999999999999</v>
      </c>
      <c r="J2275" s="55">
        <v>57866</v>
      </c>
      <c r="K2275" s="15">
        <v>0</v>
      </c>
      <c r="L2275" s="15" t="s">
        <v>41</v>
      </c>
      <c r="M2275" s="62" t="s">
        <v>14</v>
      </c>
      <c r="N2275" s="86" t="s">
        <v>175</v>
      </c>
      <c r="O2275" s="56" t="s">
        <v>857</v>
      </c>
      <c r="S2275" s="56" t="s">
        <v>863</v>
      </c>
      <c r="V2275" s="125"/>
      <c r="W2275" s="125" t="s">
        <v>1017</v>
      </c>
      <c r="X2275" s="65">
        <v>45378</v>
      </c>
      <c r="Y2275" s="65">
        <v>45693</v>
      </c>
      <c r="Z2275" s="69" t="s">
        <v>1080</v>
      </c>
      <c r="AA2275" s="322">
        <v>5000</v>
      </c>
      <c r="AB2275" s="56">
        <v>30</v>
      </c>
      <c r="AC2275" s="56">
        <v>28</v>
      </c>
      <c r="AD2275" s="65">
        <v>46419</v>
      </c>
      <c r="AE2275" s="117">
        <v>134</v>
      </c>
      <c r="AF2275" s="117"/>
      <c r="AP2275" s="58"/>
      <c r="AQ2275" s="58"/>
      <c r="AR2275" s="58"/>
      <c r="AW2275" s="56"/>
      <c r="BD2275" s="56"/>
      <c r="CS2275" s="58">
        <f>+AL2275+AT2275</f>
        <v>0</v>
      </c>
      <c r="CT2275" s="76">
        <f>+BA2275+BG2275+BM2275+BS2275+BY2275+CE2275+CK2275+CQ2275</f>
        <v>0</v>
      </c>
      <c r="CU2275" s="76">
        <f>+CS2275-CT2275</f>
        <v>0</v>
      </c>
      <c r="CV2275" s="81">
        <f>+AE2275-AL2275-AT2275</f>
        <v>134</v>
      </c>
    </row>
    <row r="2276" spans="1:100">
      <c r="A2276" s="56" t="s">
        <v>830</v>
      </c>
      <c r="B2276" s="13">
        <v>112</v>
      </c>
      <c r="C2276" s="15" t="s">
        <v>402</v>
      </c>
      <c r="D2276" s="15" t="s">
        <v>403</v>
      </c>
      <c r="E2276" s="13"/>
      <c r="F2276" s="13"/>
      <c r="G2276" s="13" t="s">
        <v>270</v>
      </c>
      <c r="H2276" s="13">
        <v>2</v>
      </c>
      <c r="I2276" s="55">
        <v>130.19999999999999</v>
      </c>
      <c r="J2276" s="55">
        <v>57866</v>
      </c>
      <c r="K2276" s="15">
        <v>0</v>
      </c>
      <c r="L2276" s="15" t="s">
        <v>41</v>
      </c>
      <c r="M2276" s="62" t="s">
        <v>14</v>
      </c>
      <c r="N2276" s="86" t="s">
        <v>175</v>
      </c>
      <c r="O2276" s="56" t="s">
        <v>857</v>
      </c>
      <c r="S2276" s="56" t="s">
        <v>863</v>
      </c>
      <c r="V2276" s="125"/>
      <c r="W2276" s="125" t="s">
        <v>1017</v>
      </c>
      <c r="X2276" s="65">
        <v>45378</v>
      </c>
      <c r="Y2276" s="65">
        <v>45693</v>
      </c>
      <c r="Z2276" s="69" t="s">
        <v>1080</v>
      </c>
      <c r="AA2276" s="322">
        <v>5000</v>
      </c>
      <c r="AB2276" s="56">
        <v>30</v>
      </c>
      <c r="AC2276" s="56">
        <v>29</v>
      </c>
      <c r="AD2276" s="65">
        <v>46447</v>
      </c>
      <c r="AE2276" s="117">
        <v>134</v>
      </c>
      <c r="AF2276" s="117"/>
      <c r="AP2276" s="58"/>
      <c r="AQ2276" s="58"/>
      <c r="AR2276" s="58"/>
      <c r="AW2276" s="56"/>
      <c r="BD2276" s="56"/>
      <c r="CS2276" s="58">
        <f>+AL2276+AT2276</f>
        <v>0</v>
      </c>
      <c r="CT2276" s="76">
        <f>+BA2276+BG2276+BM2276+BS2276+BY2276+CE2276+CK2276+CQ2276</f>
        <v>0</v>
      </c>
      <c r="CU2276" s="76">
        <f>+CS2276-CT2276</f>
        <v>0</v>
      </c>
      <c r="CV2276" s="81">
        <f>+AE2276-AL2276-AT2276</f>
        <v>134</v>
      </c>
    </row>
    <row r="2277" spans="1:100">
      <c r="A2277" s="56" t="s">
        <v>830</v>
      </c>
      <c r="B2277" s="13">
        <v>112</v>
      </c>
      <c r="C2277" s="15" t="s">
        <v>402</v>
      </c>
      <c r="D2277" s="15" t="s">
        <v>403</v>
      </c>
      <c r="E2277" s="13"/>
      <c r="F2277" s="13"/>
      <c r="G2277" s="13" t="s">
        <v>270</v>
      </c>
      <c r="H2277" s="13">
        <v>2</v>
      </c>
      <c r="I2277" s="55">
        <v>130.19999999999999</v>
      </c>
      <c r="J2277" s="55">
        <v>57866</v>
      </c>
      <c r="K2277" s="15">
        <v>0</v>
      </c>
      <c r="L2277" s="15" t="s">
        <v>41</v>
      </c>
      <c r="M2277" s="62" t="s">
        <v>14</v>
      </c>
      <c r="N2277" s="86" t="s">
        <v>175</v>
      </c>
      <c r="O2277" s="56" t="s">
        <v>857</v>
      </c>
      <c r="S2277" s="56" t="s">
        <v>863</v>
      </c>
      <c r="V2277" s="125"/>
      <c r="W2277" s="125" t="s">
        <v>1017</v>
      </c>
      <c r="X2277" s="65">
        <v>45378</v>
      </c>
      <c r="Y2277" s="65">
        <v>45693</v>
      </c>
      <c r="Z2277" s="69" t="s">
        <v>1080</v>
      </c>
      <c r="AA2277" s="322">
        <v>5000</v>
      </c>
      <c r="AB2277" s="56">
        <v>30</v>
      </c>
      <c r="AC2277" s="56">
        <v>30</v>
      </c>
      <c r="AD2277" s="65">
        <v>46478</v>
      </c>
      <c r="AE2277" s="117">
        <v>114</v>
      </c>
      <c r="AF2277" s="117"/>
      <c r="AP2277" s="58"/>
      <c r="AQ2277" s="58"/>
      <c r="AR2277" s="58"/>
      <c r="AW2277" s="56"/>
      <c r="BD2277" s="56"/>
      <c r="CS2277" s="58">
        <f>+AL2277+AT2277</f>
        <v>0</v>
      </c>
      <c r="CT2277" s="76">
        <f>+BA2277+BG2277+BM2277+BS2277+BY2277+CE2277+CK2277+CQ2277</f>
        <v>0</v>
      </c>
      <c r="CU2277" s="76">
        <f>+CS2277-CT2277</f>
        <v>0</v>
      </c>
      <c r="CV2277" s="81">
        <f>+AE2277-AL2277-AT2277</f>
        <v>114</v>
      </c>
    </row>
    <row r="2278" spans="1:100">
      <c r="A2278" s="56" t="s">
        <v>669</v>
      </c>
      <c r="B2278" s="13">
        <v>26</v>
      </c>
      <c r="C2278" s="15" t="s">
        <v>402</v>
      </c>
      <c r="D2278" s="15" t="s">
        <v>403</v>
      </c>
      <c r="E2278" s="13"/>
      <c r="F2278" s="13"/>
      <c r="G2278" s="13" t="s">
        <v>256</v>
      </c>
      <c r="H2278" s="13">
        <v>6</v>
      </c>
      <c r="I2278" s="55">
        <v>152.71</v>
      </c>
      <c r="J2278" s="55">
        <v>47499</v>
      </c>
      <c r="K2278" s="15">
        <v>0</v>
      </c>
      <c r="L2278" s="15" t="s">
        <v>41</v>
      </c>
      <c r="M2278" s="62" t="s">
        <v>14</v>
      </c>
      <c r="N2278" s="56">
        <v>40690645</v>
      </c>
      <c r="O2278" s="56" t="s">
        <v>866</v>
      </c>
      <c r="S2278" s="56" t="s">
        <v>465</v>
      </c>
      <c r="T2278" s="125" t="s">
        <v>256</v>
      </c>
      <c r="U2278" s="125">
        <v>6</v>
      </c>
      <c r="V2278" s="144">
        <v>152.71</v>
      </c>
      <c r="W2278" s="144" t="s">
        <v>1017</v>
      </c>
      <c r="X2278" s="65">
        <v>45396</v>
      </c>
      <c r="Y2278" s="65">
        <v>45588</v>
      </c>
      <c r="Z2278" s="69" t="s">
        <v>1080</v>
      </c>
      <c r="AA2278" s="322">
        <v>77680</v>
      </c>
      <c r="AB2278" s="56">
        <v>84</v>
      </c>
      <c r="AC2278" s="56">
        <v>0</v>
      </c>
      <c r="AD2278" s="65">
        <v>45399</v>
      </c>
      <c r="AE2278" s="117">
        <v>150</v>
      </c>
      <c r="AF2278" s="117"/>
      <c r="AG2278" s="56" t="s">
        <v>441</v>
      </c>
      <c r="AH2278" s="65">
        <v>45399</v>
      </c>
      <c r="AI2278" s="65"/>
      <c r="AJ2278" s="65"/>
      <c r="AK2278" s="56" t="s">
        <v>867</v>
      </c>
      <c r="AL2278" s="58">
        <v>150</v>
      </c>
      <c r="AN2278" s="58" t="s">
        <v>1573</v>
      </c>
      <c r="AP2278" s="58"/>
      <c r="AQ2278" s="58"/>
      <c r="AR2278" s="58"/>
      <c r="AW2278" s="65">
        <v>45396</v>
      </c>
      <c r="AX2278" s="56">
        <v>35460</v>
      </c>
      <c r="AY2278" s="56">
        <v>570</v>
      </c>
      <c r="AZ2278" s="56">
        <v>3.7549999999999999</v>
      </c>
      <c r="BA2278" s="58">
        <f>+AY2278/AZ2278</f>
        <v>151.79760319573901</v>
      </c>
      <c r="BD2278" s="56"/>
      <c r="CS2278" s="58">
        <f>+AL2278+AT2278</f>
        <v>150</v>
      </c>
      <c r="CT2278" s="76">
        <f>+BA2278+BG2278+BM2278+BS2278+BY2278+CE2278+CK2278+CQ2278</f>
        <v>151.79760319573901</v>
      </c>
      <c r="CU2278" s="76">
        <f>+CS2278-CT2278</f>
        <v>-1.7976031957390148</v>
      </c>
      <c r="CV2278" s="81">
        <f>+AE2278-AL2278-AT2278</f>
        <v>0</v>
      </c>
    </row>
    <row r="2279" spans="1:100">
      <c r="A2279" s="56" t="s">
        <v>669</v>
      </c>
      <c r="B2279" s="13">
        <v>26</v>
      </c>
      <c r="C2279" s="15" t="s">
        <v>402</v>
      </c>
      <c r="D2279" s="15" t="s">
        <v>403</v>
      </c>
      <c r="E2279" s="13"/>
      <c r="F2279" s="13"/>
      <c r="G2279" s="13" t="s">
        <v>256</v>
      </c>
      <c r="H2279" s="13">
        <v>6</v>
      </c>
      <c r="I2279" s="55">
        <v>152.71</v>
      </c>
      <c r="J2279" s="55">
        <v>47499</v>
      </c>
      <c r="K2279" s="15">
        <v>0</v>
      </c>
      <c r="L2279" s="15" t="s">
        <v>41</v>
      </c>
      <c r="M2279" s="62" t="s">
        <v>14</v>
      </c>
      <c r="N2279" s="56">
        <v>40690645</v>
      </c>
      <c r="O2279" s="56" t="s">
        <v>866</v>
      </c>
      <c r="S2279" s="56" t="s">
        <v>465</v>
      </c>
      <c r="T2279" s="125" t="s">
        <v>256</v>
      </c>
      <c r="U2279" s="125">
        <v>6</v>
      </c>
      <c r="V2279" s="144">
        <v>152.71</v>
      </c>
      <c r="W2279" s="144" t="s">
        <v>1017</v>
      </c>
      <c r="X2279" s="65">
        <v>45396</v>
      </c>
      <c r="Y2279" s="65">
        <v>45588</v>
      </c>
      <c r="Z2279" s="69" t="s">
        <v>1080</v>
      </c>
      <c r="AA2279" s="322">
        <v>77680</v>
      </c>
      <c r="AB2279" s="56">
        <v>84</v>
      </c>
      <c r="AC2279" s="56">
        <v>0</v>
      </c>
      <c r="AD2279" s="65">
        <v>45428</v>
      </c>
      <c r="AE2279" s="117">
        <v>4850</v>
      </c>
      <c r="AF2279" s="117"/>
      <c r="AG2279" s="56" t="s">
        <v>441</v>
      </c>
      <c r="AH2279" s="65">
        <v>45428</v>
      </c>
      <c r="AI2279" s="65"/>
      <c r="AJ2279" s="65"/>
      <c r="AK2279" s="56" t="s">
        <v>868</v>
      </c>
      <c r="AL2279" s="58">
        <v>4850</v>
      </c>
      <c r="AN2279" s="58" t="s">
        <v>1575</v>
      </c>
      <c r="AP2279" s="58"/>
      <c r="AQ2279" s="58"/>
      <c r="AR2279" s="58"/>
      <c r="AW2279" s="65">
        <v>45402</v>
      </c>
      <c r="AX2279" s="56">
        <v>2554</v>
      </c>
      <c r="BA2279" s="58">
        <v>4850</v>
      </c>
      <c r="BD2279" s="56"/>
      <c r="CS2279" s="58">
        <f>+AL2279+AT2279</f>
        <v>4850</v>
      </c>
      <c r="CT2279" s="76">
        <f>+BA2279+BG2279+BM2279+BS2279+BY2279+CE2279+CK2279+CQ2279</f>
        <v>4850</v>
      </c>
      <c r="CU2279" s="76">
        <f>+CS2279-CT2279</f>
        <v>0</v>
      </c>
      <c r="CV2279" s="81">
        <f>+AE2279-AL2279-AT2279</f>
        <v>0</v>
      </c>
    </row>
    <row r="2280" spans="1:100">
      <c r="A2280" s="56" t="s">
        <v>669</v>
      </c>
      <c r="B2280" s="13">
        <v>26</v>
      </c>
      <c r="C2280" s="15" t="s">
        <v>402</v>
      </c>
      <c r="D2280" s="15" t="s">
        <v>403</v>
      </c>
      <c r="E2280" s="13"/>
      <c r="F2280" s="13"/>
      <c r="G2280" s="13" t="s">
        <v>256</v>
      </c>
      <c r="H2280" s="13">
        <v>6</v>
      </c>
      <c r="I2280" s="55">
        <v>152.71</v>
      </c>
      <c r="J2280" s="55">
        <v>47499</v>
      </c>
      <c r="K2280" s="15">
        <v>0</v>
      </c>
      <c r="L2280" s="15" t="s">
        <v>41</v>
      </c>
      <c r="M2280" s="62" t="s">
        <v>14</v>
      </c>
      <c r="N2280" s="56">
        <v>40690645</v>
      </c>
      <c r="O2280" s="56" t="s">
        <v>866</v>
      </c>
      <c r="S2280" s="56" t="s">
        <v>465</v>
      </c>
      <c r="T2280" s="125" t="s">
        <v>256</v>
      </c>
      <c r="U2280" s="125">
        <v>6</v>
      </c>
      <c r="V2280" s="144">
        <v>152.71</v>
      </c>
      <c r="W2280" s="144" t="s">
        <v>1017</v>
      </c>
      <c r="X2280" s="65">
        <v>45396</v>
      </c>
      <c r="Y2280" s="65">
        <v>45588</v>
      </c>
      <c r="Z2280" s="69" t="s">
        <v>1080</v>
      </c>
      <c r="AA2280" s="322">
        <v>77680</v>
      </c>
      <c r="AB2280" s="56">
        <v>84</v>
      </c>
      <c r="AC2280" s="56">
        <v>1</v>
      </c>
      <c r="AD2280" s="65">
        <v>45447</v>
      </c>
      <c r="AE2280" s="117">
        <v>866</v>
      </c>
      <c r="AF2280" s="117"/>
      <c r="AG2280" s="56" t="s">
        <v>441</v>
      </c>
      <c r="AH2280" s="65">
        <v>45576</v>
      </c>
      <c r="AI2280" s="65"/>
      <c r="AJ2280" s="65"/>
      <c r="AK2280" s="56" t="s">
        <v>1569</v>
      </c>
      <c r="AL2280" s="58">
        <v>5652</v>
      </c>
      <c r="AN2280" s="58" t="s">
        <v>1577</v>
      </c>
      <c r="AP2280" s="58"/>
      <c r="AQ2280" s="58"/>
      <c r="AR2280" s="58"/>
      <c r="AW2280" s="65">
        <v>45446</v>
      </c>
      <c r="AX2280" s="56">
        <v>2733</v>
      </c>
      <c r="BA2280" s="198">
        <v>5652</v>
      </c>
      <c r="BD2280" s="56"/>
      <c r="CS2280" s="58">
        <f>+AL2280+AT2280</f>
        <v>5652</v>
      </c>
      <c r="CT2280" s="76">
        <f>+BA2280+BG2280+BM2280+BS2280+BY2280+CE2280+CK2280+CQ2280</f>
        <v>5652</v>
      </c>
      <c r="CU2280" s="76">
        <f>+CS2280-CT2280</f>
        <v>0</v>
      </c>
      <c r="CV2280" s="81">
        <f>+AE2280-AL2280-AT2280</f>
        <v>-4786</v>
      </c>
    </row>
    <row r="2281" spans="1:100">
      <c r="A2281" s="56" t="s">
        <v>669</v>
      </c>
      <c r="B2281" s="13">
        <v>26</v>
      </c>
      <c r="C2281" s="15" t="s">
        <v>402</v>
      </c>
      <c r="D2281" s="15" t="s">
        <v>403</v>
      </c>
      <c r="E2281" s="13"/>
      <c r="F2281" s="13"/>
      <c r="G2281" s="13" t="s">
        <v>256</v>
      </c>
      <c r="H2281" s="13">
        <v>6</v>
      </c>
      <c r="I2281" s="55">
        <v>152.71</v>
      </c>
      <c r="J2281" s="55">
        <v>47499</v>
      </c>
      <c r="K2281" s="15">
        <v>0</v>
      </c>
      <c r="L2281" s="15" t="s">
        <v>41</v>
      </c>
      <c r="M2281" s="62" t="s">
        <v>14</v>
      </c>
      <c r="N2281" s="56">
        <v>40690645</v>
      </c>
      <c r="O2281" s="56" t="s">
        <v>866</v>
      </c>
      <c r="S2281" s="56" t="s">
        <v>465</v>
      </c>
      <c r="T2281" s="125" t="s">
        <v>256</v>
      </c>
      <c r="U2281" s="125">
        <v>6</v>
      </c>
      <c r="V2281" s="144">
        <v>152.71</v>
      </c>
      <c r="W2281" s="144" t="s">
        <v>1017</v>
      </c>
      <c r="X2281" s="65">
        <v>45396</v>
      </c>
      <c r="Y2281" s="65">
        <v>45588</v>
      </c>
      <c r="Z2281" s="69" t="s">
        <v>1080</v>
      </c>
      <c r="AA2281" s="322">
        <v>77680</v>
      </c>
      <c r="AB2281" s="56">
        <v>84</v>
      </c>
      <c r="AC2281" s="56">
        <v>2</v>
      </c>
      <c r="AD2281" s="65">
        <v>45477</v>
      </c>
      <c r="AE2281" s="117">
        <v>866</v>
      </c>
      <c r="AF2281" s="117"/>
      <c r="AG2281" s="56" t="s">
        <v>441</v>
      </c>
      <c r="AH2281" s="65">
        <v>45582</v>
      </c>
      <c r="AI2281" s="65"/>
      <c r="AJ2281" s="65"/>
      <c r="AK2281" s="56" t="s">
        <v>1571</v>
      </c>
      <c r="AL2281" s="58">
        <v>4848</v>
      </c>
      <c r="AN2281" s="58" t="s">
        <v>1579</v>
      </c>
      <c r="AP2281" s="58"/>
      <c r="AQ2281" s="58"/>
      <c r="AR2281" s="58"/>
      <c r="AW2281" s="65">
        <v>45582</v>
      </c>
      <c r="AX2281" s="56">
        <v>3290</v>
      </c>
      <c r="BA2281" s="198">
        <v>4848</v>
      </c>
      <c r="BD2281" s="56"/>
      <c r="CS2281" s="58">
        <f>+AL2281+AT2281</f>
        <v>4848</v>
      </c>
      <c r="CT2281" s="76">
        <f>+BA2281+BG2281+BM2281+BS2281+BY2281+CE2281+CK2281+CQ2281</f>
        <v>4848</v>
      </c>
      <c r="CU2281" s="76">
        <f>+CS2281-CT2281</f>
        <v>0</v>
      </c>
      <c r="CV2281" s="81">
        <f>+AE2281-AL2281-AT2281</f>
        <v>-3982</v>
      </c>
    </row>
    <row r="2282" spans="1:100">
      <c r="A2282" s="56" t="s">
        <v>669</v>
      </c>
      <c r="B2282" s="13">
        <v>26</v>
      </c>
      <c r="C2282" s="15" t="s">
        <v>402</v>
      </c>
      <c r="D2282" s="15" t="s">
        <v>403</v>
      </c>
      <c r="E2282" s="13"/>
      <c r="F2282" s="13"/>
      <c r="G2282" s="13" t="s">
        <v>256</v>
      </c>
      <c r="H2282" s="13">
        <v>6</v>
      </c>
      <c r="I2282" s="55">
        <v>152.71</v>
      </c>
      <c r="J2282" s="55">
        <v>47499</v>
      </c>
      <c r="K2282" s="15">
        <v>0</v>
      </c>
      <c r="L2282" s="15" t="s">
        <v>41</v>
      </c>
      <c r="M2282" s="62" t="s">
        <v>14</v>
      </c>
      <c r="N2282" s="56">
        <v>40690645</v>
      </c>
      <c r="O2282" s="56" t="s">
        <v>866</v>
      </c>
      <c r="S2282" s="56" t="s">
        <v>465</v>
      </c>
      <c r="T2282" s="125" t="s">
        <v>256</v>
      </c>
      <c r="U2282" s="125">
        <v>6</v>
      </c>
      <c r="V2282" s="144">
        <v>152.71</v>
      </c>
      <c r="W2282" s="144" t="s">
        <v>1017</v>
      </c>
      <c r="X2282" s="65">
        <v>45396</v>
      </c>
      <c r="Y2282" s="65">
        <v>45588</v>
      </c>
      <c r="Z2282" s="69" t="s">
        <v>1080</v>
      </c>
      <c r="AA2282" s="322">
        <v>77680</v>
      </c>
      <c r="AB2282" s="56">
        <v>84</v>
      </c>
      <c r="AC2282" s="56">
        <v>3</v>
      </c>
      <c r="AD2282" s="65">
        <v>45508</v>
      </c>
      <c r="AE2282" s="117">
        <v>866</v>
      </c>
      <c r="AF2282" s="117"/>
      <c r="AG2282" s="56" t="s">
        <v>441</v>
      </c>
      <c r="AH2282" s="65">
        <v>45698</v>
      </c>
      <c r="AI2282" s="65"/>
      <c r="AJ2282" s="65"/>
      <c r="AK2282" s="56" t="s">
        <v>1581</v>
      </c>
      <c r="AL2282" s="58">
        <v>5800</v>
      </c>
      <c r="AN2282" s="58" t="s">
        <v>1584</v>
      </c>
      <c r="AP2282" s="58"/>
      <c r="AQ2282" s="58"/>
      <c r="AR2282" s="58"/>
      <c r="AW2282" s="65">
        <v>45695</v>
      </c>
      <c r="AX2282" s="56">
        <v>3716</v>
      </c>
      <c r="BA2282" s="184">
        <v>1800</v>
      </c>
      <c r="BC2282" s="65">
        <v>45695</v>
      </c>
      <c r="BD2282" s="56">
        <v>3718</v>
      </c>
      <c r="BG2282" s="184">
        <v>2500</v>
      </c>
      <c r="BH2282" s="184"/>
      <c r="BI2282" s="65">
        <v>45696</v>
      </c>
      <c r="BJ2282" s="56">
        <v>3731</v>
      </c>
      <c r="BM2282" s="184">
        <v>1500</v>
      </c>
      <c r="BN2282" s="184"/>
      <c r="CS2282" s="58">
        <f>+AL2282+AT2282</f>
        <v>5800</v>
      </c>
      <c r="CT2282" s="76">
        <f>+BA2282+BG2282+BM2282+BS2282+BY2282+CE2282+CK2282+CQ2282</f>
        <v>5800</v>
      </c>
      <c r="CU2282" s="76">
        <f>+CS2282-CT2282</f>
        <v>0</v>
      </c>
      <c r="CV2282" s="81">
        <f>+AE2282-AL2282-AT2282</f>
        <v>-4934</v>
      </c>
    </row>
    <row r="2283" spans="1:100">
      <c r="A2283" s="56" t="s">
        <v>669</v>
      </c>
      <c r="B2283" s="13">
        <v>26</v>
      </c>
      <c r="C2283" s="15" t="s">
        <v>402</v>
      </c>
      <c r="D2283" s="15" t="s">
        <v>403</v>
      </c>
      <c r="E2283" s="13"/>
      <c r="F2283" s="13"/>
      <c r="G2283" s="13" t="s">
        <v>256</v>
      </c>
      <c r="H2283" s="13">
        <v>6</v>
      </c>
      <c r="I2283" s="55">
        <v>152.71</v>
      </c>
      <c r="J2283" s="55">
        <v>47499</v>
      </c>
      <c r="K2283" s="15">
        <v>0</v>
      </c>
      <c r="L2283" s="15" t="s">
        <v>41</v>
      </c>
      <c r="M2283" s="62" t="s">
        <v>14</v>
      </c>
      <c r="N2283" s="56">
        <v>40690645</v>
      </c>
      <c r="O2283" s="56" t="s">
        <v>866</v>
      </c>
      <c r="S2283" s="56" t="s">
        <v>465</v>
      </c>
      <c r="T2283" s="125" t="s">
        <v>256</v>
      </c>
      <c r="U2283" s="125">
        <v>6</v>
      </c>
      <c r="V2283" s="144">
        <v>152.71</v>
      </c>
      <c r="W2283" s="144" t="s">
        <v>1017</v>
      </c>
      <c r="X2283" s="65">
        <v>45396</v>
      </c>
      <c r="Y2283" s="65">
        <v>45588</v>
      </c>
      <c r="Z2283" s="69" t="s">
        <v>1080</v>
      </c>
      <c r="AA2283" s="322">
        <v>77680</v>
      </c>
      <c r="AB2283" s="56">
        <v>84</v>
      </c>
      <c r="AC2283" s="56">
        <v>4</v>
      </c>
      <c r="AD2283" s="65">
        <v>45539</v>
      </c>
      <c r="AE2283" s="117">
        <v>866</v>
      </c>
      <c r="AF2283" s="117"/>
      <c r="AG2283" s="56" t="s">
        <v>441</v>
      </c>
      <c r="AH2283" s="65">
        <v>45792</v>
      </c>
      <c r="AI2283" s="65"/>
      <c r="AJ2283" s="65"/>
      <c r="AK2283" s="56" t="s">
        <v>1582</v>
      </c>
      <c r="AL2283" s="58">
        <v>5800</v>
      </c>
      <c r="AN2283" s="58" t="s">
        <v>1585</v>
      </c>
      <c r="AP2283" s="58"/>
      <c r="AQ2283" s="58"/>
      <c r="AR2283" s="58"/>
      <c r="AW2283" s="65">
        <v>45792</v>
      </c>
      <c r="AX2283" s="56">
        <v>4171</v>
      </c>
      <c r="BA2283" s="184">
        <v>5800</v>
      </c>
      <c r="BD2283" s="56"/>
      <c r="CS2283" s="58">
        <f>+AL2283+AT2283</f>
        <v>5800</v>
      </c>
      <c r="CT2283" s="76">
        <f>+BA2283+BG2283+BM2283+BS2283+BY2283+CE2283+CK2283+CQ2283</f>
        <v>5800</v>
      </c>
      <c r="CU2283" s="76">
        <f>+CS2283-CT2283</f>
        <v>0</v>
      </c>
      <c r="CV2283" s="81">
        <f>+AE2283-AL2283-AT2283</f>
        <v>-4934</v>
      </c>
    </row>
    <row r="2284" spans="1:100">
      <c r="A2284" s="56" t="s">
        <v>669</v>
      </c>
      <c r="B2284" s="13">
        <v>26</v>
      </c>
      <c r="C2284" s="15" t="s">
        <v>402</v>
      </c>
      <c r="D2284" s="15" t="s">
        <v>403</v>
      </c>
      <c r="E2284" s="13"/>
      <c r="F2284" s="13"/>
      <c r="G2284" s="13" t="s">
        <v>256</v>
      </c>
      <c r="H2284" s="13">
        <v>6</v>
      </c>
      <c r="I2284" s="55">
        <v>152.71</v>
      </c>
      <c r="J2284" s="55">
        <v>47499</v>
      </c>
      <c r="K2284" s="15">
        <v>0</v>
      </c>
      <c r="L2284" s="15" t="s">
        <v>41</v>
      </c>
      <c r="M2284" s="62" t="s">
        <v>14</v>
      </c>
      <c r="N2284" s="56">
        <v>40690645</v>
      </c>
      <c r="O2284" s="56" t="s">
        <v>866</v>
      </c>
      <c r="S2284" s="56" t="s">
        <v>465</v>
      </c>
      <c r="T2284" s="125" t="s">
        <v>256</v>
      </c>
      <c r="U2284" s="125">
        <v>6</v>
      </c>
      <c r="V2284" s="144">
        <v>152.71</v>
      </c>
      <c r="W2284" s="144" t="s">
        <v>1017</v>
      </c>
      <c r="X2284" s="65">
        <v>45396</v>
      </c>
      <c r="Y2284" s="65">
        <v>45588</v>
      </c>
      <c r="Z2284" s="69" t="s">
        <v>1080</v>
      </c>
      <c r="AA2284" s="322">
        <v>77680</v>
      </c>
      <c r="AB2284" s="56">
        <v>84</v>
      </c>
      <c r="AC2284" s="56">
        <v>5</v>
      </c>
      <c r="AD2284" s="65">
        <v>45569</v>
      </c>
      <c r="AE2284" s="117">
        <v>866</v>
      </c>
      <c r="AF2284" s="117"/>
      <c r="AG2284" s="56" t="s">
        <v>441</v>
      </c>
      <c r="AH2284" s="65">
        <v>45887</v>
      </c>
      <c r="AI2284" s="65"/>
      <c r="AJ2284" s="65"/>
      <c r="AK2284" s="56" t="s">
        <v>1583</v>
      </c>
      <c r="AL2284" s="58">
        <v>10440</v>
      </c>
      <c r="AN2284" s="58" t="s">
        <v>1586</v>
      </c>
      <c r="AP2284" s="58"/>
      <c r="AQ2284" s="58"/>
      <c r="AR2284" s="58"/>
      <c r="AW2284" s="65">
        <v>45883</v>
      </c>
      <c r="AX2284" s="56">
        <v>4559</v>
      </c>
      <c r="BA2284" s="184">
        <v>7280</v>
      </c>
      <c r="BC2284" s="65">
        <v>45887</v>
      </c>
      <c r="BD2284" s="56">
        <v>4581</v>
      </c>
      <c r="BG2284" s="184">
        <v>3160</v>
      </c>
      <c r="BH2284" s="184"/>
      <c r="CS2284" s="58">
        <f>+AL2284+AT2284</f>
        <v>10440</v>
      </c>
      <c r="CT2284" s="76">
        <f>+BA2284+BG2284+BM2284+BS2284+BY2284+CE2284+CK2284+CQ2284</f>
        <v>10440</v>
      </c>
      <c r="CU2284" s="76">
        <f>+CS2284-CT2284</f>
        <v>0</v>
      </c>
      <c r="CV2284" s="81">
        <f>+AE2284-AL2284-AT2284</f>
        <v>-9574</v>
      </c>
    </row>
    <row r="2285" spans="1:100">
      <c r="A2285" s="56" t="s">
        <v>669</v>
      </c>
      <c r="B2285" s="13">
        <v>26</v>
      </c>
      <c r="C2285" s="15" t="s">
        <v>402</v>
      </c>
      <c r="D2285" s="15" t="s">
        <v>403</v>
      </c>
      <c r="E2285" s="13"/>
      <c r="F2285" s="13"/>
      <c r="G2285" s="13" t="s">
        <v>256</v>
      </c>
      <c r="H2285" s="13">
        <v>6</v>
      </c>
      <c r="I2285" s="55">
        <v>152.71</v>
      </c>
      <c r="J2285" s="55">
        <v>47499</v>
      </c>
      <c r="K2285" s="15">
        <v>0</v>
      </c>
      <c r="L2285" s="15" t="s">
        <v>41</v>
      </c>
      <c r="M2285" s="62" t="s">
        <v>14</v>
      </c>
      <c r="N2285" s="56">
        <v>40690645</v>
      </c>
      <c r="O2285" s="56" t="s">
        <v>866</v>
      </c>
      <c r="S2285" s="56" t="s">
        <v>465</v>
      </c>
      <c r="T2285" s="125" t="s">
        <v>256</v>
      </c>
      <c r="U2285" s="125">
        <v>6</v>
      </c>
      <c r="V2285" s="144">
        <v>152.71</v>
      </c>
      <c r="W2285" s="144" t="s">
        <v>1017</v>
      </c>
      <c r="X2285" s="65">
        <v>45396</v>
      </c>
      <c r="Y2285" s="65">
        <v>45588</v>
      </c>
      <c r="Z2285" s="69" t="s">
        <v>1080</v>
      </c>
      <c r="AA2285" s="322">
        <v>77680</v>
      </c>
      <c r="AB2285" s="56">
        <v>84</v>
      </c>
      <c r="AC2285" s="56">
        <v>6</v>
      </c>
      <c r="AD2285" s="65">
        <v>45600</v>
      </c>
      <c r="AE2285" s="117">
        <v>866</v>
      </c>
      <c r="AF2285" s="117"/>
      <c r="AH2285" s="65"/>
      <c r="AI2285" s="65"/>
      <c r="AJ2285" s="65"/>
      <c r="AP2285" s="58"/>
      <c r="AQ2285" s="58"/>
      <c r="AR2285" s="58"/>
      <c r="AW2285" s="56"/>
      <c r="BD2285" s="56"/>
      <c r="CS2285" s="58">
        <f>+AL2285+AT2285</f>
        <v>0</v>
      </c>
      <c r="CT2285" s="76">
        <f>+BA2285+BG2285+BM2285+BS2285+BY2285+CE2285+CK2285+CQ2285</f>
        <v>0</v>
      </c>
      <c r="CU2285" s="76">
        <f>+CS2285-CT2285</f>
        <v>0</v>
      </c>
      <c r="CV2285" s="81">
        <f>+AE2285-AL2285-AT2285</f>
        <v>866</v>
      </c>
    </row>
    <row r="2286" spans="1:100">
      <c r="A2286" s="56" t="s">
        <v>669</v>
      </c>
      <c r="B2286" s="13">
        <v>26</v>
      </c>
      <c r="C2286" s="15" t="s">
        <v>402</v>
      </c>
      <c r="D2286" s="15" t="s">
        <v>403</v>
      </c>
      <c r="E2286" s="13"/>
      <c r="F2286" s="13"/>
      <c r="G2286" s="13" t="s">
        <v>256</v>
      </c>
      <c r="H2286" s="13">
        <v>6</v>
      </c>
      <c r="I2286" s="55">
        <v>152.71</v>
      </c>
      <c r="J2286" s="55">
        <v>47499</v>
      </c>
      <c r="K2286" s="15">
        <v>0</v>
      </c>
      <c r="L2286" s="15" t="s">
        <v>41</v>
      </c>
      <c r="M2286" s="62" t="s">
        <v>14</v>
      </c>
      <c r="N2286" s="56">
        <v>40690645</v>
      </c>
      <c r="O2286" s="56" t="s">
        <v>866</v>
      </c>
      <c r="S2286" s="56" t="s">
        <v>465</v>
      </c>
      <c r="T2286" s="125" t="s">
        <v>256</v>
      </c>
      <c r="U2286" s="125">
        <v>6</v>
      </c>
      <c r="V2286" s="144">
        <v>152.71</v>
      </c>
      <c r="W2286" s="144" t="s">
        <v>1017</v>
      </c>
      <c r="X2286" s="65">
        <v>45396</v>
      </c>
      <c r="Y2286" s="65">
        <v>45588</v>
      </c>
      <c r="Z2286" s="69" t="s">
        <v>1080</v>
      </c>
      <c r="AA2286" s="322">
        <v>77680</v>
      </c>
      <c r="AB2286" s="56">
        <v>84</v>
      </c>
      <c r="AC2286" s="56">
        <v>7</v>
      </c>
      <c r="AD2286" s="65">
        <v>45630</v>
      </c>
      <c r="AE2286" s="117">
        <v>866</v>
      </c>
      <c r="AF2286" s="117"/>
      <c r="AH2286" s="65"/>
      <c r="AI2286" s="65"/>
      <c r="AJ2286" s="65"/>
      <c r="AP2286" s="58"/>
      <c r="AQ2286" s="58"/>
      <c r="AR2286" s="58"/>
      <c r="AW2286" s="56"/>
      <c r="BD2286" s="56"/>
      <c r="CS2286" s="58">
        <f>+AL2286+AT2286</f>
        <v>0</v>
      </c>
      <c r="CT2286" s="76">
        <f>+BA2286+BG2286+BM2286+BS2286+BY2286+CE2286+CK2286+CQ2286</f>
        <v>0</v>
      </c>
      <c r="CU2286" s="76">
        <f>+CS2286-CT2286</f>
        <v>0</v>
      </c>
      <c r="CV2286" s="81">
        <f>+AE2286-AL2286-AT2286</f>
        <v>866</v>
      </c>
    </row>
    <row r="2287" spans="1:100">
      <c r="A2287" s="56" t="s">
        <v>669</v>
      </c>
      <c r="B2287" s="13">
        <v>26</v>
      </c>
      <c r="C2287" s="15" t="s">
        <v>402</v>
      </c>
      <c r="D2287" s="15" t="s">
        <v>403</v>
      </c>
      <c r="E2287" s="13"/>
      <c r="F2287" s="13"/>
      <c r="G2287" s="13" t="s">
        <v>256</v>
      </c>
      <c r="H2287" s="13">
        <v>6</v>
      </c>
      <c r="I2287" s="55">
        <v>152.71</v>
      </c>
      <c r="J2287" s="55">
        <v>47499</v>
      </c>
      <c r="K2287" s="15">
        <v>0</v>
      </c>
      <c r="L2287" s="15" t="s">
        <v>41</v>
      </c>
      <c r="M2287" s="62" t="s">
        <v>14</v>
      </c>
      <c r="N2287" s="56">
        <v>40690645</v>
      </c>
      <c r="O2287" s="56" t="s">
        <v>866</v>
      </c>
      <c r="S2287" s="56" t="s">
        <v>465</v>
      </c>
      <c r="T2287" s="125" t="s">
        <v>256</v>
      </c>
      <c r="U2287" s="125">
        <v>6</v>
      </c>
      <c r="V2287" s="144">
        <v>152.71</v>
      </c>
      <c r="W2287" s="144" t="s">
        <v>1017</v>
      </c>
      <c r="X2287" s="65">
        <v>45396</v>
      </c>
      <c r="Y2287" s="65">
        <v>45588</v>
      </c>
      <c r="Z2287" s="69" t="s">
        <v>1080</v>
      </c>
      <c r="AA2287" s="322">
        <v>77680</v>
      </c>
      <c r="AB2287" s="56">
        <v>84</v>
      </c>
      <c r="AC2287" s="56">
        <v>8</v>
      </c>
      <c r="AD2287" s="65">
        <v>45661</v>
      </c>
      <c r="AE2287" s="117">
        <v>866</v>
      </c>
      <c r="AF2287" s="117"/>
      <c r="AH2287" s="65"/>
      <c r="AI2287" s="65"/>
      <c r="AJ2287" s="65"/>
      <c r="AP2287" s="58"/>
      <c r="AQ2287" s="58"/>
      <c r="AR2287" s="58"/>
      <c r="AW2287" s="56"/>
      <c r="BD2287" s="56"/>
      <c r="CS2287" s="58">
        <f>+AL2287+AT2287</f>
        <v>0</v>
      </c>
      <c r="CT2287" s="76">
        <f>+BA2287+BG2287+BM2287+BS2287+BY2287+CE2287+CK2287+CQ2287</f>
        <v>0</v>
      </c>
      <c r="CU2287" s="76">
        <f>+CS2287-CT2287</f>
        <v>0</v>
      </c>
      <c r="CV2287" s="81">
        <f>+AE2287-AL2287-AT2287</f>
        <v>866</v>
      </c>
    </row>
    <row r="2288" spans="1:100">
      <c r="A2288" s="56" t="s">
        <v>669</v>
      </c>
      <c r="B2288" s="13">
        <v>26</v>
      </c>
      <c r="C2288" s="15" t="s">
        <v>402</v>
      </c>
      <c r="D2288" s="15" t="s">
        <v>403</v>
      </c>
      <c r="E2288" s="13"/>
      <c r="F2288" s="13"/>
      <c r="G2288" s="13" t="s">
        <v>256</v>
      </c>
      <c r="H2288" s="13">
        <v>6</v>
      </c>
      <c r="I2288" s="55">
        <v>152.71</v>
      </c>
      <c r="J2288" s="55">
        <v>47499</v>
      </c>
      <c r="K2288" s="15">
        <v>0</v>
      </c>
      <c r="L2288" s="15" t="s">
        <v>41</v>
      </c>
      <c r="M2288" s="62" t="s">
        <v>14</v>
      </c>
      <c r="N2288" s="56">
        <v>40690645</v>
      </c>
      <c r="O2288" s="56" t="s">
        <v>866</v>
      </c>
      <c r="S2288" s="56" t="s">
        <v>465</v>
      </c>
      <c r="T2288" s="125" t="s">
        <v>256</v>
      </c>
      <c r="U2288" s="125">
        <v>6</v>
      </c>
      <c r="V2288" s="144">
        <v>152.71</v>
      </c>
      <c r="W2288" s="144" t="s">
        <v>1017</v>
      </c>
      <c r="X2288" s="65">
        <v>45396</v>
      </c>
      <c r="Y2288" s="65">
        <v>45588</v>
      </c>
      <c r="Z2288" s="69" t="s">
        <v>1080</v>
      </c>
      <c r="AA2288" s="322">
        <v>77680</v>
      </c>
      <c r="AB2288" s="56">
        <v>84</v>
      </c>
      <c r="AC2288" s="56">
        <v>9</v>
      </c>
      <c r="AD2288" s="65">
        <v>45692</v>
      </c>
      <c r="AE2288" s="117">
        <v>866</v>
      </c>
      <c r="AF2288" s="117"/>
      <c r="AP2288" s="58"/>
      <c r="AQ2288" s="58"/>
      <c r="AR2288" s="58"/>
      <c r="AW2288" s="65"/>
      <c r="AX2288" s="184"/>
      <c r="BD2288" s="56"/>
      <c r="CS2288" s="58">
        <f>+AL2288+AT2288</f>
        <v>0</v>
      </c>
      <c r="CT2288" s="76">
        <f>+BA2288+BG2288+BM2288+BS2288+BY2288+CE2288+CK2288+CQ2288</f>
        <v>0</v>
      </c>
      <c r="CU2288" s="76">
        <f>+CS2288-CT2288</f>
        <v>0</v>
      </c>
      <c r="CV2288" s="81">
        <f>+AE2288-AL2288-AT2288</f>
        <v>866</v>
      </c>
    </row>
    <row r="2289" spans="1:100">
      <c r="A2289" s="56" t="s">
        <v>669</v>
      </c>
      <c r="B2289" s="13">
        <v>26</v>
      </c>
      <c r="C2289" s="15" t="s">
        <v>402</v>
      </c>
      <c r="D2289" s="15" t="s">
        <v>403</v>
      </c>
      <c r="E2289" s="13"/>
      <c r="F2289" s="13"/>
      <c r="G2289" s="13" t="s">
        <v>256</v>
      </c>
      <c r="H2289" s="13">
        <v>6</v>
      </c>
      <c r="I2289" s="55">
        <v>152.71</v>
      </c>
      <c r="J2289" s="55">
        <v>47499</v>
      </c>
      <c r="K2289" s="15">
        <v>0</v>
      </c>
      <c r="L2289" s="15" t="s">
        <v>41</v>
      </c>
      <c r="M2289" s="62" t="s">
        <v>14</v>
      </c>
      <c r="N2289" s="56">
        <v>40690645</v>
      </c>
      <c r="O2289" s="56" t="s">
        <v>866</v>
      </c>
      <c r="S2289" s="56" t="s">
        <v>465</v>
      </c>
      <c r="T2289" s="125" t="s">
        <v>256</v>
      </c>
      <c r="U2289" s="125">
        <v>6</v>
      </c>
      <c r="V2289" s="144">
        <v>152.71</v>
      </c>
      <c r="W2289" s="144" t="s">
        <v>1017</v>
      </c>
      <c r="X2289" s="65">
        <v>45396</v>
      </c>
      <c r="Y2289" s="65">
        <v>45588</v>
      </c>
      <c r="Z2289" s="69" t="s">
        <v>1080</v>
      </c>
      <c r="AA2289" s="322">
        <v>77680</v>
      </c>
      <c r="AB2289" s="56">
        <v>84</v>
      </c>
      <c r="AC2289" s="56">
        <v>10</v>
      </c>
      <c r="AD2289" s="65">
        <v>45720</v>
      </c>
      <c r="AE2289" s="117">
        <v>866</v>
      </c>
      <c r="AF2289" s="117"/>
      <c r="AP2289" s="58"/>
      <c r="AQ2289" s="58"/>
      <c r="AR2289" s="58"/>
      <c r="AW2289" s="65"/>
      <c r="AX2289" s="184"/>
      <c r="BD2289" s="56"/>
      <c r="CS2289" s="58">
        <f>+AL2289+AT2289</f>
        <v>0</v>
      </c>
      <c r="CT2289" s="76">
        <f>+BA2289+BG2289+BM2289+BS2289+BY2289+CE2289+CK2289+CQ2289</f>
        <v>0</v>
      </c>
      <c r="CU2289" s="76">
        <f>+CS2289-CT2289</f>
        <v>0</v>
      </c>
      <c r="CV2289" s="81">
        <f>+AE2289-AL2289-AT2289</f>
        <v>866</v>
      </c>
    </row>
    <row r="2290" spans="1:100">
      <c r="A2290" s="56" t="s">
        <v>669</v>
      </c>
      <c r="B2290" s="13">
        <v>26</v>
      </c>
      <c r="C2290" s="15" t="s">
        <v>402</v>
      </c>
      <c r="D2290" s="15" t="s">
        <v>403</v>
      </c>
      <c r="E2290" s="13"/>
      <c r="F2290" s="13"/>
      <c r="G2290" s="13" t="s">
        <v>256</v>
      </c>
      <c r="H2290" s="13">
        <v>6</v>
      </c>
      <c r="I2290" s="55">
        <v>152.71</v>
      </c>
      <c r="J2290" s="55">
        <v>47499</v>
      </c>
      <c r="K2290" s="15">
        <v>0</v>
      </c>
      <c r="L2290" s="15" t="s">
        <v>41</v>
      </c>
      <c r="M2290" s="62" t="s">
        <v>14</v>
      </c>
      <c r="N2290" s="56">
        <v>40690645</v>
      </c>
      <c r="O2290" s="56" t="s">
        <v>866</v>
      </c>
      <c r="S2290" s="56" t="s">
        <v>465</v>
      </c>
      <c r="T2290" s="125" t="s">
        <v>256</v>
      </c>
      <c r="U2290" s="125">
        <v>6</v>
      </c>
      <c r="V2290" s="144">
        <v>152.71</v>
      </c>
      <c r="W2290" s="144" t="s">
        <v>1017</v>
      </c>
      <c r="X2290" s="65">
        <v>45396</v>
      </c>
      <c r="Y2290" s="65">
        <v>45588</v>
      </c>
      <c r="Z2290" s="69" t="s">
        <v>1080</v>
      </c>
      <c r="AA2290" s="322">
        <v>77680</v>
      </c>
      <c r="AB2290" s="56">
        <v>84</v>
      </c>
      <c r="AC2290" s="56">
        <v>11</v>
      </c>
      <c r="AD2290" s="65">
        <v>45751</v>
      </c>
      <c r="AE2290" s="117">
        <v>866</v>
      </c>
      <c r="AF2290" s="117"/>
      <c r="AP2290" s="58"/>
      <c r="AQ2290" s="58"/>
      <c r="AR2290" s="58"/>
      <c r="AW2290" s="65"/>
      <c r="AX2290" s="184"/>
      <c r="BD2290" s="56"/>
      <c r="CS2290" s="58">
        <f>+AL2290+AT2290</f>
        <v>0</v>
      </c>
      <c r="CT2290" s="76">
        <f>+BA2290+BG2290+BM2290+BS2290+BY2290+CE2290+CK2290+CQ2290</f>
        <v>0</v>
      </c>
      <c r="CU2290" s="76">
        <f>+CS2290-CT2290</f>
        <v>0</v>
      </c>
      <c r="CV2290" s="81">
        <f>+AE2290-AL2290-AT2290</f>
        <v>866</v>
      </c>
    </row>
    <row r="2291" spans="1:100">
      <c r="A2291" s="56" t="s">
        <v>669</v>
      </c>
      <c r="B2291" s="13">
        <v>26</v>
      </c>
      <c r="C2291" s="15" t="s">
        <v>402</v>
      </c>
      <c r="D2291" s="15" t="s">
        <v>403</v>
      </c>
      <c r="E2291" s="13"/>
      <c r="F2291" s="13"/>
      <c r="G2291" s="13" t="s">
        <v>256</v>
      </c>
      <c r="H2291" s="13">
        <v>6</v>
      </c>
      <c r="I2291" s="55">
        <v>152.71</v>
      </c>
      <c r="J2291" s="55">
        <v>47499</v>
      </c>
      <c r="K2291" s="15">
        <v>0</v>
      </c>
      <c r="L2291" s="15" t="s">
        <v>41</v>
      </c>
      <c r="M2291" s="62" t="s">
        <v>14</v>
      </c>
      <c r="N2291" s="56">
        <v>40690645</v>
      </c>
      <c r="O2291" s="56" t="s">
        <v>866</v>
      </c>
      <c r="S2291" s="56" t="s">
        <v>465</v>
      </c>
      <c r="T2291" s="125" t="s">
        <v>256</v>
      </c>
      <c r="U2291" s="125">
        <v>6</v>
      </c>
      <c r="V2291" s="144">
        <v>152.71</v>
      </c>
      <c r="W2291" s="144" t="s">
        <v>1017</v>
      </c>
      <c r="X2291" s="65">
        <v>45396</v>
      </c>
      <c r="Y2291" s="65">
        <v>45588</v>
      </c>
      <c r="Z2291" s="69" t="s">
        <v>1080</v>
      </c>
      <c r="AA2291" s="322">
        <v>77680</v>
      </c>
      <c r="AB2291" s="56">
        <v>84</v>
      </c>
      <c r="AC2291" s="56">
        <v>12</v>
      </c>
      <c r="AD2291" s="65">
        <v>45781</v>
      </c>
      <c r="AE2291" s="117">
        <v>866</v>
      </c>
      <c r="AF2291" s="117"/>
      <c r="AP2291" s="58"/>
      <c r="AQ2291" s="58"/>
      <c r="AR2291" s="58"/>
      <c r="AW2291" s="56"/>
      <c r="BD2291" s="56"/>
      <c r="CS2291" s="58">
        <f>+AL2291+AT2291</f>
        <v>0</v>
      </c>
      <c r="CT2291" s="76">
        <f>+BA2291+BG2291+BM2291+BS2291+BY2291+CE2291+CK2291+CQ2291</f>
        <v>0</v>
      </c>
      <c r="CU2291" s="76">
        <f>+CS2291-CT2291</f>
        <v>0</v>
      </c>
      <c r="CV2291" s="81">
        <f>+AE2291-AL2291-AT2291</f>
        <v>866</v>
      </c>
    </row>
    <row r="2292" spans="1:100">
      <c r="A2292" s="56" t="s">
        <v>669</v>
      </c>
      <c r="B2292" s="13">
        <v>26</v>
      </c>
      <c r="C2292" s="15" t="s">
        <v>402</v>
      </c>
      <c r="D2292" s="15" t="s">
        <v>403</v>
      </c>
      <c r="E2292" s="13"/>
      <c r="F2292" s="13"/>
      <c r="G2292" s="13" t="s">
        <v>256</v>
      </c>
      <c r="H2292" s="13">
        <v>6</v>
      </c>
      <c r="I2292" s="55">
        <v>152.71</v>
      </c>
      <c r="J2292" s="55">
        <v>47499</v>
      </c>
      <c r="K2292" s="15">
        <v>0</v>
      </c>
      <c r="L2292" s="15" t="s">
        <v>41</v>
      </c>
      <c r="M2292" s="62" t="s">
        <v>14</v>
      </c>
      <c r="N2292" s="56">
        <v>40690645</v>
      </c>
      <c r="O2292" s="56" t="s">
        <v>866</v>
      </c>
      <c r="S2292" s="56" t="s">
        <v>465</v>
      </c>
      <c r="T2292" s="125" t="s">
        <v>256</v>
      </c>
      <c r="U2292" s="125">
        <v>6</v>
      </c>
      <c r="V2292" s="144">
        <v>152.71</v>
      </c>
      <c r="W2292" s="144" t="s">
        <v>1017</v>
      </c>
      <c r="X2292" s="65">
        <v>45396</v>
      </c>
      <c r="Y2292" s="65">
        <v>45588</v>
      </c>
      <c r="Z2292" s="69" t="s">
        <v>1080</v>
      </c>
      <c r="AA2292" s="322">
        <v>77680</v>
      </c>
      <c r="AB2292" s="56">
        <v>84</v>
      </c>
      <c r="AC2292" s="56">
        <v>13</v>
      </c>
      <c r="AD2292" s="65">
        <v>45812</v>
      </c>
      <c r="AE2292" s="117">
        <v>866</v>
      </c>
      <c r="AF2292" s="117"/>
      <c r="AP2292" s="58"/>
      <c r="AQ2292" s="58"/>
      <c r="AR2292" s="58"/>
      <c r="AW2292" s="56"/>
      <c r="BD2292" s="56"/>
      <c r="CS2292" s="58">
        <f>+AL2292+AT2292</f>
        <v>0</v>
      </c>
      <c r="CT2292" s="76">
        <f>+BA2292+BG2292+BM2292+BS2292+BY2292+CE2292+CK2292+CQ2292</f>
        <v>0</v>
      </c>
      <c r="CU2292" s="76">
        <f>+CS2292-CT2292</f>
        <v>0</v>
      </c>
      <c r="CV2292" s="81">
        <f>+AE2292-AL2292-AT2292</f>
        <v>866</v>
      </c>
    </row>
    <row r="2293" spans="1:100">
      <c r="A2293" s="56" t="s">
        <v>669</v>
      </c>
      <c r="B2293" s="13">
        <v>26</v>
      </c>
      <c r="C2293" s="15" t="s">
        <v>402</v>
      </c>
      <c r="D2293" s="15" t="s">
        <v>403</v>
      </c>
      <c r="E2293" s="13"/>
      <c r="F2293" s="13"/>
      <c r="G2293" s="13" t="s">
        <v>256</v>
      </c>
      <c r="H2293" s="13">
        <v>6</v>
      </c>
      <c r="I2293" s="55">
        <v>152.71</v>
      </c>
      <c r="J2293" s="55">
        <v>47499</v>
      </c>
      <c r="K2293" s="15">
        <v>0</v>
      </c>
      <c r="L2293" s="15" t="s">
        <v>41</v>
      </c>
      <c r="M2293" s="62" t="s">
        <v>14</v>
      </c>
      <c r="N2293" s="56">
        <v>40690645</v>
      </c>
      <c r="O2293" s="56" t="s">
        <v>866</v>
      </c>
      <c r="S2293" s="56" t="s">
        <v>465</v>
      </c>
      <c r="T2293" s="125" t="s">
        <v>256</v>
      </c>
      <c r="U2293" s="125">
        <v>6</v>
      </c>
      <c r="V2293" s="144">
        <v>152.71</v>
      </c>
      <c r="W2293" s="144" t="s">
        <v>1017</v>
      </c>
      <c r="X2293" s="65">
        <v>45396</v>
      </c>
      <c r="Y2293" s="65">
        <v>45588</v>
      </c>
      <c r="Z2293" s="69" t="s">
        <v>1080</v>
      </c>
      <c r="AA2293" s="322">
        <v>77680</v>
      </c>
      <c r="AB2293" s="56">
        <v>84</v>
      </c>
      <c r="AC2293" s="56">
        <v>14</v>
      </c>
      <c r="AD2293" s="65">
        <v>45842</v>
      </c>
      <c r="AE2293" s="117">
        <v>866</v>
      </c>
      <c r="AF2293" s="117"/>
      <c r="AP2293" s="58"/>
      <c r="AQ2293" s="58"/>
      <c r="AR2293" s="58"/>
      <c r="AW2293" s="56"/>
      <c r="BD2293" s="56"/>
      <c r="CS2293" s="58">
        <f>+AL2293+AT2293</f>
        <v>0</v>
      </c>
      <c r="CT2293" s="76">
        <f>+BA2293+BG2293+BM2293+BS2293+BY2293+CE2293+CK2293+CQ2293</f>
        <v>0</v>
      </c>
      <c r="CU2293" s="76">
        <f>+CS2293-CT2293</f>
        <v>0</v>
      </c>
      <c r="CV2293" s="81">
        <f>+AE2293-AL2293-AT2293</f>
        <v>866</v>
      </c>
    </row>
    <row r="2294" spans="1:100">
      <c r="A2294" s="56" t="s">
        <v>669</v>
      </c>
      <c r="B2294" s="13">
        <v>26</v>
      </c>
      <c r="C2294" s="15" t="s">
        <v>402</v>
      </c>
      <c r="D2294" s="15" t="s">
        <v>403</v>
      </c>
      <c r="E2294" s="13"/>
      <c r="F2294" s="13"/>
      <c r="G2294" s="13" t="s">
        <v>256</v>
      </c>
      <c r="H2294" s="13">
        <v>6</v>
      </c>
      <c r="I2294" s="55">
        <v>152.71</v>
      </c>
      <c r="J2294" s="55">
        <v>47499</v>
      </c>
      <c r="K2294" s="15">
        <v>0</v>
      </c>
      <c r="L2294" s="15" t="s">
        <v>41</v>
      </c>
      <c r="M2294" s="62" t="s">
        <v>14</v>
      </c>
      <c r="N2294" s="56">
        <v>40690645</v>
      </c>
      <c r="O2294" s="56" t="s">
        <v>866</v>
      </c>
      <c r="S2294" s="56" t="s">
        <v>465</v>
      </c>
      <c r="T2294" s="125" t="s">
        <v>256</v>
      </c>
      <c r="U2294" s="125">
        <v>6</v>
      </c>
      <c r="V2294" s="144">
        <v>152.71</v>
      </c>
      <c r="W2294" s="144" t="s">
        <v>1017</v>
      </c>
      <c r="X2294" s="65">
        <v>45396</v>
      </c>
      <c r="Y2294" s="65">
        <v>45588</v>
      </c>
      <c r="Z2294" s="69" t="s">
        <v>1080</v>
      </c>
      <c r="AA2294" s="322">
        <v>77680</v>
      </c>
      <c r="AB2294" s="56">
        <v>84</v>
      </c>
      <c r="AC2294" s="56">
        <v>15</v>
      </c>
      <c r="AD2294" s="65">
        <v>45873</v>
      </c>
      <c r="AE2294" s="117">
        <v>866</v>
      </c>
      <c r="AF2294" s="117"/>
      <c r="AP2294" s="58"/>
      <c r="AQ2294" s="58"/>
      <c r="AR2294" s="58"/>
      <c r="AW2294" s="56"/>
      <c r="BD2294" s="56"/>
      <c r="CS2294" s="58">
        <f>+AL2294+AT2294</f>
        <v>0</v>
      </c>
      <c r="CT2294" s="76">
        <f>+BA2294+BG2294+BM2294+BS2294+BY2294+CE2294+CK2294+CQ2294</f>
        <v>0</v>
      </c>
      <c r="CU2294" s="76">
        <f>+CS2294-CT2294</f>
        <v>0</v>
      </c>
      <c r="CV2294" s="81">
        <f>+AE2294-AL2294-AT2294</f>
        <v>866</v>
      </c>
    </row>
    <row r="2295" spans="1:100">
      <c r="A2295" s="56" t="s">
        <v>669</v>
      </c>
      <c r="B2295" s="13">
        <v>26</v>
      </c>
      <c r="C2295" s="15" t="s">
        <v>402</v>
      </c>
      <c r="D2295" s="15" t="s">
        <v>403</v>
      </c>
      <c r="E2295" s="13"/>
      <c r="F2295" s="13"/>
      <c r="G2295" s="13" t="s">
        <v>256</v>
      </c>
      <c r="H2295" s="13">
        <v>6</v>
      </c>
      <c r="I2295" s="55">
        <v>152.71</v>
      </c>
      <c r="J2295" s="55">
        <v>47499</v>
      </c>
      <c r="K2295" s="15">
        <v>0</v>
      </c>
      <c r="L2295" s="15" t="s">
        <v>41</v>
      </c>
      <c r="M2295" s="62" t="s">
        <v>14</v>
      </c>
      <c r="N2295" s="56">
        <v>40690645</v>
      </c>
      <c r="O2295" s="56" t="s">
        <v>866</v>
      </c>
      <c r="S2295" s="56" t="s">
        <v>465</v>
      </c>
      <c r="T2295" s="125" t="s">
        <v>256</v>
      </c>
      <c r="U2295" s="125">
        <v>6</v>
      </c>
      <c r="V2295" s="144">
        <v>152.71</v>
      </c>
      <c r="W2295" s="144" t="s">
        <v>1017</v>
      </c>
      <c r="X2295" s="65">
        <v>45396</v>
      </c>
      <c r="Y2295" s="65">
        <v>45588</v>
      </c>
      <c r="Z2295" s="69" t="s">
        <v>1080</v>
      </c>
      <c r="AA2295" s="322">
        <v>77680</v>
      </c>
      <c r="AB2295" s="56">
        <v>84</v>
      </c>
      <c r="AC2295" s="56">
        <v>16</v>
      </c>
      <c r="AD2295" s="65">
        <v>45904</v>
      </c>
      <c r="AE2295" s="117">
        <v>866</v>
      </c>
      <c r="AF2295" s="117"/>
      <c r="AP2295" s="58"/>
      <c r="AQ2295" s="58"/>
      <c r="AR2295" s="58"/>
      <c r="AW2295" s="56"/>
      <c r="BD2295" s="56"/>
      <c r="CS2295" s="58">
        <f>+AL2295+AT2295</f>
        <v>0</v>
      </c>
      <c r="CT2295" s="76">
        <f>+BA2295+BG2295+BM2295+BS2295+BY2295+CE2295+CK2295+CQ2295</f>
        <v>0</v>
      </c>
      <c r="CU2295" s="76">
        <f>+CS2295-CT2295</f>
        <v>0</v>
      </c>
      <c r="CV2295" s="81">
        <f>+AE2295-AL2295-AT2295</f>
        <v>866</v>
      </c>
    </row>
    <row r="2296" spans="1:100">
      <c r="A2296" s="56" t="s">
        <v>669</v>
      </c>
      <c r="B2296" s="13">
        <v>26</v>
      </c>
      <c r="C2296" s="15" t="s">
        <v>402</v>
      </c>
      <c r="D2296" s="15" t="s">
        <v>403</v>
      </c>
      <c r="E2296" s="13"/>
      <c r="F2296" s="13"/>
      <c r="G2296" s="13" t="s">
        <v>256</v>
      </c>
      <c r="H2296" s="13">
        <v>6</v>
      </c>
      <c r="I2296" s="55">
        <v>152.71</v>
      </c>
      <c r="J2296" s="55">
        <v>47499</v>
      </c>
      <c r="K2296" s="15">
        <v>0</v>
      </c>
      <c r="L2296" s="15" t="s">
        <v>41</v>
      </c>
      <c r="M2296" s="62" t="s">
        <v>14</v>
      </c>
      <c r="N2296" s="56">
        <v>40690645</v>
      </c>
      <c r="O2296" s="56" t="s">
        <v>866</v>
      </c>
      <c r="S2296" s="56" t="s">
        <v>465</v>
      </c>
      <c r="T2296" s="125" t="s">
        <v>256</v>
      </c>
      <c r="U2296" s="125">
        <v>6</v>
      </c>
      <c r="V2296" s="144">
        <v>152.71</v>
      </c>
      <c r="W2296" s="144" t="s">
        <v>1017</v>
      </c>
      <c r="X2296" s="65">
        <v>45396</v>
      </c>
      <c r="Y2296" s="65">
        <v>45588</v>
      </c>
      <c r="Z2296" s="69" t="s">
        <v>1080</v>
      </c>
      <c r="AA2296" s="322">
        <v>77680</v>
      </c>
      <c r="AB2296" s="56">
        <v>84</v>
      </c>
      <c r="AC2296" s="56">
        <v>17</v>
      </c>
      <c r="AD2296" s="65">
        <v>45934</v>
      </c>
      <c r="AE2296" s="117">
        <v>866</v>
      </c>
      <c r="AF2296" s="117"/>
      <c r="AG2296" s="70"/>
      <c r="AH2296" s="70"/>
      <c r="AI2296" s="70"/>
      <c r="AJ2296" s="70"/>
      <c r="AK2296" s="70"/>
      <c r="AL2296" s="76"/>
      <c r="AM2296" s="76"/>
      <c r="AN2296" s="76"/>
      <c r="AP2296" s="58"/>
      <c r="AQ2296" s="58"/>
      <c r="AR2296" s="58"/>
      <c r="AW2296" s="56"/>
      <c r="BD2296" s="56"/>
      <c r="CS2296" s="58">
        <f>+AL2296+AT2296</f>
        <v>0</v>
      </c>
      <c r="CT2296" s="76">
        <f>+BA2296+BG2296+BM2296+BS2296+BY2296+CE2296+CK2296+CQ2296</f>
        <v>0</v>
      </c>
      <c r="CU2296" s="76">
        <f>+CS2296-CT2296</f>
        <v>0</v>
      </c>
      <c r="CV2296" s="81">
        <f>+AE2296-AL2296-AT2296</f>
        <v>866</v>
      </c>
    </row>
    <row r="2297" spans="1:100">
      <c r="A2297" s="56" t="s">
        <v>669</v>
      </c>
      <c r="B2297" s="13">
        <v>26</v>
      </c>
      <c r="C2297" s="15" t="s">
        <v>402</v>
      </c>
      <c r="D2297" s="15" t="s">
        <v>403</v>
      </c>
      <c r="E2297" s="13"/>
      <c r="F2297" s="13"/>
      <c r="G2297" s="13" t="s">
        <v>256</v>
      </c>
      <c r="H2297" s="13">
        <v>6</v>
      </c>
      <c r="I2297" s="55">
        <v>152.71</v>
      </c>
      <c r="J2297" s="55">
        <v>47499</v>
      </c>
      <c r="K2297" s="15">
        <v>0</v>
      </c>
      <c r="L2297" s="15" t="s">
        <v>41</v>
      </c>
      <c r="M2297" s="62" t="s">
        <v>14</v>
      </c>
      <c r="N2297" s="56">
        <v>40690645</v>
      </c>
      <c r="O2297" s="56" t="s">
        <v>866</v>
      </c>
      <c r="S2297" s="56" t="s">
        <v>465</v>
      </c>
      <c r="T2297" s="125" t="s">
        <v>256</v>
      </c>
      <c r="U2297" s="125">
        <v>6</v>
      </c>
      <c r="V2297" s="144">
        <v>152.71</v>
      </c>
      <c r="W2297" s="144" t="s">
        <v>1017</v>
      </c>
      <c r="X2297" s="65">
        <v>45396</v>
      </c>
      <c r="Y2297" s="65">
        <v>45588</v>
      </c>
      <c r="Z2297" s="69" t="s">
        <v>1080</v>
      </c>
      <c r="AA2297" s="322">
        <v>77680</v>
      </c>
      <c r="AB2297" s="56">
        <v>84</v>
      </c>
      <c r="AC2297" s="56">
        <v>18</v>
      </c>
      <c r="AD2297" s="65">
        <v>45965</v>
      </c>
      <c r="AE2297" s="117">
        <v>866</v>
      </c>
      <c r="AF2297" s="117"/>
      <c r="AG2297" s="70"/>
      <c r="AH2297" s="78"/>
      <c r="AI2297" s="78"/>
      <c r="AJ2297" s="78"/>
      <c r="AK2297" s="70"/>
      <c r="AL2297" s="76"/>
      <c r="AM2297" s="76"/>
      <c r="AN2297" s="76"/>
      <c r="AP2297" s="58"/>
      <c r="AQ2297" s="58"/>
      <c r="AR2297" s="58"/>
      <c r="AW2297" s="56"/>
      <c r="BD2297" s="56"/>
      <c r="CS2297" s="58">
        <f>+AL2297+AT2297</f>
        <v>0</v>
      </c>
      <c r="CT2297" s="76">
        <f>+BA2297+BG2297+BM2297+BS2297+BY2297+CE2297+CK2297+CQ2297</f>
        <v>0</v>
      </c>
      <c r="CU2297" s="76">
        <f>+CS2297-CT2297</f>
        <v>0</v>
      </c>
      <c r="CV2297" s="81">
        <f>+AE2297-AL2297-AT2297</f>
        <v>866</v>
      </c>
    </row>
    <row r="2298" spans="1:100">
      <c r="A2298" s="56" t="s">
        <v>669</v>
      </c>
      <c r="B2298" s="13">
        <v>26</v>
      </c>
      <c r="C2298" s="15" t="s">
        <v>402</v>
      </c>
      <c r="D2298" s="15" t="s">
        <v>403</v>
      </c>
      <c r="E2298" s="13"/>
      <c r="F2298" s="13"/>
      <c r="G2298" s="13" t="s">
        <v>256</v>
      </c>
      <c r="H2298" s="13">
        <v>6</v>
      </c>
      <c r="I2298" s="55">
        <v>152.71</v>
      </c>
      <c r="J2298" s="55">
        <v>47499</v>
      </c>
      <c r="K2298" s="15">
        <v>0</v>
      </c>
      <c r="L2298" s="15" t="s">
        <v>41</v>
      </c>
      <c r="M2298" s="62" t="s">
        <v>14</v>
      </c>
      <c r="N2298" s="56">
        <v>40690645</v>
      </c>
      <c r="O2298" s="56" t="s">
        <v>866</v>
      </c>
      <c r="S2298" s="56" t="s">
        <v>465</v>
      </c>
      <c r="T2298" s="125" t="s">
        <v>256</v>
      </c>
      <c r="U2298" s="125">
        <v>6</v>
      </c>
      <c r="V2298" s="144">
        <v>152.71</v>
      </c>
      <c r="W2298" s="144" t="s">
        <v>1017</v>
      </c>
      <c r="X2298" s="65">
        <v>45396</v>
      </c>
      <c r="Y2298" s="65">
        <v>45588</v>
      </c>
      <c r="Z2298" s="69" t="s">
        <v>1080</v>
      </c>
      <c r="AA2298" s="322">
        <v>77680</v>
      </c>
      <c r="AB2298" s="56">
        <v>84</v>
      </c>
      <c r="AC2298" s="56">
        <v>19</v>
      </c>
      <c r="AD2298" s="65">
        <v>45995</v>
      </c>
      <c r="AE2298" s="117">
        <v>866</v>
      </c>
      <c r="AF2298" s="117"/>
      <c r="AG2298" s="70"/>
      <c r="AH2298" s="70"/>
      <c r="AI2298" s="70"/>
      <c r="AJ2298" s="70"/>
      <c r="AK2298" s="70"/>
      <c r="AL2298" s="76"/>
      <c r="AM2298" s="76"/>
      <c r="AN2298" s="76"/>
      <c r="AP2298" s="58"/>
      <c r="AQ2298" s="58"/>
      <c r="AR2298" s="58"/>
      <c r="AW2298" s="56"/>
      <c r="BD2298" s="56"/>
      <c r="CS2298" s="58">
        <f>+AL2298+AT2298</f>
        <v>0</v>
      </c>
      <c r="CT2298" s="76">
        <f>+BA2298+BG2298+BM2298+BS2298+BY2298+CE2298+CK2298+CQ2298</f>
        <v>0</v>
      </c>
      <c r="CU2298" s="76">
        <f>+CS2298-CT2298</f>
        <v>0</v>
      </c>
      <c r="CV2298" s="81">
        <f>+AE2298-AL2298-AT2298</f>
        <v>866</v>
      </c>
    </row>
    <row r="2299" spans="1:100">
      <c r="A2299" s="56" t="s">
        <v>669</v>
      </c>
      <c r="B2299" s="13">
        <v>26</v>
      </c>
      <c r="C2299" s="15" t="s">
        <v>402</v>
      </c>
      <c r="D2299" s="15" t="s">
        <v>403</v>
      </c>
      <c r="E2299" s="13"/>
      <c r="F2299" s="13"/>
      <c r="G2299" s="13" t="s">
        <v>256</v>
      </c>
      <c r="H2299" s="13">
        <v>6</v>
      </c>
      <c r="I2299" s="55">
        <v>152.71</v>
      </c>
      <c r="J2299" s="55">
        <v>47499</v>
      </c>
      <c r="K2299" s="15">
        <v>0</v>
      </c>
      <c r="L2299" s="15" t="s">
        <v>41</v>
      </c>
      <c r="M2299" s="62" t="s">
        <v>14</v>
      </c>
      <c r="N2299" s="56">
        <v>40690645</v>
      </c>
      <c r="O2299" s="56" t="s">
        <v>866</v>
      </c>
      <c r="S2299" s="56" t="s">
        <v>465</v>
      </c>
      <c r="T2299" s="125" t="s">
        <v>256</v>
      </c>
      <c r="U2299" s="125">
        <v>6</v>
      </c>
      <c r="V2299" s="144">
        <v>152.71</v>
      </c>
      <c r="W2299" s="144" t="s">
        <v>1017</v>
      </c>
      <c r="X2299" s="65">
        <v>45396</v>
      </c>
      <c r="Y2299" s="65">
        <v>45588</v>
      </c>
      <c r="Z2299" s="69" t="s">
        <v>1080</v>
      </c>
      <c r="AA2299" s="322">
        <v>77680</v>
      </c>
      <c r="AB2299" s="56">
        <v>84</v>
      </c>
      <c r="AC2299" s="56">
        <v>20</v>
      </c>
      <c r="AD2299" s="65">
        <v>46026</v>
      </c>
      <c r="AE2299" s="117">
        <v>866</v>
      </c>
      <c r="AF2299" s="117"/>
      <c r="AG2299" s="70"/>
      <c r="AH2299" s="70"/>
      <c r="AI2299" s="70"/>
      <c r="AJ2299" s="70"/>
      <c r="AK2299" s="70"/>
      <c r="AL2299" s="76"/>
      <c r="AM2299" s="76"/>
      <c r="AN2299" s="76"/>
      <c r="AP2299" s="58"/>
      <c r="AQ2299" s="58"/>
      <c r="AR2299" s="58"/>
      <c r="AW2299" s="56"/>
      <c r="BD2299" s="56"/>
      <c r="CS2299" s="58">
        <f>+AL2299+AT2299</f>
        <v>0</v>
      </c>
      <c r="CT2299" s="76">
        <f>+BA2299+BG2299+BM2299+BS2299+BY2299+CE2299+CK2299+CQ2299</f>
        <v>0</v>
      </c>
      <c r="CU2299" s="76">
        <f>+CS2299-CT2299</f>
        <v>0</v>
      </c>
      <c r="CV2299" s="81">
        <f>+AE2299-AL2299-AT2299</f>
        <v>866</v>
      </c>
    </row>
    <row r="2300" spans="1:100">
      <c r="A2300" s="56" t="s">
        <v>669</v>
      </c>
      <c r="B2300" s="13">
        <v>26</v>
      </c>
      <c r="C2300" s="15" t="s">
        <v>402</v>
      </c>
      <c r="D2300" s="15" t="s">
        <v>403</v>
      </c>
      <c r="E2300" s="13"/>
      <c r="F2300" s="13"/>
      <c r="G2300" s="13" t="s">
        <v>256</v>
      </c>
      <c r="H2300" s="13">
        <v>6</v>
      </c>
      <c r="I2300" s="55">
        <v>152.71</v>
      </c>
      <c r="J2300" s="55">
        <v>47499</v>
      </c>
      <c r="K2300" s="15">
        <v>0</v>
      </c>
      <c r="L2300" s="15" t="s">
        <v>41</v>
      </c>
      <c r="M2300" s="62" t="s">
        <v>14</v>
      </c>
      <c r="N2300" s="56">
        <v>40690645</v>
      </c>
      <c r="O2300" s="56" t="s">
        <v>866</v>
      </c>
      <c r="S2300" s="56" t="s">
        <v>465</v>
      </c>
      <c r="T2300" s="125" t="s">
        <v>256</v>
      </c>
      <c r="U2300" s="125">
        <v>6</v>
      </c>
      <c r="V2300" s="144">
        <v>152.71</v>
      </c>
      <c r="W2300" s="144" t="s">
        <v>1017</v>
      </c>
      <c r="X2300" s="65">
        <v>45396</v>
      </c>
      <c r="Y2300" s="65">
        <v>45588</v>
      </c>
      <c r="Z2300" s="69" t="s">
        <v>1080</v>
      </c>
      <c r="AA2300" s="322">
        <v>77680</v>
      </c>
      <c r="AB2300" s="56">
        <v>84</v>
      </c>
      <c r="AC2300" s="56">
        <v>21</v>
      </c>
      <c r="AD2300" s="65">
        <v>46057</v>
      </c>
      <c r="AE2300" s="117">
        <v>866</v>
      </c>
      <c r="AF2300" s="117"/>
      <c r="AG2300" s="70"/>
      <c r="AH2300" s="70"/>
      <c r="AI2300" s="70"/>
      <c r="AJ2300" s="70"/>
      <c r="AK2300" s="70"/>
      <c r="AL2300" s="76"/>
      <c r="AM2300" s="76"/>
      <c r="AN2300" s="76"/>
      <c r="AP2300" s="58"/>
      <c r="AQ2300" s="58"/>
      <c r="AR2300" s="58"/>
      <c r="AW2300" s="56"/>
      <c r="BD2300" s="56"/>
      <c r="CS2300" s="58">
        <f>+AL2300+AT2300</f>
        <v>0</v>
      </c>
      <c r="CT2300" s="76">
        <f>+BA2300+BG2300+BM2300+BS2300+BY2300+CE2300+CK2300+CQ2300</f>
        <v>0</v>
      </c>
      <c r="CU2300" s="76">
        <f>+CS2300-CT2300</f>
        <v>0</v>
      </c>
      <c r="CV2300" s="81">
        <f>+AE2300-AL2300-AT2300</f>
        <v>866</v>
      </c>
    </row>
    <row r="2301" spans="1:100">
      <c r="A2301" s="56" t="s">
        <v>669</v>
      </c>
      <c r="B2301" s="13">
        <v>26</v>
      </c>
      <c r="C2301" s="15" t="s">
        <v>402</v>
      </c>
      <c r="D2301" s="15" t="s">
        <v>403</v>
      </c>
      <c r="E2301" s="13"/>
      <c r="F2301" s="13"/>
      <c r="G2301" s="13" t="s">
        <v>256</v>
      </c>
      <c r="H2301" s="13">
        <v>6</v>
      </c>
      <c r="I2301" s="55">
        <v>152.71</v>
      </c>
      <c r="J2301" s="55">
        <v>47499</v>
      </c>
      <c r="K2301" s="15">
        <v>0</v>
      </c>
      <c r="L2301" s="15" t="s">
        <v>41</v>
      </c>
      <c r="M2301" s="62" t="s">
        <v>14</v>
      </c>
      <c r="N2301" s="56">
        <v>40690645</v>
      </c>
      <c r="O2301" s="56" t="s">
        <v>866</v>
      </c>
      <c r="S2301" s="56" t="s">
        <v>465</v>
      </c>
      <c r="T2301" s="125" t="s">
        <v>256</v>
      </c>
      <c r="U2301" s="125">
        <v>6</v>
      </c>
      <c r="V2301" s="144">
        <v>152.71</v>
      </c>
      <c r="W2301" s="144" t="s">
        <v>1017</v>
      </c>
      <c r="X2301" s="65">
        <v>45396</v>
      </c>
      <c r="Y2301" s="65">
        <v>45588</v>
      </c>
      <c r="Z2301" s="69" t="s">
        <v>1080</v>
      </c>
      <c r="AA2301" s="322">
        <v>77680</v>
      </c>
      <c r="AB2301" s="56">
        <v>84</v>
      </c>
      <c r="AC2301" s="56">
        <v>22</v>
      </c>
      <c r="AD2301" s="65">
        <v>46085</v>
      </c>
      <c r="AE2301" s="117">
        <v>866</v>
      </c>
      <c r="AF2301" s="117"/>
      <c r="AG2301" s="70"/>
      <c r="AH2301" s="70"/>
      <c r="AI2301" s="70"/>
      <c r="AJ2301" s="70"/>
      <c r="AK2301" s="70"/>
      <c r="AL2301" s="76"/>
      <c r="AM2301" s="76"/>
      <c r="AN2301" s="76"/>
      <c r="AP2301" s="58"/>
      <c r="AQ2301" s="58"/>
      <c r="AR2301" s="58"/>
      <c r="AW2301" s="56"/>
      <c r="BD2301" s="56"/>
      <c r="CS2301" s="58">
        <f>+AL2301+AT2301</f>
        <v>0</v>
      </c>
      <c r="CT2301" s="76">
        <f>+BA2301+BG2301+BM2301+BS2301+BY2301+CE2301+CK2301+CQ2301</f>
        <v>0</v>
      </c>
      <c r="CU2301" s="76">
        <f>+CS2301-CT2301</f>
        <v>0</v>
      </c>
      <c r="CV2301" s="81">
        <f>+AE2301-AL2301-AT2301</f>
        <v>866</v>
      </c>
    </row>
    <row r="2302" spans="1:100">
      <c r="A2302" s="56" t="s">
        <v>669</v>
      </c>
      <c r="B2302" s="13">
        <v>26</v>
      </c>
      <c r="C2302" s="15" t="s">
        <v>402</v>
      </c>
      <c r="D2302" s="15" t="s">
        <v>403</v>
      </c>
      <c r="E2302" s="13"/>
      <c r="F2302" s="13"/>
      <c r="G2302" s="13" t="s">
        <v>256</v>
      </c>
      <c r="H2302" s="13">
        <v>6</v>
      </c>
      <c r="I2302" s="55">
        <v>152.71</v>
      </c>
      <c r="J2302" s="55">
        <v>47499</v>
      </c>
      <c r="K2302" s="15">
        <v>0</v>
      </c>
      <c r="L2302" s="15" t="s">
        <v>41</v>
      </c>
      <c r="M2302" s="62" t="s">
        <v>14</v>
      </c>
      <c r="N2302" s="56">
        <v>40690645</v>
      </c>
      <c r="O2302" s="56" t="s">
        <v>866</v>
      </c>
      <c r="S2302" s="56" t="s">
        <v>465</v>
      </c>
      <c r="T2302" s="125" t="s">
        <v>256</v>
      </c>
      <c r="U2302" s="125">
        <v>6</v>
      </c>
      <c r="V2302" s="144">
        <v>152.71</v>
      </c>
      <c r="W2302" s="144" t="s">
        <v>1017</v>
      </c>
      <c r="X2302" s="65">
        <v>45396</v>
      </c>
      <c r="Y2302" s="65">
        <v>45588</v>
      </c>
      <c r="Z2302" s="69" t="s">
        <v>1080</v>
      </c>
      <c r="AA2302" s="322">
        <v>77680</v>
      </c>
      <c r="AB2302" s="56">
        <v>84</v>
      </c>
      <c r="AC2302" s="56">
        <v>23</v>
      </c>
      <c r="AD2302" s="65">
        <v>46116</v>
      </c>
      <c r="AE2302" s="117">
        <v>866</v>
      </c>
      <c r="AF2302" s="117"/>
      <c r="AG2302" s="70"/>
      <c r="AH2302" s="70"/>
      <c r="AI2302" s="70"/>
      <c r="AJ2302" s="70"/>
      <c r="AK2302" s="70"/>
      <c r="AL2302" s="76"/>
      <c r="AM2302" s="76"/>
      <c r="AN2302" s="76"/>
      <c r="AP2302" s="58"/>
      <c r="AQ2302" s="58"/>
      <c r="AR2302" s="58"/>
      <c r="AW2302" s="56"/>
      <c r="BD2302" s="56"/>
      <c r="CS2302" s="58">
        <f>+AL2302+AT2302</f>
        <v>0</v>
      </c>
      <c r="CT2302" s="76">
        <f>+BA2302+BG2302+BM2302+BS2302+BY2302+CE2302+CK2302+CQ2302</f>
        <v>0</v>
      </c>
      <c r="CU2302" s="76">
        <f>+CS2302-CT2302</f>
        <v>0</v>
      </c>
      <c r="CV2302" s="81">
        <f>+AE2302-AL2302-AT2302</f>
        <v>866</v>
      </c>
    </row>
    <row r="2303" spans="1:100">
      <c r="A2303" s="56" t="s">
        <v>669</v>
      </c>
      <c r="B2303" s="13">
        <v>26</v>
      </c>
      <c r="C2303" s="15" t="s">
        <v>402</v>
      </c>
      <c r="D2303" s="15" t="s">
        <v>403</v>
      </c>
      <c r="E2303" s="13"/>
      <c r="F2303" s="13"/>
      <c r="G2303" s="13" t="s">
        <v>256</v>
      </c>
      <c r="H2303" s="13">
        <v>6</v>
      </c>
      <c r="I2303" s="55">
        <v>152.71</v>
      </c>
      <c r="J2303" s="55">
        <v>47499</v>
      </c>
      <c r="K2303" s="15">
        <v>0</v>
      </c>
      <c r="L2303" s="15" t="s">
        <v>41</v>
      </c>
      <c r="M2303" s="62" t="s">
        <v>14</v>
      </c>
      <c r="N2303" s="56">
        <v>40690645</v>
      </c>
      <c r="O2303" s="56" t="s">
        <v>866</v>
      </c>
      <c r="S2303" s="56" t="s">
        <v>465</v>
      </c>
      <c r="T2303" s="125" t="s">
        <v>256</v>
      </c>
      <c r="U2303" s="125">
        <v>6</v>
      </c>
      <c r="V2303" s="144">
        <v>152.71</v>
      </c>
      <c r="W2303" s="144" t="s">
        <v>1017</v>
      </c>
      <c r="X2303" s="65">
        <v>45396</v>
      </c>
      <c r="Y2303" s="65">
        <v>45588</v>
      </c>
      <c r="Z2303" s="69" t="s">
        <v>1080</v>
      </c>
      <c r="AA2303" s="322">
        <v>77680</v>
      </c>
      <c r="AB2303" s="56">
        <v>84</v>
      </c>
      <c r="AC2303" s="56">
        <v>24</v>
      </c>
      <c r="AD2303" s="65">
        <v>46146</v>
      </c>
      <c r="AE2303" s="117">
        <v>866</v>
      </c>
      <c r="AF2303" s="117"/>
      <c r="AP2303" s="58"/>
      <c r="AQ2303" s="58"/>
      <c r="AR2303" s="58"/>
      <c r="AW2303" s="56"/>
      <c r="BD2303" s="56"/>
      <c r="CS2303" s="58">
        <f>+AL2303+AT2303</f>
        <v>0</v>
      </c>
      <c r="CT2303" s="76">
        <f>+BA2303+BG2303+BM2303+BS2303+BY2303+CE2303+CK2303+CQ2303</f>
        <v>0</v>
      </c>
      <c r="CU2303" s="76">
        <f>+CS2303-CT2303</f>
        <v>0</v>
      </c>
      <c r="CV2303" s="81">
        <f>+AE2303-AL2303-AT2303</f>
        <v>866</v>
      </c>
    </row>
    <row r="2304" spans="1:100">
      <c r="A2304" s="56" t="s">
        <v>669</v>
      </c>
      <c r="B2304" s="13">
        <v>26</v>
      </c>
      <c r="C2304" s="15" t="s">
        <v>402</v>
      </c>
      <c r="D2304" s="15" t="s">
        <v>403</v>
      </c>
      <c r="E2304" s="13"/>
      <c r="F2304" s="13"/>
      <c r="G2304" s="13" t="s">
        <v>256</v>
      </c>
      <c r="H2304" s="13">
        <v>6</v>
      </c>
      <c r="I2304" s="55">
        <v>152.71</v>
      </c>
      <c r="J2304" s="55">
        <v>47499</v>
      </c>
      <c r="K2304" s="15">
        <v>0</v>
      </c>
      <c r="L2304" s="15" t="s">
        <v>41</v>
      </c>
      <c r="M2304" s="62" t="s">
        <v>14</v>
      </c>
      <c r="N2304" s="56">
        <v>40690645</v>
      </c>
      <c r="O2304" s="56" t="s">
        <v>866</v>
      </c>
      <c r="S2304" s="56" t="s">
        <v>465</v>
      </c>
      <c r="T2304" s="125" t="s">
        <v>256</v>
      </c>
      <c r="U2304" s="125">
        <v>6</v>
      </c>
      <c r="V2304" s="144">
        <v>152.71</v>
      </c>
      <c r="W2304" s="144" t="s">
        <v>1017</v>
      </c>
      <c r="X2304" s="65">
        <v>45396</v>
      </c>
      <c r="Y2304" s="65">
        <v>45588</v>
      </c>
      <c r="Z2304" s="69" t="s">
        <v>1080</v>
      </c>
      <c r="AA2304" s="322">
        <v>77680</v>
      </c>
      <c r="AB2304" s="56">
        <v>84</v>
      </c>
      <c r="AC2304" s="56">
        <v>25</v>
      </c>
      <c r="AD2304" s="65">
        <v>46177</v>
      </c>
      <c r="AE2304" s="117">
        <v>866</v>
      </c>
      <c r="AF2304" s="117"/>
      <c r="AP2304" s="58"/>
      <c r="AQ2304" s="58"/>
      <c r="AR2304" s="58"/>
      <c r="AW2304" s="56"/>
      <c r="BD2304" s="56"/>
      <c r="CS2304" s="58">
        <f>+AL2304+AT2304</f>
        <v>0</v>
      </c>
      <c r="CT2304" s="76">
        <f>+BA2304+BG2304+BM2304+BS2304+BY2304+CE2304+CK2304+CQ2304</f>
        <v>0</v>
      </c>
      <c r="CU2304" s="76">
        <f>+CS2304-CT2304</f>
        <v>0</v>
      </c>
      <c r="CV2304" s="81">
        <f>+AE2304-AL2304-AT2304</f>
        <v>866</v>
      </c>
    </row>
    <row r="2305" spans="1:100">
      <c r="A2305" s="56" t="s">
        <v>669</v>
      </c>
      <c r="B2305" s="13">
        <v>26</v>
      </c>
      <c r="C2305" s="15" t="s">
        <v>402</v>
      </c>
      <c r="D2305" s="15" t="s">
        <v>403</v>
      </c>
      <c r="E2305" s="13"/>
      <c r="F2305" s="13"/>
      <c r="G2305" s="13" t="s">
        <v>256</v>
      </c>
      <c r="H2305" s="13">
        <v>6</v>
      </c>
      <c r="I2305" s="55">
        <v>152.71</v>
      </c>
      <c r="J2305" s="55">
        <v>47499</v>
      </c>
      <c r="K2305" s="15">
        <v>0</v>
      </c>
      <c r="L2305" s="15" t="s">
        <v>41</v>
      </c>
      <c r="M2305" s="62" t="s">
        <v>14</v>
      </c>
      <c r="N2305" s="56">
        <v>40690645</v>
      </c>
      <c r="O2305" s="56" t="s">
        <v>866</v>
      </c>
      <c r="S2305" s="56" t="s">
        <v>465</v>
      </c>
      <c r="T2305" s="125" t="s">
        <v>256</v>
      </c>
      <c r="U2305" s="125">
        <v>6</v>
      </c>
      <c r="V2305" s="144">
        <v>152.71</v>
      </c>
      <c r="W2305" s="144" t="s">
        <v>1017</v>
      </c>
      <c r="X2305" s="65">
        <v>45396</v>
      </c>
      <c r="Y2305" s="65">
        <v>45588</v>
      </c>
      <c r="Z2305" s="69" t="s">
        <v>1080</v>
      </c>
      <c r="AA2305" s="322">
        <v>77680</v>
      </c>
      <c r="AB2305" s="56">
        <v>84</v>
      </c>
      <c r="AC2305" s="56">
        <v>26</v>
      </c>
      <c r="AD2305" s="65">
        <v>46207</v>
      </c>
      <c r="AE2305" s="117">
        <v>866</v>
      </c>
      <c r="AF2305" s="117"/>
      <c r="AP2305" s="58"/>
      <c r="AQ2305" s="58"/>
      <c r="AR2305" s="58"/>
      <c r="AW2305" s="56"/>
      <c r="BD2305" s="56"/>
      <c r="CS2305" s="58">
        <f>+AL2305+AT2305</f>
        <v>0</v>
      </c>
      <c r="CT2305" s="76">
        <f>+BA2305+BG2305+BM2305+BS2305+BY2305+CE2305+CK2305+CQ2305</f>
        <v>0</v>
      </c>
      <c r="CU2305" s="76">
        <f>+CS2305-CT2305</f>
        <v>0</v>
      </c>
      <c r="CV2305" s="81">
        <f>+AE2305-AL2305-AT2305</f>
        <v>866</v>
      </c>
    </row>
    <row r="2306" spans="1:100">
      <c r="A2306" s="56" t="s">
        <v>669</v>
      </c>
      <c r="B2306" s="13">
        <v>26</v>
      </c>
      <c r="C2306" s="15" t="s">
        <v>402</v>
      </c>
      <c r="D2306" s="15" t="s">
        <v>403</v>
      </c>
      <c r="E2306" s="13"/>
      <c r="F2306" s="13"/>
      <c r="G2306" s="13" t="s">
        <v>256</v>
      </c>
      <c r="H2306" s="13">
        <v>6</v>
      </c>
      <c r="I2306" s="55">
        <v>152.71</v>
      </c>
      <c r="J2306" s="55">
        <v>47499</v>
      </c>
      <c r="K2306" s="15">
        <v>0</v>
      </c>
      <c r="L2306" s="15" t="s">
        <v>41</v>
      </c>
      <c r="M2306" s="62" t="s">
        <v>14</v>
      </c>
      <c r="N2306" s="56">
        <v>40690645</v>
      </c>
      <c r="O2306" s="56" t="s">
        <v>866</v>
      </c>
      <c r="S2306" s="56" t="s">
        <v>465</v>
      </c>
      <c r="T2306" s="125" t="s">
        <v>256</v>
      </c>
      <c r="U2306" s="125">
        <v>6</v>
      </c>
      <c r="V2306" s="144">
        <v>152.71</v>
      </c>
      <c r="W2306" s="144" t="s">
        <v>1017</v>
      </c>
      <c r="X2306" s="65">
        <v>45396</v>
      </c>
      <c r="Y2306" s="65">
        <v>45588</v>
      </c>
      <c r="Z2306" s="69" t="s">
        <v>1080</v>
      </c>
      <c r="AA2306" s="322">
        <v>77680</v>
      </c>
      <c r="AB2306" s="56">
        <v>84</v>
      </c>
      <c r="AC2306" s="56">
        <v>27</v>
      </c>
      <c r="AD2306" s="65">
        <v>46238</v>
      </c>
      <c r="AE2306" s="117">
        <v>866</v>
      </c>
      <c r="AF2306" s="117"/>
      <c r="AP2306" s="58"/>
      <c r="AQ2306" s="58"/>
      <c r="AR2306" s="58"/>
      <c r="AW2306" s="56"/>
      <c r="BD2306" s="56"/>
      <c r="CS2306" s="58">
        <f>+AL2306+AT2306</f>
        <v>0</v>
      </c>
      <c r="CT2306" s="76">
        <f>+BA2306+BG2306+BM2306+BS2306+BY2306+CE2306+CK2306+CQ2306</f>
        <v>0</v>
      </c>
      <c r="CU2306" s="76">
        <f>+CS2306-CT2306</f>
        <v>0</v>
      </c>
      <c r="CV2306" s="81">
        <f>+AE2306-AL2306-AT2306</f>
        <v>866</v>
      </c>
    </row>
    <row r="2307" spans="1:100">
      <c r="A2307" s="56" t="s">
        <v>669</v>
      </c>
      <c r="B2307" s="13">
        <v>26</v>
      </c>
      <c r="C2307" s="15" t="s">
        <v>402</v>
      </c>
      <c r="D2307" s="15" t="s">
        <v>403</v>
      </c>
      <c r="E2307" s="13"/>
      <c r="F2307" s="13"/>
      <c r="G2307" s="13" t="s">
        <v>256</v>
      </c>
      <c r="H2307" s="13">
        <v>6</v>
      </c>
      <c r="I2307" s="55">
        <v>152.71</v>
      </c>
      <c r="J2307" s="55">
        <v>47499</v>
      </c>
      <c r="K2307" s="15">
        <v>0</v>
      </c>
      <c r="L2307" s="15" t="s">
        <v>41</v>
      </c>
      <c r="M2307" s="62" t="s">
        <v>14</v>
      </c>
      <c r="N2307" s="56">
        <v>40690645</v>
      </c>
      <c r="O2307" s="56" t="s">
        <v>866</v>
      </c>
      <c r="S2307" s="56" t="s">
        <v>465</v>
      </c>
      <c r="T2307" s="125" t="s">
        <v>256</v>
      </c>
      <c r="U2307" s="125">
        <v>6</v>
      </c>
      <c r="V2307" s="144">
        <v>152.71</v>
      </c>
      <c r="W2307" s="144" t="s">
        <v>1017</v>
      </c>
      <c r="X2307" s="65">
        <v>45396</v>
      </c>
      <c r="Y2307" s="65">
        <v>45588</v>
      </c>
      <c r="Z2307" s="69" t="s">
        <v>1080</v>
      </c>
      <c r="AA2307" s="322">
        <v>77680</v>
      </c>
      <c r="AB2307" s="56">
        <v>84</v>
      </c>
      <c r="AC2307" s="56">
        <v>28</v>
      </c>
      <c r="AD2307" s="65">
        <v>46269</v>
      </c>
      <c r="AE2307" s="117">
        <v>866</v>
      </c>
      <c r="AF2307" s="117"/>
      <c r="AP2307" s="58"/>
      <c r="AQ2307" s="58"/>
      <c r="AR2307" s="58"/>
      <c r="AW2307" s="56"/>
      <c r="BD2307" s="56"/>
      <c r="CS2307" s="58">
        <f>+AL2307+AT2307</f>
        <v>0</v>
      </c>
      <c r="CT2307" s="76">
        <f>+BA2307+BG2307+BM2307+BS2307+BY2307+CE2307+CK2307+CQ2307</f>
        <v>0</v>
      </c>
      <c r="CU2307" s="76">
        <f>+CS2307-CT2307</f>
        <v>0</v>
      </c>
      <c r="CV2307" s="81">
        <f>+AE2307-AL2307-AT2307</f>
        <v>866</v>
      </c>
    </row>
    <row r="2308" spans="1:100">
      <c r="A2308" s="56" t="s">
        <v>669</v>
      </c>
      <c r="B2308" s="13">
        <v>26</v>
      </c>
      <c r="C2308" s="15" t="s">
        <v>402</v>
      </c>
      <c r="D2308" s="15" t="s">
        <v>403</v>
      </c>
      <c r="E2308" s="13"/>
      <c r="F2308" s="13"/>
      <c r="G2308" s="13" t="s">
        <v>256</v>
      </c>
      <c r="H2308" s="13">
        <v>6</v>
      </c>
      <c r="I2308" s="55">
        <v>152.71</v>
      </c>
      <c r="J2308" s="55">
        <v>47499</v>
      </c>
      <c r="K2308" s="15">
        <v>0</v>
      </c>
      <c r="L2308" s="15" t="s">
        <v>41</v>
      </c>
      <c r="M2308" s="62" t="s">
        <v>14</v>
      </c>
      <c r="N2308" s="56">
        <v>40690645</v>
      </c>
      <c r="O2308" s="56" t="s">
        <v>866</v>
      </c>
      <c r="S2308" s="56" t="s">
        <v>465</v>
      </c>
      <c r="T2308" s="125" t="s">
        <v>256</v>
      </c>
      <c r="U2308" s="125">
        <v>6</v>
      </c>
      <c r="V2308" s="144">
        <v>152.71</v>
      </c>
      <c r="W2308" s="144" t="s">
        <v>1017</v>
      </c>
      <c r="X2308" s="65">
        <v>45396</v>
      </c>
      <c r="Y2308" s="65">
        <v>45588</v>
      </c>
      <c r="Z2308" s="69" t="s">
        <v>1080</v>
      </c>
      <c r="AA2308" s="322">
        <v>77680</v>
      </c>
      <c r="AB2308" s="56">
        <v>84</v>
      </c>
      <c r="AC2308" s="56">
        <v>29</v>
      </c>
      <c r="AD2308" s="65">
        <v>46299</v>
      </c>
      <c r="AE2308" s="117">
        <v>866</v>
      </c>
      <c r="AF2308" s="117"/>
      <c r="AP2308" s="58"/>
      <c r="AQ2308" s="58"/>
      <c r="AR2308" s="58"/>
      <c r="AW2308" s="56"/>
      <c r="BD2308" s="56"/>
      <c r="CS2308" s="58">
        <f>+AL2308+AT2308</f>
        <v>0</v>
      </c>
      <c r="CT2308" s="76">
        <f>+BA2308+BG2308+BM2308+BS2308+BY2308+CE2308+CK2308+CQ2308</f>
        <v>0</v>
      </c>
      <c r="CU2308" s="76">
        <f>+CS2308-CT2308</f>
        <v>0</v>
      </c>
      <c r="CV2308" s="81">
        <f>+AE2308-AL2308-AT2308</f>
        <v>866</v>
      </c>
    </row>
    <row r="2309" spans="1:100">
      <c r="A2309" s="56" t="s">
        <v>669</v>
      </c>
      <c r="B2309" s="13">
        <v>26</v>
      </c>
      <c r="C2309" s="15" t="s">
        <v>402</v>
      </c>
      <c r="D2309" s="15" t="s">
        <v>403</v>
      </c>
      <c r="E2309" s="13"/>
      <c r="F2309" s="13"/>
      <c r="G2309" s="13" t="s">
        <v>256</v>
      </c>
      <c r="H2309" s="13">
        <v>6</v>
      </c>
      <c r="I2309" s="55">
        <v>152.71</v>
      </c>
      <c r="J2309" s="55">
        <v>47499</v>
      </c>
      <c r="K2309" s="15">
        <v>0</v>
      </c>
      <c r="L2309" s="15" t="s">
        <v>41</v>
      </c>
      <c r="M2309" s="62" t="s">
        <v>14</v>
      </c>
      <c r="N2309" s="56">
        <v>40690645</v>
      </c>
      <c r="O2309" s="56" t="s">
        <v>866</v>
      </c>
      <c r="S2309" s="56" t="s">
        <v>465</v>
      </c>
      <c r="T2309" s="125" t="s">
        <v>256</v>
      </c>
      <c r="U2309" s="125">
        <v>6</v>
      </c>
      <c r="V2309" s="144">
        <v>152.71</v>
      </c>
      <c r="W2309" s="144" t="s">
        <v>1017</v>
      </c>
      <c r="X2309" s="65">
        <v>45396</v>
      </c>
      <c r="Y2309" s="65">
        <v>45588</v>
      </c>
      <c r="Z2309" s="69" t="s">
        <v>1080</v>
      </c>
      <c r="AA2309" s="322">
        <v>77680</v>
      </c>
      <c r="AB2309" s="56">
        <v>84</v>
      </c>
      <c r="AC2309" s="56">
        <v>30</v>
      </c>
      <c r="AD2309" s="65">
        <v>46330</v>
      </c>
      <c r="AE2309" s="117">
        <v>866</v>
      </c>
      <c r="AF2309" s="117"/>
      <c r="AP2309" s="58"/>
      <c r="AQ2309" s="58"/>
      <c r="AR2309" s="58"/>
      <c r="AW2309" s="56"/>
      <c r="BD2309" s="56"/>
      <c r="CS2309" s="58">
        <f>+AL2309+AT2309</f>
        <v>0</v>
      </c>
      <c r="CT2309" s="76">
        <f>+BA2309+BG2309+BM2309+BS2309+BY2309+CE2309+CK2309+CQ2309</f>
        <v>0</v>
      </c>
      <c r="CU2309" s="76">
        <f>+CS2309-CT2309</f>
        <v>0</v>
      </c>
      <c r="CV2309" s="81">
        <f>+AE2309-AL2309-AT2309</f>
        <v>866</v>
      </c>
    </row>
    <row r="2310" spans="1:100">
      <c r="A2310" s="56" t="s">
        <v>669</v>
      </c>
      <c r="B2310" s="13">
        <v>26</v>
      </c>
      <c r="C2310" s="15" t="s">
        <v>402</v>
      </c>
      <c r="D2310" s="15" t="s">
        <v>403</v>
      </c>
      <c r="E2310" s="13"/>
      <c r="F2310" s="13"/>
      <c r="G2310" s="13" t="s">
        <v>256</v>
      </c>
      <c r="H2310" s="13">
        <v>6</v>
      </c>
      <c r="I2310" s="55">
        <v>152.71</v>
      </c>
      <c r="J2310" s="55">
        <v>47499</v>
      </c>
      <c r="K2310" s="15">
        <v>0</v>
      </c>
      <c r="L2310" s="15" t="s">
        <v>41</v>
      </c>
      <c r="M2310" s="62" t="s">
        <v>14</v>
      </c>
      <c r="N2310" s="56">
        <v>40690645</v>
      </c>
      <c r="O2310" s="56" t="s">
        <v>866</v>
      </c>
      <c r="S2310" s="56" t="s">
        <v>465</v>
      </c>
      <c r="T2310" s="125" t="s">
        <v>256</v>
      </c>
      <c r="U2310" s="125">
        <v>6</v>
      </c>
      <c r="V2310" s="144">
        <v>152.71</v>
      </c>
      <c r="W2310" s="144" t="s">
        <v>1017</v>
      </c>
      <c r="X2310" s="65">
        <v>45396</v>
      </c>
      <c r="Y2310" s="65">
        <v>45588</v>
      </c>
      <c r="Z2310" s="69" t="s">
        <v>1080</v>
      </c>
      <c r="AA2310" s="322">
        <v>77680</v>
      </c>
      <c r="AB2310" s="56">
        <v>84</v>
      </c>
      <c r="AC2310" s="56">
        <v>31</v>
      </c>
      <c r="AD2310" s="65">
        <v>46360</v>
      </c>
      <c r="AE2310" s="117">
        <v>866</v>
      </c>
      <c r="AF2310" s="117"/>
      <c r="AP2310" s="58"/>
      <c r="AQ2310" s="58"/>
      <c r="AR2310" s="58"/>
      <c r="AW2310" s="56"/>
      <c r="BD2310" s="56"/>
      <c r="CS2310" s="58">
        <f>+AL2310+AT2310</f>
        <v>0</v>
      </c>
      <c r="CT2310" s="76">
        <f>+BA2310+BG2310+BM2310+BS2310+BY2310+CE2310+CK2310+CQ2310</f>
        <v>0</v>
      </c>
      <c r="CU2310" s="76">
        <f>+CS2310-CT2310</f>
        <v>0</v>
      </c>
      <c r="CV2310" s="81">
        <f>+AE2310-AL2310-AT2310</f>
        <v>866</v>
      </c>
    </row>
    <row r="2311" spans="1:100">
      <c r="A2311" s="56" t="s">
        <v>669</v>
      </c>
      <c r="B2311" s="13">
        <v>26</v>
      </c>
      <c r="C2311" s="15" t="s">
        <v>402</v>
      </c>
      <c r="D2311" s="15" t="s">
        <v>403</v>
      </c>
      <c r="E2311" s="13"/>
      <c r="F2311" s="13"/>
      <c r="G2311" s="13" t="s">
        <v>256</v>
      </c>
      <c r="H2311" s="13">
        <v>6</v>
      </c>
      <c r="I2311" s="55">
        <v>152.71</v>
      </c>
      <c r="J2311" s="55">
        <v>47499</v>
      </c>
      <c r="K2311" s="15">
        <v>0</v>
      </c>
      <c r="L2311" s="15" t="s">
        <v>41</v>
      </c>
      <c r="M2311" s="62" t="s">
        <v>14</v>
      </c>
      <c r="N2311" s="56">
        <v>40690645</v>
      </c>
      <c r="O2311" s="56" t="s">
        <v>866</v>
      </c>
      <c r="S2311" s="56" t="s">
        <v>465</v>
      </c>
      <c r="T2311" s="125" t="s">
        <v>256</v>
      </c>
      <c r="U2311" s="125">
        <v>6</v>
      </c>
      <c r="V2311" s="144">
        <v>152.71</v>
      </c>
      <c r="W2311" s="144" t="s">
        <v>1017</v>
      </c>
      <c r="X2311" s="65">
        <v>45396</v>
      </c>
      <c r="Y2311" s="65">
        <v>45588</v>
      </c>
      <c r="Z2311" s="69" t="s">
        <v>1080</v>
      </c>
      <c r="AA2311" s="322">
        <v>77680</v>
      </c>
      <c r="AB2311" s="56">
        <v>84</v>
      </c>
      <c r="AC2311" s="56">
        <v>32</v>
      </c>
      <c r="AD2311" s="65">
        <v>46391</v>
      </c>
      <c r="AE2311" s="117">
        <v>866</v>
      </c>
      <c r="AF2311" s="117"/>
      <c r="AP2311" s="58"/>
      <c r="AQ2311" s="58"/>
      <c r="AR2311" s="58"/>
      <c r="AW2311" s="56"/>
      <c r="BD2311" s="56"/>
      <c r="CS2311" s="58">
        <f>+AL2311+AT2311</f>
        <v>0</v>
      </c>
      <c r="CT2311" s="76">
        <f>+BA2311+BG2311+BM2311+BS2311+BY2311+CE2311+CK2311+CQ2311</f>
        <v>0</v>
      </c>
      <c r="CU2311" s="76">
        <f>+CS2311-CT2311</f>
        <v>0</v>
      </c>
      <c r="CV2311" s="81">
        <f>+AE2311-AL2311-AT2311</f>
        <v>866</v>
      </c>
    </row>
    <row r="2312" spans="1:100">
      <c r="A2312" s="56" t="s">
        <v>669</v>
      </c>
      <c r="B2312" s="13">
        <v>26</v>
      </c>
      <c r="C2312" s="15" t="s">
        <v>402</v>
      </c>
      <c r="D2312" s="15" t="s">
        <v>403</v>
      </c>
      <c r="E2312" s="13"/>
      <c r="F2312" s="13"/>
      <c r="G2312" s="13" t="s">
        <v>256</v>
      </c>
      <c r="H2312" s="13">
        <v>6</v>
      </c>
      <c r="I2312" s="55">
        <v>152.71</v>
      </c>
      <c r="J2312" s="55">
        <v>47499</v>
      </c>
      <c r="K2312" s="15">
        <v>0</v>
      </c>
      <c r="L2312" s="15" t="s">
        <v>41</v>
      </c>
      <c r="M2312" s="62" t="s">
        <v>14</v>
      </c>
      <c r="N2312" s="56">
        <v>40690645</v>
      </c>
      <c r="O2312" s="56" t="s">
        <v>866</v>
      </c>
      <c r="S2312" s="56" t="s">
        <v>465</v>
      </c>
      <c r="T2312" s="125" t="s">
        <v>256</v>
      </c>
      <c r="U2312" s="125">
        <v>6</v>
      </c>
      <c r="V2312" s="144">
        <v>152.71</v>
      </c>
      <c r="W2312" s="144" t="s">
        <v>1017</v>
      </c>
      <c r="X2312" s="65">
        <v>45396</v>
      </c>
      <c r="Y2312" s="65">
        <v>45588</v>
      </c>
      <c r="Z2312" s="69" t="s">
        <v>1080</v>
      </c>
      <c r="AA2312" s="322">
        <v>77680</v>
      </c>
      <c r="AB2312" s="56">
        <v>84</v>
      </c>
      <c r="AC2312" s="56">
        <v>33</v>
      </c>
      <c r="AD2312" s="65">
        <v>46422</v>
      </c>
      <c r="AE2312" s="117">
        <v>866</v>
      </c>
      <c r="AF2312" s="117"/>
      <c r="AP2312" s="58"/>
      <c r="AQ2312" s="58"/>
      <c r="AR2312" s="58"/>
      <c r="AW2312" s="56"/>
      <c r="BD2312" s="56"/>
      <c r="CS2312" s="58">
        <f>+AL2312+AT2312</f>
        <v>0</v>
      </c>
      <c r="CT2312" s="76">
        <f>+BA2312+BG2312+BM2312+BS2312+BY2312+CE2312+CK2312+CQ2312</f>
        <v>0</v>
      </c>
      <c r="CU2312" s="76">
        <f>+CS2312-CT2312</f>
        <v>0</v>
      </c>
      <c r="CV2312" s="81">
        <f>+AE2312-AL2312-AT2312</f>
        <v>866</v>
      </c>
    </row>
    <row r="2313" spans="1:100">
      <c r="A2313" s="56" t="s">
        <v>669</v>
      </c>
      <c r="B2313" s="13">
        <v>26</v>
      </c>
      <c r="C2313" s="15" t="s">
        <v>402</v>
      </c>
      <c r="D2313" s="15" t="s">
        <v>403</v>
      </c>
      <c r="E2313" s="13"/>
      <c r="F2313" s="13"/>
      <c r="G2313" s="13" t="s">
        <v>256</v>
      </c>
      <c r="H2313" s="13">
        <v>6</v>
      </c>
      <c r="I2313" s="55">
        <v>152.71</v>
      </c>
      <c r="J2313" s="55">
        <v>47499</v>
      </c>
      <c r="K2313" s="15">
        <v>0</v>
      </c>
      <c r="L2313" s="15" t="s">
        <v>41</v>
      </c>
      <c r="M2313" s="62" t="s">
        <v>14</v>
      </c>
      <c r="N2313" s="56">
        <v>40690645</v>
      </c>
      <c r="O2313" s="56" t="s">
        <v>866</v>
      </c>
      <c r="S2313" s="56" t="s">
        <v>465</v>
      </c>
      <c r="T2313" s="125" t="s">
        <v>256</v>
      </c>
      <c r="U2313" s="125">
        <v>6</v>
      </c>
      <c r="V2313" s="144">
        <v>152.71</v>
      </c>
      <c r="W2313" s="144" t="s">
        <v>1017</v>
      </c>
      <c r="X2313" s="65">
        <v>45396</v>
      </c>
      <c r="Y2313" s="65">
        <v>45588</v>
      </c>
      <c r="Z2313" s="69" t="s">
        <v>1080</v>
      </c>
      <c r="AA2313" s="322">
        <v>77680</v>
      </c>
      <c r="AB2313" s="56">
        <v>84</v>
      </c>
      <c r="AC2313" s="56">
        <v>34</v>
      </c>
      <c r="AD2313" s="65">
        <v>46450</v>
      </c>
      <c r="AE2313" s="117">
        <v>866</v>
      </c>
      <c r="AF2313" s="117"/>
      <c r="AP2313" s="58"/>
      <c r="AQ2313" s="58"/>
      <c r="AR2313" s="58"/>
      <c r="AW2313" s="56"/>
      <c r="BD2313" s="56"/>
      <c r="CS2313" s="58">
        <f>+AL2313+AT2313</f>
        <v>0</v>
      </c>
      <c r="CT2313" s="76">
        <f>+BA2313+BG2313+BM2313+BS2313+BY2313+CE2313+CK2313+CQ2313</f>
        <v>0</v>
      </c>
      <c r="CU2313" s="76">
        <f>+CS2313-CT2313</f>
        <v>0</v>
      </c>
      <c r="CV2313" s="81">
        <f>+AE2313-AL2313-AT2313</f>
        <v>866</v>
      </c>
    </row>
    <row r="2314" spans="1:100">
      <c r="A2314" s="56" t="s">
        <v>669</v>
      </c>
      <c r="B2314" s="13">
        <v>26</v>
      </c>
      <c r="C2314" s="15" t="s">
        <v>402</v>
      </c>
      <c r="D2314" s="15" t="s">
        <v>403</v>
      </c>
      <c r="E2314" s="13"/>
      <c r="F2314" s="13"/>
      <c r="G2314" s="13" t="s">
        <v>256</v>
      </c>
      <c r="H2314" s="13">
        <v>6</v>
      </c>
      <c r="I2314" s="55">
        <v>152.71</v>
      </c>
      <c r="J2314" s="55">
        <v>47499</v>
      </c>
      <c r="K2314" s="15">
        <v>0</v>
      </c>
      <c r="L2314" s="15" t="s">
        <v>41</v>
      </c>
      <c r="M2314" s="62" t="s">
        <v>14</v>
      </c>
      <c r="N2314" s="56">
        <v>40690645</v>
      </c>
      <c r="O2314" s="56" t="s">
        <v>866</v>
      </c>
      <c r="S2314" s="56" t="s">
        <v>465</v>
      </c>
      <c r="T2314" s="125" t="s">
        <v>256</v>
      </c>
      <c r="U2314" s="125">
        <v>6</v>
      </c>
      <c r="V2314" s="144">
        <v>152.71</v>
      </c>
      <c r="W2314" s="144" t="s">
        <v>1017</v>
      </c>
      <c r="X2314" s="65">
        <v>45396</v>
      </c>
      <c r="Y2314" s="65">
        <v>45588</v>
      </c>
      <c r="Z2314" s="69" t="s">
        <v>1080</v>
      </c>
      <c r="AA2314" s="322">
        <v>77680</v>
      </c>
      <c r="AB2314" s="56">
        <v>84</v>
      </c>
      <c r="AC2314" s="56">
        <v>35</v>
      </c>
      <c r="AD2314" s="65">
        <v>46481</v>
      </c>
      <c r="AE2314" s="117">
        <v>866</v>
      </c>
      <c r="AF2314" s="117"/>
      <c r="AP2314" s="58"/>
      <c r="AQ2314" s="58"/>
      <c r="AR2314" s="58"/>
      <c r="AW2314" s="56"/>
      <c r="BD2314" s="56"/>
      <c r="CS2314" s="58">
        <f>+AL2314+AT2314</f>
        <v>0</v>
      </c>
      <c r="CT2314" s="76">
        <f>+BA2314+BG2314+BM2314+BS2314+BY2314+CE2314+CK2314+CQ2314</f>
        <v>0</v>
      </c>
      <c r="CU2314" s="76">
        <f>+CS2314-CT2314</f>
        <v>0</v>
      </c>
      <c r="CV2314" s="81">
        <f>+AE2314-AL2314-AT2314</f>
        <v>866</v>
      </c>
    </row>
    <row r="2315" spans="1:100">
      <c r="A2315" s="56" t="s">
        <v>669</v>
      </c>
      <c r="B2315" s="13">
        <v>26</v>
      </c>
      <c r="C2315" s="15" t="s">
        <v>402</v>
      </c>
      <c r="D2315" s="15" t="s">
        <v>403</v>
      </c>
      <c r="E2315" s="13"/>
      <c r="F2315" s="13"/>
      <c r="G2315" s="13" t="s">
        <v>256</v>
      </c>
      <c r="H2315" s="13">
        <v>6</v>
      </c>
      <c r="I2315" s="55">
        <v>152.71</v>
      </c>
      <c r="J2315" s="55">
        <v>47499</v>
      </c>
      <c r="K2315" s="15">
        <v>0</v>
      </c>
      <c r="L2315" s="15" t="s">
        <v>41</v>
      </c>
      <c r="M2315" s="62" t="s">
        <v>14</v>
      </c>
      <c r="N2315" s="56">
        <v>40690645</v>
      </c>
      <c r="O2315" s="56" t="s">
        <v>866</v>
      </c>
      <c r="S2315" s="56" t="s">
        <v>465</v>
      </c>
      <c r="T2315" s="125" t="s">
        <v>256</v>
      </c>
      <c r="U2315" s="125">
        <v>6</v>
      </c>
      <c r="V2315" s="144">
        <v>152.71</v>
      </c>
      <c r="W2315" s="144" t="s">
        <v>1017</v>
      </c>
      <c r="X2315" s="65">
        <v>45396</v>
      </c>
      <c r="Y2315" s="65">
        <v>45588</v>
      </c>
      <c r="Z2315" s="69" t="s">
        <v>1080</v>
      </c>
      <c r="AA2315" s="322">
        <v>77680</v>
      </c>
      <c r="AB2315" s="56">
        <v>84</v>
      </c>
      <c r="AC2315" s="56">
        <v>36</v>
      </c>
      <c r="AD2315" s="65">
        <v>46511</v>
      </c>
      <c r="AE2315" s="117">
        <v>866</v>
      </c>
      <c r="AF2315" s="117"/>
      <c r="AP2315" s="58"/>
      <c r="AQ2315" s="58"/>
      <c r="AR2315" s="58"/>
      <c r="AW2315" s="56"/>
      <c r="BD2315" s="56"/>
      <c r="CS2315" s="58">
        <f>+AL2315+AT2315</f>
        <v>0</v>
      </c>
      <c r="CT2315" s="76">
        <f>+BA2315+BG2315+BM2315+BS2315+BY2315+CE2315+CK2315+CQ2315</f>
        <v>0</v>
      </c>
      <c r="CU2315" s="76">
        <f>+CS2315-CT2315</f>
        <v>0</v>
      </c>
      <c r="CV2315" s="81">
        <f>+AE2315-AL2315-AT2315</f>
        <v>866</v>
      </c>
    </row>
    <row r="2316" spans="1:100">
      <c r="A2316" s="56" t="s">
        <v>669</v>
      </c>
      <c r="B2316" s="13">
        <v>26</v>
      </c>
      <c r="C2316" s="15" t="s">
        <v>402</v>
      </c>
      <c r="D2316" s="15" t="s">
        <v>403</v>
      </c>
      <c r="E2316" s="13"/>
      <c r="F2316" s="13"/>
      <c r="G2316" s="13" t="s">
        <v>256</v>
      </c>
      <c r="H2316" s="13">
        <v>6</v>
      </c>
      <c r="I2316" s="55">
        <v>152.71</v>
      </c>
      <c r="J2316" s="55">
        <v>47499</v>
      </c>
      <c r="K2316" s="15">
        <v>0</v>
      </c>
      <c r="L2316" s="15" t="s">
        <v>41</v>
      </c>
      <c r="M2316" s="62" t="s">
        <v>14</v>
      </c>
      <c r="N2316" s="56">
        <v>40690645</v>
      </c>
      <c r="O2316" s="56" t="s">
        <v>866</v>
      </c>
      <c r="S2316" s="56" t="s">
        <v>465</v>
      </c>
      <c r="T2316" s="125" t="s">
        <v>256</v>
      </c>
      <c r="U2316" s="125">
        <v>6</v>
      </c>
      <c r="V2316" s="144">
        <v>152.71</v>
      </c>
      <c r="W2316" s="144" t="s">
        <v>1017</v>
      </c>
      <c r="X2316" s="65">
        <v>45396</v>
      </c>
      <c r="Y2316" s="65">
        <v>45588</v>
      </c>
      <c r="Z2316" s="69" t="s">
        <v>1080</v>
      </c>
      <c r="AA2316" s="322">
        <v>77680</v>
      </c>
      <c r="AB2316" s="56">
        <v>84</v>
      </c>
      <c r="AC2316" s="56">
        <v>37</v>
      </c>
      <c r="AD2316" s="65">
        <v>46542</v>
      </c>
      <c r="AE2316" s="117">
        <v>866</v>
      </c>
      <c r="AF2316" s="117"/>
      <c r="AP2316" s="58"/>
      <c r="AQ2316" s="58"/>
      <c r="AR2316" s="58"/>
      <c r="AW2316" s="56"/>
      <c r="BD2316" s="56"/>
      <c r="CS2316" s="58">
        <f>+AL2316+AT2316</f>
        <v>0</v>
      </c>
      <c r="CT2316" s="76">
        <f>+BA2316+BG2316+BM2316+BS2316+BY2316+CE2316+CK2316+CQ2316</f>
        <v>0</v>
      </c>
      <c r="CU2316" s="76">
        <f>+CS2316-CT2316</f>
        <v>0</v>
      </c>
      <c r="CV2316" s="81">
        <f>+AE2316-AL2316-AT2316</f>
        <v>866</v>
      </c>
    </row>
    <row r="2317" spans="1:100">
      <c r="A2317" s="56" t="s">
        <v>669</v>
      </c>
      <c r="B2317" s="13">
        <v>26</v>
      </c>
      <c r="C2317" s="15" t="s">
        <v>402</v>
      </c>
      <c r="D2317" s="15" t="s">
        <v>403</v>
      </c>
      <c r="E2317" s="13"/>
      <c r="F2317" s="13"/>
      <c r="G2317" s="13" t="s">
        <v>256</v>
      </c>
      <c r="H2317" s="13">
        <v>6</v>
      </c>
      <c r="I2317" s="55">
        <v>152.71</v>
      </c>
      <c r="J2317" s="55">
        <v>47499</v>
      </c>
      <c r="K2317" s="15">
        <v>0</v>
      </c>
      <c r="L2317" s="15" t="s">
        <v>41</v>
      </c>
      <c r="M2317" s="62" t="s">
        <v>14</v>
      </c>
      <c r="N2317" s="56">
        <v>40690645</v>
      </c>
      <c r="O2317" s="56" t="s">
        <v>866</v>
      </c>
      <c r="S2317" s="56" t="s">
        <v>465</v>
      </c>
      <c r="T2317" s="125" t="s">
        <v>256</v>
      </c>
      <c r="U2317" s="125">
        <v>6</v>
      </c>
      <c r="V2317" s="144">
        <v>152.71</v>
      </c>
      <c r="W2317" s="144" t="s">
        <v>1017</v>
      </c>
      <c r="X2317" s="65">
        <v>45396</v>
      </c>
      <c r="Y2317" s="65">
        <v>45588</v>
      </c>
      <c r="Z2317" s="69" t="s">
        <v>1080</v>
      </c>
      <c r="AA2317" s="322">
        <v>77680</v>
      </c>
      <c r="AB2317" s="56">
        <v>84</v>
      </c>
      <c r="AC2317" s="56">
        <v>38</v>
      </c>
      <c r="AD2317" s="65">
        <v>46572</v>
      </c>
      <c r="AE2317" s="117">
        <v>866</v>
      </c>
      <c r="AF2317" s="117"/>
      <c r="AP2317" s="58"/>
      <c r="AQ2317" s="58"/>
      <c r="AR2317" s="58"/>
      <c r="AW2317" s="56"/>
      <c r="BD2317" s="56"/>
      <c r="CS2317" s="58">
        <f>+AL2317+AT2317</f>
        <v>0</v>
      </c>
      <c r="CT2317" s="76">
        <f>+BA2317+BG2317+BM2317+BS2317+BY2317+CE2317+CK2317+CQ2317</f>
        <v>0</v>
      </c>
      <c r="CU2317" s="76">
        <f>+CS2317-CT2317</f>
        <v>0</v>
      </c>
      <c r="CV2317" s="81">
        <f>+AE2317-AL2317-AT2317</f>
        <v>866</v>
      </c>
    </row>
    <row r="2318" spans="1:100">
      <c r="A2318" s="56" t="s">
        <v>669</v>
      </c>
      <c r="B2318" s="13">
        <v>26</v>
      </c>
      <c r="C2318" s="15" t="s">
        <v>402</v>
      </c>
      <c r="D2318" s="15" t="s">
        <v>403</v>
      </c>
      <c r="E2318" s="13"/>
      <c r="F2318" s="13"/>
      <c r="G2318" s="13" t="s">
        <v>256</v>
      </c>
      <c r="H2318" s="13">
        <v>6</v>
      </c>
      <c r="I2318" s="55">
        <v>152.71</v>
      </c>
      <c r="J2318" s="55">
        <v>47499</v>
      </c>
      <c r="K2318" s="15">
        <v>0</v>
      </c>
      <c r="L2318" s="15" t="s">
        <v>41</v>
      </c>
      <c r="M2318" s="62" t="s">
        <v>14</v>
      </c>
      <c r="N2318" s="56">
        <v>40690645</v>
      </c>
      <c r="O2318" s="56" t="s">
        <v>866</v>
      </c>
      <c r="S2318" s="56" t="s">
        <v>465</v>
      </c>
      <c r="T2318" s="125" t="s">
        <v>256</v>
      </c>
      <c r="U2318" s="125">
        <v>6</v>
      </c>
      <c r="V2318" s="144">
        <v>152.71</v>
      </c>
      <c r="W2318" s="144" t="s">
        <v>1017</v>
      </c>
      <c r="X2318" s="65">
        <v>45396</v>
      </c>
      <c r="Y2318" s="65">
        <v>45588</v>
      </c>
      <c r="Z2318" s="69" t="s">
        <v>1080</v>
      </c>
      <c r="AA2318" s="322">
        <v>77680</v>
      </c>
      <c r="AB2318" s="56">
        <v>84</v>
      </c>
      <c r="AC2318" s="56">
        <v>39</v>
      </c>
      <c r="AD2318" s="65">
        <v>46603</v>
      </c>
      <c r="AE2318" s="117">
        <v>866</v>
      </c>
      <c r="AF2318" s="117"/>
      <c r="AP2318" s="58"/>
      <c r="AQ2318" s="58"/>
      <c r="AR2318" s="58"/>
      <c r="AW2318" s="56"/>
      <c r="BD2318" s="56"/>
      <c r="CS2318" s="58">
        <f>+AL2318+AT2318</f>
        <v>0</v>
      </c>
      <c r="CT2318" s="76">
        <f>+BA2318+BG2318+BM2318+BS2318+BY2318+CE2318+CK2318+CQ2318</f>
        <v>0</v>
      </c>
      <c r="CU2318" s="76">
        <f>+CS2318-CT2318</f>
        <v>0</v>
      </c>
      <c r="CV2318" s="81">
        <f>+AE2318-AL2318-AT2318</f>
        <v>866</v>
      </c>
    </row>
    <row r="2319" spans="1:100">
      <c r="A2319" s="56" t="s">
        <v>669</v>
      </c>
      <c r="B2319" s="13">
        <v>26</v>
      </c>
      <c r="C2319" s="15" t="s">
        <v>402</v>
      </c>
      <c r="D2319" s="15" t="s">
        <v>403</v>
      </c>
      <c r="E2319" s="13"/>
      <c r="F2319" s="13"/>
      <c r="G2319" s="13" t="s">
        <v>256</v>
      </c>
      <c r="H2319" s="13">
        <v>6</v>
      </c>
      <c r="I2319" s="55">
        <v>152.71</v>
      </c>
      <c r="J2319" s="55">
        <v>47499</v>
      </c>
      <c r="K2319" s="15">
        <v>0</v>
      </c>
      <c r="L2319" s="15" t="s">
        <v>41</v>
      </c>
      <c r="M2319" s="62" t="s">
        <v>14</v>
      </c>
      <c r="N2319" s="56">
        <v>40690645</v>
      </c>
      <c r="O2319" s="56" t="s">
        <v>866</v>
      </c>
      <c r="S2319" s="56" t="s">
        <v>465</v>
      </c>
      <c r="T2319" s="125" t="s">
        <v>256</v>
      </c>
      <c r="U2319" s="125">
        <v>6</v>
      </c>
      <c r="V2319" s="144">
        <v>152.71</v>
      </c>
      <c r="W2319" s="144" t="s">
        <v>1017</v>
      </c>
      <c r="X2319" s="65">
        <v>45396</v>
      </c>
      <c r="Y2319" s="65">
        <v>45588</v>
      </c>
      <c r="Z2319" s="69" t="s">
        <v>1080</v>
      </c>
      <c r="AA2319" s="322">
        <v>77680</v>
      </c>
      <c r="AB2319" s="56">
        <v>84</v>
      </c>
      <c r="AC2319" s="56">
        <v>40</v>
      </c>
      <c r="AD2319" s="65">
        <v>46634</v>
      </c>
      <c r="AE2319" s="117">
        <v>866</v>
      </c>
      <c r="AF2319" s="117"/>
      <c r="AP2319" s="58"/>
      <c r="AQ2319" s="58"/>
      <c r="AR2319" s="58"/>
      <c r="AW2319" s="56"/>
      <c r="BD2319" s="56"/>
      <c r="CS2319" s="58">
        <f>+AL2319+AT2319</f>
        <v>0</v>
      </c>
      <c r="CT2319" s="76">
        <f>+BA2319+BG2319+BM2319+BS2319+BY2319+CE2319+CK2319+CQ2319</f>
        <v>0</v>
      </c>
      <c r="CU2319" s="76">
        <f>+CS2319-CT2319</f>
        <v>0</v>
      </c>
      <c r="CV2319" s="81">
        <f>+AE2319-AL2319-AT2319</f>
        <v>866</v>
      </c>
    </row>
    <row r="2320" spans="1:100">
      <c r="A2320" s="56" t="s">
        <v>669</v>
      </c>
      <c r="B2320" s="13">
        <v>26</v>
      </c>
      <c r="C2320" s="15" t="s">
        <v>402</v>
      </c>
      <c r="D2320" s="15" t="s">
        <v>403</v>
      </c>
      <c r="E2320" s="13"/>
      <c r="F2320" s="13"/>
      <c r="G2320" s="13" t="s">
        <v>256</v>
      </c>
      <c r="H2320" s="13">
        <v>6</v>
      </c>
      <c r="I2320" s="55">
        <v>152.71</v>
      </c>
      <c r="J2320" s="55">
        <v>47499</v>
      </c>
      <c r="K2320" s="15">
        <v>0</v>
      </c>
      <c r="L2320" s="15" t="s">
        <v>41</v>
      </c>
      <c r="M2320" s="62" t="s">
        <v>14</v>
      </c>
      <c r="N2320" s="56">
        <v>40690645</v>
      </c>
      <c r="O2320" s="56" t="s">
        <v>866</v>
      </c>
      <c r="S2320" s="56" t="s">
        <v>465</v>
      </c>
      <c r="T2320" s="125" t="s">
        <v>256</v>
      </c>
      <c r="U2320" s="125">
        <v>6</v>
      </c>
      <c r="V2320" s="144">
        <v>152.71</v>
      </c>
      <c r="W2320" s="144" t="s">
        <v>1017</v>
      </c>
      <c r="X2320" s="65">
        <v>45396</v>
      </c>
      <c r="Y2320" s="65">
        <v>45588</v>
      </c>
      <c r="Z2320" s="69" t="s">
        <v>1080</v>
      </c>
      <c r="AA2320" s="322">
        <v>77680</v>
      </c>
      <c r="AB2320" s="56">
        <v>84</v>
      </c>
      <c r="AC2320" s="56">
        <v>41</v>
      </c>
      <c r="AD2320" s="65">
        <v>46664</v>
      </c>
      <c r="AE2320" s="117">
        <v>866</v>
      </c>
      <c r="AF2320" s="117"/>
      <c r="AP2320" s="58"/>
      <c r="AQ2320" s="58"/>
      <c r="AR2320" s="58"/>
      <c r="AW2320" s="56"/>
      <c r="BD2320" s="56"/>
      <c r="CS2320" s="58">
        <f>+AL2320+AT2320</f>
        <v>0</v>
      </c>
      <c r="CT2320" s="76">
        <f>+BA2320+BG2320+BM2320+BS2320+BY2320+CE2320+CK2320+CQ2320</f>
        <v>0</v>
      </c>
      <c r="CU2320" s="76">
        <f>+CS2320-CT2320</f>
        <v>0</v>
      </c>
      <c r="CV2320" s="81">
        <f>+AE2320-AL2320-AT2320</f>
        <v>866</v>
      </c>
    </row>
    <row r="2321" spans="1:100">
      <c r="A2321" s="56" t="s">
        <v>669</v>
      </c>
      <c r="B2321" s="13">
        <v>26</v>
      </c>
      <c r="C2321" s="15" t="s">
        <v>402</v>
      </c>
      <c r="D2321" s="15" t="s">
        <v>403</v>
      </c>
      <c r="E2321" s="13"/>
      <c r="F2321" s="13"/>
      <c r="G2321" s="13" t="s">
        <v>256</v>
      </c>
      <c r="H2321" s="13">
        <v>6</v>
      </c>
      <c r="I2321" s="55">
        <v>152.71</v>
      </c>
      <c r="J2321" s="55">
        <v>47499</v>
      </c>
      <c r="K2321" s="15">
        <v>0</v>
      </c>
      <c r="L2321" s="15" t="s">
        <v>41</v>
      </c>
      <c r="M2321" s="62" t="s">
        <v>14</v>
      </c>
      <c r="N2321" s="56">
        <v>40690645</v>
      </c>
      <c r="O2321" s="56" t="s">
        <v>866</v>
      </c>
      <c r="S2321" s="56" t="s">
        <v>465</v>
      </c>
      <c r="T2321" s="125" t="s">
        <v>256</v>
      </c>
      <c r="U2321" s="125">
        <v>6</v>
      </c>
      <c r="V2321" s="144">
        <v>152.71</v>
      </c>
      <c r="W2321" s="144" t="s">
        <v>1017</v>
      </c>
      <c r="X2321" s="65">
        <v>45396</v>
      </c>
      <c r="Y2321" s="65">
        <v>45588</v>
      </c>
      <c r="Z2321" s="69" t="s">
        <v>1080</v>
      </c>
      <c r="AA2321" s="322">
        <v>77680</v>
      </c>
      <c r="AB2321" s="56">
        <v>84</v>
      </c>
      <c r="AC2321" s="56">
        <v>42</v>
      </c>
      <c r="AD2321" s="65">
        <v>46695</v>
      </c>
      <c r="AE2321" s="117">
        <v>866</v>
      </c>
      <c r="AF2321" s="117"/>
      <c r="AP2321" s="58"/>
      <c r="AQ2321" s="58"/>
      <c r="AR2321" s="58"/>
      <c r="AW2321" s="56"/>
      <c r="BD2321" s="56"/>
      <c r="CS2321" s="58">
        <f>+AL2321+AT2321</f>
        <v>0</v>
      </c>
      <c r="CT2321" s="76">
        <f>+BA2321+BG2321+BM2321+BS2321+BY2321+CE2321+CK2321+CQ2321</f>
        <v>0</v>
      </c>
      <c r="CU2321" s="76">
        <f>+CS2321-CT2321</f>
        <v>0</v>
      </c>
      <c r="CV2321" s="81">
        <f>+AE2321-AL2321-AT2321</f>
        <v>866</v>
      </c>
    </row>
    <row r="2322" spans="1:100">
      <c r="A2322" s="56" t="s">
        <v>669</v>
      </c>
      <c r="B2322" s="13">
        <v>26</v>
      </c>
      <c r="C2322" s="15" t="s">
        <v>402</v>
      </c>
      <c r="D2322" s="15" t="s">
        <v>403</v>
      </c>
      <c r="E2322" s="13"/>
      <c r="F2322" s="13"/>
      <c r="G2322" s="13" t="s">
        <v>256</v>
      </c>
      <c r="H2322" s="13">
        <v>6</v>
      </c>
      <c r="I2322" s="55">
        <v>152.71</v>
      </c>
      <c r="J2322" s="55">
        <v>47499</v>
      </c>
      <c r="K2322" s="15">
        <v>0</v>
      </c>
      <c r="L2322" s="15" t="s">
        <v>41</v>
      </c>
      <c r="M2322" s="62" t="s">
        <v>14</v>
      </c>
      <c r="N2322" s="56">
        <v>40690645</v>
      </c>
      <c r="O2322" s="56" t="s">
        <v>866</v>
      </c>
      <c r="S2322" s="56" t="s">
        <v>465</v>
      </c>
      <c r="T2322" s="125" t="s">
        <v>256</v>
      </c>
      <c r="U2322" s="125">
        <v>6</v>
      </c>
      <c r="V2322" s="144">
        <v>152.71</v>
      </c>
      <c r="W2322" s="144" t="s">
        <v>1017</v>
      </c>
      <c r="X2322" s="65">
        <v>45396</v>
      </c>
      <c r="Y2322" s="65">
        <v>45588</v>
      </c>
      <c r="Z2322" s="69" t="s">
        <v>1080</v>
      </c>
      <c r="AA2322" s="322">
        <v>77680</v>
      </c>
      <c r="AB2322" s="56">
        <v>84</v>
      </c>
      <c r="AC2322" s="56">
        <v>43</v>
      </c>
      <c r="AD2322" s="65">
        <v>46725</v>
      </c>
      <c r="AE2322" s="117">
        <v>866</v>
      </c>
      <c r="AF2322" s="117"/>
      <c r="AP2322" s="58"/>
      <c r="AQ2322" s="58"/>
      <c r="AR2322" s="58"/>
      <c r="AW2322" s="56"/>
      <c r="BD2322" s="56"/>
      <c r="CS2322" s="58">
        <f>+AL2322+AT2322</f>
        <v>0</v>
      </c>
      <c r="CT2322" s="76">
        <f>+BA2322+BG2322+BM2322+BS2322+BY2322+CE2322+CK2322+CQ2322</f>
        <v>0</v>
      </c>
      <c r="CU2322" s="76">
        <f>+CS2322-CT2322</f>
        <v>0</v>
      </c>
      <c r="CV2322" s="81">
        <f>+AE2322-AL2322-AT2322</f>
        <v>866</v>
      </c>
    </row>
    <row r="2323" spans="1:100">
      <c r="A2323" s="56" t="s">
        <v>669</v>
      </c>
      <c r="B2323" s="13">
        <v>26</v>
      </c>
      <c r="C2323" s="15" t="s">
        <v>402</v>
      </c>
      <c r="D2323" s="15" t="s">
        <v>403</v>
      </c>
      <c r="E2323" s="13"/>
      <c r="F2323" s="13"/>
      <c r="G2323" s="13" t="s">
        <v>256</v>
      </c>
      <c r="H2323" s="13">
        <v>6</v>
      </c>
      <c r="I2323" s="55">
        <v>152.71</v>
      </c>
      <c r="J2323" s="55">
        <v>47499</v>
      </c>
      <c r="K2323" s="15">
        <v>0</v>
      </c>
      <c r="L2323" s="15" t="s">
        <v>41</v>
      </c>
      <c r="M2323" s="62" t="s">
        <v>14</v>
      </c>
      <c r="N2323" s="56">
        <v>40690645</v>
      </c>
      <c r="O2323" s="56" t="s">
        <v>866</v>
      </c>
      <c r="S2323" s="56" t="s">
        <v>465</v>
      </c>
      <c r="T2323" s="125" t="s">
        <v>256</v>
      </c>
      <c r="U2323" s="125">
        <v>6</v>
      </c>
      <c r="V2323" s="144">
        <v>152.71</v>
      </c>
      <c r="W2323" s="144" t="s">
        <v>1017</v>
      </c>
      <c r="X2323" s="65">
        <v>45396</v>
      </c>
      <c r="Y2323" s="65">
        <v>45588</v>
      </c>
      <c r="Z2323" s="69" t="s">
        <v>1080</v>
      </c>
      <c r="AA2323" s="322">
        <v>77680</v>
      </c>
      <c r="AB2323" s="56">
        <v>84</v>
      </c>
      <c r="AC2323" s="56">
        <v>44</v>
      </c>
      <c r="AD2323" s="65">
        <v>46756</v>
      </c>
      <c r="AE2323" s="117">
        <v>866</v>
      </c>
      <c r="AF2323" s="117"/>
      <c r="AP2323" s="58"/>
      <c r="AQ2323" s="58"/>
      <c r="AR2323" s="58"/>
      <c r="AW2323" s="56"/>
      <c r="BD2323" s="56"/>
      <c r="CS2323" s="58">
        <f>+AL2323+AT2323</f>
        <v>0</v>
      </c>
      <c r="CT2323" s="76">
        <f>+BA2323+BG2323+BM2323+BS2323+BY2323+CE2323+CK2323+CQ2323</f>
        <v>0</v>
      </c>
      <c r="CU2323" s="76">
        <f>+CS2323-CT2323</f>
        <v>0</v>
      </c>
      <c r="CV2323" s="81">
        <f>+AE2323-AL2323-AT2323</f>
        <v>866</v>
      </c>
    </row>
    <row r="2324" spans="1:100">
      <c r="A2324" s="56" t="s">
        <v>669</v>
      </c>
      <c r="B2324" s="13">
        <v>26</v>
      </c>
      <c r="C2324" s="15" t="s">
        <v>402</v>
      </c>
      <c r="D2324" s="15" t="s">
        <v>403</v>
      </c>
      <c r="E2324" s="13"/>
      <c r="F2324" s="13"/>
      <c r="G2324" s="13" t="s">
        <v>256</v>
      </c>
      <c r="H2324" s="13">
        <v>6</v>
      </c>
      <c r="I2324" s="55">
        <v>152.71</v>
      </c>
      <c r="J2324" s="55">
        <v>47499</v>
      </c>
      <c r="K2324" s="15">
        <v>0</v>
      </c>
      <c r="L2324" s="15" t="s">
        <v>41</v>
      </c>
      <c r="M2324" s="62" t="s">
        <v>14</v>
      </c>
      <c r="N2324" s="56">
        <v>40690645</v>
      </c>
      <c r="O2324" s="56" t="s">
        <v>866</v>
      </c>
      <c r="S2324" s="56" t="s">
        <v>465</v>
      </c>
      <c r="T2324" s="125" t="s">
        <v>256</v>
      </c>
      <c r="U2324" s="125">
        <v>6</v>
      </c>
      <c r="V2324" s="144">
        <v>152.71</v>
      </c>
      <c r="W2324" s="144" t="s">
        <v>1017</v>
      </c>
      <c r="X2324" s="65">
        <v>45396</v>
      </c>
      <c r="Y2324" s="65">
        <v>45588</v>
      </c>
      <c r="Z2324" s="69" t="s">
        <v>1080</v>
      </c>
      <c r="AA2324" s="322">
        <v>77680</v>
      </c>
      <c r="AB2324" s="56">
        <v>84</v>
      </c>
      <c r="AC2324" s="56">
        <v>45</v>
      </c>
      <c r="AD2324" s="65">
        <v>46787</v>
      </c>
      <c r="AE2324" s="117">
        <v>866</v>
      </c>
      <c r="AF2324" s="117"/>
      <c r="AP2324" s="58"/>
      <c r="AQ2324" s="58"/>
      <c r="AR2324" s="58"/>
      <c r="AW2324" s="56"/>
      <c r="BD2324" s="56"/>
      <c r="CS2324" s="58">
        <f>+AL2324+AT2324</f>
        <v>0</v>
      </c>
      <c r="CT2324" s="76">
        <f>+BA2324+BG2324+BM2324+BS2324+BY2324+CE2324+CK2324+CQ2324</f>
        <v>0</v>
      </c>
      <c r="CU2324" s="76">
        <f>+CS2324-CT2324</f>
        <v>0</v>
      </c>
      <c r="CV2324" s="81">
        <f>+AE2324-AL2324-AT2324</f>
        <v>866</v>
      </c>
    </row>
    <row r="2325" spans="1:100">
      <c r="A2325" s="56" t="s">
        <v>669</v>
      </c>
      <c r="B2325" s="13">
        <v>26</v>
      </c>
      <c r="C2325" s="15" t="s">
        <v>402</v>
      </c>
      <c r="D2325" s="15" t="s">
        <v>403</v>
      </c>
      <c r="E2325" s="13"/>
      <c r="F2325" s="13"/>
      <c r="G2325" s="13" t="s">
        <v>256</v>
      </c>
      <c r="H2325" s="13">
        <v>6</v>
      </c>
      <c r="I2325" s="55">
        <v>152.71</v>
      </c>
      <c r="J2325" s="55">
        <v>47499</v>
      </c>
      <c r="K2325" s="15">
        <v>0</v>
      </c>
      <c r="L2325" s="15" t="s">
        <v>41</v>
      </c>
      <c r="M2325" s="62" t="s">
        <v>14</v>
      </c>
      <c r="N2325" s="56">
        <v>40690645</v>
      </c>
      <c r="O2325" s="56" t="s">
        <v>866</v>
      </c>
      <c r="S2325" s="56" t="s">
        <v>465</v>
      </c>
      <c r="T2325" s="125" t="s">
        <v>256</v>
      </c>
      <c r="U2325" s="125">
        <v>6</v>
      </c>
      <c r="V2325" s="144">
        <v>152.71</v>
      </c>
      <c r="W2325" s="144" t="s">
        <v>1017</v>
      </c>
      <c r="X2325" s="65">
        <v>45396</v>
      </c>
      <c r="Y2325" s="65">
        <v>45588</v>
      </c>
      <c r="Z2325" s="69" t="s">
        <v>1080</v>
      </c>
      <c r="AA2325" s="322">
        <v>77680</v>
      </c>
      <c r="AB2325" s="56">
        <v>84</v>
      </c>
      <c r="AC2325" s="56">
        <v>46</v>
      </c>
      <c r="AD2325" s="65">
        <v>46816</v>
      </c>
      <c r="AE2325" s="117">
        <v>866</v>
      </c>
      <c r="AF2325" s="117"/>
      <c r="AP2325" s="58"/>
      <c r="AQ2325" s="58"/>
      <c r="AR2325" s="58"/>
      <c r="AW2325" s="56"/>
      <c r="BD2325" s="56"/>
      <c r="CS2325" s="58">
        <f>+AL2325+AT2325</f>
        <v>0</v>
      </c>
      <c r="CT2325" s="76">
        <f>+BA2325+BG2325+BM2325+BS2325+BY2325+CE2325+CK2325+CQ2325</f>
        <v>0</v>
      </c>
      <c r="CU2325" s="76">
        <f>+CS2325-CT2325</f>
        <v>0</v>
      </c>
      <c r="CV2325" s="81">
        <f>+AE2325-AL2325-AT2325</f>
        <v>866</v>
      </c>
    </row>
    <row r="2326" spans="1:100">
      <c r="A2326" s="56" t="s">
        <v>669</v>
      </c>
      <c r="B2326" s="13">
        <v>26</v>
      </c>
      <c r="C2326" s="15" t="s">
        <v>402</v>
      </c>
      <c r="D2326" s="15" t="s">
        <v>403</v>
      </c>
      <c r="E2326" s="13"/>
      <c r="F2326" s="13"/>
      <c r="G2326" s="13" t="s">
        <v>256</v>
      </c>
      <c r="H2326" s="13">
        <v>6</v>
      </c>
      <c r="I2326" s="55">
        <v>152.71</v>
      </c>
      <c r="J2326" s="55">
        <v>47499</v>
      </c>
      <c r="K2326" s="15">
        <v>0</v>
      </c>
      <c r="L2326" s="15" t="s">
        <v>41</v>
      </c>
      <c r="M2326" s="62" t="s">
        <v>14</v>
      </c>
      <c r="N2326" s="56">
        <v>40690645</v>
      </c>
      <c r="O2326" s="56" t="s">
        <v>866</v>
      </c>
      <c r="S2326" s="56" t="s">
        <v>465</v>
      </c>
      <c r="T2326" s="125" t="s">
        <v>256</v>
      </c>
      <c r="U2326" s="125">
        <v>6</v>
      </c>
      <c r="V2326" s="144">
        <v>152.71</v>
      </c>
      <c r="W2326" s="144" t="s">
        <v>1017</v>
      </c>
      <c r="X2326" s="65">
        <v>45396</v>
      </c>
      <c r="Y2326" s="65">
        <v>45588</v>
      </c>
      <c r="Z2326" s="69" t="s">
        <v>1080</v>
      </c>
      <c r="AA2326" s="322">
        <v>77680</v>
      </c>
      <c r="AB2326" s="56">
        <v>84</v>
      </c>
      <c r="AC2326" s="56">
        <v>47</v>
      </c>
      <c r="AD2326" s="65">
        <v>46847</v>
      </c>
      <c r="AE2326" s="117">
        <v>866</v>
      </c>
      <c r="AF2326" s="117"/>
      <c r="AP2326" s="58"/>
      <c r="AQ2326" s="58"/>
      <c r="AR2326" s="58"/>
      <c r="AW2326" s="56"/>
      <c r="BD2326" s="56"/>
      <c r="CS2326" s="58">
        <f>+AL2326+AT2326</f>
        <v>0</v>
      </c>
      <c r="CT2326" s="76">
        <f>+BA2326+BG2326+BM2326+BS2326+BY2326+CE2326+CK2326+CQ2326</f>
        <v>0</v>
      </c>
      <c r="CU2326" s="76">
        <f>+CS2326-CT2326</f>
        <v>0</v>
      </c>
      <c r="CV2326" s="81">
        <f>+AE2326-AL2326-AT2326</f>
        <v>866</v>
      </c>
    </row>
    <row r="2327" spans="1:100">
      <c r="A2327" s="56" t="s">
        <v>669</v>
      </c>
      <c r="B2327" s="13">
        <v>26</v>
      </c>
      <c r="C2327" s="15" t="s">
        <v>402</v>
      </c>
      <c r="D2327" s="15" t="s">
        <v>403</v>
      </c>
      <c r="E2327" s="13"/>
      <c r="F2327" s="13"/>
      <c r="G2327" s="13" t="s">
        <v>256</v>
      </c>
      <c r="H2327" s="13">
        <v>6</v>
      </c>
      <c r="I2327" s="55">
        <v>152.71</v>
      </c>
      <c r="J2327" s="55">
        <v>47499</v>
      </c>
      <c r="K2327" s="15">
        <v>0</v>
      </c>
      <c r="L2327" s="15" t="s">
        <v>41</v>
      </c>
      <c r="M2327" s="62" t="s">
        <v>14</v>
      </c>
      <c r="N2327" s="56">
        <v>40690645</v>
      </c>
      <c r="O2327" s="56" t="s">
        <v>866</v>
      </c>
      <c r="S2327" s="56" t="s">
        <v>465</v>
      </c>
      <c r="T2327" s="125" t="s">
        <v>256</v>
      </c>
      <c r="U2327" s="125">
        <v>6</v>
      </c>
      <c r="V2327" s="144">
        <v>152.71</v>
      </c>
      <c r="W2327" s="144" t="s">
        <v>1017</v>
      </c>
      <c r="X2327" s="65">
        <v>45396</v>
      </c>
      <c r="Y2327" s="65">
        <v>45588</v>
      </c>
      <c r="Z2327" s="69" t="s">
        <v>1080</v>
      </c>
      <c r="AA2327" s="322">
        <v>77680</v>
      </c>
      <c r="AB2327" s="56">
        <v>84</v>
      </c>
      <c r="AC2327" s="56">
        <v>48</v>
      </c>
      <c r="AD2327" s="65">
        <v>46877</v>
      </c>
      <c r="AE2327" s="117">
        <v>866</v>
      </c>
      <c r="AF2327" s="117"/>
      <c r="AP2327" s="58"/>
      <c r="AQ2327" s="58"/>
      <c r="AR2327" s="58"/>
      <c r="AW2327" s="56"/>
      <c r="BD2327" s="56"/>
      <c r="CS2327" s="58">
        <f>+AL2327+AT2327</f>
        <v>0</v>
      </c>
      <c r="CT2327" s="76">
        <f>+BA2327+BG2327+BM2327+BS2327+BY2327+CE2327+CK2327+CQ2327</f>
        <v>0</v>
      </c>
      <c r="CU2327" s="76">
        <f>+CS2327-CT2327</f>
        <v>0</v>
      </c>
      <c r="CV2327" s="81">
        <f>+AE2327-AL2327-AT2327</f>
        <v>866</v>
      </c>
    </row>
    <row r="2328" spans="1:100">
      <c r="A2328" s="56" t="s">
        <v>669</v>
      </c>
      <c r="B2328" s="13">
        <v>26</v>
      </c>
      <c r="C2328" s="15" t="s">
        <v>402</v>
      </c>
      <c r="D2328" s="15" t="s">
        <v>403</v>
      </c>
      <c r="E2328" s="13"/>
      <c r="F2328" s="13"/>
      <c r="G2328" s="13" t="s">
        <v>256</v>
      </c>
      <c r="H2328" s="13">
        <v>6</v>
      </c>
      <c r="I2328" s="55">
        <v>152.71</v>
      </c>
      <c r="J2328" s="55">
        <v>47499</v>
      </c>
      <c r="K2328" s="15">
        <v>0</v>
      </c>
      <c r="L2328" s="15" t="s">
        <v>41</v>
      </c>
      <c r="M2328" s="62" t="s">
        <v>14</v>
      </c>
      <c r="N2328" s="56">
        <v>40690645</v>
      </c>
      <c r="O2328" s="56" t="s">
        <v>866</v>
      </c>
      <c r="S2328" s="56" t="s">
        <v>465</v>
      </c>
      <c r="T2328" s="125" t="s">
        <v>256</v>
      </c>
      <c r="U2328" s="125">
        <v>6</v>
      </c>
      <c r="V2328" s="144">
        <v>152.71</v>
      </c>
      <c r="W2328" s="144" t="s">
        <v>1017</v>
      </c>
      <c r="X2328" s="65">
        <v>45396</v>
      </c>
      <c r="Y2328" s="65">
        <v>45588</v>
      </c>
      <c r="Z2328" s="69" t="s">
        <v>1080</v>
      </c>
      <c r="AA2328" s="322">
        <v>77680</v>
      </c>
      <c r="AB2328" s="56">
        <v>84</v>
      </c>
      <c r="AC2328" s="56">
        <v>49</v>
      </c>
      <c r="AD2328" s="65">
        <v>46908</v>
      </c>
      <c r="AE2328" s="117">
        <v>866</v>
      </c>
      <c r="AF2328" s="117"/>
      <c r="AP2328" s="58"/>
      <c r="AQ2328" s="58"/>
      <c r="AR2328" s="58"/>
      <c r="AW2328" s="56"/>
      <c r="BD2328" s="56"/>
      <c r="CS2328" s="58">
        <f>+AL2328+AT2328</f>
        <v>0</v>
      </c>
      <c r="CT2328" s="76">
        <f>+BA2328+BG2328+BM2328+BS2328+BY2328+CE2328+CK2328+CQ2328</f>
        <v>0</v>
      </c>
      <c r="CU2328" s="76">
        <f>+CS2328-CT2328</f>
        <v>0</v>
      </c>
      <c r="CV2328" s="81">
        <f>+AE2328-AL2328-AT2328</f>
        <v>866</v>
      </c>
    </row>
    <row r="2329" spans="1:100">
      <c r="A2329" s="56" t="s">
        <v>669</v>
      </c>
      <c r="B2329" s="13">
        <v>26</v>
      </c>
      <c r="C2329" s="15" t="s">
        <v>402</v>
      </c>
      <c r="D2329" s="15" t="s">
        <v>403</v>
      </c>
      <c r="E2329" s="13"/>
      <c r="F2329" s="13"/>
      <c r="G2329" s="13" t="s">
        <v>256</v>
      </c>
      <c r="H2329" s="13">
        <v>6</v>
      </c>
      <c r="I2329" s="55">
        <v>152.71</v>
      </c>
      <c r="J2329" s="55">
        <v>47499</v>
      </c>
      <c r="K2329" s="15">
        <v>0</v>
      </c>
      <c r="L2329" s="15" t="s">
        <v>41</v>
      </c>
      <c r="M2329" s="62" t="s">
        <v>14</v>
      </c>
      <c r="N2329" s="56">
        <v>40690645</v>
      </c>
      <c r="O2329" s="56" t="s">
        <v>866</v>
      </c>
      <c r="S2329" s="56" t="s">
        <v>465</v>
      </c>
      <c r="T2329" s="125" t="s">
        <v>256</v>
      </c>
      <c r="U2329" s="125">
        <v>6</v>
      </c>
      <c r="V2329" s="144">
        <v>152.71</v>
      </c>
      <c r="W2329" s="144" t="s">
        <v>1017</v>
      </c>
      <c r="X2329" s="65">
        <v>45396</v>
      </c>
      <c r="Y2329" s="65">
        <v>45588</v>
      </c>
      <c r="Z2329" s="69" t="s">
        <v>1080</v>
      </c>
      <c r="AA2329" s="322">
        <v>77680</v>
      </c>
      <c r="AB2329" s="56">
        <v>84</v>
      </c>
      <c r="AC2329" s="56">
        <v>50</v>
      </c>
      <c r="AD2329" s="65">
        <v>46938</v>
      </c>
      <c r="AE2329" s="117">
        <v>866</v>
      </c>
      <c r="AF2329" s="117"/>
      <c r="AP2329" s="58"/>
      <c r="AQ2329" s="58"/>
      <c r="AR2329" s="58"/>
      <c r="AW2329" s="56"/>
      <c r="BD2329" s="56"/>
      <c r="CS2329" s="58">
        <f>+AL2329+AT2329</f>
        <v>0</v>
      </c>
      <c r="CT2329" s="76">
        <f>+BA2329+BG2329+BM2329+BS2329+BY2329+CE2329+CK2329+CQ2329</f>
        <v>0</v>
      </c>
      <c r="CU2329" s="76">
        <f>+CS2329-CT2329</f>
        <v>0</v>
      </c>
      <c r="CV2329" s="81">
        <f>+AE2329-AL2329-AT2329</f>
        <v>866</v>
      </c>
    </row>
    <row r="2330" spans="1:100">
      <c r="A2330" s="56" t="s">
        <v>669</v>
      </c>
      <c r="B2330" s="13">
        <v>26</v>
      </c>
      <c r="C2330" s="15" t="s">
        <v>402</v>
      </c>
      <c r="D2330" s="15" t="s">
        <v>403</v>
      </c>
      <c r="E2330" s="13"/>
      <c r="F2330" s="13"/>
      <c r="G2330" s="13" t="s">
        <v>256</v>
      </c>
      <c r="H2330" s="13">
        <v>6</v>
      </c>
      <c r="I2330" s="55">
        <v>152.71</v>
      </c>
      <c r="J2330" s="55">
        <v>47499</v>
      </c>
      <c r="K2330" s="15">
        <v>0</v>
      </c>
      <c r="L2330" s="15" t="s">
        <v>41</v>
      </c>
      <c r="M2330" s="62" t="s">
        <v>14</v>
      </c>
      <c r="N2330" s="56">
        <v>40690645</v>
      </c>
      <c r="O2330" s="56" t="s">
        <v>866</v>
      </c>
      <c r="S2330" s="56" t="s">
        <v>465</v>
      </c>
      <c r="T2330" s="125" t="s">
        <v>256</v>
      </c>
      <c r="U2330" s="125">
        <v>6</v>
      </c>
      <c r="V2330" s="144">
        <v>152.71</v>
      </c>
      <c r="W2330" s="144" t="s">
        <v>1017</v>
      </c>
      <c r="X2330" s="65">
        <v>45396</v>
      </c>
      <c r="Y2330" s="65">
        <v>45588</v>
      </c>
      <c r="Z2330" s="69" t="s">
        <v>1080</v>
      </c>
      <c r="AA2330" s="322">
        <v>77680</v>
      </c>
      <c r="AB2330" s="56">
        <v>84</v>
      </c>
      <c r="AC2330" s="56">
        <v>51</v>
      </c>
      <c r="AD2330" s="65">
        <v>46969</v>
      </c>
      <c r="AE2330" s="117">
        <v>866</v>
      </c>
      <c r="AF2330" s="117"/>
      <c r="AP2330" s="58"/>
      <c r="AQ2330" s="58"/>
      <c r="AR2330" s="58"/>
      <c r="AW2330" s="56"/>
      <c r="BD2330" s="56"/>
      <c r="CS2330" s="58">
        <f>+AL2330+AT2330</f>
        <v>0</v>
      </c>
      <c r="CT2330" s="76">
        <f>+BA2330+BG2330+BM2330+BS2330+BY2330+CE2330+CK2330+CQ2330</f>
        <v>0</v>
      </c>
      <c r="CU2330" s="76">
        <f>+CS2330-CT2330</f>
        <v>0</v>
      </c>
      <c r="CV2330" s="81">
        <f>+AE2330-AL2330-AT2330</f>
        <v>866</v>
      </c>
    </row>
    <row r="2331" spans="1:100">
      <c r="A2331" s="56" t="s">
        <v>669</v>
      </c>
      <c r="B2331" s="13">
        <v>26</v>
      </c>
      <c r="C2331" s="15" t="s">
        <v>402</v>
      </c>
      <c r="D2331" s="15" t="s">
        <v>403</v>
      </c>
      <c r="E2331" s="13"/>
      <c r="F2331" s="13"/>
      <c r="G2331" s="13" t="s">
        <v>256</v>
      </c>
      <c r="H2331" s="13">
        <v>6</v>
      </c>
      <c r="I2331" s="55">
        <v>152.71</v>
      </c>
      <c r="J2331" s="55">
        <v>47499</v>
      </c>
      <c r="K2331" s="15">
        <v>0</v>
      </c>
      <c r="L2331" s="15" t="s">
        <v>41</v>
      </c>
      <c r="M2331" s="62" t="s">
        <v>14</v>
      </c>
      <c r="N2331" s="56">
        <v>40690645</v>
      </c>
      <c r="O2331" s="56" t="s">
        <v>866</v>
      </c>
      <c r="S2331" s="56" t="s">
        <v>465</v>
      </c>
      <c r="T2331" s="125" t="s">
        <v>256</v>
      </c>
      <c r="U2331" s="125">
        <v>6</v>
      </c>
      <c r="V2331" s="144">
        <v>152.71</v>
      </c>
      <c r="W2331" s="144" t="s">
        <v>1017</v>
      </c>
      <c r="X2331" s="65">
        <v>45396</v>
      </c>
      <c r="Y2331" s="65">
        <v>45588</v>
      </c>
      <c r="Z2331" s="69" t="s">
        <v>1080</v>
      </c>
      <c r="AA2331" s="322">
        <v>77680</v>
      </c>
      <c r="AB2331" s="56">
        <v>84</v>
      </c>
      <c r="AC2331" s="56">
        <v>52</v>
      </c>
      <c r="AD2331" s="65">
        <v>47000</v>
      </c>
      <c r="AE2331" s="117">
        <v>866</v>
      </c>
      <c r="AF2331" s="117"/>
      <c r="AP2331" s="58"/>
      <c r="AQ2331" s="58"/>
      <c r="AR2331" s="58"/>
      <c r="AW2331" s="56"/>
      <c r="BD2331" s="56"/>
      <c r="CS2331" s="58">
        <f>+AL2331+AT2331</f>
        <v>0</v>
      </c>
      <c r="CT2331" s="76">
        <f>+BA2331+BG2331+BM2331+BS2331+BY2331+CE2331+CK2331+CQ2331</f>
        <v>0</v>
      </c>
      <c r="CU2331" s="76">
        <f>+CS2331-CT2331</f>
        <v>0</v>
      </c>
      <c r="CV2331" s="81">
        <f>+AE2331-AL2331-AT2331</f>
        <v>866</v>
      </c>
    </row>
    <row r="2332" spans="1:100">
      <c r="A2332" s="56" t="s">
        <v>669</v>
      </c>
      <c r="B2332" s="13">
        <v>26</v>
      </c>
      <c r="C2332" s="15" t="s">
        <v>402</v>
      </c>
      <c r="D2332" s="15" t="s">
        <v>403</v>
      </c>
      <c r="E2332" s="13"/>
      <c r="F2332" s="13"/>
      <c r="G2332" s="13" t="s">
        <v>256</v>
      </c>
      <c r="H2332" s="13">
        <v>6</v>
      </c>
      <c r="I2332" s="55">
        <v>152.71</v>
      </c>
      <c r="J2332" s="55">
        <v>47499</v>
      </c>
      <c r="K2332" s="15">
        <v>0</v>
      </c>
      <c r="L2332" s="15" t="s">
        <v>41</v>
      </c>
      <c r="M2332" s="62" t="s">
        <v>14</v>
      </c>
      <c r="N2332" s="56">
        <v>40690645</v>
      </c>
      <c r="O2332" s="56" t="s">
        <v>866</v>
      </c>
      <c r="S2332" s="56" t="s">
        <v>465</v>
      </c>
      <c r="T2332" s="125" t="s">
        <v>256</v>
      </c>
      <c r="U2332" s="125">
        <v>6</v>
      </c>
      <c r="V2332" s="144">
        <v>152.71</v>
      </c>
      <c r="W2332" s="144" t="s">
        <v>1017</v>
      </c>
      <c r="X2332" s="65">
        <v>45396</v>
      </c>
      <c r="Y2332" s="65">
        <v>45588</v>
      </c>
      <c r="Z2332" s="69" t="s">
        <v>1080</v>
      </c>
      <c r="AA2332" s="322">
        <v>77680</v>
      </c>
      <c r="AB2332" s="56">
        <v>84</v>
      </c>
      <c r="AC2332" s="56">
        <v>53</v>
      </c>
      <c r="AD2332" s="65">
        <v>47030</v>
      </c>
      <c r="AE2332" s="117">
        <v>866</v>
      </c>
      <c r="AF2332" s="117"/>
      <c r="AP2332" s="58"/>
      <c r="AQ2332" s="58"/>
      <c r="AR2332" s="58"/>
      <c r="AW2332" s="56"/>
      <c r="BD2332" s="56"/>
      <c r="CS2332" s="58">
        <f>+AL2332+AT2332</f>
        <v>0</v>
      </c>
      <c r="CT2332" s="76">
        <f>+BA2332+BG2332+BM2332+BS2332+BY2332+CE2332+CK2332+CQ2332</f>
        <v>0</v>
      </c>
      <c r="CU2332" s="76">
        <f>+CS2332-CT2332</f>
        <v>0</v>
      </c>
      <c r="CV2332" s="81">
        <f>+AE2332-AL2332-AT2332</f>
        <v>866</v>
      </c>
    </row>
    <row r="2333" spans="1:100">
      <c r="A2333" s="56" t="s">
        <v>669</v>
      </c>
      <c r="B2333" s="13">
        <v>26</v>
      </c>
      <c r="C2333" s="15" t="s">
        <v>402</v>
      </c>
      <c r="D2333" s="15" t="s">
        <v>403</v>
      </c>
      <c r="E2333" s="13"/>
      <c r="F2333" s="13"/>
      <c r="G2333" s="13" t="s">
        <v>256</v>
      </c>
      <c r="H2333" s="13">
        <v>6</v>
      </c>
      <c r="I2333" s="55">
        <v>152.71</v>
      </c>
      <c r="J2333" s="55">
        <v>47499</v>
      </c>
      <c r="K2333" s="15">
        <v>0</v>
      </c>
      <c r="L2333" s="15" t="s">
        <v>41</v>
      </c>
      <c r="M2333" s="62" t="s">
        <v>14</v>
      </c>
      <c r="N2333" s="56">
        <v>40690645</v>
      </c>
      <c r="O2333" s="56" t="s">
        <v>866</v>
      </c>
      <c r="S2333" s="56" t="s">
        <v>465</v>
      </c>
      <c r="T2333" s="125" t="s">
        <v>256</v>
      </c>
      <c r="U2333" s="125">
        <v>6</v>
      </c>
      <c r="V2333" s="144">
        <v>152.71</v>
      </c>
      <c r="W2333" s="144" t="s">
        <v>1017</v>
      </c>
      <c r="X2333" s="65">
        <v>45396</v>
      </c>
      <c r="Y2333" s="65">
        <v>45588</v>
      </c>
      <c r="Z2333" s="69" t="s">
        <v>1080</v>
      </c>
      <c r="AA2333" s="322">
        <v>77680</v>
      </c>
      <c r="AB2333" s="56">
        <v>84</v>
      </c>
      <c r="AC2333" s="56">
        <v>54</v>
      </c>
      <c r="AD2333" s="65">
        <v>47061</v>
      </c>
      <c r="AE2333" s="117">
        <v>866</v>
      </c>
      <c r="AF2333" s="117"/>
      <c r="AP2333" s="58"/>
      <c r="AQ2333" s="58"/>
      <c r="AR2333" s="58"/>
      <c r="AW2333" s="56"/>
      <c r="BD2333" s="56"/>
      <c r="CS2333" s="58">
        <f>+AL2333+AT2333</f>
        <v>0</v>
      </c>
      <c r="CT2333" s="76">
        <f>+BA2333+BG2333+BM2333+BS2333+BY2333+CE2333+CK2333+CQ2333</f>
        <v>0</v>
      </c>
      <c r="CU2333" s="76">
        <f>+CS2333-CT2333</f>
        <v>0</v>
      </c>
      <c r="CV2333" s="81">
        <f>+AE2333-AL2333-AT2333</f>
        <v>866</v>
      </c>
    </row>
    <row r="2334" spans="1:100">
      <c r="A2334" s="56" t="s">
        <v>669</v>
      </c>
      <c r="B2334" s="13">
        <v>26</v>
      </c>
      <c r="C2334" s="15" t="s">
        <v>402</v>
      </c>
      <c r="D2334" s="15" t="s">
        <v>403</v>
      </c>
      <c r="E2334" s="13"/>
      <c r="F2334" s="13"/>
      <c r="G2334" s="13" t="s">
        <v>256</v>
      </c>
      <c r="H2334" s="13">
        <v>6</v>
      </c>
      <c r="I2334" s="55">
        <v>152.71</v>
      </c>
      <c r="J2334" s="55">
        <v>47499</v>
      </c>
      <c r="K2334" s="15">
        <v>0</v>
      </c>
      <c r="L2334" s="15" t="s">
        <v>41</v>
      </c>
      <c r="M2334" s="62" t="s">
        <v>14</v>
      </c>
      <c r="N2334" s="56">
        <v>40690645</v>
      </c>
      <c r="O2334" s="56" t="s">
        <v>866</v>
      </c>
      <c r="S2334" s="56" t="s">
        <v>465</v>
      </c>
      <c r="T2334" s="125" t="s">
        <v>256</v>
      </c>
      <c r="U2334" s="125">
        <v>6</v>
      </c>
      <c r="V2334" s="144">
        <v>152.71</v>
      </c>
      <c r="W2334" s="144" t="s">
        <v>1017</v>
      </c>
      <c r="X2334" s="65">
        <v>45396</v>
      </c>
      <c r="Y2334" s="65">
        <v>45588</v>
      </c>
      <c r="Z2334" s="69" t="s">
        <v>1080</v>
      </c>
      <c r="AA2334" s="322">
        <v>77680</v>
      </c>
      <c r="AB2334" s="56">
        <v>84</v>
      </c>
      <c r="AC2334" s="56">
        <v>55</v>
      </c>
      <c r="AD2334" s="65">
        <v>47091</v>
      </c>
      <c r="AE2334" s="117">
        <v>866</v>
      </c>
      <c r="AF2334" s="117"/>
      <c r="AP2334" s="58"/>
      <c r="AQ2334" s="58"/>
      <c r="AR2334" s="58"/>
      <c r="AW2334" s="56"/>
      <c r="BD2334" s="56"/>
      <c r="CS2334" s="58">
        <f>+AL2334+AT2334</f>
        <v>0</v>
      </c>
      <c r="CT2334" s="76">
        <f>+BA2334+BG2334+BM2334+BS2334+BY2334+CE2334+CK2334+CQ2334</f>
        <v>0</v>
      </c>
      <c r="CU2334" s="76">
        <f>+CS2334-CT2334</f>
        <v>0</v>
      </c>
      <c r="CV2334" s="81">
        <f>+AE2334-AL2334-AT2334</f>
        <v>866</v>
      </c>
    </row>
    <row r="2335" spans="1:100">
      <c r="A2335" s="56" t="s">
        <v>669</v>
      </c>
      <c r="B2335" s="13">
        <v>26</v>
      </c>
      <c r="C2335" s="15" t="s">
        <v>402</v>
      </c>
      <c r="D2335" s="15" t="s">
        <v>403</v>
      </c>
      <c r="E2335" s="13"/>
      <c r="F2335" s="13"/>
      <c r="G2335" s="13" t="s">
        <v>256</v>
      </c>
      <c r="H2335" s="13">
        <v>6</v>
      </c>
      <c r="I2335" s="55">
        <v>152.71</v>
      </c>
      <c r="J2335" s="55">
        <v>47499</v>
      </c>
      <c r="K2335" s="15">
        <v>0</v>
      </c>
      <c r="L2335" s="15" t="s">
        <v>41</v>
      </c>
      <c r="M2335" s="62" t="s">
        <v>14</v>
      </c>
      <c r="N2335" s="56">
        <v>40690645</v>
      </c>
      <c r="O2335" s="56" t="s">
        <v>866</v>
      </c>
      <c r="S2335" s="56" t="s">
        <v>465</v>
      </c>
      <c r="T2335" s="125" t="s">
        <v>256</v>
      </c>
      <c r="U2335" s="125">
        <v>6</v>
      </c>
      <c r="V2335" s="144">
        <v>152.71</v>
      </c>
      <c r="W2335" s="144" t="s">
        <v>1017</v>
      </c>
      <c r="X2335" s="65">
        <v>45396</v>
      </c>
      <c r="Y2335" s="65">
        <v>45588</v>
      </c>
      <c r="Z2335" s="69" t="s">
        <v>1080</v>
      </c>
      <c r="AA2335" s="322">
        <v>77680</v>
      </c>
      <c r="AB2335" s="56">
        <v>84</v>
      </c>
      <c r="AC2335" s="56">
        <v>56</v>
      </c>
      <c r="AD2335" s="65">
        <v>47122</v>
      </c>
      <c r="AE2335" s="117">
        <v>866</v>
      </c>
      <c r="AF2335" s="117"/>
      <c r="AP2335" s="58"/>
      <c r="AQ2335" s="58"/>
      <c r="AR2335" s="58"/>
      <c r="AW2335" s="56"/>
      <c r="BD2335" s="56"/>
      <c r="CS2335" s="58">
        <f>+AL2335+AT2335</f>
        <v>0</v>
      </c>
      <c r="CT2335" s="76">
        <f>+BA2335+BG2335+BM2335+BS2335+BY2335+CE2335+CK2335+CQ2335</f>
        <v>0</v>
      </c>
      <c r="CU2335" s="76">
        <f>+CS2335-CT2335</f>
        <v>0</v>
      </c>
      <c r="CV2335" s="81">
        <f>+AE2335-AL2335-AT2335</f>
        <v>866</v>
      </c>
    </row>
    <row r="2336" spans="1:100">
      <c r="A2336" s="56" t="s">
        <v>669</v>
      </c>
      <c r="B2336" s="13">
        <v>26</v>
      </c>
      <c r="C2336" s="15" t="s">
        <v>402</v>
      </c>
      <c r="D2336" s="15" t="s">
        <v>403</v>
      </c>
      <c r="E2336" s="13"/>
      <c r="F2336" s="13"/>
      <c r="G2336" s="13" t="s">
        <v>256</v>
      </c>
      <c r="H2336" s="13">
        <v>6</v>
      </c>
      <c r="I2336" s="55">
        <v>152.71</v>
      </c>
      <c r="J2336" s="55">
        <v>47499</v>
      </c>
      <c r="K2336" s="15">
        <v>0</v>
      </c>
      <c r="L2336" s="15" t="s">
        <v>41</v>
      </c>
      <c r="M2336" s="62" t="s">
        <v>14</v>
      </c>
      <c r="N2336" s="56">
        <v>40690645</v>
      </c>
      <c r="O2336" s="56" t="s">
        <v>866</v>
      </c>
      <c r="S2336" s="56" t="s">
        <v>465</v>
      </c>
      <c r="T2336" s="125" t="s">
        <v>256</v>
      </c>
      <c r="U2336" s="125">
        <v>6</v>
      </c>
      <c r="V2336" s="144">
        <v>152.71</v>
      </c>
      <c r="W2336" s="144" t="s">
        <v>1017</v>
      </c>
      <c r="X2336" s="65">
        <v>45396</v>
      </c>
      <c r="Y2336" s="65">
        <v>45588</v>
      </c>
      <c r="Z2336" s="69" t="s">
        <v>1080</v>
      </c>
      <c r="AA2336" s="322">
        <v>77680</v>
      </c>
      <c r="AB2336" s="56">
        <v>84</v>
      </c>
      <c r="AC2336" s="56">
        <v>57</v>
      </c>
      <c r="AD2336" s="65">
        <v>47153</v>
      </c>
      <c r="AE2336" s="117">
        <v>866</v>
      </c>
      <c r="AF2336" s="117"/>
      <c r="AP2336" s="58"/>
      <c r="AQ2336" s="58"/>
      <c r="AR2336" s="58"/>
      <c r="AW2336" s="56"/>
      <c r="BD2336" s="56"/>
      <c r="CS2336" s="58">
        <f>+AL2336+AT2336</f>
        <v>0</v>
      </c>
      <c r="CT2336" s="76">
        <f>+BA2336+BG2336+BM2336+BS2336+BY2336+CE2336+CK2336+CQ2336</f>
        <v>0</v>
      </c>
      <c r="CU2336" s="76">
        <f>+CS2336-CT2336</f>
        <v>0</v>
      </c>
      <c r="CV2336" s="81">
        <f>+AE2336-AL2336-AT2336</f>
        <v>866</v>
      </c>
    </row>
    <row r="2337" spans="1:100">
      <c r="A2337" s="56" t="s">
        <v>669</v>
      </c>
      <c r="B2337" s="13">
        <v>26</v>
      </c>
      <c r="C2337" s="15" t="s">
        <v>402</v>
      </c>
      <c r="D2337" s="15" t="s">
        <v>403</v>
      </c>
      <c r="E2337" s="13"/>
      <c r="F2337" s="13"/>
      <c r="G2337" s="13" t="s">
        <v>256</v>
      </c>
      <c r="H2337" s="13">
        <v>6</v>
      </c>
      <c r="I2337" s="55">
        <v>152.71</v>
      </c>
      <c r="J2337" s="55">
        <v>47499</v>
      </c>
      <c r="K2337" s="15">
        <v>0</v>
      </c>
      <c r="L2337" s="15" t="s">
        <v>41</v>
      </c>
      <c r="M2337" s="62" t="s">
        <v>14</v>
      </c>
      <c r="N2337" s="56">
        <v>40690645</v>
      </c>
      <c r="O2337" s="56" t="s">
        <v>866</v>
      </c>
      <c r="S2337" s="56" t="s">
        <v>465</v>
      </c>
      <c r="T2337" s="125" t="s">
        <v>256</v>
      </c>
      <c r="U2337" s="125">
        <v>6</v>
      </c>
      <c r="V2337" s="144">
        <v>152.71</v>
      </c>
      <c r="W2337" s="144" t="s">
        <v>1017</v>
      </c>
      <c r="X2337" s="65">
        <v>45396</v>
      </c>
      <c r="Y2337" s="65">
        <v>45588</v>
      </c>
      <c r="Z2337" s="69" t="s">
        <v>1080</v>
      </c>
      <c r="AA2337" s="322">
        <v>77680</v>
      </c>
      <c r="AB2337" s="56">
        <v>84</v>
      </c>
      <c r="AC2337" s="56">
        <v>58</v>
      </c>
      <c r="AD2337" s="65">
        <v>47181</v>
      </c>
      <c r="AE2337" s="117">
        <v>866</v>
      </c>
      <c r="AF2337" s="117"/>
      <c r="AP2337" s="58"/>
      <c r="AQ2337" s="58"/>
      <c r="AR2337" s="58"/>
      <c r="AW2337" s="56"/>
      <c r="BD2337" s="56"/>
      <c r="CS2337" s="58">
        <f>+AL2337+AT2337</f>
        <v>0</v>
      </c>
      <c r="CT2337" s="76">
        <f>+BA2337+BG2337+BM2337+BS2337+BY2337+CE2337+CK2337+CQ2337</f>
        <v>0</v>
      </c>
      <c r="CU2337" s="76">
        <f>+CS2337-CT2337</f>
        <v>0</v>
      </c>
      <c r="CV2337" s="81">
        <f>+AE2337-AL2337-AT2337</f>
        <v>866</v>
      </c>
    </row>
    <row r="2338" spans="1:100">
      <c r="A2338" s="56" t="s">
        <v>669</v>
      </c>
      <c r="B2338" s="13">
        <v>26</v>
      </c>
      <c r="C2338" s="15" t="s">
        <v>402</v>
      </c>
      <c r="D2338" s="15" t="s">
        <v>403</v>
      </c>
      <c r="E2338" s="13"/>
      <c r="F2338" s="13"/>
      <c r="G2338" s="13" t="s">
        <v>256</v>
      </c>
      <c r="H2338" s="13">
        <v>6</v>
      </c>
      <c r="I2338" s="55">
        <v>152.71</v>
      </c>
      <c r="J2338" s="55">
        <v>47499</v>
      </c>
      <c r="K2338" s="15">
        <v>0</v>
      </c>
      <c r="L2338" s="15" t="s">
        <v>41</v>
      </c>
      <c r="M2338" s="62" t="s">
        <v>14</v>
      </c>
      <c r="N2338" s="56">
        <v>40690645</v>
      </c>
      <c r="O2338" s="56" t="s">
        <v>866</v>
      </c>
      <c r="S2338" s="56" t="s">
        <v>465</v>
      </c>
      <c r="T2338" s="125" t="s">
        <v>256</v>
      </c>
      <c r="U2338" s="125">
        <v>6</v>
      </c>
      <c r="V2338" s="144">
        <v>152.71</v>
      </c>
      <c r="W2338" s="144" t="s">
        <v>1017</v>
      </c>
      <c r="X2338" s="65">
        <v>45396</v>
      </c>
      <c r="Y2338" s="65">
        <v>45588</v>
      </c>
      <c r="Z2338" s="69" t="s">
        <v>1080</v>
      </c>
      <c r="AA2338" s="322">
        <v>77680</v>
      </c>
      <c r="AB2338" s="56">
        <v>84</v>
      </c>
      <c r="AC2338" s="56">
        <v>59</v>
      </c>
      <c r="AD2338" s="65">
        <v>47212</v>
      </c>
      <c r="AE2338" s="117">
        <v>866</v>
      </c>
      <c r="AF2338" s="117"/>
      <c r="AP2338" s="58"/>
      <c r="AQ2338" s="58"/>
      <c r="AR2338" s="58"/>
      <c r="AW2338" s="56"/>
      <c r="BD2338" s="56"/>
      <c r="CS2338" s="58">
        <f>+AL2338+AT2338</f>
        <v>0</v>
      </c>
      <c r="CT2338" s="76">
        <f>+BA2338+BG2338+BM2338+BS2338+BY2338+CE2338+CK2338+CQ2338</f>
        <v>0</v>
      </c>
      <c r="CU2338" s="76">
        <f>+CS2338-CT2338</f>
        <v>0</v>
      </c>
      <c r="CV2338" s="81">
        <f>+AE2338-AL2338-AT2338</f>
        <v>866</v>
      </c>
    </row>
    <row r="2339" spans="1:100">
      <c r="A2339" s="56" t="s">
        <v>669</v>
      </c>
      <c r="B2339" s="13">
        <v>26</v>
      </c>
      <c r="C2339" s="15" t="s">
        <v>402</v>
      </c>
      <c r="D2339" s="15" t="s">
        <v>403</v>
      </c>
      <c r="E2339" s="13"/>
      <c r="F2339" s="13"/>
      <c r="G2339" s="13" t="s">
        <v>256</v>
      </c>
      <c r="H2339" s="13">
        <v>6</v>
      </c>
      <c r="I2339" s="55">
        <v>152.71</v>
      </c>
      <c r="J2339" s="55">
        <v>47499</v>
      </c>
      <c r="K2339" s="15">
        <v>0</v>
      </c>
      <c r="L2339" s="15" t="s">
        <v>41</v>
      </c>
      <c r="M2339" s="62" t="s">
        <v>14</v>
      </c>
      <c r="N2339" s="56">
        <v>40690645</v>
      </c>
      <c r="O2339" s="56" t="s">
        <v>866</v>
      </c>
      <c r="S2339" s="56" t="s">
        <v>465</v>
      </c>
      <c r="T2339" s="125" t="s">
        <v>256</v>
      </c>
      <c r="U2339" s="125">
        <v>6</v>
      </c>
      <c r="V2339" s="144">
        <v>152.71</v>
      </c>
      <c r="W2339" s="144" t="s">
        <v>1017</v>
      </c>
      <c r="X2339" s="65">
        <v>45396</v>
      </c>
      <c r="Y2339" s="65">
        <v>45588</v>
      </c>
      <c r="Z2339" s="69" t="s">
        <v>1080</v>
      </c>
      <c r="AA2339" s="322">
        <v>77680</v>
      </c>
      <c r="AB2339" s="56">
        <v>84</v>
      </c>
      <c r="AC2339" s="56">
        <v>60</v>
      </c>
      <c r="AD2339" s="65">
        <v>47242</v>
      </c>
      <c r="AE2339" s="117">
        <v>866</v>
      </c>
      <c r="AP2339" s="58"/>
      <c r="AQ2339" s="58"/>
      <c r="AR2339" s="58"/>
      <c r="AW2339" s="56"/>
      <c r="BD2339" s="56"/>
      <c r="CS2339" s="58">
        <f>+AL2339+AT2339</f>
        <v>0</v>
      </c>
      <c r="CT2339" s="76">
        <f>+BA2339+BG2339+BM2339+BS2339+BY2339+CE2339+CK2339+CQ2339</f>
        <v>0</v>
      </c>
      <c r="CU2339" s="76">
        <f>+CS2339-CT2339</f>
        <v>0</v>
      </c>
      <c r="CV2339" s="81">
        <f>+AE2339-AL2339-AT2339</f>
        <v>866</v>
      </c>
    </row>
    <row r="2340" spans="1:100">
      <c r="A2340" s="56" t="s">
        <v>669</v>
      </c>
      <c r="B2340" s="13">
        <v>26</v>
      </c>
      <c r="C2340" s="15" t="s">
        <v>402</v>
      </c>
      <c r="D2340" s="15" t="s">
        <v>403</v>
      </c>
      <c r="E2340" s="13"/>
      <c r="F2340" s="13"/>
      <c r="G2340" s="13" t="s">
        <v>256</v>
      </c>
      <c r="H2340" s="13">
        <v>6</v>
      </c>
      <c r="I2340" s="55">
        <v>152.71</v>
      </c>
      <c r="J2340" s="55">
        <v>47499</v>
      </c>
      <c r="K2340" s="15">
        <v>0</v>
      </c>
      <c r="L2340" s="15" t="s">
        <v>41</v>
      </c>
      <c r="M2340" s="62" t="s">
        <v>14</v>
      </c>
      <c r="N2340" s="56">
        <v>40690645</v>
      </c>
      <c r="O2340" s="56" t="s">
        <v>866</v>
      </c>
      <c r="S2340" s="56" t="s">
        <v>465</v>
      </c>
      <c r="T2340" s="125" t="s">
        <v>256</v>
      </c>
      <c r="U2340" s="125">
        <v>6</v>
      </c>
      <c r="V2340" s="144">
        <v>152.71</v>
      </c>
      <c r="W2340" s="144" t="s">
        <v>1017</v>
      </c>
      <c r="X2340" s="65">
        <v>45396</v>
      </c>
      <c r="Y2340" s="65">
        <v>45588</v>
      </c>
      <c r="Z2340" s="69" t="s">
        <v>1080</v>
      </c>
      <c r="AA2340" s="322">
        <v>77680</v>
      </c>
      <c r="AB2340" s="56">
        <v>84</v>
      </c>
      <c r="AC2340" s="56">
        <v>61</v>
      </c>
      <c r="AD2340" s="65">
        <v>47273</v>
      </c>
      <c r="AE2340" s="117">
        <v>866</v>
      </c>
      <c r="AP2340" s="58"/>
      <c r="AQ2340" s="58"/>
      <c r="AR2340" s="58"/>
      <c r="AW2340" s="56"/>
      <c r="BD2340" s="56"/>
      <c r="CS2340" s="58">
        <f>+AL2340+AT2340</f>
        <v>0</v>
      </c>
      <c r="CT2340" s="76">
        <f>+BA2340+BG2340+BM2340+BS2340+BY2340+CE2340+CK2340+CQ2340</f>
        <v>0</v>
      </c>
      <c r="CU2340" s="76">
        <f>+CS2340-CT2340</f>
        <v>0</v>
      </c>
      <c r="CV2340" s="81">
        <f>+AE2340-AL2340-AT2340</f>
        <v>866</v>
      </c>
    </row>
    <row r="2341" spans="1:100">
      <c r="A2341" s="56" t="s">
        <v>669</v>
      </c>
      <c r="B2341" s="13">
        <v>26</v>
      </c>
      <c r="C2341" s="15" t="s">
        <v>402</v>
      </c>
      <c r="D2341" s="15" t="s">
        <v>403</v>
      </c>
      <c r="E2341" s="13"/>
      <c r="F2341" s="13"/>
      <c r="G2341" s="13" t="s">
        <v>256</v>
      </c>
      <c r="H2341" s="13">
        <v>6</v>
      </c>
      <c r="I2341" s="55">
        <v>152.71</v>
      </c>
      <c r="J2341" s="55">
        <v>47499</v>
      </c>
      <c r="K2341" s="15">
        <v>0</v>
      </c>
      <c r="L2341" s="15" t="s">
        <v>41</v>
      </c>
      <c r="M2341" s="62" t="s">
        <v>14</v>
      </c>
      <c r="N2341" s="56">
        <v>40690645</v>
      </c>
      <c r="O2341" s="56" t="s">
        <v>866</v>
      </c>
      <c r="S2341" s="56" t="s">
        <v>465</v>
      </c>
      <c r="T2341" s="125" t="s">
        <v>256</v>
      </c>
      <c r="U2341" s="125">
        <v>6</v>
      </c>
      <c r="V2341" s="144">
        <v>152.71</v>
      </c>
      <c r="W2341" s="144" t="s">
        <v>1017</v>
      </c>
      <c r="X2341" s="65">
        <v>45396</v>
      </c>
      <c r="Y2341" s="65">
        <v>45588</v>
      </c>
      <c r="Z2341" s="69" t="s">
        <v>1080</v>
      </c>
      <c r="AA2341" s="322">
        <v>77680</v>
      </c>
      <c r="AB2341" s="56">
        <v>84</v>
      </c>
      <c r="AC2341" s="56">
        <v>62</v>
      </c>
      <c r="AD2341" s="65">
        <v>47303</v>
      </c>
      <c r="AE2341" s="117">
        <v>866</v>
      </c>
      <c r="AP2341" s="58"/>
      <c r="AQ2341" s="58"/>
      <c r="AR2341" s="58"/>
      <c r="AW2341" s="56"/>
      <c r="BD2341" s="56"/>
      <c r="CS2341" s="58">
        <f>+AL2341+AT2341</f>
        <v>0</v>
      </c>
      <c r="CT2341" s="76">
        <f>+BA2341+BG2341+BM2341+BS2341+BY2341+CE2341+CK2341+CQ2341</f>
        <v>0</v>
      </c>
      <c r="CU2341" s="76">
        <f>+CS2341-CT2341</f>
        <v>0</v>
      </c>
      <c r="CV2341" s="81">
        <f>+AE2341-AL2341-AT2341</f>
        <v>866</v>
      </c>
    </row>
    <row r="2342" spans="1:100">
      <c r="A2342" s="56" t="s">
        <v>669</v>
      </c>
      <c r="B2342" s="13">
        <v>26</v>
      </c>
      <c r="C2342" s="15" t="s">
        <v>402</v>
      </c>
      <c r="D2342" s="15" t="s">
        <v>403</v>
      </c>
      <c r="E2342" s="13"/>
      <c r="F2342" s="13"/>
      <c r="G2342" s="13" t="s">
        <v>256</v>
      </c>
      <c r="H2342" s="13">
        <v>6</v>
      </c>
      <c r="I2342" s="55">
        <v>152.71</v>
      </c>
      <c r="J2342" s="55">
        <v>47499</v>
      </c>
      <c r="K2342" s="15">
        <v>0</v>
      </c>
      <c r="L2342" s="15" t="s">
        <v>41</v>
      </c>
      <c r="M2342" s="62" t="s">
        <v>14</v>
      </c>
      <c r="N2342" s="56">
        <v>40690645</v>
      </c>
      <c r="O2342" s="56" t="s">
        <v>866</v>
      </c>
      <c r="S2342" s="56" t="s">
        <v>465</v>
      </c>
      <c r="T2342" s="125" t="s">
        <v>256</v>
      </c>
      <c r="U2342" s="125">
        <v>6</v>
      </c>
      <c r="V2342" s="144">
        <v>152.71</v>
      </c>
      <c r="W2342" s="144" t="s">
        <v>1017</v>
      </c>
      <c r="X2342" s="65">
        <v>45396</v>
      </c>
      <c r="Y2342" s="65">
        <v>45588</v>
      </c>
      <c r="Z2342" s="69" t="s">
        <v>1080</v>
      </c>
      <c r="AA2342" s="322">
        <v>77680</v>
      </c>
      <c r="AB2342" s="56">
        <v>84</v>
      </c>
      <c r="AC2342" s="56">
        <v>63</v>
      </c>
      <c r="AD2342" s="65">
        <v>47334</v>
      </c>
      <c r="AE2342" s="117">
        <v>866</v>
      </c>
      <c r="AP2342" s="58"/>
      <c r="AQ2342" s="58"/>
      <c r="AR2342" s="58"/>
      <c r="AW2342" s="56"/>
      <c r="BD2342" s="56"/>
      <c r="CS2342" s="58">
        <f>+AL2342+AT2342</f>
        <v>0</v>
      </c>
      <c r="CT2342" s="76">
        <f>+BA2342+BG2342+BM2342+BS2342+BY2342+CE2342+CK2342+CQ2342</f>
        <v>0</v>
      </c>
      <c r="CU2342" s="76">
        <f>+CS2342-CT2342</f>
        <v>0</v>
      </c>
      <c r="CV2342" s="81">
        <f>+AE2342-AL2342-AT2342</f>
        <v>866</v>
      </c>
    </row>
    <row r="2343" spans="1:100">
      <c r="A2343" s="56" t="s">
        <v>669</v>
      </c>
      <c r="B2343" s="13">
        <v>26</v>
      </c>
      <c r="C2343" s="15" t="s">
        <v>402</v>
      </c>
      <c r="D2343" s="15" t="s">
        <v>403</v>
      </c>
      <c r="E2343" s="13"/>
      <c r="F2343" s="13"/>
      <c r="G2343" s="13" t="s">
        <v>256</v>
      </c>
      <c r="H2343" s="13">
        <v>6</v>
      </c>
      <c r="I2343" s="55">
        <v>152.71</v>
      </c>
      <c r="J2343" s="55">
        <v>47499</v>
      </c>
      <c r="K2343" s="15">
        <v>0</v>
      </c>
      <c r="L2343" s="15" t="s">
        <v>41</v>
      </c>
      <c r="M2343" s="62" t="s">
        <v>14</v>
      </c>
      <c r="N2343" s="56">
        <v>40690645</v>
      </c>
      <c r="O2343" s="56" t="s">
        <v>866</v>
      </c>
      <c r="S2343" s="56" t="s">
        <v>465</v>
      </c>
      <c r="T2343" s="125" t="s">
        <v>256</v>
      </c>
      <c r="U2343" s="125">
        <v>6</v>
      </c>
      <c r="V2343" s="144">
        <v>152.71</v>
      </c>
      <c r="W2343" s="144" t="s">
        <v>1017</v>
      </c>
      <c r="X2343" s="65">
        <v>45396</v>
      </c>
      <c r="Y2343" s="65">
        <v>45588</v>
      </c>
      <c r="Z2343" s="69" t="s">
        <v>1080</v>
      </c>
      <c r="AA2343" s="322">
        <v>77680</v>
      </c>
      <c r="AB2343" s="56">
        <v>84</v>
      </c>
      <c r="AC2343" s="56">
        <v>64</v>
      </c>
      <c r="AD2343" s="65">
        <v>47365</v>
      </c>
      <c r="AE2343" s="117">
        <v>866</v>
      </c>
      <c r="AF2343" s="117"/>
      <c r="AP2343" s="58"/>
      <c r="AQ2343" s="58"/>
      <c r="AR2343" s="58"/>
      <c r="AW2343" s="56"/>
      <c r="BD2343" s="56"/>
      <c r="CS2343" s="58">
        <f>+AL2343+AT2343</f>
        <v>0</v>
      </c>
      <c r="CT2343" s="76">
        <f>+BA2343+BG2343+BM2343+BS2343+BY2343+CE2343+CK2343+CQ2343</f>
        <v>0</v>
      </c>
      <c r="CU2343" s="76">
        <f>+CS2343-CT2343</f>
        <v>0</v>
      </c>
      <c r="CV2343" s="81">
        <f>+AE2343-AL2343-AT2343</f>
        <v>866</v>
      </c>
    </row>
    <row r="2344" spans="1:100">
      <c r="A2344" s="56" t="s">
        <v>669</v>
      </c>
      <c r="B2344" s="13">
        <v>26</v>
      </c>
      <c r="C2344" s="15" t="s">
        <v>402</v>
      </c>
      <c r="D2344" s="15" t="s">
        <v>403</v>
      </c>
      <c r="E2344" s="13"/>
      <c r="F2344" s="13"/>
      <c r="G2344" s="13" t="s">
        <v>256</v>
      </c>
      <c r="H2344" s="13">
        <v>6</v>
      </c>
      <c r="I2344" s="55">
        <v>152.71</v>
      </c>
      <c r="J2344" s="55">
        <v>47499</v>
      </c>
      <c r="K2344" s="15">
        <v>0</v>
      </c>
      <c r="L2344" s="15" t="s">
        <v>41</v>
      </c>
      <c r="M2344" s="62" t="s">
        <v>14</v>
      </c>
      <c r="N2344" s="56">
        <v>40690645</v>
      </c>
      <c r="O2344" s="56" t="s">
        <v>866</v>
      </c>
      <c r="S2344" s="56" t="s">
        <v>465</v>
      </c>
      <c r="T2344" s="125" t="s">
        <v>256</v>
      </c>
      <c r="U2344" s="125">
        <v>6</v>
      </c>
      <c r="V2344" s="144">
        <v>152.71</v>
      </c>
      <c r="W2344" s="144" t="s">
        <v>1017</v>
      </c>
      <c r="X2344" s="65">
        <v>45396</v>
      </c>
      <c r="Y2344" s="65">
        <v>45588</v>
      </c>
      <c r="Z2344" s="69" t="s">
        <v>1080</v>
      </c>
      <c r="AA2344" s="322">
        <v>77680</v>
      </c>
      <c r="AB2344" s="56">
        <v>84</v>
      </c>
      <c r="AC2344" s="56">
        <v>65</v>
      </c>
      <c r="AD2344" s="65">
        <v>47395</v>
      </c>
      <c r="AE2344" s="117">
        <v>866</v>
      </c>
      <c r="AF2344" s="117"/>
      <c r="AP2344" s="58"/>
      <c r="AQ2344" s="58"/>
      <c r="AR2344" s="58"/>
      <c r="AW2344" s="56"/>
      <c r="BD2344" s="56"/>
      <c r="CS2344" s="58">
        <f>+AL2344+AT2344</f>
        <v>0</v>
      </c>
      <c r="CT2344" s="76">
        <f>+BA2344+BG2344+BM2344+BS2344+BY2344+CE2344+CK2344+CQ2344</f>
        <v>0</v>
      </c>
      <c r="CU2344" s="76">
        <f>+CS2344-CT2344</f>
        <v>0</v>
      </c>
      <c r="CV2344" s="81">
        <f>+AE2344-AL2344-AT2344</f>
        <v>866</v>
      </c>
    </row>
    <row r="2345" spans="1:100">
      <c r="A2345" s="56" t="s">
        <v>669</v>
      </c>
      <c r="B2345" s="13">
        <v>26</v>
      </c>
      <c r="C2345" s="15" t="s">
        <v>402</v>
      </c>
      <c r="D2345" s="15" t="s">
        <v>403</v>
      </c>
      <c r="E2345" s="13"/>
      <c r="F2345" s="13"/>
      <c r="G2345" s="13" t="s">
        <v>256</v>
      </c>
      <c r="H2345" s="13">
        <v>6</v>
      </c>
      <c r="I2345" s="55">
        <v>152.71</v>
      </c>
      <c r="J2345" s="55">
        <v>47499</v>
      </c>
      <c r="K2345" s="15">
        <v>0</v>
      </c>
      <c r="L2345" s="15" t="s">
        <v>41</v>
      </c>
      <c r="M2345" s="62" t="s">
        <v>14</v>
      </c>
      <c r="N2345" s="56">
        <v>40690645</v>
      </c>
      <c r="O2345" s="56" t="s">
        <v>866</v>
      </c>
      <c r="S2345" s="56" t="s">
        <v>465</v>
      </c>
      <c r="T2345" s="125" t="s">
        <v>256</v>
      </c>
      <c r="U2345" s="125">
        <v>6</v>
      </c>
      <c r="V2345" s="144">
        <v>152.71</v>
      </c>
      <c r="W2345" s="144" t="s">
        <v>1017</v>
      </c>
      <c r="X2345" s="65">
        <v>45396</v>
      </c>
      <c r="Y2345" s="65">
        <v>45588</v>
      </c>
      <c r="Z2345" s="69" t="s">
        <v>1080</v>
      </c>
      <c r="AA2345" s="322">
        <v>77680</v>
      </c>
      <c r="AB2345" s="56">
        <v>84</v>
      </c>
      <c r="AC2345" s="56">
        <v>66</v>
      </c>
      <c r="AD2345" s="65">
        <v>47426</v>
      </c>
      <c r="AE2345" s="117">
        <v>866</v>
      </c>
      <c r="AF2345" s="117"/>
      <c r="AP2345" s="58"/>
      <c r="AQ2345" s="58"/>
      <c r="AR2345" s="58"/>
      <c r="AW2345" s="56"/>
      <c r="BD2345" s="56"/>
      <c r="CS2345" s="58">
        <f>+AL2345+AT2345</f>
        <v>0</v>
      </c>
      <c r="CT2345" s="76">
        <f>+BA2345+BG2345+BM2345+BS2345+BY2345+CE2345+CK2345+CQ2345</f>
        <v>0</v>
      </c>
      <c r="CU2345" s="76">
        <f>+CS2345-CT2345</f>
        <v>0</v>
      </c>
      <c r="CV2345" s="81">
        <f>+AE2345-AL2345-AT2345</f>
        <v>866</v>
      </c>
    </row>
    <row r="2346" spans="1:100">
      <c r="A2346" s="56" t="s">
        <v>669</v>
      </c>
      <c r="B2346" s="13">
        <v>26</v>
      </c>
      <c r="C2346" s="15" t="s">
        <v>402</v>
      </c>
      <c r="D2346" s="15" t="s">
        <v>403</v>
      </c>
      <c r="E2346" s="13"/>
      <c r="F2346" s="13"/>
      <c r="G2346" s="13" t="s">
        <v>256</v>
      </c>
      <c r="H2346" s="13">
        <v>6</v>
      </c>
      <c r="I2346" s="55">
        <v>152.71</v>
      </c>
      <c r="J2346" s="55">
        <v>47499</v>
      </c>
      <c r="K2346" s="15">
        <v>0</v>
      </c>
      <c r="L2346" s="15" t="s">
        <v>41</v>
      </c>
      <c r="M2346" s="62" t="s">
        <v>14</v>
      </c>
      <c r="N2346" s="56">
        <v>40690645</v>
      </c>
      <c r="O2346" s="56" t="s">
        <v>866</v>
      </c>
      <c r="S2346" s="56" t="s">
        <v>465</v>
      </c>
      <c r="T2346" s="125" t="s">
        <v>256</v>
      </c>
      <c r="U2346" s="125">
        <v>6</v>
      </c>
      <c r="V2346" s="144">
        <v>152.71</v>
      </c>
      <c r="W2346" s="144" t="s">
        <v>1017</v>
      </c>
      <c r="X2346" s="65">
        <v>45396</v>
      </c>
      <c r="Y2346" s="65">
        <v>45588</v>
      </c>
      <c r="Z2346" s="69" t="s">
        <v>1080</v>
      </c>
      <c r="AA2346" s="322">
        <v>77680</v>
      </c>
      <c r="AB2346" s="56">
        <v>84</v>
      </c>
      <c r="AC2346" s="56">
        <v>67</v>
      </c>
      <c r="AD2346" s="65">
        <v>47456</v>
      </c>
      <c r="AE2346" s="117">
        <v>866</v>
      </c>
      <c r="AF2346" s="117"/>
      <c r="AP2346" s="58"/>
      <c r="AQ2346" s="58"/>
      <c r="AR2346" s="58"/>
      <c r="AW2346" s="56"/>
      <c r="BD2346" s="56"/>
      <c r="CS2346" s="58">
        <f>+AL2346+AT2346</f>
        <v>0</v>
      </c>
      <c r="CT2346" s="76">
        <f>+BA2346+BG2346+BM2346+BS2346+BY2346+CE2346+CK2346+CQ2346</f>
        <v>0</v>
      </c>
      <c r="CU2346" s="76">
        <f>+CS2346-CT2346</f>
        <v>0</v>
      </c>
      <c r="CV2346" s="81">
        <f>+AE2346-AL2346-AT2346</f>
        <v>866</v>
      </c>
    </row>
    <row r="2347" spans="1:100">
      <c r="A2347" s="56" t="s">
        <v>669</v>
      </c>
      <c r="B2347" s="13">
        <v>26</v>
      </c>
      <c r="C2347" s="15" t="s">
        <v>402</v>
      </c>
      <c r="D2347" s="15" t="s">
        <v>403</v>
      </c>
      <c r="E2347" s="13"/>
      <c r="F2347" s="13"/>
      <c r="G2347" s="13" t="s">
        <v>256</v>
      </c>
      <c r="H2347" s="13">
        <v>6</v>
      </c>
      <c r="I2347" s="55">
        <v>152.71</v>
      </c>
      <c r="J2347" s="55">
        <v>47499</v>
      </c>
      <c r="K2347" s="15">
        <v>0</v>
      </c>
      <c r="L2347" s="15" t="s">
        <v>41</v>
      </c>
      <c r="M2347" s="62" t="s">
        <v>14</v>
      </c>
      <c r="N2347" s="56">
        <v>40690645</v>
      </c>
      <c r="O2347" s="56" t="s">
        <v>866</v>
      </c>
      <c r="S2347" s="56" t="s">
        <v>465</v>
      </c>
      <c r="T2347" s="125" t="s">
        <v>256</v>
      </c>
      <c r="U2347" s="125">
        <v>6</v>
      </c>
      <c r="V2347" s="144">
        <v>152.71</v>
      </c>
      <c r="W2347" s="144" t="s">
        <v>1017</v>
      </c>
      <c r="X2347" s="65">
        <v>45396</v>
      </c>
      <c r="Y2347" s="65">
        <v>45588</v>
      </c>
      <c r="Z2347" s="69" t="s">
        <v>1080</v>
      </c>
      <c r="AA2347" s="322">
        <v>77680</v>
      </c>
      <c r="AB2347" s="56">
        <v>84</v>
      </c>
      <c r="AC2347" s="56">
        <v>68</v>
      </c>
      <c r="AD2347" s="65">
        <v>47487</v>
      </c>
      <c r="AE2347" s="117">
        <v>866</v>
      </c>
      <c r="AF2347" s="117"/>
      <c r="AP2347" s="58"/>
      <c r="AQ2347" s="58"/>
      <c r="AR2347" s="58"/>
      <c r="AW2347" s="56"/>
      <c r="BD2347" s="56"/>
      <c r="CS2347" s="58">
        <f>+AL2347+AT2347</f>
        <v>0</v>
      </c>
      <c r="CT2347" s="76">
        <f>+BA2347+BG2347+BM2347+BS2347+BY2347+CE2347+CK2347+CQ2347</f>
        <v>0</v>
      </c>
      <c r="CU2347" s="76">
        <f>+CS2347-CT2347</f>
        <v>0</v>
      </c>
      <c r="CV2347" s="81">
        <f>+AE2347-AL2347-AT2347</f>
        <v>866</v>
      </c>
    </row>
    <row r="2348" spans="1:100">
      <c r="A2348" s="56" t="s">
        <v>669</v>
      </c>
      <c r="B2348" s="13">
        <v>26</v>
      </c>
      <c r="C2348" s="15" t="s">
        <v>402</v>
      </c>
      <c r="D2348" s="15" t="s">
        <v>403</v>
      </c>
      <c r="E2348" s="13"/>
      <c r="F2348" s="13"/>
      <c r="G2348" s="13" t="s">
        <v>256</v>
      </c>
      <c r="H2348" s="13">
        <v>6</v>
      </c>
      <c r="I2348" s="55">
        <v>152.71</v>
      </c>
      <c r="J2348" s="55">
        <v>47499</v>
      </c>
      <c r="K2348" s="15">
        <v>0</v>
      </c>
      <c r="L2348" s="15" t="s">
        <v>41</v>
      </c>
      <c r="M2348" s="62" t="s">
        <v>14</v>
      </c>
      <c r="N2348" s="56">
        <v>40690645</v>
      </c>
      <c r="O2348" s="56" t="s">
        <v>866</v>
      </c>
      <c r="S2348" s="56" t="s">
        <v>465</v>
      </c>
      <c r="T2348" s="125" t="s">
        <v>256</v>
      </c>
      <c r="U2348" s="125">
        <v>6</v>
      </c>
      <c r="V2348" s="144">
        <v>152.71</v>
      </c>
      <c r="W2348" s="144" t="s">
        <v>1017</v>
      </c>
      <c r="X2348" s="65">
        <v>45396</v>
      </c>
      <c r="Y2348" s="65">
        <v>45588</v>
      </c>
      <c r="Z2348" s="69" t="s">
        <v>1080</v>
      </c>
      <c r="AA2348" s="322">
        <v>77680</v>
      </c>
      <c r="AB2348" s="56">
        <v>84</v>
      </c>
      <c r="AC2348" s="56">
        <v>69</v>
      </c>
      <c r="AD2348" s="65">
        <v>47518</v>
      </c>
      <c r="AE2348" s="117">
        <v>866</v>
      </c>
      <c r="AF2348" s="117"/>
      <c r="AP2348" s="58"/>
      <c r="AQ2348" s="58"/>
      <c r="AR2348" s="58"/>
      <c r="AW2348" s="56"/>
      <c r="BD2348" s="56"/>
      <c r="CS2348" s="58">
        <f>+AL2348+AT2348</f>
        <v>0</v>
      </c>
      <c r="CT2348" s="76">
        <f>+BA2348+BG2348+BM2348+BS2348+BY2348+CE2348+CK2348+CQ2348</f>
        <v>0</v>
      </c>
      <c r="CU2348" s="76">
        <f>+CS2348-CT2348</f>
        <v>0</v>
      </c>
      <c r="CV2348" s="81">
        <f>+AE2348-AL2348-AT2348</f>
        <v>866</v>
      </c>
    </row>
    <row r="2349" spans="1:100">
      <c r="A2349" s="56" t="s">
        <v>669</v>
      </c>
      <c r="B2349" s="13">
        <v>26</v>
      </c>
      <c r="C2349" s="15" t="s">
        <v>402</v>
      </c>
      <c r="D2349" s="15" t="s">
        <v>403</v>
      </c>
      <c r="E2349" s="13"/>
      <c r="F2349" s="13"/>
      <c r="G2349" s="13" t="s">
        <v>256</v>
      </c>
      <c r="H2349" s="13">
        <v>6</v>
      </c>
      <c r="I2349" s="55">
        <v>152.71</v>
      </c>
      <c r="J2349" s="55">
        <v>47499</v>
      </c>
      <c r="K2349" s="15">
        <v>0</v>
      </c>
      <c r="L2349" s="15" t="s">
        <v>41</v>
      </c>
      <c r="M2349" s="62" t="s">
        <v>14</v>
      </c>
      <c r="N2349" s="56">
        <v>40690645</v>
      </c>
      <c r="O2349" s="56" t="s">
        <v>866</v>
      </c>
      <c r="S2349" s="56" t="s">
        <v>465</v>
      </c>
      <c r="T2349" s="125" t="s">
        <v>256</v>
      </c>
      <c r="U2349" s="125">
        <v>6</v>
      </c>
      <c r="V2349" s="144">
        <v>152.71</v>
      </c>
      <c r="W2349" s="144" t="s">
        <v>1017</v>
      </c>
      <c r="X2349" s="65">
        <v>45396</v>
      </c>
      <c r="Y2349" s="65">
        <v>45588</v>
      </c>
      <c r="Z2349" s="69" t="s">
        <v>1080</v>
      </c>
      <c r="AA2349" s="322">
        <v>77680</v>
      </c>
      <c r="AB2349" s="56">
        <v>84</v>
      </c>
      <c r="AC2349" s="56">
        <v>70</v>
      </c>
      <c r="AD2349" s="65">
        <v>47546</v>
      </c>
      <c r="AE2349" s="117">
        <v>866</v>
      </c>
      <c r="AF2349" s="117"/>
      <c r="AP2349" s="58"/>
      <c r="AQ2349" s="58"/>
      <c r="AR2349" s="58"/>
      <c r="AW2349" s="56"/>
      <c r="BD2349" s="56"/>
      <c r="CS2349" s="58">
        <f>+AL2349+AT2349</f>
        <v>0</v>
      </c>
      <c r="CT2349" s="76">
        <f>+BA2349+BG2349+BM2349+BS2349+BY2349+CE2349+CK2349+CQ2349</f>
        <v>0</v>
      </c>
      <c r="CU2349" s="76">
        <f>+CS2349-CT2349</f>
        <v>0</v>
      </c>
      <c r="CV2349" s="81">
        <f>+AE2349-AL2349-AT2349</f>
        <v>866</v>
      </c>
    </row>
    <row r="2350" spans="1:100">
      <c r="A2350" s="56" t="s">
        <v>669</v>
      </c>
      <c r="B2350" s="13">
        <v>26</v>
      </c>
      <c r="C2350" s="15" t="s">
        <v>402</v>
      </c>
      <c r="D2350" s="15" t="s">
        <v>403</v>
      </c>
      <c r="E2350" s="13"/>
      <c r="F2350" s="13"/>
      <c r="G2350" s="13" t="s">
        <v>256</v>
      </c>
      <c r="H2350" s="13">
        <v>6</v>
      </c>
      <c r="I2350" s="55">
        <v>152.71</v>
      </c>
      <c r="J2350" s="55">
        <v>47499</v>
      </c>
      <c r="K2350" s="15">
        <v>0</v>
      </c>
      <c r="L2350" s="15" t="s">
        <v>41</v>
      </c>
      <c r="M2350" s="62" t="s">
        <v>14</v>
      </c>
      <c r="N2350" s="56">
        <v>40690645</v>
      </c>
      <c r="O2350" s="56" t="s">
        <v>866</v>
      </c>
      <c r="S2350" s="56" t="s">
        <v>465</v>
      </c>
      <c r="T2350" s="125" t="s">
        <v>256</v>
      </c>
      <c r="U2350" s="125">
        <v>6</v>
      </c>
      <c r="V2350" s="144">
        <v>152.71</v>
      </c>
      <c r="W2350" s="144" t="s">
        <v>1017</v>
      </c>
      <c r="X2350" s="65">
        <v>45396</v>
      </c>
      <c r="Y2350" s="65">
        <v>45588</v>
      </c>
      <c r="Z2350" s="69" t="s">
        <v>1080</v>
      </c>
      <c r="AA2350" s="322">
        <v>77680</v>
      </c>
      <c r="AB2350" s="56">
        <v>84</v>
      </c>
      <c r="AC2350" s="56">
        <v>71</v>
      </c>
      <c r="AD2350" s="65">
        <v>47577</v>
      </c>
      <c r="AE2350" s="117">
        <v>866</v>
      </c>
      <c r="AF2350" s="117"/>
      <c r="AP2350" s="58"/>
      <c r="AQ2350" s="58"/>
      <c r="AR2350" s="58"/>
      <c r="AW2350" s="56"/>
      <c r="BD2350" s="56"/>
      <c r="CS2350" s="58">
        <f>+AL2350+AT2350</f>
        <v>0</v>
      </c>
      <c r="CT2350" s="76">
        <f>+BA2350+BG2350+BM2350+BS2350+BY2350+CE2350+CK2350+CQ2350</f>
        <v>0</v>
      </c>
      <c r="CU2350" s="76">
        <f>+CS2350-CT2350</f>
        <v>0</v>
      </c>
      <c r="CV2350" s="81">
        <f>+AE2350-AL2350-AT2350</f>
        <v>866</v>
      </c>
    </row>
    <row r="2351" spans="1:100">
      <c r="A2351" s="56" t="s">
        <v>669</v>
      </c>
      <c r="B2351" s="13">
        <v>26</v>
      </c>
      <c r="C2351" s="15" t="s">
        <v>402</v>
      </c>
      <c r="D2351" s="15" t="s">
        <v>403</v>
      </c>
      <c r="E2351" s="13"/>
      <c r="F2351" s="13"/>
      <c r="G2351" s="13" t="s">
        <v>256</v>
      </c>
      <c r="H2351" s="13">
        <v>6</v>
      </c>
      <c r="I2351" s="55">
        <v>152.71</v>
      </c>
      <c r="J2351" s="55">
        <v>47499</v>
      </c>
      <c r="K2351" s="15">
        <v>0</v>
      </c>
      <c r="L2351" s="15" t="s">
        <v>41</v>
      </c>
      <c r="M2351" s="62" t="s">
        <v>14</v>
      </c>
      <c r="N2351" s="56">
        <v>40690645</v>
      </c>
      <c r="O2351" s="56" t="s">
        <v>866</v>
      </c>
      <c r="S2351" s="56" t="s">
        <v>465</v>
      </c>
      <c r="T2351" s="125" t="s">
        <v>256</v>
      </c>
      <c r="U2351" s="125">
        <v>6</v>
      </c>
      <c r="V2351" s="144">
        <v>152.71</v>
      </c>
      <c r="W2351" s="144" t="s">
        <v>1017</v>
      </c>
      <c r="X2351" s="65">
        <v>45396</v>
      </c>
      <c r="Y2351" s="65">
        <v>45588</v>
      </c>
      <c r="Z2351" s="69" t="s">
        <v>1080</v>
      </c>
      <c r="AA2351" s="322">
        <v>77680</v>
      </c>
      <c r="AB2351" s="56">
        <v>84</v>
      </c>
      <c r="AC2351" s="56">
        <v>72</v>
      </c>
      <c r="AD2351" s="65">
        <v>47607</v>
      </c>
      <c r="AE2351" s="117">
        <v>866</v>
      </c>
      <c r="AF2351" s="117"/>
      <c r="AP2351" s="58"/>
      <c r="AQ2351" s="58"/>
      <c r="AR2351" s="58"/>
      <c r="AW2351" s="56"/>
      <c r="BD2351" s="56"/>
      <c r="CS2351" s="58">
        <f>+AL2351+AT2351</f>
        <v>0</v>
      </c>
      <c r="CT2351" s="76">
        <f>+BA2351+BG2351+BM2351+BS2351+BY2351+CE2351+CK2351+CQ2351</f>
        <v>0</v>
      </c>
      <c r="CU2351" s="76">
        <f>+CS2351-CT2351</f>
        <v>0</v>
      </c>
      <c r="CV2351" s="81">
        <f>+AE2351-AL2351-AT2351</f>
        <v>866</v>
      </c>
    </row>
    <row r="2352" spans="1:100">
      <c r="A2352" s="56" t="s">
        <v>669</v>
      </c>
      <c r="B2352" s="13">
        <v>26</v>
      </c>
      <c r="C2352" s="15" t="s">
        <v>402</v>
      </c>
      <c r="D2352" s="15" t="s">
        <v>403</v>
      </c>
      <c r="E2352" s="13"/>
      <c r="F2352" s="13"/>
      <c r="G2352" s="13" t="s">
        <v>256</v>
      </c>
      <c r="H2352" s="13">
        <v>6</v>
      </c>
      <c r="I2352" s="55">
        <v>152.71</v>
      </c>
      <c r="J2352" s="55">
        <v>47499</v>
      </c>
      <c r="K2352" s="15">
        <v>0</v>
      </c>
      <c r="L2352" s="15" t="s">
        <v>41</v>
      </c>
      <c r="M2352" s="62" t="s">
        <v>14</v>
      </c>
      <c r="N2352" s="56">
        <v>40690645</v>
      </c>
      <c r="O2352" s="56" t="s">
        <v>866</v>
      </c>
      <c r="S2352" s="56" t="s">
        <v>465</v>
      </c>
      <c r="T2352" s="125" t="s">
        <v>256</v>
      </c>
      <c r="U2352" s="125">
        <v>6</v>
      </c>
      <c r="V2352" s="144">
        <v>152.71</v>
      </c>
      <c r="W2352" s="144" t="s">
        <v>1017</v>
      </c>
      <c r="X2352" s="65">
        <v>45396</v>
      </c>
      <c r="Y2352" s="65">
        <v>45588</v>
      </c>
      <c r="Z2352" s="69" t="s">
        <v>1080</v>
      </c>
      <c r="AA2352" s="322">
        <v>77680</v>
      </c>
      <c r="AB2352" s="56">
        <v>84</v>
      </c>
      <c r="AC2352" s="56">
        <v>73</v>
      </c>
      <c r="AD2352" s="65">
        <v>47638</v>
      </c>
      <c r="AE2352" s="117">
        <v>866</v>
      </c>
      <c r="AF2352" s="117"/>
      <c r="AP2352" s="58"/>
      <c r="AQ2352" s="58"/>
      <c r="AR2352" s="58"/>
      <c r="AW2352" s="56"/>
      <c r="BD2352" s="56"/>
      <c r="CS2352" s="58">
        <f>+AL2352+AT2352</f>
        <v>0</v>
      </c>
      <c r="CT2352" s="76">
        <f>+BA2352+BG2352+BM2352+BS2352+BY2352+CE2352+CK2352+CQ2352</f>
        <v>0</v>
      </c>
      <c r="CU2352" s="76">
        <f>+CS2352-CT2352</f>
        <v>0</v>
      </c>
      <c r="CV2352" s="81">
        <f>+AE2352-AL2352-AT2352</f>
        <v>866</v>
      </c>
    </row>
    <row r="2353" spans="1:100">
      <c r="A2353" s="56" t="s">
        <v>669</v>
      </c>
      <c r="B2353" s="13">
        <v>26</v>
      </c>
      <c r="C2353" s="15" t="s">
        <v>402</v>
      </c>
      <c r="D2353" s="15" t="s">
        <v>403</v>
      </c>
      <c r="E2353" s="13"/>
      <c r="F2353" s="13"/>
      <c r="G2353" s="13" t="s">
        <v>256</v>
      </c>
      <c r="H2353" s="13">
        <v>6</v>
      </c>
      <c r="I2353" s="55">
        <v>152.71</v>
      </c>
      <c r="J2353" s="55">
        <v>47499</v>
      </c>
      <c r="K2353" s="15">
        <v>0</v>
      </c>
      <c r="L2353" s="15" t="s">
        <v>41</v>
      </c>
      <c r="M2353" s="62" t="s">
        <v>14</v>
      </c>
      <c r="N2353" s="56">
        <v>40690645</v>
      </c>
      <c r="O2353" s="56" t="s">
        <v>866</v>
      </c>
      <c r="S2353" s="56" t="s">
        <v>465</v>
      </c>
      <c r="T2353" s="125" t="s">
        <v>256</v>
      </c>
      <c r="U2353" s="125">
        <v>6</v>
      </c>
      <c r="V2353" s="144">
        <v>152.71</v>
      </c>
      <c r="W2353" s="144" t="s">
        <v>1017</v>
      </c>
      <c r="X2353" s="65">
        <v>45396</v>
      </c>
      <c r="Y2353" s="65">
        <v>45588</v>
      </c>
      <c r="Z2353" s="69" t="s">
        <v>1080</v>
      </c>
      <c r="AA2353" s="322">
        <v>77680</v>
      </c>
      <c r="AB2353" s="56">
        <v>84</v>
      </c>
      <c r="AC2353" s="56">
        <v>74</v>
      </c>
      <c r="AD2353" s="65">
        <v>47668</v>
      </c>
      <c r="AE2353" s="117">
        <v>866</v>
      </c>
      <c r="AF2353" s="117"/>
      <c r="AP2353" s="58"/>
      <c r="AQ2353" s="58"/>
      <c r="AR2353" s="58"/>
      <c r="AW2353" s="56"/>
      <c r="BD2353" s="56"/>
      <c r="CS2353" s="58">
        <f>+AL2353+AT2353</f>
        <v>0</v>
      </c>
      <c r="CT2353" s="76">
        <f>+BA2353+BG2353+BM2353+BS2353+BY2353+CE2353+CK2353+CQ2353</f>
        <v>0</v>
      </c>
      <c r="CU2353" s="76">
        <f>+CS2353-CT2353</f>
        <v>0</v>
      </c>
      <c r="CV2353" s="81">
        <f>+AE2353-AL2353-AT2353</f>
        <v>866</v>
      </c>
    </row>
    <row r="2354" spans="1:100">
      <c r="A2354" s="56" t="s">
        <v>669</v>
      </c>
      <c r="B2354" s="13">
        <v>26</v>
      </c>
      <c r="C2354" s="15" t="s">
        <v>402</v>
      </c>
      <c r="D2354" s="15" t="s">
        <v>403</v>
      </c>
      <c r="E2354" s="13"/>
      <c r="F2354" s="13"/>
      <c r="G2354" s="13" t="s">
        <v>256</v>
      </c>
      <c r="H2354" s="13">
        <v>6</v>
      </c>
      <c r="I2354" s="55">
        <v>152.71</v>
      </c>
      <c r="J2354" s="55">
        <v>47499</v>
      </c>
      <c r="K2354" s="15">
        <v>0</v>
      </c>
      <c r="L2354" s="15" t="s">
        <v>41</v>
      </c>
      <c r="M2354" s="62" t="s">
        <v>14</v>
      </c>
      <c r="N2354" s="56">
        <v>40690645</v>
      </c>
      <c r="O2354" s="56" t="s">
        <v>866</v>
      </c>
      <c r="S2354" s="56" t="s">
        <v>465</v>
      </c>
      <c r="T2354" s="125" t="s">
        <v>256</v>
      </c>
      <c r="U2354" s="125">
        <v>6</v>
      </c>
      <c r="V2354" s="144">
        <v>152.71</v>
      </c>
      <c r="W2354" s="144" t="s">
        <v>1017</v>
      </c>
      <c r="X2354" s="65">
        <v>45396</v>
      </c>
      <c r="Y2354" s="65">
        <v>45588</v>
      </c>
      <c r="Z2354" s="69" t="s">
        <v>1080</v>
      </c>
      <c r="AA2354" s="322">
        <v>77680</v>
      </c>
      <c r="AB2354" s="56">
        <v>84</v>
      </c>
      <c r="AC2354" s="56">
        <v>75</v>
      </c>
      <c r="AD2354" s="65">
        <v>47699</v>
      </c>
      <c r="AE2354" s="117">
        <v>866</v>
      </c>
      <c r="AF2354" s="117"/>
      <c r="AP2354" s="58"/>
      <c r="AQ2354" s="58"/>
      <c r="AR2354" s="58"/>
      <c r="AW2354" s="56"/>
      <c r="BD2354" s="56"/>
      <c r="CS2354" s="58">
        <f>+AL2354+AT2354</f>
        <v>0</v>
      </c>
      <c r="CT2354" s="76">
        <f>+BA2354+BG2354+BM2354+BS2354+BY2354+CE2354+CK2354+CQ2354</f>
        <v>0</v>
      </c>
      <c r="CU2354" s="76">
        <f>+CS2354-CT2354</f>
        <v>0</v>
      </c>
      <c r="CV2354" s="81">
        <f>+AE2354-AL2354-AT2354</f>
        <v>866</v>
      </c>
    </row>
    <row r="2355" spans="1:100">
      <c r="A2355" s="56" t="s">
        <v>669</v>
      </c>
      <c r="B2355" s="13">
        <v>26</v>
      </c>
      <c r="C2355" s="15" t="s">
        <v>402</v>
      </c>
      <c r="D2355" s="15" t="s">
        <v>403</v>
      </c>
      <c r="E2355" s="13"/>
      <c r="F2355" s="13"/>
      <c r="G2355" s="13" t="s">
        <v>256</v>
      </c>
      <c r="H2355" s="13">
        <v>6</v>
      </c>
      <c r="I2355" s="55">
        <v>152.71</v>
      </c>
      <c r="J2355" s="55">
        <v>47499</v>
      </c>
      <c r="K2355" s="15">
        <v>0</v>
      </c>
      <c r="L2355" s="15" t="s">
        <v>41</v>
      </c>
      <c r="M2355" s="62" t="s">
        <v>14</v>
      </c>
      <c r="N2355" s="56">
        <v>40690645</v>
      </c>
      <c r="O2355" s="56" t="s">
        <v>866</v>
      </c>
      <c r="S2355" s="56" t="s">
        <v>465</v>
      </c>
      <c r="T2355" s="125" t="s">
        <v>256</v>
      </c>
      <c r="U2355" s="125">
        <v>6</v>
      </c>
      <c r="V2355" s="144">
        <v>152.71</v>
      </c>
      <c r="W2355" s="144" t="s">
        <v>1017</v>
      </c>
      <c r="X2355" s="65">
        <v>45396</v>
      </c>
      <c r="Y2355" s="65">
        <v>45588</v>
      </c>
      <c r="Z2355" s="69" t="s">
        <v>1080</v>
      </c>
      <c r="AA2355" s="322">
        <v>77680</v>
      </c>
      <c r="AB2355" s="56">
        <v>84</v>
      </c>
      <c r="AC2355" s="56">
        <v>76</v>
      </c>
      <c r="AD2355" s="65">
        <v>47730</v>
      </c>
      <c r="AE2355" s="117">
        <v>866</v>
      </c>
      <c r="AF2355" s="117"/>
      <c r="AG2355" s="70"/>
      <c r="AH2355" s="70"/>
      <c r="AI2355" s="70"/>
      <c r="AJ2355" s="70"/>
      <c r="AK2355" s="70"/>
      <c r="AL2355" s="76"/>
      <c r="AM2355" s="76"/>
      <c r="AN2355" s="76"/>
      <c r="AO2355" s="76"/>
      <c r="AP2355" s="76"/>
      <c r="AQ2355" s="76"/>
      <c r="AR2355" s="76"/>
      <c r="AS2355" s="76"/>
      <c r="AT2355" s="76"/>
      <c r="AU2355" s="76"/>
      <c r="AW2355" s="56"/>
      <c r="BD2355" s="56"/>
      <c r="CS2355" s="58">
        <f>+AL2355+AT2355</f>
        <v>0</v>
      </c>
      <c r="CT2355" s="76">
        <f>+BA2355+BG2355+BM2355+BS2355+BY2355+CE2355+CK2355+CQ2355</f>
        <v>0</v>
      </c>
      <c r="CU2355" s="76">
        <f>+CS2355-CT2355</f>
        <v>0</v>
      </c>
      <c r="CV2355" s="81">
        <f>+AE2355-AL2355-AT2355</f>
        <v>866</v>
      </c>
    </row>
    <row r="2356" spans="1:100">
      <c r="A2356" s="56" t="s">
        <v>669</v>
      </c>
      <c r="B2356" s="13">
        <v>26</v>
      </c>
      <c r="C2356" s="15" t="s">
        <v>402</v>
      </c>
      <c r="D2356" s="15" t="s">
        <v>403</v>
      </c>
      <c r="E2356" s="13"/>
      <c r="F2356" s="13"/>
      <c r="G2356" s="13" t="s">
        <v>256</v>
      </c>
      <c r="H2356" s="13">
        <v>6</v>
      </c>
      <c r="I2356" s="55">
        <v>152.71</v>
      </c>
      <c r="J2356" s="55">
        <v>47499</v>
      </c>
      <c r="K2356" s="15">
        <v>0</v>
      </c>
      <c r="L2356" s="15" t="s">
        <v>41</v>
      </c>
      <c r="M2356" s="62" t="s">
        <v>14</v>
      </c>
      <c r="N2356" s="56">
        <v>40690645</v>
      </c>
      <c r="O2356" s="56" t="s">
        <v>866</v>
      </c>
      <c r="S2356" s="56" t="s">
        <v>465</v>
      </c>
      <c r="T2356" s="125" t="s">
        <v>256</v>
      </c>
      <c r="U2356" s="125">
        <v>6</v>
      </c>
      <c r="V2356" s="144">
        <v>152.71</v>
      </c>
      <c r="W2356" s="144" t="s">
        <v>1017</v>
      </c>
      <c r="X2356" s="65">
        <v>45396</v>
      </c>
      <c r="Y2356" s="65">
        <v>45588</v>
      </c>
      <c r="Z2356" s="69" t="s">
        <v>1080</v>
      </c>
      <c r="AA2356" s="322">
        <v>77680</v>
      </c>
      <c r="AB2356" s="56">
        <v>84</v>
      </c>
      <c r="AC2356" s="56">
        <v>77</v>
      </c>
      <c r="AD2356" s="65">
        <v>47760</v>
      </c>
      <c r="AE2356" s="117">
        <v>866</v>
      </c>
      <c r="AF2356" s="117"/>
      <c r="AG2356" s="70"/>
      <c r="AH2356" s="78"/>
      <c r="AI2356" s="78"/>
      <c r="AJ2356" s="78"/>
      <c r="AK2356" s="70"/>
      <c r="AL2356" s="76"/>
      <c r="AM2356" s="76"/>
      <c r="AN2356" s="76"/>
      <c r="AO2356" s="76"/>
      <c r="AP2356" s="76"/>
      <c r="AQ2356" s="76"/>
      <c r="AR2356" s="76"/>
      <c r="AS2356" s="76"/>
      <c r="AT2356" s="76"/>
      <c r="AU2356" s="76"/>
      <c r="AW2356" s="56"/>
      <c r="BD2356" s="56"/>
      <c r="CS2356" s="58">
        <f>+AL2356+AT2356</f>
        <v>0</v>
      </c>
      <c r="CT2356" s="76">
        <f>+BA2356+BG2356+BM2356+BS2356+BY2356+CE2356+CK2356+CQ2356</f>
        <v>0</v>
      </c>
      <c r="CU2356" s="76">
        <f>+CS2356-CT2356</f>
        <v>0</v>
      </c>
      <c r="CV2356" s="81">
        <f>+AE2356-AL2356-AT2356</f>
        <v>866</v>
      </c>
    </row>
    <row r="2357" spans="1:100">
      <c r="A2357" s="56" t="s">
        <v>669</v>
      </c>
      <c r="B2357" s="13">
        <v>26</v>
      </c>
      <c r="C2357" s="15" t="s">
        <v>402</v>
      </c>
      <c r="D2357" s="15" t="s">
        <v>403</v>
      </c>
      <c r="E2357" s="13"/>
      <c r="F2357" s="13"/>
      <c r="G2357" s="13" t="s">
        <v>256</v>
      </c>
      <c r="H2357" s="13">
        <v>6</v>
      </c>
      <c r="I2357" s="55">
        <v>152.71</v>
      </c>
      <c r="J2357" s="55">
        <v>47499</v>
      </c>
      <c r="K2357" s="15">
        <v>0</v>
      </c>
      <c r="L2357" s="15" t="s">
        <v>41</v>
      </c>
      <c r="M2357" s="62" t="s">
        <v>14</v>
      </c>
      <c r="N2357" s="56">
        <v>40690645</v>
      </c>
      <c r="O2357" s="56" t="s">
        <v>866</v>
      </c>
      <c r="S2357" s="56" t="s">
        <v>465</v>
      </c>
      <c r="T2357" s="125" t="s">
        <v>256</v>
      </c>
      <c r="U2357" s="125">
        <v>6</v>
      </c>
      <c r="V2357" s="144">
        <v>152.71</v>
      </c>
      <c r="W2357" s="144" t="s">
        <v>1017</v>
      </c>
      <c r="X2357" s="65">
        <v>45396</v>
      </c>
      <c r="Y2357" s="65">
        <v>45588</v>
      </c>
      <c r="Z2357" s="69" t="s">
        <v>1080</v>
      </c>
      <c r="AA2357" s="322">
        <v>77680</v>
      </c>
      <c r="AB2357" s="56">
        <v>84</v>
      </c>
      <c r="AC2357" s="56">
        <v>78</v>
      </c>
      <c r="AD2357" s="65">
        <v>47791</v>
      </c>
      <c r="AE2357" s="117">
        <v>866</v>
      </c>
      <c r="AF2357" s="117"/>
      <c r="AG2357" s="70"/>
      <c r="AH2357" s="78"/>
      <c r="AI2357" s="78"/>
      <c r="AJ2357" s="78"/>
      <c r="AK2357" s="70"/>
      <c r="AL2357" s="76"/>
      <c r="AM2357" s="76"/>
      <c r="AN2357" s="76"/>
      <c r="AO2357" s="76"/>
      <c r="AP2357" s="76"/>
      <c r="AQ2357" s="76"/>
      <c r="AR2357" s="76"/>
      <c r="AS2357" s="76"/>
      <c r="AT2357" s="76"/>
      <c r="AU2357" s="76"/>
      <c r="AW2357" s="56"/>
      <c r="BD2357" s="56"/>
      <c r="CS2357" s="58">
        <f>+AL2357+AT2357</f>
        <v>0</v>
      </c>
      <c r="CT2357" s="76">
        <f>+BA2357+BG2357+BM2357+BS2357+BY2357+CE2357+CK2357+CQ2357</f>
        <v>0</v>
      </c>
      <c r="CU2357" s="76">
        <f>+CS2357-CT2357</f>
        <v>0</v>
      </c>
      <c r="CV2357" s="81">
        <f>+AE2357-AL2357-AT2357</f>
        <v>866</v>
      </c>
    </row>
    <row r="2358" spans="1:100">
      <c r="A2358" s="56" t="s">
        <v>669</v>
      </c>
      <c r="B2358" s="13">
        <v>26</v>
      </c>
      <c r="C2358" s="15" t="s">
        <v>402</v>
      </c>
      <c r="D2358" s="15" t="s">
        <v>403</v>
      </c>
      <c r="E2358" s="13"/>
      <c r="F2358" s="13"/>
      <c r="G2358" s="13" t="s">
        <v>256</v>
      </c>
      <c r="H2358" s="13">
        <v>6</v>
      </c>
      <c r="I2358" s="55">
        <v>152.71</v>
      </c>
      <c r="J2358" s="55">
        <v>47499</v>
      </c>
      <c r="K2358" s="15">
        <v>0</v>
      </c>
      <c r="L2358" s="15" t="s">
        <v>41</v>
      </c>
      <c r="M2358" s="62" t="s">
        <v>14</v>
      </c>
      <c r="N2358" s="56">
        <v>40690645</v>
      </c>
      <c r="O2358" s="56" t="s">
        <v>866</v>
      </c>
      <c r="S2358" s="56" t="s">
        <v>465</v>
      </c>
      <c r="T2358" s="125" t="s">
        <v>256</v>
      </c>
      <c r="U2358" s="125">
        <v>6</v>
      </c>
      <c r="V2358" s="144">
        <v>152.71</v>
      </c>
      <c r="W2358" s="144" t="s">
        <v>1017</v>
      </c>
      <c r="X2358" s="65">
        <v>45396</v>
      </c>
      <c r="Y2358" s="65">
        <v>45588</v>
      </c>
      <c r="Z2358" s="69" t="s">
        <v>1080</v>
      </c>
      <c r="AA2358" s="322">
        <v>77680</v>
      </c>
      <c r="AB2358" s="56">
        <v>84</v>
      </c>
      <c r="AC2358" s="56">
        <v>79</v>
      </c>
      <c r="AD2358" s="65">
        <v>47821</v>
      </c>
      <c r="AE2358" s="117">
        <v>866</v>
      </c>
      <c r="AF2358" s="117"/>
      <c r="AG2358" s="70"/>
      <c r="AH2358" s="78"/>
      <c r="AI2358" s="78"/>
      <c r="AJ2358" s="78"/>
      <c r="AK2358" s="70"/>
      <c r="AL2358" s="76"/>
      <c r="AM2358" s="76"/>
      <c r="AN2358" s="76"/>
      <c r="AO2358" s="76"/>
      <c r="AP2358" s="76"/>
      <c r="AQ2358" s="76"/>
      <c r="AR2358" s="76"/>
      <c r="AS2358" s="76"/>
      <c r="AT2358" s="76"/>
      <c r="AU2358" s="76"/>
      <c r="AW2358" s="56"/>
      <c r="BD2358" s="56"/>
      <c r="CS2358" s="58">
        <f>+AL2358+AT2358</f>
        <v>0</v>
      </c>
      <c r="CT2358" s="76">
        <f>+BA2358+BG2358+BM2358+BS2358+BY2358+CE2358+CK2358+CQ2358</f>
        <v>0</v>
      </c>
      <c r="CU2358" s="76">
        <f>+CS2358-CT2358</f>
        <v>0</v>
      </c>
      <c r="CV2358" s="81">
        <f>+AE2358-AL2358-AT2358</f>
        <v>866</v>
      </c>
    </row>
    <row r="2359" spans="1:100">
      <c r="A2359" s="56" t="s">
        <v>669</v>
      </c>
      <c r="B2359" s="13">
        <v>26</v>
      </c>
      <c r="C2359" s="15" t="s">
        <v>402</v>
      </c>
      <c r="D2359" s="15" t="s">
        <v>403</v>
      </c>
      <c r="E2359" s="13"/>
      <c r="F2359" s="13"/>
      <c r="G2359" s="13" t="s">
        <v>256</v>
      </c>
      <c r="H2359" s="13">
        <v>6</v>
      </c>
      <c r="I2359" s="55">
        <v>152.71</v>
      </c>
      <c r="J2359" s="55">
        <v>47499</v>
      </c>
      <c r="K2359" s="15">
        <v>0</v>
      </c>
      <c r="L2359" s="15" t="s">
        <v>41</v>
      </c>
      <c r="M2359" s="62" t="s">
        <v>14</v>
      </c>
      <c r="N2359" s="56">
        <v>40690645</v>
      </c>
      <c r="O2359" s="56" t="s">
        <v>866</v>
      </c>
      <c r="S2359" s="56" t="s">
        <v>465</v>
      </c>
      <c r="T2359" s="125" t="s">
        <v>256</v>
      </c>
      <c r="U2359" s="125">
        <v>6</v>
      </c>
      <c r="V2359" s="144">
        <v>152.71</v>
      </c>
      <c r="W2359" s="144" t="s">
        <v>1017</v>
      </c>
      <c r="X2359" s="65">
        <v>45396</v>
      </c>
      <c r="Y2359" s="65">
        <v>45588</v>
      </c>
      <c r="Z2359" s="69" t="s">
        <v>1080</v>
      </c>
      <c r="AA2359" s="322">
        <v>77680</v>
      </c>
      <c r="AB2359" s="56">
        <v>84</v>
      </c>
      <c r="AC2359" s="56">
        <v>80</v>
      </c>
      <c r="AD2359" s="65">
        <v>47852</v>
      </c>
      <c r="AE2359" s="117">
        <v>866</v>
      </c>
      <c r="AF2359" s="117"/>
      <c r="AG2359" s="70"/>
      <c r="AH2359" s="78"/>
      <c r="AI2359" s="78"/>
      <c r="AJ2359" s="78"/>
      <c r="AK2359" s="70"/>
      <c r="AL2359" s="76"/>
      <c r="AM2359" s="76"/>
      <c r="AN2359" s="76"/>
      <c r="AO2359" s="76"/>
      <c r="AP2359" s="78"/>
      <c r="AQ2359" s="78"/>
      <c r="AR2359" s="78"/>
      <c r="AS2359" s="76"/>
      <c r="AT2359" s="76"/>
      <c r="AU2359" s="76"/>
      <c r="AW2359" s="56"/>
      <c r="BD2359" s="56"/>
      <c r="CS2359" s="58">
        <f>+AL2359+AT2359</f>
        <v>0</v>
      </c>
      <c r="CT2359" s="76">
        <f>+BA2359+BG2359+BM2359+BS2359+BY2359+CE2359+CK2359+CQ2359</f>
        <v>0</v>
      </c>
      <c r="CU2359" s="76">
        <f>+CS2359-CT2359</f>
        <v>0</v>
      </c>
      <c r="CV2359" s="81">
        <f>+AE2359-AL2359-AT2359</f>
        <v>866</v>
      </c>
    </row>
    <row r="2360" spans="1:100">
      <c r="A2360" s="56" t="s">
        <v>669</v>
      </c>
      <c r="B2360" s="13">
        <v>26</v>
      </c>
      <c r="C2360" s="15" t="s">
        <v>402</v>
      </c>
      <c r="D2360" s="15" t="s">
        <v>403</v>
      </c>
      <c r="E2360" s="13"/>
      <c r="F2360" s="13"/>
      <c r="G2360" s="13" t="s">
        <v>256</v>
      </c>
      <c r="H2360" s="13">
        <v>6</v>
      </c>
      <c r="I2360" s="55">
        <v>152.71</v>
      </c>
      <c r="J2360" s="55">
        <v>47499</v>
      </c>
      <c r="K2360" s="15">
        <v>0</v>
      </c>
      <c r="L2360" s="15" t="s">
        <v>41</v>
      </c>
      <c r="M2360" s="62" t="s">
        <v>14</v>
      </c>
      <c r="N2360" s="56">
        <v>40690645</v>
      </c>
      <c r="O2360" s="56" t="s">
        <v>866</v>
      </c>
      <c r="S2360" s="56" t="s">
        <v>465</v>
      </c>
      <c r="T2360" s="125" t="s">
        <v>256</v>
      </c>
      <c r="U2360" s="125">
        <v>6</v>
      </c>
      <c r="V2360" s="144">
        <v>152.71</v>
      </c>
      <c r="W2360" s="144" t="s">
        <v>1017</v>
      </c>
      <c r="X2360" s="65">
        <v>45396</v>
      </c>
      <c r="Y2360" s="65">
        <v>45588</v>
      </c>
      <c r="Z2360" s="69" t="s">
        <v>1080</v>
      </c>
      <c r="AA2360" s="322">
        <v>77680</v>
      </c>
      <c r="AB2360" s="56">
        <v>84</v>
      </c>
      <c r="AC2360" s="56">
        <v>81</v>
      </c>
      <c r="AD2360" s="65">
        <v>47883</v>
      </c>
      <c r="AE2360" s="117">
        <v>866</v>
      </c>
      <c r="AF2360" s="117"/>
      <c r="AG2360" s="70"/>
      <c r="AH2360" s="70"/>
      <c r="AI2360" s="70"/>
      <c r="AJ2360" s="70"/>
      <c r="AK2360" s="70"/>
      <c r="AL2360" s="76"/>
      <c r="AM2360" s="76"/>
      <c r="AN2360" s="76"/>
      <c r="AO2360" s="76"/>
      <c r="AP2360" s="76"/>
      <c r="AQ2360" s="76"/>
      <c r="AR2360" s="76"/>
      <c r="AS2360" s="76"/>
      <c r="AT2360" s="76"/>
      <c r="AU2360" s="76"/>
      <c r="AW2360" s="56"/>
      <c r="BD2360" s="56"/>
      <c r="CS2360" s="58">
        <f>+AL2360+AT2360</f>
        <v>0</v>
      </c>
      <c r="CT2360" s="76">
        <f>+BA2360+BG2360+BM2360+BS2360+BY2360+CE2360+CK2360+CQ2360</f>
        <v>0</v>
      </c>
      <c r="CU2360" s="76">
        <f>+CS2360-CT2360</f>
        <v>0</v>
      </c>
      <c r="CV2360" s="81">
        <f>+AE2360-AL2360-AT2360</f>
        <v>866</v>
      </c>
    </row>
    <row r="2361" spans="1:100">
      <c r="A2361" s="56" t="s">
        <v>669</v>
      </c>
      <c r="B2361" s="13">
        <v>26</v>
      </c>
      <c r="C2361" s="15" t="s">
        <v>402</v>
      </c>
      <c r="D2361" s="15" t="s">
        <v>403</v>
      </c>
      <c r="E2361" s="13"/>
      <c r="F2361" s="13"/>
      <c r="G2361" s="13" t="s">
        <v>256</v>
      </c>
      <c r="H2361" s="13">
        <v>6</v>
      </c>
      <c r="I2361" s="55">
        <v>152.71</v>
      </c>
      <c r="J2361" s="55">
        <v>47499</v>
      </c>
      <c r="K2361" s="15">
        <v>0</v>
      </c>
      <c r="L2361" s="15" t="s">
        <v>41</v>
      </c>
      <c r="M2361" s="62" t="s">
        <v>14</v>
      </c>
      <c r="N2361" s="56">
        <v>40690645</v>
      </c>
      <c r="O2361" s="56" t="s">
        <v>866</v>
      </c>
      <c r="S2361" s="56" t="s">
        <v>465</v>
      </c>
      <c r="T2361" s="125" t="s">
        <v>256</v>
      </c>
      <c r="U2361" s="125">
        <v>6</v>
      </c>
      <c r="V2361" s="144">
        <v>152.71</v>
      </c>
      <c r="W2361" s="144" t="s">
        <v>1017</v>
      </c>
      <c r="X2361" s="65">
        <v>45396</v>
      </c>
      <c r="Y2361" s="65">
        <v>45588</v>
      </c>
      <c r="Z2361" s="69" t="s">
        <v>1080</v>
      </c>
      <c r="AA2361" s="322">
        <v>77680</v>
      </c>
      <c r="AB2361" s="56">
        <v>84</v>
      </c>
      <c r="AC2361" s="56">
        <v>82</v>
      </c>
      <c r="AD2361" s="65">
        <v>47911</v>
      </c>
      <c r="AE2361" s="117">
        <v>866</v>
      </c>
      <c r="AF2361" s="117"/>
      <c r="AG2361" s="70"/>
      <c r="AH2361" s="70"/>
      <c r="AI2361" s="70"/>
      <c r="AJ2361" s="70"/>
      <c r="AK2361" s="70"/>
      <c r="AL2361" s="76"/>
      <c r="AM2361" s="76"/>
      <c r="AN2361" s="76"/>
      <c r="AO2361" s="76"/>
      <c r="AP2361" s="76"/>
      <c r="AQ2361" s="76"/>
      <c r="AR2361" s="76"/>
      <c r="AS2361" s="76"/>
      <c r="AT2361" s="76"/>
      <c r="AU2361" s="76"/>
      <c r="AW2361" s="56"/>
      <c r="BD2361" s="56"/>
      <c r="CS2361" s="58">
        <f>+AL2361+AT2361</f>
        <v>0</v>
      </c>
      <c r="CT2361" s="76">
        <f>+BA2361+BG2361+BM2361+BS2361+BY2361+CE2361+CK2361+CQ2361</f>
        <v>0</v>
      </c>
      <c r="CU2361" s="76">
        <f>+CS2361-CT2361</f>
        <v>0</v>
      </c>
      <c r="CV2361" s="81">
        <f>+AE2361-AL2361-AT2361</f>
        <v>866</v>
      </c>
    </row>
    <row r="2362" spans="1:100">
      <c r="A2362" s="56" t="s">
        <v>669</v>
      </c>
      <c r="B2362" s="13">
        <v>26</v>
      </c>
      <c r="C2362" s="15" t="s">
        <v>402</v>
      </c>
      <c r="D2362" s="15" t="s">
        <v>403</v>
      </c>
      <c r="E2362" s="13"/>
      <c r="F2362" s="13"/>
      <c r="G2362" s="13" t="s">
        <v>256</v>
      </c>
      <c r="H2362" s="13">
        <v>6</v>
      </c>
      <c r="I2362" s="55">
        <v>152.71</v>
      </c>
      <c r="J2362" s="55">
        <v>47499</v>
      </c>
      <c r="K2362" s="15">
        <v>0</v>
      </c>
      <c r="L2362" s="15" t="s">
        <v>41</v>
      </c>
      <c r="M2362" s="62" t="s">
        <v>14</v>
      </c>
      <c r="N2362" s="56">
        <v>40690645</v>
      </c>
      <c r="O2362" s="56" t="s">
        <v>866</v>
      </c>
      <c r="S2362" s="56" t="s">
        <v>465</v>
      </c>
      <c r="T2362" s="125" t="s">
        <v>256</v>
      </c>
      <c r="U2362" s="125">
        <v>6</v>
      </c>
      <c r="V2362" s="144">
        <v>152.71</v>
      </c>
      <c r="W2362" s="144" t="s">
        <v>1017</v>
      </c>
      <c r="X2362" s="65">
        <v>45396</v>
      </c>
      <c r="Y2362" s="65">
        <v>45588</v>
      </c>
      <c r="Z2362" s="69" t="s">
        <v>1080</v>
      </c>
      <c r="AA2362" s="322">
        <v>77680</v>
      </c>
      <c r="AB2362" s="56">
        <v>84</v>
      </c>
      <c r="AC2362" s="56">
        <v>83</v>
      </c>
      <c r="AD2362" s="65">
        <v>47942</v>
      </c>
      <c r="AE2362" s="117">
        <v>866</v>
      </c>
      <c r="AF2362" s="117"/>
      <c r="AP2362" s="58"/>
      <c r="AQ2362" s="58"/>
      <c r="AR2362" s="58"/>
      <c r="AW2362" s="56"/>
      <c r="BD2362" s="56"/>
      <c r="CS2362" s="58">
        <f>+AL2362+AT2362</f>
        <v>0</v>
      </c>
      <c r="CT2362" s="76">
        <f>+BA2362+BG2362+BM2362+BS2362+BY2362+CE2362+CK2362+CQ2362</f>
        <v>0</v>
      </c>
      <c r="CU2362" s="76">
        <f>+CS2362-CT2362</f>
        <v>0</v>
      </c>
      <c r="CV2362" s="81">
        <f>+AE2362-AL2362-AT2362</f>
        <v>866</v>
      </c>
    </row>
    <row r="2363" spans="1:100">
      <c r="A2363" s="56" t="s">
        <v>669</v>
      </c>
      <c r="B2363" s="13">
        <v>26</v>
      </c>
      <c r="C2363" s="15" t="s">
        <v>402</v>
      </c>
      <c r="D2363" s="15" t="s">
        <v>403</v>
      </c>
      <c r="E2363" s="13"/>
      <c r="F2363" s="13"/>
      <c r="G2363" s="13" t="s">
        <v>256</v>
      </c>
      <c r="H2363" s="13">
        <v>6</v>
      </c>
      <c r="I2363" s="55">
        <v>152.71</v>
      </c>
      <c r="J2363" s="55">
        <v>47499</v>
      </c>
      <c r="K2363" s="15">
        <v>0</v>
      </c>
      <c r="L2363" s="15" t="s">
        <v>41</v>
      </c>
      <c r="M2363" s="62" t="s">
        <v>14</v>
      </c>
      <c r="N2363" s="56">
        <v>40690645</v>
      </c>
      <c r="O2363" s="56" t="s">
        <v>866</v>
      </c>
      <c r="S2363" s="56" t="s">
        <v>465</v>
      </c>
      <c r="T2363" s="125" t="s">
        <v>256</v>
      </c>
      <c r="U2363" s="125">
        <v>6</v>
      </c>
      <c r="V2363" s="144">
        <v>152.71</v>
      </c>
      <c r="W2363" s="144" t="s">
        <v>1017</v>
      </c>
      <c r="X2363" s="65">
        <v>45396</v>
      </c>
      <c r="Y2363" s="65">
        <v>45588</v>
      </c>
      <c r="Z2363" s="69" t="s">
        <v>1080</v>
      </c>
      <c r="AA2363" s="322">
        <v>77680</v>
      </c>
      <c r="AB2363" s="56">
        <v>84</v>
      </c>
      <c r="AC2363" s="56">
        <v>84</v>
      </c>
      <c r="AD2363" s="65">
        <v>47972</v>
      </c>
      <c r="AE2363" s="117">
        <v>802</v>
      </c>
      <c r="AF2363" s="117"/>
      <c r="AP2363" s="58"/>
      <c r="AQ2363" s="58"/>
      <c r="AR2363" s="58"/>
      <c r="AW2363" s="56"/>
      <c r="BD2363" s="56"/>
      <c r="CS2363" s="58">
        <f>+AL2363+AT2363</f>
        <v>0</v>
      </c>
      <c r="CT2363" s="76">
        <f>+BA2363+BG2363+BM2363+BS2363+BY2363+CE2363+CK2363+CQ2363</f>
        <v>0</v>
      </c>
      <c r="CU2363" s="76">
        <f>+CS2363-CT2363</f>
        <v>0</v>
      </c>
      <c r="CV2363" s="81">
        <f>+AE2363-AL2363-AT2363</f>
        <v>802</v>
      </c>
    </row>
    <row r="2364" spans="1:100">
      <c r="A2364" s="56" t="s">
        <v>669</v>
      </c>
      <c r="B2364" s="13">
        <v>26</v>
      </c>
      <c r="C2364" s="15" t="s">
        <v>402</v>
      </c>
      <c r="D2364" s="15" t="s">
        <v>403</v>
      </c>
      <c r="E2364" s="13"/>
      <c r="F2364" s="13"/>
      <c r="G2364" s="13" t="s">
        <v>256</v>
      </c>
      <c r="H2364" s="13">
        <v>6</v>
      </c>
      <c r="I2364" s="55">
        <v>152.71</v>
      </c>
      <c r="J2364" s="55">
        <v>47499</v>
      </c>
      <c r="K2364" s="15">
        <v>0</v>
      </c>
      <c r="L2364" s="15" t="s">
        <v>41</v>
      </c>
      <c r="M2364" s="62" t="s">
        <v>14</v>
      </c>
      <c r="N2364" s="56">
        <v>40690645</v>
      </c>
      <c r="O2364" s="56" t="s">
        <v>866</v>
      </c>
      <c r="S2364" s="56" t="s">
        <v>869</v>
      </c>
      <c r="V2364" s="125"/>
      <c r="W2364" s="144" t="s">
        <v>1017</v>
      </c>
      <c r="X2364" s="65">
        <v>45396</v>
      </c>
      <c r="Y2364" s="65">
        <v>45588</v>
      </c>
      <c r="Z2364" s="69" t="s">
        <v>1080</v>
      </c>
      <c r="AA2364" s="322">
        <v>6000</v>
      </c>
      <c r="AB2364" s="56">
        <v>84</v>
      </c>
      <c r="AC2364" s="56">
        <v>0</v>
      </c>
      <c r="AD2364" s="65">
        <v>45399</v>
      </c>
      <c r="AE2364" s="117">
        <v>50</v>
      </c>
      <c r="AF2364" s="117"/>
      <c r="AG2364" s="56" t="s">
        <v>441</v>
      </c>
      <c r="AH2364" s="65">
        <v>45399</v>
      </c>
      <c r="AI2364" s="65"/>
      <c r="AJ2364" s="65"/>
      <c r="AK2364" s="56" t="s">
        <v>870</v>
      </c>
      <c r="AL2364" s="58">
        <v>50</v>
      </c>
      <c r="AN2364" s="58" t="s">
        <v>1574</v>
      </c>
      <c r="AP2364" s="58"/>
      <c r="AQ2364" s="58"/>
      <c r="AR2364" s="58"/>
      <c r="AW2364" s="65">
        <v>45396</v>
      </c>
      <c r="AX2364" s="56">
        <v>35461</v>
      </c>
      <c r="AY2364" s="56">
        <v>190</v>
      </c>
      <c r="AZ2364" s="56">
        <v>3.7549999999999999</v>
      </c>
      <c r="BA2364" s="58">
        <f>+AY2364/AZ2364</f>
        <v>50.599201065246341</v>
      </c>
      <c r="BD2364" s="56"/>
      <c r="CS2364" s="58">
        <f>+AL2364+AT2364</f>
        <v>50</v>
      </c>
      <c r="CT2364" s="76">
        <f>+BA2364+BG2364+BM2364+BS2364+BY2364+CE2364+CK2364+CQ2364</f>
        <v>50.599201065246341</v>
      </c>
      <c r="CU2364" s="76">
        <f>+CS2364-CT2364</f>
        <v>-0.59920106524634065</v>
      </c>
      <c r="CV2364" s="81">
        <f>+AE2364-AL2364-AT2364</f>
        <v>0</v>
      </c>
    </row>
    <row r="2365" spans="1:100">
      <c r="A2365" s="56" t="s">
        <v>669</v>
      </c>
      <c r="B2365" s="13">
        <v>26</v>
      </c>
      <c r="C2365" s="15" t="s">
        <v>402</v>
      </c>
      <c r="D2365" s="15" t="s">
        <v>403</v>
      </c>
      <c r="E2365" s="13"/>
      <c r="F2365" s="13"/>
      <c r="G2365" s="13" t="s">
        <v>256</v>
      </c>
      <c r="H2365" s="13">
        <v>6</v>
      </c>
      <c r="I2365" s="55">
        <v>152.71</v>
      </c>
      <c r="J2365" s="55">
        <v>47499</v>
      </c>
      <c r="K2365" s="15">
        <v>0</v>
      </c>
      <c r="L2365" s="15" t="s">
        <v>41</v>
      </c>
      <c r="M2365" s="62" t="s">
        <v>14</v>
      </c>
      <c r="N2365" s="56">
        <v>40690645</v>
      </c>
      <c r="O2365" s="56" t="s">
        <v>866</v>
      </c>
      <c r="S2365" s="56" t="s">
        <v>869</v>
      </c>
      <c r="V2365" s="125"/>
      <c r="W2365" s="144" t="s">
        <v>1017</v>
      </c>
      <c r="X2365" s="65">
        <v>45396</v>
      </c>
      <c r="Y2365" s="65">
        <v>45588</v>
      </c>
      <c r="Z2365" s="69" t="s">
        <v>1080</v>
      </c>
      <c r="AA2365" s="322">
        <v>6000</v>
      </c>
      <c r="AB2365" s="56">
        <v>84</v>
      </c>
      <c r="AC2365" s="56">
        <v>0</v>
      </c>
      <c r="AD2365" s="65">
        <v>45428</v>
      </c>
      <c r="AE2365" s="117">
        <v>950</v>
      </c>
      <c r="AF2365" s="117"/>
      <c r="AG2365" s="56" t="s">
        <v>441</v>
      </c>
      <c r="AH2365" s="65">
        <v>45428</v>
      </c>
      <c r="AI2365" s="65"/>
      <c r="AJ2365" s="65"/>
      <c r="AK2365" s="56" t="s">
        <v>871</v>
      </c>
      <c r="AL2365" s="58">
        <v>950</v>
      </c>
      <c r="AN2365" s="58" t="s">
        <v>1576</v>
      </c>
      <c r="AP2365" s="58"/>
      <c r="AQ2365" s="58"/>
      <c r="AR2365" s="58"/>
      <c r="AW2365" s="65">
        <v>45402</v>
      </c>
      <c r="AX2365" s="56">
        <v>2561</v>
      </c>
      <c r="BA2365" s="184">
        <v>950</v>
      </c>
      <c r="BD2365" s="56"/>
      <c r="CS2365" s="58">
        <f>+AL2365+AT2365</f>
        <v>950</v>
      </c>
      <c r="CT2365" s="76">
        <f>+BA2365+BG2365+BM2365+BS2365+BY2365+CE2365+CK2365+CQ2365</f>
        <v>950</v>
      </c>
      <c r="CU2365" s="76">
        <f>+CS2365-CT2365</f>
        <v>0</v>
      </c>
      <c r="CV2365" s="81">
        <f>+AE2365-AL2365-AT2365</f>
        <v>0</v>
      </c>
    </row>
    <row r="2366" spans="1:100">
      <c r="A2366" s="56" t="s">
        <v>669</v>
      </c>
      <c r="B2366" s="13">
        <v>26</v>
      </c>
      <c r="C2366" s="15" t="s">
        <v>402</v>
      </c>
      <c r="D2366" s="15" t="s">
        <v>403</v>
      </c>
      <c r="E2366" s="13"/>
      <c r="F2366" s="13"/>
      <c r="G2366" s="13" t="s">
        <v>256</v>
      </c>
      <c r="H2366" s="13">
        <v>6</v>
      </c>
      <c r="I2366" s="55">
        <v>152.71</v>
      </c>
      <c r="J2366" s="55">
        <v>47499</v>
      </c>
      <c r="K2366" s="15">
        <v>0</v>
      </c>
      <c r="L2366" s="15" t="s">
        <v>41</v>
      </c>
      <c r="M2366" s="62" t="s">
        <v>14</v>
      </c>
      <c r="N2366" s="56">
        <v>40690645</v>
      </c>
      <c r="O2366" s="56" t="s">
        <v>866</v>
      </c>
      <c r="S2366" s="56" t="s">
        <v>869</v>
      </c>
      <c r="V2366" s="125"/>
      <c r="W2366" s="144" t="s">
        <v>1017</v>
      </c>
      <c r="X2366" s="65">
        <v>45396</v>
      </c>
      <c r="Y2366" s="65">
        <v>45588</v>
      </c>
      <c r="Z2366" s="69" t="s">
        <v>1080</v>
      </c>
      <c r="AA2366" s="322">
        <v>6000</v>
      </c>
      <c r="AB2366" s="56">
        <v>84</v>
      </c>
      <c r="AC2366" s="56">
        <v>1</v>
      </c>
      <c r="AD2366" s="65">
        <v>45576</v>
      </c>
      <c r="AE2366" s="117">
        <v>5000</v>
      </c>
      <c r="AF2366" s="117"/>
      <c r="AG2366" s="56" t="s">
        <v>441</v>
      </c>
      <c r="AH2366" s="65">
        <v>45576</v>
      </c>
      <c r="AI2366" s="65"/>
      <c r="AJ2366" s="65"/>
      <c r="AK2366" s="56" t="s">
        <v>1570</v>
      </c>
      <c r="AL2366" s="58">
        <v>720</v>
      </c>
      <c r="AN2366" s="58" t="s">
        <v>1578</v>
      </c>
      <c r="AP2366" s="58"/>
      <c r="AQ2366" s="58"/>
      <c r="AR2366" s="58"/>
      <c r="AW2366" s="65">
        <v>45446</v>
      </c>
      <c r="AX2366" s="56">
        <v>2733</v>
      </c>
      <c r="BA2366" s="184">
        <f>6372-5652</f>
        <v>720</v>
      </c>
      <c r="BD2366" s="56"/>
      <c r="CS2366" s="58">
        <f>+AL2366+AT2366</f>
        <v>720</v>
      </c>
      <c r="CT2366" s="76">
        <f>+BA2366+BG2366+BM2366+BS2366+BY2366+CE2366+CK2366+CQ2366</f>
        <v>720</v>
      </c>
      <c r="CU2366" s="76">
        <f>+CS2366-CT2366</f>
        <v>0</v>
      </c>
      <c r="CV2366" s="81">
        <f>+AE2366-AL2366-AT2366</f>
        <v>4280</v>
      </c>
    </row>
    <row r="2367" spans="1:100">
      <c r="A2367" s="56" t="s">
        <v>669</v>
      </c>
      <c r="B2367" s="13">
        <v>26</v>
      </c>
      <c r="C2367" s="15" t="s">
        <v>402</v>
      </c>
      <c r="D2367" s="15" t="s">
        <v>403</v>
      </c>
      <c r="E2367" s="13"/>
      <c r="F2367" s="13"/>
      <c r="G2367" s="13" t="s">
        <v>256</v>
      </c>
      <c r="H2367" s="13">
        <v>6</v>
      </c>
      <c r="I2367" s="55">
        <v>152.71</v>
      </c>
      <c r="J2367" s="55">
        <v>47499</v>
      </c>
      <c r="K2367" s="15">
        <v>0</v>
      </c>
      <c r="L2367" s="15" t="s">
        <v>41</v>
      </c>
      <c r="M2367" s="62" t="s">
        <v>14</v>
      </c>
      <c r="N2367" s="56">
        <v>40690645</v>
      </c>
      <c r="O2367" s="56" t="s">
        <v>866</v>
      </c>
      <c r="S2367" s="56" t="s">
        <v>869</v>
      </c>
      <c r="V2367" s="125"/>
      <c r="W2367" s="144" t="s">
        <v>1017</v>
      </c>
      <c r="X2367" s="65">
        <v>45396</v>
      </c>
      <c r="Y2367" s="65">
        <v>45588</v>
      </c>
      <c r="Z2367" s="69" t="s">
        <v>1080</v>
      </c>
      <c r="AA2367" s="322">
        <v>6000</v>
      </c>
      <c r="AB2367" s="56">
        <v>84</v>
      </c>
      <c r="AC2367" s="56">
        <v>1</v>
      </c>
      <c r="AD2367" s="65">
        <v>45582</v>
      </c>
      <c r="AE2367" s="117">
        <v>5000</v>
      </c>
      <c r="AF2367" s="117"/>
      <c r="AG2367" s="70" t="s">
        <v>441</v>
      </c>
      <c r="AH2367" s="78">
        <v>45582</v>
      </c>
      <c r="AI2367" s="78"/>
      <c r="AJ2367" s="78"/>
      <c r="AK2367" s="70" t="s">
        <v>1572</v>
      </c>
      <c r="AL2367" s="76">
        <v>8420</v>
      </c>
      <c r="AM2367" s="76"/>
      <c r="AN2367" s="76" t="s">
        <v>1580</v>
      </c>
      <c r="AO2367" s="76" t="s">
        <v>1207</v>
      </c>
      <c r="AP2367" s="78">
        <v>45582</v>
      </c>
      <c r="AQ2367" s="78"/>
      <c r="AR2367" s="78"/>
      <c r="AS2367" s="76" t="s">
        <v>1587</v>
      </c>
      <c r="AT2367" s="76">
        <v>-4140</v>
      </c>
      <c r="AU2367" s="76"/>
      <c r="AV2367" s="58" t="s">
        <v>1588</v>
      </c>
      <c r="AW2367" s="65">
        <v>45582</v>
      </c>
      <c r="AX2367" s="56">
        <v>3290</v>
      </c>
      <c r="BA2367" s="184">
        <f>9128-4848</f>
        <v>4280</v>
      </c>
      <c r="BD2367" s="56"/>
      <c r="CS2367" s="58">
        <f>+AL2367+AT2367</f>
        <v>4280</v>
      </c>
      <c r="CT2367" s="76">
        <f>+BA2367+BG2367+BM2367+BS2367+BY2367+CE2367+CK2367+CQ2367</f>
        <v>4280</v>
      </c>
      <c r="CU2367" s="76">
        <f>+CS2367-CT2367</f>
        <v>0</v>
      </c>
      <c r="CV2367" s="81">
        <f>+AE2367-AL2367-AT2367</f>
        <v>720</v>
      </c>
    </row>
    <row r="2368" spans="1:100">
      <c r="A2368" s="56" t="s">
        <v>872</v>
      </c>
      <c r="B2368" s="13">
        <v>132</v>
      </c>
      <c r="C2368" s="15" t="s">
        <v>402</v>
      </c>
      <c r="D2368" s="15" t="s">
        <v>403</v>
      </c>
      <c r="E2368" s="13"/>
      <c r="F2368" s="13"/>
      <c r="G2368" s="13" t="s">
        <v>273</v>
      </c>
      <c r="H2368" s="13">
        <v>2</v>
      </c>
      <c r="I2368" s="55">
        <v>120.16</v>
      </c>
      <c r="J2368" s="55">
        <v>36499</v>
      </c>
      <c r="K2368" s="15">
        <v>0</v>
      </c>
      <c r="L2368" s="15" t="s">
        <v>41</v>
      </c>
      <c r="M2368" s="62" t="s">
        <v>14</v>
      </c>
      <c r="N2368" s="56" t="s">
        <v>177</v>
      </c>
      <c r="O2368" s="56" t="s">
        <v>873</v>
      </c>
      <c r="S2368" s="56" t="s">
        <v>465</v>
      </c>
      <c r="T2368" s="57" t="s">
        <v>273</v>
      </c>
      <c r="U2368" s="57">
        <v>2</v>
      </c>
      <c r="V2368" s="125">
        <v>120.16</v>
      </c>
      <c r="W2368" s="125" t="s">
        <v>1017</v>
      </c>
      <c r="X2368" s="65">
        <v>45386</v>
      </c>
      <c r="Y2368" s="65">
        <v>45386</v>
      </c>
      <c r="Z2368" s="69" t="s">
        <v>1080</v>
      </c>
      <c r="AA2368" s="322">
        <v>57834</v>
      </c>
      <c r="AB2368" s="56">
        <v>84</v>
      </c>
      <c r="AC2368" s="56">
        <v>0</v>
      </c>
      <c r="AD2368" s="65">
        <v>45421</v>
      </c>
      <c r="AE2368" s="117">
        <v>1742.42</v>
      </c>
      <c r="AF2368" s="117"/>
      <c r="AG2368" s="57" t="s">
        <v>441</v>
      </c>
      <c r="AH2368" s="65">
        <v>45421</v>
      </c>
      <c r="AI2368" s="65"/>
      <c r="AJ2368" s="65"/>
      <c r="AK2368" s="56" t="s">
        <v>874</v>
      </c>
      <c r="AL2368" s="117">
        <v>1742.42</v>
      </c>
      <c r="AM2368" s="117"/>
      <c r="AN2368" s="117" t="s">
        <v>1506</v>
      </c>
      <c r="AP2368" s="58"/>
      <c r="AQ2368" s="58"/>
      <c r="AR2368" s="58"/>
      <c r="AW2368" s="103">
        <v>45386</v>
      </c>
      <c r="AX2368" s="97">
        <v>35141</v>
      </c>
      <c r="AY2368" s="162">
        <v>6621.2</v>
      </c>
      <c r="AZ2368" s="97">
        <v>3.8</v>
      </c>
      <c r="BA2368" s="101">
        <f>+AY2368/AZ2368</f>
        <v>1742.421052631579</v>
      </c>
      <c r="BD2368" s="56"/>
      <c r="CS2368" s="58">
        <f>+AL2368+AT2368</f>
        <v>1742.42</v>
      </c>
      <c r="CT2368" s="76">
        <f>+BA2368+BG2368+BM2368+BS2368+BY2368+CE2368+CK2368+CQ2368</f>
        <v>1742.421052631579</v>
      </c>
      <c r="CU2368" s="76">
        <f>+CS2368-CT2368</f>
        <v>-1.0526315788865759E-3</v>
      </c>
      <c r="CV2368" s="81">
        <f>+AE2368-AL2368-AT2368</f>
        <v>0</v>
      </c>
    </row>
    <row r="2369" spans="1:100">
      <c r="A2369" s="56" t="s">
        <v>872</v>
      </c>
      <c r="B2369" s="13">
        <v>132</v>
      </c>
      <c r="C2369" s="15" t="s">
        <v>402</v>
      </c>
      <c r="D2369" s="15" t="s">
        <v>403</v>
      </c>
      <c r="E2369" s="13"/>
      <c r="F2369" s="13"/>
      <c r="G2369" s="13" t="s">
        <v>273</v>
      </c>
      <c r="H2369" s="13">
        <v>2</v>
      </c>
      <c r="I2369" s="55">
        <v>120.16</v>
      </c>
      <c r="J2369" s="55">
        <v>36499</v>
      </c>
      <c r="K2369" s="15">
        <v>0</v>
      </c>
      <c r="L2369" s="15" t="s">
        <v>41</v>
      </c>
      <c r="M2369" s="62" t="s">
        <v>14</v>
      </c>
      <c r="N2369" s="56" t="s">
        <v>177</v>
      </c>
      <c r="O2369" s="56" t="s">
        <v>873</v>
      </c>
      <c r="S2369" s="56" t="s">
        <v>465</v>
      </c>
      <c r="T2369" s="57" t="s">
        <v>273</v>
      </c>
      <c r="U2369" s="57">
        <v>2</v>
      </c>
      <c r="V2369" s="125">
        <v>120.16</v>
      </c>
      <c r="W2369" s="125" t="s">
        <v>1017</v>
      </c>
      <c r="X2369" s="65">
        <v>45386</v>
      </c>
      <c r="Y2369" s="65">
        <v>45386</v>
      </c>
      <c r="Z2369" s="69" t="s">
        <v>1080</v>
      </c>
      <c r="AA2369" s="322">
        <v>57834</v>
      </c>
      <c r="AB2369" s="56">
        <v>84</v>
      </c>
      <c r="AC2369" s="56">
        <v>0</v>
      </c>
      <c r="AD2369" s="65">
        <v>45421</v>
      </c>
      <c r="AE2369" s="117">
        <v>2631.57</v>
      </c>
      <c r="AF2369" s="117"/>
      <c r="AG2369" s="57" t="s">
        <v>441</v>
      </c>
      <c r="AH2369" s="65">
        <v>45421</v>
      </c>
      <c r="AI2369" s="65"/>
      <c r="AJ2369" s="65"/>
      <c r="AK2369" s="56" t="s">
        <v>875</v>
      </c>
      <c r="AL2369" s="117">
        <v>2631.58</v>
      </c>
      <c r="AM2369" s="117"/>
      <c r="AN2369" s="117" t="s">
        <v>1507</v>
      </c>
      <c r="AP2369" s="58"/>
      <c r="AQ2369" s="58"/>
      <c r="AR2369" s="58"/>
      <c r="AW2369" s="103">
        <v>45386</v>
      </c>
      <c r="AX2369" s="97">
        <v>35139</v>
      </c>
      <c r="AY2369" s="97">
        <v>10000</v>
      </c>
      <c r="AZ2369" s="97">
        <v>3.8</v>
      </c>
      <c r="BA2369" s="101">
        <f>+AY2369/AZ2369</f>
        <v>2631.5789473684213</v>
      </c>
      <c r="BD2369" s="56"/>
      <c r="CS2369" s="58">
        <f>+AL2369+AT2369</f>
        <v>2631.58</v>
      </c>
      <c r="CT2369" s="76">
        <f>+BA2369+BG2369+BM2369+BS2369+BY2369+CE2369+CK2369+CQ2369</f>
        <v>2631.5789473684213</v>
      </c>
      <c r="CU2369" s="76">
        <f>+CS2369-CT2369</f>
        <v>1.0526315786592022E-3</v>
      </c>
      <c r="CV2369" s="81">
        <f>+AE2369-AL2369-AT2369</f>
        <v>-9.9999999997635314E-3</v>
      </c>
    </row>
    <row r="2370" spans="1:100">
      <c r="A2370" s="56" t="s">
        <v>872</v>
      </c>
      <c r="B2370" s="13">
        <v>132</v>
      </c>
      <c r="C2370" s="15" t="s">
        <v>402</v>
      </c>
      <c r="D2370" s="15" t="s">
        <v>403</v>
      </c>
      <c r="E2370" s="13"/>
      <c r="F2370" s="13"/>
      <c r="G2370" s="13" t="s">
        <v>273</v>
      </c>
      <c r="H2370" s="13">
        <v>2</v>
      </c>
      <c r="I2370" s="55">
        <v>120.16</v>
      </c>
      <c r="J2370" s="55">
        <v>36499</v>
      </c>
      <c r="K2370" s="15">
        <v>0</v>
      </c>
      <c r="L2370" s="15" t="s">
        <v>41</v>
      </c>
      <c r="M2370" s="62" t="s">
        <v>14</v>
      </c>
      <c r="N2370" s="56" t="s">
        <v>177</v>
      </c>
      <c r="O2370" s="56" t="s">
        <v>873</v>
      </c>
      <c r="S2370" s="56" t="s">
        <v>465</v>
      </c>
      <c r="T2370" s="57" t="s">
        <v>273</v>
      </c>
      <c r="U2370" s="57">
        <v>2</v>
      </c>
      <c r="V2370" s="125">
        <v>120.16</v>
      </c>
      <c r="W2370" s="125" t="s">
        <v>1017</v>
      </c>
      <c r="X2370" s="65">
        <v>45386</v>
      </c>
      <c r="Y2370" s="65">
        <v>45386</v>
      </c>
      <c r="Z2370" s="69" t="s">
        <v>1080</v>
      </c>
      <c r="AA2370" s="322">
        <v>57834</v>
      </c>
      <c r="AB2370" s="56">
        <v>84</v>
      </c>
      <c r="AC2370" s="56">
        <v>0</v>
      </c>
      <c r="AD2370" s="65">
        <v>45421</v>
      </c>
      <c r="AE2370" s="117">
        <v>100</v>
      </c>
      <c r="AF2370" s="117"/>
      <c r="AG2370" s="57" t="s">
        <v>441</v>
      </c>
      <c r="AH2370" s="65">
        <v>45421</v>
      </c>
      <c r="AI2370" s="65"/>
      <c r="AJ2370" s="65"/>
      <c r="AK2370" s="56" t="s">
        <v>876</v>
      </c>
      <c r="AL2370" s="117">
        <v>100</v>
      </c>
      <c r="AM2370" s="117"/>
      <c r="AN2370" s="117" t="s">
        <v>1508</v>
      </c>
      <c r="AP2370" s="58"/>
      <c r="AQ2370" s="58"/>
      <c r="AR2370" s="58"/>
      <c r="AW2370" s="103">
        <v>45375</v>
      </c>
      <c r="AX2370" s="97">
        <v>34621</v>
      </c>
      <c r="AY2370" s="162">
        <v>380</v>
      </c>
      <c r="AZ2370" s="97">
        <v>3.8</v>
      </c>
      <c r="BA2370" s="101">
        <f>+AY2370/AZ2370</f>
        <v>100</v>
      </c>
      <c r="BD2370" s="56"/>
      <c r="CS2370" s="58">
        <f>+AL2370+AT2370</f>
        <v>100</v>
      </c>
      <c r="CT2370" s="76">
        <f>+BA2370+BG2370+BM2370+BS2370+BY2370+CE2370+CK2370+CQ2370</f>
        <v>100</v>
      </c>
      <c r="CU2370" s="76">
        <f>+CS2370-CT2370</f>
        <v>0</v>
      </c>
      <c r="CV2370" s="81">
        <f>+AE2370-AL2370-AT2370</f>
        <v>0</v>
      </c>
    </row>
    <row r="2371" spans="1:100">
      <c r="A2371" s="56" t="s">
        <v>872</v>
      </c>
      <c r="B2371" s="13">
        <v>132</v>
      </c>
      <c r="C2371" s="15" t="s">
        <v>402</v>
      </c>
      <c r="D2371" s="15" t="s">
        <v>403</v>
      </c>
      <c r="E2371" s="13"/>
      <c r="F2371" s="13"/>
      <c r="G2371" s="13" t="s">
        <v>273</v>
      </c>
      <c r="H2371" s="13">
        <v>2</v>
      </c>
      <c r="I2371" s="55">
        <v>120.16</v>
      </c>
      <c r="J2371" s="55">
        <v>36499</v>
      </c>
      <c r="K2371" s="15">
        <v>0</v>
      </c>
      <c r="L2371" s="15" t="s">
        <v>41</v>
      </c>
      <c r="M2371" s="62" t="s">
        <v>14</v>
      </c>
      <c r="N2371" s="56" t="s">
        <v>177</v>
      </c>
      <c r="O2371" s="56" t="s">
        <v>873</v>
      </c>
      <c r="S2371" s="56" t="s">
        <v>465</v>
      </c>
      <c r="T2371" s="57" t="s">
        <v>273</v>
      </c>
      <c r="U2371" s="57">
        <v>2</v>
      </c>
      <c r="V2371" s="125">
        <v>120.16</v>
      </c>
      <c r="W2371" s="125" t="s">
        <v>1017</v>
      </c>
      <c r="X2371" s="65">
        <v>45386</v>
      </c>
      <c r="Y2371" s="65">
        <v>45386</v>
      </c>
      <c r="Z2371" s="69" t="s">
        <v>1080</v>
      </c>
      <c r="AA2371" s="322">
        <v>57834</v>
      </c>
      <c r="AB2371" s="56">
        <v>84</v>
      </c>
      <c r="AC2371" s="56">
        <v>1</v>
      </c>
      <c r="AD2371" s="65">
        <v>45416</v>
      </c>
      <c r="AE2371" s="117">
        <v>635.29999999999995</v>
      </c>
      <c r="AF2371" s="117"/>
      <c r="AG2371" s="57" t="s">
        <v>441</v>
      </c>
      <c r="AH2371" s="65">
        <v>45422</v>
      </c>
      <c r="AI2371" s="65"/>
      <c r="AJ2371" s="65"/>
      <c r="AK2371" s="56" t="s">
        <v>1498</v>
      </c>
      <c r="AL2371" s="58">
        <v>635.29999999999995</v>
      </c>
      <c r="AN2371" s="58" t="s">
        <v>1509</v>
      </c>
      <c r="AP2371" s="58"/>
      <c r="AQ2371" s="58"/>
      <c r="AR2371" s="58"/>
      <c r="AW2371" s="103">
        <v>45416</v>
      </c>
      <c r="AX2371" s="97">
        <v>2622</v>
      </c>
      <c r="AY2371" s="97"/>
      <c r="AZ2371" s="97"/>
      <c r="BA2371" s="101">
        <v>635.29999999999995</v>
      </c>
      <c r="BD2371" s="56"/>
      <c r="CS2371" s="58">
        <f>+AL2371+AT2371</f>
        <v>635.29999999999995</v>
      </c>
      <c r="CT2371" s="76">
        <f>+BA2371+BG2371+BM2371+BS2371+BY2371+CE2371+CK2371+CQ2371</f>
        <v>635.29999999999995</v>
      </c>
      <c r="CU2371" s="76">
        <f>+CS2371-CT2371</f>
        <v>0</v>
      </c>
      <c r="CV2371" s="81">
        <f>+AE2371-AL2371-AT2371</f>
        <v>0</v>
      </c>
    </row>
    <row r="2372" spans="1:100">
      <c r="A2372" s="56" t="s">
        <v>872</v>
      </c>
      <c r="B2372" s="13">
        <v>132</v>
      </c>
      <c r="C2372" s="15" t="s">
        <v>402</v>
      </c>
      <c r="D2372" s="15" t="s">
        <v>403</v>
      </c>
      <c r="E2372" s="13"/>
      <c r="F2372" s="13"/>
      <c r="G2372" s="13" t="s">
        <v>273</v>
      </c>
      <c r="H2372" s="13">
        <v>2</v>
      </c>
      <c r="I2372" s="55">
        <v>120.16</v>
      </c>
      <c r="J2372" s="55">
        <v>36499</v>
      </c>
      <c r="K2372" s="15">
        <v>0</v>
      </c>
      <c r="L2372" s="15" t="s">
        <v>41</v>
      </c>
      <c r="M2372" s="62" t="s">
        <v>14</v>
      </c>
      <c r="N2372" s="56" t="s">
        <v>177</v>
      </c>
      <c r="O2372" s="56" t="s">
        <v>873</v>
      </c>
      <c r="S2372" s="56" t="s">
        <v>465</v>
      </c>
      <c r="T2372" s="57" t="s">
        <v>273</v>
      </c>
      <c r="U2372" s="57">
        <v>2</v>
      </c>
      <c r="V2372" s="125">
        <v>120.16</v>
      </c>
      <c r="W2372" s="125" t="s">
        <v>1017</v>
      </c>
      <c r="X2372" s="65">
        <v>45386</v>
      </c>
      <c r="Y2372" s="65">
        <v>45386</v>
      </c>
      <c r="Z2372" s="69" t="s">
        <v>1080</v>
      </c>
      <c r="AA2372" s="322">
        <v>57834</v>
      </c>
      <c r="AB2372" s="56">
        <v>84</v>
      </c>
      <c r="AC2372" s="56">
        <v>2</v>
      </c>
      <c r="AD2372" s="65">
        <v>45447</v>
      </c>
      <c r="AE2372" s="117">
        <v>635.29999999999995</v>
      </c>
      <c r="AF2372" s="117"/>
      <c r="AG2372" s="57" t="s">
        <v>441</v>
      </c>
      <c r="AH2372" s="65">
        <v>45448</v>
      </c>
      <c r="AI2372" s="65"/>
      <c r="AJ2372" s="65"/>
      <c r="AK2372" s="56" t="s">
        <v>1499</v>
      </c>
      <c r="AL2372" s="58">
        <v>635.29999999999995</v>
      </c>
      <c r="AN2372" s="58" t="s">
        <v>1510</v>
      </c>
      <c r="AP2372" s="58"/>
      <c r="AQ2372" s="58"/>
      <c r="AR2372" s="58"/>
      <c r="AW2372" s="103">
        <v>45447</v>
      </c>
      <c r="AX2372" s="97">
        <v>2744</v>
      </c>
      <c r="AY2372" s="97"/>
      <c r="AZ2372" s="97"/>
      <c r="BA2372" s="101">
        <v>635.29999999999995</v>
      </c>
      <c r="BD2372" s="56"/>
      <c r="CS2372" s="58">
        <f>+AL2372+AT2372</f>
        <v>635.29999999999995</v>
      </c>
      <c r="CT2372" s="76">
        <f>+BA2372+BG2372+BM2372+BS2372+BY2372+CE2372+CK2372+CQ2372</f>
        <v>635.29999999999995</v>
      </c>
      <c r="CU2372" s="76">
        <f>+CS2372-CT2372</f>
        <v>0</v>
      </c>
      <c r="CV2372" s="81">
        <f>+AE2372-AL2372-AT2372</f>
        <v>0</v>
      </c>
    </row>
    <row r="2373" spans="1:100">
      <c r="A2373" s="56" t="s">
        <v>872</v>
      </c>
      <c r="B2373" s="13">
        <v>132</v>
      </c>
      <c r="C2373" s="15" t="s">
        <v>402</v>
      </c>
      <c r="D2373" s="15" t="s">
        <v>403</v>
      </c>
      <c r="E2373" s="13"/>
      <c r="F2373" s="13"/>
      <c r="G2373" s="13" t="s">
        <v>273</v>
      </c>
      <c r="H2373" s="13">
        <v>2</v>
      </c>
      <c r="I2373" s="55">
        <v>120.16</v>
      </c>
      <c r="J2373" s="55">
        <v>36499</v>
      </c>
      <c r="K2373" s="15">
        <v>0</v>
      </c>
      <c r="L2373" s="15" t="s">
        <v>41</v>
      </c>
      <c r="M2373" s="62" t="s">
        <v>14</v>
      </c>
      <c r="N2373" s="56" t="s">
        <v>177</v>
      </c>
      <c r="O2373" s="56" t="s">
        <v>873</v>
      </c>
      <c r="S2373" s="56" t="s">
        <v>465</v>
      </c>
      <c r="T2373" s="57" t="s">
        <v>273</v>
      </c>
      <c r="U2373" s="57">
        <v>2</v>
      </c>
      <c r="V2373" s="125">
        <v>120.16</v>
      </c>
      <c r="W2373" s="125" t="s">
        <v>1017</v>
      </c>
      <c r="X2373" s="65">
        <v>45386</v>
      </c>
      <c r="Y2373" s="65">
        <v>45386</v>
      </c>
      <c r="Z2373" s="69" t="s">
        <v>1080</v>
      </c>
      <c r="AA2373" s="322">
        <v>57834</v>
      </c>
      <c r="AB2373" s="56">
        <v>84</v>
      </c>
      <c r="AC2373" s="56">
        <v>3</v>
      </c>
      <c r="AD2373" s="65">
        <v>45477</v>
      </c>
      <c r="AE2373" s="117">
        <v>635.29999999999995</v>
      </c>
      <c r="AF2373" s="117"/>
      <c r="AG2373" s="57" t="s">
        <v>441</v>
      </c>
      <c r="AH2373" s="65">
        <v>45477</v>
      </c>
      <c r="AI2373" s="65"/>
      <c r="AJ2373" s="65"/>
      <c r="AK2373" s="56" t="s">
        <v>1500</v>
      </c>
      <c r="AL2373" s="58">
        <v>635.29999999999995</v>
      </c>
      <c r="AN2373" s="58" t="s">
        <v>1511</v>
      </c>
      <c r="AP2373" s="58"/>
      <c r="AQ2373" s="58"/>
      <c r="AR2373" s="58"/>
      <c r="AW2373" s="103">
        <v>45477</v>
      </c>
      <c r="AX2373" s="97">
        <v>2855</v>
      </c>
      <c r="AY2373" s="97"/>
      <c r="AZ2373" s="97"/>
      <c r="BA2373" s="101">
        <v>635.29999999999995</v>
      </c>
      <c r="BD2373" s="56"/>
      <c r="CS2373" s="58">
        <f>+AL2373+AT2373</f>
        <v>635.29999999999995</v>
      </c>
      <c r="CT2373" s="76">
        <f>+BA2373+BG2373+BM2373+BS2373+BY2373+CE2373+CK2373+CQ2373</f>
        <v>635.29999999999995</v>
      </c>
      <c r="CU2373" s="76">
        <f>+CS2373-CT2373</f>
        <v>0</v>
      </c>
      <c r="CV2373" s="81">
        <f>+AE2373-AL2373-AT2373</f>
        <v>0</v>
      </c>
    </row>
    <row r="2374" spans="1:100">
      <c r="A2374" s="56" t="s">
        <v>872</v>
      </c>
      <c r="B2374" s="13">
        <v>132</v>
      </c>
      <c r="C2374" s="15" t="s">
        <v>402</v>
      </c>
      <c r="D2374" s="15" t="s">
        <v>403</v>
      </c>
      <c r="E2374" s="13"/>
      <c r="F2374" s="13"/>
      <c r="G2374" s="13" t="s">
        <v>273</v>
      </c>
      <c r="H2374" s="13">
        <v>2</v>
      </c>
      <c r="I2374" s="55">
        <v>120.16</v>
      </c>
      <c r="J2374" s="55">
        <v>36499</v>
      </c>
      <c r="K2374" s="15">
        <v>0</v>
      </c>
      <c r="L2374" s="15" t="s">
        <v>41</v>
      </c>
      <c r="M2374" s="62" t="s">
        <v>14</v>
      </c>
      <c r="N2374" s="56" t="s">
        <v>177</v>
      </c>
      <c r="O2374" s="56" t="s">
        <v>873</v>
      </c>
      <c r="S2374" s="56" t="s">
        <v>465</v>
      </c>
      <c r="T2374" s="57" t="s">
        <v>273</v>
      </c>
      <c r="U2374" s="57">
        <v>2</v>
      </c>
      <c r="V2374" s="125">
        <v>120.16</v>
      </c>
      <c r="W2374" s="125" t="s">
        <v>1017</v>
      </c>
      <c r="X2374" s="65">
        <v>45386</v>
      </c>
      <c r="Y2374" s="65">
        <v>45386</v>
      </c>
      <c r="Z2374" s="69" t="s">
        <v>1080</v>
      </c>
      <c r="AA2374" s="322">
        <v>57834</v>
      </c>
      <c r="AB2374" s="56">
        <v>84</v>
      </c>
      <c r="AC2374" s="56">
        <v>4</v>
      </c>
      <c r="AD2374" s="65">
        <v>45508</v>
      </c>
      <c r="AE2374" s="117">
        <v>635.29999999999995</v>
      </c>
      <c r="AF2374" s="117"/>
      <c r="AG2374" s="57" t="s">
        <v>441</v>
      </c>
      <c r="AH2374" s="65">
        <v>45509</v>
      </c>
      <c r="AI2374" s="65"/>
      <c r="AJ2374" s="65"/>
      <c r="AK2374" s="56" t="s">
        <v>1501</v>
      </c>
      <c r="AL2374" s="58">
        <v>635.29999999999995</v>
      </c>
      <c r="AN2374" s="58" t="s">
        <v>1512</v>
      </c>
      <c r="AP2374" s="58"/>
      <c r="AQ2374" s="58"/>
      <c r="AR2374" s="58"/>
      <c r="AW2374" s="103">
        <v>45508</v>
      </c>
      <c r="AX2374" s="97">
        <v>2991</v>
      </c>
      <c r="AY2374" s="97"/>
      <c r="AZ2374" s="97"/>
      <c r="BA2374" s="101">
        <v>635.29999999999995</v>
      </c>
      <c r="BD2374" s="56"/>
      <c r="CS2374" s="58">
        <f>+AL2374+AT2374</f>
        <v>635.29999999999995</v>
      </c>
      <c r="CT2374" s="76">
        <f>+BA2374+BG2374+BM2374+BS2374+BY2374+CE2374+CK2374+CQ2374</f>
        <v>635.29999999999995</v>
      </c>
      <c r="CU2374" s="76">
        <f>+CS2374-CT2374</f>
        <v>0</v>
      </c>
      <c r="CV2374" s="81">
        <f>+AE2374-AL2374-AT2374</f>
        <v>0</v>
      </c>
    </row>
    <row r="2375" spans="1:100">
      <c r="A2375" s="56" t="s">
        <v>872</v>
      </c>
      <c r="B2375" s="13">
        <v>132</v>
      </c>
      <c r="C2375" s="15" t="s">
        <v>402</v>
      </c>
      <c r="D2375" s="15" t="s">
        <v>403</v>
      </c>
      <c r="E2375" s="13"/>
      <c r="F2375" s="13"/>
      <c r="G2375" s="13" t="s">
        <v>273</v>
      </c>
      <c r="H2375" s="13">
        <v>2</v>
      </c>
      <c r="I2375" s="55">
        <v>120.16</v>
      </c>
      <c r="J2375" s="55">
        <v>36499</v>
      </c>
      <c r="K2375" s="15">
        <v>0</v>
      </c>
      <c r="L2375" s="15" t="s">
        <v>41</v>
      </c>
      <c r="M2375" s="62" t="s">
        <v>14</v>
      </c>
      <c r="N2375" s="56" t="s">
        <v>177</v>
      </c>
      <c r="O2375" s="56" t="s">
        <v>873</v>
      </c>
      <c r="S2375" s="56" t="s">
        <v>465</v>
      </c>
      <c r="T2375" s="57" t="s">
        <v>273</v>
      </c>
      <c r="U2375" s="57">
        <v>2</v>
      </c>
      <c r="V2375" s="125">
        <v>120.16</v>
      </c>
      <c r="W2375" s="125" t="s">
        <v>1017</v>
      </c>
      <c r="X2375" s="65">
        <v>45386</v>
      </c>
      <c r="Y2375" s="65">
        <v>45386</v>
      </c>
      <c r="Z2375" s="69" t="s">
        <v>1080</v>
      </c>
      <c r="AA2375" s="322">
        <v>57834</v>
      </c>
      <c r="AB2375" s="56">
        <v>84</v>
      </c>
      <c r="AC2375" s="56">
        <v>5</v>
      </c>
      <c r="AD2375" s="65">
        <v>45539</v>
      </c>
      <c r="AE2375" s="117">
        <v>635.29999999999995</v>
      </c>
      <c r="AF2375" s="117"/>
      <c r="AG2375" s="57" t="s">
        <v>441</v>
      </c>
      <c r="AH2375" s="65">
        <v>45540</v>
      </c>
      <c r="AI2375" s="65"/>
      <c r="AJ2375" s="65"/>
      <c r="AK2375" s="56" t="s">
        <v>1502</v>
      </c>
      <c r="AL2375" s="58">
        <v>635.29999999999995</v>
      </c>
      <c r="AN2375" s="58" t="s">
        <v>1513</v>
      </c>
      <c r="AP2375" s="58"/>
      <c r="AQ2375" s="58"/>
      <c r="AR2375" s="58"/>
      <c r="AW2375" s="103">
        <v>45540</v>
      </c>
      <c r="AX2375" s="97">
        <v>3118</v>
      </c>
      <c r="AY2375" s="97"/>
      <c r="AZ2375" s="97"/>
      <c r="BA2375" s="101">
        <v>635.29999999999995</v>
      </c>
      <c r="BD2375" s="56"/>
      <c r="CS2375" s="58">
        <f>+AL2375+AT2375</f>
        <v>635.29999999999995</v>
      </c>
      <c r="CT2375" s="76">
        <f>+BA2375+BG2375+BM2375+BS2375+BY2375+CE2375+CK2375+CQ2375</f>
        <v>635.29999999999995</v>
      </c>
      <c r="CU2375" s="76">
        <f>+CS2375-CT2375</f>
        <v>0</v>
      </c>
      <c r="CV2375" s="81">
        <f>+AE2375-AL2375-AT2375</f>
        <v>0</v>
      </c>
    </row>
    <row r="2376" spans="1:100">
      <c r="A2376" s="56" t="s">
        <v>872</v>
      </c>
      <c r="B2376" s="13">
        <v>132</v>
      </c>
      <c r="C2376" s="15" t="s">
        <v>402</v>
      </c>
      <c r="D2376" s="15" t="s">
        <v>403</v>
      </c>
      <c r="E2376" s="13"/>
      <c r="F2376" s="13"/>
      <c r="G2376" s="13" t="s">
        <v>273</v>
      </c>
      <c r="H2376" s="13">
        <v>2</v>
      </c>
      <c r="I2376" s="55">
        <v>120.16</v>
      </c>
      <c r="J2376" s="55">
        <v>36499</v>
      </c>
      <c r="K2376" s="15">
        <v>0</v>
      </c>
      <c r="L2376" s="15" t="s">
        <v>41</v>
      </c>
      <c r="M2376" s="62" t="s">
        <v>14</v>
      </c>
      <c r="N2376" s="56" t="s">
        <v>177</v>
      </c>
      <c r="O2376" s="56" t="s">
        <v>873</v>
      </c>
      <c r="S2376" s="56" t="s">
        <v>465</v>
      </c>
      <c r="T2376" s="57" t="s">
        <v>273</v>
      </c>
      <c r="U2376" s="57">
        <v>2</v>
      </c>
      <c r="V2376" s="125">
        <v>120.16</v>
      </c>
      <c r="W2376" s="125" t="s">
        <v>1017</v>
      </c>
      <c r="X2376" s="65">
        <v>45386</v>
      </c>
      <c r="Y2376" s="65">
        <v>45386</v>
      </c>
      <c r="Z2376" s="69" t="s">
        <v>1080</v>
      </c>
      <c r="AA2376" s="322">
        <v>57834</v>
      </c>
      <c r="AB2376" s="56">
        <v>84</v>
      </c>
      <c r="AC2376" s="56">
        <v>6</v>
      </c>
      <c r="AD2376" s="65">
        <v>45569</v>
      </c>
      <c r="AE2376" s="117">
        <v>635.29999999999995</v>
      </c>
      <c r="AF2376" s="117"/>
      <c r="AG2376" s="57" t="s">
        <v>441</v>
      </c>
      <c r="AH2376" s="65">
        <v>45572</v>
      </c>
      <c r="AI2376" s="65"/>
      <c r="AJ2376" s="65"/>
      <c r="AK2376" s="56" t="s">
        <v>1503</v>
      </c>
      <c r="AL2376" s="58">
        <v>635.29999999999995</v>
      </c>
      <c r="AN2376" s="58" t="s">
        <v>1514</v>
      </c>
      <c r="AP2376" s="58"/>
      <c r="AQ2376" s="58"/>
      <c r="AR2376" s="58"/>
      <c r="AW2376" s="103">
        <v>45569</v>
      </c>
      <c r="AX2376" s="97">
        <v>3252</v>
      </c>
      <c r="AY2376" s="97"/>
      <c r="AZ2376" s="97"/>
      <c r="BA2376" s="101">
        <v>635.29999999999995</v>
      </c>
      <c r="BD2376" s="56"/>
      <c r="CS2376" s="58">
        <f>+AL2376+AT2376</f>
        <v>635.29999999999995</v>
      </c>
      <c r="CT2376" s="76">
        <f>+BA2376+BG2376+BM2376+BS2376+BY2376+CE2376+CK2376+CQ2376</f>
        <v>635.29999999999995</v>
      </c>
      <c r="CU2376" s="76">
        <f>+CS2376-CT2376</f>
        <v>0</v>
      </c>
      <c r="CV2376" s="81">
        <f>+AE2376-AL2376-AT2376</f>
        <v>0</v>
      </c>
    </row>
    <row r="2377" spans="1:100">
      <c r="A2377" s="56" t="s">
        <v>872</v>
      </c>
      <c r="B2377" s="13">
        <v>132</v>
      </c>
      <c r="C2377" s="15" t="s">
        <v>402</v>
      </c>
      <c r="D2377" s="15" t="s">
        <v>403</v>
      </c>
      <c r="E2377" s="13"/>
      <c r="F2377" s="13"/>
      <c r="G2377" s="13" t="s">
        <v>273</v>
      </c>
      <c r="H2377" s="13">
        <v>2</v>
      </c>
      <c r="I2377" s="55">
        <v>120.16</v>
      </c>
      <c r="J2377" s="55">
        <v>36499</v>
      </c>
      <c r="K2377" s="15">
        <v>0</v>
      </c>
      <c r="L2377" s="15" t="s">
        <v>41</v>
      </c>
      <c r="M2377" s="62" t="s">
        <v>14</v>
      </c>
      <c r="N2377" s="56" t="s">
        <v>177</v>
      </c>
      <c r="O2377" s="56" t="s">
        <v>873</v>
      </c>
      <c r="S2377" s="56" t="s">
        <v>465</v>
      </c>
      <c r="T2377" s="57" t="s">
        <v>273</v>
      </c>
      <c r="U2377" s="57">
        <v>2</v>
      </c>
      <c r="V2377" s="125">
        <v>120.16</v>
      </c>
      <c r="W2377" s="125" t="s">
        <v>1017</v>
      </c>
      <c r="X2377" s="65">
        <v>45386</v>
      </c>
      <c r="Y2377" s="65">
        <v>45386</v>
      </c>
      <c r="Z2377" s="69" t="s">
        <v>1080</v>
      </c>
      <c r="AA2377" s="322">
        <v>57834</v>
      </c>
      <c r="AB2377" s="56">
        <v>84</v>
      </c>
      <c r="AC2377" s="56">
        <v>7</v>
      </c>
      <c r="AD2377" s="65">
        <v>45600</v>
      </c>
      <c r="AE2377" s="117">
        <v>635.29999999999995</v>
      </c>
      <c r="AF2377" s="117"/>
      <c r="AG2377" s="57" t="s">
        <v>441</v>
      </c>
      <c r="AH2377" s="65">
        <v>45601</v>
      </c>
      <c r="AI2377" s="65"/>
      <c r="AJ2377" s="65"/>
      <c r="AK2377" s="56" t="s">
        <v>1504</v>
      </c>
      <c r="AL2377" s="58">
        <v>635.29999999999995</v>
      </c>
      <c r="AN2377" s="58" t="s">
        <v>1515</v>
      </c>
      <c r="AP2377" s="58"/>
      <c r="AQ2377" s="58"/>
      <c r="AR2377" s="58"/>
      <c r="AW2377" s="103">
        <v>45600</v>
      </c>
      <c r="AX2377" s="97">
        <v>3360</v>
      </c>
      <c r="AY2377" s="97"/>
      <c r="AZ2377" s="97"/>
      <c r="BA2377" s="101">
        <v>635.29999999999995</v>
      </c>
      <c r="BD2377" s="56"/>
      <c r="CS2377" s="58">
        <f>+AL2377+AT2377</f>
        <v>635.29999999999995</v>
      </c>
      <c r="CT2377" s="76">
        <f>+BA2377+BG2377+BM2377+BS2377+BY2377+CE2377+CK2377+CQ2377</f>
        <v>635.29999999999995</v>
      </c>
      <c r="CU2377" s="76">
        <f>+CS2377-CT2377</f>
        <v>0</v>
      </c>
      <c r="CV2377" s="81">
        <f>+AE2377-AL2377-AT2377</f>
        <v>0</v>
      </c>
    </row>
    <row r="2378" spans="1:100">
      <c r="A2378" s="56" t="s">
        <v>872</v>
      </c>
      <c r="B2378" s="13">
        <v>132</v>
      </c>
      <c r="C2378" s="15" t="s">
        <v>402</v>
      </c>
      <c r="D2378" s="15" t="s">
        <v>403</v>
      </c>
      <c r="E2378" s="13"/>
      <c r="F2378" s="13"/>
      <c r="G2378" s="13" t="s">
        <v>273</v>
      </c>
      <c r="H2378" s="13">
        <v>2</v>
      </c>
      <c r="I2378" s="55">
        <v>120.16</v>
      </c>
      <c r="J2378" s="55">
        <v>36499</v>
      </c>
      <c r="K2378" s="15">
        <v>0</v>
      </c>
      <c r="L2378" s="15" t="s">
        <v>41</v>
      </c>
      <c r="M2378" s="62" t="s">
        <v>14</v>
      </c>
      <c r="N2378" s="56" t="s">
        <v>177</v>
      </c>
      <c r="O2378" s="56" t="s">
        <v>873</v>
      </c>
      <c r="S2378" s="56" t="s">
        <v>465</v>
      </c>
      <c r="T2378" s="57" t="s">
        <v>273</v>
      </c>
      <c r="U2378" s="57">
        <v>2</v>
      </c>
      <c r="V2378" s="125">
        <v>120.16</v>
      </c>
      <c r="W2378" s="125" t="s">
        <v>1017</v>
      </c>
      <c r="X2378" s="65">
        <v>45386</v>
      </c>
      <c r="Y2378" s="65">
        <v>45386</v>
      </c>
      <c r="Z2378" s="69" t="s">
        <v>1080</v>
      </c>
      <c r="AA2378" s="322">
        <v>57834</v>
      </c>
      <c r="AB2378" s="56">
        <v>84</v>
      </c>
      <c r="AC2378" s="56">
        <v>8</v>
      </c>
      <c r="AD2378" s="65">
        <v>45630</v>
      </c>
      <c r="AE2378" s="117">
        <v>635.29999999999995</v>
      </c>
      <c r="AF2378" s="117"/>
      <c r="AG2378" s="57" t="s">
        <v>441</v>
      </c>
      <c r="AH2378" s="65">
        <v>45630</v>
      </c>
      <c r="AI2378" s="65"/>
      <c r="AJ2378" s="65"/>
      <c r="AK2378" s="56" t="s">
        <v>1505</v>
      </c>
      <c r="AL2378" s="58">
        <v>635.29999999999995</v>
      </c>
      <c r="AN2378" s="58" t="s">
        <v>1516</v>
      </c>
      <c r="AP2378" s="58"/>
      <c r="AQ2378" s="58"/>
      <c r="AR2378" s="58"/>
      <c r="AW2378" s="103">
        <v>45630</v>
      </c>
      <c r="AX2378" s="97">
        <v>3476</v>
      </c>
      <c r="AY2378" s="97"/>
      <c r="AZ2378" s="97"/>
      <c r="BA2378" s="101">
        <v>635.29999999999995</v>
      </c>
      <c r="BD2378" s="56"/>
      <c r="CS2378" s="58">
        <f>+AL2378+AT2378</f>
        <v>635.29999999999995</v>
      </c>
      <c r="CT2378" s="76">
        <f>+BA2378+BG2378+BM2378+BS2378+BY2378+CE2378+CK2378+CQ2378</f>
        <v>635.29999999999995</v>
      </c>
      <c r="CU2378" s="76">
        <f>+CS2378-CT2378</f>
        <v>0</v>
      </c>
      <c r="CV2378" s="81">
        <f>+AE2378-AL2378-AT2378</f>
        <v>0</v>
      </c>
    </row>
    <row r="2379" spans="1:100">
      <c r="A2379" s="56" t="s">
        <v>872</v>
      </c>
      <c r="B2379" s="13">
        <v>132</v>
      </c>
      <c r="C2379" s="15" t="s">
        <v>402</v>
      </c>
      <c r="D2379" s="15" t="s">
        <v>403</v>
      </c>
      <c r="E2379" s="13"/>
      <c r="F2379" s="13"/>
      <c r="G2379" s="13" t="s">
        <v>273</v>
      </c>
      <c r="H2379" s="13">
        <v>2</v>
      </c>
      <c r="I2379" s="55">
        <v>120.16</v>
      </c>
      <c r="J2379" s="55">
        <v>36499</v>
      </c>
      <c r="K2379" s="15">
        <v>0</v>
      </c>
      <c r="L2379" s="15" t="s">
        <v>41</v>
      </c>
      <c r="M2379" s="62" t="s">
        <v>14</v>
      </c>
      <c r="N2379" s="56" t="s">
        <v>177</v>
      </c>
      <c r="O2379" s="56" t="s">
        <v>873</v>
      </c>
      <c r="S2379" s="56" t="s">
        <v>465</v>
      </c>
      <c r="T2379" s="57" t="s">
        <v>273</v>
      </c>
      <c r="U2379" s="57">
        <v>2</v>
      </c>
      <c r="V2379" s="125">
        <v>120.16</v>
      </c>
      <c r="W2379" s="125" t="s">
        <v>1017</v>
      </c>
      <c r="X2379" s="65">
        <v>45386</v>
      </c>
      <c r="Y2379" s="65">
        <v>45386</v>
      </c>
      <c r="Z2379" s="69" t="s">
        <v>1080</v>
      </c>
      <c r="AA2379" s="322">
        <v>57834</v>
      </c>
      <c r="AB2379" s="56">
        <v>84</v>
      </c>
      <c r="AC2379" s="56">
        <v>9</v>
      </c>
      <c r="AD2379" s="65">
        <v>45661</v>
      </c>
      <c r="AE2379" s="117">
        <v>635.29999999999995</v>
      </c>
      <c r="AF2379" s="117"/>
      <c r="AG2379" s="57" t="s">
        <v>441</v>
      </c>
      <c r="AH2379" s="65">
        <v>45663</v>
      </c>
      <c r="AI2379" s="65"/>
      <c r="AJ2379" s="65"/>
      <c r="AK2379" s="56" t="s">
        <v>1517</v>
      </c>
      <c r="AL2379" s="58">
        <v>635.29999999999995</v>
      </c>
      <c r="AN2379" s="58" t="s">
        <v>1526</v>
      </c>
      <c r="AP2379" s="58"/>
      <c r="AQ2379" s="58"/>
      <c r="AR2379" s="58"/>
      <c r="AW2379" s="103">
        <v>45661</v>
      </c>
      <c r="AX2379" s="97">
        <v>3574</v>
      </c>
      <c r="AY2379" s="97"/>
      <c r="AZ2379" s="97"/>
      <c r="BA2379" s="101">
        <v>635.29999999999995</v>
      </c>
      <c r="BD2379" s="56"/>
      <c r="CS2379" s="58">
        <f>+AL2379+AT2379</f>
        <v>635.29999999999995</v>
      </c>
      <c r="CT2379" s="76">
        <f>+BA2379+BG2379+BM2379+BS2379+BY2379+CE2379+CK2379+CQ2379</f>
        <v>635.29999999999995</v>
      </c>
      <c r="CU2379" s="76">
        <f>+CS2379-CT2379</f>
        <v>0</v>
      </c>
      <c r="CV2379" s="81">
        <f>+AE2379-AL2379-AT2379</f>
        <v>0</v>
      </c>
    </row>
    <row r="2380" spans="1:100">
      <c r="A2380" s="56" t="s">
        <v>872</v>
      </c>
      <c r="B2380" s="13">
        <v>132</v>
      </c>
      <c r="C2380" s="15" t="s">
        <v>402</v>
      </c>
      <c r="D2380" s="15" t="s">
        <v>403</v>
      </c>
      <c r="E2380" s="13"/>
      <c r="F2380" s="13"/>
      <c r="G2380" s="13" t="s">
        <v>273</v>
      </c>
      <c r="H2380" s="13">
        <v>2</v>
      </c>
      <c r="I2380" s="55">
        <v>120.16</v>
      </c>
      <c r="J2380" s="55">
        <v>36499</v>
      </c>
      <c r="K2380" s="15">
        <v>0</v>
      </c>
      <c r="L2380" s="15" t="s">
        <v>41</v>
      </c>
      <c r="M2380" s="62" t="s">
        <v>14</v>
      </c>
      <c r="N2380" s="56" t="s">
        <v>177</v>
      </c>
      <c r="O2380" s="56" t="s">
        <v>873</v>
      </c>
      <c r="S2380" s="56" t="s">
        <v>465</v>
      </c>
      <c r="T2380" s="57" t="s">
        <v>273</v>
      </c>
      <c r="U2380" s="57">
        <v>2</v>
      </c>
      <c r="V2380" s="125">
        <v>120.16</v>
      </c>
      <c r="W2380" s="125" t="s">
        <v>1017</v>
      </c>
      <c r="X2380" s="65">
        <v>45386</v>
      </c>
      <c r="Y2380" s="65">
        <v>45386</v>
      </c>
      <c r="Z2380" s="69" t="s">
        <v>1080</v>
      </c>
      <c r="AA2380" s="322">
        <v>57834</v>
      </c>
      <c r="AB2380" s="56">
        <v>84</v>
      </c>
      <c r="AC2380" s="56">
        <v>10</v>
      </c>
      <c r="AD2380" s="65">
        <v>45692</v>
      </c>
      <c r="AE2380" s="117">
        <v>635.29999999999995</v>
      </c>
      <c r="AF2380" s="117"/>
      <c r="AG2380" s="57" t="s">
        <v>441</v>
      </c>
      <c r="AH2380" s="65">
        <v>45693</v>
      </c>
      <c r="AI2380" s="65"/>
      <c r="AJ2380" s="65"/>
      <c r="AK2380" s="56" t="s">
        <v>1518</v>
      </c>
      <c r="AL2380" s="58">
        <v>635.29999999999995</v>
      </c>
      <c r="AN2380" s="58" t="s">
        <v>1527</v>
      </c>
      <c r="AP2380" s="58"/>
      <c r="AQ2380" s="58"/>
      <c r="AR2380" s="58"/>
      <c r="AW2380" s="103">
        <v>45692</v>
      </c>
      <c r="AX2380" s="97">
        <v>3698</v>
      </c>
      <c r="AY2380" s="97"/>
      <c r="AZ2380" s="97"/>
      <c r="BA2380" s="101">
        <v>635.29999999999995</v>
      </c>
      <c r="BD2380" s="56"/>
      <c r="CS2380" s="58">
        <f>+AL2380+AT2380</f>
        <v>635.29999999999995</v>
      </c>
      <c r="CT2380" s="76">
        <f>+BA2380+BG2380+BM2380+BS2380+BY2380+CE2380+CK2380+CQ2380</f>
        <v>635.29999999999995</v>
      </c>
      <c r="CU2380" s="76">
        <f>+CS2380-CT2380</f>
        <v>0</v>
      </c>
      <c r="CV2380" s="81">
        <f>+AE2380-AL2380-AT2380</f>
        <v>0</v>
      </c>
    </row>
    <row r="2381" spans="1:100">
      <c r="A2381" s="56" t="s">
        <v>872</v>
      </c>
      <c r="B2381" s="13">
        <v>132</v>
      </c>
      <c r="C2381" s="15" t="s">
        <v>402</v>
      </c>
      <c r="D2381" s="15" t="s">
        <v>403</v>
      </c>
      <c r="E2381" s="13"/>
      <c r="F2381" s="13"/>
      <c r="G2381" s="13" t="s">
        <v>273</v>
      </c>
      <c r="H2381" s="13">
        <v>2</v>
      </c>
      <c r="I2381" s="55">
        <v>120.16</v>
      </c>
      <c r="J2381" s="55">
        <v>36499</v>
      </c>
      <c r="K2381" s="15">
        <v>0</v>
      </c>
      <c r="L2381" s="15" t="s">
        <v>41</v>
      </c>
      <c r="M2381" s="62" t="s">
        <v>14</v>
      </c>
      <c r="N2381" s="56" t="s">
        <v>177</v>
      </c>
      <c r="O2381" s="56" t="s">
        <v>873</v>
      </c>
      <c r="S2381" s="56" t="s">
        <v>465</v>
      </c>
      <c r="T2381" s="57" t="s">
        <v>273</v>
      </c>
      <c r="U2381" s="57">
        <v>2</v>
      </c>
      <c r="V2381" s="125">
        <v>120.16</v>
      </c>
      <c r="W2381" s="125" t="s">
        <v>1017</v>
      </c>
      <c r="X2381" s="65">
        <v>45386</v>
      </c>
      <c r="Y2381" s="65">
        <v>45386</v>
      </c>
      <c r="Z2381" s="69" t="s">
        <v>1080</v>
      </c>
      <c r="AA2381" s="322">
        <v>57834</v>
      </c>
      <c r="AB2381" s="56">
        <v>84</v>
      </c>
      <c r="AC2381" s="56">
        <v>11</v>
      </c>
      <c r="AD2381" s="65">
        <v>45720</v>
      </c>
      <c r="AE2381" s="117">
        <v>635.29999999999995</v>
      </c>
      <c r="AF2381" s="117"/>
      <c r="AG2381" s="57" t="s">
        <v>441</v>
      </c>
      <c r="AH2381" s="65">
        <v>45721</v>
      </c>
      <c r="AI2381" s="65"/>
      <c r="AJ2381" s="65"/>
      <c r="AK2381" s="56" t="s">
        <v>1519</v>
      </c>
      <c r="AL2381" s="58">
        <v>635.29999999999995</v>
      </c>
      <c r="AN2381" s="58" t="s">
        <v>1528</v>
      </c>
      <c r="AP2381" s="58"/>
      <c r="AQ2381" s="58"/>
      <c r="AR2381" s="58"/>
      <c r="AW2381" s="103">
        <v>45720</v>
      </c>
      <c r="AX2381" s="97">
        <v>3848</v>
      </c>
      <c r="AY2381" s="97"/>
      <c r="AZ2381" s="97"/>
      <c r="BA2381" s="101">
        <v>635.29999999999995</v>
      </c>
      <c r="BD2381" s="56"/>
      <c r="CS2381" s="58">
        <f>+AL2381+AT2381</f>
        <v>635.29999999999995</v>
      </c>
      <c r="CT2381" s="76">
        <f>+BA2381+BG2381+BM2381+BS2381+BY2381+CE2381+CK2381+CQ2381</f>
        <v>635.29999999999995</v>
      </c>
      <c r="CU2381" s="76">
        <f>+CS2381-CT2381</f>
        <v>0</v>
      </c>
      <c r="CV2381" s="81">
        <f>+AE2381-AL2381-AT2381</f>
        <v>0</v>
      </c>
    </row>
    <row r="2382" spans="1:100">
      <c r="A2382" s="56" t="s">
        <v>872</v>
      </c>
      <c r="B2382" s="13">
        <v>132</v>
      </c>
      <c r="C2382" s="15" t="s">
        <v>402</v>
      </c>
      <c r="D2382" s="15" t="s">
        <v>403</v>
      </c>
      <c r="E2382" s="13"/>
      <c r="F2382" s="13"/>
      <c r="G2382" s="13" t="s">
        <v>273</v>
      </c>
      <c r="H2382" s="13">
        <v>2</v>
      </c>
      <c r="I2382" s="55">
        <v>120.16</v>
      </c>
      <c r="J2382" s="55">
        <v>36499</v>
      </c>
      <c r="K2382" s="15">
        <v>0</v>
      </c>
      <c r="L2382" s="15" t="s">
        <v>41</v>
      </c>
      <c r="M2382" s="62" t="s">
        <v>14</v>
      </c>
      <c r="N2382" s="56" t="s">
        <v>177</v>
      </c>
      <c r="O2382" s="56" t="s">
        <v>873</v>
      </c>
      <c r="S2382" s="56" t="s">
        <v>465</v>
      </c>
      <c r="T2382" s="57" t="s">
        <v>273</v>
      </c>
      <c r="U2382" s="57">
        <v>2</v>
      </c>
      <c r="V2382" s="125">
        <v>120.16</v>
      </c>
      <c r="W2382" s="125" t="s">
        <v>1017</v>
      </c>
      <c r="X2382" s="65">
        <v>45386</v>
      </c>
      <c r="Y2382" s="65">
        <v>45386</v>
      </c>
      <c r="Z2382" s="69" t="s">
        <v>1080</v>
      </c>
      <c r="AA2382" s="322">
        <v>57834</v>
      </c>
      <c r="AB2382" s="56">
        <v>84</v>
      </c>
      <c r="AC2382" s="56">
        <v>12</v>
      </c>
      <c r="AD2382" s="65">
        <v>45751</v>
      </c>
      <c r="AE2382" s="117">
        <v>635.29999999999995</v>
      </c>
      <c r="AF2382" s="117"/>
      <c r="AG2382" s="57" t="s">
        <v>441</v>
      </c>
      <c r="AH2382" s="65">
        <v>45754</v>
      </c>
      <c r="AI2382" s="65"/>
      <c r="AJ2382" s="65"/>
      <c r="AK2382" s="56" t="s">
        <v>1520</v>
      </c>
      <c r="AL2382" s="58">
        <v>635.29999999999995</v>
      </c>
      <c r="AN2382" s="58" t="s">
        <v>1529</v>
      </c>
      <c r="AP2382" s="58"/>
      <c r="AQ2382" s="58"/>
      <c r="AR2382" s="58"/>
      <c r="AW2382" s="103">
        <v>45751</v>
      </c>
      <c r="AX2382" s="97">
        <v>3973</v>
      </c>
      <c r="AY2382" s="97"/>
      <c r="AZ2382" s="97"/>
      <c r="BA2382" s="101">
        <v>635.29999999999995</v>
      </c>
      <c r="BD2382" s="56"/>
      <c r="CS2382" s="58">
        <f>+AL2382+AT2382</f>
        <v>635.29999999999995</v>
      </c>
      <c r="CT2382" s="76">
        <f>+BA2382+BG2382+BM2382+BS2382+BY2382+CE2382+CK2382+CQ2382</f>
        <v>635.29999999999995</v>
      </c>
      <c r="CU2382" s="76">
        <f>+CS2382-CT2382</f>
        <v>0</v>
      </c>
      <c r="CV2382" s="81">
        <f>+AE2382-AL2382-AT2382</f>
        <v>0</v>
      </c>
    </row>
    <row r="2383" spans="1:100">
      <c r="A2383" s="56" t="s">
        <v>872</v>
      </c>
      <c r="B2383" s="13">
        <v>132</v>
      </c>
      <c r="C2383" s="15" t="s">
        <v>402</v>
      </c>
      <c r="D2383" s="15" t="s">
        <v>403</v>
      </c>
      <c r="E2383" s="13"/>
      <c r="F2383" s="13"/>
      <c r="G2383" s="13" t="s">
        <v>273</v>
      </c>
      <c r="H2383" s="13">
        <v>2</v>
      </c>
      <c r="I2383" s="55">
        <v>120.16</v>
      </c>
      <c r="J2383" s="55">
        <v>36499</v>
      </c>
      <c r="K2383" s="15">
        <v>0</v>
      </c>
      <c r="L2383" s="15" t="s">
        <v>41</v>
      </c>
      <c r="M2383" s="62" t="s">
        <v>14</v>
      </c>
      <c r="N2383" s="56" t="s">
        <v>177</v>
      </c>
      <c r="O2383" s="56" t="s">
        <v>873</v>
      </c>
      <c r="S2383" s="56" t="s">
        <v>465</v>
      </c>
      <c r="T2383" s="57" t="s">
        <v>273</v>
      </c>
      <c r="U2383" s="57">
        <v>2</v>
      </c>
      <c r="V2383" s="125">
        <v>120.16</v>
      </c>
      <c r="W2383" s="125" t="s">
        <v>1017</v>
      </c>
      <c r="X2383" s="65">
        <v>45386</v>
      </c>
      <c r="Y2383" s="65">
        <v>45386</v>
      </c>
      <c r="Z2383" s="69" t="s">
        <v>1080</v>
      </c>
      <c r="AA2383" s="322">
        <v>57834</v>
      </c>
      <c r="AB2383" s="56">
        <v>84</v>
      </c>
      <c r="AC2383" s="56">
        <v>13</v>
      </c>
      <c r="AD2383" s="65">
        <v>45781</v>
      </c>
      <c r="AE2383" s="117">
        <v>635.29999999999995</v>
      </c>
      <c r="AF2383" s="117"/>
      <c r="AG2383" s="57" t="s">
        <v>441</v>
      </c>
      <c r="AH2383" s="65">
        <v>45783</v>
      </c>
      <c r="AI2383" s="65"/>
      <c r="AJ2383" s="65"/>
      <c r="AK2383" s="56" t="s">
        <v>1521</v>
      </c>
      <c r="AL2383" s="58">
        <v>635.29999999999995</v>
      </c>
      <c r="AN2383" s="58" t="s">
        <v>1530</v>
      </c>
      <c r="AP2383" s="58"/>
      <c r="AQ2383" s="58"/>
      <c r="AR2383" s="58"/>
      <c r="AW2383" s="103">
        <v>45782</v>
      </c>
      <c r="AX2383" s="97">
        <v>4107</v>
      </c>
      <c r="AY2383" s="97"/>
      <c r="AZ2383" s="97"/>
      <c r="BA2383" s="101">
        <v>635.29999999999995</v>
      </c>
      <c r="BD2383" s="56"/>
      <c r="CS2383" s="58">
        <f>+AL2383+AT2383</f>
        <v>635.29999999999995</v>
      </c>
      <c r="CT2383" s="76">
        <f>+BA2383+BG2383+BM2383+BS2383+BY2383+CE2383+CK2383+CQ2383</f>
        <v>635.29999999999995</v>
      </c>
      <c r="CU2383" s="76">
        <f>+CS2383-CT2383</f>
        <v>0</v>
      </c>
      <c r="CV2383" s="81">
        <f>+AE2383-AL2383-AT2383</f>
        <v>0</v>
      </c>
    </row>
    <row r="2384" spans="1:100">
      <c r="A2384" s="56" t="s">
        <v>872</v>
      </c>
      <c r="B2384" s="13">
        <v>132</v>
      </c>
      <c r="C2384" s="15" t="s">
        <v>402</v>
      </c>
      <c r="D2384" s="15" t="s">
        <v>403</v>
      </c>
      <c r="E2384" s="13"/>
      <c r="F2384" s="13"/>
      <c r="G2384" s="13" t="s">
        <v>273</v>
      </c>
      <c r="H2384" s="13">
        <v>2</v>
      </c>
      <c r="I2384" s="55">
        <v>120.16</v>
      </c>
      <c r="J2384" s="55">
        <v>36499</v>
      </c>
      <c r="K2384" s="15">
        <v>0</v>
      </c>
      <c r="L2384" s="15" t="s">
        <v>41</v>
      </c>
      <c r="M2384" s="62" t="s">
        <v>14</v>
      </c>
      <c r="N2384" s="56" t="s">
        <v>177</v>
      </c>
      <c r="O2384" s="56" t="s">
        <v>873</v>
      </c>
      <c r="S2384" s="56" t="s">
        <v>465</v>
      </c>
      <c r="T2384" s="57" t="s">
        <v>273</v>
      </c>
      <c r="U2384" s="57">
        <v>2</v>
      </c>
      <c r="V2384" s="125">
        <v>120.16</v>
      </c>
      <c r="W2384" s="125" t="s">
        <v>1017</v>
      </c>
      <c r="X2384" s="65">
        <v>45386</v>
      </c>
      <c r="Y2384" s="65">
        <v>45386</v>
      </c>
      <c r="Z2384" s="69" t="s">
        <v>1080</v>
      </c>
      <c r="AA2384" s="322">
        <v>57834</v>
      </c>
      <c r="AB2384" s="56">
        <v>84</v>
      </c>
      <c r="AC2384" s="56">
        <v>14</v>
      </c>
      <c r="AD2384" s="65">
        <v>45812</v>
      </c>
      <c r="AE2384" s="117">
        <v>635.29999999999995</v>
      </c>
      <c r="AF2384" s="117"/>
      <c r="AG2384" s="57" t="s">
        <v>441</v>
      </c>
      <c r="AH2384" s="65">
        <v>45814</v>
      </c>
      <c r="AI2384" s="65"/>
      <c r="AJ2384" s="65"/>
      <c r="AK2384" s="56" t="s">
        <v>1522</v>
      </c>
      <c r="AL2384" s="58">
        <v>635.29999999999995</v>
      </c>
      <c r="AN2384" s="58" t="s">
        <v>1531</v>
      </c>
      <c r="AP2384" s="58"/>
      <c r="AQ2384" s="58"/>
      <c r="AR2384" s="58"/>
      <c r="AW2384" s="103">
        <v>45812</v>
      </c>
      <c r="AX2384" s="97">
        <v>4268</v>
      </c>
      <c r="AY2384" s="97"/>
      <c r="AZ2384" s="97"/>
      <c r="BA2384" s="101">
        <v>635.29999999999995</v>
      </c>
      <c r="BD2384" s="56"/>
      <c r="CS2384" s="58">
        <f>+AL2384+AT2384</f>
        <v>635.29999999999995</v>
      </c>
      <c r="CT2384" s="76">
        <f>+BA2384+BG2384+BM2384+BS2384+BY2384+CE2384+CK2384+CQ2384</f>
        <v>635.29999999999995</v>
      </c>
      <c r="CU2384" s="76">
        <f>+CS2384-CT2384</f>
        <v>0</v>
      </c>
      <c r="CV2384" s="81">
        <f>+AE2384-AL2384-AT2384</f>
        <v>0</v>
      </c>
    </row>
    <row r="2385" spans="1:100">
      <c r="A2385" s="56" t="s">
        <v>872</v>
      </c>
      <c r="B2385" s="13">
        <v>132</v>
      </c>
      <c r="C2385" s="15" t="s">
        <v>402</v>
      </c>
      <c r="D2385" s="15" t="s">
        <v>403</v>
      </c>
      <c r="E2385" s="13"/>
      <c r="F2385" s="13"/>
      <c r="G2385" s="13" t="s">
        <v>273</v>
      </c>
      <c r="H2385" s="13">
        <v>2</v>
      </c>
      <c r="I2385" s="55">
        <v>120.16</v>
      </c>
      <c r="J2385" s="55">
        <v>36499</v>
      </c>
      <c r="K2385" s="15">
        <v>0</v>
      </c>
      <c r="L2385" s="15" t="s">
        <v>41</v>
      </c>
      <c r="M2385" s="62" t="s">
        <v>14</v>
      </c>
      <c r="N2385" s="56" t="s">
        <v>177</v>
      </c>
      <c r="O2385" s="56" t="s">
        <v>873</v>
      </c>
      <c r="S2385" s="56" t="s">
        <v>465</v>
      </c>
      <c r="T2385" s="57" t="s">
        <v>273</v>
      </c>
      <c r="U2385" s="57">
        <v>2</v>
      </c>
      <c r="V2385" s="125">
        <v>120.16</v>
      </c>
      <c r="W2385" s="125" t="s">
        <v>1017</v>
      </c>
      <c r="X2385" s="65">
        <v>45386</v>
      </c>
      <c r="Y2385" s="65">
        <v>45386</v>
      </c>
      <c r="Z2385" s="69" t="s">
        <v>1080</v>
      </c>
      <c r="AA2385" s="322">
        <v>57834</v>
      </c>
      <c r="AB2385" s="56">
        <v>84</v>
      </c>
      <c r="AC2385" s="56">
        <v>15</v>
      </c>
      <c r="AD2385" s="65">
        <v>45842</v>
      </c>
      <c r="AE2385" s="117">
        <v>635.29999999999995</v>
      </c>
      <c r="AF2385" s="117"/>
      <c r="AG2385" s="57" t="s">
        <v>441</v>
      </c>
      <c r="AH2385" s="65">
        <v>45845</v>
      </c>
      <c r="AI2385" s="65"/>
      <c r="AJ2385" s="65"/>
      <c r="AK2385" s="56" t="s">
        <v>1523</v>
      </c>
      <c r="AL2385" s="58">
        <v>635.29999999999995</v>
      </c>
      <c r="AN2385" s="58" t="s">
        <v>1532</v>
      </c>
      <c r="AP2385" s="58"/>
      <c r="AQ2385" s="58"/>
      <c r="AR2385" s="58"/>
      <c r="AW2385" s="103">
        <v>45842</v>
      </c>
      <c r="AX2385" s="97">
        <v>4374</v>
      </c>
      <c r="AY2385" s="97"/>
      <c r="AZ2385" s="97"/>
      <c r="BA2385" s="101">
        <v>635.29999999999995</v>
      </c>
      <c r="BD2385" s="56"/>
      <c r="CS2385" s="58">
        <f>+AL2385+AT2385</f>
        <v>635.29999999999995</v>
      </c>
      <c r="CT2385" s="76">
        <f>+BA2385+BG2385+BM2385+BS2385+BY2385+CE2385+CK2385+CQ2385</f>
        <v>635.29999999999995</v>
      </c>
      <c r="CU2385" s="76">
        <f>+CS2385-CT2385</f>
        <v>0</v>
      </c>
      <c r="CV2385" s="81">
        <f>+AE2385-AL2385-AT2385</f>
        <v>0</v>
      </c>
    </row>
    <row r="2386" spans="1:100">
      <c r="A2386" s="56" t="s">
        <v>872</v>
      </c>
      <c r="B2386" s="13">
        <v>132</v>
      </c>
      <c r="C2386" s="15" t="s">
        <v>402</v>
      </c>
      <c r="D2386" s="15" t="s">
        <v>403</v>
      </c>
      <c r="E2386" s="13"/>
      <c r="F2386" s="13"/>
      <c r="G2386" s="13" t="s">
        <v>273</v>
      </c>
      <c r="H2386" s="13">
        <v>2</v>
      </c>
      <c r="I2386" s="55">
        <v>120.16</v>
      </c>
      <c r="J2386" s="55">
        <v>36499</v>
      </c>
      <c r="K2386" s="15">
        <v>0</v>
      </c>
      <c r="L2386" s="15" t="s">
        <v>41</v>
      </c>
      <c r="M2386" s="62" t="s">
        <v>14</v>
      </c>
      <c r="N2386" s="56" t="s">
        <v>177</v>
      </c>
      <c r="O2386" s="56" t="s">
        <v>873</v>
      </c>
      <c r="S2386" s="56" t="s">
        <v>465</v>
      </c>
      <c r="T2386" s="57" t="s">
        <v>273</v>
      </c>
      <c r="U2386" s="57">
        <v>2</v>
      </c>
      <c r="V2386" s="125">
        <v>120.16</v>
      </c>
      <c r="W2386" s="125" t="s">
        <v>1017</v>
      </c>
      <c r="X2386" s="65">
        <v>45386</v>
      </c>
      <c r="Y2386" s="65">
        <v>45386</v>
      </c>
      <c r="Z2386" s="69" t="s">
        <v>1080</v>
      </c>
      <c r="AA2386" s="322">
        <v>57834</v>
      </c>
      <c r="AB2386" s="56">
        <v>84</v>
      </c>
      <c r="AC2386" s="56">
        <v>16</v>
      </c>
      <c r="AD2386" s="65">
        <v>45873</v>
      </c>
      <c r="AE2386" s="117">
        <v>635.29999999999995</v>
      </c>
      <c r="AF2386" s="117"/>
      <c r="AG2386" s="57" t="s">
        <v>441</v>
      </c>
      <c r="AH2386" s="65">
        <v>45874</v>
      </c>
      <c r="AI2386" s="65"/>
      <c r="AJ2386" s="65"/>
      <c r="AK2386" s="56" t="s">
        <v>1524</v>
      </c>
      <c r="AL2386" s="58">
        <v>635.29999999999995</v>
      </c>
      <c r="AN2386" s="58" t="s">
        <v>1533</v>
      </c>
      <c r="AP2386" s="58"/>
      <c r="AQ2386" s="58"/>
      <c r="AR2386" s="58"/>
      <c r="AW2386" s="103">
        <v>45874</v>
      </c>
      <c r="AX2386" s="97">
        <v>4522</v>
      </c>
      <c r="AY2386" s="97"/>
      <c r="AZ2386" s="97"/>
      <c r="BA2386" s="97">
        <v>635.29999999999995</v>
      </c>
      <c r="BD2386" s="56"/>
      <c r="CS2386" s="58">
        <f>+AL2386+AT2386</f>
        <v>635.29999999999995</v>
      </c>
      <c r="CT2386" s="76">
        <f>+BA2386+BG2386+BM2386+BS2386+BY2386+CE2386+CK2386+CQ2386</f>
        <v>635.29999999999995</v>
      </c>
      <c r="CU2386" s="76">
        <f>+CS2386-CT2386</f>
        <v>0</v>
      </c>
      <c r="CV2386" s="81">
        <f>+AE2386-AL2386-AT2386</f>
        <v>0</v>
      </c>
    </row>
    <row r="2387" spans="1:100">
      <c r="A2387" s="56" t="s">
        <v>872</v>
      </c>
      <c r="B2387" s="13">
        <v>132</v>
      </c>
      <c r="C2387" s="15" t="s">
        <v>402</v>
      </c>
      <c r="D2387" s="15" t="s">
        <v>403</v>
      </c>
      <c r="E2387" s="13"/>
      <c r="F2387" s="13"/>
      <c r="G2387" s="13" t="s">
        <v>273</v>
      </c>
      <c r="H2387" s="13">
        <v>2</v>
      </c>
      <c r="I2387" s="55">
        <v>120.16</v>
      </c>
      <c r="J2387" s="55">
        <v>36499</v>
      </c>
      <c r="K2387" s="15">
        <v>0</v>
      </c>
      <c r="L2387" s="15" t="s">
        <v>41</v>
      </c>
      <c r="M2387" s="62" t="s">
        <v>14</v>
      </c>
      <c r="N2387" s="56" t="s">
        <v>177</v>
      </c>
      <c r="O2387" s="56" t="s">
        <v>873</v>
      </c>
      <c r="S2387" s="56" t="s">
        <v>465</v>
      </c>
      <c r="T2387" s="57" t="s">
        <v>273</v>
      </c>
      <c r="U2387" s="57">
        <v>2</v>
      </c>
      <c r="V2387" s="125">
        <v>120.16</v>
      </c>
      <c r="W2387" s="125" t="s">
        <v>1017</v>
      </c>
      <c r="X2387" s="65">
        <v>45386</v>
      </c>
      <c r="Y2387" s="65">
        <v>45386</v>
      </c>
      <c r="Z2387" s="69" t="s">
        <v>1080</v>
      </c>
      <c r="AA2387" s="322">
        <v>57834</v>
      </c>
      <c r="AB2387" s="56">
        <v>84</v>
      </c>
      <c r="AC2387" s="56">
        <v>17</v>
      </c>
      <c r="AD2387" s="65">
        <v>45904</v>
      </c>
      <c r="AE2387" s="117">
        <v>635.29999999999995</v>
      </c>
      <c r="AF2387" s="117"/>
      <c r="AG2387" s="57" t="s">
        <v>441</v>
      </c>
      <c r="AH2387" s="65">
        <v>45905</v>
      </c>
      <c r="AI2387" s="65"/>
      <c r="AJ2387" s="65"/>
      <c r="AK2387" s="56" t="s">
        <v>1525</v>
      </c>
      <c r="AL2387" s="58">
        <v>635.29999999999995</v>
      </c>
      <c r="AN2387" s="58" t="s">
        <v>1534</v>
      </c>
      <c r="AP2387" s="58"/>
      <c r="AQ2387" s="58"/>
      <c r="AR2387" s="58"/>
      <c r="AW2387" s="103">
        <v>45904</v>
      </c>
      <c r="AX2387" s="97">
        <v>4670</v>
      </c>
      <c r="AY2387" s="97"/>
      <c r="AZ2387" s="97"/>
      <c r="BA2387" s="101">
        <v>635.29999999999995</v>
      </c>
      <c r="BD2387" s="56"/>
      <c r="CS2387" s="58">
        <f>+AL2387+AT2387</f>
        <v>635.29999999999995</v>
      </c>
      <c r="CT2387" s="76">
        <f>+BA2387+BG2387+BM2387+BS2387+BY2387+CE2387+CK2387+CQ2387</f>
        <v>635.29999999999995</v>
      </c>
      <c r="CU2387" s="76">
        <f>+CS2387-CT2387</f>
        <v>0</v>
      </c>
      <c r="CV2387" s="81">
        <f>+AE2387-AL2387-AT2387</f>
        <v>0</v>
      </c>
    </row>
    <row r="2388" spans="1:100">
      <c r="A2388" s="56" t="s">
        <v>872</v>
      </c>
      <c r="B2388" s="13">
        <v>132</v>
      </c>
      <c r="C2388" s="15" t="s">
        <v>402</v>
      </c>
      <c r="D2388" s="15" t="s">
        <v>403</v>
      </c>
      <c r="E2388" s="13"/>
      <c r="F2388" s="13"/>
      <c r="G2388" s="13" t="s">
        <v>273</v>
      </c>
      <c r="H2388" s="13">
        <v>2</v>
      </c>
      <c r="I2388" s="55">
        <v>120.16</v>
      </c>
      <c r="J2388" s="55">
        <v>36499</v>
      </c>
      <c r="K2388" s="15">
        <v>0</v>
      </c>
      <c r="L2388" s="15" t="s">
        <v>41</v>
      </c>
      <c r="M2388" s="62" t="s">
        <v>14</v>
      </c>
      <c r="N2388" s="56" t="s">
        <v>177</v>
      </c>
      <c r="O2388" s="56" t="s">
        <v>873</v>
      </c>
      <c r="S2388" s="56" t="s">
        <v>465</v>
      </c>
      <c r="T2388" s="57" t="s">
        <v>273</v>
      </c>
      <c r="U2388" s="57">
        <v>2</v>
      </c>
      <c r="V2388" s="125">
        <v>120.16</v>
      </c>
      <c r="W2388" s="125" t="s">
        <v>1017</v>
      </c>
      <c r="X2388" s="65">
        <v>45386</v>
      </c>
      <c r="Y2388" s="65">
        <v>45386</v>
      </c>
      <c r="Z2388" s="69" t="s">
        <v>1080</v>
      </c>
      <c r="AA2388" s="322">
        <v>57834</v>
      </c>
      <c r="AB2388" s="56">
        <v>84</v>
      </c>
      <c r="AC2388" s="56">
        <v>18</v>
      </c>
      <c r="AD2388" s="65">
        <v>45934</v>
      </c>
      <c r="AE2388" s="117">
        <v>635.29999999999995</v>
      </c>
      <c r="AF2388" s="117"/>
      <c r="AP2388" s="58"/>
      <c r="AQ2388" s="58"/>
      <c r="AR2388" s="58"/>
      <c r="AW2388" s="56"/>
      <c r="BD2388" s="56"/>
      <c r="CS2388" s="58">
        <f>+AL2388+AT2388</f>
        <v>0</v>
      </c>
      <c r="CT2388" s="76">
        <f>+BA2388+BG2388+BM2388+BS2388+BY2388+CE2388+CK2388+CQ2388</f>
        <v>0</v>
      </c>
      <c r="CU2388" s="76">
        <f>+CS2388-CT2388</f>
        <v>0</v>
      </c>
      <c r="CV2388" s="81">
        <f>+AE2388-AL2388-AT2388</f>
        <v>635.29999999999995</v>
      </c>
    </row>
    <row r="2389" spans="1:100">
      <c r="A2389" s="56" t="s">
        <v>872</v>
      </c>
      <c r="B2389" s="13">
        <v>132</v>
      </c>
      <c r="C2389" s="15" t="s">
        <v>402</v>
      </c>
      <c r="D2389" s="15" t="s">
        <v>403</v>
      </c>
      <c r="E2389" s="13"/>
      <c r="F2389" s="13"/>
      <c r="G2389" s="13" t="s">
        <v>273</v>
      </c>
      <c r="H2389" s="13">
        <v>2</v>
      </c>
      <c r="I2389" s="55">
        <v>120.16</v>
      </c>
      <c r="J2389" s="55">
        <v>36499</v>
      </c>
      <c r="K2389" s="15">
        <v>0</v>
      </c>
      <c r="L2389" s="15" t="s">
        <v>41</v>
      </c>
      <c r="M2389" s="62" t="s">
        <v>14</v>
      </c>
      <c r="N2389" s="56" t="s">
        <v>177</v>
      </c>
      <c r="O2389" s="56" t="s">
        <v>873</v>
      </c>
      <c r="S2389" s="56" t="s">
        <v>465</v>
      </c>
      <c r="T2389" s="57" t="s">
        <v>273</v>
      </c>
      <c r="U2389" s="57">
        <v>2</v>
      </c>
      <c r="V2389" s="125">
        <v>120.16</v>
      </c>
      <c r="W2389" s="125" t="s">
        <v>1017</v>
      </c>
      <c r="X2389" s="65">
        <v>45386</v>
      </c>
      <c r="Y2389" s="65">
        <v>45386</v>
      </c>
      <c r="Z2389" s="69" t="s">
        <v>1080</v>
      </c>
      <c r="AA2389" s="322">
        <v>57834</v>
      </c>
      <c r="AB2389" s="56">
        <v>84</v>
      </c>
      <c r="AC2389" s="56">
        <v>19</v>
      </c>
      <c r="AD2389" s="65">
        <v>45965</v>
      </c>
      <c r="AE2389" s="117">
        <v>635.29999999999995</v>
      </c>
      <c r="AF2389" s="117"/>
      <c r="AP2389" s="58"/>
      <c r="AQ2389" s="58"/>
      <c r="AR2389" s="58"/>
      <c r="AW2389" s="56"/>
      <c r="BD2389" s="56"/>
      <c r="CS2389" s="58">
        <f>+AL2389+AT2389</f>
        <v>0</v>
      </c>
      <c r="CT2389" s="76">
        <f>+BA2389+BG2389+BM2389+BS2389+BY2389+CE2389+CK2389+CQ2389</f>
        <v>0</v>
      </c>
      <c r="CU2389" s="76">
        <f>+CS2389-CT2389</f>
        <v>0</v>
      </c>
      <c r="CV2389" s="81">
        <f>+AE2389-AL2389-AT2389</f>
        <v>635.29999999999995</v>
      </c>
    </row>
    <row r="2390" spans="1:100">
      <c r="A2390" s="56" t="s">
        <v>872</v>
      </c>
      <c r="B2390" s="13">
        <v>132</v>
      </c>
      <c r="C2390" s="15" t="s">
        <v>402</v>
      </c>
      <c r="D2390" s="15" t="s">
        <v>403</v>
      </c>
      <c r="E2390" s="13"/>
      <c r="F2390" s="13"/>
      <c r="G2390" s="13" t="s">
        <v>273</v>
      </c>
      <c r="H2390" s="13">
        <v>2</v>
      </c>
      <c r="I2390" s="55">
        <v>120.16</v>
      </c>
      <c r="J2390" s="55">
        <v>36499</v>
      </c>
      <c r="K2390" s="15">
        <v>0</v>
      </c>
      <c r="L2390" s="15" t="s">
        <v>41</v>
      </c>
      <c r="M2390" s="62" t="s">
        <v>14</v>
      </c>
      <c r="N2390" s="56" t="s">
        <v>177</v>
      </c>
      <c r="O2390" s="56" t="s">
        <v>873</v>
      </c>
      <c r="S2390" s="56" t="s">
        <v>465</v>
      </c>
      <c r="T2390" s="57" t="s">
        <v>273</v>
      </c>
      <c r="U2390" s="57">
        <v>2</v>
      </c>
      <c r="V2390" s="125">
        <v>120.16</v>
      </c>
      <c r="W2390" s="125" t="s">
        <v>1017</v>
      </c>
      <c r="X2390" s="65">
        <v>45386</v>
      </c>
      <c r="Y2390" s="65">
        <v>45386</v>
      </c>
      <c r="Z2390" s="69" t="s">
        <v>1080</v>
      </c>
      <c r="AA2390" s="322">
        <v>57834</v>
      </c>
      <c r="AB2390" s="56">
        <v>84</v>
      </c>
      <c r="AC2390" s="56">
        <v>20</v>
      </c>
      <c r="AD2390" s="65">
        <v>45995</v>
      </c>
      <c r="AE2390" s="117">
        <v>635.29999999999995</v>
      </c>
      <c r="AF2390" s="117"/>
      <c r="AP2390" s="58"/>
      <c r="AQ2390" s="58"/>
      <c r="AR2390" s="58"/>
      <c r="AW2390" s="56"/>
      <c r="BD2390" s="56"/>
      <c r="CS2390" s="58">
        <f>+AL2390+AT2390</f>
        <v>0</v>
      </c>
      <c r="CT2390" s="76">
        <f>+BA2390+BG2390+BM2390+BS2390+BY2390+CE2390+CK2390+CQ2390</f>
        <v>0</v>
      </c>
      <c r="CU2390" s="76">
        <f>+CS2390-CT2390</f>
        <v>0</v>
      </c>
      <c r="CV2390" s="81">
        <f>+AE2390-AL2390-AT2390</f>
        <v>635.29999999999995</v>
      </c>
    </row>
    <row r="2391" spans="1:100">
      <c r="A2391" s="56" t="s">
        <v>872</v>
      </c>
      <c r="B2391" s="13">
        <v>132</v>
      </c>
      <c r="C2391" s="15" t="s">
        <v>402</v>
      </c>
      <c r="D2391" s="15" t="s">
        <v>403</v>
      </c>
      <c r="E2391" s="13"/>
      <c r="F2391" s="13"/>
      <c r="G2391" s="13" t="s">
        <v>273</v>
      </c>
      <c r="H2391" s="13">
        <v>2</v>
      </c>
      <c r="I2391" s="55">
        <v>120.16</v>
      </c>
      <c r="J2391" s="55">
        <v>36499</v>
      </c>
      <c r="K2391" s="15">
        <v>0</v>
      </c>
      <c r="L2391" s="15" t="s">
        <v>41</v>
      </c>
      <c r="M2391" s="62" t="s">
        <v>14</v>
      </c>
      <c r="N2391" s="56" t="s">
        <v>177</v>
      </c>
      <c r="O2391" s="56" t="s">
        <v>873</v>
      </c>
      <c r="S2391" s="56" t="s">
        <v>465</v>
      </c>
      <c r="T2391" s="57" t="s">
        <v>273</v>
      </c>
      <c r="U2391" s="57">
        <v>2</v>
      </c>
      <c r="V2391" s="125">
        <v>120.16</v>
      </c>
      <c r="W2391" s="125" t="s">
        <v>1017</v>
      </c>
      <c r="X2391" s="65">
        <v>45386</v>
      </c>
      <c r="Y2391" s="65">
        <v>45386</v>
      </c>
      <c r="Z2391" s="69" t="s">
        <v>1080</v>
      </c>
      <c r="AA2391" s="322">
        <v>57834</v>
      </c>
      <c r="AB2391" s="56">
        <v>84</v>
      </c>
      <c r="AC2391" s="56">
        <v>21</v>
      </c>
      <c r="AD2391" s="65">
        <v>46026</v>
      </c>
      <c r="AE2391" s="117">
        <v>635.29999999999995</v>
      </c>
      <c r="AF2391" s="117"/>
      <c r="AP2391" s="58"/>
      <c r="AQ2391" s="58"/>
      <c r="AR2391" s="58"/>
      <c r="AW2391" s="65"/>
      <c r="AX2391" s="184"/>
      <c r="BD2391" s="56"/>
      <c r="CS2391" s="58">
        <f>+AL2391+AT2391</f>
        <v>0</v>
      </c>
      <c r="CT2391" s="76">
        <f>+BA2391+BG2391+BM2391+BS2391+BY2391+CE2391+CK2391+CQ2391</f>
        <v>0</v>
      </c>
      <c r="CU2391" s="76">
        <f>+CS2391-CT2391</f>
        <v>0</v>
      </c>
      <c r="CV2391" s="81">
        <f>+AE2391-AL2391-AT2391</f>
        <v>635.29999999999995</v>
      </c>
    </row>
    <row r="2392" spans="1:100">
      <c r="A2392" s="56" t="s">
        <v>872</v>
      </c>
      <c r="B2392" s="13">
        <v>132</v>
      </c>
      <c r="C2392" s="15" t="s">
        <v>402</v>
      </c>
      <c r="D2392" s="15" t="s">
        <v>403</v>
      </c>
      <c r="E2392" s="13"/>
      <c r="F2392" s="13"/>
      <c r="G2392" s="13" t="s">
        <v>273</v>
      </c>
      <c r="H2392" s="13">
        <v>2</v>
      </c>
      <c r="I2392" s="55">
        <v>120.16</v>
      </c>
      <c r="J2392" s="55">
        <v>36499</v>
      </c>
      <c r="K2392" s="15">
        <v>0</v>
      </c>
      <c r="L2392" s="15" t="s">
        <v>41</v>
      </c>
      <c r="M2392" s="62" t="s">
        <v>14</v>
      </c>
      <c r="N2392" s="56" t="s">
        <v>177</v>
      </c>
      <c r="O2392" s="56" t="s">
        <v>873</v>
      </c>
      <c r="S2392" s="56" t="s">
        <v>465</v>
      </c>
      <c r="T2392" s="57" t="s">
        <v>273</v>
      </c>
      <c r="U2392" s="57">
        <v>2</v>
      </c>
      <c r="V2392" s="125">
        <v>120.16</v>
      </c>
      <c r="W2392" s="125" t="s">
        <v>1017</v>
      </c>
      <c r="X2392" s="65">
        <v>45386</v>
      </c>
      <c r="Y2392" s="65">
        <v>45386</v>
      </c>
      <c r="Z2392" s="69" t="s">
        <v>1080</v>
      </c>
      <c r="AA2392" s="322">
        <v>57834</v>
      </c>
      <c r="AB2392" s="56">
        <v>84</v>
      </c>
      <c r="AC2392" s="56">
        <v>22</v>
      </c>
      <c r="AD2392" s="65">
        <v>46057</v>
      </c>
      <c r="AE2392" s="117">
        <v>635.29999999999995</v>
      </c>
      <c r="AF2392" s="117"/>
      <c r="AP2392" s="58"/>
      <c r="AQ2392" s="58"/>
      <c r="AR2392" s="58"/>
      <c r="AW2392" s="56"/>
      <c r="BD2392" s="56"/>
      <c r="CS2392" s="58">
        <f>+AL2392+AT2392</f>
        <v>0</v>
      </c>
      <c r="CT2392" s="76">
        <f>+BA2392+BG2392+BM2392+BS2392+BY2392+CE2392+CK2392+CQ2392</f>
        <v>0</v>
      </c>
      <c r="CU2392" s="76">
        <f>+CS2392-CT2392</f>
        <v>0</v>
      </c>
      <c r="CV2392" s="81">
        <f>+AE2392-AL2392-AT2392</f>
        <v>635.29999999999995</v>
      </c>
    </row>
    <row r="2393" spans="1:100">
      <c r="A2393" s="56" t="s">
        <v>872</v>
      </c>
      <c r="B2393" s="13">
        <v>132</v>
      </c>
      <c r="C2393" s="15" t="s">
        <v>402</v>
      </c>
      <c r="D2393" s="15" t="s">
        <v>403</v>
      </c>
      <c r="E2393" s="13"/>
      <c r="F2393" s="13"/>
      <c r="G2393" s="13" t="s">
        <v>273</v>
      </c>
      <c r="H2393" s="13">
        <v>2</v>
      </c>
      <c r="I2393" s="55">
        <v>120.16</v>
      </c>
      <c r="J2393" s="55">
        <v>36499</v>
      </c>
      <c r="K2393" s="15">
        <v>0</v>
      </c>
      <c r="L2393" s="15" t="s">
        <v>41</v>
      </c>
      <c r="M2393" s="62" t="s">
        <v>14</v>
      </c>
      <c r="N2393" s="56" t="s">
        <v>177</v>
      </c>
      <c r="O2393" s="56" t="s">
        <v>873</v>
      </c>
      <c r="S2393" s="56" t="s">
        <v>465</v>
      </c>
      <c r="T2393" s="57" t="s">
        <v>273</v>
      </c>
      <c r="U2393" s="57">
        <v>2</v>
      </c>
      <c r="V2393" s="125">
        <v>120.16</v>
      </c>
      <c r="W2393" s="125" t="s">
        <v>1017</v>
      </c>
      <c r="X2393" s="65">
        <v>45386</v>
      </c>
      <c r="Y2393" s="65">
        <v>45386</v>
      </c>
      <c r="Z2393" s="69" t="s">
        <v>1080</v>
      </c>
      <c r="AA2393" s="322">
        <v>57834</v>
      </c>
      <c r="AB2393" s="56">
        <v>84</v>
      </c>
      <c r="AC2393" s="56">
        <v>23</v>
      </c>
      <c r="AD2393" s="65">
        <v>46085</v>
      </c>
      <c r="AE2393" s="117">
        <v>635.29999999999995</v>
      </c>
      <c r="AF2393" s="117"/>
      <c r="AP2393" s="58"/>
      <c r="AQ2393" s="58"/>
      <c r="AR2393" s="58"/>
      <c r="AW2393" s="56"/>
      <c r="BD2393" s="56"/>
      <c r="CS2393" s="58">
        <f>+AL2393+AT2393</f>
        <v>0</v>
      </c>
      <c r="CT2393" s="76">
        <f>+BA2393+BG2393+BM2393+BS2393+BY2393+CE2393+CK2393+CQ2393</f>
        <v>0</v>
      </c>
      <c r="CU2393" s="76">
        <f>+CS2393-CT2393</f>
        <v>0</v>
      </c>
      <c r="CV2393" s="81">
        <f>+AE2393-AL2393-AT2393</f>
        <v>635.29999999999995</v>
      </c>
    </row>
    <row r="2394" spans="1:100">
      <c r="A2394" s="56" t="s">
        <v>872</v>
      </c>
      <c r="B2394" s="13">
        <v>132</v>
      </c>
      <c r="C2394" s="15" t="s">
        <v>402</v>
      </c>
      <c r="D2394" s="15" t="s">
        <v>403</v>
      </c>
      <c r="E2394" s="13"/>
      <c r="F2394" s="13"/>
      <c r="G2394" s="13" t="s">
        <v>273</v>
      </c>
      <c r="H2394" s="13">
        <v>2</v>
      </c>
      <c r="I2394" s="55">
        <v>120.16</v>
      </c>
      <c r="J2394" s="55">
        <v>36499</v>
      </c>
      <c r="K2394" s="15">
        <v>0</v>
      </c>
      <c r="L2394" s="15" t="s">
        <v>41</v>
      </c>
      <c r="M2394" s="62" t="s">
        <v>14</v>
      </c>
      <c r="N2394" s="56" t="s">
        <v>177</v>
      </c>
      <c r="O2394" s="56" t="s">
        <v>873</v>
      </c>
      <c r="S2394" s="56" t="s">
        <v>465</v>
      </c>
      <c r="T2394" s="57" t="s">
        <v>273</v>
      </c>
      <c r="U2394" s="57">
        <v>2</v>
      </c>
      <c r="V2394" s="125">
        <v>120.16</v>
      </c>
      <c r="W2394" s="125" t="s">
        <v>1017</v>
      </c>
      <c r="X2394" s="65">
        <v>45386</v>
      </c>
      <c r="Y2394" s="65">
        <v>45386</v>
      </c>
      <c r="Z2394" s="69" t="s">
        <v>1080</v>
      </c>
      <c r="AA2394" s="322">
        <v>57834</v>
      </c>
      <c r="AB2394" s="56">
        <v>84</v>
      </c>
      <c r="AC2394" s="56">
        <v>24</v>
      </c>
      <c r="AD2394" s="65">
        <v>46116</v>
      </c>
      <c r="AE2394" s="117">
        <v>635.29999999999995</v>
      </c>
      <c r="AF2394" s="117"/>
      <c r="AP2394" s="58"/>
      <c r="AQ2394" s="58"/>
      <c r="AR2394" s="58"/>
      <c r="AW2394" s="56"/>
      <c r="BD2394" s="56"/>
      <c r="CS2394" s="58">
        <f>+AL2394+AT2394</f>
        <v>0</v>
      </c>
      <c r="CT2394" s="76">
        <f>+BA2394+BG2394+BM2394+BS2394+BY2394+CE2394+CK2394+CQ2394</f>
        <v>0</v>
      </c>
      <c r="CU2394" s="76">
        <f>+CS2394-CT2394</f>
        <v>0</v>
      </c>
      <c r="CV2394" s="81">
        <f>+AE2394-AL2394-AT2394</f>
        <v>635.29999999999995</v>
      </c>
    </row>
    <row r="2395" spans="1:100">
      <c r="A2395" s="56" t="s">
        <v>872</v>
      </c>
      <c r="B2395" s="13">
        <v>132</v>
      </c>
      <c r="C2395" s="15" t="s">
        <v>402</v>
      </c>
      <c r="D2395" s="15" t="s">
        <v>403</v>
      </c>
      <c r="E2395" s="13"/>
      <c r="F2395" s="13"/>
      <c r="G2395" s="13" t="s">
        <v>273</v>
      </c>
      <c r="H2395" s="13">
        <v>2</v>
      </c>
      <c r="I2395" s="55">
        <v>120.16</v>
      </c>
      <c r="J2395" s="55">
        <v>36499</v>
      </c>
      <c r="K2395" s="15">
        <v>0</v>
      </c>
      <c r="L2395" s="15" t="s">
        <v>41</v>
      </c>
      <c r="M2395" s="62" t="s">
        <v>14</v>
      </c>
      <c r="N2395" s="56" t="s">
        <v>177</v>
      </c>
      <c r="O2395" s="56" t="s">
        <v>873</v>
      </c>
      <c r="S2395" s="56" t="s">
        <v>465</v>
      </c>
      <c r="T2395" s="57" t="s">
        <v>273</v>
      </c>
      <c r="U2395" s="57">
        <v>2</v>
      </c>
      <c r="V2395" s="125">
        <v>120.16</v>
      </c>
      <c r="W2395" s="125" t="s">
        <v>1017</v>
      </c>
      <c r="X2395" s="65">
        <v>45386</v>
      </c>
      <c r="Y2395" s="65">
        <v>45386</v>
      </c>
      <c r="Z2395" s="69" t="s">
        <v>1080</v>
      </c>
      <c r="AA2395" s="322">
        <v>57834</v>
      </c>
      <c r="AB2395" s="56">
        <v>84</v>
      </c>
      <c r="AC2395" s="56">
        <v>25</v>
      </c>
      <c r="AD2395" s="65">
        <v>46146</v>
      </c>
      <c r="AE2395" s="117">
        <v>635.29999999999995</v>
      </c>
      <c r="AF2395" s="117"/>
      <c r="AP2395" s="58"/>
      <c r="AQ2395" s="58"/>
      <c r="AR2395" s="58"/>
      <c r="AW2395" s="56"/>
      <c r="BD2395" s="56"/>
      <c r="CS2395" s="58">
        <f>+AL2395+AT2395</f>
        <v>0</v>
      </c>
      <c r="CT2395" s="76">
        <f>+BA2395+BG2395+BM2395+BS2395+BY2395+CE2395+CK2395+CQ2395</f>
        <v>0</v>
      </c>
      <c r="CU2395" s="76">
        <f>+CS2395-CT2395</f>
        <v>0</v>
      </c>
      <c r="CV2395" s="81">
        <f>+AE2395-AL2395-AT2395</f>
        <v>635.29999999999995</v>
      </c>
    </row>
    <row r="2396" spans="1:100">
      <c r="A2396" s="56" t="s">
        <v>872</v>
      </c>
      <c r="B2396" s="13">
        <v>132</v>
      </c>
      <c r="C2396" s="15" t="s">
        <v>402</v>
      </c>
      <c r="D2396" s="15" t="s">
        <v>403</v>
      </c>
      <c r="E2396" s="13"/>
      <c r="F2396" s="13"/>
      <c r="G2396" s="13" t="s">
        <v>273</v>
      </c>
      <c r="H2396" s="13">
        <v>2</v>
      </c>
      <c r="I2396" s="55">
        <v>120.16</v>
      </c>
      <c r="J2396" s="55">
        <v>36499</v>
      </c>
      <c r="K2396" s="15">
        <v>0</v>
      </c>
      <c r="L2396" s="15" t="s">
        <v>41</v>
      </c>
      <c r="M2396" s="62" t="s">
        <v>14</v>
      </c>
      <c r="N2396" s="56" t="s">
        <v>177</v>
      </c>
      <c r="O2396" s="56" t="s">
        <v>873</v>
      </c>
      <c r="S2396" s="56" t="s">
        <v>465</v>
      </c>
      <c r="T2396" s="57" t="s">
        <v>273</v>
      </c>
      <c r="U2396" s="57">
        <v>2</v>
      </c>
      <c r="V2396" s="125">
        <v>120.16</v>
      </c>
      <c r="W2396" s="125" t="s">
        <v>1017</v>
      </c>
      <c r="X2396" s="65">
        <v>45386</v>
      </c>
      <c r="Y2396" s="65">
        <v>45386</v>
      </c>
      <c r="Z2396" s="69" t="s">
        <v>1080</v>
      </c>
      <c r="AA2396" s="322">
        <v>57834</v>
      </c>
      <c r="AB2396" s="56">
        <v>84</v>
      </c>
      <c r="AC2396" s="56">
        <v>26</v>
      </c>
      <c r="AD2396" s="65">
        <v>46177</v>
      </c>
      <c r="AE2396" s="117">
        <v>635.29999999999995</v>
      </c>
      <c r="AF2396" s="117"/>
      <c r="AP2396" s="58"/>
      <c r="AQ2396" s="58"/>
      <c r="AR2396" s="58"/>
      <c r="AW2396" s="56"/>
      <c r="BD2396" s="56"/>
      <c r="CS2396" s="58">
        <f>+AL2396+AT2396</f>
        <v>0</v>
      </c>
      <c r="CT2396" s="76">
        <f>+BA2396+BG2396+BM2396+BS2396+BY2396+CE2396+CK2396+CQ2396</f>
        <v>0</v>
      </c>
      <c r="CU2396" s="76">
        <f>+CS2396-CT2396</f>
        <v>0</v>
      </c>
      <c r="CV2396" s="81">
        <f>+AE2396-AL2396-AT2396</f>
        <v>635.29999999999995</v>
      </c>
    </row>
    <row r="2397" spans="1:100">
      <c r="A2397" s="56" t="s">
        <v>872</v>
      </c>
      <c r="B2397" s="13">
        <v>132</v>
      </c>
      <c r="C2397" s="15" t="s">
        <v>402</v>
      </c>
      <c r="D2397" s="15" t="s">
        <v>403</v>
      </c>
      <c r="E2397" s="13"/>
      <c r="F2397" s="13"/>
      <c r="G2397" s="13" t="s">
        <v>273</v>
      </c>
      <c r="H2397" s="13">
        <v>2</v>
      </c>
      <c r="I2397" s="55">
        <v>120.16</v>
      </c>
      <c r="J2397" s="55">
        <v>36499</v>
      </c>
      <c r="K2397" s="15">
        <v>0</v>
      </c>
      <c r="L2397" s="15" t="s">
        <v>41</v>
      </c>
      <c r="M2397" s="62" t="s">
        <v>14</v>
      </c>
      <c r="N2397" s="56" t="s">
        <v>177</v>
      </c>
      <c r="O2397" s="56" t="s">
        <v>873</v>
      </c>
      <c r="S2397" s="56" t="s">
        <v>465</v>
      </c>
      <c r="T2397" s="57" t="s">
        <v>273</v>
      </c>
      <c r="U2397" s="57">
        <v>2</v>
      </c>
      <c r="V2397" s="125">
        <v>120.16</v>
      </c>
      <c r="W2397" s="125" t="s">
        <v>1017</v>
      </c>
      <c r="X2397" s="65">
        <v>45386</v>
      </c>
      <c r="Y2397" s="65">
        <v>45386</v>
      </c>
      <c r="Z2397" s="69" t="s">
        <v>1080</v>
      </c>
      <c r="AA2397" s="322">
        <v>57834</v>
      </c>
      <c r="AB2397" s="56">
        <v>84</v>
      </c>
      <c r="AC2397" s="56">
        <v>27</v>
      </c>
      <c r="AD2397" s="65">
        <v>46207</v>
      </c>
      <c r="AE2397" s="117">
        <v>635.29999999999995</v>
      </c>
      <c r="AF2397" s="117"/>
      <c r="AP2397" s="58"/>
      <c r="AQ2397" s="58"/>
      <c r="AR2397" s="58"/>
      <c r="AW2397" s="56"/>
      <c r="BD2397" s="56"/>
      <c r="CS2397" s="58">
        <f>+AL2397+AT2397</f>
        <v>0</v>
      </c>
      <c r="CT2397" s="76">
        <f>+BA2397+BG2397+BM2397+BS2397+BY2397+CE2397+CK2397+CQ2397</f>
        <v>0</v>
      </c>
      <c r="CU2397" s="76">
        <f>+CS2397-CT2397</f>
        <v>0</v>
      </c>
      <c r="CV2397" s="81">
        <f>+AE2397-AL2397-AT2397</f>
        <v>635.29999999999995</v>
      </c>
    </row>
    <row r="2398" spans="1:100">
      <c r="A2398" s="56" t="s">
        <v>872</v>
      </c>
      <c r="B2398" s="13">
        <v>132</v>
      </c>
      <c r="C2398" s="15" t="s">
        <v>402</v>
      </c>
      <c r="D2398" s="15" t="s">
        <v>403</v>
      </c>
      <c r="E2398" s="13"/>
      <c r="F2398" s="13"/>
      <c r="G2398" s="13" t="s">
        <v>273</v>
      </c>
      <c r="H2398" s="13">
        <v>2</v>
      </c>
      <c r="I2398" s="55">
        <v>120.16</v>
      </c>
      <c r="J2398" s="55">
        <v>36499</v>
      </c>
      <c r="K2398" s="15">
        <v>0</v>
      </c>
      <c r="L2398" s="15" t="s">
        <v>41</v>
      </c>
      <c r="M2398" s="62" t="s">
        <v>14</v>
      </c>
      <c r="N2398" s="56" t="s">
        <v>177</v>
      </c>
      <c r="O2398" s="56" t="s">
        <v>873</v>
      </c>
      <c r="S2398" s="56" t="s">
        <v>465</v>
      </c>
      <c r="T2398" s="57" t="s">
        <v>273</v>
      </c>
      <c r="U2398" s="57">
        <v>2</v>
      </c>
      <c r="V2398" s="125">
        <v>120.16</v>
      </c>
      <c r="W2398" s="125" t="s">
        <v>1017</v>
      </c>
      <c r="X2398" s="65">
        <v>45386</v>
      </c>
      <c r="Y2398" s="65">
        <v>45386</v>
      </c>
      <c r="Z2398" s="69" t="s">
        <v>1080</v>
      </c>
      <c r="AA2398" s="322">
        <v>57834</v>
      </c>
      <c r="AB2398" s="56">
        <v>84</v>
      </c>
      <c r="AC2398" s="56">
        <v>28</v>
      </c>
      <c r="AD2398" s="65">
        <v>46238</v>
      </c>
      <c r="AE2398" s="117">
        <v>635.29999999999995</v>
      </c>
      <c r="AF2398" s="117"/>
      <c r="AP2398" s="58"/>
      <c r="AQ2398" s="58"/>
      <c r="AR2398" s="58"/>
      <c r="AW2398" s="56"/>
      <c r="BD2398" s="56"/>
      <c r="CS2398" s="58">
        <f>+AL2398+AT2398</f>
        <v>0</v>
      </c>
      <c r="CT2398" s="76">
        <f>+BA2398+BG2398+BM2398+BS2398+BY2398+CE2398+CK2398+CQ2398</f>
        <v>0</v>
      </c>
      <c r="CU2398" s="76">
        <f>+CS2398-CT2398</f>
        <v>0</v>
      </c>
      <c r="CV2398" s="81">
        <f>+AE2398-AL2398-AT2398</f>
        <v>635.29999999999995</v>
      </c>
    </row>
    <row r="2399" spans="1:100">
      <c r="A2399" s="56" t="s">
        <v>872</v>
      </c>
      <c r="B2399" s="13">
        <v>132</v>
      </c>
      <c r="C2399" s="15" t="s">
        <v>402</v>
      </c>
      <c r="D2399" s="15" t="s">
        <v>403</v>
      </c>
      <c r="E2399" s="13"/>
      <c r="F2399" s="13"/>
      <c r="G2399" s="13" t="s">
        <v>273</v>
      </c>
      <c r="H2399" s="13">
        <v>2</v>
      </c>
      <c r="I2399" s="55">
        <v>120.16</v>
      </c>
      <c r="J2399" s="55">
        <v>36499</v>
      </c>
      <c r="K2399" s="15">
        <v>0</v>
      </c>
      <c r="L2399" s="15" t="s">
        <v>41</v>
      </c>
      <c r="M2399" s="62" t="s">
        <v>14</v>
      </c>
      <c r="N2399" s="56" t="s">
        <v>177</v>
      </c>
      <c r="O2399" s="56" t="s">
        <v>873</v>
      </c>
      <c r="S2399" s="56" t="s">
        <v>465</v>
      </c>
      <c r="T2399" s="57" t="s">
        <v>273</v>
      </c>
      <c r="U2399" s="57">
        <v>2</v>
      </c>
      <c r="V2399" s="125">
        <v>120.16</v>
      </c>
      <c r="W2399" s="125" t="s">
        <v>1017</v>
      </c>
      <c r="X2399" s="65">
        <v>45386</v>
      </c>
      <c r="Y2399" s="65">
        <v>45386</v>
      </c>
      <c r="Z2399" s="69" t="s">
        <v>1080</v>
      </c>
      <c r="AA2399" s="322">
        <v>57834</v>
      </c>
      <c r="AB2399" s="56">
        <v>84</v>
      </c>
      <c r="AC2399" s="56">
        <v>29</v>
      </c>
      <c r="AD2399" s="65">
        <v>46269</v>
      </c>
      <c r="AE2399" s="117">
        <v>635.29999999999995</v>
      </c>
      <c r="AF2399" s="117"/>
      <c r="AP2399" s="58"/>
      <c r="AQ2399" s="58"/>
      <c r="AR2399" s="58"/>
      <c r="AW2399" s="56"/>
      <c r="BD2399" s="56"/>
      <c r="CS2399" s="58">
        <f>+AL2399+AT2399</f>
        <v>0</v>
      </c>
      <c r="CT2399" s="76">
        <f>+BA2399+BG2399+BM2399+BS2399+BY2399+CE2399+CK2399+CQ2399</f>
        <v>0</v>
      </c>
      <c r="CU2399" s="76">
        <f>+CS2399-CT2399</f>
        <v>0</v>
      </c>
      <c r="CV2399" s="81">
        <f>+AE2399-AL2399-AT2399</f>
        <v>635.29999999999995</v>
      </c>
    </row>
    <row r="2400" spans="1:100">
      <c r="A2400" s="56" t="s">
        <v>872</v>
      </c>
      <c r="B2400" s="13">
        <v>132</v>
      </c>
      <c r="C2400" s="15" t="s">
        <v>402</v>
      </c>
      <c r="D2400" s="15" t="s">
        <v>403</v>
      </c>
      <c r="E2400" s="13"/>
      <c r="F2400" s="13"/>
      <c r="G2400" s="13" t="s">
        <v>273</v>
      </c>
      <c r="H2400" s="13">
        <v>2</v>
      </c>
      <c r="I2400" s="55">
        <v>120.16</v>
      </c>
      <c r="J2400" s="55">
        <v>36499</v>
      </c>
      <c r="K2400" s="15">
        <v>0</v>
      </c>
      <c r="L2400" s="15" t="s">
        <v>41</v>
      </c>
      <c r="M2400" s="62" t="s">
        <v>14</v>
      </c>
      <c r="N2400" s="56" t="s">
        <v>177</v>
      </c>
      <c r="O2400" s="56" t="s">
        <v>873</v>
      </c>
      <c r="S2400" s="56" t="s">
        <v>465</v>
      </c>
      <c r="T2400" s="57" t="s">
        <v>273</v>
      </c>
      <c r="U2400" s="57">
        <v>2</v>
      </c>
      <c r="V2400" s="125">
        <v>120.16</v>
      </c>
      <c r="W2400" s="125" t="s">
        <v>1017</v>
      </c>
      <c r="X2400" s="65">
        <v>45386</v>
      </c>
      <c r="Y2400" s="65">
        <v>45386</v>
      </c>
      <c r="Z2400" s="69" t="s">
        <v>1080</v>
      </c>
      <c r="AA2400" s="322">
        <v>57834</v>
      </c>
      <c r="AB2400" s="56">
        <v>84</v>
      </c>
      <c r="AC2400" s="56">
        <v>30</v>
      </c>
      <c r="AD2400" s="65">
        <v>46299</v>
      </c>
      <c r="AE2400" s="117">
        <v>635.29999999999995</v>
      </c>
      <c r="AF2400" s="117"/>
      <c r="AP2400" s="58"/>
      <c r="AQ2400" s="58"/>
      <c r="AR2400" s="58"/>
      <c r="AW2400" s="56"/>
      <c r="BD2400" s="56"/>
      <c r="CS2400" s="58">
        <f>+AL2400+AT2400</f>
        <v>0</v>
      </c>
      <c r="CT2400" s="76">
        <f>+BA2400+BG2400+BM2400+BS2400+BY2400+CE2400+CK2400+CQ2400</f>
        <v>0</v>
      </c>
      <c r="CU2400" s="76">
        <f>+CS2400-CT2400</f>
        <v>0</v>
      </c>
      <c r="CV2400" s="81">
        <f>+AE2400-AL2400-AT2400</f>
        <v>635.29999999999995</v>
      </c>
    </row>
    <row r="2401" spans="1:100">
      <c r="A2401" s="56" t="s">
        <v>872</v>
      </c>
      <c r="B2401" s="13">
        <v>132</v>
      </c>
      <c r="C2401" s="15" t="s">
        <v>402</v>
      </c>
      <c r="D2401" s="15" t="s">
        <v>403</v>
      </c>
      <c r="E2401" s="13"/>
      <c r="F2401" s="13"/>
      <c r="G2401" s="13" t="s">
        <v>273</v>
      </c>
      <c r="H2401" s="13">
        <v>2</v>
      </c>
      <c r="I2401" s="55">
        <v>120.16</v>
      </c>
      <c r="J2401" s="55">
        <v>36499</v>
      </c>
      <c r="K2401" s="15">
        <v>0</v>
      </c>
      <c r="L2401" s="15" t="s">
        <v>41</v>
      </c>
      <c r="M2401" s="62" t="s">
        <v>14</v>
      </c>
      <c r="N2401" s="56" t="s">
        <v>177</v>
      </c>
      <c r="O2401" s="56" t="s">
        <v>873</v>
      </c>
      <c r="S2401" s="56" t="s">
        <v>465</v>
      </c>
      <c r="T2401" s="57" t="s">
        <v>273</v>
      </c>
      <c r="U2401" s="57">
        <v>2</v>
      </c>
      <c r="V2401" s="125">
        <v>120.16</v>
      </c>
      <c r="W2401" s="125" t="s">
        <v>1017</v>
      </c>
      <c r="X2401" s="65">
        <v>45386</v>
      </c>
      <c r="Y2401" s="65">
        <v>45386</v>
      </c>
      <c r="Z2401" s="69" t="s">
        <v>1080</v>
      </c>
      <c r="AA2401" s="322">
        <v>57834</v>
      </c>
      <c r="AB2401" s="56">
        <v>84</v>
      </c>
      <c r="AC2401" s="56">
        <v>31</v>
      </c>
      <c r="AD2401" s="65">
        <v>46330</v>
      </c>
      <c r="AE2401" s="117">
        <v>635.29999999999995</v>
      </c>
      <c r="AF2401" s="117"/>
      <c r="AP2401" s="58"/>
      <c r="AQ2401" s="58"/>
      <c r="AR2401" s="58"/>
      <c r="AW2401" s="56"/>
      <c r="BD2401" s="56"/>
      <c r="CS2401" s="58">
        <f>+AL2401+AT2401</f>
        <v>0</v>
      </c>
      <c r="CT2401" s="76">
        <f>+BA2401+BG2401+BM2401+BS2401+BY2401+CE2401+CK2401+CQ2401</f>
        <v>0</v>
      </c>
      <c r="CU2401" s="76">
        <f>+CS2401-CT2401</f>
        <v>0</v>
      </c>
      <c r="CV2401" s="81">
        <f>+AE2401-AL2401-AT2401</f>
        <v>635.29999999999995</v>
      </c>
    </row>
    <row r="2402" spans="1:100">
      <c r="A2402" s="56" t="s">
        <v>872</v>
      </c>
      <c r="B2402" s="13">
        <v>132</v>
      </c>
      <c r="C2402" s="15" t="s">
        <v>402</v>
      </c>
      <c r="D2402" s="15" t="s">
        <v>403</v>
      </c>
      <c r="E2402" s="13"/>
      <c r="F2402" s="13"/>
      <c r="G2402" s="13" t="s">
        <v>273</v>
      </c>
      <c r="H2402" s="13">
        <v>2</v>
      </c>
      <c r="I2402" s="55">
        <v>120.16</v>
      </c>
      <c r="J2402" s="55">
        <v>36499</v>
      </c>
      <c r="K2402" s="15">
        <v>0</v>
      </c>
      <c r="L2402" s="15" t="s">
        <v>41</v>
      </c>
      <c r="M2402" s="62" t="s">
        <v>14</v>
      </c>
      <c r="N2402" s="56" t="s">
        <v>177</v>
      </c>
      <c r="O2402" s="56" t="s">
        <v>873</v>
      </c>
      <c r="S2402" s="56" t="s">
        <v>465</v>
      </c>
      <c r="T2402" s="57" t="s">
        <v>273</v>
      </c>
      <c r="U2402" s="57">
        <v>2</v>
      </c>
      <c r="V2402" s="125">
        <v>120.16</v>
      </c>
      <c r="W2402" s="125" t="s">
        <v>1017</v>
      </c>
      <c r="X2402" s="65">
        <v>45386</v>
      </c>
      <c r="Y2402" s="65">
        <v>45386</v>
      </c>
      <c r="Z2402" s="69" t="s">
        <v>1080</v>
      </c>
      <c r="AA2402" s="322">
        <v>57834</v>
      </c>
      <c r="AB2402" s="56">
        <v>84</v>
      </c>
      <c r="AC2402" s="56">
        <v>32</v>
      </c>
      <c r="AD2402" s="65">
        <v>46360</v>
      </c>
      <c r="AE2402" s="117">
        <v>635.29999999999995</v>
      </c>
      <c r="AF2402" s="117"/>
      <c r="AP2402" s="58"/>
      <c r="AQ2402" s="58"/>
      <c r="AR2402" s="58"/>
      <c r="AW2402" s="56"/>
      <c r="BD2402" s="56"/>
      <c r="CS2402" s="58">
        <f>+AL2402+AT2402</f>
        <v>0</v>
      </c>
      <c r="CT2402" s="76">
        <f>+BA2402+BG2402+BM2402+BS2402+BY2402+CE2402+CK2402+CQ2402</f>
        <v>0</v>
      </c>
      <c r="CU2402" s="76">
        <f>+CS2402-CT2402</f>
        <v>0</v>
      </c>
      <c r="CV2402" s="81">
        <f>+AE2402-AL2402-AT2402</f>
        <v>635.29999999999995</v>
      </c>
    </row>
    <row r="2403" spans="1:100">
      <c r="A2403" s="56" t="s">
        <v>872</v>
      </c>
      <c r="B2403" s="13">
        <v>132</v>
      </c>
      <c r="C2403" s="15" t="s">
        <v>402</v>
      </c>
      <c r="D2403" s="15" t="s">
        <v>403</v>
      </c>
      <c r="E2403" s="13"/>
      <c r="F2403" s="13"/>
      <c r="G2403" s="13" t="s">
        <v>273</v>
      </c>
      <c r="H2403" s="13">
        <v>2</v>
      </c>
      <c r="I2403" s="55">
        <v>120.16</v>
      </c>
      <c r="J2403" s="55">
        <v>36499</v>
      </c>
      <c r="K2403" s="15">
        <v>0</v>
      </c>
      <c r="L2403" s="15" t="s">
        <v>41</v>
      </c>
      <c r="M2403" s="62" t="s">
        <v>14</v>
      </c>
      <c r="N2403" s="56" t="s">
        <v>177</v>
      </c>
      <c r="O2403" s="56" t="s">
        <v>873</v>
      </c>
      <c r="S2403" s="56" t="s">
        <v>465</v>
      </c>
      <c r="T2403" s="57" t="s">
        <v>273</v>
      </c>
      <c r="U2403" s="57">
        <v>2</v>
      </c>
      <c r="V2403" s="125">
        <v>120.16</v>
      </c>
      <c r="W2403" s="125" t="s">
        <v>1017</v>
      </c>
      <c r="X2403" s="65">
        <v>45386</v>
      </c>
      <c r="Y2403" s="65">
        <v>45386</v>
      </c>
      <c r="Z2403" s="69" t="s">
        <v>1080</v>
      </c>
      <c r="AA2403" s="322">
        <v>57834</v>
      </c>
      <c r="AB2403" s="56">
        <v>84</v>
      </c>
      <c r="AC2403" s="56">
        <v>33</v>
      </c>
      <c r="AD2403" s="65">
        <v>46391</v>
      </c>
      <c r="AE2403" s="117">
        <v>635.29999999999995</v>
      </c>
      <c r="AF2403" s="117"/>
      <c r="AP2403" s="58"/>
      <c r="AQ2403" s="58"/>
      <c r="AR2403" s="58"/>
      <c r="AW2403" s="56"/>
      <c r="BD2403" s="56"/>
      <c r="CS2403" s="58">
        <f>+AL2403+AT2403</f>
        <v>0</v>
      </c>
      <c r="CT2403" s="76">
        <f>+BA2403+BG2403+BM2403+BS2403+BY2403+CE2403+CK2403+CQ2403</f>
        <v>0</v>
      </c>
      <c r="CU2403" s="76">
        <f>+CS2403-CT2403</f>
        <v>0</v>
      </c>
      <c r="CV2403" s="81">
        <f>+AE2403-AL2403-AT2403</f>
        <v>635.29999999999995</v>
      </c>
    </row>
    <row r="2404" spans="1:100">
      <c r="A2404" s="56" t="s">
        <v>872</v>
      </c>
      <c r="B2404" s="13">
        <v>132</v>
      </c>
      <c r="C2404" s="15" t="s">
        <v>402</v>
      </c>
      <c r="D2404" s="15" t="s">
        <v>403</v>
      </c>
      <c r="E2404" s="13"/>
      <c r="F2404" s="13"/>
      <c r="G2404" s="13" t="s">
        <v>273</v>
      </c>
      <c r="H2404" s="13">
        <v>2</v>
      </c>
      <c r="I2404" s="55">
        <v>120.16</v>
      </c>
      <c r="J2404" s="55">
        <v>36499</v>
      </c>
      <c r="K2404" s="15">
        <v>0</v>
      </c>
      <c r="L2404" s="15" t="s">
        <v>41</v>
      </c>
      <c r="M2404" s="62" t="s">
        <v>14</v>
      </c>
      <c r="N2404" s="56" t="s">
        <v>177</v>
      </c>
      <c r="O2404" s="56" t="s">
        <v>873</v>
      </c>
      <c r="S2404" s="56" t="s">
        <v>465</v>
      </c>
      <c r="T2404" s="57" t="s">
        <v>273</v>
      </c>
      <c r="U2404" s="57">
        <v>2</v>
      </c>
      <c r="V2404" s="125">
        <v>120.16</v>
      </c>
      <c r="W2404" s="125" t="s">
        <v>1017</v>
      </c>
      <c r="X2404" s="65">
        <v>45386</v>
      </c>
      <c r="Y2404" s="65">
        <v>45386</v>
      </c>
      <c r="Z2404" s="69" t="s">
        <v>1080</v>
      </c>
      <c r="AA2404" s="322">
        <v>57834</v>
      </c>
      <c r="AB2404" s="56">
        <v>84</v>
      </c>
      <c r="AC2404" s="56">
        <v>34</v>
      </c>
      <c r="AD2404" s="65">
        <v>46422</v>
      </c>
      <c r="AE2404" s="117">
        <v>635.29999999999995</v>
      </c>
      <c r="AF2404" s="117"/>
      <c r="AP2404" s="58"/>
      <c r="AQ2404" s="58"/>
      <c r="AR2404" s="58"/>
      <c r="AW2404" s="56"/>
      <c r="BD2404" s="56"/>
      <c r="CS2404" s="58">
        <f>+AL2404+AT2404</f>
        <v>0</v>
      </c>
      <c r="CT2404" s="76">
        <f>+BA2404+BG2404+BM2404+BS2404+BY2404+CE2404+CK2404+CQ2404</f>
        <v>0</v>
      </c>
      <c r="CU2404" s="76">
        <f>+CS2404-CT2404</f>
        <v>0</v>
      </c>
      <c r="CV2404" s="81">
        <f>+AE2404-AL2404-AT2404</f>
        <v>635.29999999999995</v>
      </c>
    </row>
    <row r="2405" spans="1:100">
      <c r="A2405" s="56" t="s">
        <v>872</v>
      </c>
      <c r="B2405" s="13">
        <v>132</v>
      </c>
      <c r="C2405" s="15" t="s">
        <v>402</v>
      </c>
      <c r="D2405" s="15" t="s">
        <v>403</v>
      </c>
      <c r="E2405" s="13"/>
      <c r="F2405" s="13"/>
      <c r="G2405" s="13" t="s">
        <v>273</v>
      </c>
      <c r="H2405" s="13">
        <v>2</v>
      </c>
      <c r="I2405" s="55">
        <v>120.16</v>
      </c>
      <c r="J2405" s="55">
        <v>36499</v>
      </c>
      <c r="K2405" s="15">
        <v>0</v>
      </c>
      <c r="L2405" s="15" t="s">
        <v>41</v>
      </c>
      <c r="M2405" s="62" t="s">
        <v>14</v>
      </c>
      <c r="N2405" s="56" t="s">
        <v>177</v>
      </c>
      <c r="O2405" s="56" t="s">
        <v>873</v>
      </c>
      <c r="S2405" s="56" t="s">
        <v>465</v>
      </c>
      <c r="T2405" s="57" t="s">
        <v>273</v>
      </c>
      <c r="U2405" s="57">
        <v>2</v>
      </c>
      <c r="V2405" s="125">
        <v>120.16</v>
      </c>
      <c r="W2405" s="125" t="s">
        <v>1017</v>
      </c>
      <c r="X2405" s="65">
        <v>45386</v>
      </c>
      <c r="Y2405" s="65">
        <v>45386</v>
      </c>
      <c r="Z2405" s="69" t="s">
        <v>1080</v>
      </c>
      <c r="AA2405" s="322">
        <v>57834</v>
      </c>
      <c r="AB2405" s="56">
        <v>84</v>
      </c>
      <c r="AC2405" s="56">
        <v>35</v>
      </c>
      <c r="AD2405" s="65">
        <v>46450</v>
      </c>
      <c r="AE2405" s="117">
        <v>635.29999999999995</v>
      </c>
      <c r="AF2405" s="117"/>
      <c r="AP2405" s="58"/>
      <c r="AQ2405" s="58"/>
      <c r="AR2405" s="58"/>
      <c r="AW2405" s="56"/>
      <c r="BD2405" s="56"/>
      <c r="CS2405" s="58">
        <f>+AL2405+AT2405</f>
        <v>0</v>
      </c>
      <c r="CT2405" s="76">
        <f>+BA2405+BG2405+BM2405+BS2405+BY2405+CE2405+CK2405+CQ2405</f>
        <v>0</v>
      </c>
      <c r="CU2405" s="76">
        <f>+CS2405-CT2405</f>
        <v>0</v>
      </c>
      <c r="CV2405" s="81">
        <f>+AE2405-AL2405-AT2405</f>
        <v>635.29999999999995</v>
      </c>
    </row>
    <row r="2406" spans="1:100">
      <c r="A2406" s="56" t="s">
        <v>872</v>
      </c>
      <c r="B2406" s="13">
        <v>132</v>
      </c>
      <c r="C2406" s="15" t="s">
        <v>402</v>
      </c>
      <c r="D2406" s="15" t="s">
        <v>403</v>
      </c>
      <c r="E2406" s="13"/>
      <c r="F2406" s="13"/>
      <c r="G2406" s="13" t="s">
        <v>273</v>
      </c>
      <c r="H2406" s="13">
        <v>2</v>
      </c>
      <c r="I2406" s="55">
        <v>120.16</v>
      </c>
      <c r="J2406" s="55">
        <v>36499</v>
      </c>
      <c r="K2406" s="15">
        <v>0</v>
      </c>
      <c r="L2406" s="15" t="s">
        <v>41</v>
      </c>
      <c r="M2406" s="62" t="s">
        <v>14</v>
      </c>
      <c r="N2406" s="56" t="s">
        <v>177</v>
      </c>
      <c r="O2406" s="56" t="s">
        <v>873</v>
      </c>
      <c r="S2406" s="56" t="s">
        <v>465</v>
      </c>
      <c r="T2406" s="57" t="s">
        <v>273</v>
      </c>
      <c r="U2406" s="57">
        <v>2</v>
      </c>
      <c r="V2406" s="125">
        <v>120.16</v>
      </c>
      <c r="W2406" s="125" t="s">
        <v>1017</v>
      </c>
      <c r="X2406" s="65">
        <v>45386</v>
      </c>
      <c r="Y2406" s="65">
        <v>45386</v>
      </c>
      <c r="Z2406" s="69" t="s">
        <v>1080</v>
      </c>
      <c r="AA2406" s="322">
        <v>57834</v>
      </c>
      <c r="AB2406" s="56">
        <v>84</v>
      </c>
      <c r="AC2406" s="56">
        <v>36</v>
      </c>
      <c r="AD2406" s="65">
        <v>46481</v>
      </c>
      <c r="AE2406" s="117">
        <v>635.29999999999995</v>
      </c>
      <c r="AF2406" s="117"/>
      <c r="AP2406" s="58"/>
      <c r="AQ2406" s="58"/>
      <c r="AR2406" s="58"/>
      <c r="AW2406" s="56"/>
      <c r="BD2406" s="56"/>
      <c r="CS2406" s="58">
        <f>+AL2406+AT2406</f>
        <v>0</v>
      </c>
      <c r="CT2406" s="76">
        <f>+BA2406+BG2406+BM2406+BS2406+BY2406+CE2406+CK2406+CQ2406</f>
        <v>0</v>
      </c>
      <c r="CU2406" s="76">
        <f>+CS2406-CT2406</f>
        <v>0</v>
      </c>
      <c r="CV2406" s="81">
        <f>+AE2406-AL2406-AT2406</f>
        <v>635.29999999999995</v>
      </c>
    </row>
    <row r="2407" spans="1:100">
      <c r="A2407" s="56" t="s">
        <v>872</v>
      </c>
      <c r="B2407" s="13">
        <v>132</v>
      </c>
      <c r="C2407" s="15" t="s">
        <v>402</v>
      </c>
      <c r="D2407" s="15" t="s">
        <v>403</v>
      </c>
      <c r="E2407" s="13"/>
      <c r="F2407" s="13"/>
      <c r="G2407" s="13" t="s">
        <v>273</v>
      </c>
      <c r="H2407" s="13">
        <v>2</v>
      </c>
      <c r="I2407" s="55">
        <v>120.16</v>
      </c>
      <c r="J2407" s="55">
        <v>36499</v>
      </c>
      <c r="K2407" s="15">
        <v>0</v>
      </c>
      <c r="L2407" s="15" t="s">
        <v>41</v>
      </c>
      <c r="M2407" s="62" t="s">
        <v>14</v>
      </c>
      <c r="N2407" s="56" t="s">
        <v>177</v>
      </c>
      <c r="O2407" s="56" t="s">
        <v>873</v>
      </c>
      <c r="S2407" s="56" t="s">
        <v>465</v>
      </c>
      <c r="T2407" s="57" t="s">
        <v>273</v>
      </c>
      <c r="U2407" s="57">
        <v>2</v>
      </c>
      <c r="V2407" s="125">
        <v>120.16</v>
      </c>
      <c r="W2407" s="125" t="s">
        <v>1017</v>
      </c>
      <c r="X2407" s="65">
        <v>45386</v>
      </c>
      <c r="Y2407" s="65">
        <v>45386</v>
      </c>
      <c r="Z2407" s="69" t="s">
        <v>1080</v>
      </c>
      <c r="AA2407" s="322">
        <v>57834</v>
      </c>
      <c r="AB2407" s="56">
        <v>84</v>
      </c>
      <c r="AC2407" s="56">
        <v>37</v>
      </c>
      <c r="AD2407" s="65">
        <v>46511</v>
      </c>
      <c r="AE2407" s="117">
        <v>635.29999999999995</v>
      </c>
      <c r="AF2407" s="117"/>
      <c r="AP2407" s="58"/>
      <c r="AQ2407" s="58"/>
      <c r="AR2407" s="58"/>
      <c r="AW2407" s="310"/>
      <c r="AX2407" s="310"/>
      <c r="BA2407" s="317"/>
      <c r="BD2407" s="56"/>
      <c r="CS2407" s="58">
        <f>+AL2407+AT2407</f>
        <v>0</v>
      </c>
      <c r="CT2407" s="76">
        <f>+BA2407+BG2407+BM2407+BS2407+BY2407+CE2407+CK2407+CQ2407</f>
        <v>0</v>
      </c>
      <c r="CU2407" s="76">
        <f>+CS2407-CT2407</f>
        <v>0</v>
      </c>
      <c r="CV2407" s="81">
        <f>+AE2407-AL2407-AT2407</f>
        <v>635.29999999999995</v>
      </c>
    </row>
    <row r="2408" spans="1:100">
      <c r="A2408" s="56" t="s">
        <v>872</v>
      </c>
      <c r="B2408" s="13">
        <v>132</v>
      </c>
      <c r="C2408" s="15" t="s">
        <v>402</v>
      </c>
      <c r="D2408" s="15" t="s">
        <v>403</v>
      </c>
      <c r="E2408" s="13"/>
      <c r="F2408" s="13"/>
      <c r="G2408" s="13" t="s">
        <v>273</v>
      </c>
      <c r="H2408" s="13">
        <v>2</v>
      </c>
      <c r="I2408" s="55">
        <v>120.16</v>
      </c>
      <c r="J2408" s="55">
        <v>36499</v>
      </c>
      <c r="K2408" s="15">
        <v>0</v>
      </c>
      <c r="L2408" s="15" t="s">
        <v>41</v>
      </c>
      <c r="M2408" s="62" t="s">
        <v>14</v>
      </c>
      <c r="N2408" s="56" t="s">
        <v>177</v>
      </c>
      <c r="O2408" s="56" t="s">
        <v>873</v>
      </c>
      <c r="S2408" s="56" t="s">
        <v>465</v>
      </c>
      <c r="T2408" s="57" t="s">
        <v>273</v>
      </c>
      <c r="U2408" s="57">
        <v>2</v>
      </c>
      <c r="V2408" s="125">
        <v>120.16</v>
      </c>
      <c r="W2408" s="125" t="s">
        <v>1017</v>
      </c>
      <c r="X2408" s="65">
        <v>45386</v>
      </c>
      <c r="Y2408" s="65">
        <v>45386</v>
      </c>
      <c r="Z2408" s="69" t="s">
        <v>1080</v>
      </c>
      <c r="AA2408" s="322">
        <v>57834</v>
      </c>
      <c r="AB2408" s="56">
        <v>84</v>
      </c>
      <c r="AC2408" s="56">
        <v>38</v>
      </c>
      <c r="AD2408" s="65">
        <v>46542</v>
      </c>
      <c r="AE2408" s="117">
        <v>635.29999999999995</v>
      </c>
      <c r="AF2408" s="117"/>
      <c r="AP2408" s="58"/>
      <c r="AQ2408" s="58"/>
      <c r="AR2408" s="58"/>
      <c r="AW2408" s="56"/>
      <c r="BD2408" s="56"/>
      <c r="CS2408" s="58">
        <f>+AL2408+AT2408</f>
        <v>0</v>
      </c>
      <c r="CT2408" s="76">
        <f>+BA2408+BG2408+BM2408+BS2408+BY2408+CE2408+CK2408+CQ2408</f>
        <v>0</v>
      </c>
      <c r="CU2408" s="76">
        <f>+CS2408-CT2408</f>
        <v>0</v>
      </c>
      <c r="CV2408" s="81">
        <f>+AE2408-AL2408-AT2408</f>
        <v>635.29999999999995</v>
      </c>
    </row>
    <row r="2409" spans="1:100">
      <c r="A2409" s="56" t="s">
        <v>872</v>
      </c>
      <c r="B2409" s="13">
        <v>132</v>
      </c>
      <c r="C2409" s="15" t="s">
        <v>402</v>
      </c>
      <c r="D2409" s="15" t="s">
        <v>403</v>
      </c>
      <c r="E2409" s="13"/>
      <c r="F2409" s="13"/>
      <c r="G2409" s="13" t="s">
        <v>273</v>
      </c>
      <c r="H2409" s="13">
        <v>2</v>
      </c>
      <c r="I2409" s="55">
        <v>120.16</v>
      </c>
      <c r="J2409" s="55">
        <v>36499</v>
      </c>
      <c r="K2409" s="15">
        <v>0</v>
      </c>
      <c r="L2409" s="15" t="s">
        <v>41</v>
      </c>
      <c r="M2409" s="62" t="s">
        <v>14</v>
      </c>
      <c r="N2409" s="56" t="s">
        <v>177</v>
      </c>
      <c r="O2409" s="56" t="s">
        <v>873</v>
      </c>
      <c r="S2409" s="56" t="s">
        <v>465</v>
      </c>
      <c r="T2409" s="57" t="s">
        <v>273</v>
      </c>
      <c r="U2409" s="57">
        <v>2</v>
      </c>
      <c r="V2409" s="125">
        <v>120.16</v>
      </c>
      <c r="W2409" s="125" t="s">
        <v>1017</v>
      </c>
      <c r="X2409" s="65">
        <v>45386</v>
      </c>
      <c r="Y2409" s="65">
        <v>45386</v>
      </c>
      <c r="Z2409" s="69" t="s">
        <v>1080</v>
      </c>
      <c r="AA2409" s="322">
        <v>57834</v>
      </c>
      <c r="AB2409" s="56">
        <v>84</v>
      </c>
      <c r="AC2409" s="56">
        <v>39</v>
      </c>
      <c r="AD2409" s="65">
        <v>46572</v>
      </c>
      <c r="AE2409" s="117">
        <v>635.29999999999995</v>
      </c>
      <c r="AF2409" s="117"/>
      <c r="AP2409" s="58"/>
      <c r="AQ2409" s="58"/>
      <c r="AR2409" s="58"/>
      <c r="AW2409" s="56"/>
      <c r="BD2409" s="56"/>
      <c r="CS2409" s="58">
        <f>+AL2409+AT2409</f>
        <v>0</v>
      </c>
      <c r="CT2409" s="76">
        <f>+BA2409+BG2409+BM2409+BS2409+BY2409+CE2409+CK2409+CQ2409</f>
        <v>0</v>
      </c>
      <c r="CU2409" s="76">
        <f>+CS2409-CT2409</f>
        <v>0</v>
      </c>
      <c r="CV2409" s="81">
        <f>+AE2409-AL2409-AT2409</f>
        <v>635.29999999999995</v>
      </c>
    </row>
    <row r="2410" spans="1:100">
      <c r="A2410" s="56" t="s">
        <v>872</v>
      </c>
      <c r="B2410" s="13">
        <v>132</v>
      </c>
      <c r="C2410" s="15" t="s">
        <v>402</v>
      </c>
      <c r="D2410" s="15" t="s">
        <v>403</v>
      </c>
      <c r="E2410" s="13"/>
      <c r="F2410" s="13"/>
      <c r="G2410" s="13" t="s">
        <v>273</v>
      </c>
      <c r="H2410" s="13">
        <v>2</v>
      </c>
      <c r="I2410" s="55">
        <v>120.16</v>
      </c>
      <c r="J2410" s="55">
        <v>36499</v>
      </c>
      <c r="K2410" s="15">
        <v>0</v>
      </c>
      <c r="L2410" s="15" t="s">
        <v>41</v>
      </c>
      <c r="M2410" s="62" t="s">
        <v>14</v>
      </c>
      <c r="N2410" s="56" t="s">
        <v>177</v>
      </c>
      <c r="O2410" s="56" t="s">
        <v>873</v>
      </c>
      <c r="S2410" s="56" t="s">
        <v>465</v>
      </c>
      <c r="T2410" s="57" t="s">
        <v>273</v>
      </c>
      <c r="U2410" s="57">
        <v>2</v>
      </c>
      <c r="V2410" s="125">
        <v>120.16</v>
      </c>
      <c r="W2410" s="125" t="s">
        <v>1017</v>
      </c>
      <c r="X2410" s="65">
        <v>45386</v>
      </c>
      <c r="Y2410" s="65">
        <v>45386</v>
      </c>
      <c r="Z2410" s="69" t="s">
        <v>1080</v>
      </c>
      <c r="AA2410" s="322">
        <v>57834</v>
      </c>
      <c r="AB2410" s="56">
        <v>84</v>
      </c>
      <c r="AC2410" s="56">
        <v>40</v>
      </c>
      <c r="AD2410" s="65">
        <v>46603</v>
      </c>
      <c r="AE2410" s="117">
        <v>635.29999999999995</v>
      </c>
      <c r="AF2410" s="117"/>
      <c r="AP2410" s="58"/>
      <c r="AQ2410" s="58"/>
      <c r="AR2410" s="58"/>
      <c r="AW2410" s="56"/>
      <c r="BD2410" s="56"/>
      <c r="CS2410" s="58">
        <f>+AL2410+AT2410</f>
        <v>0</v>
      </c>
      <c r="CT2410" s="76">
        <f>+BA2410+BG2410+BM2410+BS2410+BY2410+CE2410+CK2410+CQ2410</f>
        <v>0</v>
      </c>
      <c r="CU2410" s="76">
        <f>+CS2410-CT2410</f>
        <v>0</v>
      </c>
      <c r="CV2410" s="81">
        <f>+AE2410-AL2410-AT2410</f>
        <v>635.29999999999995</v>
      </c>
    </row>
    <row r="2411" spans="1:100">
      <c r="A2411" s="56" t="s">
        <v>872</v>
      </c>
      <c r="B2411" s="13">
        <v>132</v>
      </c>
      <c r="C2411" s="15" t="s">
        <v>402</v>
      </c>
      <c r="D2411" s="15" t="s">
        <v>403</v>
      </c>
      <c r="E2411" s="13"/>
      <c r="F2411" s="13"/>
      <c r="G2411" s="13" t="s">
        <v>273</v>
      </c>
      <c r="H2411" s="13">
        <v>2</v>
      </c>
      <c r="I2411" s="55">
        <v>120.16</v>
      </c>
      <c r="J2411" s="55">
        <v>36499</v>
      </c>
      <c r="K2411" s="15">
        <v>0</v>
      </c>
      <c r="L2411" s="15" t="s">
        <v>41</v>
      </c>
      <c r="M2411" s="62" t="s">
        <v>14</v>
      </c>
      <c r="N2411" s="56" t="s">
        <v>177</v>
      </c>
      <c r="O2411" s="56" t="s">
        <v>873</v>
      </c>
      <c r="S2411" s="56" t="s">
        <v>465</v>
      </c>
      <c r="T2411" s="57" t="s">
        <v>273</v>
      </c>
      <c r="U2411" s="57">
        <v>2</v>
      </c>
      <c r="V2411" s="125">
        <v>120.16</v>
      </c>
      <c r="W2411" s="125" t="s">
        <v>1017</v>
      </c>
      <c r="X2411" s="65">
        <v>45386</v>
      </c>
      <c r="Y2411" s="65">
        <v>45386</v>
      </c>
      <c r="Z2411" s="69" t="s">
        <v>1080</v>
      </c>
      <c r="AA2411" s="322">
        <v>57834</v>
      </c>
      <c r="AB2411" s="56">
        <v>84</v>
      </c>
      <c r="AC2411" s="56">
        <v>41</v>
      </c>
      <c r="AD2411" s="65">
        <v>46634</v>
      </c>
      <c r="AE2411" s="117">
        <v>635.29999999999995</v>
      </c>
      <c r="AF2411" s="117"/>
      <c r="AP2411" s="58"/>
      <c r="AQ2411" s="58"/>
      <c r="AR2411" s="58"/>
      <c r="AW2411" s="56"/>
      <c r="BD2411" s="56"/>
      <c r="CS2411" s="58">
        <f>+AL2411+AT2411</f>
        <v>0</v>
      </c>
      <c r="CT2411" s="76">
        <f>+BA2411+BG2411+BM2411+BS2411+BY2411+CE2411+CK2411+CQ2411</f>
        <v>0</v>
      </c>
      <c r="CU2411" s="76">
        <f>+CS2411-CT2411</f>
        <v>0</v>
      </c>
      <c r="CV2411" s="81">
        <f>+AE2411-AL2411-AT2411</f>
        <v>635.29999999999995</v>
      </c>
    </row>
    <row r="2412" spans="1:100">
      <c r="A2412" s="56" t="s">
        <v>872</v>
      </c>
      <c r="B2412" s="13">
        <v>132</v>
      </c>
      <c r="C2412" s="15" t="s">
        <v>402</v>
      </c>
      <c r="D2412" s="15" t="s">
        <v>403</v>
      </c>
      <c r="E2412" s="13"/>
      <c r="F2412" s="13"/>
      <c r="G2412" s="13" t="s">
        <v>273</v>
      </c>
      <c r="H2412" s="13">
        <v>2</v>
      </c>
      <c r="I2412" s="55">
        <v>120.16</v>
      </c>
      <c r="J2412" s="55">
        <v>36499</v>
      </c>
      <c r="K2412" s="15">
        <v>0</v>
      </c>
      <c r="L2412" s="15" t="s">
        <v>41</v>
      </c>
      <c r="M2412" s="62" t="s">
        <v>14</v>
      </c>
      <c r="N2412" s="56" t="s">
        <v>177</v>
      </c>
      <c r="O2412" s="56" t="s">
        <v>873</v>
      </c>
      <c r="S2412" s="56" t="s">
        <v>465</v>
      </c>
      <c r="T2412" s="57" t="s">
        <v>273</v>
      </c>
      <c r="U2412" s="57">
        <v>2</v>
      </c>
      <c r="V2412" s="125">
        <v>120.16</v>
      </c>
      <c r="W2412" s="125" t="s">
        <v>1017</v>
      </c>
      <c r="X2412" s="65">
        <v>45386</v>
      </c>
      <c r="Y2412" s="65">
        <v>45386</v>
      </c>
      <c r="Z2412" s="69" t="s">
        <v>1080</v>
      </c>
      <c r="AA2412" s="322">
        <v>57834</v>
      </c>
      <c r="AB2412" s="56">
        <v>84</v>
      </c>
      <c r="AC2412" s="56">
        <v>42</v>
      </c>
      <c r="AD2412" s="65">
        <v>46664</v>
      </c>
      <c r="AE2412" s="117">
        <v>635.29999999999995</v>
      </c>
      <c r="AF2412" s="117"/>
      <c r="AP2412" s="58"/>
      <c r="AQ2412" s="58"/>
      <c r="AR2412" s="58"/>
      <c r="AW2412" s="56"/>
      <c r="BD2412" s="56"/>
      <c r="CS2412" s="58">
        <f>+AL2412+AT2412</f>
        <v>0</v>
      </c>
      <c r="CT2412" s="76">
        <f>+BA2412+BG2412+BM2412+BS2412+BY2412+CE2412+CK2412+CQ2412</f>
        <v>0</v>
      </c>
      <c r="CU2412" s="76">
        <f>+CS2412-CT2412</f>
        <v>0</v>
      </c>
      <c r="CV2412" s="81">
        <f>+AE2412-AL2412-AT2412</f>
        <v>635.29999999999995</v>
      </c>
    </row>
    <row r="2413" spans="1:100">
      <c r="A2413" s="56" t="s">
        <v>872</v>
      </c>
      <c r="B2413" s="13">
        <v>132</v>
      </c>
      <c r="C2413" s="15" t="s">
        <v>402</v>
      </c>
      <c r="D2413" s="15" t="s">
        <v>403</v>
      </c>
      <c r="E2413" s="13"/>
      <c r="F2413" s="13"/>
      <c r="G2413" s="13" t="s">
        <v>273</v>
      </c>
      <c r="H2413" s="13">
        <v>2</v>
      </c>
      <c r="I2413" s="55">
        <v>120.16</v>
      </c>
      <c r="J2413" s="55">
        <v>36499</v>
      </c>
      <c r="K2413" s="15">
        <v>0</v>
      </c>
      <c r="L2413" s="15" t="s">
        <v>41</v>
      </c>
      <c r="M2413" s="62" t="s">
        <v>14</v>
      </c>
      <c r="N2413" s="56" t="s">
        <v>177</v>
      </c>
      <c r="O2413" s="56" t="s">
        <v>873</v>
      </c>
      <c r="S2413" s="56" t="s">
        <v>465</v>
      </c>
      <c r="T2413" s="57" t="s">
        <v>273</v>
      </c>
      <c r="U2413" s="57">
        <v>2</v>
      </c>
      <c r="V2413" s="125">
        <v>120.16</v>
      </c>
      <c r="W2413" s="125" t="s">
        <v>1017</v>
      </c>
      <c r="X2413" s="65">
        <v>45386</v>
      </c>
      <c r="Y2413" s="65">
        <v>45386</v>
      </c>
      <c r="Z2413" s="69" t="s">
        <v>1080</v>
      </c>
      <c r="AA2413" s="322">
        <v>57834</v>
      </c>
      <c r="AB2413" s="56">
        <v>84</v>
      </c>
      <c r="AC2413" s="56">
        <v>43</v>
      </c>
      <c r="AD2413" s="65">
        <v>46695</v>
      </c>
      <c r="AE2413" s="117">
        <v>635.29999999999995</v>
      </c>
      <c r="AF2413" s="117"/>
      <c r="AP2413" s="58"/>
      <c r="AQ2413" s="58"/>
      <c r="AR2413" s="58"/>
      <c r="AW2413" s="56"/>
      <c r="BD2413" s="56"/>
      <c r="CS2413" s="58">
        <f>+AL2413+AT2413</f>
        <v>0</v>
      </c>
      <c r="CT2413" s="76">
        <f>+BA2413+BG2413+BM2413+BS2413+BY2413+CE2413+CK2413+CQ2413</f>
        <v>0</v>
      </c>
      <c r="CU2413" s="76">
        <f>+CS2413-CT2413</f>
        <v>0</v>
      </c>
      <c r="CV2413" s="81">
        <f>+AE2413-AL2413-AT2413</f>
        <v>635.29999999999995</v>
      </c>
    </row>
    <row r="2414" spans="1:100">
      <c r="A2414" s="56" t="s">
        <v>872</v>
      </c>
      <c r="B2414" s="13">
        <v>132</v>
      </c>
      <c r="C2414" s="15" t="s">
        <v>402</v>
      </c>
      <c r="D2414" s="15" t="s">
        <v>403</v>
      </c>
      <c r="E2414" s="13"/>
      <c r="F2414" s="13"/>
      <c r="G2414" s="13" t="s">
        <v>273</v>
      </c>
      <c r="H2414" s="13">
        <v>2</v>
      </c>
      <c r="I2414" s="55">
        <v>120.16</v>
      </c>
      <c r="J2414" s="55">
        <v>36499</v>
      </c>
      <c r="K2414" s="15">
        <v>0</v>
      </c>
      <c r="L2414" s="15" t="s">
        <v>41</v>
      </c>
      <c r="M2414" s="62" t="s">
        <v>14</v>
      </c>
      <c r="N2414" s="56" t="s">
        <v>177</v>
      </c>
      <c r="O2414" s="56" t="s">
        <v>873</v>
      </c>
      <c r="S2414" s="56" t="s">
        <v>465</v>
      </c>
      <c r="T2414" s="57" t="s">
        <v>273</v>
      </c>
      <c r="U2414" s="57">
        <v>2</v>
      </c>
      <c r="V2414" s="125">
        <v>120.16</v>
      </c>
      <c r="W2414" s="125" t="s">
        <v>1017</v>
      </c>
      <c r="X2414" s="65">
        <v>45386</v>
      </c>
      <c r="Y2414" s="65">
        <v>45386</v>
      </c>
      <c r="Z2414" s="69" t="s">
        <v>1080</v>
      </c>
      <c r="AA2414" s="322">
        <v>57834</v>
      </c>
      <c r="AB2414" s="56">
        <v>84</v>
      </c>
      <c r="AC2414" s="56">
        <v>44</v>
      </c>
      <c r="AD2414" s="65">
        <v>46725</v>
      </c>
      <c r="AE2414" s="117">
        <v>635.29999999999995</v>
      </c>
      <c r="AF2414" s="117"/>
      <c r="AP2414" s="58"/>
      <c r="AQ2414" s="58"/>
      <c r="AR2414" s="58"/>
      <c r="AW2414" s="56"/>
      <c r="BD2414" s="56"/>
      <c r="CS2414" s="58">
        <f>+AL2414+AT2414</f>
        <v>0</v>
      </c>
      <c r="CT2414" s="76">
        <f>+BA2414+BG2414+BM2414+BS2414+BY2414+CE2414+CK2414+CQ2414</f>
        <v>0</v>
      </c>
      <c r="CU2414" s="76">
        <f>+CS2414-CT2414</f>
        <v>0</v>
      </c>
      <c r="CV2414" s="81">
        <f>+AE2414-AL2414-AT2414</f>
        <v>635.29999999999995</v>
      </c>
    </row>
    <row r="2415" spans="1:100">
      <c r="A2415" s="56" t="s">
        <v>872</v>
      </c>
      <c r="B2415" s="13">
        <v>132</v>
      </c>
      <c r="C2415" s="15" t="s">
        <v>402</v>
      </c>
      <c r="D2415" s="15" t="s">
        <v>403</v>
      </c>
      <c r="E2415" s="13"/>
      <c r="F2415" s="13"/>
      <c r="G2415" s="13" t="s">
        <v>273</v>
      </c>
      <c r="H2415" s="13">
        <v>2</v>
      </c>
      <c r="I2415" s="55">
        <v>120.16</v>
      </c>
      <c r="J2415" s="55">
        <v>36499</v>
      </c>
      <c r="K2415" s="15">
        <v>0</v>
      </c>
      <c r="L2415" s="15" t="s">
        <v>41</v>
      </c>
      <c r="M2415" s="62" t="s">
        <v>14</v>
      </c>
      <c r="N2415" s="56" t="s">
        <v>177</v>
      </c>
      <c r="O2415" s="56" t="s">
        <v>873</v>
      </c>
      <c r="S2415" s="56" t="s">
        <v>465</v>
      </c>
      <c r="T2415" s="57" t="s">
        <v>273</v>
      </c>
      <c r="U2415" s="57">
        <v>2</v>
      </c>
      <c r="V2415" s="125">
        <v>120.16</v>
      </c>
      <c r="W2415" s="125" t="s">
        <v>1017</v>
      </c>
      <c r="X2415" s="65">
        <v>45386</v>
      </c>
      <c r="Y2415" s="65">
        <v>45386</v>
      </c>
      <c r="Z2415" s="69" t="s">
        <v>1080</v>
      </c>
      <c r="AA2415" s="322">
        <v>57834</v>
      </c>
      <c r="AB2415" s="56">
        <v>84</v>
      </c>
      <c r="AC2415" s="56">
        <v>45</v>
      </c>
      <c r="AD2415" s="65">
        <v>46756</v>
      </c>
      <c r="AE2415" s="117">
        <v>635.29999999999995</v>
      </c>
      <c r="AF2415" s="117"/>
      <c r="AP2415" s="58"/>
      <c r="AQ2415" s="58"/>
      <c r="AR2415" s="58"/>
      <c r="AW2415" s="56"/>
      <c r="BD2415" s="56"/>
      <c r="CS2415" s="58">
        <f>+AL2415+AT2415</f>
        <v>0</v>
      </c>
      <c r="CT2415" s="76">
        <f>+BA2415+BG2415+BM2415+BS2415+BY2415+CE2415+CK2415+CQ2415</f>
        <v>0</v>
      </c>
      <c r="CU2415" s="76">
        <f>+CS2415-CT2415</f>
        <v>0</v>
      </c>
      <c r="CV2415" s="81">
        <f>+AE2415-AL2415-AT2415</f>
        <v>635.29999999999995</v>
      </c>
    </row>
    <row r="2416" spans="1:100">
      <c r="A2416" s="56" t="s">
        <v>872</v>
      </c>
      <c r="B2416" s="13">
        <v>132</v>
      </c>
      <c r="C2416" s="15" t="s">
        <v>402</v>
      </c>
      <c r="D2416" s="15" t="s">
        <v>403</v>
      </c>
      <c r="E2416" s="13"/>
      <c r="F2416" s="13"/>
      <c r="G2416" s="13" t="s">
        <v>273</v>
      </c>
      <c r="H2416" s="13">
        <v>2</v>
      </c>
      <c r="I2416" s="55">
        <v>120.16</v>
      </c>
      <c r="J2416" s="55">
        <v>36499</v>
      </c>
      <c r="K2416" s="15">
        <v>0</v>
      </c>
      <c r="L2416" s="15" t="s">
        <v>41</v>
      </c>
      <c r="M2416" s="62" t="s">
        <v>14</v>
      </c>
      <c r="N2416" s="56" t="s">
        <v>177</v>
      </c>
      <c r="O2416" s="56" t="s">
        <v>873</v>
      </c>
      <c r="S2416" s="56" t="s">
        <v>465</v>
      </c>
      <c r="T2416" s="57" t="s">
        <v>273</v>
      </c>
      <c r="U2416" s="57">
        <v>2</v>
      </c>
      <c r="V2416" s="125">
        <v>120.16</v>
      </c>
      <c r="W2416" s="125" t="s">
        <v>1017</v>
      </c>
      <c r="X2416" s="65">
        <v>45386</v>
      </c>
      <c r="Y2416" s="65">
        <v>45386</v>
      </c>
      <c r="Z2416" s="69" t="s">
        <v>1080</v>
      </c>
      <c r="AA2416" s="322">
        <v>57834</v>
      </c>
      <c r="AB2416" s="56">
        <v>84</v>
      </c>
      <c r="AC2416" s="56">
        <v>46</v>
      </c>
      <c r="AD2416" s="65">
        <v>46787</v>
      </c>
      <c r="AE2416" s="117">
        <v>635.29999999999995</v>
      </c>
      <c r="AF2416" s="117"/>
      <c r="AP2416" s="58"/>
      <c r="AQ2416" s="58"/>
      <c r="AR2416" s="58"/>
      <c r="AW2416" s="56"/>
      <c r="BD2416" s="56"/>
      <c r="CS2416" s="58">
        <f>+AL2416+AT2416</f>
        <v>0</v>
      </c>
      <c r="CT2416" s="76">
        <f>+BA2416+BG2416+BM2416+BS2416+BY2416+CE2416+CK2416+CQ2416</f>
        <v>0</v>
      </c>
      <c r="CU2416" s="76">
        <f>+CS2416-CT2416</f>
        <v>0</v>
      </c>
      <c r="CV2416" s="81">
        <f>+AE2416-AL2416-AT2416</f>
        <v>635.29999999999995</v>
      </c>
    </row>
    <row r="2417" spans="1:100">
      <c r="A2417" s="56" t="s">
        <v>872</v>
      </c>
      <c r="B2417" s="13">
        <v>132</v>
      </c>
      <c r="C2417" s="15" t="s">
        <v>402</v>
      </c>
      <c r="D2417" s="15" t="s">
        <v>403</v>
      </c>
      <c r="E2417" s="13"/>
      <c r="F2417" s="13"/>
      <c r="G2417" s="13" t="s">
        <v>273</v>
      </c>
      <c r="H2417" s="13">
        <v>2</v>
      </c>
      <c r="I2417" s="55">
        <v>120.16</v>
      </c>
      <c r="J2417" s="55">
        <v>36499</v>
      </c>
      <c r="K2417" s="15">
        <v>0</v>
      </c>
      <c r="L2417" s="15" t="s">
        <v>41</v>
      </c>
      <c r="M2417" s="62" t="s">
        <v>14</v>
      </c>
      <c r="N2417" s="56" t="s">
        <v>177</v>
      </c>
      <c r="O2417" s="56" t="s">
        <v>873</v>
      </c>
      <c r="S2417" s="56" t="s">
        <v>465</v>
      </c>
      <c r="T2417" s="57" t="s">
        <v>273</v>
      </c>
      <c r="U2417" s="57">
        <v>2</v>
      </c>
      <c r="V2417" s="125">
        <v>120.16</v>
      </c>
      <c r="W2417" s="125" t="s">
        <v>1017</v>
      </c>
      <c r="X2417" s="65">
        <v>45386</v>
      </c>
      <c r="Y2417" s="65">
        <v>45386</v>
      </c>
      <c r="Z2417" s="69" t="s">
        <v>1080</v>
      </c>
      <c r="AA2417" s="322">
        <v>57834</v>
      </c>
      <c r="AB2417" s="56">
        <v>84</v>
      </c>
      <c r="AC2417" s="56">
        <v>47</v>
      </c>
      <c r="AD2417" s="65">
        <v>46816</v>
      </c>
      <c r="AE2417" s="117">
        <v>635.29999999999995</v>
      </c>
      <c r="AF2417" s="117"/>
      <c r="AP2417" s="58"/>
      <c r="AQ2417" s="58"/>
      <c r="AR2417" s="58"/>
      <c r="AW2417" s="56"/>
      <c r="BD2417" s="56"/>
      <c r="CS2417" s="58">
        <f>+AL2417+AT2417</f>
        <v>0</v>
      </c>
      <c r="CT2417" s="76">
        <f>+BA2417+BG2417+BM2417+BS2417+BY2417+CE2417+CK2417+CQ2417</f>
        <v>0</v>
      </c>
      <c r="CU2417" s="76">
        <f>+CS2417-CT2417</f>
        <v>0</v>
      </c>
      <c r="CV2417" s="81">
        <f>+AE2417-AL2417-AT2417</f>
        <v>635.29999999999995</v>
      </c>
    </row>
    <row r="2418" spans="1:100">
      <c r="A2418" s="56" t="s">
        <v>872</v>
      </c>
      <c r="B2418" s="13">
        <v>132</v>
      </c>
      <c r="C2418" s="15" t="s">
        <v>402</v>
      </c>
      <c r="D2418" s="15" t="s">
        <v>403</v>
      </c>
      <c r="E2418" s="13"/>
      <c r="F2418" s="13"/>
      <c r="G2418" s="13" t="s">
        <v>273</v>
      </c>
      <c r="H2418" s="13">
        <v>2</v>
      </c>
      <c r="I2418" s="55">
        <v>120.16</v>
      </c>
      <c r="J2418" s="55">
        <v>36499</v>
      </c>
      <c r="K2418" s="15">
        <v>0</v>
      </c>
      <c r="L2418" s="15" t="s">
        <v>41</v>
      </c>
      <c r="M2418" s="62" t="s">
        <v>14</v>
      </c>
      <c r="N2418" s="56" t="s">
        <v>177</v>
      </c>
      <c r="O2418" s="56" t="s">
        <v>873</v>
      </c>
      <c r="S2418" s="56" t="s">
        <v>465</v>
      </c>
      <c r="T2418" s="57" t="s">
        <v>273</v>
      </c>
      <c r="U2418" s="57">
        <v>2</v>
      </c>
      <c r="V2418" s="125">
        <v>120.16</v>
      </c>
      <c r="W2418" s="125" t="s">
        <v>1017</v>
      </c>
      <c r="X2418" s="65">
        <v>45386</v>
      </c>
      <c r="Y2418" s="65">
        <v>45386</v>
      </c>
      <c r="Z2418" s="69" t="s">
        <v>1080</v>
      </c>
      <c r="AA2418" s="322">
        <v>57834</v>
      </c>
      <c r="AB2418" s="56">
        <v>84</v>
      </c>
      <c r="AC2418" s="56">
        <v>48</v>
      </c>
      <c r="AD2418" s="65">
        <v>46847</v>
      </c>
      <c r="AE2418" s="117">
        <v>635.29999999999995</v>
      </c>
      <c r="AF2418" s="117"/>
      <c r="AP2418" s="58"/>
      <c r="AQ2418" s="58"/>
      <c r="AR2418" s="58"/>
      <c r="AW2418" s="56"/>
      <c r="BD2418" s="56"/>
      <c r="CS2418" s="58">
        <f>+AL2418+AT2418</f>
        <v>0</v>
      </c>
      <c r="CT2418" s="76">
        <f>+BA2418+BG2418+BM2418+BS2418+BY2418+CE2418+CK2418+CQ2418</f>
        <v>0</v>
      </c>
      <c r="CU2418" s="76">
        <f>+CS2418-CT2418</f>
        <v>0</v>
      </c>
      <c r="CV2418" s="81">
        <f>+AE2418-AL2418-AT2418</f>
        <v>635.29999999999995</v>
      </c>
    </row>
    <row r="2419" spans="1:100">
      <c r="A2419" s="56" t="s">
        <v>872</v>
      </c>
      <c r="B2419" s="13">
        <v>132</v>
      </c>
      <c r="C2419" s="15" t="s">
        <v>402</v>
      </c>
      <c r="D2419" s="15" t="s">
        <v>403</v>
      </c>
      <c r="E2419" s="13"/>
      <c r="F2419" s="13"/>
      <c r="G2419" s="13" t="s">
        <v>273</v>
      </c>
      <c r="H2419" s="13">
        <v>2</v>
      </c>
      <c r="I2419" s="55">
        <v>120.16</v>
      </c>
      <c r="J2419" s="55">
        <v>36499</v>
      </c>
      <c r="K2419" s="15">
        <v>0</v>
      </c>
      <c r="L2419" s="15" t="s">
        <v>41</v>
      </c>
      <c r="M2419" s="62" t="s">
        <v>14</v>
      </c>
      <c r="N2419" s="56" t="s">
        <v>177</v>
      </c>
      <c r="O2419" s="56" t="s">
        <v>873</v>
      </c>
      <c r="S2419" s="56" t="s">
        <v>465</v>
      </c>
      <c r="T2419" s="57" t="s">
        <v>273</v>
      </c>
      <c r="U2419" s="57">
        <v>2</v>
      </c>
      <c r="V2419" s="125">
        <v>120.16</v>
      </c>
      <c r="W2419" s="125" t="s">
        <v>1017</v>
      </c>
      <c r="X2419" s="65">
        <v>45386</v>
      </c>
      <c r="Y2419" s="65">
        <v>45386</v>
      </c>
      <c r="Z2419" s="69" t="s">
        <v>1080</v>
      </c>
      <c r="AA2419" s="322">
        <v>57834</v>
      </c>
      <c r="AB2419" s="56">
        <v>84</v>
      </c>
      <c r="AC2419" s="56">
        <v>49</v>
      </c>
      <c r="AD2419" s="65">
        <v>46877</v>
      </c>
      <c r="AE2419" s="117">
        <v>635.29999999999995</v>
      </c>
      <c r="AF2419" s="117"/>
      <c r="AP2419" s="58"/>
      <c r="AQ2419" s="58"/>
      <c r="AR2419" s="58"/>
      <c r="AW2419" s="56"/>
      <c r="BD2419" s="56"/>
      <c r="CS2419" s="58">
        <f>+AL2419+AT2419</f>
        <v>0</v>
      </c>
      <c r="CT2419" s="76">
        <f>+BA2419+BG2419+BM2419+BS2419+BY2419+CE2419+CK2419+CQ2419</f>
        <v>0</v>
      </c>
      <c r="CU2419" s="76">
        <f>+CS2419-CT2419</f>
        <v>0</v>
      </c>
      <c r="CV2419" s="81">
        <f>+AE2419-AL2419-AT2419</f>
        <v>635.29999999999995</v>
      </c>
    </row>
    <row r="2420" spans="1:100">
      <c r="A2420" s="56" t="s">
        <v>872</v>
      </c>
      <c r="B2420" s="13">
        <v>132</v>
      </c>
      <c r="C2420" s="15" t="s">
        <v>402</v>
      </c>
      <c r="D2420" s="15" t="s">
        <v>403</v>
      </c>
      <c r="E2420" s="13"/>
      <c r="F2420" s="13"/>
      <c r="G2420" s="13" t="s">
        <v>273</v>
      </c>
      <c r="H2420" s="13">
        <v>2</v>
      </c>
      <c r="I2420" s="55">
        <v>120.16</v>
      </c>
      <c r="J2420" s="55">
        <v>36499</v>
      </c>
      <c r="K2420" s="15">
        <v>0</v>
      </c>
      <c r="L2420" s="15" t="s">
        <v>41</v>
      </c>
      <c r="M2420" s="62" t="s">
        <v>14</v>
      </c>
      <c r="N2420" s="56" t="s">
        <v>177</v>
      </c>
      <c r="O2420" s="56" t="s">
        <v>873</v>
      </c>
      <c r="S2420" s="56" t="s">
        <v>465</v>
      </c>
      <c r="T2420" s="57" t="s">
        <v>273</v>
      </c>
      <c r="U2420" s="57">
        <v>2</v>
      </c>
      <c r="V2420" s="125">
        <v>120.16</v>
      </c>
      <c r="W2420" s="125" t="s">
        <v>1017</v>
      </c>
      <c r="X2420" s="65">
        <v>45386</v>
      </c>
      <c r="Y2420" s="65">
        <v>45386</v>
      </c>
      <c r="Z2420" s="69" t="s">
        <v>1080</v>
      </c>
      <c r="AA2420" s="322">
        <v>57834</v>
      </c>
      <c r="AB2420" s="56">
        <v>84</v>
      </c>
      <c r="AC2420" s="56">
        <v>50</v>
      </c>
      <c r="AD2420" s="65">
        <v>46908</v>
      </c>
      <c r="AE2420" s="117">
        <v>635.29999999999995</v>
      </c>
      <c r="AF2420" s="117"/>
      <c r="AP2420" s="58"/>
      <c r="AQ2420" s="58"/>
      <c r="AR2420" s="58"/>
      <c r="AW2420" s="56"/>
      <c r="BD2420" s="56"/>
      <c r="CS2420" s="58">
        <f>+AL2420+AT2420</f>
        <v>0</v>
      </c>
      <c r="CT2420" s="76">
        <f>+BA2420+BG2420+BM2420+BS2420+BY2420+CE2420+CK2420+CQ2420</f>
        <v>0</v>
      </c>
      <c r="CU2420" s="76">
        <f>+CS2420-CT2420</f>
        <v>0</v>
      </c>
      <c r="CV2420" s="81">
        <f>+AE2420-AL2420-AT2420</f>
        <v>635.29999999999995</v>
      </c>
    </row>
    <row r="2421" spans="1:100">
      <c r="A2421" s="56" t="s">
        <v>872</v>
      </c>
      <c r="B2421" s="13">
        <v>132</v>
      </c>
      <c r="C2421" s="15" t="s">
        <v>402</v>
      </c>
      <c r="D2421" s="15" t="s">
        <v>403</v>
      </c>
      <c r="E2421" s="13"/>
      <c r="F2421" s="13"/>
      <c r="G2421" s="13" t="s">
        <v>273</v>
      </c>
      <c r="H2421" s="13">
        <v>2</v>
      </c>
      <c r="I2421" s="55">
        <v>120.16</v>
      </c>
      <c r="J2421" s="55">
        <v>36499</v>
      </c>
      <c r="K2421" s="15">
        <v>0</v>
      </c>
      <c r="L2421" s="15" t="s">
        <v>41</v>
      </c>
      <c r="M2421" s="62" t="s">
        <v>14</v>
      </c>
      <c r="N2421" s="56" t="s">
        <v>177</v>
      </c>
      <c r="O2421" s="56" t="s">
        <v>873</v>
      </c>
      <c r="S2421" s="56" t="s">
        <v>465</v>
      </c>
      <c r="T2421" s="57" t="s">
        <v>273</v>
      </c>
      <c r="U2421" s="57">
        <v>2</v>
      </c>
      <c r="V2421" s="125">
        <v>120.16</v>
      </c>
      <c r="W2421" s="125" t="s">
        <v>1017</v>
      </c>
      <c r="X2421" s="65">
        <v>45386</v>
      </c>
      <c r="Y2421" s="65">
        <v>45386</v>
      </c>
      <c r="Z2421" s="69" t="s">
        <v>1080</v>
      </c>
      <c r="AA2421" s="322">
        <v>57834</v>
      </c>
      <c r="AB2421" s="56">
        <v>84</v>
      </c>
      <c r="AC2421" s="56">
        <v>51</v>
      </c>
      <c r="AD2421" s="65">
        <v>46938</v>
      </c>
      <c r="AE2421" s="117">
        <v>635.29999999999995</v>
      </c>
      <c r="AF2421" s="117"/>
      <c r="AP2421" s="58"/>
      <c r="AQ2421" s="58"/>
      <c r="AR2421" s="58"/>
      <c r="AW2421" s="56"/>
      <c r="BD2421" s="56"/>
      <c r="CS2421" s="58">
        <f>+AL2421+AT2421</f>
        <v>0</v>
      </c>
      <c r="CT2421" s="76">
        <f>+BA2421+BG2421+BM2421+BS2421+BY2421+CE2421+CK2421+CQ2421</f>
        <v>0</v>
      </c>
      <c r="CU2421" s="76">
        <f>+CS2421-CT2421</f>
        <v>0</v>
      </c>
      <c r="CV2421" s="81">
        <f>+AE2421-AL2421-AT2421</f>
        <v>635.29999999999995</v>
      </c>
    </row>
    <row r="2422" spans="1:100">
      <c r="A2422" s="56" t="s">
        <v>872</v>
      </c>
      <c r="B2422" s="13">
        <v>132</v>
      </c>
      <c r="C2422" s="15" t="s">
        <v>402</v>
      </c>
      <c r="D2422" s="15" t="s">
        <v>403</v>
      </c>
      <c r="E2422" s="13"/>
      <c r="F2422" s="13"/>
      <c r="G2422" s="13" t="s">
        <v>273</v>
      </c>
      <c r="H2422" s="13">
        <v>2</v>
      </c>
      <c r="I2422" s="55">
        <v>120.16</v>
      </c>
      <c r="J2422" s="55">
        <v>36499</v>
      </c>
      <c r="K2422" s="15">
        <v>0</v>
      </c>
      <c r="L2422" s="15" t="s">
        <v>41</v>
      </c>
      <c r="M2422" s="62" t="s">
        <v>14</v>
      </c>
      <c r="N2422" s="56" t="s">
        <v>177</v>
      </c>
      <c r="O2422" s="56" t="s">
        <v>873</v>
      </c>
      <c r="S2422" s="56" t="s">
        <v>465</v>
      </c>
      <c r="T2422" s="57" t="s">
        <v>273</v>
      </c>
      <c r="U2422" s="57">
        <v>2</v>
      </c>
      <c r="V2422" s="125">
        <v>120.16</v>
      </c>
      <c r="W2422" s="125" t="s">
        <v>1017</v>
      </c>
      <c r="X2422" s="65">
        <v>45386</v>
      </c>
      <c r="Y2422" s="65">
        <v>45386</v>
      </c>
      <c r="Z2422" s="69" t="s">
        <v>1080</v>
      </c>
      <c r="AA2422" s="322">
        <v>57834</v>
      </c>
      <c r="AB2422" s="56">
        <v>84</v>
      </c>
      <c r="AC2422" s="56">
        <v>52</v>
      </c>
      <c r="AD2422" s="65">
        <v>46969</v>
      </c>
      <c r="AE2422" s="117">
        <v>635.29999999999995</v>
      </c>
      <c r="AF2422" s="117"/>
      <c r="AP2422" s="58"/>
      <c r="AQ2422" s="58"/>
      <c r="AR2422" s="58"/>
      <c r="AW2422" s="56"/>
      <c r="BD2422" s="56"/>
      <c r="CS2422" s="58">
        <f>+AL2422+AT2422</f>
        <v>0</v>
      </c>
      <c r="CT2422" s="76">
        <f>+BA2422+BG2422+BM2422+BS2422+BY2422+CE2422+CK2422+CQ2422</f>
        <v>0</v>
      </c>
      <c r="CU2422" s="76">
        <f>+CS2422-CT2422</f>
        <v>0</v>
      </c>
      <c r="CV2422" s="81">
        <f>+AE2422-AL2422-AT2422</f>
        <v>635.29999999999995</v>
      </c>
    </row>
    <row r="2423" spans="1:100">
      <c r="A2423" s="56" t="s">
        <v>872</v>
      </c>
      <c r="B2423" s="13">
        <v>132</v>
      </c>
      <c r="C2423" s="15" t="s">
        <v>402</v>
      </c>
      <c r="D2423" s="15" t="s">
        <v>403</v>
      </c>
      <c r="E2423" s="13"/>
      <c r="F2423" s="13"/>
      <c r="G2423" s="13" t="s">
        <v>273</v>
      </c>
      <c r="H2423" s="13">
        <v>2</v>
      </c>
      <c r="I2423" s="55">
        <v>120.16</v>
      </c>
      <c r="J2423" s="55">
        <v>36499</v>
      </c>
      <c r="K2423" s="15">
        <v>0</v>
      </c>
      <c r="L2423" s="15" t="s">
        <v>41</v>
      </c>
      <c r="M2423" s="62" t="s">
        <v>14</v>
      </c>
      <c r="N2423" s="56" t="s">
        <v>177</v>
      </c>
      <c r="O2423" s="56" t="s">
        <v>873</v>
      </c>
      <c r="S2423" s="56" t="s">
        <v>465</v>
      </c>
      <c r="T2423" s="57" t="s">
        <v>273</v>
      </c>
      <c r="U2423" s="57">
        <v>2</v>
      </c>
      <c r="V2423" s="125">
        <v>120.16</v>
      </c>
      <c r="W2423" s="125" t="s">
        <v>1017</v>
      </c>
      <c r="X2423" s="65">
        <v>45386</v>
      </c>
      <c r="Y2423" s="65">
        <v>45386</v>
      </c>
      <c r="Z2423" s="69" t="s">
        <v>1080</v>
      </c>
      <c r="AA2423" s="322">
        <v>57834</v>
      </c>
      <c r="AB2423" s="56">
        <v>84</v>
      </c>
      <c r="AC2423" s="56">
        <v>53</v>
      </c>
      <c r="AD2423" s="65">
        <v>47000</v>
      </c>
      <c r="AE2423" s="117">
        <v>635.29999999999995</v>
      </c>
      <c r="AF2423" s="117"/>
      <c r="AP2423" s="58"/>
      <c r="AQ2423" s="58"/>
      <c r="AR2423" s="58"/>
      <c r="AW2423" s="56"/>
      <c r="BD2423" s="56"/>
      <c r="CS2423" s="58">
        <f>+AL2423+AT2423</f>
        <v>0</v>
      </c>
      <c r="CT2423" s="76">
        <f>+BA2423+BG2423+BM2423+BS2423+BY2423+CE2423+CK2423+CQ2423</f>
        <v>0</v>
      </c>
      <c r="CU2423" s="76">
        <f>+CS2423-CT2423</f>
        <v>0</v>
      </c>
      <c r="CV2423" s="81">
        <f>+AE2423-AL2423-AT2423</f>
        <v>635.29999999999995</v>
      </c>
    </row>
    <row r="2424" spans="1:100">
      <c r="A2424" s="56" t="s">
        <v>872</v>
      </c>
      <c r="B2424" s="13">
        <v>132</v>
      </c>
      <c r="C2424" s="15" t="s">
        <v>402</v>
      </c>
      <c r="D2424" s="15" t="s">
        <v>403</v>
      </c>
      <c r="E2424" s="13"/>
      <c r="F2424" s="13"/>
      <c r="G2424" s="13" t="s">
        <v>273</v>
      </c>
      <c r="H2424" s="13">
        <v>2</v>
      </c>
      <c r="I2424" s="55">
        <v>120.16</v>
      </c>
      <c r="J2424" s="55">
        <v>36499</v>
      </c>
      <c r="K2424" s="15">
        <v>0</v>
      </c>
      <c r="L2424" s="15" t="s">
        <v>41</v>
      </c>
      <c r="M2424" s="62" t="s">
        <v>14</v>
      </c>
      <c r="N2424" s="56" t="s">
        <v>177</v>
      </c>
      <c r="O2424" s="56" t="s">
        <v>873</v>
      </c>
      <c r="S2424" s="56" t="s">
        <v>465</v>
      </c>
      <c r="T2424" s="57" t="s">
        <v>273</v>
      </c>
      <c r="U2424" s="57">
        <v>2</v>
      </c>
      <c r="V2424" s="125">
        <v>120.16</v>
      </c>
      <c r="W2424" s="125" t="s">
        <v>1017</v>
      </c>
      <c r="X2424" s="65">
        <v>45386</v>
      </c>
      <c r="Y2424" s="65">
        <v>45386</v>
      </c>
      <c r="Z2424" s="69" t="s">
        <v>1080</v>
      </c>
      <c r="AA2424" s="322">
        <v>57834</v>
      </c>
      <c r="AB2424" s="56">
        <v>84</v>
      </c>
      <c r="AC2424" s="56">
        <v>54</v>
      </c>
      <c r="AD2424" s="65">
        <v>47030</v>
      </c>
      <c r="AE2424" s="117">
        <v>635.29999999999995</v>
      </c>
      <c r="AF2424" s="117"/>
      <c r="AP2424" s="58"/>
      <c r="AQ2424" s="58"/>
      <c r="AR2424" s="58"/>
      <c r="AW2424" s="56"/>
      <c r="BD2424" s="56"/>
      <c r="CS2424" s="58">
        <f>+AL2424+AT2424</f>
        <v>0</v>
      </c>
      <c r="CT2424" s="76">
        <f>+BA2424+BG2424+BM2424+BS2424+BY2424+CE2424+CK2424+CQ2424</f>
        <v>0</v>
      </c>
      <c r="CU2424" s="76">
        <f>+CS2424-CT2424</f>
        <v>0</v>
      </c>
      <c r="CV2424" s="81">
        <f>+AE2424-AL2424-AT2424</f>
        <v>635.29999999999995</v>
      </c>
    </row>
    <row r="2425" spans="1:100">
      <c r="A2425" s="56" t="s">
        <v>872</v>
      </c>
      <c r="B2425" s="13">
        <v>132</v>
      </c>
      <c r="C2425" s="15" t="s">
        <v>402</v>
      </c>
      <c r="D2425" s="15" t="s">
        <v>403</v>
      </c>
      <c r="E2425" s="13"/>
      <c r="F2425" s="13"/>
      <c r="G2425" s="13" t="s">
        <v>273</v>
      </c>
      <c r="H2425" s="13">
        <v>2</v>
      </c>
      <c r="I2425" s="55">
        <v>120.16</v>
      </c>
      <c r="J2425" s="55">
        <v>36499</v>
      </c>
      <c r="K2425" s="15">
        <v>0</v>
      </c>
      <c r="L2425" s="15" t="s">
        <v>41</v>
      </c>
      <c r="M2425" s="62" t="s">
        <v>14</v>
      </c>
      <c r="N2425" s="56" t="s">
        <v>177</v>
      </c>
      <c r="O2425" s="56" t="s">
        <v>873</v>
      </c>
      <c r="S2425" s="56" t="s">
        <v>465</v>
      </c>
      <c r="T2425" s="57" t="s">
        <v>273</v>
      </c>
      <c r="U2425" s="57">
        <v>2</v>
      </c>
      <c r="V2425" s="125">
        <v>120.16</v>
      </c>
      <c r="W2425" s="125" t="s">
        <v>1017</v>
      </c>
      <c r="X2425" s="65">
        <v>45386</v>
      </c>
      <c r="Y2425" s="65">
        <v>45386</v>
      </c>
      <c r="Z2425" s="69" t="s">
        <v>1080</v>
      </c>
      <c r="AA2425" s="322">
        <v>57834</v>
      </c>
      <c r="AB2425" s="56">
        <v>84</v>
      </c>
      <c r="AC2425" s="56">
        <v>55</v>
      </c>
      <c r="AD2425" s="65">
        <v>47061</v>
      </c>
      <c r="AE2425" s="117">
        <v>635.29999999999995</v>
      </c>
      <c r="AF2425" s="117"/>
      <c r="AP2425" s="58"/>
      <c r="AQ2425" s="58"/>
      <c r="AR2425" s="58"/>
      <c r="AW2425" s="56"/>
      <c r="BD2425" s="56"/>
      <c r="CS2425" s="58">
        <f>+AL2425+AT2425</f>
        <v>0</v>
      </c>
      <c r="CT2425" s="76">
        <f>+BA2425+BG2425+BM2425+BS2425+BY2425+CE2425+CK2425+CQ2425</f>
        <v>0</v>
      </c>
      <c r="CU2425" s="76">
        <f>+CS2425-CT2425</f>
        <v>0</v>
      </c>
      <c r="CV2425" s="81">
        <f>+AE2425-AL2425-AT2425</f>
        <v>635.29999999999995</v>
      </c>
    </row>
    <row r="2426" spans="1:100">
      <c r="A2426" s="56" t="s">
        <v>872</v>
      </c>
      <c r="B2426" s="13">
        <v>132</v>
      </c>
      <c r="C2426" s="15" t="s">
        <v>402</v>
      </c>
      <c r="D2426" s="15" t="s">
        <v>403</v>
      </c>
      <c r="E2426" s="13"/>
      <c r="F2426" s="13"/>
      <c r="G2426" s="13" t="s">
        <v>273</v>
      </c>
      <c r="H2426" s="13">
        <v>2</v>
      </c>
      <c r="I2426" s="55">
        <v>120.16</v>
      </c>
      <c r="J2426" s="55">
        <v>36499</v>
      </c>
      <c r="K2426" s="15">
        <v>0</v>
      </c>
      <c r="L2426" s="15" t="s">
        <v>41</v>
      </c>
      <c r="M2426" s="62" t="s">
        <v>14</v>
      </c>
      <c r="N2426" s="56" t="s">
        <v>177</v>
      </c>
      <c r="O2426" s="56" t="s">
        <v>873</v>
      </c>
      <c r="S2426" s="56" t="s">
        <v>465</v>
      </c>
      <c r="T2426" s="57" t="s">
        <v>273</v>
      </c>
      <c r="U2426" s="57">
        <v>2</v>
      </c>
      <c r="V2426" s="125">
        <v>120.16</v>
      </c>
      <c r="W2426" s="125" t="s">
        <v>1017</v>
      </c>
      <c r="X2426" s="65">
        <v>45386</v>
      </c>
      <c r="Y2426" s="65">
        <v>45386</v>
      </c>
      <c r="Z2426" s="69" t="s">
        <v>1080</v>
      </c>
      <c r="AA2426" s="322">
        <v>57834</v>
      </c>
      <c r="AB2426" s="56">
        <v>84</v>
      </c>
      <c r="AC2426" s="56">
        <v>56</v>
      </c>
      <c r="AD2426" s="65">
        <v>47091</v>
      </c>
      <c r="AE2426" s="117">
        <v>635.29999999999995</v>
      </c>
      <c r="AF2426" s="117"/>
      <c r="AP2426" s="58"/>
      <c r="AQ2426" s="58"/>
      <c r="AR2426" s="58"/>
      <c r="AW2426" s="56"/>
      <c r="BD2426" s="56"/>
      <c r="CS2426" s="58">
        <f>+AL2426+AT2426</f>
        <v>0</v>
      </c>
      <c r="CT2426" s="76">
        <f>+BA2426+BG2426+BM2426+BS2426+BY2426+CE2426+CK2426+CQ2426</f>
        <v>0</v>
      </c>
      <c r="CU2426" s="76">
        <f>+CS2426-CT2426</f>
        <v>0</v>
      </c>
      <c r="CV2426" s="81">
        <f>+AE2426-AL2426-AT2426</f>
        <v>635.29999999999995</v>
      </c>
    </row>
    <row r="2427" spans="1:100">
      <c r="A2427" s="56" t="s">
        <v>872</v>
      </c>
      <c r="B2427" s="13">
        <v>132</v>
      </c>
      <c r="C2427" s="15" t="s">
        <v>402</v>
      </c>
      <c r="D2427" s="15" t="s">
        <v>403</v>
      </c>
      <c r="E2427" s="13"/>
      <c r="F2427" s="13"/>
      <c r="G2427" s="13" t="s">
        <v>273</v>
      </c>
      <c r="H2427" s="13">
        <v>2</v>
      </c>
      <c r="I2427" s="55">
        <v>120.16</v>
      </c>
      <c r="J2427" s="55">
        <v>36499</v>
      </c>
      <c r="K2427" s="15">
        <v>0</v>
      </c>
      <c r="L2427" s="15" t="s">
        <v>41</v>
      </c>
      <c r="M2427" s="62" t="s">
        <v>14</v>
      </c>
      <c r="N2427" s="56" t="s">
        <v>177</v>
      </c>
      <c r="O2427" s="56" t="s">
        <v>873</v>
      </c>
      <c r="S2427" s="56" t="s">
        <v>465</v>
      </c>
      <c r="T2427" s="57" t="s">
        <v>273</v>
      </c>
      <c r="U2427" s="57">
        <v>2</v>
      </c>
      <c r="V2427" s="125">
        <v>120.16</v>
      </c>
      <c r="W2427" s="125" t="s">
        <v>1017</v>
      </c>
      <c r="X2427" s="65">
        <v>45386</v>
      </c>
      <c r="Y2427" s="65">
        <v>45386</v>
      </c>
      <c r="Z2427" s="69" t="s">
        <v>1080</v>
      </c>
      <c r="AA2427" s="322">
        <v>57834</v>
      </c>
      <c r="AB2427" s="56">
        <v>84</v>
      </c>
      <c r="AC2427" s="56">
        <v>57</v>
      </c>
      <c r="AD2427" s="65">
        <v>47122</v>
      </c>
      <c r="AE2427" s="117">
        <v>635.29999999999995</v>
      </c>
      <c r="AF2427" s="117"/>
      <c r="AP2427" s="58"/>
      <c r="AQ2427" s="58"/>
      <c r="AR2427" s="58"/>
      <c r="AW2427" s="56"/>
      <c r="BD2427" s="56"/>
      <c r="CS2427" s="58">
        <f>+AL2427+AT2427</f>
        <v>0</v>
      </c>
      <c r="CT2427" s="76">
        <f>+BA2427+BG2427+BM2427+BS2427+BY2427+CE2427+CK2427+CQ2427</f>
        <v>0</v>
      </c>
      <c r="CU2427" s="76">
        <f>+CS2427-CT2427</f>
        <v>0</v>
      </c>
      <c r="CV2427" s="81">
        <f>+AE2427-AL2427-AT2427</f>
        <v>635.29999999999995</v>
      </c>
    </row>
    <row r="2428" spans="1:100">
      <c r="A2428" s="56" t="s">
        <v>872</v>
      </c>
      <c r="B2428" s="13">
        <v>132</v>
      </c>
      <c r="C2428" s="15" t="s">
        <v>402</v>
      </c>
      <c r="D2428" s="15" t="s">
        <v>403</v>
      </c>
      <c r="E2428" s="13"/>
      <c r="F2428" s="13"/>
      <c r="G2428" s="13" t="s">
        <v>273</v>
      </c>
      <c r="H2428" s="13">
        <v>2</v>
      </c>
      <c r="I2428" s="55">
        <v>120.16</v>
      </c>
      <c r="J2428" s="55">
        <v>36499</v>
      </c>
      <c r="K2428" s="15">
        <v>0</v>
      </c>
      <c r="L2428" s="15" t="s">
        <v>41</v>
      </c>
      <c r="M2428" s="62" t="s">
        <v>14</v>
      </c>
      <c r="N2428" s="56" t="s">
        <v>177</v>
      </c>
      <c r="O2428" s="56" t="s">
        <v>873</v>
      </c>
      <c r="S2428" s="56" t="s">
        <v>465</v>
      </c>
      <c r="T2428" s="57" t="s">
        <v>273</v>
      </c>
      <c r="U2428" s="57">
        <v>2</v>
      </c>
      <c r="V2428" s="125">
        <v>120.16</v>
      </c>
      <c r="W2428" s="125" t="s">
        <v>1017</v>
      </c>
      <c r="X2428" s="65">
        <v>45386</v>
      </c>
      <c r="Y2428" s="65">
        <v>45386</v>
      </c>
      <c r="Z2428" s="69" t="s">
        <v>1080</v>
      </c>
      <c r="AA2428" s="322">
        <v>57834</v>
      </c>
      <c r="AB2428" s="56">
        <v>84</v>
      </c>
      <c r="AC2428" s="56">
        <v>58</v>
      </c>
      <c r="AD2428" s="65">
        <v>47153</v>
      </c>
      <c r="AE2428" s="117">
        <v>635.29999999999995</v>
      </c>
      <c r="AF2428" s="117"/>
      <c r="AP2428" s="58"/>
      <c r="AQ2428" s="58"/>
      <c r="AR2428" s="58"/>
      <c r="AW2428" s="56"/>
      <c r="BD2428" s="56"/>
      <c r="CS2428" s="58">
        <f>+AL2428+AT2428</f>
        <v>0</v>
      </c>
      <c r="CT2428" s="76">
        <f>+BA2428+BG2428+BM2428+BS2428+BY2428+CE2428+CK2428+CQ2428</f>
        <v>0</v>
      </c>
      <c r="CU2428" s="76">
        <f>+CS2428-CT2428</f>
        <v>0</v>
      </c>
      <c r="CV2428" s="81">
        <f>+AE2428-AL2428-AT2428</f>
        <v>635.29999999999995</v>
      </c>
    </row>
    <row r="2429" spans="1:100">
      <c r="A2429" s="56" t="s">
        <v>872</v>
      </c>
      <c r="B2429" s="13">
        <v>132</v>
      </c>
      <c r="C2429" s="15" t="s">
        <v>402</v>
      </c>
      <c r="D2429" s="15" t="s">
        <v>403</v>
      </c>
      <c r="E2429" s="13"/>
      <c r="F2429" s="13"/>
      <c r="G2429" s="13" t="s">
        <v>273</v>
      </c>
      <c r="H2429" s="13">
        <v>2</v>
      </c>
      <c r="I2429" s="55">
        <v>120.16</v>
      </c>
      <c r="J2429" s="55">
        <v>36499</v>
      </c>
      <c r="K2429" s="15">
        <v>0</v>
      </c>
      <c r="L2429" s="15" t="s">
        <v>41</v>
      </c>
      <c r="M2429" s="62" t="s">
        <v>14</v>
      </c>
      <c r="N2429" s="56" t="s">
        <v>177</v>
      </c>
      <c r="O2429" s="56" t="s">
        <v>873</v>
      </c>
      <c r="S2429" s="56" t="s">
        <v>465</v>
      </c>
      <c r="T2429" s="57" t="s">
        <v>273</v>
      </c>
      <c r="U2429" s="57">
        <v>2</v>
      </c>
      <c r="V2429" s="125">
        <v>120.16</v>
      </c>
      <c r="W2429" s="125" t="s">
        <v>1017</v>
      </c>
      <c r="X2429" s="65">
        <v>45386</v>
      </c>
      <c r="Y2429" s="65">
        <v>45386</v>
      </c>
      <c r="Z2429" s="69" t="s">
        <v>1080</v>
      </c>
      <c r="AA2429" s="322">
        <v>57834</v>
      </c>
      <c r="AB2429" s="56">
        <v>84</v>
      </c>
      <c r="AC2429" s="56">
        <v>59</v>
      </c>
      <c r="AD2429" s="65">
        <v>47181</v>
      </c>
      <c r="AE2429" s="117">
        <v>635.29999999999995</v>
      </c>
      <c r="AF2429" s="117"/>
      <c r="AP2429" s="58"/>
      <c r="AQ2429" s="58"/>
      <c r="AR2429" s="58"/>
      <c r="AW2429" s="56"/>
      <c r="BD2429" s="56"/>
      <c r="CS2429" s="58">
        <f>+AL2429+AT2429</f>
        <v>0</v>
      </c>
      <c r="CT2429" s="76">
        <f>+BA2429+BG2429+BM2429+BS2429+BY2429+CE2429+CK2429+CQ2429</f>
        <v>0</v>
      </c>
      <c r="CU2429" s="76">
        <f>+CS2429-CT2429</f>
        <v>0</v>
      </c>
      <c r="CV2429" s="81">
        <f>+AE2429-AL2429-AT2429</f>
        <v>635.29999999999995</v>
      </c>
    </row>
    <row r="2430" spans="1:100">
      <c r="A2430" s="56" t="s">
        <v>872</v>
      </c>
      <c r="B2430" s="13">
        <v>132</v>
      </c>
      <c r="C2430" s="15" t="s">
        <v>402</v>
      </c>
      <c r="D2430" s="15" t="s">
        <v>403</v>
      </c>
      <c r="E2430" s="13"/>
      <c r="F2430" s="13"/>
      <c r="G2430" s="13" t="s">
        <v>273</v>
      </c>
      <c r="H2430" s="13">
        <v>2</v>
      </c>
      <c r="I2430" s="55">
        <v>120.16</v>
      </c>
      <c r="J2430" s="55">
        <v>36499</v>
      </c>
      <c r="K2430" s="15">
        <v>0</v>
      </c>
      <c r="L2430" s="15" t="s">
        <v>41</v>
      </c>
      <c r="M2430" s="62" t="s">
        <v>14</v>
      </c>
      <c r="N2430" s="56" t="s">
        <v>177</v>
      </c>
      <c r="O2430" s="56" t="s">
        <v>873</v>
      </c>
      <c r="S2430" s="56" t="s">
        <v>465</v>
      </c>
      <c r="T2430" s="57" t="s">
        <v>273</v>
      </c>
      <c r="U2430" s="57">
        <v>2</v>
      </c>
      <c r="V2430" s="125">
        <v>120.16</v>
      </c>
      <c r="W2430" s="125" t="s">
        <v>1017</v>
      </c>
      <c r="X2430" s="65">
        <v>45386</v>
      </c>
      <c r="Y2430" s="65">
        <v>45386</v>
      </c>
      <c r="Z2430" s="69" t="s">
        <v>1080</v>
      </c>
      <c r="AA2430" s="322">
        <v>57834</v>
      </c>
      <c r="AB2430" s="56">
        <v>84</v>
      </c>
      <c r="AC2430" s="56">
        <v>60</v>
      </c>
      <c r="AD2430" s="65">
        <v>47212</v>
      </c>
      <c r="AE2430" s="117">
        <v>635.29999999999995</v>
      </c>
      <c r="AF2430" s="117"/>
      <c r="AP2430" s="58"/>
      <c r="AQ2430" s="58"/>
      <c r="AR2430" s="58"/>
      <c r="AW2430" s="56"/>
      <c r="BD2430" s="56"/>
      <c r="CS2430" s="58">
        <f>+AL2430+AT2430</f>
        <v>0</v>
      </c>
      <c r="CT2430" s="76">
        <f>+BA2430+BG2430+BM2430+BS2430+BY2430+CE2430+CK2430+CQ2430</f>
        <v>0</v>
      </c>
      <c r="CU2430" s="76">
        <f>+CS2430-CT2430</f>
        <v>0</v>
      </c>
      <c r="CV2430" s="81">
        <f>+AE2430-AL2430-AT2430</f>
        <v>635.29999999999995</v>
      </c>
    </row>
    <row r="2431" spans="1:100">
      <c r="A2431" s="56" t="s">
        <v>872</v>
      </c>
      <c r="B2431" s="13">
        <v>132</v>
      </c>
      <c r="C2431" s="15" t="s">
        <v>402</v>
      </c>
      <c r="D2431" s="15" t="s">
        <v>403</v>
      </c>
      <c r="E2431" s="13"/>
      <c r="F2431" s="13"/>
      <c r="G2431" s="13" t="s">
        <v>273</v>
      </c>
      <c r="H2431" s="13">
        <v>2</v>
      </c>
      <c r="I2431" s="55">
        <v>120.16</v>
      </c>
      <c r="J2431" s="55">
        <v>36499</v>
      </c>
      <c r="K2431" s="15">
        <v>0</v>
      </c>
      <c r="L2431" s="15" t="s">
        <v>41</v>
      </c>
      <c r="M2431" s="62" t="s">
        <v>14</v>
      </c>
      <c r="N2431" s="56" t="s">
        <v>177</v>
      </c>
      <c r="O2431" s="56" t="s">
        <v>873</v>
      </c>
      <c r="S2431" s="56" t="s">
        <v>465</v>
      </c>
      <c r="T2431" s="57" t="s">
        <v>273</v>
      </c>
      <c r="U2431" s="57">
        <v>2</v>
      </c>
      <c r="V2431" s="125">
        <v>120.16</v>
      </c>
      <c r="W2431" s="125" t="s">
        <v>1017</v>
      </c>
      <c r="X2431" s="65">
        <v>45386</v>
      </c>
      <c r="Y2431" s="65">
        <v>45386</v>
      </c>
      <c r="Z2431" s="69" t="s">
        <v>1080</v>
      </c>
      <c r="AA2431" s="322">
        <v>57834</v>
      </c>
      <c r="AB2431" s="56">
        <v>84</v>
      </c>
      <c r="AC2431" s="56">
        <v>61</v>
      </c>
      <c r="AD2431" s="65">
        <v>47242</v>
      </c>
      <c r="AE2431" s="117">
        <v>635.29999999999995</v>
      </c>
      <c r="AF2431" s="117"/>
      <c r="AP2431" s="58"/>
      <c r="AQ2431" s="58"/>
      <c r="AR2431" s="58"/>
      <c r="AW2431" s="56"/>
      <c r="BD2431" s="56"/>
      <c r="CS2431" s="58">
        <f>+AL2431+AT2431</f>
        <v>0</v>
      </c>
      <c r="CT2431" s="76">
        <f>+BA2431+BG2431+BM2431+BS2431+BY2431+CE2431+CK2431+CQ2431</f>
        <v>0</v>
      </c>
      <c r="CU2431" s="76">
        <f>+CS2431-CT2431</f>
        <v>0</v>
      </c>
      <c r="CV2431" s="81">
        <f>+AE2431-AL2431-AT2431</f>
        <v>635.29999999999995</v>
      </c>
    </row>
    <row r="2432" spans="1:100">
      <c r="A2432" s="56" t="s">
        <v>872</v>
      </c>
      <c r="B2432" s="13">
        <v>132</v>
      </c>
      <c r="C2432" s="15" t="s">
        <v>402</v>
      </c>
      <c r="D2432" s="15" t="s">
        <v>403</v>
      </c>
      <c r="E2432" s="13"/>
      <c r="F2432" s="13"/>
      <c r="G2432" s="13" t="s">
        <v>273</v>
      </c>
      <c r="H2432" s="13">
        <v>2</v>
      </c>
      <c r="I2432" s="55">
        <v>120.16</v>
      </c>
      <c r="J2432" s="55">
        <v>36499</v>
      </c>
      <c r="K2432" s="15">
        <v>0</v>
      </c>
      <c r="L2432" s="15" t="s">
        <v>41</v>
      </c>
      <c r="M2432" s="62" t="s">
        <v>14</v>
      </c>
      <c r="N2432" s="56" t="s">
        <v>177</v>
      </c>
      <c r="O2432" s="56" t="s">
        <v>873</v>
      </c>
      <c r="S2432" s="56" t="s">
        <v>465</v>
      </c>
      <c r="T2432" s="57" t="s">
        <v>273</v>
      </c>
      <c r="U2432" s="57">
        <v>2</v>
      </c>
      <c r="V2432" s="125">
        <v>120.16</v>
      </c>
      <c r="W2432" s="125" t="s">
        <v>1017</v>
      </c>
      <c r="X2432" s="65">
        <v>45386</v>
      </c>
      <c r="Y2432" s="65">
        <v>45386</v>
      </c>
      <c r="Z2432" s="69" t="s">
        <v>1080</v>
      </c>
      <c r="AA2432" s="322">
        <v>57834</v>
      </c>
      <c r="AB2432" s="56">
        <v>84</v>
      </c>
      <c r="AC2432" s="56">
        <v>62</v>
      </c>
      <c r="AD2432" s="65">
        <v>47273</v>
      </c>
      <c r="AE2432" s="117">
        <v>635.29999999999995</v>
      </c>
      <c r="AF2432" s="117"/>
      <c r="AP2432" s="58"/>
      <c r="AQ2432" s="58"/>
      <c r="AR2432" s="58"/>
      <c r="AW2432" s="56"/>
      <c r="BD2432" s="56"/>
      <c r="CS2432" s="58">
        <f>+AL2432+AT2432</f>
        <v>0</v>
      </c>
      <c r="CT2432" s="76">
        <f>+BA2432+BG2432+BM2432+BS2432+BY2432+CE2432+CK2432+CQ2432</f>
        <v>0</v>
      </c>
      <c r="CU2432" s="76">
        <f>+CS2432-CT2432</f>
        <v>0</v>
      </c>
      <c r="CV2432" s="81">
        <f>+AE2432-AL2432-AT2432</f>
        <v>635.29999999999995</v>
      </c>
    </row>
    <row r="2433" spans="1:100">
      <c r="A2433" s="56" t="s">
        <v>872</v>
      </c>
      <c r="B2433" s="13">
        <v>132</v>
      </c>
      <c r="C2433" s="15" t="s">
        <v>402</v>
      </c>
      <c r="D2433" s="15" t="s">
        <v>403</v>
      </c>
      <c r="E2433" s="13"/>
      <c r="F2433" s="13"/>
      <c r="G2433" s="13" t="s">
        <v>273</v>
      </c>
      <c r="H2433" s="13">
        <v>2</v>
      </c>
      <c r="I2433" s="55">
        <v>120.16</v>
      </c>
      <c r="J2433" s="55">
        <v>36499</v>
      </c>
      <c r="K2433" s="15">
        <v>0</v>
      </c>
      <c r="L2433" s="15" t="s">
        <v>41</v>
      </c>
      <c r="M2433" s="62" t="s">
        <v>14</v>
      </c>
      <c r="N2433" s="56" t="s">
        <v>177</v>
      </c>
      <c r="O2433" s="56" t="s">
        <v>873</v>
      </c>
      <c r="S2433" s="56" t="s">
        <v>465</v>
      </c>
      <c r="T2433" s="57" t="s">
        <v>273</v>
      </c>
      <c r="U2433" s="57">
        <v>2</v>
      </c>
      <c r="V2433" s="125">
        <v>120.16</v>
      </c>
      <c r="W2433" s="125" t="s">
        <v>1017</v>
      </c>
      <c r="X2433" s="65">
        <v>45386</v>
      </c>
      <c r="Y2433" s="65">
        <v>45386</v>
      </c>
      <c r="Z2433" s="69" t="s">
        <v>1080</v>
      </c>
      <c r="AA2433" s="322">
        <v>57834</v>
      </c>
      <c r="AB2433" s="56">
        <v>84</v>
      </c>
      <c r="AC2433" s="56">
        <v>63</v>
      </c>
      <c r="AD2433" s="65">
        <v>47303</v>
      </c>
      <c r="AE2433" s="117">
        <v>635.29999999999995</v>
      </c>
      <c r="AF2433" s="117"/>
      <c r="AP2433" s="58"/>
      <c r="AQ2433" s="58"/>
      <c r="AR2433" s="58"/>
      <c r="AW2433" s="56"/>
      <c r="BD2433" s="56"/>
      <c r="CS2433" s="58">
        <f>+AL2433+AT2433</f>
        <v>0</v>
      </c>
      <c r="CT2433" s="76">
        <f>+BA2433+BG2433+BM2433+BS2433+BY2433+CE2433+CK2433+CQ2433</f>
        <v>0</v>
      </c>
      <c r="CU2433" s="76">
        <f>+CS2433-CT2433</f>
        <v>0</v>
      </c>
      <c r="CV2433" s="81">
        <f>+AE2433-AL2433-AT2433</f>
        <v>635.29999999999995</v>
      </c>
    </row>
    <row r="2434" spans="1:100">
      <c r="A2434" s="56" t="s">
        <v>872</v>
      </c>
      <c r="B2434" s="13">
        <v>132</v>
      </c>
      <c r="C2434" s="15" t="s">
        <v>402</v>
      </c>
      <c r="D2434" s="15" t="s">
        <v>403</v>
      </c>
      <c r="E2434" s="13"/>
      <c r="F2434" s="13"/>
      <c r="G2434" s="13" t="s">
        <v>273</v>
      </c>
      <c r="H2434" s="13">
        <v>2</v>
      </c>
      <c r="I2434" s="55">
        <v>120.16</v>
      </c>
      <c r="J2434" s="55">
        <v>36499</v>
      </c>
      <c r="K2434" s="15">
        <v>0</v>
      </c>
      <c r="L2434" s="15" t="s">
        <v>41</v>
      </c>
      <c r="M2434" s="62" t="s">
        <v>14</v>
      </c>
      <c r="N2434" s="56" t="s">
        <v>177</v>
      </c>
      <c r="O2434" s="56" t="s">
        <v>873</v>
      </c>
      <c r="S2434" s="56" t="s">
        <v>465</v>
      </c>
      <c r="T2434" s="57" t="s">
        <v>273</v>
      </c>
      <c r="U2434" s="57">
        <v>2</v>
      </c>
      <c r="V2434" s="125">
        <v>120.16</v>
      </c>
      <c r="W2434" s="125" t="s">
        <v>1017</v>
      </c>
      <c r="X2434" s="65">
        <v>45386</v>
      </c>
      <c r="Y2434" s="65">
        <v>45386</v>
      </c>
      <c r="Z2434" s="69" t="s">
        <v>1080</v>
      </c>
      <c r="AA2434" s="322">
        <v>57834</v>
      </c>
      <c r="AB2434" s="56">
        <v>84</v>
      </c>
      <c r="AC2434" s="56">
        <v>64</v>
      </c>
      <c r="AD2434" s="65">
        <v>47334</v>
      </c>
      <c r="AE2434" s="117">
        <v>635.29999999999995</v>
      </c>
      <c r="AF2434" s="117"/>
      <c r="AP2434" s="58"/>
      <c r="AQ2434" s="58"/>
      <c r="AR2434" s="58"/>
      <c r="AW2434" s="56"/>
      <c r="BD2434" s="56"/>
      <c r="CS2434" s="58">
        <f>+AL2434+AT2434</f>
        <v>0</v>
      </c>
      <c r="CT2434" s="76">
        <f>+BA2434+BG2434+BM2434+BS2434+BY2434+CE2434+CK2434+CQ2434</f>
        <v>0</v>
      </c>
      <c r="CU2434" s="76">
        <f>+CS2434-CT2434</f>
        <v>0</v>
      </c>
      <c r="CV2434" s="81">
        <f>+AE2434-AL2434-AT2434</f>
        <v>635.29999999999995</v>
      </c>
    </row>
    <row r="2435" spans="1:100">
      <c r="A2435" s="56" t="s">
        <v>872</v>
      </c>
      <c r="B2435" s="13">
        <v>132</v>
      </c>
      <c r="C2435" s="15" t="s">
        <v>402</v>
      </c>
      <c r="D2435" s="15" t="s">
        <v>403</v>
      </c>
      <c r="E2435" s="13"/>
      <c r="F2435" s="13"/>
      <c r="G2435" s="13" t="s">
        <v>273</v>
      </c>
      <c r="H2435" s="13">
        <v>2</v>
      </c>
      <c r="I2435" s="55">
        <v>120.16</v>
      </c>
      <c r="J2435" s="55">
        <v>36499</v>
      </c>
      <c r="K2435" s="15">
        <v>0</v>
      </c>
      <c r="L2435" s="15" t="s">
        <v>41</v>
      </c>
      <c r="M2435" s="62" t="s">
        <v>14</v>
      </c>
      <c r="N2435" s="56" t="s">
        <v>177</v>
      </c>
      <c r="O2435" s="56" t="s">
        <v>873</v>
      </c>
      <c r="S2435" s="56" t="s">
        <v>465</v>
      </c>
      <c r="T2435" s="57" t="s">
        <v>273</v>
      </c>
      <c r="U2435" s="57">
        <v>2</v>
      </c>
      <c r="V2435" s="125">
        <v>120.16</v>
      </c>
      <c r="W2435" s="125" t="s">
        <v>1017</v>
      </c>
      <c r="X2435" s="65">
        <v>45386</v>
      </c>
      <c r="Y2435" s="65">
        <v>45386</v>
      </c>
      <c r="Z2435" s="69" t="s">
        <v>1080</v>
      </c>
      <c r="AA2435" s="322">
        <v>57834</v>
      </c>
      <c r="AB2435" s="56">
        <v>84</v>
      </c>
      <c r="AC2435" s="56">
        <v>65</v>
      </c>
      <c r="AD2435" s="65">
        <v>47365</v>
      </c>
      <c r="AE2435" s="117">
        <v>635.29999999999995</v>
      </c>
      <c r="AF2435" s="117"/>
      <c r="AP2435" s="58"/>
      <c r="AQ2435" s="58"/>
      <c r="AR2435" s="58"/>
      <c r="AW2435" s="56"/>
      <c r="BD2435" s="56"/>
      <c r="CS2435" s="58">
        <f>+AL2435+AT2435</f>
        <v>0</v>
      </c>
      <c r="CT2435" s="76">
        <f>+BA2435+BG2435+BM2435+BS2435+BY2435+CE2435+CK2435+CQ2435</f>
        <v>0</v>
      </c>
      <c r="CU2435" s="76">
        <f>+CS2435-CT2435</f>
        <v>0</v>
      </c>
      <c r="CV2435" s="81">
        <f>+AE2435-AL2435-AT2435</f>
        <v>635.29999999999995</v>
      </c>
    </row>
    <row r="2436" spans="1:100">
      <c r="A2436" s="56" t="s">
        <v>872</v>
      </c>
      <c r="B2436" s="13">
        <v>132</v>
      </c>
      <c r="C2436" s="15" t="s">
        <v>402</v>
      </c>
      <c r="D2436" s="15" t="s">
        <v>403</v>
      </c>
      <c r="E2436" s="13"/>
      <c r="F2436" s="13"/>
      <c r="G2436" s="13" t="s">
        <v>273</v>
      </c>
      <c r="H2436" s="13">
        <v>2</v>
      </c>
      <c r="I2436" s="55">
        <v>120.16</v>
      </c>
      <c r="J2436" s="55">
        <v>36499</v>
      </c>
      <c r="K2436" s="15">
        <v>0</v>
      </c>
      <c r="L2436" s="15" t="s">
        <v>41</v>
      </c>
      <c r="M2436" s="62" t="s">
        <v>14</v>
      </c>
      <c r="N2436" s="56" t="s">
        <v>177</v>
      </c>
      <c r="O2436" s="56" t="s">
        <v>873</v>
      </c>
      <c r="S2436" s="56" t="s">
        <v>465</v>
      </c>
      <c r="T2436" s="57" t="s">
        <v>273</v>
      </c>
      <c r="U2436" s="57">
        <v>2</v>
      </c>
      <c r="V2436" s="125">
        <v>120.16</v>
      </c>
      <c r="W2436" s="125" t="s">
        <v>1017</v>
      </c>
      <c r="X2436" s="65">
        <v>45386</v>
      </c>
      <c r="Y2436" s="65">
        <v>45386</v>
      </c>
      <c r="Z2436" s="69" t="s">
        <v>1080</v>
      </c>
      <c r="AA2436" s="322">
        <v>57834</v>
      </c>
      <c r="AB2436" s="56">
        <v>84</v>
      </c>
      <c r="AC2436" s="56">
        <v>66</v>
      </c>
      <c r="AD2436" s="65">
        <v>47395</v>
      </c>
      <c r="AE2436" s="117">
        <v>635.29999999999995</v>
      </c>
      <c r="AF2436" s="117"/>
      <c r="AP2436" s="58"/>
      <c r="AQ2436" s="58"/>
      <c r="AR2436" s="58"/>
      <c r="AW2436" s="56"/>
      <c r="BD2436" s="56"/>
      <c r="CS2436" s="58">
        <f>+AL2436+AT2436</f>
        <v>0</v>
      </c>
      <c r="CT2436" s="76">
        <f>+BA2436+BG2436+BM2436+BS2436+BY2436+CE2436+CK2436+CQ2436</f>
        <v>0</v>
      </c>
      <c r="CU2436" s="76">
        <f>+CS2436-CT2436</f>
        <v>0</v>
      </c>
      <c r="CV2436" s="81">
        <f>+AE2436-AL2436-AT2436</f>
        <v>635.29999999999995</v>
      </c>
    </row>
    <row r="2437" spans="1:100">
      <c r="A2437" s="56" t="s">
        <v>872</v>
      </c>
      <c r="B2437" s="13">
        <v>132</v>
      </c>
      <c r="C2437" s="15" t="s">
        <v>402</v>
      </c>
      <c r="D2437" s="15" t="s">
        <v>403</v>
      </c>
      <c r="E2437" s="13"/>
      <c r="F2437" s="13"/>
      <c r="G2437" s="13" t="s">
        <v>273</v>
      </c>
      <c r="H2437" s="13">
        <v>2</v>
      </c>
      <c r="I2437" s="55">
        <v>120.16</v>
      </c>
      <c r="J2437" s="55">
        <v>36499</v>
      </c>
      <c r="K2437" s="15">
        <v>0</v>
      </c>
      <c r="L2437" s="15" t="s">
        <v>41</v>
      </c>
      <c r="M2437" s="62" t="s">
        <v>14</v>
      </c>
      <c r="N2437" s="56" t="s">
        <v>177</v>
      </c>
      <c r="O2437" s="56" t="s">
        <v>873</v>
      </c>
      <c r="S2437" s="56" t="s">
        <v>465</v>
      </c>
      <c r="T2437" s="57" t="s">
        <v>273</v>
      </c>
      <c r="U2437" s="57">
        <v>2</v>
      </c>
      <c r="V2437" s="125">
        <v>120.16</v>
      </c>
      <c r="W2437" s="125" t="s">
        <v>1017</v>
      </c>
      <c r="X2437" s="65">
        <v>45386</v>
      </c>
      <c r="Y2437" s="65">
        <v>45386</v>
      </c>
      <c r="Z2437" s="69" t="s">
        <v>1080</v>
      </c>
      <c r="AA2437" s="322">
        <v>57834</v>
      </c>
      <c r="AB2437" s="56">
        <v>84</v>
      </c>
      <c r="AC2437" s="56">
        <v>67</v>
      </c>
      <c r="AD2437" s="65">
        <v>47426</v>
      </c>
      <c r="AE2437" s="117">
        <v>635.29999999999995</v>
      </c>
      <c r="AF2437" s="117"/>
      <c r="AP2437" s="58"/>
      <c r="AQ2437" s="58"/>
      <c r="AR2437" s="58"/>
      <c r="AW2437" s="56"/>
      <c r="BD2437" s="56"/>
      <c r="CS2437" s="58">
        <f>+AL2437+AT2437</f>
        <v>0</v>
      </c>
      <c r="CT2437" s="76">
        <f>+BA2437+BG2437+BM2437+BS2437+BY2437+CE2437+CK2437+CQ2437</f>
        <v>0</v>
      </c>
      <c r="CU2437" s="76">
        <f>+CS2437-CT2437</f>
        <v>0</v>
      </c>
      <c r="CV2437" s="81">
        <f>+AE2437-AL2437-AT2437</f>
        <v>635.29999999999995</v>
      </c>
    </row>
    <row r="2438" spans="1:100">
      <c r="A2438" s="56" t="s">
        <v>872</v>
      </c>
      <c r="B2438" s="13">
        <v>132</v>
      </c>
      <c r="C2438" s="15" t="s">
        <v>402</v>
      </c>
      <c r="D2438" s="15" t="s">
        <v>403</v>
      </c>
      <c r="E2438" s="13"/>
      <c r="F2438" s="13"/>
      <c r="G2438" s="13" t="s">
        <v>273</v>
      </c>
      <c r="H2438" s="13">
        <v>2</v>
      </c>
      <c r="I2438" s="55">
        <v>120.16</v>
      </c>
      <c r="J2438" s="55">
        <v>36499</v>
      </c>
      <c r="K2438" s="15">
        <v>0</v>
      </c>
      <c r="L2438" s="15" t="s">
        <v>41</v>
      </c>
      <c r="M2438" s="62" t="s">
        <v>14</v>
      </c>
      <c r="N2438" s="56" t="s">
        <v>177</v>
      </c>
      <c r="O2438" s="56" t="s">
        <v>873</v>
      </c>
      <c r="S2438" s="56" t="s">
        <v>465</v>
      </c>
      <c r="T2438" s="57" t="s">
        <v>273</v>
      </c>
      <c r="U2438" s="57">
        <v>2</v>
      </c>
      <c r="V2438" s="125">
        <v>120.16</v>
      </c>
      <c r="W2438" s="125" t="s">
        <v>1017</v>
      </c>
      <c r="X2438" s="65">
        <v>45386</v>
      </c>
      <c r="Y2438" s="65">
        <v>45386</v>
      </c>
      <c r="Z2438" s="69" t="s">
        <v>1080</v>
      </c>
      <c r="AA2438" s="322">
        <v>57834</v>
      </c>
      <c r="AB2438" s="56">
        <v>84</v>
      </c>
      <c r="AC2438" s="56">
        <v>68</v>
      </c>
      <c r="AD2438" s="65">
        <v>47456</v>
      </c>
      <c r="AE2438" s="117">
        <v>635.29999999999995</v>
      </c>
      <c r="AF2438" s="117"/>
      <c r="AP2438" s="58"/>
      <c r="AQ2438" s="58"/>
      <c r="AR2438" s="58"/>
      <c r="AW2438" s="56"/>
      <c r="BD2438" s="56"/>
      <c r="CS2438" s="58">
        <f>+AL2438+AT2438</f>
        <v>0</v>
      </c>
      <c r="CT2438" s="76">
        <f>+BA2438+BG2438+BM2438+BS2438+BY2438+CE2438+CK2438+CQ2438</f>
        <v>0</v>
      </c>
      <c r="CU2438" s="76">
        <f>+CS2438-CT2438</f>
        <v>0</v>
      </c>
      <c r="CV2438" s="81">
        <f>+AE2438-AL2438-AT2438</f>
        <v>635.29999999999995</v>
      </c>
    </row>
    <row r="2439" spans="1:100">
      <c r="A2439" s="56" t="s">
        <v>872</v>
      </c>
      <c r="B2439" s="13">
        <v>132</v>
      </c>
      <c r="C2439" s="15" t="s">
        <v>402</v>
      </c>
      <c r="D2439" s="15" t="s">
        <v>403</v>
      </c>
      <c r="E2439" s="13"/>
      <c r="F2439" s="13"/>
      <c r="G2439" s="13" t="s">
        <v>273</v>
      </c>
      <c r="H2439" s="13">
        <v>2</v>
      </c>
      <c r="I2439" s="55">
        <v>120.16</v>
      </c>
      <c r="J2439" s="55">
        <v>36499</v>
      </c>
      <c r="K2439" s="15">
        <v>0</v>
      </c>
      <c r="L2439" s="15" t="s">
        <v>41</v>
      </c>
      <c r="M2439" s="62" t="s">
        <v>14</v>
      </c>
      <c r="N2439" s="56" t="s">
        <v>177</v>
      </c>
      <c r="O2439" s="56" t="s">
        <v>873</v>
      </c>
      <c r="S2439" s="56" t="s">
        <v>465</v>
      </c>
      <c r="T2439" s="57" t="s">
        <v>273</v>
      </c>
      <c r="U2439" s="57">
        <v>2</v>
      </c>
      <c r="V2439" s="125">
        <v>120.16</v>
      </c>
      <c r="W2439" s="125" t="s">
        <v>1017</v>
      </c>
      <c r="X2439" s="65">
        <v>45386</v>
      </c>
      <c r="Y2439" s="65">
        <v>45386</v>
      </c>
      <c r="Z2439" s="69" t="s">
        <v>1080</v>
      </c>
      <c r="AA2439" s="322">
        <v>57834</v>
      </c>
      <c r="AB2439" s="56">
        <v>84</v>
      </c>
      <c r="AC2439" s="56">
        <v>69</v>
      </c>
      <c r="AD2439" s="65">
        <v>47487</v>
      </c>
      <c r="AE2439" s="117">
        <v>635.29999999999995</v>
      </c>
      <c r="AF2439" s="117"/>
      <c r="AP2439" s="58"/>
      <c r="AQ2439" s="58"/>
      <c r="AR2439" s="58"/>
      <c r="AW2439" s="56"/>
      <c r="BD2439" s="56"/>
      <c r="CS2439" s="58">
        <f>+AL2439+AT2439</f>
        <v>0</v>
      </c>
      <c r="CT2439" s="76">
        <f>+BA2439+BG2439+BM2439+BS2439+BY2439+CE2439+CK2439+CQ2439</f>
        <v>0</v>
      </c>
      <c r="CU2439" s="76">
        <f>+CS2439-CT2439</f>
        <v>0</v>
      </c>
      <c r="CV2439" s="81">
        <f>+AE2439-AL2439-AT2439</f>
        <v>635.29999999999995</v>
      </c>
    </row>
    <row r="2440" spans="1:100">
      <c r="A2440" s="56" t="s">
        <v>872</v>
      </c>
      <c r="B2440" s="13">
        <v>132</v>
      </c>
      <c r="C2440" s="15" t="s">
        <v>402</v>
      </c>
      <c r="D2440" s="15" t="s">
        <v>403</v>
      </c>
      <c r="E2440" s="13"/>
      <c r="F2440" s="13"/>
      <c r="G2440" s="13" t="s">
        <v>273</v>
      </c>
      <c r="H2440" s="13">
        <v>2</v>
      </c>
      <c r="I2440" s="55">
        <v>120.16</v>
      </c>
      <c r="J2440" s="55">
        <v>36499</v>
      </c>
      <c r="K2440" s="15">
        <v>0</v>
      </c>
      <c r="L2440" s="15" t="s">
        <v>41</v>
      </c>
      <c r="M2440" s="62" t="s">
        <v>14</v>
      </c>
      <c r="N2440" s="56" t="s">
        <v>177</v>
      </c>
      <c r="O2440" s="56" t="s">
        <v>873</v>
      </c>
      <c r="S2440" s="56" t="s">
        <v>465</v>
      </c>
      <c r="T2440" s="57" t="s">
        <v>273</v>
      </c>
      <c r="U2440" s="57">
        <v>2</v>
      </c>
      <c r="V2440" s="125">
        <v>120.16</v>
      </c>
      <c r="W2440" s="125" t="s">
        <v>1017</v>
      </c>
      <c r="X2440" s="65">
        <v>45386</v>
      </c>
      <c r="Y2440" s="65">
        <v>45386</v>
      </c>
      <c r="Z2440" s="69" t="s">
        <v>1080</v>
      </c>
      <c r="AA2440" s="322">
        <v>57834</v>
      </c>
      <c r="AB2440" s="56">
        <v>84</v>
      </c>
      <c r="AC2440" s="56">
        <v>70</v>
      </c>
      <c r="AD2440" s="65">
        <v>47518</v>
      </c>
      <c r="AE2440" s="117">
        <v>635.29999999999995</v>
      </c>
      <c r="AF2440" s="117"/>
      <c r="AP2440" s="58"/>
      <c r="AQ2440" s="58"/>
      <c r="AR2440" s="58"/>
      <c r="AW2440" s="56"/>
      <c r="BD2440" s="56"/>
      <c r="CS2440" s="58">
        <f>+AL2440+AT2440</f>
        <v>0</v>
      </c>
      <c r="CT2440" s="76">
        <f>+BA2440+BG2440+BM2440+BS2440+BY2440+CE2440+CK2440+CQ2440</f>
        <v>0</v>
      </c>
      <c r="CU2440" s="76">
        <f>+CS2440-CT2440</f>
        <v>0</v>
      </c>
      <c r="CV2440" s="81">
        <f>+AE2440-AL2440-AT2440</f>
        <v>635.29999999999995</v>
      </c>
    </row>
    <row r="2441" spans="1:100">
      <c r="A2441" s="56" t="s">
        <v>872</v>
      </c>
      <c r="B2441" s="13">
        <v>132</v>
      </c>
      <c r="C2441" s="15" t="s">
        <v>402</v>
      </c>
      <c r="D2441" s="15" t="s">
        <v>403</v>
      </c>
      <c r="E2441" s="13"/>
      <c r="F2441" s="13"/>
      <c r="G2441" s="13" t="s">
        <v>273</v>
      </c>
      <c r="H2441" s="13">
        <v>2</v>
      </c>
      <c r="I2441" s="55">
        <v>120.16</v>
      </c>
      <c r="J2441" s="55">
        <v>36499</v>
      </c>
      <c r="K2441" s="15">
        <v>0</v>
      </c>
      <c r="L2441" s="15" t="s">
        <v>41</v>
      </c>
      <c r="M2441" s="62" t="s">
        <v>14</v>
      </c>
      <c r="N2441" s="56" t="s">
        <v>177</v>
      </c>
      <c r="O2441" s="56" t="s">
        <v>873</v>
      </c>
      <c r="S2441" s="56" t="s">
        <v>465</v>
      </c>
      <c r="T2441" s="57" t="s">
        <v>273</v>
      </c>
      <c r="U2441" s="57">
        <v>2</v>
      </c>
      <c r="V2441" s="125">
        <v>120.16</v>
      </c>
      <c r="W2441" s="125" t="s">
        <v>1017</v>
      </c>
      <c r="X2441" s="65">
        <v>45386</v>
      </c>
      <c r="Y2441" s="65">
        <v>45386</v>
      </c>
      <c r="Z2441" s="69" t="s">
        <v>1080</v>
      </c>
      <c r="AA2441" s="322">
        <v>57834</v>
      </c>
      <c r="AB2441" s="56">
        <v>84</v>
      </c>
      <c r="AC2441" s="56">
        <v>71</v>
      </c>
      <c r="AD2441" s="65">
        <v>47546</v>
      </c>
      <c r="AE2441" s="117">
        <v>635.29999999999995</v>
      </c>
      <c r="AF2441" s="117"/>
      <c r="AP2441" s="58"/>
      <c r="AQ2441" s="58"/>
      <c r="AR2441" s="58"/>
      <c r="AW2441" s="56"/>
      <c r="BD2441" s="56"/>
      <c r="CS2441" s="58">
        <f>+AL2441+AT2441</f>
        <v>0</v>
      </c>
      <c r="CT2441" s="76">
        <f>+BA2441+BG2441+BM2441+BS2441+BY2441+CE2441+CK2441+CQ2441</f>
        <v>0</v>
      </c>
      <c r="CU2441" s="76">
        <f>+CS2441-CT2441</f>
        <v>0</v>
      </c>
      <c r="CV2441" s="81">
        <f>+AE2441-AL2441-AT2441</f>
        <v>635.29999999999995</v>
      </c>
    </row>
    <row r="2442" spans="1:100">
      <c r="A2442" s="56" t="s">
        <v>872</v>
      </c>
      <c r="B2442" s="13">
        <v>132</v>
      </c>
      <c r="C2442" s="15" t="s">
        <v>402</v>
      </c>
      <c r="D2442" s="15" t="s">
        <v>403</v>
      </c>
      <c r="E2442" s="13"/>
      <c r="F2442" s="13"/>
      <c r="G2442" s="13" t="s">
        <v>273</v>
      </c>
      <c r="H2442" s="13">
        <v>2</v>
      </c>
      <c r="I2442" s="55">
        <v>120.16</v>
      </c>
      <c r="J2442" s="55">
        <v>36499</v>
      </c>
      <c r="K2442" s="15">
        <v>0</v>
      </c>
      <c r="L2442" s="15" t="s">
        <v>41</v>
      </c>
      <c r="M2442" s="62" t="s">
        <v>14</v>
      </c>
      <c r="N2442" s="56" t="s">
        <v>177</v>
      </c>
      <c r="O2442" s="56" t="s">
        <v>873</v>
      </c>
      <c r="S2442" s="56" t="s">
        <v>465</v>
      </c>
      <c r="T2442" s="57" t="s">
        <v>273</v>
      </c>
      <c r="U2442" s="57">
        <v>2</v>
      </c>
      <c r="V2442" s="125">
        <v>120.16</v>
      </c>
      <c r="W2442" s="125" t="s">
        <v>1017</v>
      </c>
      <c r="X2442" s="65">
        <v>45386</v>
      </c>
      <c r="Y2442" s="65">
        <v>45386</v>
      </c>
      <c r="Z2442" s="69" t="s">
        <v>1080</v>
      </c>
      <c r="AA2442" s="322">
        <v>57834</v>
      </c>
      <c r="AB2442" s="56">
        <v>84</v>
      </c>
      <c r="AC2442" s="56">
        <v>72</v>
      </c>
      <c r="AD2442" s="65">
        <v>47577</v>
      </c>
      <c r="AE2442" s="117">
        <v>635.29999999999995</v>
      </c>
      <c r="AF2442" s="117"/>
      <c r="AP2442" s="58"/>
      <c r="AQ2442" s="58"/>
      <c r="AR2442" s="58"/>
      <c r="AW2442" s="56"/>
      <c r="BD2442" s="56"/>
      <c r="CS2442" s="58">
        <f>+AL2442+AT2442</f>
        <v>0</v>
      </c>
      <c r="CT2442" s="76">
        <f>+BA2442+BG2442+BM2442+BS2442+BY2442+CE2442+CK2442+CQ2442</f>
        <v>0</v>
      </c>
      <c r="CU2442" s="76">
        <f>+CS2442-CT2442</f>
        <v>0</v>
      </c>
      <c r="CV2442" s="81">
        <f>+AE2442-AL2442-AT2442</f>
        <v>635.29999999999995</v>
      </c>
    </row>
    <row r="2443" spans="1:100">
      <c r="A2443" s="56" t="s">
        <v>872</v>
      </c>
      <c r="B2443" s="13">
        <v>132</v>
      </c>
      <c r="C2443" s="15" t="s">
        <v>402</v>
      </c>
      <c r="D2443" s="15" t="s">
        <v>403</v>
      </c>
      <c r="E2443" s="13"/>
      <c r="F2443" s="13"/>
      <c r="G2443" s="13" t="s">
        <v>273</v>
      </c>
      <c r="H2443" s="13">
        <v>2</v>
      </c>
      <c r="I2443" s="55">
        <v>120.16</v>
      </c>
      <c r="J2443" s="55">
        <v>36499</v>
      </c>
      <c r="K2443" s="15">
        <v>0</v>
      </c>
      <c r="L2443" s="15" t="s">
        <v>41</v>
      </c>
      <c r="M2443" s="62" t="s">
        <v>14</v>
      </c>
      <c r="N2443" s="56" t="s">
        <v>177</v>
      </c>
      <c r="O2443" s="56" t="s">
        <v>873</v>
      </c>
      <c r="S2443" s="56" t="s">
        <v>465</v>
      </c>
      <c r="T2443" s="57" t="s">
        <v>273</v>
      </c>
      <c r="U2443" s="57">
        <v>2</v>
      </c>
      <c r="V2443" s="125">
        <v>120.16</v>
      </c>
      <c r="W2443" s="125" t="s">
        <v>1017</v>
      </c>
      <c r="X2443" s="65">
        <v>45386</v>
      </c>
      <c r="Y2443" s="65">
        <v>45386</v>
      </c>
      <c r="Z2443" s="69" t="s">
        <v>1080</v>
      </c>
      <c r="AA2443" s="322">
        <v>57834</v>
      </c>
      <c r="AB2443" s="56">
        <v>84</v>
      </c>
      <c r="AC2443" s="56">
        <v>73</v>
      </c>
      <c r="AD2443" s="65">
        <v>47607</v>
      </c>
      <c r="AE2443" s="117">
        <v>635.29999999999995</v>
      </c>
      <c r="AF2443" s="117"/>
      <c r="AP2443" s="58"/>
      <c r="AQ2443" s="58"/>
      <c r="AR2443" s="58"/>
      <c r="AW2443" s="56"/>
      <c r="BD2443" s="56"/>
      <c r="CS2443" s="58">
        <f>+AL2443+AT2443</f>
        <v>0</v>
      </c>
      <c r="CT2443" s="76">
        <f>+BA2443+BG2443+BM2443+BS2443+BY2443+CE2443+CK2443+CQ2443</f>
        <v>0</v>
      </c>
      <c r="CU2443" s="76">
        <f>+CS2443-CT2443</f>
        <v>0</v>
      </c>
      <c r="CV2443" s="81">
        <f>+AE2443-AL2443-AT2443</f>
        <v>635.29999999999995</v>
      </c>
    </row>
    <row r="2444" spans="1:100">
      <c r="A2444" s="56" t="s">
        <v>872</v>
      </c>
      <c r="B2444" s="13">
        <v>132</v>
      </c>
      <c r="C2444" s="15" t="s">
        <v>402</v>
      </c>
      <c r="D2444" s="15" t="s">
        <v>403</v>
      </c>
      <c r="E2444" s="13"/>
      <c r="F2444" s="13"/>
      <c r="G2444" s="13" t="s">
        <v>273</v>
      </c>
      <c r="H2444" s="13">
        <v>2</v>
      </c>
      <c r="I2444" s="55">
        <v>120.16</v>
      </c>
      <c r="J2444" s="55">
        <v>36499</v>
      </c>
      <c r="K2444" s="15">
        <v>0</v>
      </c>
      <c r="L2444" s="15" t="s">
        <v>41</v>
      </c>
      <c r="M2444" s="62" t="s">
        <v>14</v>
      </c>
      <c r="N2444" s="56" t="s">
        <v>177</v>
      </c>
      <c r="O2444" s="56" t="s">
        <v>873</v>
      </c>
      <c r="S2444" s="56" t="s">
        <v>465</v>
      </c>
      <c r="T2444" s="57" t="s">
        <v>273</v>
      </c>
      <c r="U2444" s="57">
        <v>2</v>
      </c>
      <c r="V2444" s="125">
        <v>120.16</v>
      </c>
      <c r="W2444" s="125" t="s">
        <v>1017</v>
      </c>
      <c r="X2444" s="65">
        <v>45386</v>
      </c>
      <c r="Y2444" s="65">
        <v>45386</v>
      </c>
      <c r="Z2444" s="69" t="s">
        <v>1080</v>
      </c>
      <c r="AA2444" s="322">
        <v>57834</v>
      </c>
      <c r="AB2444" s="56">
        <v>84</v>
      </c>
      <c r="AC2444" s="56">
        <v>74</v>
      </c>
      <c r="AD2444" s="65">
        <v>47638</v>
      </c>
      <c r="AE2444" s="117">
        <v>635.29999999999995</v>
      </c>
      <c r="AF2444" s="117"/>
      <c r="AP2444" s="58"/>
      <c r="AQ2444" s="58"/>
      <c r="AR2444" s="58"/>
      <c r="AW2444" s="56"/>
      <c r="BD2444" s="56"/>
      <c r="CS2444" s="58">
        <f>+AL2444+AT2444</f>
        <v>0</v>
      </c>
      <c r="CT2444" s="76">
        <f>+BA2444+BG2444+BM2444+BS2444+BY2444+CE2444+CK2444+CQ2444</f>
        <v>0</v>
      </c>
      <c r="CU2444" s="76">
        <f>+CS2444-CT2444</f>
        <v>0</v>
      </c>
      <c r="CV2444" s="81">
        <f>+AE2444-AL2444-AT2444</f>
        <v>635.29999999999995</v>
      </c>
    </row>
    <row r="2445" spans="1:100">
      <c r="A2445" s="56" t="s">
        <v>872</v>
      </c>
      <c r="B2445" s="13">
        <v>132</v>
      </c>
      <c r="C2445" s="15" t="s">
        <v>402</v>
      </c>
      <c r="D2445" s="15" t="s">
        <v>403</v>
      </c>
      <c r="E2445" s="13"/>
      <c r="F2445" s="13"/>
      <c r="G2445" s="13" t="s">
        <v>273</v>
      </c>
      <c r="H2445" s="13">
        <v>2</v>
      </c>
      <c r="I2445" s="55">
        <v>120.16</v>
      </c>
      <c r="J2445" s="55">
        <v>36499</v>
      </c>
      <c r="K2445" s="15">
        <v>0</v>
      </c>
      <c r="L2445" s="15" t="s">
        <v>41</v>
      </c>
      <c r="M2445" s="62" t="s">
        <v>14</v>
      </c>
      <c r="N2445" s="56" t="s">
        <v>177</v>
      </c>
      <c r="O2445" s="56" t="s">
        <v>873</v>
      </c>
      <c r="S2445" s="56" t="s">
        <v>465</v>
      </c>
      <c r="T2445" s="57" t="s">
        <v>273</v>
      </c>
      <c r="U2445" s="57">
        <v>2</v>
      </c>
      <c r="V2445" s="125">
        <v>120.16</v>
      </c>
      <c r="W2445" s="125" t="s">
        <v>1017</v>
      </c>
      <c r="X2445" s="65">
        <v>45386</v>
      </c>
      <c r="Y2445" s="65">
        <v>45386</v>
      </c>
      <c r="Z2445" s="69" t="s">
        <v>1080</v>
      </c>
      <c r="AA2445" s="322">
        <v>57834</v>
      </c>
      <c r="AB2445" s="56">
        <v>84</v>
      </c>
      <c r="AC2445" s="56">
        <v>75</v>
      </c>
      <c r="AD2445" s="65">
        <v>47668</v>
      </c>
      <c r="AE2445" s="117">
        <v>635.29999999999995</v>
      </c>
      <c r="AF2445" s="117"/>
      <c r="AP2445" s="58"/>
      <c r="AQ2445" s="58"/>
      <c r="AR2445" s="58"/>
      <c r="AW2445" s="56"/>
      <c r="BD2445" s="56"/>
      <c r="CS2445" s="58">
        <f>+AL2445+AT2445</f>
        <v>0</v>
      </c>
      <c r="CT2445" s="76">
        <f>+BA2445+BG2445+BM2445+BS2445+BY2445+CE2445+CK2445+CQ2445</f>
        <v>0</v>
      </c>
      <c r="CU2445" s="76">
        <f>+CS2445-CT2445</f>
        <v>0</v>
      </c>
      <c r="CV2445" s="81">
        <f>+AE2445-AL2445-AT2445</f>
        <v>635.29999999999995</v>
      </c>
    </row>
    <row r="2446" spans="1:100">
      <c r="A2446" s="56" t="s">
        <v>872</v>
      </c>
      <c r="B2446" s="13">
        <v>132</v>
      </c>
      <c r="C2446" s="15" t="s">
        <v>402</v>
      </c>
      <c r="D2446" s="15" t="s">
        <v>403</v>
      </c>
      <c r="E2446" s="13"/>
      <c r="F2446" s="13"/>
      <c r="G2446" s="13" t="s">
        <v>273</v>
      </c>
      <c r="H2446" s="13">
        <v>2</v>
      </c>
      <c r="I2446" s="55">
        <v>120.16</v>
      </c>
      <c r="J2446" s="55">
        <v>36499</v>
      </c>
      <c r="K2446" s="15">
        <v>0</v>
      </c>
      <c r="L2446" s="15" t="s">
        <v>41</v>
      </c>
      <c r="M2446" s="62" t="s">
        <v>14</v>
      </c>
      <c r="N2446" s="56" t="s">
        <v>177</v>
      </c>
      <c r="O2446" s="56" t="s">
        <v>873</v>
      </c>
      <c r="S2446" s="56" t="s">
        <v>465</v>
      </c>
      <c r="T2446" s="57" t="s">
        <v>273</v>
      </c>
      <c r="U2446" s="57">
        <v>2</v>
      </c>
      <c r="V2446" s="125">
        <v>120.16</v>
      </c>
      <c r="W2446" s="125" t="s">
        <v>1017</v>
      </c>
      <c r="X2446" s="65">
        <v>45386</v>
      </c>
      <c r="Y2446" s="65">
        <v>45386</v>
      </c>
      <c r="Z2446" s="69" t="s">
        <v>1080</v>
      </c>
      <c r="AA2446" s="322">
        <v>57834</v>
      </c>
      <c r="AB2446" s="56">
        <v>84</v>
      </c>
      <c r="AC2446" s="56">
        <v>76</v>
      </c>
      <c r="AD2446" s="65">
        <v>47699</v>
      </c>
      <c r="AE2446" s="117">
        <v>635.29999999999995</v>
      </c>
      <c r="AF2446" s="117"/>
      <c r="AP2446" s="58"/>
      <c r="AQ2446" s="58"/>
      <c r="AR2446" s="58"/>
      <c r="AW2446" s="56"/>
      <c r="BD2446" s="56"/>
      <c r="CS2446" s="58">
        <f>+AL2446+AT2446</f>
        <v>0</v>
      </c>
      <c r="CT2446" s="76">
        <f>+BA2446+BG2446+BM2446+BS2446+BY2446+CE2446+CK2446+CQ2446</f>
        <v>0</v>
      </c>
      <c r="CU2446" s="76">
        <f>+CS2446-CT2446</f>
        <v>0</v>
      </c>
      <c r="CV2446" s="81">
        <f>+AE2446-AL2446-AT2446</f>
        <v>635.29999999999995</v>
      </c>
    </row>
    <row r="2447" spans="1:100">
      <c r="A2447" s="56" t="s">
        <v>872</v>
      </c>
      <c r="B2447" s="13">
        <v>132</v>
      </c>
      <c r="C2447" s="15" t="s">
        <v>402</v>
      </c>
      <c r="D2447" s="15" t="s">
        <v>403</v>
      </c>
      <c r="E2447" s="13"/>
      <c r="F2447" s="13"/>
      <c r="G2447" s="13" t="s">
        <v>273</v>
      </c>
      <c r="H2447" s="13">
        <v>2</v>
      </c>
      <c r="I2447" s="55">
        <v>120.16</v>
      </c>
      <c r="J2447" s="55">
        <v>36499</v>
      </c>
      <c r="K2447" s="15">
        <v>0</v>
      </c>
      <c r="L2447" s="15" t="s">
        <v>41</v>
      </c>
      <c r="M2447" s="62" t="s">
        <v>14</v>
      </c>
      <c r="N2447" s="56" t="s">
        <v>177</v>
      </c>
      <c r="O2447" s="56" t="s">
        <v>873</v>
      </c>
      <c r="S2447" s="56" t="s">
        <v>465</v>
      </c>
      <c r="T2447" s="57" t="s">
        <v>273</v>
      </c>
      <c r="U2447" s="57">
        <v>2</v>
      </c>
      <c r="V2447" s="125">
        <v>120.16</v>
      </c>
      <c r="W2447" s="125" t="s">
        <v>1017</v>
      </c>
      <c r="X2447" s="65">
        <v>45386</v>
      </c>
      <c r="Y2447" s="65">
        <v>45386</v>
      </c>
      <c r="Z2447" s="69" t="s">
        <v>1080</v>
      </c>
      <c r="AA2447" s="322">
        <v>57834</v>
      </c>
      <c r="AB2447" s="56">
        <v>84</v>
      </c>
      <c r="AC2447" s="56">
        <v>77</v>
      </c>
      <c r="AD2447" s="65">
        <v>47730</v>
      </c>
      <c r="AE2447" s="117">
        <v>635.29999999999995</v>
      </c>
      <c r="AF2447" s="117"/>
      <c r="AP2447" s="58"/>
      <c r="AQ2447" s="58"/>
      <c r="AR2447" s="58"/>
      <c r="AW2447" s="56"/>
      <c r="BD2447" s="56"/>
      <c r="CS2447" s="58">
        <f>+AL2447+AT2447</f>
        <v>0</v>
      </c>
      <c r="CT2447" s="76">
        <f>+BA2447+BG2447+BM2447+BS2447+BY2447+CE2447+CK2447+CQ2447</f>
        <v>0</v>
      </c>
      <c r="CU2447" s="76">
        <f>+CS2447-CT2447</f>
        <v>0</v>
      </c>
      <c r="CV2447" s="81">
        <f>+AE2447-AL2447-AT2447</f>
        <v>635.29999999999995</v>
      </c>
    </row>
    <row r="2448" spans="1:100">
      <c r="A2448" s="56" t="s">
        <v>872</v>
      </c>
      <c r="B2448" s="13">
        <v>132</v>
      </c>
      <c r="C2448" s="15" t="s">
        <v>402</v>
      </c>
      <c r="D2448" s="15" t="s">
        <v>403</v>
      </c>
      <c r="E2448" s="13"/>
      <c r="F2448" s="13"/>
      <c r="G2448" s="13" t="s">
        <v>273</v>
      </c>
      <c r="H2448" s="13">
        <v>2</v>
      </c>
      <c r="I2448" s="55">
        <v>120.16</v>
      </c>
      <c r="J2448" s="55">
        <v>36499</v>
      </c>
      <c r="K2448" s="15">
        <v>0</v>
      </c>
      <c r="L2448" s="15" t="s">
        <v>41</v>
      </c>
      <c r="M2448" s="62" t="s">
        <v>14</v>
      </c>
      <c r="N2448" s="56" t="s">
        <v>177</v>
      </c>
      <c r="O2448" s="56" t="s">
        <v>873</v>
      </c>
      <c r="S2448" s="56" t="s">
        <v>465</v>
      </c>
      <c r="T2448" s="13" t="s">
        <v>273</v>
      </c>
      <c r="U2448" s="13">
        <v>2</v>
      </c>
      <c r="V2448" s="13">
        <v>120.16</v>
      </c>
      <c r="W2448" s="125" t="s">
        <v>1017</v>
      </c>
      <c r="X2448" s="65">
        <v>45386</v>
      </c>
      <c r="Y2448" s="65">
        <v>45386</v>
      </c>
      <c r="Z2448" s="69" t="s">
        <v>1080</v>
      </c>
      <c r="AA2448" s="322">
        <v>57834</v>
      </c>
      <c r="AB2448" s="56">
        <v>84</v>
      </c>
      <c r="AC2448" s="56">
        <v>78</v>
      </c>
      <c r="AD2448" s="65">
        <v>47760</v>
      </c>
      <c r="AE2448" s="117">
        <v>635.29999999999995</v>
      </c>
      <c r="AF2448" s="117"/>
      <c r="AP2448" s="58"/>
      <c r="AQ2448" s="58"/>
      <c r="AR2448" s="58"/>
      <c r="AW2448" s="56"/>
      <c r="BD2448" s="56"/>
      <c r="CS2448" s="58">
        <f>+AL2448+AT2448</f>
        <v>0</v>
      </c>
      <c r="CT2448" s="76">
        <f>+BA2448+BG2448+BM2448+BS2448+BY2448+CE2448+CK2448+CQ2448</f>
        <v>0</v>
      </c>
      <c r="CU2448" s="76">
        <f>+CS2448-CT2448</f>
        <v>0</v>
      </c>
      <c r="CV2448" s="81">
        <f>+AE2448-AL2448-AT2448</f>
        <v>635.29999999999995</v>
      </c>
    </row>
    <row r="2449" spans="1:100">
      <c r="A2449" s="56" t="s">
        <v>872</v>
      </c>
      <c r="B2449" s="13">
        <v>132</v>
      </c>
      <c r="C2449" s="15" t="s">
        <v>402</v>
      </c>
      <c r="D2449" s="15" t="s">
        <v>403</v>
      </c>
      <c r="E2449" s="13"/>
      <c r="F2449" s="13"/>
      <c r="G2449" s="13" t="s">
        <v>273</v>
      </c>
      <c r="H2449" s="13">
        <v>2</v>
      </c>
      <c r="I2449" s="55">
        <v>120.16</v>
      </c>
      <c r="J2449" s="55">
        <v>36499</v>
      </c>
      <c r="K2449" s="15">
        <v>0</v>
      </c>
      <c r="L2449" s="15" t="s">
        <v>41</v>
      </c>
      <c r="M2449" s="62" t="s">
        <v>14</v>
      </c>
      <c r="N2449" s="56" t="s">
        <v>177</v>
      </c>
      <c r="O2449" s="56" t="s">
        <v>873</v>
      </c>
      <c r="S2449" s="56" t="s">
        <v>465</v>
      </c>
      <c r="T2449" s="13" t="s">
        <v>273</v>
      </c>
      <c r="U2449" s="13">
        <v>2</v>
      </c>
      <c r="V2449" s="13">
        <v>120.16</v>
      </c>
      <c r="W2449" s="125" t="s">
        <v>1017</v>
      </c>
      <c r="X2449" s="65">
        <v>45386</v>
      </c>
      <c r="Y2449" s="65">
        <v>45386</v>
      </c>
      <c r="Z2449" s="69" t="s">
        <v>1080</v>
      </c>
      <c r="AA2449" s="322">
        <v>57834</v>
      </c>
      <c r="AB2449" s="56">
        <v>84</v>
      </c>
      <c r="AC2449" s="56">
        <v>79</v>
      </c>
      <c r="AD2449" s="65">
        <v>47791</v>
      </c>
      <c r="AE2449" s="117">
        <v>635.29999999999995</v>
      </c>
      <c r="AF2449" s="117"/>
      <c r="AP2449" s="58"/>
      <c r="AQ2449" s="58"/>
      <c r="AR2449" s="58"/>
      <c r="AW2449" s="56"/>
      <c r="BD2449" s="56"/>
      <c r="CS2449" s="58">
        <f>+AL2449+AT2449</f>
        <v>0</v>
      </c>
      <c r="CT2449" s="76">
        <f>+BA2449+BG2449+BM2449+BS2449+BY2449+CE2449+CK2449+CQ2449</f>
        <v>0</v>
      </c>
      <c r="CU2449" s="76">
        <f>+CS2449-CT2449</f>
        <v>0</v>
      </c>
      <c r="CV2449" s="81">
        <f>+AE2449-AL2449-AT2449</f>
        <v>635.29999999999995</v>
      </c>
    </row>
    <row r="2450" spans="1:100">
      <c r="A2450" s="56" t="s">
        <v>872</v>
      </c>
      <c r="B2450" s="13">
        <v>132</v>
      </c>
      <c r="C2450" s="15" t="s">
        <v>402</v>
      </c>
      <c r="D2450" s="15" t="s">
        <v>403</v>
      </c>
      <c r="E2450" s="13"/>
      <c r="F2450" s="13"/>
      <c r="G2450" s="13" t="s">
        <v>273</v>
      </c>
      <c r="H2450" s="13">
        <v>2</v>
      </c>
      <c r="I2450" s="55">
        <v>120.16</v>
      </c>
      <c r="J2450" s="55">
        <v>36499</v>
      </c>
      <c r="K2450" s="15">
        <v>0</v>
      </c>
      <c r="L2450" s="15" t="s">
        <v>41</v>
      </c>
      <c r="M2450" s="62" t="s">
        <v>14</v>
      </c>
      <c r="N2450" s="56" t="s">
        <v>177</v>
      </c>
      <c r="O2450" s="56" t="s">
        <v>873</v>
      </c>
      <c r="S2450" s="56" t="s">
        <v>465</v>
      </c>
      <c r="T2450" s="13" t="s">
        <v>273</v>
      </c>
      <c r="U2450" s="13">
        <v>2</v>
      </c>
      <c r="V2450" s="13">
        <v>120.16</v>
      </c>
      <c r="W2450" s="125" t="s">
        <v>1017</v>
      </c>
      <c r="X2450" s="65">
        <v>45386</v>
      </c>
      <c r="Y2450" s="65">
        <v>45386</v>
      </c>
      <c r="Z2450" s="69" t="s">
        <v>1080</v>
      </c>
      <c r="AA2450" s="322">
        <v>57834</v>
      </c>
      <c r="AB2450" s="56">
        <v>84</v>
      </c>
      <c r="AC2450" s="56">
        <v>80</v>
      </c>
      <c r="AD2450" s="65">
        <v>47821</v>
      </c>
      <c r="AE2450" s="117">
        <v>635.29999999999995</v>
      </c>
      <c r="AF2450" s="117"/>
      <c r="AP2450" s="58"/>
      <c r="AQ2450" s="58"/>
      <c r="AR2450" s="58"/>
      <c r="AW2450" s="56"/>
      <c r="BD2450" s="56"/>
      <c r="CS2450" s="58">
        <f>+AL2450+AT2450</f>
        <v>0</v>
      </c>
      <c r="CT2450" s="76">
        <f>+BA2450+BG2450+BM2450+BS2450+BY2450+CE2450+CK2450+CQ2450</f>
        <v>0</v>
      </c>
      <c r="CU2450" s="76">
        <f>+CS2450-CT2450</f>
        <v>0</v>
      </c>
      <c r="CV2450" s="81">
        <f>+AE2450-AL2450-AT2450</f>
        <v>635.29999999999995</v>
      </c>
    </row>
    <row r="2451" spans="1:100">
      <c r="A2451" s="56" t="s">
        <v>872</v>
      </c>
      <c r="B2451" s="13">
        <v>132</v>
      </c>
      <c r="C2451" s="15" t="s">
        <v>402</v>
      </c>
      <c r="D2451" s="15" t="s">
        <v>403</v>
      </c>
      <c r="E2451" s="13"/>
      <c r="F2451" s="13"/>
      <c r="G2451" s="13" t="s">
        <v>273</v>
      </c>
      <c r="H2451" s="13">
        <v>2</v>
      </c>
      <c r="I2451" s="55">
        <v>120.16</v>
      </c>
      <c r="J2451" s="55">
        <v>36499</v>
      </c>
      <c r="K2451" s="15">
        <v>0</v>
      </c>
      <c r="L2451" s="15" t="s">
        <v>41</v>
      </c>
      <c r="M2451" s="62" t="s">
        <v>14</v>
      </c>
      <c r="N2451" s="56" t="s">
        <v>177</v>
      </c>
      <c r="O2451" s="56" t="s">
        <v>873</v>
      </c>
      <c r="S2451" s="56" t="s">
        <v>465</v>
      </c>
      <c r="T2451" s="13" t="s">
        <v>273</v>
      </c>
      <c r="U2451" s="13">
        <v>2</v>
      </c>
      <c r="V2451" s="13">
        <v>120.16</v>
      </c>
      <c r="W2451" s="125" t="s">
        <v>1017</v>
      </c>
      <c r="X2451" s="65">
        <v>45386</v>
      </c>
      <c r="Y2451" s="65">
        <v>45386</v>
      </c>
      <c r="Z2451" s="69" t="s">
        <v>1080</v>
      </c>
      <c r="AA2451" s="322">
        <v>57834</v>
      </c>
      <c r="AB2451" s="56">
        <v>84</v>
      </c>
      <c r="AC2451" s="56">
        <v>81</v>
      </c>
      <c r="AD2451" s="65">
        <v>47852</v>
      </c>
      <c r="AE2451" s="117">
        <v>635.29999999999995</v>
      </c>
      <c r="AF2451" s="117"/>
      <c r="AP2451" s="58"/>
      <c r="AQ2451" s="58"/>
      <c r="AR2451" s="58"/>
      <c r="AW2451" s="56"/>
      <c r="BD2451" s="56"/>
      <c r="CS2451" s="58">
        <f>+AL2451+AT2451</f>
        <v>0</v>
      </c>
      <c r="CT2451" s="76">
        <f>+BA2451+BG2451+BM2451+BS2451+BY2451+CE2451+CK2451+CQ2451</f>
        <v>0</v>
      </c>
      <c r="CU2451" s="76">
        <f>+CS2451-CT2451</f>
        <v>0</v>
      </c>
      <c r="CV2451" s="81">
        <f>+AE2451-AL2451-AT2451</f>
        <v>635.29999999999995</v>
      </c>
    </row>
    <row r="2452" spans="1:100">
      <c r="A2452" s="56" t="s">
        <v>872</v>
      </c>
      <c r="B2452" s="13">
        <v>132</v>
      </c>
      <c r="C2452" s="15" t="s">
        <v>402</v>
      </c>
      <c r="D2452" s="15" t="s">
        <v>403</v>
      </c>
      <c r="E2452" s="13"/>
      <c r="F2452" s="13"/>
      <c r="G2452" s="13" t="s">
        <v>273</v>
      </c>
      <c r="H2452" s="13">
        <v>2</v>
      </c>
      <c r="I2452" s="55">
        <v>120.16</v>
      </c>
      <c r="J2452" s="55">
        <v>36499</v>
      </c>
      <c r="K2452" s="15">
        <v>0</v>
      </c>
      <c r="L2452" s="15" t="s">
        <v>41</v>
      </c>
      <c r="M2452" s="62" t="s">
        <v>14</v>
      </c>
      <c r="N2452" s="56" t="s">
        <v>177</v>
      </c>
      <c r="O2452" s="56" t="s">
        <v>873</v>
      </c>
      <c r="S2452" s="56" t="s">
        <v>465</v>
      </c>
      <c r="T2452" s="13" t="s">
        <v>273</v>
      </c>
      <c r="U2452" s="13">
        <v>2</v>
      </c>
      <c r="V2452" s="13">
        <v>120.16</v>
      </c>
      <c r="W2452" s="125" t="s">
        <v>1017</v>
      </c>
      <c r="X2452" s="65">
        <v>45386</v>
      </c>
      <c r="Y2452" s="65">
        <v>45386</v>
      </c>
      <c r="Z2452" s="69" t="s">
        <v>1080</v>
      </c>
      <c r="AA2452" s="322">
        <v>57834</v>
      </c>
      <c r="AB2452" s="56">
        <v>84</v>
      </c>
      <c r="AC2452" s="56">
        <v>82</v>
      </c>
      <c r="AD2452" s="65">
        <v>47883</v>
      </c>
      <c r="AE2452" s="117">
        <v>635.29999999999995</v>
      </c>
      <c r="AF2452" s="117"/>
      <c r="AP2452" s="58"/>
      <c r="AQ2452" s="58"/>
      <c r="AR2452" s="58"/>
      <c r="AW2452" s="56"/>
      <c r="BD2452" s="56"/>
      <c r="CS2452" s="58">
        <f>+AL2452+AT2452</f>
        <v>0</v>
      </c>
      <c r="CT2452" s="76">
        <f>+BA2452+BG2452+BM2452+BS2452+BY2452+CE2452+CK2452+CQ2452</f>
        <v>0</v>
      </c>
      <c r="CU2452" s="76">
        <f>+CS2452-CT2452</f>
        <v>0</v>
      </c>
      <c r="CV2452" s="81">
        <f>+AE2452-AL2452-AT2452</f>
        <v>635.29999999999995</v>
      </c>
    </row>
    <row r="2453" spans="1:100">
      <c r="A2453" s="56" t="s">
        <v>872</v>
      </c>
      <c r="B2453" s="13">
        <v>132</v>
      </c>
      <c r="C2453" s="15" t="s">
        <v>402</v>
      </c>
      <c r="D2453" s="15" t="s">
        <v>403</v>
      </c>
      <c r="E2453" s="13"/>
      <c r="F2453" s="13"/>
      <c r="G2453" s="13" t="s">
        <v>273</v>
      </c>
      <c r="H2453" s="13">
        <v>2</v>
      </c>
      <c r="I2453" s="55">
        <v>120.16</v>
      </c>
      <c r="J2453" s="55">
        <v>36499</v>
      </c>
      <c r="K2453" s="15">
        <v>0</v>
      </c>
      <c r="L2453" s="15" t="s">
        <v>41</v>
      </c>
      <c r="M2453" s="62" t="s">
        <v>14</v>
      </c>
      <c r="N2453" s="56" t="s">
        <v>177</v>
      </c>
      <c r="O2453" s="56" t="s">
        <v>873</v>
      </c>
      <c r="S2453" s="56" t="s">
        <v>465</v>
      </c>
      <c r="T2453" s="13" t="s">
        <v>273</v>
      </c>
      <c r="U2453" s="13">
        <v>2</v>
      </c>
      <c r="V2453" s="13">
        <v>120.16</v>
      </c>
      <c r="W2453" s="125" t="s">
        <v>1017</v>
      </c>
      <c r="X2453" s="65">
        <v>45386</v>
      </c>
      <c r="Y2453" s="65">
        <v>45386</v>
      </c>
      <c r="Z2453" s="69" t="s">
        <v>1080</v>
      </c>
      <c r="AA2453" s="322">
        <v>57834</v>
      </c>
      <c r="AB2453" s="56">
        <v>84</v>
      </c>
      <c r="AC2453" s="56">
        <v>83</v>
      </c>
      <c r="AD2453" s="65">
        <v>47911</v>
      </c>
      <c r="AE2453" s="117">
        <v>635.29999999999995</v>
      </c>
      <c r="AF2453" s="117"/>
      <c r="AP2453" s="58"/>
      <c r="AQ2453" s="58"/>
      <c r="AR2453" s="58"/>
      <c r="AW2453" s="56"/>
      <c r="BD2453" s="56"/>
      <c r="CS2453" s="58">
        <f>+AL2453+AT2453</f>
        <v>0</v>
      </c>
      <c r="CT2453" s="76">
        <f>+BA2453+BG2453+BM2453+BS2453+BY2453+CE2453+CK2453+CQ2453</f>
        <v>0</v>
      </c>
      <c r="CU2453" s="76">
        <f>+CS2453-CT2453</f>
        <v>0</v>
      </c>
      <c r="CV2453" s="81">
        <f>+AE2453-AL2453-AT2453</f>
        <v>635.29999999999995</v>
      </c>
    </row>
    <row r="2454" spans="1:100">
      <c r="A2454" s="56" t="s">
        <v>872</v>
      </c>
      <c r="B2454" s="13">
        <v>132</v>
      </c>
      <c r="C2454" s="15" t="s">
        <v>402</v>
      </c>
      <c r="D2454" s="15" t="s">
        <v>403</v>
      </c>
      <c r="E2454" s="13"/>
      <c r="F2454" s="13"/>
      <c r="G2454" s="13" t="s">
        <v>273</v>
      </c>
      <c r="H2454" s="13">
        <v>2</v>
      </c>
      <c r="I2454" s="55">
        <v>120.16</v>
      </c>
      <c r="J2454" s="55">
        <v>36499</v>
      </c>
      <c r="K2454" s="15">
        <v>0</v>
      </c>
      <c r="L2454" s="15" t="s">
        <v>41</v>
      </c>
      <c r="M2454" s="62" t="s">
        <v>14</v>
      </c>
      <c r="N2454" s="56" t="s">
        <v>177</v>
      </c>
      <c r="O2454" s="56" t="s">
        <v>873</v>
      </c>
      <c r="S2454" s="56" t="s">
        <v>465</v>
      </c>
      <c r="T2454" s="13" t="s">
        <v>273</v>
      </c>
      <c r="U2454" s="13">
        <v>2</v>
      </c>
      <c r="V2454" s="13">
        <v>120.16</v>
      </c>
      <c r="W2454" s="125" t="s">
        <v>1017</v>
      </c>
      <c r="X2454" s="65">
        <v>45386</v>
      </c>
      <c r="Y2454" s="65">
        <v>45386</v>
      </c>
      <c r="Z2454" s="69" t="s">
        <v>1080</v>
      </c>
      <c r="AA2454" s="322">
        <v>57834</v>
      </c>
      <c r="AB2454" s="56">
        <v>84</v>
      </c>
      <c r="AC2454" s="56">
        <v>84</v>
      </c>
      <c r="AD2454" s="65">
        <v>47942</v>
      </c>
      <c r="AE2454" s="117">
        <v>631</v>
      </c>
      <c r="AF2454" s="117"/>
      <c r="AP2454" s="58"/>
      <c r="AQ2454" s="58"/>
      <c r="AR2454" s="58"/>
      <c r="AW2454" s="56"/>
      <c r="BD2454" s="56"/>
      <c r="CS2454" s="58">
        <f>+AL2454+AT2454</f>
        <v>0</v>
      </c>
      <c r="CT2454" s="76">
        <f>+BA2454+BG2454+BM2454+BS2454+BY2454+CE2454+CK2454+CQ2454</f>
        <v>0</v>
      </c>
      <c r="CU2454" s="76">
        <f>+CS2454-CT2454</f>
        <v>0</v>
      </c>
      <c r="CV2454" s="81">
        <f>+AE2454-AL2454-AT2454</f>
        <v>631</v>
      </c>
    </row>
    <row r="2455" spans="1:100">
      <c r="A2455" s="56" t="s">
        <v>872</v>
      </c>
      <c r="B2455" s="13">
        <v>132</v>
      </c>
      <c r="C2455" s="15" t="s">
        <v>402</v>
      </c>
      <c r="D2455" s="15" t="s">
        <v>403</v>
      </c>
      <c r="E2455" s="13"/>
      <c r="F2455" s="13"/>
      <c r="G2455" s="13" t="s">
        <v>273</v>
      </c>
      <c r="H2455" s="13">
        <v>2</v>
      </c>
      <c r="I2455" s="55">
        <v>120.16</v>
      </c>
      <c r="J2455" s="55">
        <v>36499</v>
      </c>
      <c r="K2455" s="15">
        <v>0</v>
      </c>
      <c r="L2455" s="15" t="s">
        <v>41</v>
      </c>
      <c r="M2455" s="62" t="s">
        <v>14</v>
      </c>
      <c r="N2455" s="56" t="s">
        <v>177</v>
      </c>
      <c r="O2455" s="56" t="s">
        <v>873</v>
      </c>
      <c r="S2455" s="56" t="s">
        <v>877</v>
      </c>
      <c r="T2455" s="13"/>
      <c r="U2455" s="13"/>
      <c r="V2455" s="13"/>
      <c r="W2455" s="125" t="s">
        <v>1017</v>
      </c>
      <c r="X2455" s="65">
        <v>45386</v>
      </c>
      <c r="Y2455" s="65">
        <v>45386</v>
      </c>
      <c r="Z2455" s="69" t="s">
        <v>1080</v>
      </c>
      <c r="AA2455" s="322">
        <v>11040.12</v>
      </c>
      <c r="AB2455" s="56">
        <v>84</v>
      </c>
      <c r="AC2455" s="56">
        <v>1</v>
      </c>
      <c r="AD2455" s="65">
        <v>45416</v>
      </c>
      <c r="AE2455" s="117">
        <v>132</v>
      </c>
      <c r="AF2455" s="117"/>
      <c r="AG2455" s="57" t="s">
        <v>441</v>
      </c>
      <c r="AH2455" s="65">
        <v>45422</v>
      </c>
      <c r="AI2455" s="65"/>
      <c r="AJ2455" s="65"/>
      <c r="AK2455" s="56" t="s">
        <v>1553</v>
      </c>
      <c r="AL2455" s="58">
        <v>132</v>
      </c>
      <c r="AN2455" s="58" t="s">
        <v>1561</v>
      </c>
      <c r="AP2455" s="58"/>
      <c r="AQ2455" s="58"/>
      <c r="AR2455" s="58"/>
      <c r="AW2455" s="103">
        <v>45416</v>
      </c>
      <c r="AX2455" s="97">
        <v>2623</v>
      </c>
      <c r="AY2455" s="97"/>
      <c r="AZ2455" s="97"/>
      <c r="BA2455" s="97">
        <v>132</v>
      </c>
      <c r="BD2455" s="56"/>
      <c r="CS2455" s="58">
        <f>+AL2455+AT2455</f>
        <v>132</v>
      </c>
      <c r="CT2455" s="76">
        <f>+BA2455+BG2455+BM2455+BS2455+BY2455+CE2455+CK2455+CQ2455</f>
        <v>132</v>
      </c>
      <c r="CU2455" s="76">
        <f>+CS2455-CT2455</f>
        <v>0</v>
      </c>
      <c r="CV2455" s="81">
        <f>+AE2455-AL2455-AT2455</f>
        <v>0</v>
      </c>
    </row>
    <row r="2456" spans="1:100">
      <c r="A2456" s="56" t="s">
        <v>872</v>
      </c>
      <c r="B2456" s="13">
        <v>132</v>
      </c>
      <c r="C2456" s="15" t="s">
        <v>402</v>
      </c>
      <c r="D2456" s="15" t="s">
        <v>403</v>
      </c>
      <c r="E2456" s="13"/>
      <c r="F2456" s="13"/>
      <c r="G2456" s="13" t="s">
        <v>273</v>
      </c>
      <c r="H2456" s="13">
        <v>2</v>
      </c>
      <c r="I2456" s="55">
        <v>120.16</v>
      </c>
      <c r="J2456" s="55">
        <v>36499</v>
      </c>
      <c r="K2456" s="15">
        <v>0</v>
      </c>
      <c r="L2456" s="15" t="s">
        <v>41</v>
      </c>
      <c r="M2456" s="62" t="s">
        <v>14</v>
      </c>
      <c r="N2456" s="56" t="s">
        <v>177</v>
      </c>
      <c r="O2456" s="56" t="s">
        <v>873</v>
      </c>
      <c r="S2456" s="56" t="s">
        <v>877</v>
      </c>
      <c r="T2456" s="13"/>
      <c r="U2456" s="13"/>
      <c r="V2456" s="13"/>
      <c r="W2456" s="125" t="s">
        <v>1017</v>
      </c>
      <c r="X2456" s="65">
        <v>45386</v>
      </c>
      <c r="Y2456" s="65">
        <v>45386</v>
      </c>
      <c r="Z2456" s="69" t="s">
        <v>1080</v>
      </c>
      <c r="AA2456" s="322">
        <v>11040.12</v>
      </c>
      <c r="AB2456" s="56">
        <v>84</v>
      </c>
      <c r="AC2456" s="56">
        <v>2</v>
      </c>
      <c r="AD2456" s="65">
        <v>45447</v>
      </c>
      <c r="AE2456" s="117">
        <v>132</v>
      </c>
      <c r="AF2456" s="117"/>
      <c r="AG2456" s="57" t="s">
        <v>441</v>
      </c>
      <c r="AH2456" s="65">
        <v>45448</v>
      </c>
      <c r="AI2456" s="65"/>
      <c r="AJ2456" s="65"/>
      <c r="AK2456" s="56" t="s">
        <v>1554</v>
      </c>
      <c r="AL2456" s="58">
        <v>132</v>
      </c>
      <c r="AN2456" s="58" t="s">
        <v>1562</v>
      </c>
      <c r="AP2456" s="58"/>
      <c r="AQ2456" s="58"/>
      <c r="AR2456" s="58"/>
      <c r="AW2456" s="103">
        <v>45447</v>
      </c>
      <c r="AX2456" s="97">
        <v>2745</v>
      </c>
      <c r="AY2456" s="97"/>
      <c r="AZ2456" s="97"/>
      <c r="BA2456" s="97">
        <v>132</v>
      </c>
      <c r="BD2456" s="56"/>
      <c r="CS2456" s="58">
        <f>+AL2456+AT2456</f>
        <v>132</v>
      </c>
      <c r="CT2456" s="76">
        <f>+BA2456+BG2456+BM2456+BS2456+BY2456+CE2456+CK2456+CQ2456</f>
        <v>132</v>
      </c>
      <c r="CU2456" s="76">
        <f>+CS2456-CT2456</f>
        <v>0</v>
      </c>
      <c r="CV2456" s="81">
        <f>+AE2456-AL2456-AT2456</f>
        <v>0</v>
      </c>
    </row>
    <row r="2457" spans="1:100">
      <c r="A2457" s="56" t="s">
        <v>872</v>
      </c>
      <c r="B2457" s="13">
        <v>132</v>
      </c>
      <c r="C2457" s="15" t="s">
        <v>402</v>
      </c>
      <c r="D2457" s="15" t="s">
        <v>403</v>
      </c>
      <c r="E2457" s="13"/>
      <c r="F2457" s="13"/>
      <c r="G2457" s="13" t="s">
        <v>273</v>
      </c>
      <c r="H2457" s="13">
        <v>2</v>
      </c>
      <c r="I2457" s="55">
        <v>120.16</v>
      </c>
      <c r="J2457" s="55">
        <v>36499</v>
      </c>
      <c r="K2457" s="15">
        <v>0</v>
      </c>
      <c r="L2457" s="15" t="s">
        <v>41</v>
      </c>
      <c r="M2457" s="62" t="s">
        <v>14</v>
      </c>
      <c r="N2457" s="56" t="s">
        <v>177</v>
      </c>
      <c r="O2457" s="56" t="s">
        <v>873</v>
      </c>
      <c r="S2457" s="56" t="s">
        <v>877</v>
      </c>
      <c r="T2457" s="13"/>
      <c r="U2457" s="13"/>
      <c r="V2457" s="13"/>
      <c r="W2457" s="125" t="s">
        <v>1017</v>
      </c>
      <c r="X2457" s="65">
        <v>45386</v>
      </c>
      <c r="Y2457" s="65">
        <v>45386</v>
      </c>
      <c r="Z2457" s="69" t="s">
        <v>1080</v>
      </c>
      <c r="AA2457" s="322">
        <v>11040.12</v>
      </c>
      <c r="AB2457" s="56">
        <v>84</v>
      </c>
      <c r="AC2457" s="56">
        <v>3</v>
      </c>
      <c r="AD2457" s="65">
        <v>45477</v>
      </c>
      <c r="AE2457" s="117">
        <v>132</v>
      </c>
      <c r="AF2457" s="117"/>
      <c r="AG2457" s="57" t="s">
        <v>441</v>
      </c>
      <c r="AH2457" s="65">
        <v>45477</v>
      </c>
      <c r="AI2457" s="65"/>
      <c r="AJ2457" s="65"/>
      <c r="AK2457" s="56" t="s">
        <v>1555</v>
      </c>
      <c r="AL2457" s="58">
        <v>132</v>
      </c>
      <c r="AN2457" s="58" t="s">
        <v>1563</v>
      </c>
      <c r="AP2457" s="58"/>
      <c r="AQ2457" s="58"/>
      <c r="AR2457" s="58"/>
      <c r="AW2457" s="103">
        <v>45477</v>
      </c>
      <c r="AX2457" s="97">
        <v>2856</v>
      </c>
      <c r="AY2457" s="97"/>
      <c r="AZ2457" s="97"/>
      <c r="BA2457" s="97">
        <v>132</v>
      </c>
      <c r="BD2457" s="56"/>
      <c r="CS2457" s="58">
        <f>+AL2457+AT2457</f>
        <v>132</v>
      </c>
      <c r="CT2457" s="76">
        <f>+BA2457+BG2457+BM2457+BS2457+BY2457+CE2457+CK2457+CQ2457</f>
        <v>132</v>
      </c>
      <c r="CU2457" s="76">
        <f>+CS2457-CT2457</f>
        <v>0</v>
      </c>
      <c r="CV2457" s="81">
        <f>+AE2457-AL2457-AT2457</f>
        <v>0</v>
      </c>
    </row>
    <row r="2458" spans="1:100">
      <c r="A2458" s="56" t="s">
        <v>872</v>
      </c>
      <c r="B2458" s="13">
        <v>132</v>
      </c>
      <c r="C2458" s="15" t="s">
        <v>402</v>
      </c>
      <c r="D2458" s="15" t="s">
        <v>403</v>
      </c>
      <c r="E2458" s="13"/>
      <c r="F2458" s="13"/>
      <c r="G2458" s="13" t="s">
        <v>273</v>
      </c>
      <c r="H2458" s="13">
        <v>2</v>
      </c>
      <c r="I2458" s="55">
        <v>120.16</v>
      </c>
      <c r="J2458" s="55">
        <v>36499</v>
      </c>
      <c r="K2458" s="15">
        <v>0</v>
      </c>
      <c r="L2458" s="15" t="s">
        <v>41</v>
      </c>
      <c r="M2458" s="62" t="s">
        <v>14</v>
      </c>
      <c r="N2458" s="56" t="s">
        <v>177</v>
      </c>
      <c r="O2458" s="56" t="s">
        <v>873</v>
      </c>
      <c r="S2458" s="56" t="s">
        <v>877</v>
      </c>
      <c r="T2458" s="13"/>
      <c r="U2458" s="13"/>
      <c r="V2458" s="13"/>
      <c r="W2458" s="125" t="s">
        <v>1017</v>
      </c>
      <c r="X2458" s="65">
        <v>45386</v>
      </c>
      <c r="Y2458" s="65">
        <v>45386</v>
      </c>
      <c r="Z2458" s="69" t="s">
        <v>1080</v>
      </c>
      <c r="AA2458" s="322">
        <v>11040.12</v>
      </c>
      <c r="AB2458" s="56">
        <v>84</v>
      </c>
      <c r="AC2458" s="56">
        <v>4</v>
      </c>
      <c r="AD2458" s="65">
        <v>45508</v>
      </c>
      <c r="AE2458" s="117">
        <v>132</v>
      </c>
      <c r="AF2458" s="117"/>
      <c r="AG2458" s="57" t="s">
        <v>441</v>
      </c>
      <c r="AH2458" s="65">
        <v>45509</v>
      </c>
      <c r="AI2458" s="65"/>
      <c r="AJ2458" s="65"/>
      <c r="AK2458" s="56" t="s">
        <v>1556</v>
      </c>
      <c r="AL2458" s="58">
        <v>132</v>
      </c>
      <c r="AN2458" s="58" t="s">
        <v>1564</v>
      </c>
      <c r="AP2458" s="58"/>
      <c r="AQ2458" s="58"/>
      <c r="AR2458" s="58"/>
      <c r="AW2458" s="103">
        <v>45508</v>
      </c>
      <c r="AX2458" s="97">
        <v>2992</v>
      </c>
      <c r="AY2458" s="97"/>
      <c r="AZ2458" s="97"/>
      <c r="BA2458" s="97">
        <v>132</v>
      </c>
      <c r="BD2458" s="56"/>
      <c r="CS2458" s="58">
        <f>+AL2458+AT2458</f>
        <v>132</v>
      </c>
      <c r="CT2458" s="76">
        <f>+BA2458+BG2458+BM2458+BS2458+BY2458+CE2458+CK2458+CQ2458</f>
        <v>132</v>
      </c>
      <c r="CU2458" s="76">
        <f>+CS2458-CT2458</f>
        <v>0</v>
      </c>
      <c r="CV2458" s="81">
        <f>+AE2458-AL2458-AT2458</f>
        <v>0</v>
      </c>
    </row>
    <row r="2459" spans="1:100">
      <c r="A2459" s="56" t="s">
        <v>872</v>
      </c>
      <c r="B2459" s="13">
        <v>132</v>
      </c>
      <c r="C2459" s="15" t="s">
        <v>402</v>
      </c>
      <c r="D2459" s="15" t="s">
        <v>403</v>
      </c>
      <c r="E2459" s="13"/>
      <c r="F2459" s="13"/>
      <c r="G2459" s="13" t="s">
        <v>273</v>
      </c>
      <c r="H2459" s="13">
        <v>2</v>
      </c>
      <c r="I2459" s="55">
        <v>120.16</v>
      </c>
      <c r="J2459" s="55">
        <v>36499</v>
      </c>
      <c r="K2459" s="15">
        <v>0</v>
      </c>
      <c r="L2459" s="15" t="s">
        <v>41</v>
      </c>
      <c r="M2459" s="62" t="s">
        <v>14</v>
      </c>
      <c r="N2459" s="56" t="s">
        <v>177</v>
      </c>
      <c r="O2459" s="56" t="s">
        <v>873</v>
      </c>
      <c r="S2459" s="56" t="s">
        <v>877</v>
      </c>
      <c r="T2459" s="13"/>
      <c r="U2459" s="13"/>
      <c r="V2459" s="13"/>
      <c r="W2459" s="125" t="s">
        <v>1017</v>
      </c>
      <c r="X2459" s="65">
        <v>45386</v>
      </c>
      <c r="Y2459" s="65">
        <v>45386</v>
      </c>
      <c r="Z2459" s="69" t="s">
        <v>1080</v>
      </c>
      <c r="AA2459" s="322">
        <v>11040.12</v>
      </c>
      <c r="AB2459" s="56">
        <v>84</v>
      </c>
      <c r="AC2459" s="56">
        <v>5</v>
      </c>
      <c r="AD2459" s="65">
        <v>45539</v>
      </c>
      <c r="AE2459" s="117">
        <v>132</v>
      </c>
      <c r="AF2459" s="117"/>
      <c r="AG2459" s="57" t="s">
        <v>441</v>
      </c>
      <c r="AH2459" s="65">
        <v>45540</v>
      </c>
      <c r="AI2459" s="65"/>
      <c r="AJ2459" s="65"/>
      <c r="AK2459" s="56" t="s">
        <v>1557</v>
      </c>
      <c r="AL2459" s="58">
        <v>132</v>
      </c>
      <c r="AN2459" s="58" t="s">
        <v>1565</v>
      </c>
      <c r="AP2459" s="58"/>
      <c r="AQ2459" s="58"/>
      <c r="AR2459" s="58"/>
      <c r="AW2459" s="103">
        <v>45539</v>
      </c>
      <c r="AX2459" s="97">
        <v>3114</v>
      </c>
      <c r="AY2459" s="97"/>
      <c r="AZ2459" s="97"/>
      <c r="BA2459" s="97">
        <v>132</v>
      </c>
      <c r="BD2459" s="56"/>
      <c r="CS2459" s="58">
        <f>+AL2459+AT2459</f>
        <v>132</v>
      </c>
      <c r="CT2459" s="76">
        <f>+BA2459+BG2459+BM2459+BS2459+BY2459+CE2459+CK2459+CQ2459</f>
        <v>132</v>
      </c>
      <c r="CU2459" s="76">
        <f>+CS2459-CT2459</f>
        <v>0</v>
      </c>
      <c r="CV2459" s="81">
        <f>+AE2459-AL2459-AT2459</f>
        <v>0</v>
      </c>
    </row>
    <row r="2460" spans="1:100">
      <c r="A2460" s="56" t="s">
        <v>872</v>
      </c>
      <c r="B2460" s="13">
        <v>132</v>
      </c>
      <c r="C2460" s="15" t="s">
        <v>402</v>
      </c>
      <c r="D2460" s="15" t="s">
        <v>403</v>
      </c>
      <c r="E2460" s="13"/>
      <c r="F2460" s="13"/>
      <c r="G2460" s="13" t="s">
        <v>273</v>
      </c>
      <c r="H2460" s="13">
        <v>2</v>
      </c>
      <c r="I2460" s="55">
        <v>120.16</v>
      </c>
      <c r="J2460" s="55">
        <v>36499</v>
      </c>
      <c r="K2460" s="15">
        <v>0</v>
      </c>
      <c r="L2460" s="15" t="s">
        <v>41</v>
      </c>
      <c r="M2460" s="62" t="s">
        <v>14</v>
      </c>
      <c r="N2460" s="56" t="s">
        <v>177</v>
      </c>
      <c r="O2460" s="56" t="s">
        <v>873</v>
      </c>
      <c r="S2460" s="56" t="s">
        <v>877</v>
      </c>
      <c r="T2460" s="13"/>
      <c r="U2460" s="13"/>
      <c r="V2460" s="13"/>
      <c r="W2460" s="125" t="s">
        <v>1017</v>
      </c>
      <c r="X2460" s="65">
        <v>45386</v>
      </c>
      <c r="Y2460" s="65">
        <v>45386</v>
      </c>
      <c r="Z2460" s="69" t="s">
        <v>1080</v>
      </c>
      <c r="AA2460" s="322">
        <v>11040.12</v>
      </c>
      <c r="AB2460" s="56">
        <v>84</v>
      </c>
      <c r="AC2460" s="56">
        <v>6</v>
      </c>
      <c r="AD2460" s="65">
        <v>45569</v>
      </c>
      <c r="AE2460" s="117">
        <v>132</v>
      </c>
      <c r="AF2460" s="117"/>
      <c r="AG2460" s="57" t="s">
        <v>441</v>
      </c>
      <c r="AH2460" s="65">
        <v>45572</v>
      </c>
      <c r="AI2460" s="65"/>
      <c r="AJ2460" s="65"/>
      <c r="AK2460" s="56" t="s">
        <v>1558</v>
      </c>
      <c r="AL2460" s="58">
        <v>132</v>
      </c>
      <c r="AN2460" s="58" t="s">
        <v>1566</v>
      </c>
      <c r="AP2460" s="58"/>
      <c r="AQ2460" s="58"/>
      <c r="AR2460" s="58"/>
      <c r="AW2460" s="103">
        <v>45569</v>
      </c>
      <c r="AX2460" s="97">
        <v>3253</v>
      </c>
      <c r="AY2460" s="97"/>
      <c r="AZ2460" s="97"/>
      <c r="BA2460" s="97">
        <v>132</v>
      </c>
      <c r="BD2460" s="56"/>
      <c r="CS2460" s="58">
        <f>+AL2460+AT2460</f>
        <v>132</v>
      </c>
      <c r="CT2460" s="76">
        <f>+BA2460+BG2460+BM2460+BS2460+BY2460+CE2460+CK2460+CQ2460</f>
        <v>132</v>
      </c>
      <c r="CU2460" s="76">
        <f>+CS2460-CT2460</f>
        <v>0</v>
      </c>
      <c r="CV2460" s="81">
        <f>+AE2460-AL2460-AT2460</f>
        <v>0</v>
      </c>
    </row>
    <row r="2461" spans="1:100">
      <c r="A2461" s="56" t="s">
        <v>872</v>
      </c>
      <c r="B2461" s="13">
        <v>132</v>
      </c>
      <c r="C2461" s="15" t="s">
        <v>402</v>
      </c>
      <c r="D2461" s="15" t="s">
        <v>403</v>
      </c>
      <c r="E2461" s="13"/>
      <c r="F2461" s="13"/>
      <c r="G2461" s="13" t="s">
        <v>273</v>
      </c>
      <c r="H2461" s="13">
        <v>2</v>
      </c>
      <c r="I2461" s="55">
        <v>120.16</v>
      </c>
      <c r="J2461" s="55">
        <v>36499</v>
      </c>
      <c r="K2461" s="15">
        <v>0</v>
      </c>
      <c r="L2461" s="15" t="s">
        <v>41</v>
      </c>
      <c r="M2461" s="62" t="s">
        <v>14</v>
      </c>
      <c r="N2461" s="56" t="s">
        <v>177</v>
      </c>
      <c r="O2461" s="56" t="s">
        <v>873</v>
      </c>
      <c r="S2461" s="56" t="s">
        <v>877</v>
      </c>
      <c r="T2461" s="13"/>
      <c r="U2461" s="13"/>
      <c r="V2461" s="13"/>
      <c r="W2461" s="125" t="s">
        <v>1017</v>
      </c>
      <c r="X2461" s="65">
        <v>45386</v>
      </c>
      <c r="Y2461" s="65">
        <v>45386</v>
      </c>
      <c r="Z2461" s="69" t="s">
        <v>1080</v>
      </c>
      <c r="AA2461" s="322">
        <v>11040.12</v>
      </c>
      <c r="AB2461" s="56">
        <v>84</v>
      </c>
      <c r="AC2461" s="56">
        <v>7</v>
      </c>
      <c r="AD2461" s="65">
        <v>45600</v>
      </c>
      <c r="AE2461" s="117">
        <v>132</v>
      </c>
      <c r="AF2461" s="117"/>
      <c r="AG2461" s="57" t="s">
        <v>441</v>
      </c>
      <c r="AH2461" s="65">
        <v>45601</v>
      </c>
      <c r="AI2461" s="65"/>
      <c r="AJ2461" s="65"/>
      <c r="AK2461" s="56" t="s">
        <v>1559</v>
      </c>
      <c r="AL2461" s="58">
        <v>132</v>
      </c>
      <c r="AN2461" s="58" t="s">
        <v>1567</v>
      </c>
      <c r="AP2461" s="58"/>
      <c r="AQ2461" s="58"/>
      <c r="AR2461" s="58"/>
      <c r="AW2461" s="103">
        <v>45600</v>
      </c>
      <c r="AX2461" s="97">
        <v>3361</v>
      </c>
      <c r="AY2461" s="97"/>
      <c r="AZ2461" s="97"/>
      <c r="BA2461" s="97">
        <v>132</v>
      </c>
      <c r="BD2461" s="56"/>
      <c r="CS2461" s="58">
        <f>+AL2461+AT2461</f>
        <v>132</v>
      </c>
      <c r="CT2461" s="76">
        <f>+BA2461+BG2461+BM2461+BS2461+BY2461+CE2461+CK2461+CQ2461</f>
        <v>132</v>
      </c>
      <c r="CU2461" s="76">
        <f>+CS2461-CT2461</f>
        <v>0</v>
      </c>
      <c r="CV2461" s="81">
        <f>+AE2461-AL2461-AT2461</f>
        <v>0</v>
      </c>
    </row>
    <row r="2462" spans="1:100">
      <c r="A2462" s="56" t="s">
        <v>872</v>
      </c>
      <c r="B2462" s="13">
        <v>132</v>
      </c>
      <c r="C2462" s="15" t="s">
        <v>402</v>
      </c>
      <c r="D2462" s="15" t="s">
        <v>403</v>
      </c>
      <c r="E2462" s="13"/>
      <c r="F2462" s="13"/>
      <c r="G2462" s="13" t="s">
        <v>273</v>
      </c>
      <c r="H2462" s="13">
        <v>2</v>
      </c>
      <c r="I2462" s="55">
        <v>120.16</v>
      </c>
      <c r="J2462" s="55">
        <v>36499</v>
      </c>
      <c r="K2462" s="15">
        <v>0</v>
      </c>
      <c r="L2462" s="15" t="s">
        <v>41</v>
      </c>
      <c r="M2462" s="62" t="s">
        <v>14</v>
      </c>
      <c r="N2462" s="56" t="s">
        <v>177</v>
      </c>
      <c r="O2462" s="56" t="s">
        <v>873</v>
      </c>
      <c r="S2462" s="56" t="s">
        <v>877</v>
      </c>
      <c r="T2462" s="13"/>
      <c r="U2462" s="13"/>
      <c r="V2462" s="13"/>
      <c r="W2462" s="125" t="s">
        <v>1017</v>
      </c>
      <c r="X2462" s="65">
        <v>45386</v>
      </c>
      <c r="Y2462" s="65">
        <v>45386</v>
      </c>
      <c r="Z2462" s="69" t="s">
        <v>1080</v>
      </c>
      <c r="AA2462" s="322">
        <v>11040.12</v>
      </c>
      <c r="AB2462" s="56">
        <v>84</v>
      </c>
      <c r="AC2462" s="56">
        <v>8</v>
      </c>
      <c r="AD2462" s="65">
        <v>45630</v>
      </c>
      <c r="AE2462" s="117">
        <v>132</v>
      </c>
      <c r="AF2462" s="117"/>
      <c r="AG2462" s="57" t="s">
        <v>441</v>
      </c>
      <c r="AH2462" s="65">
        <v>45630</v>
      </c>
      <c r="AI2462" s="65"/>
      <c r="AJ2462" s="65"/>
      <c r="AK2462" s="56" t="s">
        <v>1560</v>
      </c>
      <c r="AL2462" s="58">
        <v>132</v>
      </c>
      <c r="AN2462" s="58" t="s">
        <v>1568</v>
      </c>
      <c r="AP2462" s="58"/>
      <c r="AQ2462" s="58"/>
      <c r="AR2462" s="58"/>
      <c r="AW2462" s="103">
        <v>45630</v>
      </c>
      <c r="AX2462" s="97">
        <v>3477</v>
      </c>
      <c r="AY2462" s="97"/>
      <c r="AZ2462" s="97"/>
      <c r="BA2462" s="97">
        <v>132</v>
      </c>
      <c r="BD2462" s="56"/>
      <c r="CS2462" s="58">
        <f>+AL2462+AT2462</f>
        <v>132</v>
      </c>
      <c r="CT2462" s="76">
        <f>+BA2462+BG2462+BM2462+BS2462+BY2462+CE2462+CK2462+CQ2462</f>
        <v>132</v>
      </c>
      <c r="CU2462" s="76">
        <f>+CS2462-CT2462</f>
        <v>0</v>
      </c>
      <c r="CV2462" s="81">
        <f>+AE2462-AL2462-AT2462</f>
        <v>0</v>
      </c>
    </row>
    <row r="2463" spans="1:100">
      <c r="A2463" s="56" t="s">
        <v>872</v>
      </c>
      <c r="B2463" s="13">
        <v>132</v>
      </c>
      <c r="C2463" s="15" t="s">
        <v>402</v>
      </c>
      <c r="D2463" s="15" t="s">
        <v>403</v>
      </c>
      <c r="E2463" s="13"/>
      <c r="F2463" s="13"/>
      <c r="G2463" s="13" t="s">
        <v>273</v>
      </c>
      <c r="H2463" s="13">
        <v>2</v>
      </c>
      <c r="I2463" s="55">
        <v>120.16</v>
      </c>
      <c r="J2463" s="55">
        <v>36499</v>
      </c>
      <c r="K2463" s="15">
        <v>0</v>
      </c>
      <c r="L2463" s="15" t="s">
        <v>41</v>
      </c>
      <c r="M2463" s="62" t="s">
        <v>14</v>
      </c>
      <c r="N2463" s="56" t="s">
        <v>177</v>
      </c>
      <c r="O2463" s="56" t="s">
        <v>873</v>
      </c>
      <c r="S2463" s="56" t="s">
        <v>877</v>
      </c>
      <c r="T2463" s="13"/>
      <c r="U2463" s="13"/>
      <c r="V2463" s="13"/>
      <c r="W2463" s="125" t="s">
        <v>1017</v>
      </c>
      <c r="X2463" s="65">
        <v>45386</v>
      </c>
      <c r="Y2463" s="65">
        <v>45386</v>
      </c>
      <c r="Z2463" s="69" t="s">
        <v>1080</v>
      </c>
      <c r="AA2463" s="322">
        <v>11040.12</v>
      </c>
      <c r="AB2463" s="56">
        <v>84</v>
      </c>
      <c r="AC2463" s="56">
        <v>9</v>
      </c>
      <c r="AD2463" s="65">
        <v>45661</v>
      </c>
      <c r="AE2463" s="117">
        <v>132</v>
      </c>
      <c r="AF2463" s="117"/>
      <c r="AG2463" s="57" t="s">
        <v>441</v>
      </c>
      <c r="AH2463" s="65">
        <v>45663</v>
      </c>
      <c r="AI2463" s="65"/>
      <c r="AJ2463" s="65"/>
      <c r="AK2463" s="56" t="s">
        <v>1535</v>
      </c>
      <c r="AL2463" s="58">
        <v>132</v>
      </c>
      <c r="AN2463" s="58" t="s">
        <v>1544</v>
      </c>
      <c r="AP2463" s="58"/>
      <c r="AQ2463" s="58"/>
      <c r="AR2463" s="58"/>
      <c r="AW2463" s="103">
        <v>45661</v>
      </c>
      <c r="AX2463" s="97">
        <v>3575</v>
      </c>
      <c r="AY2463" s="97"/>
      <c r="AZ2463" s="97"/>
      <c r="BA2463" s="97">
        <v>132</v>
      </c>
      <c r="BD2463" s="56"/>
      <c r="CS2463" s="58">
        <f>+AL2463+AT2463</f>
        <v>132</v>
      </c>
      <c r="CT2463" s="76">
        <f>+BA2463+BG2463+BM2463+BS2463+BY2463+CE2463+CK2463+CQ2463</f>
        <v>132</v>
      </c>
      <c r="CU2463" s="76">
        <f>+CS2463-CT2463</f>
        <v>0</v>
      </c>
      <c r="CV2463" s="81">
        <f>+AE2463-AL2463-AT2463</f>
        <v>0</v>
      </c>
    </row>
    <row r="2464" spans="1:100">
      <c r="A2464" s="56" t="s">
        <v>872</v>
      </c>
      <c r="B2464" s="13">
        <v>132</v>
      </c>
      <c r="C2464" s="15" t="s">
        <v>402</v>
      </c>
      <c r="D2464" s="15" t="s">
        <v>403</v>
      </c>
      <c r="E2464" s="13"/>
      <c r="F2464" s="13"/>
      <c r="G2464" s="13" t="s">
        <v>273</v>
      </c>
      <c r="H2464" s="13">
        <v>2</v>
      </c>
      <c r="I2464" s="55">
        <v>120.16</v>
      </c>
      <c r="J2464" s="55">
        <v>36499</v>
      </c>
      <c r="K2464" s="15">
        <v>0</v>
      </c>
      <c r="L2464" s="15" t="s">
        <v>41</v>
      </c>
      <c r="M2464" s="62" t="s">
        <v>14</v>
      </c>
      <c r="N2464" s="56" t="s">
        <v>177</v>
      </c>
      <c r="O2464" s="56" t="s">
        <v>873</v>
      </c>
      <c r="S2464" s="56" t="s">
        <v>877</v>
      </c>
      <c r="T2464" s="13"/>
      <c r="U2464" s="13"/>
      <c r="V2464" s="13"/>
      <c r="W2464" s="125" t="s">
        <v>1017</v>
      </c>
      <c r="X2464" s="65">
        <v>45386</v>
      </c>
      <c r="Y2464" s="65">
        <v>45386</v>
      </c>
      <c r="Z2464" s="69" t="s">
        <v>1080</v>
      </c>
      <c r="AA2464" s="322">
        <v>11040.12</v>
      </c>
      <c r="AB2464" s="56">
        <v>84</v>
      </c>
      <c r="AC2464" s="56">
        <v>10</v>
      </c>
      <c r="AD2464" s="65">
        <v>45692</v>
      </c>
      <c r="AE2464" s="117">
        <v>132</v>
      </c>
      <c r="AF2464" s="117"/>
      <c r="AG2464" s="57" t="s">
        <v>441</v>
      </c>
      <c r="AH2464" s="65">
        <v>45693</v>
      </c>
      <c r="AI2464" s="65"/>
      <c r="AJ2464" s="65"/>
      <c r="AK2464" s="56" t="s">
        <v>1536</v>
      </c>
      <c r="AL2464" s="58">
        <v>132</v>
      </c>
      <c r="AN2464" s="58" t="s">
        <v>1545</v>
      </c>
      <c r="AP2464" s="58"/>
      <c r="AQ2464" s="58"/>
      <c r="AR2464" s="58"/>
      <c r="AW2464" s="103">
        <v>45693</v>
      </c>
      <c r="AX2464" s="97">
        <v>3700</v>
      </c>
      <c r="AY2464" s="97"/>
      <c r="AZ2464" s="97"/>
      <c r="BA2464" s="97">
        <v>132</v>
      </c>
      <c r="BD2464" s="56"/>
      <c r="CS2464" s="58">
        <f>+AL2464+AT2464</f>
        <v>132</v>
      </c>
      <c r="CT2464" s="76">
        <f>+BA2464+BG2464+BM2464+BS2464+BY2464+CE2464+CK2464+CQ2464</f>
        <v>132</v>
      </c>
      <c r="CU2464" s="76">
        <f>+CS2464-CT2464</f>
        <v>0</v>
      </c>
      <c r="CV2464" s="81">
        <f>+AE2464-AL2464-AT2464</f>
        <v>0</v>
      </c>
    </row>
    <row r="2465" spans="1:103">
      <c r="A2465" s="56" t="s">
        <v>872</v>
      </c>
      <c r="B2465" s="13">
        <v>132</v>
      </c>
      <c r="C2465" s="15" t="s">
        <v>402</v>
      </c>
      <c r="D2465" s="15" t="s">
        <v>403</v>
      </c>
      <c r="E2465" s="13"/>
      <c r="F2465" s="13"/>
      <c r="G2465" s="13" t="s">
        <v>273</v>
      </c>
      <c r="H2465" s="13">
        <v>2</v>
      </c>
      <c r="I2465" s="55">
        <v>120.16</v>
      </c>
      <c r="J2465" s="55">
        <v>36499</v>
      </c>
      <c r="K2465" s="15">
        <v>0</v>
      </c>
      <c r="L2465" s="15" t="s">
        <v>41</v>
      </c>
      <c r="M2465" s="62" t="s">
        <v>14</v>
      </c>
      <c r="N2465" s="56" t="s">
        <v>177</v>
      </c>
      <c r="O2465" s="56" t="s">
        <v>873</v>
      </c>
      <c r="S2465" s="56" t="s">
        <v>877</v>
      </c>
      <c r="T2465" s="13"/>
      <c r="U2465" s="13"/>
      <c r="V2465" s="13"/>
      <c r="W2465" s="125" t="s">
        <v>1017</v>
      </c>
      <c r="X2465" s="65">
        <v>45386</v>
      </c>
      <c r="Y2465" s="65">
        <v>45386</v>
      </c>
      <c r="Z2465" s="69" t="s">
        <v>1080</v>
      </c>
      <c r="AA2465" s="322">
        <v>11040.12</v>
      </c>
      <c r="AB2465" s="56">
        <v>84</v>
      </c>
      <c r="AC2465" s="56">
        <v>11</v>
      </c>
      <c r="AD2465" s="65">
        <v>45720</v>
      </c>
      <c r="AE2465" s="117">
        <v>132</v>
      </c>
      <c r="AF2465" s="117"/>
      <c r="AG2465" s="57" t="s">
        <v>441</v>
      </c>
      <c r="AH2465" s="65">
        <v>45721</v>
      </c>
      <c r="AI2465" s="65"/>
      <c r="AJ2465" s="65"/>
      <c r="AK2465" s="56" t="s">
        <v>1537</v>
      </c>
      <c r="AL2465" s="58">
        <v>132</v>
      </c>
      <c r="AN2465" s="58" t="s">
        <v>1546</v>
      </c>
      <c r="AP2465" s="58"/>
      <c r="AQ2465" s="58"/>
      <c r="AR2465" s="58"/>
      <c r="AW2465" s="103">
        <v>45720</v>
      </c>
      <c r="AX2465" s="97">
        <v>3849</v>
      </c>
      <c r="AY2465" s="97"/>
      <c r="AZ2465" s="97"/>
      <c r="BA2465" s="97">
        <v>132</v>
      </c>
      <c r="BD2465" s="56"/>
      <c r="CS2465" s="58">
        <f>+AL2465+AT2465</f>
        <v>132</v>
      </c>
      <c r="CT2465" s="76">
        <f>+BA2465+BG2465+BM2465+BS2465+BY2465+CE2465+CK2465+CQ2465</f>
        <v>132</v>
      </c>
      <c r="CU2465" s="76">
        <f>+CS2465-CT2465</f>
        <v>0</v>
      </c>
      <c r="CV2465" s="81">
        <f>+AE2465-AL2465-AT2465</f>
        <v>0</v>
      </c>
    </row>
    <row r="2466" spans="1:103">
      <c r="A2466" s="56" t="s">
        <v>872</v>
      </c>
      <c r="B2466" s="13">
        <v>132</v>
      </c>
      <c r="C2466" s="15" t="s">
        <v>402</v>
      </c>
      <c r="D2466" s="15" t="s">
        <v>403</v>
      </c>
      <c r="E2466" s="13"/>
      <c r="F2466" s="13"/>
      <c r="G2466" s="13" t="s">
        <v>273</v>
      </c>
      <c r="H2466" s="13">
        <v>2</v>
      </c>
      <c r="I2466" s="55">
        <v>120.16</v>
      </c>
      <c r="J2466" s="55">
        <v>36499</v>
      </c>
      <c r="K2466" s="15">
        <v>0</v>
      </c>
      <c r="L2466" s="15" t="s">
        <v>41</v>
      </c>
      <c r="M2466" s="62" t="s">
        <v>14</v>
      </c>
      <c r="N2466" s="56" t="s">
        <v>177</v>
      </c>
      <c r="O2466" s="56" t="s">
        <v>873</v>
      </c>
      <c r="S2466" s="56" t="s">
        <v>877</v>
      </c>
      <c r="T2466" s="13"/>
      <c r="U2466" s="13"/>
      <c r="V2466" s="13"/>
      <c r="W2466" s="125" t="s">
        <v>1017</v>
      </c>
      <c r="X2466" s="65">
        <v>45386</v>
      </c>
      <c r="Y2466" s="65">
        <v>45386</v>
      </c>
      <c r="Z2466" s="69" t="s">
        <v>1080</v>
      </c>
      <c r="AA2466" s="322">
        <v>11040.12</v>
      </c>
      <c r="AB2466" s="56">
        <v>84</v>
      </c>
      <c r="AC2466" s="56">
        <v>12</v>
      </c>
      <c r="AD2466" s="65">
        <v>45751</v>
      </c>
      <c r="AE2466" s="117">
        <v>132</v>
      </c>
      <c r="AF2466" s="117"/>
      <c r="AG2466" s="57" t="s">
        <v>441</v>
      </c>
      <c r="AH2466" s="65">
        <v>45754</v>
      </c>
      <c r="AI2466" s="65"/>
      <c r="AJ2466" s="65"/>
      <c r="AK2466" s="56" t="s">
        <v>1538</v>
      </c>
      <c r="AL2466" s="58">
        <v>132</v>
      </c>
      <c r="AN2466" s="58" t="s">
        <v>1547</v>
      </c>
      <c r="AP2466" s="58"/>
      <c r="AQ2466" s="58"/>
      <c r="AR2466" s="58"/>
      <c r="AW2466" s="103">
        <v>45751</v>
      </c>
      <c r="AX2466" s="97">
        <v>3974</v>
      </c>
      <c r="AY2466" s="97"/>
      <c r="AZ2466" s="97"/>
      <c r="BA2466" s="97">
        <v>132</v>
      </c>
      <c r="BD2466" s="56"/>
      <c r="CS2466" s="58">
        <f>+AL2466+AT2466</f>
        <v>132</v>
      </c>
      <c r="CT2466" s="76">
        <f>+BA2466+BG2466+BM2466+BS2466+BY2466+CE2466+CK2466+CQ2466</f>
        <v>132</v>
      </c>
      <c r="CU2466" s="76">
        <f>+CS2466-CT2466</f>
        <v>0</v>
      </c>
      <c r="CV2466" s="81">
        <f>+AE2466-AL2466-AT2466</f>
        <v>0</v>
      </c>
    </row>
    <row r="2467" spans="1:103">
      <c r="A2467" s="56" t="s">
        <v>872</v>
      </c>
      <c r="B2467" s="13">
        <v>132</v>
      </c>
      <c r="C2467" s="15" t="s">
        <v>402</v>
      </c>
      <c r="D2467" s="15" t="s">
        <v>403</v>
      </c>
      <c r="E2467" s="13"/>
      <c r="F2467" s="13"/>
      <c r="G2467" s="13" t="s">
        <v>273</v>
      </c>
      <c r="H2467" s="13">
        <v>2</v>
      </c>
      <c r="I2467" s="55">
        <v>120.16</v>
      </c>
      <c r="J2467" s="55">
        <v>36499</v>
      </c>
      <c r="K2467" s="15">
        <v>0</v>
      </c>
      <c r="L2467" s="15" t="s">
        <v>41</v>
      </c>
      <c r="M2467" s="62" t="s">
        <v>14</v>
      </c>
      <c r="N2467" s="56" t="s">
        <v>177</v>
      </c>
      <c r="O2467" s="56" t="s">
        <v>873</v>
      </c>
      <c r="S2467" s="56" t="s">
        <v>877</v>
      </c>
      <c r="T2467" s="13"/>
      <c r="U2467" s="13"/>
      <c r="V2467" s="13"/>
      <c r="W2467" s="125" t="s">
        <v>1017</v>
      </c>
      <c r="X2467" s="65">
        <v>45386</v>
      </c>
      <c r="Y2467" s="65">
        <v>45386</v>
      </c>
      <c r="Z2467" s="69" t="s">
        <v>1080</v>
      </c>
      <c r="AA2467" s="322">
        <v>11040.12</v>
      </c>
      <c r="AB2467" s="56">
        <v>84</v>
      </c>
      <c r="AC2467" s="56">
        <v>13</v>
      </c>
      <c r="AD2467" s="65">
        <v>45781</v>
      </c>
      <c r="AE2467" s="117">
        <v>132</v>
      </c>
      <c r="AF2467" s="117"/>
      <c r="AG2467" s="57" t="s">
        <v>441</v>
      </c>
      <c r="AH2467" s="65">
        <v>45783</v>
      </c>
      <c r="AI2467" s="65"/>
      <c r="AJ2467" s="65"/>
      <c r="AK2467" s="56" t="s">
        <v>1539</v>
      </c>
      <c r="AL2467" s="58">
        <v>132</v>
      </c>
      <c r="AN2467" s="58" t="s">
        <v>1548</v>
      </c>
      <c r="AP2467" s="58"/>
      <c r="AQ2467" s="58"/>
      <c r="AR2467" s="58"/>
      <c r="AW2467" s="103">
        <v>45782</v>
      </c>
      <c r="AX2467" s="97">
        <v>4106</v>
      </c>
      <c r="AY2467" s="97"/>
      <c r="AZ2467" s="97"/>
      <c r="BA2467" s="97">
        <v>132</v>
      </c>
      <c r="BD2467" s="56"/>
      <c r="CS2467" s="58">
        <f>+AL2467+AT2467</f>
        <v>132</v>
      </c>
      <c r="CT2467" s="76">
        <f>+BA2467+BG2467+BM2467+BS2467+BY2467+CE2467+CK2467+CQ2467</f>
        <v>132</v>
      </c>
      <c r="CU2467" s="76">
        <f>+CS2467-CT2467</f>
        <v>0</v>
      </c>
      <c r="CV2467" s="81">
        <f>+AE2467-AL2467-AT2467</f>
        <v>0</v>
      </c>
    </row>
    <row r="2468" spans="1:103">
      <c r="A2468" s="56" t="s">
        <v>872</v>
      </c>
      <c r="B2468" s="13">
        <v>132</v>
      </c>
      <c r="C2468" s="15" t="s">
        <v>402</v>
      </c>
      <c r="D2468" s="15" t="s">
        <v>403</v>
      </c>
      <c r="E2468" s="13"/>
      <c r="F2468" s="13"/>
      <c r="G2468" s="13" t="s">
        <v>273</v>
      </c>
      <c r="H2468" s="13">
        <v>2</v>
      </c>
      <c r="I2468" s="55">
        <v>120.16</v>
      </c>
      <c r="J2468" s="55">
        <v>36499</v>
      </c>
      <c r="K2468" s="15">
        <v>0</v>
      </c>
      <c r="L2468" s="15" t="s">
        <v>41</v>
      </c>
      <c r="M2468" s="62" t="s">
        <v>14</v>
      </c>
      <c r="N2468" s="56" t="s">
        <v>177</v>
      </c>
      <c r="O2468" s="56" t="s">
        <v>873</v>
      </c>
      <c r="S2468" s="56" t="s">
        <v>877</v>
      </c>
      <c r="T2468" s="13"/>
      <c r="U2468" s="13"/>
      <c r="V2468" s="13"/>
      <c r="W2468" s="125" t="s">
        <v>1017</v>
      </c>
      <c r="X2468" s="65">
        <v>45386</v>
      </c>
      <c r="Y2468" s="65">
        <v>45386</v>
      </c>
      <c r="Z2468" s="69" t="s">
        <v>1080</v>
      </c>
      <c r="AA2468" s="322">
        <v>11040.12</v>
      </c>
      <c r="AB2468" s="56">
        <v>84</v>
      </c>
      <c r="AC2468" s="56">
        <v>14</v>
      </c>
      <c r="AD2468" s="65">
        <v>45812</v>
      </c>
      <c r="AE2468" s="117">
        <v>132</v>
      </c>
      <c r="AF2468" s="117"/>
      <c r="AG2468" s="57" t="s">
        <v>441</v>
      </c>
      <c r="AH2468" s="65">
        <v>45814</v>
      </c>
      <c r="AI2468" s="65"/>
      <c r="AJ2468" s="65"/>
      <c r="AK2468" s="56" t="s">
        <v>1540</v>
      </c>
      <c r="AL2468" s="58">
        <v>132</v>
      </c>
      <c r="AN2468" s="58" t="s">
        <v>1549</v>
      </c>
      <c r="AP2468" s="58"/>
      <c r="AQ2468" s="58"/>
      <c r="AR2468" s="58"/>
      <c r="AW2468" s="103">
        <v>45812</v>
      </c>
      <c r="AX2468" s="97">
        <v>4269</v>
      </c>
      <c r="AY2468" s="97"/>
      <c r="AZ2468" s="97"/>
      <c r="BA2468" s="97">
        <v>132</v>
      </c>
      <c r="BD2468" s="56"/>
      <c r="CS2468" s="58">
        <f>+AL2468+AT2468</f>
        <v>132</v>
      </c>
      <c r="CT2468" s="76">
        <f>+BA2468+BG2468+BM2468+BS2468+BY2468+CE2468+CK2468+CQ2468</f>
        <v>132</v>
      </c>
      <c r="CU2468" s="76">
        <f>+CS2468-CT2468</f>
        <v>0</v>
      </c>
      <c r="CV2468" s="81">
        <f>+AE2468-AL2468-AT2468</f>
        <v>0</v>
      </c>
    </row>
    <row r="2469" spans="1:103">
      <c r="A2469" s="56" t="s">
        <v>872</v>
      </c>
      <c r="B2469" s="13">
        <v>132</v>
      </c>
      <c r="C2469" s="15" t="s">
        <v>402</v>
      </c>
      <c r="D2469" s="15" t="s">
        <v>403</v>
      </c>
      <c r="E2469" s="13"/>
      <c r="F2469" s="13"/>
      <c r="G2469" s="13" t="s">
        <v>273</v>
      </c>
      <c r="H2469" s="13">
        <v>2</v>
      </c>
      <c r="I2469" s="55">
        <v>120.16</v>
      </c>
      <c r="J2469" s="55">
        <v>36499</v>
      </c>
      <c r="K2469" s="15">
        <v>0</v>
      </c>
      <c r="L2469" s="15" t="s">
        <v>41</v>
      </c>
      <c r="M2469" s="62" t="s">
        <v>14</v>
      </c>
      <c r="N2469" s="56" t="s">
        <v>177</v>
      </c>
      <c r="O2469" s="56" t="s">
        <v>873</v>
      </c>
      <c r="S2469" s="56" t="s">
        <v>877</v>
      </c>
      <c r="T2469" s="13"/>
      <c r="U2469" s="13"/>
      <c r="V2469" s="13"/>
      <c r="W2469" s="125" t="s">
        <v>1017</v>
      </c>
      <c r="X2469" s="65">
        <v>45386</v>
      </c>
      <c r="Y2469" s="65">
        <v>45386</v>
      </c>
      <c r="Z2469" s="69" t="s">
        <v>1080</v>
      </c>
      <c r="AA2469" s="322">
        <v>11040.12</v>
      </c>
      <c r="AB2469" s="56">
        <v>84</v>
      </c>
      <c r="AC2469" s="56">
        <v>15</v>
      </c>
      <c r="AD2469" s="65">
        <v>45842</v>
      </c>
      <c r="AE2469" s="117">
        <v>132</v>
      </c>
      <c r="AF2469" s="117"/>
      <c r="AG2469" s="57" t="s">
        <v>441</v>
      </c>
      <c r="AH2469" s="65">
        <v>45845</v>
      </c>
      <c r="AI2469" s="65"/>
      <c r="AJ2469" s="65"/>
      <c r="AK2469" s="56" t="s">
        <v>1541</v>
      </c>
      <c r="AL2469" s="58">
        <v>132</v>
      </c>
      <c r="AN2469" s="58" t="s">
        <v>1550</v>
      </c>
      <c r="AP2469" s="58"/>
      <c r="AQ2469" s="58"/>
      <c r="AR2469" s="58"/>
      <c r="AW2469" s="103">
        <v>45842</v>
      </c>
      <c r="AX2469" s="97">
        <v>4375</v>
      </c>
      <c r="AY2469" s="97"/>
      <c r="AZ2469" s="97"/>
      <c r="BA2469" s="97">
        <v>132</v>
      </c>
      <c r="BD2469" s="56"/>
      <c r="CS2469" s="58">
        <f>+AL2469+AT2469</f>
        <v>132</v>
      </c>
      <c r="CT2469" s="76">
        <f>+BA2469+BG2469+BM2469+BS2469+BY2469+CE2469+CK2469+CQ2469</f>
        <v>132</v>
      </c>
      <c r="CU2469" s="76">
        <f>+CS2469-CT2469</f>
        <v>0</v>
      </c>
      <c r="CV2469" s="81">
        <f>+AE2469-AL2469-AT2469</f>
        <v>0</v>
      </c>
    </row>
    <row r="2470" spans="1:103">
      <c r="A2470" s="56" t="s">
        <v>872</v>
      </c>
      <c r="B2470" s="13">
        <v>132</v>
      </c>
      <c r="C2470" s="15" t="s">
        <v>402</v>
      </c>
      <c r="D2470" s="15" t="s">
        <v>403</v>
      </c>
      <c r="E2470" s="13"/>
      <c r="F2470" s="13"/>
      <c r="G2470" s="13" t="s">
        <v>273</v>
      </c>
      <c r="H2470" s="13">
        <v>2</v>
      </c>
      <c r="I2470" s="55">
        <v>120.16</v>
      </c>
      <c r="J2470" s="55">
        <v>36499</v>
      </c>
      <c r="K2470" s="15">
        <v>0</v>
      </c>
      <c r="L2470" s="15" t="s">
        <v>41</v>
      </c>
      <c r="M2470" s="62" t="s">
        <v>14</v>
      </c>
      <c r="N2470" s="56" t="s">
        <v>177</v>
      </c>
      <c r="O2470" s="56" t="s">
        <v>873</v>
      </c>
      <c r="S2470" s="56" t="s">
        <v>877</v>
      </c>
      <c r="T2470" s="13"/>
      <c r="U2470" s="13"/>
      <c r="V2470" s="13"/>
      <c r="W2470" s="125" t="s">
        <v>1017</v>
      </c>
      <c r="X2470" s="65">
        <v>45386</v>
      </c>
      <c r="Y2470" s="65">
        <v>45386</v>
      </c>
      <c r="Z2470" s="69" t="s">
        <v>1080</v>
      </c>
      <c r="AA2470" s="322">
        <v>11040.12</v>
      </c>
      <c r="AB2470" s="56">
        <v>84</v>
      </c>
      <c r="AC2470" s="56">
        <v>16</v>
      </c>
      <c r="AD2470" s="65">
        <v>45873</v>
      </c>
      <c r="AE2470" s="117">
        <v>132</v>
      </c>
      <c r="AF2470" s="117"/>
      <c r="AG2470" s="57" t="s">
        <v>441</v>
      </c>
      <c r="AH2470" s="65">
        <v>45874</v>
      </c>
      <c r="AI2470" s="65"/>
      <c r="AJ2470" s="65"/>
      <c r="AK2470" s="56" t="s">
        <v>1542</v>
      </c>
      <c r="AL2470" s="58">
        <v>132</v>
      </c>
      <c r="AN2470" s="58" t="s">
        <v>1551</v>
      </c>
      <c r="AP2470" s="58"/>
      <c r="AQ2470" s="58"/>
      <c r="AR2470" s="58"/>
      <c r="AW2470" s="103">
        <v>45874</v>
      </c>
      <c r="AX2470" s="97">
        <v>4523</v>
      </c>
      <c r="AY2470" s="97"/>
      <c r="AZ2470" s="97"/>
      <c r="BA2470" s="101">
        <v>132</v>
      </c>
      <c r="BD2470" s="56"/>
      <c r="CS2470" s="58">
        <f>+AL2470+AT2470</f>
        <v>132</v>
      </c>
      <c r="CT2470" s="76">
        <f>+BA2470+BG2470+BM2470+BS2470+BY2470+CE2470+CK2470+CQ2470</f>
        <v>132</v>
      </c>
      <c r="CU2470" s="76">
        <f>+CS2470-CT2470</f>
        <v>0</v>
      </c>
      <c r="CV2470" s="81">
        <f>+AE2470-AL2470-AT2470</f>
        <v>0</v>
      </c>
    </row>
    <row r="2471" spans="1:103">
      <c r="A2471" s="56" t="s">
        <v>872</v>
      </c>
      <c r="B2471" s="13">
        <v>132</v>
      </c>
      <c r="C2471" s="15" t="s">
        <v>402</v>
      </c>
      <c r="D2471" s="15" t="s">
        <v>403</v>
      </c>
      <c r="E2471" s="13"/>
      <c r="F2471" s="13"/>
      <c r="G2471" s="13" t="s">
        <v>273</v>
      </c>
      <c r="H2471" s="13">
        <v>2</v>
      </c>
      <c r="I2471" s="55">
        <v>120.16</v>
      </c>
      <c r="J2471" s="55">
        <v>36499</v>
      </c>
      <c r="K2471" s="15">
        <v>0</v>
      </c>
      <c r="L2471" s="15" t="s">
        <v>41</v>
      </c>
      <c r="M2471" s="62" t="s">
        <v>14</v>
      </c>
      <c r="N2471" s="56" t="s">
        <v>177</v>
      </c>
      <c r="O2471" s="56" t="s">
        <v>873</v>
      </c>
      <c r="S2471" s="56" t="s">
        <v>877</v>
      </c>
      <c r="T2471" s="13"/>
      <c r="U2471" s="13"/>
      <c r="V2471" s="13"/>
      <c r="W2471" s="125" t="s">
        <v>1017</v>
      </c>
      <c r="X2471" s="65">
        <v>45386</v>
      </c>
      <c r="Y2471" s="65">
        <v>45386</v>
      </c>
      <c r="Z2471" s="69" t="s">
        <v>1080</v>
      </c>
      <c r="AA2471" s="322">
        <v>11040.12</v>
      </c>
      <c r="AB2471" s="56">
        <v>84</v>
      </c>
      <c r="AC2471" s="56">
        <v>17</v>
      </c>
      <c r="AD2471" s="65">
        <v>45904</v>
      </c>
      <c r="AE2471" s="117">
        <v>132</v>
      </c>
      <c r="AF2471" s="117"/>
      <c r="AG2471" s="57" t="s">
        <v>441</v>
      </c>
      <c r="AH2471" s="65">
        <v>45905</v>
      </c>
      <c r="AI2471" s="65"/>
      <c r="AJ2471" s="65"/>
      <c r="AK2471" s="56" t="s">
        <v>1543</v>
      </c>
      <c r="AL2471" s="58">
        <v>132</v>
      </c>
      <c r="AN2471" s="58" t="s">
        <v>1552</v>
      </c>
      <c r="AP2471" s="58"/>
      <c r="AQ2471" s="58"/>
      <c r="AR2471" s="58"/>
      <c r="AW2471" s="103">
        <v>45904</v>
      </c>
      <c r="AX2471" s="97">
        <v>4671</v>
      </c>
      <c r="AY2471" s="97"/>
      <c r="AZ2471" s="97"/>
      <c r="BA2471" s="97">
        <v>132</v>
      </c>
      <c r="BD2471" s="56"/>
      <c r="CS2471" s="58">
        <f>+AL2471+AT2471</f>
        <v>132</v>
      </c>
      <c r="CT2471" s="76">
        <f>+BA2471+BG2471+BM2471+BS2471+BY2471+CE2471+CK2471+CQ2471</f>
        <v>132</v>
      </c>
      <c r="CU2471" s="76">
        <f>+CS2471-CT2471</f>
        <v>0</v>
      </c>
      <c r="CV2471" s="81">
        <f>+AE2471-AL2471-AT2471</f>
        <v>0</v>
      </c>
    </row>
    <row r="2472" spans="1:103">
      <c r="A2472" s="56" t="s">
        <v>872</v>
      </c>
      <c r="B2472" s="13">
        <v>132</v>
      </c>
      <c r="C2472" s="15" t="s">
        <v>402</v>
      </c>
      <c r="D2472" s="15" t="s">
        <v>403</v>
      </c>
      <c r="E2472" s="13"/>
      <c r="F2472" s="13"/>
      <c r="G2472" s="13" t="s">
        <v>273</v>
      </c>
      <c r="H2472" s="13">
        <v>2</v>
      </c>
      <c r="I2472" s="55">
        <v>120.16</v>
      </c>
      <c r="J2472" s="55">
        <v>36499</v>
      </c>
      <c r="K2472" s="15">
        <v>0</v>
      </c>
      <c r="L2472" s="15" t="s">
        <v>41</v>
      </c>
      <c r="M2472" s="62" t="s">
        <v>14</v>
      </c>
      <c r="N2472" s="56" t="s">
        <v>177</v>
      </c>
      <c r="O2472" s="56" t="s">
        <v>873</v>
      </c>
      <c r="S2472" s="56" t="s">
        <v>877</v>
      </c>
      <c r="T2472" s="13"/>
      <c r="U2472" s="13"/>
      <c r="V2472" s="13"/>
      <c r="W2472" s="125" t="s">
        <v>1017</v>
      </c>
      <c r="X2472" s="65">
        <v>45386</v>
      </c>
      <c r="Y2472" s="65">
        <v>45386</v>
      </c>
      <c r="Z2472" s="69" t="s">
        <v>1080</v>
      </c>
      <c r="AA2472" s="322">
        <v>11040.12</v>
      </c>
      <c r="AB2472" s="56">
        <v>84</v>
      </c>
      <c r="AC2472" s="56">
        <v>18</v>
      </c>
      <c r="AD2472" s="65">
        <v>45934</v>
      </c>
      <c r="AE2472" s="117">
        <v>132</v>
      </c>
      <c r="AF2472" s="117"/>
      <c r="AH2472" s="65"/>
      <c r="AI2472" s="65"/>
      <c r="AJ2472" s="65"/>
      <c r="AP2472" s="58"/>
      <c r="AQ2472" s="58"/>
      <c r="AR2472" s="58"/>
      <c r="AW2472" s="56"/>
      <c r="BD2472" s="56"/>
      <c r="CS2472" s="58">
        <f>+AL2472+AT2472</f>
        <v>0</v>
      </c>
      <c r="CT2472" s="76">
        <f>+BA2472+BG2472+BM2472+BS2472+BY2472+CE2472+CK2472+CQ2472</f>
        <v>0</v>
      </c>
      <c r="CU2472" s="76">
        <f>+CS2472-CT2472</f>
        <v>0</v>
      </c>
      <c r="CV2472" s="81">
        <f>+AE2472-AL2472-AT2472</f>
        <v>132</v>
      </c>
    </row>
    <row r="2473" spans="1:103">
      <c r="A2473" s="56" t="s">
        <v>872</v>
      </c>
      <c r="B2473" s="13">
        <v>132</v>
      </c>
      <c r="C2473" s="15" t="s">
        <v>402</v>
      </c>
      <c r="D2473" s="15" t="s">
        <v>403</v>
      </c>
      <c r="E2473" s="13"/>
      <c r="F2473" s="13"/>
      <c r="G2473" s="13" t="s">
        <v>273</v>
      </c>
      <c r="H2473" s="13">
        <v>2</v>
      </c>
      <c r="I2473" s="55">
        <v>120.16</v>
      </c>
      <c r="J2473" s="55">
        <v>36499</v>
      </c>
      <c r="K2473" s="15">
        <v>0</v>
      </c>
      <c r="L2473" s="15" t="s">
        <v>41</v>
      </c>
      <c r="M2473" s="62" t="s">
        <v>14</v>
      </c>
      <c r="N2473" s="56" t="s">
        <v>177</v>
      </c>
      <c r="O2473" s="56" t="s">
        <v>873</v>
      </c>
      <c r="S2473" s="56" t="s">
        <v>877</v>
      </c>
      <c r="T2473" s="13"/>
      <c r="U2473" s="13"/>
      <c r="V2473" s="13"/>
      <c r="W2473" s="125" t="s">
        <v>1017</v>
      </c>
      <c r="X2473" s="65">
        <v>45386</v>
      </c>
      <c r="Y2473" s="65">
        <v>45386</v>
      </c>
      <c r="Z2473" s="69" t="s">
        <v>1080</v>
      </c>
      <c r="AA2473" s="322">
        <v>11040.12</v>
      </c>
      <c r="AB2473" s="56">
        <v>84</v>
      </c>
      <c r="AC2473" s="56">
        <v>19</v>
      </c>
      <c r="AD2473" s="65">
        <v>45965</v>
      </c>
      <c r="AE2473" s="117">
        <v>132</v>
      </c>
      <c r="AF2473" s="117"/>
      <c r="AH2473" s="65"/>
      <c r="AI2473" s="65"/>
      <c r="AJ2473" s="65"/>
      <c r="AP2473" s="58"/>
      <c r="AQ2473" s="58"/>
      <c r="AR2473" s="58"/>
      <c r="AW2473" s="56"/>
      <c r="BD2473" s="56"/>
      <c r="CS2473" s="58">
        <f>+AL2473+AT2473</f>
        <v>0</v>
      </c>
      <c r="CT2473" s="76">
        <f>+BA2473+BG2473+BM2473+BS2473+BY2473+CE2473+CK2473+CQ2473</f>
        <v>0</v>
      </c>
      <c r="CU2473" s="76">
        <f>+CS2473-CT2473</f>
        <v>0</v>
      </c>
      <c r="CV2473" s="81">
        <f>+AE2473-AL2473-AT2473</f>
        <v>132</v>
      </c>
    </row>
    <row r="2474" spans="1:103">
      <c r="A2474" s="56" t="s">
        <v>872</v>
      </c>
      <c r="B2474" s="13">
        <v>132</v>
      </c>
      <c r="C2474" s="15" t="s">
        <v>402</v>
      </c>
      <c r="D2474" s="15" t="s">
        <v>403</v>
      </c>
      <c r="E2474" s="13"/>
      <c r="F2474" s="13"/>
      <c r="G2474" s="13" t="s">
        <v>273</v>
      </c>
      <c r="H2474" s="13">
        <v>2</v>
      </c>
      <c r="I2474" s="55">
        <v>120.16</v>
      </c>
      <c r="J2474" s="55">
        <v>36499</v>
      </c>
      <c r="K2474" s="15">
        <v>0</v>
      </c>
      <c r="L2474" s="15" t="s">
        <v>41</v>
      </c>
      <c r="M2474" s="62" t="s">
        <v>14</v>
      </c>
      <c r="N2474" s="56" t="s">
        <v>177</v>
      </c>
      <c r="O2474" s="56" t="s">
        <v>873</v>
      </c>
      <c r="S2474" s="56" t="s">
        <v>877</v>
      </c>
      <c r="T2474" s="13"/>
      <c r="U2474" s="13"/>
      <c r="V2474" s="13"/>
      <c r="W2474" s="125" t="s">
        <v>1017</v>
      </c>
      <c r="X2474" s="65">
        <v>45386</v>
      </c>
      <c r="Y2474" s="65">
        <v>45386</v>
      </c>
      <c r="Z2474" s="69" t="s">
        <v>1080</v>
      </c>
      <c r="AA2474" s="322">
        <v>11040.12</v>
      </c>
      <c r="AB2474" s="56">
        <v>84</v>
      </c>
      <c r="AC2474" s="56">
        <v>20</v>
      </c>
      <c r="AD2474" s="65">
        <v>45995</v>
      </c>
      <c r="AE2474" s="117">
        <v>132</v>
      </c>
      <c r="AF2474" s="117"/>
      <c r="AH2474" s="65"/>
      <c r="AI2474" s="65"/>
      <c r="AJ2474" s="65"/>
      <c r="AP2474" s="58"/>
      <c r="AQ2474" s="58"/>
      <c r="AR2474" s="58"/>
      <c r="AW2474" s="56"/>
      <c r="BD2474" s="56"/>
      <c r="CS2474" s="58">
        <f>+AL2474+AT2474</f>
        <v>0</v>
      </c>
      <c r="CT2474" s="76">
        <f>+BA2474+BG2474+BM2474+BS2474+BY2474+CE2474+CK2474+CQ2474</f>
        <v>0</v>
      </c>
      <c r="CU2474" s="76">
        <f>+CS2474-CT2474</f>
        <v>0</v>
      </c>
      <c r="CV2474" s="81">
        <f>+AE2474-AL2474-AT2474</f>
        <v>132</v>
      </c>
    </row>
    <row r="2475" spans="1:103">
      <c r="A2475" s="56" t="s">
        <v>872</v>
      </c>
      <c r="B2475" s="13">
        <v>132</v>
      </c>
      <c r="C2475" s="15" t="s">
        <v>402</v>
      </c>
      <c r="D2475" s="15" t="s">
        <v>403</v>
      </c>
      <c r="E2475" s="13"/>
      <c r="F2475" s="13"/>
      <c r="G2475" s="13" t="s">
        <v>273</v>
      </c>
      <c r="H2475" s="13">
        <v>2</v>
      </c>
      <c r="I2475" s="55">
        <v>120.16</v>
      </c>
      <c r="J2475" s="55">
        <v>36499</v>
      </c>
      <c r="K2475" s="15">
        <v>0</v>
      </c>
      <c r="L2475" s="15" t="s">
        <v>41</v>
      </c>
      <c r="M2475" s="62" t="s">
        <v>14</v>
      </c>
      <c r="N2475" s="56" t="s">
        <v>177</v>
      </c>
      <c r="O2475" s="56" t="s">
        <v>873</v>
      </c>
      <c r="S2475" s="56" t="s">
        <v>877</v>
      </c>
      <c r="T2475" s="13"/>
      <c r="U2475" s="13"/>
      <c r="V2475" s="13"/>
      <c r="W2475" s="125" t="s">
        <v>1017</v>
      </c>
      <c r="X2475" s="65">
        <v>45386</v>
      </c>
      <c r="Y2475" s="65">
        <v>45386</v>
      </c>
      <c r="Z2475" s="69" t="s">
        <v>1080</v>
      </c>
      <c r="AA2475" s="322">
        <v>11040.12</v>
      </c>
      <c r="AB2475" s="56">
        <v>84</v>
      </c>
      <c r="AC2475" s="56">
        <v>21</v>
      </c>
      <c r="AD2475" s="65">
        <v>46026</v>
      </c>
      <c r="AE2475" s="117">
        <v>132</v>
      </c>
      <c r="AF2475" s="117"/>
      <c r="AH2475" s="65"/>
      <c r="AI2475" s="65"/>
      <c r="AJ2475" s="65"/>
      <c r="AP2475" s="58"/>
      <c r="AQ2475" s="58"/>
      <c r="AR2475" s="58"/>
      <c r="AW2475" s="56"/>
      <c r="BD2475" s="56"/>
      <c r="CS2475" s="58">
        <f>+AL2475+AT2475</f>
        <v>0</v>
      </c>
      <c r="CT2475" s="76">
        <f>+BA2475+BG2475+BM2475+BS2475+BY2475+CE2475+CK2475+CQ2475</f>
        <v>0</v>
      </c>
      <c r="CU2475" s="76">
        <f>+CS2475-CT2475</f>
        <v>0</v>
      </c>
      <c r="CV2475" s="81">
        <f>+AE2475-AL2475-AT2475</f>
        <v>132</v>
      </c>
    </row>
    <row r="2476" spans="1:103">
      <c r="A2476" s="56" t="s">
        <v>872</v>
      </c>
      <c r="B2476" s="13">
        <v>132</v>
      </c>
      <c r="C2476" s="15" t="s">
        <v>402</v>
      </c>
      <c r="D2476" s="15" t="s">
        <v>403</v>
      </c>
      <c r="E2476" s="13"/>
      <c r="F2476" s="13"/>
      <c r="G2476" s="13" t="s">
        <v>273</v>
      </c>
      <c r="H2476" s="13">
        <v>2</v>
      </c>
      <c r="I2476" s="55">
        <v>120.16</v>
      </c>
      <c r="J2476" s="55">
        <v>36499</v>
      </c>
      <c r="K2476" s="15">
        <v>0</v>
      </c>
      <c r="L2476" s="15" t="s">
        <v>41</v>
      </c>
      <c r="M2476" s="62" t="s">
        <v>14</v>
      </c>
      <c r="N2476" s="56" t="s">
        <v>177</v>
      </c>
      <c r="O2476" s="56" t="s">
        <v>873</v>
      </c>
      <c r="S2476" s="56" t="s">
        <v>877</v>
      </c>
      <c r="T2476" s="13"/>
      <c r="U2476" s="13"/>
      <c r="V2476" s="13"/>
      <c r="W2476" s="125" t="s">
        <v>1017</v>
      </c>
      <c r="X2476" s="65">
        <v>45386</v>
      </c>
      <c r="Y2476" s="65">
        <v>45386</v>
      </c>
      <c r="Z2476" s="69" t="s">
        <v>1080</v>
      </c>
      <c r="AA2476" s="322">
        <v>11040.12</v>
      </c>
      <c r="AB2476" s="56">
        <v>84</v>
      </c>
      <c r="AC2476" s="56">
        <v>22</v>
      </c>
      <c r="AD2476" s="65">
        <v>46057</v>
      </c>
      <c r="AE2476" s="117">
        <v>132</v>
      </c>
      <c r="AF2476" s="117"/>
      <c r="AH2476" s="65"/>
      <c r="AI2476" s="65"/>
      <c r="AJ2476" s="65"/>
      <c r="AP2476" s="58"/>
      <c r="AQ2476" s="58"/>
      <c r="AR2476" s="58"/>
      <c r="AW2476" s="56"/>
      <c r="BD2476" s="56"/>
      <c r="CS2476" s="58">
        <f>+AL2476+AT2476</f>
        <v>0</v>
      </c>
      <c r="CT2476" s="76">
        <f>+BA2476+BG2476+BM2476+BS2476+BY2476+CE2476+CK2476+CQ2476</f>
        <v>0</v>
      </c>
      <c r="CU2476" s="76">
        <f>+CS2476-CT2476</f>
        <v>0</v>
      </c>
      <c r="CV2476" s="81">
        <f>+AE2476-AL2476-AT2476</f>
        <v>132</v>
      </c>
    </row>
    <row r="2477" spans="1:103">
      <c r="A2477" s="56" t="s">
        <v>872</v>
      </c>
      <c r="B2477" s="13">
        <v>132</v>
      </c>
      <c r="C2477" s="15" t="s">
        <v>402</v>
      </c>
      <c r="D2477" s="15" t="s">
        <v>403</v>
      </c>
      <c r="E2477" s="13"/>
      <c r="F2477" s="13"/>
      <c r="G2477" s="13" t="s">
        <v>273</v>
      </c>
      <c r="H2477" s="13">
        <v>2</v>
      </c>
      <c r="I2477" s="55">
        <v>120.16</v>
      </c>
      <c r="J2477" s="55">
        <v>36499</v>
      </c>
      <c r="K2477" s="15">
        <v>0</v>
      </c>
      <c r="L2477" s="15" t="s">
        <v>41</v>
      </c>
      <c r="M2477" s="62" t="s">
        <v>14</v>
      </c>
      <c r="N2477" s="56" t="s">
        <v>177</v>
      </c>
      <c r="O2477" s="56" t="s">
        <v>873</v>
      </c>
      <c r="S2477" s="56" t="s">
        <v>877</v>
      </c>
      <c r="T2477" s="13"/>
      <c r="U2477" s="13"/>
      <c r="V2477" s="13"/>
      <c r="W2477" s="125" t="s">
        <v>1017</v>
      </c>
      <c r="X2477" s="65">
        <v>45386</v>
      </c>
      <c r="Y2477" s="65">
        <v>45386</v>
      </c>
      <c r="Z2477" s="69" t="s">
        <v>1080</v>
      </c>
      <c r="AA2477" s="322">
        <v>11040.12</v>
      </c>
      <c r="AB2477" s="56">
        <v>84</v>
      </c>
      <c r="AC2477" s="56">
        <v>23</v>
      </c>
      <c r="AD2477" s="65">
        <v>46085</v>
      </c>
      <c r="AE2477" s="117">
        <v>132</v>
      </c>
      <c r="AF2477" s="117"/>
      <c r="AP2477" s="58"/>
      <c r="AQ2477" s="58"/>
      <c r="AR2477" s="58"/>
      <c r="AW2477" s="56"/>
      <c r="BD2477" s="56"/>
      <c r="CS2477" s="58">
        <f>+AL2477+AT2477</f>
        <v>0</v>
      </c>
      <c r="CT2477" s="76">
        <f>+BA2477+BG2477+BM2477+BS2477+BY2477+CE2477+CK2477+CQ2477</f>
        <v>0</v>
      </c>
      <c r="CU2477" s="76">
        <f>+CS2477-CT2477</f>
        <v>0</v>
      </c>
      <c r="CV2477" s="81">
        <f>+AE2477-AL2477-AT2477</f>
        <v>132</v>
      </c>
    </row>
    <row r="2478" spans="1:103">
      <c r="A2478" s="56" t="s">
        <v>872</v>
      </c>
      <c r="B2478" s="13">
        <v>132</v>
      </c>
      <c r="C2478" s="15" t="s">
        <v>402</v>
      </c>
      <c r="D2478" s="15" t="s">
        <v>403</v>
      </c>
      <c r="E2478" s="13"/>
      <c r="F2478" s="13"/>
      <c r="G2478" s="13" t="s">
        <v>273</v>
      </c>
      <c r="H2478" s="13">
        <v>2</v>
      </c>
      <c r="I2478" s="55">
        <v>120.16</v>
      </c>
      <c r="J2478" s="55">
        <v>36499</v>
      </c>
      <c r="K2478" s="15">
        <v>0</v>
      </c>
      <c r="L2478" s="15" t="s">
        <v>41</v>
      </c>
      <c r="M2478" s="62" t="s">
        <v>14</v>
      </c>
      <c r="N2478" s="56" t="s">
        <v>177</v>
      </c>
      <c r="O2478" s="56" t="s">
        <v>873</v>
      </c>
      <c r="S2478" s="56" t="s">
        <v>877</v>
      </c>
      <c r="T2478" s="13"/>
      <c r="U2478" s="13"/>
      <c r="V2478" s="13"/>
      <c r="W2478" s="125" t="s">
        <v>1017</v>
      </c>
      <c r="X2478" s="65">
        <v>45386</v>
      </c>
      <c r="Y2478" s="65">
        <v>45386</v>
      </c>
      <c r="Z2478" s="69" t="s">
        <v>1080</v>
      </c>
      <c r="AA2478" s="322">
        <v>11040.12</v>
      </c>
      <c r="AB2478" s="56">
        <v>84</v>
      </c>
      <c r="AC2478" s="56">
        <v>24</v>
      </c>
      <c r="AD2478" s="65">
        <v>46116</v>
      </c>
      <c r="AE2478" s="117">
        <v>132</v>
      </c>
      <c r="AF2478" s="117"/>
      <c r="AP2478" s="58"/>
      <c r="AQ2478" s="58"/>
      <c r="AR2478" s="58"/>
      <c r="AW2478" s="56"/>
      <c r="BD2478" s="56"/>
      <c r="CS2478" s="58">
        <f>+AL2478+AT2478</f>
        <v>0</v>
      </c>
      <c r="CT2478" s="76">
        <f>+BA2478+BG2478+BM2478+BS2478+BY2478+CE2478+CK2478+CQ2478</f>
        <v>0</v>
      </c>
      <c r="CU2478" s="76">
        <f>+CS2478-CT2478</f>
        <v>0</v>
      </c>
      <c r="CV2478" s="81">
        <f>+AE2478-AL2478-AT2478</f>
        <v>132</v>
      </c>
    </row>
    <row r="2479" spans="1:103">
      <c r="A2479" s="56" t="s">
        <v>872</v>
      </c>
      <c r="B2479" s="13">
        <v>132</v>
      </c>
      <c r="C2479" s="15" t="s">
        <v>402</v>
      </c>
      <c r="D2479" s="15" t="s">
        <v>403</v>
      </c>
      <c r="E2479" s="13"/>
      <c r="F2479" s="13"/>
      <c r="G2479" s="13" t="s">
        <v>273</v>
      </c>
      <c r="H2479" s="13">
        <v>2</v>
      </c>
      <c r="I2479" s="55">
        <v>120.16</v>
      </c>
      <c r="J2479" s="55">
        <v>36499</v>
      </c>
      <c r="K2479" s="15">
        <v>0</v>
      </c>
      <c r="L2479" s="15" t="s">
        <v>41</v>
      </c>
      <c r="M2479" s="62" t="s">
        <v>14</v>
      </c>
      <c r="N2479" s="56" t="s">
        <v>177</v>
      </c>
      <c r="O2479" s="56" t="s">
        <v>873</v>
      </c>
      <c r="S2479" s="56" t="s">
        <v>877</v>
      </c>
      <c r="T2479" s="13"/>
      <c r="U2479" s="13"/>
      <c r="V2479" s="13"/>
      <c r="W2479" s="125" t="s">
        <v>1017</v>
      </c>
      <c r="X2479" s="65">
        <v>45386</v>
      </c>
      <c r="Y2479" s="65">
        <v>45386</v>
      </c>
      <c r="Z2479" s="69" t="s">
        <v>1080</v>
      </c>
      <c r="AA2479" s="322">
        <v>11040.12</v>
      </c>
      <c r="AB2479" s="56">
        <v>84</v>
      </c>
      <c r="AC2479" s="56">
        <v>25</v>
      </c>
      <c r="AD2479" s="65">
        <v>46146</v>
      </c>
      <c r="AE2479" s="117">
        <v>132</v>
      </c>
      <c r="AF2479" s="117"/>
      <c r="AP2479" s="58"/>
      <c r="AQ2479" s="58"/>
      <c r="AR2479" s="58"/>
      <c r="AW2479" s="56"/>
      <c r="BD2479" s="56"/>
      <c r="CS2479" s="58">
        <f>+AL2479+AT2479</f>
        <v>0</v>
      </c>
      <c r="CT2479" s="76">
        <f>+BA2479+BG2479+BM2479+BS2479+BY2479+CE2479+CK2479+CQ2479</f>
        <v>0</v>
      </c>
      <c r="CU2479" s="76">
        <f>+CS2479-CT2479</f>
        <v>0</v>
      </c>
      <c r="CV2479" s="81">
        <f>+AE2479-AL2479-AT2479</f>
        <v>132</v>
      </c>
    </row>
    <row r="2480" spans="1:103" s="83" customFormat="1">
      <c r="A2480" s="56" t="s">
        <v>872</v>
      </c>
      <c r="B2480" s="13">
        <v>132</v>
      </c>
      <c r="C2480" s="15" t="s">
        <v>402</v>
      </c>
      <c r="D2480" s="15" t="s">
        <v>403</v>
      </c>
      <c r="E2480" s="13"/>
      <c r="F2480" s="13"/>
      <c r="G2480" s="13" t="s">
        <v>273</v>
      </c>
      <c r="H2480" s="13">
        <v>2</v>
      </c>
      <c r="I2480" s="55">
        <v>120.16</v>
      </c>
      <c r="J2480" s="55">
        <v>36499</v>
      </c>
      <c r="K2480" s="15">
        <v>0</v>
      </c>
      <c r="L2480" s="15" t="s">
        <v>41</v>
      </c>
      <c r="M2480" s="62" t="s">
        <v>14</v>
      </c>
      <c r="N2480" s="56" t="s">
        <v>177</v>
      </c>
      <c r="O2480" s="56" t="s">
        <v>873</v>
      </c>
      <c r="P2480" s="56"/>
      <c r="Q2480" s="86"/>
      <c r="R2480" s="56"/>
      <c r="S2480" s="56" t="s">
        <v>877</v>
      </c>
      <c r="T2480" s="57"/>
      <c r="U2480" s="57"/>
      <c r="V2480" s="125"/>
      <c r="W2480" s="125" t="s">
        <v>1017</v>
      </c>
      <c r="X2480" s="65">
        <v>45386</v>
      </c>
      <c r="Y2480" s="65">
        <v>45386</v>
      </c>
      <c r="Z2480" s="69" t="s">
        <v>1080</v>
      </c>
      <c r="AA2480" s="322">
        <v>11040.12</v>
      </c>
      <c r="AB2480" s="56">
        <v>84</v>
      </c>
      <c r="AC2480" s="56">
        <v>26</v>
      </c>
      <c r="AD2480" s="65">
        <v>46177</v>
      </c>
      <c r="AE2480" s="117">
        <v>132</v>
      </c>
      <c r="AF2480" s="117"/>
      <c r="AG2480" s="56"/>
      <c r="AH2480" s="56"/>
      <c r="AI2480" s="56"/>
      <c r="AJ2480" s="56"/>
      <c r="AK2480" s="56"/>
      <c r="AL2480" s="58"/>
      <c r="AM2480" s="58"/>
      <c r="AN2480" s="58"/>
      <c r="AO2480" s="58"/>
      <c r="AP2480" s="58"/>
      <c r="AQ2480" s="58"/>
      <c r="AR2480" s="58"/>
      <c r="AS2480" s="58"/>
      <c r="AT2480" s="58"/>
      <c r="AU2480" s="58"/>
      <c r="AV2480" s="58"/>
      <c r="AW2480" s="56"/>
      <c r="AX2480" s="56"/>
      <c r="AY2480" s="56"/>
      <c r="AZ2480" s="56"/>
      <c r="BA2480" s="58"/>
      <c r="BB2480" s="58"/>
      <c r="BC2480" s="56"/>
      <c r="BD2480" s="56"/>
      <c r="BE2480" s="56"/>
      <c r="BF2480" s="56"/>
      <c r="BG2480" s="56"/>
      <c r="BH2480" s="56"/>
      <c r="BI2480" s="56"/>
      <c r="BJ2480" s="56"/>
      <c r="BK2480" s="56"/>
      <c r="BL2480" s="56"/>
      <c r="BM2480" s="56"/>
      <c r="BN2480" s="56"/>
      <c r="BO2480" s="56"/>
      <c r="BP2480" s="56"/>
      <c r="BQ2480" s="56"/>
      <c r="BR2480" s="56"/>
      <c r="BS2480" s="56"/>
      <c r="BT2480" s="56"/>
      <c r="BU2480" s="56"/>
      <c r="BV2480" s="56"/>
      <c r="BW2480" s="56"/>
      <c r="BX2480" s="56"/>
      <c r="BY2480" s="56"/>
      <c r="BZ2480" s="56"/>
      <c r="CA2480" s="56"/>
      <c r="CB2480" s="56"/>
      <c r="CC2480" s="56"/>
      <c r="CD2480" s="56"/>
      <c r="CE2480" s="56"/>
      <c r="CF2480" s="56"/>
      <c r="CG2480" s="56"/>
      <c r="CH2480" s="56"/>
      <c r="CI2480" s="56"/>
      <c r="CJ2480" s="56"/>
      <c r="CK2480" s="56"/>
      <c r="CL2480" s="56"/>
      <c r="CM2480" s="56"/>
      <c r="CN2480" s="56"/>
      <c r="CO2480" s="56"/>
      <c r="CP2480" s="56"/>
      <c r="CQ2480" s="56"/>
      <c r="CR2480" s="56"/>
      <c r="CS2480" s="58">
        <f>+AL2480+AT2480</f>
        <v>0</v>
      </c>
      <c r="CT2480" s="76">
        <f>+BA2480+BG2480+BM2480+BS2480+BY2480+CE2480+CK2480+CQ2480</f>
        <v>0</v>
      </c>
      <c r="CU2480" s="76">
        <f>+CS2480-CT2480</f>
        <v>0</v>
      </c>
      <c r="CV2480" s="81">
        <f>+AE2480-AL2480-AT2480</f>
        <v>132</v>
      </c>
      <c r="CW2480" s="56"/>
      <c r="CX2480" s="56"/>
      <c r="CY2480" s="56"/>
    </row>
    <row r="2481" spans="1:103" s="83" customFormat="1">
      <c r="A2481" s="56" t="s">
        <v>872</v>
      </c>
      <c r="B2481" s="13">
        <v>132</v>
      </c>
      <c r="C2481" s="15" t="s">
        <v>402</v>
      </c>
      <c r="D2481" s="15" t="s">
        <v>403</v>
      </c>
      <c r="E2481" s="13"/>
      <c r="F2481" s="13"/>
      <c r="G2481" s="13" t="s">
        <v>273</v>
      </c>
      <c r="H2481" s="13">
        <v>2</v>
      </c>
      <c r="I2481" s="55">
        <v>120.16</v>
      </c>
      <c r="J2481" s="55">
        <v>36499</v>
      </c>
      <c r="K2481" s="15">
        <v>0</v>
      </c>
      <c r="L2481" s="15" t="s">
        <v>41</v>
      </c>
      <c r="M2481" s="62" t="s">
        <v>14</v>
      </c>
      <c r="N2481" s="56" t="s">
        <v>177</v>
      </c>
      <c r="O2481" s="56" t="s">
        <v>873</v>
      </c>
      <c r="P2481" s="56"/>
      <c r="Q2481" s="86"/>
      <c r="R2481" s="56"/>
      <c r="S2481" s="56" t="s">
        <v>877</v>
      </c>
      <c r="T2481" s="57"/>
      <c r="U2481" s="57"/>
      <c r="V2481" s="125"/>
      <c r="W2481" s="125" t="s">
        <v>1017</v>
      </c>
      <c r="X2481" s="65">
        <v>45386</v>
      </c>
      <c r="Y2481" s="65">
        <v>45386</v>
      </c>
      <c r="Z2481" s="69" t="s">
        <v>1080</v>
      </c>
      <c r="AA2481" s="322">
        <v>11040.12</v>
      </c>
      <c r="AB2481" s="56">
        <v>84</v>
      </c>
      <c r="AC2481" s="56">
        <v>27</v>
      </c>
      <c r="AD2481" s="65">
        <v>46207</v>
      </c>
      <c r="AE2481" s="117">
        <v>132</v>
      </c>
      <c r="AF2481" s="117"/>
      <c r="AG2481" s="56"/>
      <c r="AH2481" s="56"/>
      <c r="AI2481" s="56"/>
      <c r="AJ2481" s="56"/>
      <c r="AK2481" s="56"/>
      <c r="AL2481" s="58"/>
      <c r="AM2481" s="58"/>
      <c r="AN2481" s="58"/>
      <c r="AO2481" s="58"/>
      <c r="AP2481" s="58"/>
      <c r="AQ2481" s="58"/>
      <c r="AR2481" s="58"/>
      <c r="AS2481" s="58"/>
      <c r="AT2481" s="58"/>
      <c r="AU2481" s="58"/>
      <c r="AV2481" s="58"/>
      <c r="AW2481" s="56"/>
      <c r="AX2481" s="56"/>
      <c r="AY2481" s="56"/>
      <c r="AZ2481" s="56"/>
      <c r="BA2481" s="58"/>
      <c r="BB2481" s="58"/>
      <c r="BC2481" s="56"/>
      <c r="BD2481" s="56"/>
      <c r="BE2481" s="56"/>
      <c r="BF2481" s="56"/>
      <c r="BG2481" s="56"/>
      <c r="BH2481" s="56"/>
      <c r="BI2481" s="56"/>
      <c r="BJ2481" s="56"/>
      <c r="BK2481" s="56"/>
      <c r="BL2481" s="56"/>
      <c r="BM2481" s="56"/>
      <c r="BN2481" s="56"/>
      <c r="BO2481" s="56"/>
      <c r="BP2481" s="56"/>
      <c r="BQ2481" s="56"/>
      <c r="BR2481" s="56"/>
      <c r="BS2481" s="56"/>
      <c r="BT2481" s="56"/>
      <c r="BU2481" s="56"/>
      <c r="BV2481" s="56"/>
      <c r="BW2481" s="56"/>
      <c r="BX2481" s="56"/>
      <c r="BY2481" s="56"/>
      <c r="BZ2481" s="56"/>
      <c r="CA2481" s="56"/>
      <c r="CB2481" s="56"/>
      <c r="CC2481" s="56"/>
      <c r="CD2481" s="56"/>
      <c r="CE2481" s="56"/>
      <c r="CF2481" s="56"/>
      <c r="CG2481" s="56"/>
      <c r="CH2481" s="56"/>
      <c r="CI2481" s="56"/>
      <c r="CJ2481" s="56"/>
      <c r="CK2481" s="56"/>
      <c r="CL2481" s="56"/>
      <c r="CM2481" s="56"/>
      <c r="CN2481" s="56"/>
      <c r="CO2481" s="56"/>
      <c r="CP2481" s="56"/>
      <c r="CQ2481" s="56"/>
      <c r="CR2481" s="56"/>
      <c r="CS2481" s="58">
        <f>+AL2481+AT2481</f>
        <v>0</v>
      </c>
      <c r="CT2481" s="76">
        <f>+BA2481+BG2481+BM2481+BS2481+BY2481+CE2481+CK2481+CQ2481</f>
        <v>0</v>
      </c>
      <c r="CU2481" s="76">
        <f>+CS2481-CT2481</f>
        <v>0</v>
      </c>
      <c r="CV2481" s="81">
        <f>+AE2481-AL2481-AT2481</f>
        <v>132</v>
      </c>
      <c r="CW2481" s="56"/>
      <c r="CX2481" s="56"/>
      <c r="CY2481" s="56"/>
    </row>
    <row r="2482" spans="1:103" s="83" customFormat="1">
      <c r="A2482" s="56" t="s">
        <v>872</v>
      </c>
      <c r="B2482" s="13">
        <v>132</v>
      </c>
      <c r="C2482" s="15" t="s">
        <v>402</v>
      </c>
      <c r="D2482" s="15" t="s">
        <v>403</v>
      </c>
      <c r="E2482" s="13"/>
      <c r="F2482" s="13"/>
      <c r="G2482" s="13" t="s">
        <v>273</v>
      </c>
      <c r="H2482" s="13">
        <v>2</v>
      </c>
      <c r="I2482" s="55">
        <v>120.16</v>
      </c>
      <c r="J2482" s="55">
        <v>36499</v>
      </c>
      <c r="K2482" s="15">
        <v>0</v>
      </c>
      <c r="L2482" s="15" t="s">
        <v>41</v>
      </c>
      <c r="M2482" s="62" t="s">
        <v>14</v>
      </c>
      <c r="N2482" s="56" t="s">
        <v>177</v>
      </c>
      <c r="O2482" s="56" t="s">
        <v>873</v>
      </c>
      <c r="P2482" s="56"/>
      <c r="Q2482" s="86"/>
      <c r="R2482" s="56"/>
      <c r="S2482" s="56" t="s">
        <v>877</v>
      </c>
      <c r="T2482" s="57"/>
      <c r="U2482" s="57"/>
      <c r="V2482" s="125"/>
      <c r="W2482" s="125" t="s">
        <v>1017</v>
      </c>
      <c r="X2482" s="65">
        <v>45386</v>
      </c>
      <c r="Y2482" s="65">
        <v>45386</v>
      </c>
      <c r="Z2482" s="69" t="s">
        <v>1080</v>
      </c>
      <c r="AA2482" s="322">
        <v>11040.12</v>
      </c>
      <c r="AB2482" s="56">
        <v>84</v>
      </c>
      <c r="AC2482" s="56">
        <v>28</v>
      </c>
      <c r="AD2482" s="65">
        <v>46238</v>
      </c>
      <c r="AE2482" s="117">
        <v>132</v>
      </c>
      <c r="AF2482" s="117"/>
      <c r="AG2482" s="56"/>
      <c r="AH2482" s="56"/>
      <c r="AI2482" s="56"/>
      <c r="AJ2482" s="56"/>
      <c r="AK2482" s="56"/>
      <c r="AL2482" s="58"/>
      <c r="AM2482" s="58"/>
      <c r="AN2482" s="58"/>
      <c r="AO2482" s="58"/>
      <c r="AP2482" s="58"/>
      <c r="AQ2482" s="58"/>
      <c r="AR2482" s="58"/>
      <c r="AS2482" s="58"/>
      <c r="AT2482" s="58"/>
      <c r="AU2482" s="58"/>
      <c r="AV2482" s="58"/>
      <c r="AW2482" s="56"/>
      <c r="AX2482" s="56"/>
      <c r="AY2482" s="56"/>
      <c r="AZ2482" s="56"/>
      <c r="BA2482" s="58"/>
      <c r="BB2482" s="58"/>
      <c r="BC2482" s="56"/>
      <c r="BD2482" s="56"/>
      <c r="BE2482" s="56"/>
      <c r="BF2482" s="56"/>
      <c r="BG2482" s="56"/>
      <c r="BH2482" s="56"/>
      <c r="BI2482" s="56"/>
      <c r="BJ2482" s="56"/>
      <c r="BK2482" s="56"/>
      <c r="BL2482" s="56"/>
      <c r="BM2482" s="56"/>
      <c r="BN2482" s="56"/>
      <c r="BO2482" s="56"/>
      <c r="BP2482" s="56"/>
      <c r="BQ2482" s="56"/>
      <c r="BR2482" s="56"/>
      <c r="BS2482" s="56"/>
      <c r="BT2482" s="56"/>
      <c r="BU2482" s="56"/>
      <c r="BV2482" s="56"/>
      <c r="BW2482" s="56"/>
      <c r="BX2482" s="56"/>
      <c r="BY2482" s="56"/>
      <c r="BZ2482" s="56"/>
      <c r="CA2482" s="56"/>
      <c r="CB2482" s="56"/>
      <c r="CC2482" s="56"/>
      <c r="CD2482" s="56"/>
      <c r="CE2482" s="56"/>
      <c r="CF2482" s="56"/>
      <c r="CG2482" s="56"/>
      <c r="CH2482" s="56"/>
      <c r="CI2482" s="56"/>
      <c r="CJ2482" s="56"/>
      <c r="CK2482" s="56"/>
      <c r="CL2482" s="56"/>
      <c r="CM2482" s="56"/>
      <c r="CN2482" s="56"/>
      <c r="CO2482" s="56"/>
      <c r="CP2482" s="56"/>
      <c r="CQ2482" s="56"/>
      <c r="CR2482" s="56"/>
      <c r="CS2482" s="58">
        <f>+AL2482+AT2482</f>
        <v>0</v>
      </c>
      <c r="CT2482" s="76">
        <f>+BA2482+BG2482+BM2482+BS2482+BY2482+CE2482+CK2482+CQ2482</f>
        <v>0</v>
      </c>
      <c r="CU2482" s="76">
        <f>+CS2482-CT2482</f>
        <v>0</v>
      </c>
      <c r="CV2482" s="81">
        <f>+AE2482-AL2482-AT2482</f>
        <v>132</v>
      </c>
      <c r="CW2482" s="56"/>
      <c r="CX2482" s="56"/>
      <c r="CY2482" s="56"/>
    </row>
    <row r="2483" spans="1:103" s="83" customFormat="1">
      <c r="A2483" s="56" t="s">
        <v>872</v>
      </c>
      <c r="B2483" s="13">
        <v>132</v>
      </c>
      <c r="C2483" s="15" t="s">
        <v>402</v>
      </c>
      <c r="D2483" s="15" t="s">
        <v>403</v>
      </c>
      <c r="E2483" s="13"/>
      <c r="F2483" s="13"/>
      <c r="G2483" s="13" t="s">
        <v>273</v>
      </c>
      <c r="H2483" s="13">
        <v>2</v>
      </c>
      <c r="I2483" s="55">
        <v>120.16</v>
      </c>
      <c r="J2483" s="55">
        <v>36499</v>
      </c>
      <c r="K2483" s="15">
        <v>0</v>
      </c>
      <c r="L2483" s="15" t="s">
        <v>41</v>
      </c>
      <c r="M2483" s="62" t="s">
        <v>14</v>
      </c>
      <c r="N2483" s="56" t="s">
        <v>177</v>
      </c>
      <c r="O2483" s="56" t="s">
        <v>873</v>
      </c>
      <c r="P2483" s="56"/>
      <c r="Q2483" s="86"/>
      <c r="R2483" s="56"/>
      <c r="S2483" s="56" t="s">
        <v>877</v>
      </c>
      <c r="T2483" s="57"/>
      <c r="U2483" s="57"/>
      <c r="V2483" s="125"/>
      <c r="W2483" s="125" t="s">
        <v>1017</v>
      </c>
      <c r="X2483" s="65">
        <v>45386</v>
      </c>
      <c r="Y2483" s="65">
        <v>45386</v>
      </c>
      <c r="Z2483" s="69" t="s">
        <v>1080</v>
      </c>
      <c r="AA2483" s="322">
        <v>11040.12</v>
      </c>
      <c r="AB2483" s="56">
        <v>84</v>
      </c>
      <c r="AC2483" s="56">
        <v>29</v>
      </c>
      <c r="AD2483" s="65">
        <v>46269</v>
      </c>
      <c r="AE2483" s="117">
        <v>132</v>
      </c>
      <c r="AF2483" s="117"/>
      <c r="AG2483" s="56"/>
      <c r="AH2483" s="56"/>
      <c r="AI2483" s="56"/>
      <c r="AJ2483" s="56"/>
      <c r="AK2483" s="56"/>
      <c r="AL2483" s="58"/>
      <c r="AM2483" s="58"/>
      <c r="AN2483" s="58"/>
      <c r="AO2483" s="58"/>
      <c r="AP2483" s="58"/>
      <c r="AQ2483" s="58"/>
      <c r="AR2483" s="58"/>
      <c r="AS2483" s="58"/>
      <c r="AT2483" s="58"/>
      <c r="AU2483" s="58"/>
      <c r="AV2483" s="58"/>
      <c r="AW2483" s="56"/>
      <c r="AX2483" s="56"/>
      <c r="AY2483" s="56"/>
      <c r="AZ2483" s="56"/>
      <c r="BA2483" s="58"/>
      <c r="BB2483" s="58"/>
      <c r="BC2483" s="56"/>
      <c r="BD2483" s="56"/>
      <c r="BE2483" s="56"/>
      <c r="BF2483" s="56"/>
      <c r="BG2483" s="56"/>
      <c r="BH2483" s="56"/>
      <c r="BI2483" s="56"/>
      <c r="BJ2483" s="56"/>
      <c r="BK2483" s="56"/>
      <c r="BL2483" s="56"/>
      <c r="BM2483" s="56"/>
      <c r="BN2483" s="56"/>
      <c r="BO2483" s="56"/>
      <c r="BP2483" s="56"/>
      <c r="BQ2483" s="56"/>
      <c r="BR2483" s="56"/>
      <c r="BS2483" s="56"/>
      <c r="BT2483" s="56"/>
      <c r="BU2483" s="56"/>
      <c r="BV2483" s="56"/>
      <c r="BW2483" s="56"/>
      <c r="BX2483" s="56"/>
      <c r="BY2483" s="56"/>
      <c r="BZ2483" s="56"/>
      <c r="CA2483" s="56"/>
      <c r="CB2483" s="56"/>
      <c r="CC2483" s="56"/>
      <c r="CD2483" s="56"/>
      <c r="CE2483" s="56"/>
      <c r="CF2483" s="56"/>
      <c r="CG2483" s="56"/>
      <c r="CH2483" s="56"/>
      <c r="CI2483" s="56"/>
      <c r="CJ2483" s="56"/>
      <c r="CK2483" s="56"/>
      <c r="CL2483" s="56"/>
      <c r="CM2483" s="56"/>
      <c r="CN2483" s="56"/>
      <c r="CO2483" s="56"/>
      <c r="CP2483" s="56"/>
      <c r="CQ2483" s="56"/>
      <c r="CR2483" s="56"/>
      <c r="CS2483" s="58">
        <f>+AL2483+AT2483</f>
        <v>0</v>
      </c>
      <c r="CT2483" s="76">
        <f>+BA2483+BG2483+BM2483+BS2483+BY2483+CE2483+CK2483+CQ2483</f>
        <v>0</v>
      </c>
      <c r="CU2483" s="76">
        <f>+CS2483-CT2483</f>
        <v>0</v>
      </c>
      <c r="CV2483" s="81">
        <f>+AE2483-AL2483-AT2483</f>
        <v>132</v>
      </c>
      <c r="CW2483" s="56"/>
      <c r="CX2483" s="56"/>
      <c r="CY2483" s="56"/>
    </row>
    <row r="2484" spans="1:103" s="83" customFormat="1">
      <c r="A2484" s="56" t="s">
        <v>872</v>
      </c>
      <c r="B2484" s="13">
        <v>132</v>
      </c>
      <c r="C2484" s="15" t="s">
        <v>402</v>
      </c>
      <c r="D2484" s="15" t="s">
        <v>403</v>
      </c>
      <c r="E2484" s="13"/>
      <c r="F2484" s="13"/>
      <c r="G2484" s="13" t="s">
        <v>273</v>
      </c>
      <c r="H2484" s="13">
        <v>2</v>
      </c>
      <c r="I2484" s="55">
        <v>120.16</v>
      </c>
      <c r="J2484" s="55">
        <v>36499</v>
      </c>
      <c r="K2484" s="15">
        <v>0</v>
      </c>
      <c r="L2484" s="15" t="s">
        <v>41</v>
      </c>
      <c r="M2484" s="62" t="s">
        <v>14</v>
      </c>
      <c r="N2484" s="56" t="s">
        <v>177</v>
      </c>
      <c r="O2484" s="56" t="s">
        <v>873</v>
      </c>
      <c r="P2484" s="56"/>
      <c r="Q2484" s="86"/>
      <c r="R2484" s="56"/>
      <c r="S2484" s="56" t="s">
        <v>877</v>
      </c>
      <c r="T2484" s="57"/>
      <c r="U2484" s="57"/>
      <c r="V2484" s="125"/>
      <c r="W2484" s="125" t="s">
        <v>1017</v>
      </c>
      <c r="X2484" s="65">
        <v>45386</v>
      </c>
      <c r="Y2484" s="65">
        <v>45386</v>
      </c>
      <c r="Z2484" s="69" t="s">
        <v>1080</v>
      </c>
      <c r="AA2484" s="322">
        <v>11040.12</v>
      </c>
      <c r="AB2484" s="56">
        <v>84</v>
      </c>
      <c r="AC2484" s="56">
        <v>30</v>
      </c>
      <c r="AD2484" s="65">
        <v>46299</v>
      </c>
      <c r="AE2484" s="117">
        <v>132</v>
      </c>
      <c r="AF2484" s="117"/>
      <c r="AG2484" s="56"/>
      <c r="AH2484" s="56"/>
      <c r="AI2484" s="56"/>
      <c r="AJ2484" s="56"/>
      <c r="AK2484" s="56"/>
      <c r="AL2484" s="58"/>
      <c r="AM2484" s="58"/>
      <c r="AN2484" s="58"/>
      <c r="AO2484" s="58"/>
      <c r="AP2484" s="58"/>
      <c r="AQ2484" s="58"/>
      <c r="AR2484" s="58"/>
      <c r="AS2484" s="58"/>
      <c r="AT2484" s="58"/>
      <c r="AU2484" s="58"/>
      <c r="AV2484" s="58"/>
      <c r="AW2484" s="56"/>
      <c r="AX2484" s="56"/>
      <c r="AY2484" s="56"/>
      <c r="AZ2484" s="56"/>
      <c r="BA2484" s="58"/>
      <c r="BB2484" s="58"/>
      <c r="BC2484" s="56"/>
      <c r="BD2484" s="56"/>
      <c r="BE2484" s="56"/>
      <c r="BF2484" s="56"/>
      <c r="BG2484" s="56"/>
      <c r="BH2484" s="56"/>
      <c r="BI2484" s="56"/>
      <c r="BJ2484" s="56"/>
      <c r="BK2484" s="56"/>
      <c r="BL2484" s="56"/>
      <c r="BM2484" s="56"/>
      <c r="BN2484" s="56"/>
      <c r="BO2484" s="56"/>
      <c r="BP2484" s="56"/>
      <c r="BQ2484" s="56"/>
      <c r="BR2484" s="56"/>
      <c r="BS2484" s="56"/>
      <c r="BT2484" s="56"/>
      <c r="BU2484" s="56"/>
      <c r="BV2484" s="56"/>
      <c r="BW2484" s="56"/>
      <c r="BX2484" s="56"/>
      <c r="BY2484" s="56"/>
      <c r="BZ2484" s="56"/>
      <c r="CA2484" s="56"/>
      <c r="CB2484" s="56"/>
      <c r="CC2484" s="56"/>
      <c r="CD2484" s="56"/>
      <c r="CE2484" s="56"/>
      <c r="CF2484" s="56"/>
      <c r="CG2484" s="56"/>
      <c r="CH2484" s="56"/>
      <c r="CI2484" s="56"/>
      <c r="CJ2484" s="56"/>
      <c r="CK2484" s="56"/>
      <c r="CL2484" s="56"/>
      <c r="CM2484" s="56"/>
      <c r="CN2484" s="56"/>
      <c r="CO2484" s="56"/>
      <c r="CP2484" s="56"/>
      <c r="CQ2484" s="56"/>
      <c r="CR2484" s="56"/>
      <c r="CS2484" s="58">
        <f>+AL2484+AT2484</f>
        <v>0</v>
      </c>
      <c r="CT2484" s="76">
        <f>+BA2484+BG2484+BM2484+BS2484+BY2484+CE2484+CK2484+CQ2484</f>
        <v>0</v>
      </c>
      <c r="CU2484" s="76">
        <f>+CS2484-CT2484</f>
        <v>0</v>
      </c>
      <c r="CV2484" s="81">
        <f>+AE2484-AL2484-AT2484</f>
        <v>132</v>
      </c>
      <c r="CW2484" s="56"/>
      <c r="CX2484" s="56"/>
      <c r="CY2484" s="56"/>
    </row>
    <row r="2485" spans="1:103" s="83" customFormat="1">
      <c r="A2485" s="56" t="s">
        <v>872</v>
      </c>
      <c r="B2485" s="13">
        <v>132</v>
      </c>
      <c r="C2485" s="15" t="s">
        <v>402</v>
      </c>
      <c r="D2485" s="15" t="s">
        <v>403</v>
      </c>
      <c r="E2485" s="13"/>
      <c r="F2485" s="13"/>
      <c r="G2485" s="13" t="s">
        <v>273</v>
      </c>
      <c r="H2485" s="13">
        <v>2</v>
      </c>
      <c r="I2485" s="55">
        <v>120.16</v>
      </c>
      <c r="J2485" s="55">
        <v>36499</v>
      </c>
      <c r="K2485" s="15">
        <v>0</v>
      </c>
      <c r="L2485" s="15" t="s">
        <v>41</v>
      </c>
      <c r="M2485" s="62" t="s">
        <v>14</v>
      </c>
      <c r="N2485" s="56" t="s">
        <v>177</v>
      </c>
      <c r="O2485" s="56" t="s">
        <v>873</v>
      </c>
      <c r="P2485" s="56"/>
      <c r="Q2485" s="86"/>
      <c r="R2485" s="56"/>
      <c r="S2485" s="56" t="s">
        <v>877</v>
      </c>
      <c r="T2485" s="57"/>
      <c r="U2485" s="57"/>
      <c r="V2485" s="125"/>
      <c r="W2485" s="125" t="s">
        <v>1017</v>
      </c>
      <c r="X2485" s="65">
        <v>45386</v>
      </c>
      <c r="Y2485" s="65">
        <v>45386</v>
      </c>
      <c r="Z2485" s="69" t="s">
        <v>1080</v>
      </c>
      <c r="AA2485" s="322">
        <v>11040.12</v>
      </c>
      <c r="AB2485" s="56">
        <v>84</v>
      </c>
      <c r="AC2485" s="56">
        <v>31</v>
      </c>
      <c r="AD2485" s="65">
        <v>46330</v>
      </c>
      <c r="AE2485" s="117">
        <v>132</v>
      </c>
      <c r="AF2485" s="117"/>
      <c r="AG2485" s="56"/>
      <c r="AH2485" s="56"/>
      <c r="AI2485" s="56"/>
      <c r="AJ2485" s="56"/>
      <c r="AK2485" s="56"/>
      <c r="AL2485" s="58"/>
      <c r="AM2485" s="58"/>
      <c r="AN2485" s="58"/>
      <c r="AO2485" s="58"/>
      <c r="AP2485" s="58"/>
      <c r="AQ2485" s="58"/>
      <c r="AR2485" s="58"/>
      <c r="AS2485" s="58"/>
      <c r="AT2485" s="58"/>
      <c r="AU2485" s="58"/>
      <c r="AV2485" s="58"/>
      <c r="AW2485" s="56"/>
      <c r="AX2485" s="56"/>
      <c r="AY2485" s="56"/>
      <c r="AZ2485" s="56"/>
      <c r="BA2485" s="58"/>
      <c r="BB2485" s="58"/>
      <c r="BC2485" s="56"/>
      <c r="BD2485" s="56"/>
      <c r="BE2485" s="56"/>
      <c r="BF2485" s="56"/>
      <c r="BG2485" s="56"/>
      <c r="BH2485" s="56"/>
      <c r="BI2485" s="56"/>
      <c r="BJ2485" s="56"/>
      <c r="BK2485" s="56"/>
      <c r="BL2485" s="56"/>
      <c r="BM2485" s="56"/>
      <c r="BN2485" s="56"/>
      <c r="BO2485" s="56"/>
      <c r="BP2485" s="56"/>
      <c r="BQ2485" s="56"/>
      <c r="BR2485" s="56"/>
      <c r="BS2485" s="56"/>
      <c r="BT2485" s="56"/>
      <c r="BU2485" s="56"/>
      <c r="BV2485" s="56"/>
      <c r="BW2485" s="56"/>
      <c r="BX2485" s="56"/>
      <c r="BY2485" s="56"/>
      <c r="BZ2485" s="56"/>
      <c r="CA2485" s="56"/>
      <c r="CB2485" s="56"/>
      <c r="CC2485" s="56"/>
      <c r="CD2485" s="56"/>
      <c r="CE2485" s="56"/>
      <c r="CF2485" s="56"/>
      <c r="CG2485" s="56"/>
      <c r="CH2485" s="56"/>
      <c r="CI2485" s="56"/>
      <c r="CJ2485" s="56"/>
      <c r="CK2485" s="56"/>
      <c r="CL2485" s="56"/>
      <c r="CM2485" s="56"/>
      <c r="CN2485" s="56"/>
      <c r="CO2485" s="56"/>
      <c r="CP2485" s="56"/>
      <c r="CQ2485" s="56"/>
      <c r="CR2485" s="56"/>
      <c r="CS2485" s="58">
        <f>+AL2485+AT2485</f>
        <v>0</v>
      </c>
      <c r="CT2485" s="76">
        <f>+BA2485+BG2485+BM2485+BS2485+BY2485+CE2485+CK2485+CQ2485</f>
        <v>0</v>
      </c>
      <c r="CU2485" s="76">
        <f>+CS2485-CT2485</f>
        <v>0</v>
      </c>
      <c r="CV2485" s="81">
        <f>+AE2485-AL2485-AT2485</f>
        <v>132</v>
      </c>
      <c r="CW2485" s="56"/>
      <c r="CX2485" s="56"/>
      <c r="CY2485" s="56"/>
    </row>
    <row r="2486" spans="1:103" s="83" customFormat="1">
      <c r="A2486" s="56" t="s">
        <v>872</v>
      </c>
      <c r="B2486" s="13">
        <v>132</v>
      </c>
      <c r="C2486" s="15" t="s">
        <v>402</v>
      </c>
      <c r="D2486" s="15" t="s">
        <v>403</v>
      </c>
      <c r="E2486" s="13"/>
      <c r="F2486" s="13"/>
      <c r="G2486" s="13" t="s">
        <v>273</v>
      </c>
      <c r="H2486" s="13">
        <v>2</v>
      </c>
      <c r="I2486" s="55">
        <v>120.16</v>
      </c>
      <c r="J2486" s="55">
        <v>36499</v>
      </c>
      <c r="K2486" s="15">
        <v>0</v>
      </c>
      <c r="L2486" s="15" t="s">
        <v>41</v>
      </c>
      <c r="M2486" s="62" t="s">
        <v>14</v>
      </c>
      <c r="N2486" s="56" t="s">
        <v>177</v>
      </c>
      <c r="O2486" s="56" t="s">
        <v>873</v>
      </c>
      <c r="P2486" s="56"/>
      <c r="Q2486" s="86"/>
      <c r="R2486" s="56"/>
      <c r="S2486" s="56" t="s">
        <v>877</v>
      </c>
      <c r="T2486" s="57"/>
      <c r="U2486" s="57"/>
      <c r="V2486" s="125"/>
      <c r="W2486" s="125" t="s">
        <v>1017</v>
      </c>
      <c r="X2486" s="65">
        <v>45386</v>
      </c>
      <c r="Y2486" s="65">
        <v>45386</v>
      </c>
      <c r="Z2486" s="69" t="s">
        <v>1080</v>
      </c>
      <c r="AA2486" s="322">
        <v>11040.12</v>
      </c>
      <c r="AB2486" s="56">
        <v>84</v>
      </c>
      <c r="AC2486" s="56">
        <v>32</v>
      </c>
      <c r="AD2486" s="65">
        <v>46360</v>
      </c>
      <c r="AE2486" s="117">
        <v>132</v>
      </c>
      <c r="AF2486" s="117"/>
      <c r="AG2486" s="56"/>
      <c r="AH2486" s="56"/>
      <c r="AI2486" s="56"/>
      <c r="AJ2486" s="56"/>
      <c r="AK2486" s="56"/>
      <c r="AL2486" s="58"/>
      <c r="AM2486" s="58"/>
      <c r="AN2486" s="58"/>
      <c r="AO2486" s="58"/>
      <c r="AP2486" s="58"/>
      <c r="AQ2486" s="58"/>
      <c r="AR2486" s="58"/>
      <c r="AS2486" s="58"/>
      <c r="AT2486" s="58"/>
      <c r="AU2486" s="58"/>
      <c r="AV2486" s="58"/>
      <c r="AW2486" s="56"/>
      <c r="AX2486" s="56"/>
      <c r="AY2486" s="56"/>
      <c r="AZ2486" s="56"/>
      <c r="BA2486" s="58"/>
      <c r="BB2486" s="58"/>
      <c r="BC2486" s="56"/>
      <c r="BD2486" s="56"/>
      <c r="BE2486" s="56"/>
      <c r="BF2486" s="56"/>
      <c r="BG2486" s="56"/>
      <c r="BH2486" s="56"/>
      <c r="BI2486" s="56"/>
      <c r="BJ2486" s="56"/>
      <c r="BK2486" s="56"/>
      <c r="BL2486" s="56"/>
      <c r="BM2486" s="56"/>
      <c r="BN2486" s="56"/>
      <c r="BO2486" s="56"/>
      <c r="BP2486" s="56"/>
      <c r="BQ2486" s="56"/>
      <c r="BR2486" s="56"/>
      <c r="BS2486" s="56"/>
      <c r="BT2486" s="56"/>
      <c r="BU2486" s="56"/>
      <c r="BV2486" s="56"/>
      <c r="BW2486" s="56"/>
      <c r="BX2486" s="56"/>
      <c r="BY2486" s="56"/>
      <c r="BZ2486" s="56"/>
      <c r="CA2486" s="56"/>
      <c r="CB2486" s="56"/>
      <c r="CC2486" s="56"/>
      <c r="CD2486" s="56"/>
      <c r="CE2486" s="56"/>
      <c r="CF2486" s="56"/>
      <c r="CG2486" s="56"/>
      <c r="CH2486" s="56"/>
      <c r="CI2486" s="56"/>
      <c r="CJ2486" s="56"/>
      <c r="CK2486" s="56"/>
      <c r="CL2486" s="56"/>
      <c r="CM2486" s="56"/>
      <c r="CN2486" s="56"/>
      <c r="CO2486" s="56"/>
      <c r="CP2486" s="56"/>
      <c r="CQ2486" s="56"/>
      <c r="CR2486" s="56"/>
      <c r="CS2486" s="58">
        <f>+AL2486+AT2486</f>
        <v>0</v>
      </c>
      <c r="CT2486" s="76">
        <f>+BA2486+BG2486+BM2486+BS2486+BY2486+CE2486+CK2486+CQ2486</f>
        <v>0</v>
      </c>
      <c r="CU2486" s="76">
        <f>+CS2486-CT2486</f>
        <v>0</v>
      </c>
      <c r="CV2486" s="81">
        <f>+AE2486-AL2486-AT2486</f>
        <v>132</v>
      </c>
      <c r="CW2486" s="56"/>
      <c r="CX2486" s="56"/>
      <c r="CY2486" s="56"/>
    </row>
    <row r="2487" spans="1:103" s="83" customFormat="1">
      <c r="A2487" s="56" t="s">
        <v>872</v>
      </c>
      <c r="B2487" s="13">
        <v>132</v>
      </c>
      <c r="C2487" s="15" t="s">
        <v>402</v>
      </c>
      <c r="D2487" s="15" t="s">
        <v>403</v>
      </c>
      <c r="E2487" s="13"/>
      <c r="F2487" s="13"/>
      <c r="G2487" s="13" t="s">
        <v>273</v>
      </c>
      <c r="H2487" s="13">
        <v>2</v>
      </c>
      <c r="I2487" s="55">
        <v>120.16</v>
      </c>
      <c r="J2487" s="55">
        <v>36499</v>
      </c>
      <c r="K2487" s="15">
        <v>0</v>
      </c>
      <c r="L2487" s="15" t="s">
        <v>41</v>
      </c>
      <c r="M2487" s="62" t="s">
        <v>14</v>
      </c>
      <c r="N2487" s="56" t="s">
        <v>177</v>
      </c>
      <c r="O2487" s="56" t="s">
        <v>873</v>
      </c>
      <c r="P2487" s="56"/>
      <c r="Q2487" s="86"/>
      <c r="R2487" s="56"/>
      <c r="S2487" s="56" t="s">
        <v>877</v>
      </c>
      <c r="T2487" s="57"/>
      <c r="U2487" s="57"/>
      <c r="V2487" s="125"/>
      <c r="W2487" s="125" t="s">
        <v>1017</v>
      </c>
      <c r="X2487" s="65">
        <v>45386</v>
      </c>
      <c r="Y2487" s="65">
        <v>45386</v>
      </c>
      <c r="Z2487" s="69" t="s">
        <v>1080</v>
      </c>
      <c r="AA2487" s="322">
        <v>11040.12</v>
      </c>
      <c r="AB2487" s="56">
        <v>84</v>
      </c>
      <c r="AC2487" s="56">
        <v>33</v>
      </c>
      <c r="AD2487" s="65">
        <v>46391</v>
      </c>
      <c r="AE2487" s="117">
        <v>132</v>
      </c>
      <c r="AF2487" s="117"/>
      <c r="AG2487" s="56"/>
      <c r="AH2487" s="56"/>
      <c r="AI2487" s="56"/>
      <c r="AJ2487" s="56"/>
      <c r="AK2487" s="56"/>
      <c r="AL2487" s="58"/>
      <c r="AM2487" s="58"/>
      <c r="AN2487" s="58"/>
      <c r="AO2487" s="58"/>
      <c r="AP2487" s="58"/>
      <c r="AQ2487" s="58"/>
      <c r="AR2487" s="58"/>
      <c r="AS2487" s="58"/>
      <c r="AT2487" s="58"/>
      <c r="AU2487" s="58"/>
      <c r="AV2487" s="58"/>
      <c r="AW2487" s="56"/>
      <c r="AX2487" s="56"/>
      <c r="AY2487" s="56"/>
      <c r="AZ2487" s="56"/>
      <c r="BA2487" s="58"/>
      <c r="BB2487" s="58"/>
      <c r="BC2487" s="56"/>
      <c r="BD2487" s="56"/>
      <c r="BE2487" s="56"/>
      <c r="BF2487" s="56"/>
      <c r="BG2487" s="56"/>
      <c r="BH2487" s="56"/>
      <c r="BI2487" s="56"/>
      <c r="BJ2487" s="56"/>
      <c r="BK2487" s="56"/>
      <c r="BL2487" s="56"/>
      <c r="BM2487" s="56"/>
      <c r="BN2487" s="56"/>
      <c r="BO2487" s="56"/>
      <c r="BP2487" s="56"/>
      <c r="BQ2487" s="56"/>
      <c r="BR2487" s="56"/>
      <c r="BS2487" s="56"/>
      <c r="BT2487" s="56"/>
      <c r="BU2487" s="56"/>
      <c r="BV2487" s="56"/>
      <c r="BW2487" s="56"/>
      <c r="BX2487" s="56"/>
      <c r="BY2487" s="56"/>
      <c r="BZ2487" s="56"/>
      <c r="CA2487" s="56"/>
      <c r="CB2487" s="56"/>
      <c r="CC2487" s="56"/>
      <c r="CD2487" s="56"/>
      <c r="CE2487" s="56"/>
      <c r="CF2487" s="56"/>
      <c r="CG2487" s="56"/>
      <c r="CH2487" s="56"/>
      <c r="CI2487" s="56"/>
      <c r="CJ2487" s="56"/>
      <c r="CK2487" s="56"/>
      <c r="CL2487" s="56"/>
      <c r="CM2487" s="56"/>
      <c r="CN2487" s="56"/>
      <c r="CO2487" s="56"/>
      <c r="CP2487" s="56"/>
      <c r="CQ2487" s="56"/>
      <c r="CR2487" s="56"/>
      <c r="CS2487" s="58">
        <f>+AL2487+AT2487</f>
        <v>0</v>
      </c>
      <c r="CT2487" s="76">
        <f>+BA2487+BG2487+BM2487+BS2487+BY2487+CE2487+CK2487+CQ2487</f>
        <v>0</v>
      </c>
      <c r="CU2487" s="76">
        <f>+CS2487-CT2487</f>
        <v>0</v>
      </c>
      <c r="CV2487" s="81">
        <f>+AE2487-AL2487-AT2487</f>
        <v>132</v>
      </c>
      <c r="CW2487" s="56"/>
      <c r="CX2487" s="56"/>
      <c r="CY2487" s="56"/>
    </row>
    <row r="2488" spans="1:103">
      <c r="A2488" s="56" t="s">
        <v>872</v>
      </c>
      <c r="B2488" s="13">
        <v>132</v>
      </c>
      <c r="C2488" s="15" t="s">
        <v>402</v>
      </c>
      <c r="D2488" s="15" t="s">
        <v>403</v>
      </c>
      <c r="E2488" s="13"/>
      <c r="F2488" s="13"/>
      <c r="G2488" s="13" t="s">
        <v>273</v>
      </c>
      <c r="H2488" s="13">
        <v>2</v>
      </c>
      <c r="I2488" s="55">
        <v>120.16</v>
      </c>
      <c r="J2488" s="55">
        <v>36499</v>
      </c>
      <c r="K2488" s="15">
        <v>0</v>
      </c>
      <c r="L2488" s="15" t="s">
        <v>41</v>
      </c>
      <c r="M2488" s="62" t="s">
        <v>14</v>
      </c>
      <c r="N2488" s="56" t="s">
        <v>177</v>
      </c>
      <c r="O2488" s="56" t="s">
        <v>873</v>
      </c>
      <c r="S2488" s="56" t="s">
        <v>877</v>
      </c>
      <c r="V2488" s="125"/>
      <c r="W2488" s="125" t="s">
        <v>1017</v>
      </c>
      <c r="X2488" s="65">
        <v>45386</v>
      </c>
      <c r="Y2488" s="65">
        <v>45386</v>
      </c>
      <c r="Z2488" s="69" t="s">
        <v>1080</v>
      </c>
      <c r="AA2488" s="322">
        <v>11040.12</v>
      </c>
      <c r="AB2488" s="56">
        <v>84</v>
      </c>
      <c r="AC2488" s="56">
        <v>34</v>
      </c>
      <c r="AD2488" s="65">
        <v>46422</v>
      </c>
      <c r="AE2488" s="117">
        <v>132</v>
      </c>
      <c r="AF2488" s="117"/>
      <c r="AP2488" s="58"/>
      <c r="AQ2488" s="58"/>
      <c r="AR2488" s="58"/>
      <c r="AW2488" s="56"/>
      <c r="BD2488" s="56"/>
      <c r="CS2488" s="58">
        <f>+AL2488+AT2488</f>
        <v>0</v>
      </c>
      <c r="CT2488" s="76">
        <f>+BA2488+BG2488+BM2488+BS2488+BY2488+CE2488+CK2488+CQ2488</f>
        <v>0</v>
      </c>
      <c r="CU2488" s="76">
        <f>+CS2488-CT2488</f>
        <v>0</v>
      </c>
      <c r="CV2488" s="81">
        <f>+AE2488-AL2488-AT2488</f>
        <v>132</v>
      </c>
    </row>
    <row r="2489" spans="1:103">
      <c r="A2489" s="56" t="s">
        <v>872</v>
      </c>
      <c r="B2489" s="13">
        <v>132</v>
      </c>
      <c r="C2489" s="15" t="s">
        <v>402</v>
      </c>
      <c r="D2489" s="15" t="s">
        <v>403</v>
      </c>
      <c r="E2489" s="13"/>
      <c r="F2489" s="13"/>
      <c r="G2489" s="13" t="s">
        <v>273</v>
      </c>
      <c r="H2489" s="13">
        <v>2</v>
      </c>
      <c r="I2489" s="55">
        <v>120.16</v>
      </c>
      <c r="J2489" s="55">
        <v>36499</v>
      </c>
      <c r="K2489" s="15">
        <v>0</v>
      </c>
      <c r="L2489" s="15" t="s">
        <v>41</v>
      </c>
      <c r="M2489" s="62" t="s">
        <v>14</v>
      </c>
      <c r="N2489" s="56" t="s">
        <v>177</v>
      </c>
      <c r="O2489" s="56" t="s">
        <v>873</v>
      </c>
      <c r="S2489" s="56" t="s">
        <v>877</v>
      </c>
      <c r="V2489" s="125"/>
      <c r="W2489" s="125" t="s">
        <v>1017</v>
      </c>
      <c r="X2489" s="65">
        <v>45386</v>
      </c>
      <c r="Y2489" s="65">
        <v>45386</v>
      </c>
      <c r="Z2489" s="69" t="s">
        <v>1080</v>
      </c>
      <c r="AA2489" s="322">
        <v>11040.12</v>
      </c>
      <c r="AB2489" s="56">
        <v>84</v>
      </c>
      <c r="AC2489" s="56">
        <v>35</v>
      </c>
      <c r="AD2489" s="65">
        <v>46450</v>
      </c>
      <c r="AE2489" s="117">
        <v>132</v>
      </c>
      <c r="AF2489" s="117"/>
      <c r="AP2489" s="58"/>
      <c r="AQ2489" s="58"/>
      <c r="AR2489" s="58"/>
      <c r="AW2489" s="56"/>
      <c r="BD2489" s="56"/>
      <c r="CS2489" s="58">
        <f>+AL2489+AT2489</f>
        <v>0</v>
      </c>
      <c r="CT2489" s="76">
        <f>+BA2489+BG2489+BM2489+BS2489+BY2489+CE2489+CK2489+CQ2489</f>
        <v>0</v>
      </c>
      <c r="CU2489" s="76">
        <f>+CS2489-CT2489</f>
        <v>0</v>
      </c>
      <c r="CV2489" s="81">
        <f>+AE2489-AL2489-AT2489</f>
        <v>132</v>
      </c>
    </row>
    <row r="2490" spans="1:103">
      <c r="A2490" s="56" t="s">
        <v>872</v>
      </c>
      <c r="B2490" s="13">
        <v>132</v>
      </c>
      <c r="C2490" s="15" t="s">
        <v>402</v>
      </c>
      <c r="D2490" s="15" t="s">
        <v>403</v>
      </c>
      <c r="E2490" s="13"/>
      <c r="F2490" s="13"/>
      <c r="G2490" s="13" t="s">
        <v>273</v>
      </c>
      <c r="H2490" s="13">
        <v>2</v>
      </c>
      <c r="I2490" s="55">
        <v>120.16</v>
      </c>
      <c r="J2490" s="55">
        <v>36499</v>
      </c>
      <c r="K2490" s="15">
        <v>0</v>
      </c>
      <c r="L2490" s="15" t="s">
        <v>41</v>
      </c>
      <c r="M2490" s="62" t="s">
        <v>14</v>
      </c>
      <c r="N2490" s="56" t="s">
        <v>177</v>
      </c>
      <c r="O2490" s="56" t="s">
        <v>873</v>
      </c>
      <c r="S2490" s="56" t="s">
        <v>877</v>
      </c>
      <c r="V2490" s="125"/>
      <c r="W2490" s="125" t="s">
        <v>1017</v>
      </c>
      <c r="X2490" s="65">
        <v>45386</v>
      </c>
      <c r="Y2490" s="65">
        <v>45386</v>
      </c>
      <c r="Z2490" s="69" t="s">
        <v>1080</v>
      </c>
      <c r="AA2490" s="322">
        <v>11040.12</v>
      </c>
      <c r="AB2490" s="56">
        <v>84</v>
      </c>
      <c r="AC2490" s="56">
        <v>36</v>
      </c>
      <c r="AD2490" s="65">
        <v>46481</v>
      </c>
      <c r="AE2490" s="117">
        <v>132</v>
      </c>
      <c r="AF2490" s="117"/>
      <c r="AP2490" s="58"/>
      <c r="AQ2490" s="58"/>
      <c r="AR2490" s="58"/>
      <c r="AW2490" s="56"/>
      <c r="BD2490" s="56"/>
      <c r="CS2490" s="58">
        <f>+AL2490+AT2490</f>
        <v>0</v>
      </c>
      <c r="CT2490" s="76">
        <f>+BA2490+BG2490+BM2490+BS2490+BY2490+CE2490+CK2490+CQ2490</f>
        <v>0</v>
      </c>
      <c r="CU2490" s="76">
        <f>+CS2490-CT2490</f>
        <v>0</v>
      </c>
      <c r="CV2490" s="81">
        <f>+AE2490-AL2490-AT2490</f>
        <v>132</v>
      </c>
    </row>
    <row r="2491" spans="1:103">
      <c r="A2491" s="56" t="s">
        <v>872</v>
      </c>
      <c r="B2491" s="13">
        <v>132</v>
      </c>
      <c r="C2491" s="15" t="s">
        <v>402</v>
      </c>
      <c r="D2491" s="15" t="s">
        <v>403</v>
      </c>
      <c r="E2491" s="13"/>
      <c r="F2491" s="13"/>
      <c r="G2491" s="13" t="s">
        <v>273</v>
      </c>
      <c r="H2491" s="13">
        <v>2</v>
      </c>
      <c r="I2491" s="55">
        <v>120.16</v>
      </c>
      <c r="J2491" s="55">
        <v>36499</v>
      </c>
      <c r="K2491" s="15">
        <v>0</v>
      </c>
      <c r="L2491" s="15" t="s">
        <v>41</v>
      </c>
      <c r="M2491" s="62" t="s">
        <v>14</v>
      </c>
      <c r="N2491" s="56" t="s">
        <v>177</v>
      </c>
      <c r="O2491" s="56" t="s">
        <v>873</v>
      </c>
      <c r="S2491" s="56" t="s">
        <v>877</v>
      </c>
      <c r="V2491" s="125"/>
      <c r="W2491" s="125" t="s">
        <v>1017</v>
      </c>
      <c r="X2491" s="65">
        <v>45386</v>
      </c>
      <c r="Y2491" s="65">
        <v>45386</v>
      </c>
      <c r="Z2491" s="69" t="s">
        <v>1080</v>
      </c>
      <c r="AA2491" s="322">
        <v>11040.12</v>
      </c>
      <c r="AB2491" s="56">
        <v>84</v>
      </c>
      <c r="AC2491" s="56">
        <v>37</v>
      </c>
      <c r="AD2491" s="65">
        <v>46511</v>
      </c>
      <c r="AE2491" s="117">
        <v>132</v>
      </c>
      <c r="AF2491" s="117"/>
      <c r="AP2491" s="58"/>
      <c r="AQ2491" s="58"/>
      <c r="AR2491" s="58"/>
      <c r="AW2491" s="56"/>
      <c r="BD2491" s="56"/>
      <c r="CS2491" s="58">
        <f>+AL2491+AT2491</f>
        <v>0</v>
      </c>
      <c r="CT2491" s="76">
        <f>+BA2491+BG2491+BM2491+BS2491+BY2491+CE2491+CK2491+CQ2491</f>
        <v>0</v>
      </c>
      <c r="CU2491" s="76">
        <f>+CS2491-CT2491</f>
        <v>0</v>
      </c>
      <c r="CV2491" s="81">
        <f>+AE2491-AL2491-AT2491</f>
        <v>132</v>
      </c>
    </row>
    <row r="2492" spans="1:103">
      <c r="A2492" s="56" t="s">
        <v>872</v>
      </c>
      <c r="B2492" s="13">
        <v>132</v>
      </c>
      <c r="C2492" s="15" t="s">
        <v>402</v>
      </c>
      <c r="D2492" s="15" t="s">
        <v>403</v>
      </c>
      <c r="E2492" s="13"/>
      <c r="F2492" s="13"/>
      <c r="G2492" s="13" t="s">
        <v>273</v>
      </c>
      <c r="H2492" s="13">
        <v>2</v>
      </c>
      <c r="I2492" s="55">
        <v>120.16</v>
      </c>
      <c r="J2492" s="55">
        <v>36499</v>
      </c>
      <c r="K2492" s="15">
        <v>0</v>
      </c>
      <c r="L2492" s="15" t="s">
        <v>41</v>
      </c>
      <c r="M2492" s="62" t="s">
        <v>14</v>
      </c>
      <c r="N2492" s="56" t="s">
        <v>177</v>
      </c>
      <c r="O2492" s="56" t="s">
        <v>873</v>
      </c>
      <c r="S2492" s="56" t="s">
        <v>877</v>
      </c>
      <c r="V2492" s="125"/>
      <c r="W2492" s="125" t="s">
        <v>1017</v>
      </c>
      <c r="X2492" s="65">
        <v>45386</v>
      </c>
      <c r="Y2492" s="65">
        <v>45386</v>
      </c>
      <c r="Z2492" s="69" t="s">
        <v>1080</v>
      </c>
      <c r="AA2492" s="322">
        <v>11040.12</v>
      </c>
      <c r="AB2492" s="56">
        <v>84</v>
      </c>
      <c r="AC2492" s="56">
        <v>38</v>
      </c>
      <c r="AD2492" s="65">
        <v>46542</v>
      </c>
      <c r="AE2492" s="117">
        <v>132</v>
      </c>
      <c r="AF2492" s="117"/>
      <c r="AP2492" s="58"/>
      <c r="AQ2492" s="58"/>
      <c r="AR2492" s="58"/>
      <c r="AW2492" s="56"/>
      <c r="BD2492" s="56"/>
      <c r="CS2492" s="58">
        <f>+AL2492+AT2492</f>
        <v>0</v>
      </c>
      <c r="CT2492" s="76">
        <f>+BA2492+BG2492+BM2492+BS2492+BY2492+CE2492+CK2492+CQ2492</f>
        <v>0</v>
      </c>
      <c r="CU2492" s="76">
        <f>+CS2492-CT2492</f>
        <v>0</v>
      </c>
      <c r="CV2492" s="81">
        <f>+AE2492-AL2492-AT2492</f>
        <v>132</v>
      </c>
    </row>
    <row r="2493" spans="1:103">
      <c r="A2493" s="56" t="s">
        <v>872</v>
      </c>
      <c r="B2493" s="13">
        <v>132</v>
      </c>
      <c r="C2493" s="15" t="s">
        <v>402</v>
      </c>
      <c r="D2493" s="15" t="s">
        <v>403</v>
      </c>
      <c r="E2493" s="13"/>
      <c r="F2493" s="13"/>
      <c r="G2493" s="13" t="s">
        <v>273</v>
      </c>
      <c r="H2493" s="13">
        <v>2</v>
      </c>
      <c r="I2493" s="55">
        <v>120.16</v>
      </c>
      <c r="J2493" s="55">
        <v>36499</v>
      </c>
      <c r="K2493" s="15">
        <v>0</v>
      </c>
      <c r="L2493" s="15" t="s">
        <v>41</v>
      </c>
      <c r="M2493" s="62" t="s">
        <v>14</v>
      </c>
      <c r="N2493" s="56" t="s">
        <v>177</v>
      </c>
      <c r="O2493" s="56" t="s">
        <v>873</v>
      </c>
      <c r="S2493" s="56" t="s">
        <v>877</v>
      </c>
      <c r="V2493" s="125"/>
      <c r="W2493" s="125" t="s">
        <v>1017</v>
      </c>
      <c r="X2493" s="65">
        <v>45386</v>
      </c>
      <c r="Y2493" s="65">
        <v>45386</v>
      </c>
      <c r="Z2493" s="69" t="s">
        <v>1080</v>
      </c>
      <c r="AA2493" s="322">
        <v>11040.12</v>
      </c>
      <c r="AB2493" s="56">
        <v>84</v>
      </c>
      <c r="AC2493" s="56">
        <v>39</v>
      </c>
      <c r="AD2493" s="65">
        <v>46572</v>
      </c>
      <c r="AE2493" s="117">
        <v>132</v>
      </c>
      <c r="AF2493" s="117"/>
      <c r="AP2493" s="58"/>
      <c r="AQ2493" s="58"/>
      <c r="AR2493" s="58"/>
      <c r="AW2493" s="56"/>
      <c r="BD2493" s="56"/>
      <c r="CS2493" s="58">
        <f>+AL2493+AT2493</f>
        <v>0</v>
      </c>
      <c r="CT2493" s="76">
        <f>+BA2493+BG2493+BM2493+BS2493+BY2493+CE2493+CK2493+CQ2493</f>
        <v>0</v>
      </c>
      <c r="CU2493" s="76">
        <f>+CS2493-CT2493</f>
        <v>0</v>
      </c>
      <c r="CV2493" s="81">
        <f>+AE2493-AL2493-AT2493</f>
        <v>132</v>
      </c>
    </row>
    <row r="2494" spans="1:103">
      <c r="A2494" s="56" t="s">
        <v>872</v>
      </c>
      <c r="B2494" s="13">
        <v>132</v>
      </c>
      <c r="C2494" s="15" t="s">
        <v>402</v>
      </c>
      <c r="D2494" s="15" t="s">
        <v>403</v>
      </c>
      <c r="E2494" s="13"/>
      <c r="F2494" s="13"/>
      <c r="G2494" s="13" t="s">
        <v>273</v>
      </c>
      <c r="H2494" s="13">
        <v>2</v>
      </c>
      <c r="I2494" s="55">
        <v>120.16</v>
      </c>
      <c r="J2494" s="55">
        <v>36499</v>
      </c>
      <c r="K2494" s="15">
        <v>0</v>
      </c>
      <c r="L2494" s="15" t="s">
        <v>41</v>
      </c>
      <c r="M2494" s="62" t="s">
        <v>14</v>
      </c>
      <c r="N2494" s="56" t="s">
        <v>177</v>
      </c>
      <c r="O2494" s="56" t="s">
        <v>873</v>
      </c>
      <c r="S2494" s="56" t="s">
        <v>877</v>
      </c>
      <c r="V2494" s="125"/>
      <c r="W2494" s="125" t="s">
        <v>1017</v>
      </c>
      <c r="X2494" s="65">
        <v>45386</v>
      </c>
      <c r="Y2494" s="65">
        <v>45386</v>
      </c>
      <c r="Z2494" s="69" t="s">
        <v>1080</v>
      </c>
      <c r="AA2494" s="322">
        <v>11040.12</v>
      </c>
      <c r="AB2494" s="56">
        <v>84</v>
      </c>
      <c r="AC2494" s="56">
        <v>40</v>
      </c>
      <c r="AD2494" s="65">
        <v>46603</v>
      </c>
      <c r="AE2494" s="117">
        <v>132</v>
      </c>
      <c r="AF2494" s="117"/>
      <c r="AP2494" s="58"/>
      <c r="AQ2494" s="58"/>
      <c r="AR2494" s="58"/>
      <c r="AW2494" s="56"/>
      <c r="BD2494" s="56"/>
      <c r="CS2494" s="58">
        <f>+AL2494+AT2494</f>
        <v>0</v>
      </c>
      <c r="CT2494" s="76">
        <f>+BA2494+BG2494+BM2494+BS2494+BY2494+CE2494+CK2494+CQ2494</f>
        <v>0</v>
      </c>
      <c r="CU2494" s="76">
        <f>+CS2494-CT2494</f>
        <v>0</v>
      </c>
      <c r="CV2494" s="81">
        <f>+AE2494-AL2494-AT2494</f>
        <v>132</v>
      </c>
    </row>
    <row r="2495" spans="1:103">
      <c r="A2495" s="56" t="s">
        <v>872</v>
      </c>
      <c r="B2495" s="13">
        <v>132</v>
      </c>
      <c r="C2495" s="15" t="s">
        <v>402</v>
      </c>
      <c r="D2495" s="15" t="s">
        <v>403</v>
      </c>
      <c r="E2495" s="13"/>
      <c r="F2495" s="13"/>
      <c r="G2495" s="13" t="s">
        <v>273</v>
      </c>
      <c r="H2495" s="13">
        <v>2</v>
      </c>
      <c r="I2495" s="55">
        <v>120.16</v>
      </c>
      <c r="J2495" s="55">
        <v>36499</v>
      </c>
      <c r="K2495" s="15">
        <v>0</v>
      </c>
      <c r="L2495" s="15" t="s">
        <v>41</v>
      </c>
      <c r="M2495" s="62" t="s">
        <v>14</v>
      </c>
      <c r="N2495" s="56" t="s">
        <v>177</v>
      </c>
      <c r="O2495" s="56" t="s">
        <v>873</v>
      </c>
      <c r="S2495" s="56" t="s">
        <v>877</v>
      </c>
      <c r="V2495" s="125"/>
      <c r="W2495" s="125" t="s">
        <v>1017</v>
      </c>
      <c r="X2495" s="65">
        <v>45386</v>
      </c>
      <c r="Y2495" s="65">
        <v>45386</v>
      </c>
      <c r="Z2495" s="69" t="s">
        <v>1080</v>
      </c>
      <c r="AA2495" s="322">
        <v>11040.12</v>
      </c>
      <c r="AB2495" s="56">
        <v>84</v>
      </c>
      <c r="AC2495" s="56">
        <v>41</v>
      </c>
      <c r="AD2495" s="65">
        <v>46634</v>
      </c>
      <c r="AE2495" s="117">
        <v>132</v>
      </c>
      <c r="AF2495" s="117"/>
      <c r="AP2495" s="58"/>
      <c r="AQ2495" s="58"/>
      <c r="AR2495" s="58"/>
      <c r="AW2495" s="56"/>
      <c r="BD2495" s="56"/>
      <c r="CS2495" s="58">
        <f>+AL2495+AT2495</f>
        <v>0</v>
      </c>
      <c r="CT2495" s="76">
        <f>+BA2495+BG2495+BM2495+BS2495+BY2495+CE2495+CK2495+CQ2495</f>
        <v>0</v>
      </c>
      <c r="CU2495" s="76">
        <f>+CS2495-CT2495</f>
        <v>0</v>
      </c>
      <c r="CV2495" s="81">
        <f>+AE2495-AL2495-AT2495</f>
        <v>132</v>
      </c>
    </row>
    <row r="2496" spans="1:103">
      <c r="A2496" s="56" t="s">
        <v>872</v>
      </c>
      <c r="B2496" s="13">
        <v>132</v>
      </c>
      <c r="C2496" s="15" t="s">
        <v>402</v>
      </c>
      <c r="D2496" s="15" t="s">
        <v>403</v>
      </c>
      <c r="E2496" s="13"/>
      <c r="F2496" s="13"/>
      <c r="G2496" s="13" t="s">
        <v>273</v>
      </c>
      <c r="H2496" s="13">
        <v>2</v>
      </c>
      <c r="I2496" s="55">
        <v>120.16</v>
      </c>
      <c r="J2496" s="55">
        <v>36499</v>
      </c>
      <c r="K2496" s="15">
        <v>0</v>
      </c>
      <c r="L2496" s="15" t="s">
        <v>41</v>
      </c>
      <c r="M2496" s="62" t="s">
        <v>14</v>
      </c>
      <c r="N2496" s="56" t="s">
        <v>177</v>
      </c>
      <c r="O2496" s="56" t="s">
        <v>873</v>
      </c>
      <c r="S2496" s="56" t="s">
        <v>877</v>
      </c>
      <c r="V2496" s="125"/>
      <c r="W2496" s="125" t="s">
        <v>1017</v>
      </c>
      <c r="X2496" s="65">
        <v>45386</v>
      </c>
      <c r="Y2496" s="65">
        <v>45386</v>
      </c>
      <c r="Z2496" s="69" t="s">
        <v>1080</v>
      </c>
      <c r="AA2496" s="322">
        <v>11040.12</v>
      </c>
      <c r="AB2496" s="56">
        <v>84</v>
      </c>
      <c r="AC2496" s="56">
        <v>42</v>
      </c>
      <c r="AD2496" s="65">
        <v>46664</v>
      </c>
      <c r="AE2496" s="117">
        <v>132</v>
      </c>
      <c r="AF2496" s="117"/>
      <c r="AP2496" s="58"/>
      <c r="AQ2496" s="58"/>
      <c r="AR2496" s="58"/>
      <c r="AW2496" s="56"/>
      <c r="BD2496" s="56"/>
      <c r="CS2496" s="58">
        <f>+AL2496+AT2496</f>
        <v>0</v>
      </c>
      <c r="CT2496" s="76">
        <f>+BA2496+BG2496+BM2496+BS2496+BY2496+CE2496+CK2496+CQ2496</f>
        <v>0</v>
      </c>
      <c r="CU2496" s="76">
        <f>+CS2496-CT2496</f>
        <v>0</v>
      </c>
      <c r="CV2496" s="81">
        <f>+AE2496-AL2496-AT2496</f>
        <v>132</v>
      </c>
    </row>
    <row r="2497" spans="1:100">
      <c r="A2497" s="56" t="s">
        <v>872</v>
      </c>
      <c r="B2497" s="13">
        <v>132</v>
      </c>
      <c r="C2497" s="15" t="s">
        <v>402</v>
      </c>
      <c r="D2497" s="15" t="s">
        <v>403</v>
      </c>
      <c r="E2497" s="13"/>
      <c r="F2497" s="13"/>
      <c r="G2497" s="13" t="s">
        <v>273</v>
      </c>
      <c r="H2497" s="13">
        <v>2</v>
      </c>
      <c r="I2497" s="55">
        <v>120.16</v>
      </c>
      <c r="J2497" s="55">
        <v>36499</v>
      </c>
      <c r="K2497" s="15">
        <v>0</v>
      </c>
      <c r="L2497" s="15" t="s">
        <v>41</v>
      </c>
      <c r="M2497" s="62" t="s">
        <v>14</v>
      </c>
      <c r="N2497" s="56" t="s">
        <v>177</v>
      </c>
      <c r="O2497" s="56" t="s">
        <v>873</v>
      </c>
      <c r="S2497" s="56" t="s">
        <v>877</v>
      </c>
      <c r="V2497" s="125"/>
      <c r="W2497" s="125" t="s">
        <v>1017</v>
      </c>
      <c r="X2497" s="65">
        <v>45386</v>
      </c>
      <c r="Y2497" s="65">
        <v>45386</v>
      </c>
      <c r="Z2497" s="69" t="s">
        <v>1080</v>
      </c>
      <c r="AA2497" s="322">
        <v>11040.12</v>
      </c>
      <c r="AB2497" s="56">
        <v>84</v>
      </c>
      <c r="AC2497" s="56">
        <v>43</v>
      </c>
      <c r="AD2497" s="65">
        <v>46695</v>
      </c>
      <c r="AE2497" s="117">
        <v>132</v>
      </c>
      <c r="AF2497" s="117"/>
      <c r="AP2497" s="58"/>
      <c r="AQ2497" s="58"/>
      <c r="AR2497" s="58"/>
      <c r="AW2497" s="56"/>
      <c r="BD2497" s="56"/>
      <c r="CS2497" s="58">
        <f>+AL2497+AT2497</f>
        <v>0</v>
      </c>
      <c r="CT2497" s="76">
        <f>+BA2497+BG2497+BM2497+BS2497+BY2497+CE2497+CK2497+CQ2497</f>
        <v>0</v>
      </c>
      <c r="CU2497" s="76">
        <f>+CS2497-CT2497</f>
        <v>0</v>
      </c>
      <c r="CV2497" s="81">
        <f>+AE2497-AL2497-AT2497</f>
        <v>132</v>
      </c>
    </row>
    <row r="2498" spans="1:100">
      <c r="A2498" s="56" t="s">
        <v>872</v>
      </c>
      <c r="B2498" s="13">
        <v>132</v>
      </c>
      <c r="C2498" s="15" t="s">
        <v>402</v>
      </c>
      <c r="D2498" s="15" t="s">
        <v>403</v>
      </c>
      <c r="E2498" s="13"/>
      <c r="F2498" s="13"/>
      <c r="G2498" s="13" t="s">
        <v>273</v>
      </c>
      <c r="H2498" s="13">
        <v>2</v>
      </c>
      <c r="I2498" s="55">
        <v>120.16</v>
      </c>
      <c r="J2498" s="55">
        <v>36499</v>
      </c>
      <c r="K2498" s="15">
        <v>0</v>
      </c>
      <c r="L2498" s="15" t="s">
        <v>41</v>
      </c>
      <c r="M2498" s="62" t="s">
        <v>14</v>
      </c>
      <c r="N2498" s="56" t="s">
        <v>177</v>
      </c>
      <c r="O2498" s="56" t="s">
        <v>873</v>
      </c>
      <c r="S2498" s="56" t="s">
        <v>877</v>
      </c>
      <c r="V2498" s="125"/>
      <c r="W2498" s="125" t="s">
        <v>1017</v>
      </c>
      <c r="X2498" s="65">
        <v>45386</v>
      </c>
      <c r="Y2498" s="65">
        <v>45386</v>
      </c>
      <c r="Z2498" s="69" t="s">
        <v>1080</v>
      </c>
      <c r="AA2498" s="322">
        <v>11040.12</v>
      </c>
      <c r="AB2498" s="56">
        <v>84</v>
      </c>
      <c r="AC2498" s="56">
        <v>44</v>
      </c>
      <c r="AD2498" s="65">
        <v>46725</v>
      </c>
      <c r="AE2498" s="117">
        <v>132</v>
      </c>
      <c r="AF2498" s="117"/>
      <c r="AP2498" s="58"/>
      <c r="AQ2498" s="58"/>
      <c r="AR2498" s="58"/>
      <c r="AW2498" s="56"/>
      <c r="BD2498" s="56"/>
      <c r="CS2498" s="58">
        <f>+AL2498+AT2498</f>
        <v>0</v>
      </c>
      <c r="CT2498" s="76">
        <f>+BA2498+BG2498+BM2498+BS2498+BY2498+CE2498+CK2498+CQ2498</f>
        <v>0</v>
      </c>
      <c r="CU2498" s="76">
        <f>+CS2498-CT2498</f>
        <v>0</v>
      </c>
      <c r="CV2498" s="81">
        <f>+AE2498-AL2498-AT2498</f>
        <v>132</v>
      </c>
    </row>
    <row r="2499" spans="1:100">
      <c r="A2499" s="56" t="s">
        <v>872</v>
      </c>
      <c r="B2499" s="13">
        <v>132</v>
      </c>
      <c r="C2499" s="15" t="s">
        <v>402</v>
      </c>
      <c r="D2499" s="15" t="s">
        <v>403</v>
      </c>
      <c r="E2499" s="13"/>
      <c r="F2499" s="13"/>
      <c r="G2499" s="13" t="s">
        <v>273</v>
      </c>
      <c r="H2499" s="13">
        <v>2</v>
      </c>
      <c r="I2499" s="55">
        <v>120.16</v>
      </c>
      <c r="J2499" s="55">
        <v>36499</v>
      </c>
      <c r="K2499" s="15">
        <v>0</v>
      </c>
      <c r="L2499" s="15" t="s">
        <v>41</v>
      </c>
      <c r="M2499" s="62" t="s">
        <v>14</v>
      </c>
      <c r="N2499" s="56" t="s">
        <v>177</v>
      </c>
      <c r="O2499" s="56" t="s">
        <v>873</v>
      </c>
      <c r="S2499" s="56" t="s">
        <v>877</v>
      </c>
      <c r="V2499" s="125"/>
      <c r="W2499" s="125" t="s">
        <v>1017</v>
      </c>
      <c r="X2499" s="65">
        <v>45386</v>
      </c>
      <c r="Y2499" s="65">
        <v>45386</v>
      </c>
      <c r="Z2499" s="69" t="s">
        <v>1080</v>
      </c>
      <c r="AA2499" s="322">
        <v>11040.12</v>
      </c>
      <c r="AB2499" s="56">
        <v>84</v>
      </c>
      <c r="AC2499" s="56">
        <v>45</v>
      </c>
      <c r="AD2499" s="65">
        <v>46756</v>
      </c>
      <c r="AE2499" s="117">
        <v>132</v>
      </c>
      <c r="AF2499" s="117"/>
      <c r="AP2499" s="58"/>
      <c r="AQ2499" s="58"/>
      <c r="AR2499" s="58"/>
      <c r="AW2499" s="56"/>
      <c r="BD2499" s="56"/>
      <c r="CS2499" s="58">
        <f>+AL2499+AT2499</f>
        <v>0</v>
      </c>
      <c r="CT2499" s="76">
        <f>+BA2499+BG2499+BM2499+BS2499+BY2499+CE2499+CK2499+CQ2499</f>
        <v>0</v>
      </c>
      <c r="CU2499" s="76">
        <f>+CS2499-CT2499</f>
        <v>0</v>
      </c>
      <c r="CV2499" s="81">
        <f>+AE2499-AL2499-AT2499</f>
        <v>132</v>
      </c>
    </row>
    <row r="2500" spans="1:100">
      <c r="A2500" s="56" t="s">
        <v>872</v>
      </c>
      <c r="B2500" s="13">
        <v>132</v>
      </c>
      <c r="C2500" s="15" t="s">
        <v>402</v>
      </c>
      <c r="D2500" s="15" t="s">
        <v>403</v>
      </c>
      <c r="E2500" s="13"/>
      <c r="F2500" s="13"/>
      <c r="G2500" s="13" t="s">
        <v>273</v>
      </c>
      <c r="H2500" s="13">
        <v>2</v>
      </c>
      <c r="I2500" s="55">
        <v>120.16</v>
      </c>
      <c r="J2500" s="55">
        <v>36499</v>
      </c>
      <c r="K2500" s="15">
        <v>0</v>
      </c>
      <c r="L2500" s="15" t="s">
        <v>41</v>
      </c>
      <c r="M2500" s="62" t="s">
        <v>14</v>
      </c>
      <c r="N2500" s="56" t="s">
        <v>177</v>
      </c>
      <c r="O2500" s="56" t="s">
        <v>873</v>
      </c>
      <c r="S2500" s="56" t="s">
        <v>877</v>
      </c>
      <c r="V2500" s="125"/>
      <c r="W2500" s="125" t="s">
        <v>1017</v>
      </c>
      <c r="X2500" s="65">
        <v>45386</v>
      </c>
      <c r="Y2500" s="65">
        <v>45386</v>
      </c>
      <c r="Z2500" s="69" t="s">
        <v>1080</v>
      </c>
      <c r="AA2500" s="322">
        <v>11040.12</v>
      </c>
      <c r="AB2500" s="56">
        <v>84</v>
      </c>
      <c r="AC2500" s="56">
        <v>46</v>
      </c>
      <c r="AD2500" s="65">
        <v>46787</v>
      </c>
      <c r="AE2500" s="117">
        <v>132</v>
      </c>
      <c r="AF2500" s="117"/>
      <c r="AP2500" s="58"/>
      <c r="AQ2500" s="58"/>
      <c r="AR2500" s="58"/>
      <c r="AW2500" s="56"/>
      <c r="BD2500" s="56"/>
      <c r="CS2500" s="58">
        <f>+AL2500+AT2500</f>
        <v>0</v>
      </c>
      <c r="CT2500" s="76">
        <f>+BA2500+BG2500+BM2500+BS2500+BY2500+CE2500+CK2500+CQ2500</f>
        <v>0</v>
      </c>
      <c r="CU2500" s="76">
        <f>+CS2500-CT2500</f>
        <v>0</v>
      </c>
      <c r="CV2500" s="81">
        <f>+AE2500-AL2500-AT2500</f>
        <v>132</v>
      </c>
    </row>
    <row r="2501" spans="1:100">
      <c r="A2501" s="56" t="s">
        <v>872</v>
      </c>
      <c r="B2501" s="13">
        <v>132</v>
      </c>
      <c r="C2501" s="15" t="s">
        <v>402</v>
      </c>
      <c r="D2501" s="15" t="s">
        <v>403</v>
      </c>
      <c r="E2501" s="13"/>
      <c r="F2501" s="13"/>
      <c r="G2501" s="13" t="s">
        <v>273</v>
      </c>
      <c r="H2501" s="13">
        <v>2</v>
      </c>
      <c r="I2501" s="55">
        <v>120.16</v>
      </c>
      <c r="J2501" s="55">
        <v>36499</v>
      </c>
      <c r="K2501" s="15">
        <v>0</v>
      </c>
      <c r="L2501" s="15" t="s">
        <v>41</v>
      </c>
      <c r="M2501" s="62" t="s">
        <v>14</v>
      </c>
      <c r="N2501" s="56" t="s">
        <v>177</v>
      </c>
      <c r="O2501" s="56" t="s">
        <v>873</v>
      </c>
      <c r="S2501" s="56" t="s">
        <v>877</v>
      </c>
      <c r="V2501" s="125"/>
      <c r="W2501" s="125" t="s">
        <v>1017</v>
      </c>
      <c r="X2501" s="65">
        <v>45386</v>
      </c>
      <c r="Y2501" s="65">
        <v>45386</v>
      </c>
      <c r="Z2501" s="69" t="s">
        <v>1080</v>
      </c>
      <c r="AA2501" s="322">
        <v>11040.12</v>
      </c>
      <c r="AB2501" s="56">
        <v>84</v>
      </c>
      <c r="AC2501" s="56">
        <v>47</v>
      </c>
      <c r="AD2501" s="65">
        <v>46816</v>
      </c>
      <c r="AE2501" s="117">
        <v>132</v>
      </c>
      <c r="AF2501" s="117"/>
      <c r="AP2501" s="58"/>
      <c r="AQ2501" s="58"/>
      <c r="AR2501" s="58"/>
      <c r="AW2501" s="56"/>
      <c r="BD2501" s="56"/>
      <c r="CS2501" s="58">
        <f>+AL2501+AT2501</f>
        <v>0</v>
      </c>
      <c r="CT2501" s="76">
        <f>+BA2501+BG2501+BM2501+BS2501+BY2501+CE2501+CK2501+CQ2501</f>
        <v>0</v>
      </c>
      <c r="CU2501" s="76">
        <f>+CS2501-CT2501</f>
        <v>0</v>
      </c>
      <c r="CV2501" s="81">
        <f>+AE2501-AL2501-AT2501</f>
        <v>132</v>
      </c>
    </row>
    <row r="2502" spans="1:100">
      <c r="A2502" s="56" t="s">
        <v>872</v>
      </c>
      <c r="B2502" s="13">
        <v>132</v>
      </c>
      <c r="C2502" s="15" t="s">
        <v>402</v>
      </c>
      <c r="D2502" s="15" t="s">
        <v>403</v>
      </c>
      <c r="E2502" s="13"/>
      <c r="F2502" s="13"/>
      <c r="G2502" s="13" t="s">
        <v>273</v>
      </c>
      <c r="H2502" s="13">
        <v>2</v>
      </c>
      <c r="I2502" s="55">
        <v>120.16</v>
      </c>
      <c r="J2502" s="55">
        <v>36499</v>
      </c>
      <c r="K2502" s="15">
        <v>0</v>
      </c>
      <c r="L2502" s="15" t="s">
        <v>41</v>
      </c>
      <c r="M2502" s="62" t="s">
        <v>14</v>
      </c>
      <c r="N2502" s="56" t="s">
        <v>177</v>
      </c>
      <c r="O2502" s="56" t="s">
        <v>873</v>
      </c>
      <c r="S2502" s="56" t="s">
        <v>877</v>
      </c>
      <c r="V2502" s="125"/>
      <c r="W2502" s="125" t="s">
        <v>1017</v>
      </c>
      <c r="X2502" s="65">
        <v>45386</v>
      </c>
      <c r="Y2502" s="65">
        <v>45386</v>
      </c>
      <c r="Z2502" s="69" t="s">
        <v>1080</v>
      </c>
      <c r="AA2502" s="322">
        <v>11040.12</v>
      </c>
      <c r="AB2502" s="56">
        <v>84</v>
      </c>
      <c r="AC2502" s="56">
        <v>48</v>
      </c>
      <c r="AD2502" s="65">
        <v>46847</v>
      </c>
      <c r="AE2502" s="117">
        <v>132</v>
      </c>
      <c r="AF2502" s="117"/>
      <c r="AP2502" s="58"/>
      <c r="AQ2502" s="58"/>
      <c r="AR2502" s="58"/>
      <c r="AW2502" s="56"/>
      <c r="BD2502" s="56"/>
      <c r="CS2502" s="58">
        <f>+AL2502+AT2502</f>
        <v>0</v>
      </c>
      <c r="CT2502" s="76">
        <f>+BA2502+BG2502+BM2502+BS2502+BY2502+CE2502+CK2502+CQ2502</f>
        <v>0</v>
      </c>
      <c r="CU2502" s="76">
        <f>+CS2502-CT2502</f>
        <v>0</v>
      </c>
      <c r="CV2502" s="81">
        <f>+AE2502-AL2502-AT2502</f>
        <v>132</v>
      </c>
    </row>
    <row r="2503" spans="1:100">
      <c r="A2503" s="56" t="s">
        <v>872</v>
      </c>
      <c r="B2503" s="13">
        <v>132</v>
      </c>
      <c r="C2503" s="15" t="s">
        <v>402</v>
      </c>
      <c r="D2503" s="15" t="s">
        <v>403</v>
      </c>
      <c r="E2503" s="13"/>
      <c r="F2503" s="13"/>
      <c r="G2503" s="13" t="s">
        <v>273</v>
      </c>
      <c r="H2503" s="13">
        <v>2</v>
      </c>
      <c r="I2503" s="55">
        <v>120.16</v>
      </c>
      <c r="J2503" s="55">
        <v>36499</v>
      </c>
      <c r="K2503" s="15">
        <v>0</v>
      </c>
      <c r="L2503" s="15" t="s">
        <v>41</v>
      </c>
      <c r="M2503" s="62" t="s">
        <v>14</v>
      </c>
      <c r="N2503" s="56" t="s">
        <v>177</v>
      </c>
      <c r="O2503" s="56" t="s">
        <v>873</v>
      </c>
      <c r="S2503" s="56" t="s">
        <v>877</v>
      </c>
      <c r="V2503" s="125"/>
      <c r="W2503" s="125" t="s">
        <v>1017</v>
      </c>
      <c r="X2503" s="65">
        <v>45386</v>
      </c>
      <c r="Y2503" s="65">
        <v>45386</v>
      </c>
      <c r="Z2503" s="69" t="s">
        <v>1080</v>
      </c>
      <c r="AA2503" s="322">
        <v>11040.12</v>
      </c>
      <c r="AB2503" s="56">
        <v>84</v>
      </c>
      <c r="AC2503" s="56">
        <v>49</v>
      </c>
      <c r="AD2503" s="65">
        <v>46877</v>
      </c>
      <c r="AE2503" s="117">
        <v>132</v>
      </c>
      <c r="AF2503" s="117"/>
      <c r="AP2503" s="58"/>
      <c r="AQ2503" s="58"/>
      <c r="AR2503" s="58"/>
      <c r="AW2503" s="56"/>
      <c r="BD2503" s="56"/>
      <c r="CS2503" s="58">
        <f>+AL2503+AT2503</f>
        <v>0</v>
      </c>
      <c r="CT2503" s="76">
        <f>+BA2503+BG2503+BM2503+BS2503+BY2503+CE2503+CK2503+CQ2503</f>
        <v>0</v>
      </c>
      <c r="CU2503" s="76">
        <f>+CS2503-CT2503</f>
        <v>0</v>
      </c>
      <c r="CV2503" s="81">
        <f>+AE2503-AL2503-AT2503</f>
        <v>132</v>
      </c>
    </row>
    <row r="2504" spans="1:100">
      <c r="A2504" s="56" t="s">
        <v>872</v>
      </c>
      <c r="B2504" s="13">
        <v>132</v>
      </c>
      <c r="C2504" s="15" t="s">
        <v>402</v>
      </c>
      <c r="D2504" s="15" t="s">
        <v>403</v>
      </c>
      <c r="E2504" s="13"/>
      <c r="F2504" s="13"/>
      <c r="G2504" s="13" t="s">
        <v>273</v>
      </c>
      <c r="H2504" s="13">
        <v>2</v>
      </c>
      <c r="I2504" s="55">
        <v>120.16</v>
      </c>
      <c r="J2504" s="55">
        <v>36499</v>
      </c>
      <c r="K2504" s="15">
        <v>0</v>
      </c>
      <c r="L2504" s="15" t="s">
        <v>41</v>
      </c>
      <c r="M2504" s="62" t="s">
        <v>14</v>
      </c>
      <c r="N2504" s="56" t="s">
        <v>177</v>
      </c>
      <c r="O2504" s="56" t="s">
        <v>873</v>
      </c>
      <c r="S2504" s="56" t="s">
        <v>877</v>
      </c>
      <c r="V2504" s="125"/>
      <c r="W2504" s="125" t="s">
        <v>1017</v>
      </c>
      <c r="X2504" s="65">
        <v>45386</v>
      </c>
      <c r="Y2504" s="65">
        <v>45386</v>
      </c>
      <c r="Z2504" s="69" t="s">
        <v>1080</v>
      </c>
      <c r="AA2504" s="322">
        <v>11040.12</v>
      </c>
      <c r="AB2504" s="56">
        <v>84</v>
      </c>
      <c r="AC2504" s="56">
        <v>50</v>
      </c>
      <c r="AD2504" s="65">
        <v>46908</v>
      </c>
      <c r="AE2504" s="117">
        <v>132</v>
      </c>
      <c r="AF2504" s="117"/>
      <c r="AP2504" s="58"/>
      <c r="AQ2504" s="58"/>
      <c r="AR2504" s="58"/>
      <c r="AW2504" s="56"/>
      <c r="BD2504" s="56"/>
      <c r="CS2504" s="58">
        <f>+AL2504+AT2504</f>
        <v>0</v>
      </c>
      <c r="CT2504" s="76">
        <f>+BA2504+BG2504+BM2504+BS2504+BY2504+CE2504+CK2504+CQ2504</f>
        <v>0</v>
      </c>
      <c r="CU2504" s="76">
        <f>+CS2504-CT2504</f>
        <v>0</v>
      </c>
      <c r="CV2504" s="81">
        <f>+AE2504-AL2504-AT2504</f>
        <v>132</v>
      </c>
    </row>
    <row r="2505" spans="1:100">
      <c r="A2505" s="56" t="s">
        <v>872</v>
      </c>
      <c r="B2505" s="13">
        <v>132</v>
      </c>
      <c r="C2505" s="15" t="s">
        <v>402</v>
      </c>
      <c r="D2505" s="15" t="s">
        <v>403</v>
      </c>
      <c r="E2505" s="13"/>
      <c r="F2505" s="13"/>
      <c r="G2505" s="13" t="s">
        <v>273</v>
      </c>
      <c r="H2505" s="13">
        <v>2</v>
      </c>
      <c r="I2505" s="55">
        <v>120.16</v>
      </c>
      <c r="J2505" s="55">
        <v>36499</v>
      </c>
      <c r="K2505" s="15">
        <v>0</v>
      </c>
      <c r="L2505" s="15" t="s">
        <v>41</v>
      </c>
      <c r="M2505" s="62" t="s">
        <v>14</v>
      </c>
      <c r="N2505" s="56" t="s">
        <v>177</v>
      </c>
      <c r="O2505" s="56" t="s">
        <v>873</v>
      </c>
      <c r="S2505" s="56" t="s">
        <v>877</v>
      </c>
      <c r="V2505" s="125"/>
      <c r="W2505" s="125" t="s">
        <v>1017</v>
      </c>
      <c r="X2505" s="65">
        <v>45386</v>
      </c>
      <c r="Y2505" s="65">
        <v>45386</v>
      </c>
      <c r="Z2505" s="69" t="s">
        <v>1080</v>
      </c>
      <c r="AA2505" s="322">
        <v>11040.12</v>
      </c>
      <c r="AB2505" s="56">
        <v>84</v>
      </c>
      <c r="AC2505" s="56">
        <v>51</v>
      </c>
      <c r="AD2505" s="65">
        <v>46938</v>
      </c>
      <c r="AE2505" s="117">
        <v>132</v>
      </c>
      <c r="AF2505" s="117"/>
      <c r="AP2505" s="58"/>
      <c r="AQ2505" s="58"/>
      <c r="AR2505" s="58"/>
      <c r="AW2505" s="56"/>
      <c r="BD2505" s="56"/>
      <c r="CS2505" s="58">
        <f>+AL2505+AT2505</f>
        <v>0</v>
      </c>
      <c r="CT2505" s="76">
        <f>+BA2505+BG2505+BM2505+BS2505+BY2505+CE2505+CK2505+CQ2505</f>
        <v>0</v>
      </c>
      <c r="CU2505" s="76">
        <f>+CS2505-CT2505</f>
        <v>0</v>
      </c>
      <c r="CV2505" s="81">
        <f>+AE2505-AL2505-AT2505</f>
        <v>132</v>
      </c>
    </row>
    <row r="2506" spans="1:100">
      <c r="A2506" s="56" t="s">
        <v>872</v>
      </c>
      <c r="B2506" s="13">
        <v>132</v>
      </c>
      <c r="C2506" s="15" t="s">
        <v>402</v>
      </c>
      <c r="D2506" s="15" t="s">
        <v>403</v>
      </c>
      <c r="E2506" s="13"/>
      <c r="F2506" s="13"/>
      <c r="G2506" s="13" t="s">
        <v>273</v>
      </c>
      <c r="H2506" s="13">
        <v>2</v>
      </c>
      <c r="I2506" s="55">
        <v>120.16</v>
      </c>
      <c r="J2506" s="55">
        <v>36499</v>
      </c>
      <c r="K2506" s="15">
        <v>0</v>
      </c>
      <c r="L2506" s="15" t="s">
        <v>41</v>
      </c>
      <c r="M2506" s="62" t="s">
        <v>14</v>
      </c>
      <c r="N2506" s="56" t="s">
        <v>177</v>
      </c>
      <c r="O2506" s="56" t="s">
        <v>873</v>
      </c>
      <c r="S2506" s="56" t="s">
        <v>877</v>
      </c>
      <c r="V2506" s="125"/>
      <c r="W2506" s="125" t="s">
        <v>1017</v>
      </c>
      <c r="X2506" s="65">
        <v>45386</v>
      </c>
      <c r="Y2506" s="65">
        <v>45386</v>
      </c>
      <c r="Z2506" s="69" t="s">
        <v>1080</v>
      </c>
      <c r="AA2506" s="322">
        <v>11040.12</v>
      </c>
      <c r="AB2506" s="56">
        <v>84</v>
      </c>
      <c r="AC2506" s="56">
        <v>52</v>
      </c>
      <c r="AD2506" s="65">
        <v>46969</v>
      </c>
      <c r="AE2506" s="117">
        <v>132</v>
      </c>
      <c r="AF2506" s="117"/>
      <c r="AP2506" s="58"/>
      <c r="AQ2506" s="58"/>
      <c r="AR2506" s="58"/>
      <c r="AW2506" s="56"/>
      <c r="BD2506" s="56"/>
      <c r="CS2506" s="58">
        <f>+AL2506+AT2506</f>
        <v>0</v>
      </c>
      <c r="CT2506" s="76">
        <f>+BA2506+BG2506+BM2506+BS2506+BY2506+CE2506+CK2506+CQ2506</f>
        <v>0</v>
      </c>
      <c r="CU2506" s="76">
        <f>+CS2506-CT2506</f>
        <v>0</v>
      </c>
      <c r="CV2506" s="81">
        <f>+AE2506-AL2506-AT2506</f>
        <v>132</v>
      </c>
    </row>
    <row r="2507" spans="1:100">
      <c r="A2507" s="56" t="s">
        <v>872</v>
      </c>
      <c r="B2507" s="13">
        <v>132</v>
      </c>
      <c r="C2507" s="15" t="s">
        <v>402</v>
      </c>
      <c r="D2507" s="15" t="s">
        <v>403</v>
      </c>
      <c r="E2507" s="13"/>
      <c r="F2507" s="13"/>
      <c r="G2507" s="13" t="s">
        <v>273</v>
      </c>
      <c r="H2507" s="13">
        <v>2</v>
      </c>
      <c r="I2507" s="55">
        <v>120.16</v>
      </c>
      <c r="J2507" s="55">
        <v>36499</v>
      </c>
      <c r="K2507" s="15">
        <v>0</v>
      </c>
      <c r="L2507" s="15" t="s">
        <v>41</v>
      </c>
      <c r="M2507" s="62" t="s">
        <v>14</v>
      </c>
      <c r="N2507" s="56" t="s">
        <v>177</v>
      </c>
      <c r="O2507" s="56" t="s">
        <v>873</v>
      </c>
      <c r="S2507" s="56" t="s">
        <v>877</v>
      </c>
      <c r="V2507" s="125"/>
      <c r="W2507" s="125" t="s">
        <v>1017</v>
      </c>
      <c r="X2507" s="65">
        <v>45386</v>
      </c>
      <c r="Y2507" s="65">
        <v>45386</v>
      </c>
      <c r="Z2507" s="69" t="s">
        <v>1080</v>
      </c>
      <c r="AA2507" s="322">
        <v>11040.12</v>
      </c>
      <c r="AB2507" s="56">
        <v>84</v>
      </c>
      <c r="AC2507" s="56">
        <v>53</v>
      </c>
      <c r="AD2507" s="65">
        <v>47000</v>
      </c>
      <c r="AE2507" s="117">
        <v>132</v>
      </c>
      <c r="AF2507" s="117"/>
      <c r="AP2507" s="58"/>
      <c r="AQ2507" s="58"/>
      <c r="AR2507" s="58"/>
      <c r="AW2507" s="56"/>
      <c r="BD2507" s="56"/>
      <c r="CS2507" s="58">
        <f>+AL2507+AT2507</f>
        <v>0</v>
      </c>
      <c r="CT2507" s="76">
        <f>+BA2507+BG2507+BM2507+BS2507+BY2507+CE2507+CK2507+CQ2507</f>
        <v>0</v>
      </c>
      <c r="CU2507" s="76">
        <f>+CS2507-CT2507</f>
        <v>0</v>
      </c>
      <c r="CV2507" s="81">
        <f>+AE2507-AL2507-AT2507</f>
        <v>132</v>
      </c>
    </row>
    <row r="2508" spans="1:100">
      <c r="A2508" s="56" t="s">
        <v>872</v>
      </c>
      <c r="B2508" s="13">
        <v>132</v>
      </c>
      <c r="C2508" s="15" t="s">
        <v>402</v>
      </c>
      <c r="D2508" s="15" t="s">
        <v>403</v>
      </c>
      <c r="E2508" s="13"/>
      <c r="F2508" s="13"/>
      <c r="G2508" s="13" t="s">
        <v>273</v>
      </c>
      <c r="H2508" s="13">
        <v>2</v>
      </c>
      <c r="I2508" s="55">
        <v>120.16</v>
      </c>
      <c r="J2508" s="55">
        <v>36499</v>
      </c>
      <c r="K2508" s="15">
        <v>0</v>
      </c>
      <c r="L2508" s="15" t="s">
        <v>41</v>
      </c>
      <c r="M2508" s="62" t="s">
        <v>14</v>
      </c>
      <c r="N2508" s="56" t="s">
        <v>177</v>
      </c>
      <c r="O2508" s="56" t="s">
        <v>873</v>
      </c>
      <c r="S2508" s="56" t="s">
        <v>877</v>
      </c>
      <c r="V2508" s="125"/>
      <c r="W2508" s="125" t="s">
        <v>1017</v>
      </c>
      <c r="X2508" s="65">
        <v>45386</v>
      </c>
      <c r="Y2508" s="65">
        <v>45386</v>
      </c>
      <c r="Z2508" s="69" t="s">
        <v>1080</v>
      </c>
      <c r="AA2508" s="322">
        <v>11040.12</v>
      </c>
      <c r="AB2508" s="56">
        <v>84</v>
      </c>
      <c r="AC2508" s="56">
        <v>54</v>
      </c>
      <c r="AD2508" s="65">
        <v>47030</v>
      </c>
      <c r="AE2508" s="117">
        <v>132</v>
      </c>
      <c r="AF2508" s="117"/>
      <c r="AP2508" s="58"/>
      <c r="AQ2508" s="58"/>
      <c r="AR2508" s="58"/>
      <c r="AW2508" s="56"/>
      <c r="BD2508" s="56"/>
      <c r="CS2508" s="58">
        <f>+AL2508+AT2508</f>
        <v>0</v>
      </c>
      <c r="CT2508" s="76">
        <f>+BA2508+BG2508+BM2508+BS2508+BY2508+CE2508+CK2508+CQ2508</f>
        <v>0</v>
      </c>
      <c r="CU2508" s="76">
        <f>+CS2508-CT2508</f>
        <v>0</v>
      </c>
      <c r="CV2508" s="81">
        <f>+AE2508-AL2508-AT2508</f>
        <v>132</v>
      </c>
    </row>
    <row r="2509" spans="1:100">
      <c r="A2509" s="56" t="s">
        <v>872</v>
      </c>
      <c r="B2509" s="13">
        <v>132</v>
      </c>
      <c r="C2509" s="15" t="s">
        <v>402</v>
      </c>
      <c r="D2509" s="15" t="s">
        <v>403</v>
      </c>
      <c r="E2509" s="13"/>
      <c r="F2509" s="13"/>
      <c r="G2509" s="13" t="s">
        <v>273</v>
      </c>
      <c r="H2509" s="13">
        <v>2</v>
      </c>
      <c r="I2509" s="55">
        <v>120.16</v>
      </c>
      <c r="J2509" s="55">
        <v>36499</v>
      </c>
      <c r="K2509" s="15">
        <v>0</v>
      </c>
      <c r="L2509" s="15" t="s">
        <v>41</v>
      </c>
      <c r="M2509" s="62" t="s">
        <v>14</v>
      </c>
      <c r="N2509" s="56" t="s">
        <v>177</v>
      </c>
      <c r="O2509" s="56" t="s">
        <v>873</v>
      </c>
      <c r="S2509" s="56" t="s">
        <v>877</v>
      </c>
      <c r="V2509" s="125"/>
      <c r="W2509" s="125" t="s">
        <v>1017</v>
      </c>
      <c r="X2509" s="65">
        <v>45386</v>
      </c>
      <c r="Y2509" s="65">
        <v>45386</v>
      </c>
      <c r="Z2509" s="69" t="s">
        <v>1080</v>
      </c>
      <c r="AA2509" s="322">
        <v>11040.12</v>
      </c>
      <c r="AB2509" s="56">
        <v>84</v>
      </c>
      <c r="AC2509" s="56">
        <v>55</v>
      </c>
      <c r="AD2509" s="65">
        <v>47061</v>
      </c>
      <c r="AE2509" s="117">
        <v>132</v>
      </c>
      <c r="AF2509" s="117"/>
      <c r="AP2509" s="58"/>
      <c r="AQ2509" s="58"/>
      <c r="AR2509" s="58"/>
      <c r="AW2509" s="56"/>
      <c r="BD2509" s="56"/>
      <c r="CS2509" s="58">
        <f>+AL2509+AT2509</f>
        <v>0</v>
      </c>
      <c r="CT2509" s="76">
        <f>+BA2509+BG2509+BM2509+BS2509+BY2509+CE2509+CK2509+CQ2509</f>
        <v>0</v>
      </c>
      <c r="CU2509" s="76">
        <f>+CS2509-CT2509</f>
        <v>0</v>
      </c>
      <c r="CV2509" s="81">
        <f>+AE2509-AL2509-AT2509</f>
        <v>132</v>
      </c>
    </row>
    <row r="2510" spans="1:100">
      <c r="A2510" s="56" t="s">
        <v>872</v>
      </c>
      <c r="B2510" s="13">
        <v>132</v>
      </c>
      <c r="C2510" s="15" t="s">
        <v>402</v>
      </c>
      <c r="D2510" s="15" t="s">
        <v>403</v>
      </c>
      <c r="E2510" s="13"/>
      <c r="F2510" s="13"/>
      <c r="G2510" s="13" t="s">
        <v>273</v>
      </c>
      <c r="H2510" s="13">
        <v>2</v>
      </c>
      <c r="I2510" s="55">
        <v>120.16</v>
      </c>
      <c r="J2510" s="55">
        <v>36499</v>
      </c>
      <c r="K2510" s="15">
        <v>0</v>
      </c>
      <c r="L2510" s="15" t="s">
        <v>41</v>
      </c>
      <c r="M2510" s="62" t="s">
        <v>14</v>
      </c>
      <c r="N2510" s="56" t="s">
        <v>177</v>
      </c>
      <c r="O2510" s="56" t="s">
        <v>873</v>
      </c>
      <c r="S2510" s="56" t="s">
        <v>877</v>
      </c>
      <c r="V2510" s="125"/>
      <c r="W2510" s="125" t="s">
        <v>1017</v>
      </c>
      <c r="X2510" s="65">
        <v>45386</v>
      </c>
      <c r="Y2510" s="65">
        <v>45386</v>
      </c>
      <c r="Z2510" s="69" t="s">
        <v>1080</v>
      </c>
      <c r="AA2510" s="322">
        <v>11040.12</v>
      </c>
      <c r="AB2510" s="56">
        <v>84</v>
      </c>
      <c r="AC2510" s="56">
        <v>56</v>
      </c>
      <c r="AD2510" s="65">
        <v>47091</v>
      </c>
      <c r="AE2510" s="117">
        <v>132</v>
      </c>
      <c r="AF2510" s="117"/>
      <c r="AP2510" s="58"/>
      <c r="AQ2510" s="58"/>
      <c r="AR2510" s="58"/>
      <c r="AW2510" s="56"/>
      <c r="BD2510" s="56"/>
      <c r="CS2510" s="58">
        <f>+AL2510+AT2510</f>
        <v>0</v>
      </c>
      <c r="CT2510" s="76">
        <f>+BA2510+BG2510+BM2510+BS2510+BY2510+CE2510+CK2510+CQ2510</f>
        <v>0</v>
      </c>
      <c r="CU2510" s="76">
        <f>+CS2510-CT2510</f>
        <v>0</v>
      </c>
      <c r="CV2510" s="81">
        <f>+AE2510-AL2510-AT2510</f>
        <v>132</v>
      </c>
    </row>
    <row r="2511" spans="1:100">
      <c r="A2511" s="56" t="s">
        <v>872</v>
      </c>
      <c r="B2511" s="13">
        <v>132</v>
      </c>
      <c r="C2511" s="15" t="s">
        <v>402</v>
      </c>
      <c r="D2511" s="15" t="s">
        <v>403</v>
      </c>
      <c r="E2511" s="13"/>
      <c r="F2511" s="13"/>
      <c r="G2511" s="13" t="s">
        <v>273</v>
      </c>
      <c r="H2511" s="13">
        <v>2</v>
      </c>
      <c r="I2511" s="55">
        <v>120.16</v>
      </c>
      <c r="J2511" s="55">
        <v>36499</v>
      </c>
      <c r="K2511" s="15">
        <v>0</v>
      </c>
      <c r="L2511" s="15" t="s">
        <v>41</v>
      </c>
      <c r="M2511" s="62" t="s">
        <v>14</v>
      </c>
      <c r="N2511" s="56" t="s">
        <v>177</v>
      </c>
      <c r="O2511" s="56" t="s">
        <v>873</v>
      </c>
      <c r="S2511" s="56" t="s">
        <v>877</v>
      </c>
      <c r="V2511" s="125"/>
      <c r="W2511" s="125" t="s">
        <v>1017</v>
      </c>
      <c r="X2511" s="65">
        <v>45386</v>
      </c>
      <c r="Y2511" s="65">
        <v>45386</v>
      </c>
      <c r="Z2511" s="69" t="s">
        <v>1080</v>
      </c>
      <c r="AA2511" s="322">
        <v>11040.12</v>
      </c>
      <c r="AB2511" s="56">
        <v>84</v>
      </c>
      <c r="AC2511" s="56">
        <v>57</v>
      </c>
      <c r="AD2511" s="65">
        <v>47122</v>
      </c>
      <c r="AE2511" s="117">
        <v>132</v>
      </c>
      <c r="AF2511" s="117"/>
      <c r="AP2511" s="58"/>
      <c r="AQ2511" s="58"/>
      <c r="AR2511" s="58"/>
      <c r="AW2511" s="56"/>
      <c r="BD2511" s="56"/>
      <c r="CS2511" s="58">
        <f>+AL2511+AT2511</f>
        <v>0</v>
      </c>
      <c r="CT2511" s="76">
        <f>+BA2511+BG2511+BM2511+BS2511+BY2511+CE2511+CK2511+CQ2511</f>
        <v>0</v>
      </c>
      <c r="CU2511" s="76">
        <f>+CS2511-CT2511</f>
        <v>0</v>
      </c>
      <c r="CV2511" s="81">
        <f>+AE2511-AL2511-AT2511</f>
        <v>132</v>
      </c>
    </row>
    <row r="2512" spans="1:100">
      <c r="A2512" s="56" t="s">
        <v>872</v>
      </c>
      <c r="B2512" s="13">
        <v>132</v>
      </c>
      <c r="C2512" s="15" t="s">
        <v>402</v>
      </c>
      <c r="D2512" s="15" t="s">
        <v>403</v>
      </c>
      <c r="E2512" s="13"/>
      <c r="F2512" s="13"/>
      <c r="G2512" s="13" t="s">
        <v>273</v>
      </c>
      <c r="H2512" s="13">
        <v>2</v>
      </c>
      <c r="I2512" s="55">
        <v>120.16</v>
      </c>
      <c r="J2512" s="55">
        <v>36499</v>
      </c>
      <c r="K2512" s="15">
        <v>0</v>
      </c>
      <c r="L2512" s="15" t="s">
        <v>41</v>
      </c>
      <c r="M2512" s="62" t="s">
        <v>14</v>
      </c>
      <c r="N2512" s="56" t="s">
        <v>177</v>
      </c>
      <c r="O2512" s="56" t="s">
        <v>873</v>
      </c>
      <c r="S2512" s="56" t="s">
        <v>877</v>
      </c>
      <c r="V2512" s="125"/>
      <c r="W2512" s="125" t="s">
        <v>1017</v>
      </c>
      <c r="X2512" s="65">
        <v>45386</v>
      </c>
      <c r="Y2512" s="65">
        <v>45386</v>
      </c>
      <c r="Z2512" s="69" t="s">
        <v>1080</v>
      </c>
      <c r="AA2512" s="322">
        <v>11040.12</v>
      </c>
      <c r="AB2512" s="56">
        <v>84</v>
      </c>
      <c r="AC2512" s="56">
        <v>58</v>
      </c>
      <c r="AD2512" s="65">
        <v>47153</v>
      </c>
      <c r="AE2512" s="117">
        <v>132</v>
      </c>
      <c r="AF2512" s="117"/>
      <c r="AP2512" s="58"/>
      <c r="AQ2512" s="58"/>
      <c r="AR2512" s="58"/>
      <c r="AW2512" s="56"/>
      <c r="BD2512" s="56"/>
      <c r="CS2512" s="58">
        <f>+AL2512+AT2512</f>
        <v>0</v>
      </c>
      <c r="CT2512" s="76">
        <f>+BA2512+BG2512+BM2512+BS2512+BY2512+CE2512+CK2512+CQ2512</f>
        <v>0</v>
      </c>
      <c r="CU2512" s="76">
        <f>+CS2512-CT2512</f>
        <v>0</v>
      </c>
      <c r="CV2512" s="81">
        <f>+AE2512-AL2512-AT2512</f>
        <v>132</v>
      </c>
    </row>
    <row r="2513" spans="1:100">
      <c r="A2513" s="56" t="s">
        <v>872</v>
      </c>
      <c r="B2513" s="13">
        <v>132</v>
      </c>
      <c r="C2513" s="15" t="s">
        <v>402</v>
      </c>
      <c r="D2513" s="15" t="s">
        <v>403</v>
      </c>
      <c r="E2513" s="13"/>
      <c r="F2513" s="13"/>
      <c r="G2513" s="13" t="s">
        <v>273</v>
      </c>
      <c r="H2513" s="13">
        <v>2</v>
      </c>
      <c r="I2513" s="55">
        <v>120.16</v>
      </c>
      <c r="J2513" s="55">
        <v>36499</v>
      </c>
      <c r="K2513" s="15">
        <v>0</v>
      </c>
      <c r="L2513" s="15" t="s">
        <v>41</v>
      </c>
      <c r="M2513" s="62" t="s">
        <v>14</v>
      </c>
      <c r="N2513" s="56" t="s">
        <v>177</v>
      </c>
      <c r="O2513" s="56" t="s">
        <v>873</v>
      </c>
      <c r="S2513" s="56" t="s">
        <v>877</v>
      </c>
      <c r="V2513" s="125"/>
      <c r="W2513" s="125" t="s">
        <v>1017</v>
      </c>
      <c r="X2513" s="65">
        <v>45386</v>
      </c>
      <c r="Y2513" s="65">
        <v>45386</v>
      </c>
      <c r="Z2513" s="69" t="s">
        <v>1080</v>
      </c>
      <c r="AA2513" s="322">
        <v>11040.12</v>
      </c>
      <c r="AB2513" s="56">
        <v>84</v>
      </c>
      <c r="AC2513" s="56">
        <v>59</v>
      </c>
      <c r="AD2513" s="65">
        <v>47181</v>
      </c>
      <c r="AE2513" s="117">
        <v>132</v>
      </c>
      <c r="AF2513" s="117"/>
      <c r="AP2513" s="58"/>
      <c r="AQ2513" s="58"/>
      <c r="AR2513" s="58"/>
      <c r="AW2513" s="56"/>
      <c r="BD2513" s="56"/>
      <c r="CS2513" s="58">
        <f>+AL2513+AT2513</f>
        <v>0</v>
      </c>
      <c r="CT2513" s="76">
        <f>+BA2513+BG2513+BM2513+BS2513+BY2513+CE2513+CK2513+CQ2513</f>
        <v>0</v>
      </c>
      <c r="CU2513" s="76">
        <f>+CS2513-CT2513</f>
        <v>0</v>
      </c>
      <c r="CV2513" s="81">
        <f>+AE2513-AL2513-AT2513</f>
        <v>132</v>
      </c>
    </row>
    <row r="2514" spans="1:100">
      <c r="A2514" s="56" t="s">
        <v>872</v>
      </c>
      <c r="B2514" s="13">
        <v>132</v>
      </c>
      <c r="C2514" s="15" t="s">
        <v>402</v>
      </c>
      <c r="D2514" s="15" t="s">
        <v>403</v>
      </c>
      <c r="E2514" s="13"/>
      <c r="F2514" s="13"/>
      <c r="G2514" s="13" t="s">
        <v>273</v>
      </c>
      <c r="H2514" s="13">
        <v>2</v>
      </c>
      <c r="I2514" s="55">
        <v>120.16</v>
      </c>
      <c r="J2514" s="55">
        <v>36499</v>
      </c>
      <c r="K2514" s="15">
        <v>0</v>
      </c>
      <c r="L2514" s="15" t="s">
        <v>41</v>
      </c>
      <c r="M2514" s="62" t="s">
        <v>14</v>
      </c>
      <c r="N2514" s="56" t="s">
        <v>177</v>
      </c>
      <c r="O2514" s="56" t="s">
        <v>873</v>
      </c>
      <c r="S2514" s="56" t="s">
        <v>877</v>
      </c>
      <c r="V2514" s="125"/>
      <c r="W2514" s="125" t="s">
        <v>1017</v>
      </c>
      <c r="X2514" s="65">
        <v>45386</v>
      </c>
      <c r="Y2514" s="65">
        <v>45386</v>
      </c>
      <c r="Z2514" s="69" t="s">
        <v>1080</v>
      </c>
      <c r="AA2514" s="322">
        <v>11040.12</v>
      </c>
      <c r="AB2514" s="56">
        <v>84</v>
      </c>
      <c r="AC2514" s="56">
        <v>60</v>
      </c>
      <c r="AD2514" s="65">
        <v>47212</v>
      </c>
      <c r="AE2514" s="117">
        <v>132</v>
      </c>
      <c r="AF2514" s="117"/>
      <c r="AP2514" s="58"/>
      <c r="AQ2514" s="58"/>
      <c r="AR2514" s="58"/>
      <c r="AW2514" s="56"/>
      <c r="BD2514" s="56"/>
      <c r="CS2514" s="58">
        <f>+AL2514+AT2514</f>
        <v>0</v>
      </c>
      <c r="CT2514" s="76">
        <f>+BA2514+BG2514+BM2514+BS2514+BY2514+CE2514+CK2514+CQ2514</f>
        <v>0</v>
      </c>
      <c r="CU2514" s="76">
        <f>+CS2514-CT2514</f>
        <v>0</v>
      </c>
      <c r="CV2514" s="81">
        <f>+AE2514-AL2514-AT2514</f>
        <v>132</v>
      </c>
    </row>
    <row r="2515" spans="1:100">
      <c r="A2515" s="56" t="s">
        <v>872</v>
      </c>
      <c r="B2515" s="13">
        <v>132</v>
      </c>
      <c r="C2515" s="15" t="s">
        <v>402</v>
      </c>
      <c r="D2515" s="15" t="s">
        <v>403</v>
      </c>
      <c r="E2515" s="13"/>
      <c r="F2515" s="13"/>
      <c r="G2515" s="13" t="s">
        <v>273</v>
      </c>
      <c r="H2515" s="13">
        <v>2</v>
      </c>
      <c r="I2515" s="55">
        <v>120.16</v>
      </c>
      <c r="J2515" s="55">
        <v>36499</v>
      </c>
      <c r="K2515" s="15">
        <v>0</v>
      </c>
      <c r="L2515" s="15" t="s">
        <v>41</v>
      </c>
      <c r="M2515" s="62" t="s">
        <v>14</v>
      </c>
      <c r="N2515" s="56" t="s">
        <v>177</v>
      </c>
      <c r="O2515" s="56" t="s">
        <v>873</v>
      </c>
      <c r="S2515" s="56" t="s">
        <v>877</v>
      </c>
      <c r="V2515" s="125"/>
      <c r="W2515" s="125" t="s">
        <v>1017</v>
      </c>
      <c r="X2515" s="65">
        <v>45386</v>
      </c>
      <c r="Y2515" s="65">
        <v>45386</v>
      </c>
      <c r="Z2515" s="69" t="s">
        <v>1080</v>
      </c>
      <c r="AA2515" s="322">
        <v>11040.12</v>
      </c>
      <c r="AB2515" s="56">
        <v>84</v>
      </c>
      <c r="AC2515" s="56">
        <v>61</v>
      </c>
      <c r="AD2515" s="65">
        <v>47242</v>
      </c>
      <c r="AE2515" s="117">
        <v>132</v>
      </c>
      <c r="AF2515" s="117"/>
      <c r="AP2515" s="58"/>
      <c r="AQ2515" s="58"/>
      <c r="AR2515" s="58"/>
      <c r="AW2515" s="56"/>
      <c r="BD2515" s="56"/>
      <c r="CS2515" s="58">
        <f>+AL2515+AT2515</f>
        <v>0</v>
      </c>
      <c r="CT2515" s="76">
        <f>+BA2515+BG2515+BM2515+BS2515+BY2515+CE2515+CK2515+CQ2515</f>
        <v>0</v>
      </c>
      <c r="CU2515" s="76">
        <f>+CS2515-CT2515</f>
        <v>0</v>
      </c>
      <c r="CV2515" s="81">
        <f>+AE2515-AL2515-AT2515</f>
        <v>132</v>
      </c>
    </row>
    <row r="2516" spans="1:100">
      <c r="A2516" s="56" t="s">
        <v>872</v>
      </c>
      <c r="B2516" s="13">
        <v>132</v>
      </c>
      <c r="C2516" s="15" t="s">
        <v>402</v>
      </c>
      <c r="D2516" s="15" t="s">
        <v>403</v>
      </c>
      <c r="E2516" s="13"/>
      <c r="F2516" s="13"/>
      <c r="G2516" s="13" t="s">
        <v>273</v>
      </c>
      <c r="H2516" s="13">
        <v>2</v>
      </c>
      <c r="I2516" s="55">
        <v>120.16</v>
      </c>
      <c r="J2516" s="55">
        <v>36499</v>
      </c>
      <c r="K2516" s="15">
        <v>0</v>
      </c>
      <c r="L2516" s="15" t="s">
        <v>41</v>
      </c>
      <c r="M2516" s="62" t="s">
        <v>14</v>
      </c>
      <c r="N2516" s="56" t="s">
        <v>177</v>
      </c>
      <c r="O2516" s="56" t="s">
        <v>873</v>
      </c>
      <c r="S2516" s="56" t="s">
        <v>877</v>
      </c>
      <c r="V2516" s="125"/>
      <c r="W2516" s="125" t="s">
        <v>1017</v>
      </c>
      <c r="X2516" s="65">
        <v>45386</v>
      </c>
      <c r="Y2516" s="65">
        <v>45386</v>
      </c>
      <c r="Z2516" s="69" t="s">
        <v>1080</v>
      </c>
      <c r="AA2516" s="322">
        <v>11040.12</v>
      </c>
      <c r="AB2516" s="56">
        <v>84</v>
      </c>
      <c r="AC2516" s="56">
        <v>62</v>
      </c>
      <c r="AD2516" s="65">
        <v>47273</v>
      </c>
      <c r="AE2516" s="117">
        <v>132</v>
      </c>
      <c r="AF2516" s="117"/>
      <c r="AP2516" s="58"/>
      <c r="AQ2516" s="58"/>
      <c r="AR2516" s="58"/>
      <c r="AW2516" s="56"/>
      <c r="BD2516" s="56"/>
      <c r="CS2516" s="58">
        <f>+AL2516+AT2516</f>
        <v>0</v>
      </c>
      <c r="CT2516" s="76">
        <f>+BA2516+BG2516+BM2516+BS2516+BY2516+CE2516+CK2516+CQ2516</f>
        <v>0</v>
      </c>
      <c r="CU2516" s="76">
        <f>+CS2516-CT2516</f>
        <v>0</v>
      </c>
      <c r="CV2516" s="81">
        <f>+AE2516-AL2516-AT2516</f>
        <v>132</v>
      </c>
    </row>
    <row r="2517" spans="1:100">
      <c r="A2517" s="56" t="s">
        <v>872</v>
      </c>
      <c r="B2517" s="13">
        <v>132</v>
      </c>
      <c r="C2517" s="15" t="s">
        <v>402</v>
      </c>
      <c r="D2517" s="15" t="s">
        <v>403</v>
      </c>
      <c r="E2517" s="13"/>
      <c r="F2517" s="13"/>
      <c r="G2517" s="13" t="s">
        <v>273</v>
      </c>
      <c r="H2517" s="13">
        <v>2</v>
      </c>
      <c r="I2517" s="55">
        <v>120.16</v>
      </c>
      <c r="J2517" s="55">
        <v>36499</v>
      </c>
      <c r="K2517" s="15">
        <v>0</v>
      </c>
      <c r="L2517" s="15" t="s">
        <v>41</v>
      </c>
      <c r="M2517" s="62" t="s">
        <v>14</v>
      </c>
      <c r="N2517" s="56" t="s">
        <v>177</v>
      </c>
      <c r="O2517" s="56" t="s">
        <v>873</v>
      </c>
      <c r="S2517" s="56" t="s">
        <v>877</v>
      </c>
      <c r="V2517" s="125"/>
      <c r="W2517" s="125" t="s">
        <v>1017</v>
      </c>
      <c r="X2517" s="65">
        <v>45386</v>
      </c>
      <c r="Y2517" s="65">
        <v>45386</v>
      </c>
      <c r="Z2517" s="69" t="s">
        <v>1080</v>
      </c>
      <c r="AA2517" s="322">
        <v>11040.12</v>
      </c>
      <c r="AB2517" s="56">
        <v>84</v>
      </c>
      <c r="AC2517" s="56">
        <v>63</v>
      </c>
      <c r="AD2517" s="65">
        <v>47303</v>
      </c>
      <c r="AE2517" s="117">
        <v>132</v>
      </c>
      <c r="AF2517" s="117"/>
      <c r="AP2517" s="58"/>
      <c r="AQ2517" s="58"/>
      <c r="AR2517" s="58"/>
      <c r="AW2517" s="56"/>
      <c r="BD2517" s="56"/>
      <c r="CS2517" s="58">
        <f>+AL2517+AT2517</f>
        <v>0</v>
      </c>
      <c r="CT2517" s="76">
        <f>+BA2517+BG2517+BM2517+BS2517+BY2517+CE2517+CK2517+CQ2517</f>
        <v>0</v>
      </c>
      <c r="CU2517" s="76">
        <f>+CS2517-CT2517</f>
        <v>0</v>
      </c>
      <c r="CV2517" s="81">
        <f>+AE2517-AL2517-AT2517</f>
        <v>132</v>
      </c>
    </row>
    <row r="2518" spans="1:100">
      <c r="A2518" s="56" t="s">
        <v>872</v>
      </c>
      <c r="B2518" s="13">
        <v>132</v>
      </c>
      <c r="C2518" s="15" t="s">
        <v>402</v>
      </c>
      <c r="D2518" s="15" t="s">
        <v>403</v>
      </c>
      <c r="E2518" s="13"/>
      <c r="F2518" s="13"/>
      <c r="G2518" s="13" t="s">
        <v>273</v>
      </c>
      <c r="H2518" s="13">
        <v>2</v>
      </c>
      <c r="I2518" s="55">
        <v>120.16</v>
      </c>
      <c r="J2518" s="55">
        <v>36499</v>
      </c>
      <c r="K2518" s="15">
        <v>0</v>
      </c>
      <c r="L2518" s="15" t="s">
        <v>41</v>
      </c>
      <c r="M2518" s="62" t="s">
        <v>14</v>
      </c>
      <c r="N2518" s="56" t="s">
        <v>177</v>
      </c>
      <c r="O2518" s="56" t="s">
        <v>873</v>
      </c>
      <c r="S2518" s="56" t="s">
        <v>877</v>
      </c>
      <c r="V2518" s="125"/>
      <c r="W2518" s="125" t="s">
        <v>1017</v>
      </c>
      <c r="X2518" s="65">
        <v>45386</v>
      </c>
      <c r="Y2518" s="65">
        <v>45386</v>
      </c>
      <c r="Z2518" s="69" t="s">
        <v>1080</v>
      </c>
      <c r="AA2518" s="322">
        <v>11040.12</v>
      </c>
      <c r="AB2518" s="56">
        <v>84</v>
      </c>
      <c r="AC2518" s="56">
        <v>64</v>
      </c>
      <c r="AD2518" s="65">
        <v>47334</v>
      </c>
      <c r="AE2518" s="117">
        <v>132</v>
      </c>
      <c r="AF2518" s="117"/>
      <c r="AP2518" s="58"/>
      <c r="AQ2518" s="58"/>
      <c r="AR2518" s="58"/>
      <c r="AW2518" s="56"/>
      <c r="BD2518" s="56"/>
      <c r="CS2518" s="58">
        <f>+AL2518+AT2518</f>
        <v>0</v>
      </c>
      <c r="CT2518" s="76">
        <f>+BA2518+BG2518+BM2518+BS2518+BY2518+CE2518+CK2518+CQ2518</f>
        <v>0</v>
      </c>
      <c r="CU2518" s="76">
        <f>+CS2518-CT2518</f>
        <v>0</v>
      </c>
      <c r="CV2518" s="81">
        <f>+AE2518-AL2518-AT2518</f>
        <v>132</v>
      </c>
    </row>
    <row r="2519" spans="1:100">
      <c r="A2519" s="56" t="s">
        <v>872</v>
      </c>
      <c r="B2519" s="13">
        <v>132</v>
      </c>
      <c r="C2519" s="15" t="s">
        <v>402</v>
      </c>
      <c r="D2519" s="15" t="s">
        <v>403</v>
      </c>
      <c r="E2519" s="13"/>
      <c r="F2519" s="13"/>
      <c r="G2519" s="13" t="s">
        <v>273</v>
      </c>
      <c r="H2519" s="13">
        <v>2</v>
      </c>
      <c r="I2519" s="55">
        <v>120.16</v>
      </c>
      <c r="J2519" s="55">
        <v>36499</v>
      </c>
      <c r="K2519" s="15">
        <v>0</v>
      </c>
      <c r="L2519" s="15" t="s">
        <v>41</v>
      </c>
      <c r="M2519" s="62" t="s">
        <v>14</v>
      </c>
      <c r="N2519" s="56" t="s">
        <v>177</v>
      </c>
      <c r="O2519" s="56" t="s">
        <v>873</v>
      </c>
      <c r="S2519" s="56" t="s">
        <v>877</v>
      </c>
      <c r="V2519" s="125"/>
      <c r="W2519" s="125" t="s">
        <v>1017</v>
      </c>
      <c r="X2519" s="65">
        <v>45386</v>
      </c>
      <c r="Y2519" s="65">
        <v>45386</v>
      </c>
      <c r="Z2519" s="69" t="s">
        <v>1080</v>
      </c>
      <c r="AA2519" s="322">
        <v>11040.12</v>
      </c>
      <c r="AB2519" s="56">
        <v>84</v>
      </c>
      <c r="AC2519" s="56">
        <v>65</v>
      </c>
      <c r="AD2519" s="65">
        <v>47365</v>
      </c>
      <c r="AE2519" s="117">
        <v>132</v>
      </c>
      <c r="AF2519" s="117"/>
      <c r="AP2519" s="58"/>
      <c r="AQ2519" s="58"/>
      <c r="AR2519" s="58"/>
      <c r="AW2519" s="56"/>
      <c r="BD2519" s="56"/>
      <c r="CS2519" s="58">
        <f>+AL2519+AT2519</f>
        <v>0</v>
      </c>
      <c r="CT2519" s="76">
        <f>+BA2519+BG2519+BM2519+BS2519+BY2519+CE2519+CK2519+CQ2519</f>
        <v>0</v>
      </c>
      <c r="CU2519" s="76">
        <f>+CS2519-CT2519</f>
        <v>0</v>
      </c>
      <c r="CV2519" s="81">
        <f>+AE2519-AL2519-AT2519</f>
        <v>132</v>
      </c>
    </row>
    <row r="2520" spans="1:100">
      <c r="A2520" s="56" t="s">
        <v>872</v>
      </c>
      <c r="B2520" s="13">
        <v>132</v>
      </c>
      <c r="C2520" s="15" t="s">
        <v>402</v>
      </c>
      <c r="D2520" s="15" t="s">
        <v>403</v>
      </c>
      <c r="E2520" s="13"/>
      <c r="F2520" s="13"/>
      <c r="G2520" s="13" t="s">
        <v>273</v>
      </c>
      <c r="H2520" s="13">
        <v>2</v>
      </c>
      <c r="I2520" s="55">
        <v>120.16</v>
      </c>
      <c r="J2520" s="55">
        <v>36499</v>
      </c>
      <c r="K2520" s="15">
        <v>0</v>
      </c>
      <c r="L2520" s="15" t="s">
        <v>41</v>
      </c>
      <c r="M2520" s="62" t="s">
        <v>14</v>
      </c>
      <c r="N2520" s="56" t="s">
        <v>177</v>
      </c>
      <c r="O2520" s="56" t="s">
        <v>873</v>
      </c>
      <c r="S2520" s="56" t="s">
        <v>877</v>
      </c>
      <c r="V2520" s="125"/>
      <c r="W2520" s="125" t="s">
        <v>1017</v>
      </c>
      <c r="X2520" s="65">
        <v>45386</v>
      </c>
      <c r="Y2520" s="65">
        <v>45386</v>
      </c>
      <c r="Z2520" s="69" t="s">
        <v>1080</v>
      </c>
      <c r="AA2520" s="322">
        <v>11040.12</v>
      </c>
      <c r="AB2520" s="56">
        <v>84</v>
      </c>
      <c r="AC2520" s="56">
        <v>66</v>
      </c>
      <c r="AD2520" s="65">
        <v>47395</v>
      </c>
      <c r="AE2520" s="117">
        <v>132</v>
      </c>
      <c r="AF2520" s="117"/>
      <c r="AP2520" s="58"/>
      <c r="AQ2520" s="58"/>
      <c r="AR2520" s="58"/>
      <c r="AW2520" s="56"/>
      <c r="BD2520" s="56"/>
      <c r="CS2520" s="58">
        <f>+AL2520+AT2520</f>
        <v>0</v>
      </c>
      <c r="CT2520" s="76">
        <f>+BA2520+BG2520+BM2520+BS2520+BY2520+CE2520+CK2520+CQ2520</f>
        <v>0</v>
      </c>
      <c r="CU2520" s="76">
        <f>+CS2520-CT2520</f>
        <v>0</v>
      </c>
      <c r="CV2520" s="81">
        <f>+AE2520-AL2520-AT2520</f>
        <v>132</v>
      </c>
    </row>
    <row r="2521" spans="1:100">
      <c r="A2521" s="56" t="s">
        <v>872</v>
      </c>
      <c r="B2521" s="13">
        <v>132</v>
      </c>
      <c r="C2521" s="15" t="s">
        <v>402</v>
      </c>
      <c r="D2521" s="15" t="s">
        <v>403</v>
      </c>
      <c r="E2521" s="13"/>
      <c r="F2521" s="13"/>
      <c r="G2521" s="13" t="s">
        <v>273</v>
      </c>
      <c r="H2521" s="13">
        <v>2</v>
      </c>
      <c r="I2521" s="55">
        <v>120.16</v>
      </c>
      <c r="J2521" s="55">
        <v>36499</v>
      </c>
      <c r="K2521" s="15">
        <v>0</v>
      </c>
      <c r="L2521" s="15" t="s">
        <v>41</v>
      </c>
      <c r="M2521" s="62" t="s">
        <v>14</v>
      </c>
      <c r="N2521" s="56" t="s">
        <v>177</v>
      </c>
      <c r="O2521" s="56" t="s">
        <v>873</v>
      </c>
      <c r="S2521" s="56" t="s">
        <v>877</v>
      </c>
      <c r="V2521" s="125"/>
      <c r="W2521" s="125" t="s">
        <v>1017</v>
      </c>
      <c r="X2521" s="65">
        <v>45386</v>
      </c>
      <c r="Y2521" s="65">
        <v>45386</v>
      </c>
      <c r="Z2521" s="69" t="s">
        <v>1080</v>
      </c>
      <c r="AA2521" s="322">
        <v>11040.12</v>
      </c>
      <c r="AB2521" s="56">
        <v>84</v>
      </c>
      <c r="AC2521" s="56">
        <v>67</v>
      </c>
      <c r="AD2521" s="65">
        <v>47426</v>
      </c>
      <c r="AE2521" s="117">
        <v>132</v>
      </c>
      <c r="AF2521" s="117"/>
      <c r="AP2521" s="58"/>
      <c r="AQ2521" s="58"/>
      <c r="AR2521" s="58"/>
      <c r="AW2521" s="56"/>
      <c r="BD2521" s="56"/>
      <c r="CS2521" s="58">
        <f>+AL2521+AT2521</f>
        <v>0</v>
      </c>
      <c r="CT2521" s="76">
        <f>+BA2521+BG2521+BM2521+BS2521+BY2521+CE2521+CK2521+CQ2521</f>
        <v>0</v>
      </c>
      <c r="CU2521" s="76">
        <f>+CS2521-CT2521</f>
        <v>0</v>
      </c>
      <c r="CV2521" s="81">
        <f>+AE2521-AL2521-AT2521</f>
        <v>132</v>
      </c>
    </row>
    <row r="2522" spans="1:100">
      <c r="A2522" s="56" t="s">
        <v>872</v>
      </c>
      <c r="B2522" s="13">
        <v>132</v>
      </c>
      <c r="C2522" s="15" t="s">
        <v>402</v>
      </c>
      <c r="D2522" s="15" t="s">
        <v>403</v>
      </c>
      <c r="E2522" s="13"/>
      <c r="F2522" s="13"/>
      <c r="G2522" s="13" t="s">
        <v>273</v>
      </c>
      <c r="H2522" s="13">
        <v>2</v>
      </c>
      <c r="I2522" s="55">
        <v>120.16</v>
      </c>
      <c r="J2522" s="55">
        <v>36499</v>
      </c>
      <c r="K2522" s="15">
        <v>0</v>
      </c>
      <c r="L2522" s="15" t="s">
        <v>41</v>
      </c>
      <c r="M2522" s="62" t="s">
        <v>14</v>
      </c>
      <c r="N2522" s="56" t="s">
        <v>177</v>
      </c>
      <c r="O2522" s="56" t="s">
        <v>873</v>
      </c>
      <c r="S2522" s="56" t="s">
        <v>877</v>
      </c>
      <c r="V2522" s="125"/>
      <c r="W2522" s="125" t="s">
        <v>1017</v>
      </c>
      <c r="X2522" s="65">
        <v>45386</v>
      </c>
      <c r="Y2522" s="65">
        <v>45386</v>
      </c>
      <c r="Z2522" s="69" t="s">
        <v>1080</v>
      </c>
      <c r="AA2522" s="322">
        <v>11040.12</v>
      </c>
      <c r="AB2522" s="56">
        <v>84</v>
      </c>
      <c r="AC2522" s="56">
        <v>68</v>
      </c>
      <c r="AD2522" s="65">
        <v>47456</v>
      </c>
      <c r="AE2522" s="117">
        <v>132</v>
      </c>
      <c r="AF2522" s="117"/>
      <c r="AP2522" s="58"/>
      <c r="AQ2522" s="58"/>
      <c r="AR2522" s="58"/>
      <c r="AW2522" s="56"/>
      <c r="BD2522" s="56"/>
      <c r="CS2522" s="58">
        <f>+AL2522+AT2522</f>
        <v>0</v>
      </c>
      <c r="CT2522" s="76">
        <f>+BA2522+BG2522+BM2522+BS2522+BY2522+CE2522+CK2522+CQ2522</f>
        <v>0</v>
      </c>
      <c r="CU2522" s="76">
        <f>+CS2522-CT2522</f>
        <v>0</v>
      </c>
      <c r="CV2522" s="81">
        <f>+AE2522-AL2522-AT2522</f>
        <v>132</v>
      </c>
    </row>
    <row r="2523" spans="1:100">
      <c r="A2523" s="56" t="s">
        <v>872</v>
      </c>
      <c r="B2523" s="13">
        <v>132</v>
      </c>
      <c r="C2523" s="15" t="s">
        <v>402</v>
      </c>
      <c r="D2523" s="15" t="s">
        <v>403</v>
      </c>
      <c r="E2523" s="13"/>
      <c r="F2523" s="13"/>
      <c r="G2523" s="13" t="s">
        <v>273</v>
      </c>
      <c r="H2523" s="13">
        <v>2</v>
      </c>
      <c r="I2523" s="55">
        <v>120.16</v>
      </c>
      <c r="J2523" s="55">
        <v>36499</v>
      </c>
      <c r="K2523" s="15">
        <v>0</v>
      </c>
      <c r="L2523" s="15" t="s">
        <v>41</v>
      </c>
      <c r="M2523" s="62" t="s">
        <v>14</v>
      </c>
      <c r="N2523" s="56" t="s">
        <v>177</v>
      </c>
      <c r="O2523" s="56" t="s">
        <v>873</v>
      </c>
      <c r="S2523" s="56" t="s">
        <v>877</v>
      </c>
      <c r="V2523" s="125"/>
      <c r="W2523" s="125" t="s">
        <v>1017</v>
      </c>
      <c r="X2523" s="65">
        <v>45386</v>
      </c>
      <c r="Y2523" s="65">
        <v>45386</v>
      </c>
      <c r="Z2523" s="69" t="s">
        <v>1080</v>
      </c>
      <c r="AA2523" s="322">
        <v>11040.12</v>
      </c>
      <c r="AB2523" s="56">
        <v>84</v>
      </c>
      <c r="AC2523" s="56">
        <v>69</v>
      </c>
      <c r="AD2523" s="65">
        <v>47487</v>
      </c>
      <c r="AE2523" s="117">
        <v>132</v>
      </c>
      <c r="AF2523" s="117"/>
      <c r="AP2523" s="58"/>
      <c r="AQ2523" s="58"/>
      <c r="AR2523" s="58"/>
      <c r="AW2523" s="56"/>
      <c r="BD2523" s="56"/>
      <c r="CS2523" s="58">
        <f>+AL2523+AT2523</f>
        <v>0</v>
      </c>
      <c r="CT2523" s="76">
        <f>+BA2523+BG2523+BM2523+BS2523+BY2523+CE2523+CK2523+CQ2523</f>
        <v>0</v>
      </c>
      <c r="CU2523" s="76">
        <f>+CS2523-CT2523</f>
        <v>0</v>
      </c>
      <c r="CV2523" s="81">
        <f>+AE2523-AL2523-AT2523</f>
        <v>132</v>
      </c>
    </row>
    <row r="2524" spans="1:100">
      <c r="A2524" s="56" t="s">
        <v>872</v>
      </c>
      <c r="B2524" s="13">
        <v>132</v>
      </c>
      <c r="C2524" s="15" t="s">
        <v>402</v>
      </c>
      <c r="D2524" s="15" t="s">
        <v>403</v>
      </c>
      <c r="E2524" s="13"/>
      <c r="F2524" s="13"/>
      <c r="G2524" s="13" t="s">
        <v>273</v>
      </c>
      <c r="H2524" s="13">
        <v>2</v>
      </c>
      <c r="I2524" s="55">
        <v>120.16</v>
      </c>
      <c r="J2524" s="55">
        <v>36499</v>
      </c>
      <c r="K2524" s="15">
        <v>0</v>
      </c>
      <c r="L2524" s="15" t="s">
        <v>41</v>
      </c>
      <c r="M2524" s="62" t="s">
        <v>14</v>
      </c>
      <c r="N2524" s="56" t="s">
        <v>177</v>
      </c>
      <c r="O2524" s="56" t="s">
        <v>873</v>
      </c>
      <c r="S2524" s="56" t="s">
        <v>877</v>
      </c>
      <c r="V2524" s="125"/>
      <c r="W2524" s="125" t="s">
        <v>1017</v>
      </c>
      <c r="X2524" s="65">
        <v>45386</v>
      </c>
      <c r="Y2524" s="65">
        <v>45386</v>
      </c>
      <c r="Z2524" s="69" t="s">
        <v>1080</v>
      </c>
      <c r="AA2524" s="322">
        <v>11040.12</v>
      </c>
      <c r="AB2524" s="56">
        <v>84</v>
      </c>
      <c r="AC2524" s="56">
        <v>70</v>
      </c>
      <c r="AD2524" s="65">
        <v>47518</v>
      </c>
      <c r="AE2524" s="117">
        <v>132</v>
      </c>
      <c r="AF2524" s="117"/>
      <c r="AP2524" s="58"/>
      <c r="AQ2524" s="58"/>
      <c r="AR2524" s="58"/>
      <c r="AW2524" s="56"/>
      <c r="BD2524" s="56"/>
      <c r="CS2524" s="58">
        <f>+AL2524+AT2524</f>
        <v>0</v>
      </c>
      <c r="CT2524" s="76">
        <f>+BA2524+BG2524+BM2524+BS2524+BY2524+CE2524+CK2524+CQ2524</f>
        <v>0</v>
      </c>
      <c r="CU2524" s="76">
        <f>+CS2524-CT2524</f>
        <v>0</v>
      </c>
      <c r="CV2524" s="81">
        <f>+AE2524-AL2524-AT2524</f>
        <v>132</v>
      </c>
    </row>
    <row r="2525" spans="1:100">
      <c r="A2525" s="56" t="s">
        <v>872</v>
      </c>
      <c r="B2525" s="13">
        <v>132</v>
      </c>
      <c r="C2525" s="15" t="s">
        <v>402</v>
      </c>
      <c r="D2525" s="15" t="s">
        <v>403</v>
      </c>
      <c r="E2525" s="13"/>
      <c r="F2525" s="13"/>
      <c r="G2525" s="13" t="s">
        <v>273</v>
      </c>
      <c r="H2525" s="13">
        <v>2</v>
      </c>
      <c r="I2525" s="55">
        <v>120.16</v>
      </c>
      <c r="J2525" s="55">
        <v>36499</v>
      </c>
      <c r="K2525" s="15">
        <v>0</v>
      </c>
      <c r="L2525" s="15" t="s">
        <v>41</v>
      </c>
      <c r="M2525" s="62" t="s">
        <v>14</v>
      </c>
      <c r="N2525" s="56" t="s">
        <v>177</v>
      </c>
      <c r="O2525" s="56" t="s">
        <v>873</v>
      </c>
      <c r="S2525" s="56" t="s">
        <v>877</v>
      </c>
      <c r="V2525" s="125"/>
      <c r="W2525" s="125" t="s">
        <v>1017</v>
      </c>
      <c r="X2525" s="65">
        <v>45386</v>
      </c>
      <c r="Y2525" s="65">
        <v>45386</v>
      </c>
      <c r="Z2525" s="69" t="s">
        <v>1080</v>
      </c>
      <c r="AA2525" s="322">
        <v>11040.12</v>
      </c>
      <c r="AB2525" s="56">
        <v>84</v>
      </c>
      <c r="AC2525" s="56">
        <v>71</v>
      </c>
      <c r="AD2525" s="65">
        <v>47546</v>
      </c>
      <c r="AE2525" s="117">
        <v>132</v>
      </c>
      <c r="AF2525" s="117"/>
      <c r="AP2525" s="58"/>
      <c r="AQ2525" s="58"/>
      <c r="AR2525" s="58"/>
      <c r="AW2525" s="56"/>
      <c r="BD2525" s="56"/>
      <c r="CS2525" s="58">
        <f>+AL2525+AT2525</f>
        <v>0</v>
      </c>
      <c r="CT2525" s="76">
        <f>+BA2525+BG2525+BM2525+BS2525+BY2525+CE2525+CK2525+CQ2525</f>
        <v>0</v>
      </c>
      <c r="CU2525" s="76">
        <f>+CS2525-CT2525</f>
        <v>0</v>
      </c>
      <c r="CV2525" s="81">
        <f>+AE2525-AL2525-AT2525</f>
        <v>132</v>
      </c>
    </row>
    <row r="2526" spans="1:100">
      <c r="A2526" s="56" t="s">
        <v>872</v>
      </c>
      <c r="B2526" s="13">
        <v>132</v>
      </c>
      <c r="C2526" s="15" t="s">
        <v>402</v>
      </c>
      <c r="D2526" s="15" t="s">
        <v>403</v>
      </c>
      <c r="E2526" s="13"/>
      <c r="F2526" s="13"/>
      <c r="G2526" s="13" t="s">
        <v>273</v>
      </c>
      <c r="H2526" s="13">
        <v>2</v>
      </c>
      <c r="I2526" s="55">
        <v>120.16</v>
      </c>
      <c r="J2526" s="55">
        <v>36499</v>
      </c>
      <c r="K2526" s="15">
        <v>0</v>
      </c>
      <c r="L2526" s="15" t="s">
        <v>41</v>
      </c>
      <c r="M2526" s="62" t="s">
        <v>14</v>
      </c>
      <c r="N2526" s="56" t="s">
        <v>177</v>
      </c>
      <c r="O2526" s="56" t="s">
        <v>873</v>
      </c>
      <c r="S2526" s="56" t="s">
        <v>877</v>
      </c>
      <c r="V2526" s="125"/>
      <c r="W2526" s="125" t="s">
        <v>1017</v>
      </c>
      <c r="X2526" s="65">
        <v>45386</v>
      </c>
      <c r="Y2526" s="65">
        <v>45386</v>
      </c>
      <c r="Z2526" s="69" t="s">
        <v>1080</v>
      </c>
      <c r="AA2526" s="322">
        <v>11040.12</v>
      </c>
      <c r="AB2526" s="56">
        <v>84</v>
      </c>
      <c r="AC2526" s="56">
        <v>72</v>
      </c>
      <c r="AD2526" s="65">
        <v>47577</v>
      </c>
      <c r="AE2526" s="117">
        <v>132</v>
      </c>
      <c r="AF2526" s="117"/>
      <c r="AP2526" s="58"/>
      <c r="AQ2526" s="58"/>
      <c r="AR2526" s="58"/>
      <c r="AW2526" s="56"/>
      <c r="BD2526" s="56"/>
      <c r="CS2526" s="58">
        <f>+AL2526+AT2526</f>
        <v>0</v>
      </c>
      <c r="CT2526" s="76">
        <f>+BA2526+BG2526+BM2526+BS2526+BY2526+CE2526+CK2526+CQ2526</f>
        <v>0</v>
      </c>
      <c r="CU2526" s="76">
        <f>+CS2526-CT2526</f>
        <v>0</v>
      </c>
      <c r="CV2526" s="81">
        <f>+AE2526-AL2526-AT2526</f>
        <v>132</v>
      </c>
    </row>
    <row r="2527" spans="1:100">
      <c r="A2527" s="56" t="s">
        <v>872</v>
      </c>
      <c r="B2527" s="13">
        <v>132</v>
      </c>
      <c r="C2527" s="15" t="s">
        <v>402</v>
      </c>
      <c r="D2527" s="15" t="s">
        <v>403</v>
      </c>
      <c r="E2527" s="13"/>
      <c r="F2527" s="13"/>
      <c r="G2527" s="13" t="s">
        <v>273</v>
      </c>
      <c r="H2527" s="13">
        <v>2</v>
      </c>
      <c r="I2527" s="55">
        <v>120.16</v>
      </c>
      <c r="J2527" s="55">
        <v>36499</v>
      </c>
      <c r="K2527" s="15">
        <v>0</v>
      </c>
      <c r="L2527" s="15" t="s">
        <v>41</v>
      </c>
      <c r="M2527" s="62" t="s">
        <v>14</v>
      </c>
      <c r="N2527" s="56" t="s">
        <v>177</v>
      </c>
      <c r="O2527" s="56" t="s">
        <v>873</v>
      </c>
      <c r="S2527" s="56" t="s">
        <v>877</v>
      </c>
      <c r="V2527" s="125"/>
      <c r="W2527" s="125" t="s">
        <v>1017</v>
      </c>
      <c r="X2527" s="65">
        <v>45386</v>
      </c>
      <c r="Y2527" s="65">
        <v>45386</v>
      </c>
      <c r="Z2527" s="69" t="s">
        <v>1080</v>
      </c>
      <c r="AA2527" s="322">
        <v>11040.12</v>
      </c>
      <c r="AB2527" s="56">
        <v>84</v>
      </c>
      <c r="AC2527" s="56">
        <v>73</v>
      </c>
      <c r="AD2527" s="65">
        <v>47607</v>
      </c>
      <c r="AE2527" s="117">
        <v>132</v>
      </c>
      <c r="AF2527" s="117"/>
      <c r="AP2527" s="58"/>
      <c r="AQ2527" s="58"/>
      <c r="AR2527" s="58"/>
      <c r="AW2527" s="56"/>
      <c r="BD2527" s="56"/>
      <c r="CS2527" s="58">
        <f>+AL2527+AT2527</f>
        <v>0</v>
      </c>
      <c r="CT2527" s="76">
        <f>+BA2527+BG2527+BM2527+BS2527+BY2527+CE2527+CK2527+CQ2527</f>
        <v>0</v>
      </c>
      <c r="CU2527" s="76">
        <f>+CS2527-CT2527</f>
        <v>0</v>
      </c>
      <c r="CV2527" s="81">
        <f>+AE2527-AL2527-AT2527</f>
        <v>132</v>
      </c>
    </row>
    <row r="2528" spans="1:100">
      <c r="A2528" s="56" t="s">
        <v>872</v>
      </c>
      <c r="B2528" s="13">
        <v>132</v>
      </c>
      <c r="C2528" s="15" t="s">
        <v>402</v>
      </c>
      <c r="D2528" s="15" t="s">
        <v>403</v>
      </c>
      <c r="E2528" s="13"/>
      <c r="F2528" s="13"/>
      <c r="G2528" s="13" t="s">
        <v>273</v>
      </c>
      <c r="H2528" s="13">
        <v>2</v>
      </c>
      <c r="I2528" s="55">
        <v>120.16</v>
      </c>
      <c r="J2528" s="55">
        <v>36499</v>
      </c>
      <c r="K2528" s="15">
        <v>0</v>
      </c>
      <c r="L2528" s="15" t="s">
        <v>41</v>
      </c>
      <c r="M2528" s="62" t="s">
        <v>14</v>
      </c>
      <c r="N2528" s="56" t="s">
        <v>177</v>
      </c>
      <c r="O2528" s="56" t="s">
        <v>873</v>
      </c>
      <c r="S2528" s="56" t="s">
        <v>877</v>
      </c>
      <c r="V2528" s="125"/>
      <c r="W2528" s="125" t="s">
        <v>1017</v>
      </c>
      <c r="X2528" s="65">
        <v>45386</v>
      </c>
      <c r="Y2528" s="65">
        <v>45386</v>
      </c>
      <c r="Z2528" s="69" t="s">
        <v>1080</v>
      </c>
      <c r="AA2528" s="322">
        <v>11040.12</v>
      </c>
      <c r="AB2528" s="56">
        <v>84</v>
      </c>
      <c r="AC2528" s="56">
        <v>74</v>
      </c>
      <c r="AD2528" s="65">
        <v>47638</v>
      </c>
      <c r="AE2528" s="117">
        <v>132</v>
      </c>
      <c r="AF2528" s="117"/>
      <c r="AP2528" s="58"/>
      <c r="AQ2528" s="58"/>
      <c r="AR2528" s="58"/>
      <c r="AW2528" s="56"/>
      <c r="BD2528" s="56"/>
      <c r="CS2528" s="58">
        <f>+AL2528+AT2528</f>
        <v>0</v>
      </c>
      <c r="CT2528" s="76">
        <f>+BA2528+BG2528+BM2528+BS2528+BY2528+CE2528+CK2528+CQ2528</f>
        <v>0</v>
      </c>
      <c r="CU2528" s="76">
        <f>+CS2528-CT2528</f>
        <v>0</v>
      </c>
      <c r="CV2528" s="81">
        <f>+AE2528-AL2528-AT2528</f>
        <v>132</v>
      </c>
    </row>
    <row r="2529" spans="1:103">
      <c r="A2529" s="56" t="s">
        <v>872</v>
      </c>
      <c r="B2529" s="13">
        <v>132</v>
      </c>
      <c r="C2529" s="15" t="s">
        <v>402</v>
      </c>
      <c r="D2529" s="15" t="s">
        <v>403</v>
      </c>
      <c r="E2529" s="13"/>
      <c r="F2529" s="13"/>
      <c r="G2529" s="13" t="s">
        <v>273</v>
      </c>
      <c r="H2529" s="13">
        <v>2</v>
      </c>
      <c r="I2529" s="55">
        <v>120.16</v>
      </c>
      <c r="J2529" s="55">
        <v>36499</v>
      </c>
      <c r="K2529" s="15">
        <v>0</v>
      </c>
      <c r="L2529" s="15" t="s">
        <v>41</v>
      </c>
      <c r="M2529" s="62" t="s">
        <v>14</v>
      </c>
      <c r="N2529" s="56" t="s">
        <v>177</v>
      </c>
      <c r="O2529" s="56" t="s">
        <v>873</v>
      </c>
      <c r="S2529" s="56" t="s">
        <v>877</v>
      </c>
      <c r="V2529" s="125"/>
      <c r="W2529" s="125" t="s">
        <v>1017</v>
      </c>
      <c r="X2529" s="65">
        <v>45386</v>
      </c>
      <c r="Y2529" s="65">
        <v>45386</v>
      </c>
      <c r="Z2529" s="69" t="s">
        <v>1080</v>
      </c>
      <c r="AA2529" s="322">
        <v>11040.12</v>
      </c>
      <c r="AB2529" s="56">
        <v>84</v>
      </c>
      <c r="AC2529" s="56">
        <v>75</v>
      </c>
      <c r="AD2529" s="65">
        <v>47668</v>
      </c>
      <c r="AE2529" s="117">
        <v>132</v>
      </c>
      <c r="AF2529" s="117"/>
      <c r="AP2529" s="58"/>
      <c r="AQ2529" s="58"/>
      <c r="AR2529" s="58"/>
      <c r="AW2529" s="56"/>
      <c r="BD2529" s="56"/>
      <c r="CS2529" s="58">
        <f>+AL2529+AT2529</f>
        <v>0</v>
      </c>
      <c r="CT2529" s="76">
        <f>+BA2529+BG2529+BM2529+BS2529+BY2529+CE2529+CK2529+CQ2529</f>
        <v>0</v>
      </c>
      <c r="CU2529" s="76">
        <f>+CS2529-CT2529</f>
        <v>0</v>
      </c>
      <c r="CV2529" s="81">
        <f>+AE2529-AL2529-AT2529</f>
        <v>132</v>
      </c>
    </row>
    <row r="2530" spans="1:103">
      <c r="A2530" s="56" t="s">
        <v>872</v>
      </c>
      <c r="B2530" s="13">
        <v>132</v>
      </c>
      <c r="C2530" s="15" t="s">
        <v>402</v>
      </c>
      <c r="D2530" s="15" t="s">
        <v>403</v>
      </c>
      <c r="E2530" s="13"/>
      <c r="F2530" s="13"/>
      <c r="G2530" s="13" t="s">
        <v>273</v>
      </c>
      <c r="H2530" s="13">
        <v>2</v>
      </c>
      <c r="I2530" s="55">
        <v>120.16</v>
      </c>
      <c r="J2530" s="55">
        <v>36499</v>
      </c>
      <c r="K2530" s="15">
        <v>0</v>
      </c>
      <c r="L2530" s="15" t="s">
        <v>41</v>
      </c>
      <c r="M2530" s="62" t="s">
        <v>14</v>
      </c>
      <c r="N2530" s="56" t="s">
        <v>177</v>
      </c>
      <c r="O2530" s="56" t="s">
        <v>873</v>
      </c>
      <c r="S2530" s="56" t="s">
        <v>877</v>
      </c>
      <c r="V2530" s="125"/>
      <c r="W2530" s="125" t="s">
        <v>1017</v>
      </c>
      <c r="X2530" s="65">
        <v>45386</v>
      </c>
      <c r="Y2530" s="65">
        <v>45386</v>
      </c>
      <c r="Z2530" s="69" t="s">
        <v>1080</v>
      </c>
      <c r="AA2530" s="322">
        <v>11040.12</v>
      </c>
      <c r="AB2530" s="56">
        <v>84</v>
      </c>
      <c r="AC2530" s="56">
        <v>76</v>
      </c>
      <c r="AD2530" s="65">
        <v>47699</v>
      </c>
      <c r="AE2530" s="117">
        <v>132</v>
      </c>
      <c r="AF2530" s="117"/>
      <c r="AP2530" s="58"/>
      <c r="AQ2530" s="58"/>
      <c r="AR2530" s="58"/>
      <c r="AW2530" s="56"/>
      <c r="BD2530" s="56"/>
      <c r="CS2530" s="58">
        <f>+AL2530+AT2530</f>
        <v>0</v>
      </c>
      <c r="CT2530" s="76">
        <f>+BA2530+BG2530+BM2530+BS2530+BY2530+CE2530+CK2530+CQ2530</f>
        <v>0</v>
      </c>
      <c r="CU2530" s="76">
        <f>+CS2530-CT2530</f>
        <v>0</v>
      </c>
      <c r="CV2530" s="81">
        <f>+AE2530-AL2530-AT2530</f>
        <v>132</v>
      </c>
    </row>
    <row r="2531" spans="1:103">
      <c r="A2531" s="56" t="s">
        <v>872</v>
      </c>
      <c r="B2531" s="13">
        <v>132</v>
      </c>
      <c r="C2531" s="15" t="s">
        <v>402</v>
      </c>
      <c r="D2531" s="15" t="s">
        <v>403</v>
      </c>
      <c r="E2531" s="13"/>
      <c r="F2531" s="13"/>
      <c r="G2531" s="13" t="s">
        <v>273</v>
      </c>
      <c r="H2531" s="13">
        <v>2</v>
      </c>
      <c r="I2531" s="55">
        <v>120.16</v>
      </c>
      <c r="J2531" s="55">
        <v>36499</v>
      </c>
      <c r="K2531" s="15">
        <v>0</v>
      </c>
      <c r="L2531" s="15" t="s">
        <v>41</v>
      </c>
      <c r="M2531" s="62" t="s">
        <v>14</v>
      </c>
      <c r="N2531" s="56" t="s">
        <v>177</v>
      </c>
      <c r="O2531" s="56" t="s">
        <v>873</v>
      </c>
      <c r="S2531" s="56" t="s">
        <v>877</v>
      </c>
      <c r="V2531" s="125"/>
      <c r="W2531" s="125" t="s">
        <v>1017</v>
      </c>
      <c r="X2531" s="65">
        <v>45386</v>
      </c>
      <c r="Y2531" s="65">
        <v>45386</v>
      </c>
      <c r="Z2531" s="69" t="s">
        <v>1080</v>
      </c>
      <c r="AA2531" s="322">
        <v>11040.12</v>
      </c>
      <c r="AB2531" s="56">
        <v>84</v>
      </c>
      <c r="AC2531" s="56">
        <v>77</v>
      </c>
      <c r="AD2531" s="65">
        <v>47730</v>
      </c>
      <c r="AE2531" s="117">
        <v>132</v>
      </c>
      <c r="AF2531" s="117"/>
      <c r="AP2531" s="58"/>
      <c r="AQ2531" s="58"/>
      <c r="AR2531" s="58"/>
      <c r="AW2531" s="56"/>
      <c r="BD2531" s="56"/>
      <c r="CS2531" s="58">
        <f>+AL2531+AT2531</f>
        <v>0</v>
      </c>
      <c r="CT2531" s="76">
        <f>+BA2531+BG2531+BM2531+BS2531+BY2531+CE2531+CK2531+CQ2531</f>
        <v>0</v>
      </c>
      <c r="CU2531" s="76">
        <f>+CS2531-CT2531</f>
        <v>0</v>
      </c>
      <c r="CV2531" s="81">
        <f>+AE2531-AL2531-AT2531</f>
        <v>132</v>
      </c>
    </row>
    <row r="2532" spans="1:103">
      <c r="A2532" s="56" t="s">
        <v>872</v>
      </c>
      <c r="B2532" s="13">
        <v>132</v>
      </c>
      <c r="C2532" s="15" t="s">
        <v>402</v>
      </c>
      <c r="D2532" s="15" t="s">
        <v>403</v>
      </c>
      <c r="E2532" s="13"/>
      <c r="F2532" s="13"/>
      <c r="G2532" s="13" t="s">
        <v>273</v>
      </c>
      <c r="H2532" s="13">
        <v>2</v>
      </c>
      <c r="I2532" s="55">
        <v>120.16</v>
      </c>
      <c r="J2532" s="55">
        <v>36499</v>
      </c>
      <c r="K2532" s="15">
        <v>0</v>
      </c>
      <c r="L2532" s="15" t="s">
        <v>41</v>
      </c>
      <c r="M2532" s="62" t="s">
        <v>14</v>
      </c>
      <c r="N2532" s="56" t="s">
        <v>177</v>
      </c>
      <c r="O2532" s="56" t="s">
        <v>873</v>
      </c>
      <c r="S2532" s="56" t="s">
        <v>877</v>
      </c>
      <c r="V2532" s="125"/>
      <c r="W2532" s="125" t="s">
        <v>1017</v>
      </c>
      <c r="X2532" s="65">
        <v>45386</v>
      </c>
      <c r="Y2532" s="65">
        <v>45386</v>
      </c>
      <c r="Z2532" s="69" t="s">
        <v>1080</v>
      </c>
      <c r="AA2532" s="322">
        <v>11040.12</v>
      </c>
      <c r="AB2532" s="56">
        <v>84</v>
      </c>
      <c r="AC2532" s="56">
        <v>78</v>
      </c>
      <c r="AD2532" s="65">
        <v>47760</v>
      </c>
      <c r="AE2532" s="117">
        <v>132</v>
      </c>
      <c r="AF2532" s="117"/>
      <c r="AP2532" s="58"/>
      <c r="AQ2532" s="58"/>
      <c r="AR2532" s="58"/>
      <c r="AW2532" s="56"/>
      <c r="BD2532" s="56"/>
      <c r="CS2532" s="58">
        <f>+AL2532+AT2532</f>
        <v>0</v>
      </c>
      <c r="CT2532" s="76">
        <f>+BA2532+BG2532+BM2532+BS2532+BY2532+CE2532+CK2532+CQ2532</f>
        <v>0</v>
      </c>
      <c r="CU2532" s="76">
        <f>+CS2532-CT2532</f>
        <v>0</v>
      </c>
      <c r="CV2532" s="81">
        <f>+AE2532-AL2532-AT2532</f>
        <v>132</v>
      </c>
    </row>
    <row r="2533" spans="1:103">
      <c r="A2533" s="56" t="s">
        <v>872</v>
      </c>
      <c r="B2533" s="13">
        <v>132</v>
      </c>
      <c r="C2533" s="15" t="s">
        <v>402</v>
      </c>
      <c r="D2533" s="15" t="s">
        <v>403</v>
      </c>
      <c r="E2533" s="13"/>
      <c r="F2533" s="13"/>
      <c r="G2533" s="13" t="s">
        <v>273</v>
      </c>
      <c r="H2533" s="13">
        <v>2</v>
      </c>
      <c r="I2533" s="55">
        <v>120.16</v>
      </c>
      <c r="J2533" s="55">
        <v>36499</v>
      </c>
      <c r="K2533" s="15">
        <v>0</v>
      </c>
      <c r="L2533" s="15" t="s">
        <v>41</v>
      </c>
      <c r="M2533" s="62" t="s">
        <v>14</v>
      </c>
      <c r="N2533" s="56" t="s">
        <v>177</v>
      </c>
      <c r="O2533" s="56" t="s">
        <v>873</v>
      </c>
      <c r="S2533" s="56" t="s">
        <v>877</v>
      </c>
      <c r="V2533" s="125"/>
      <c r="W2533" s="125" t="s">
        <v>1017</v>
      </c>
      <c r="X2533" s="65">
        <v>45386</v>
      </c>
      <c r="Y2533" s="65">
        <v>45386</v>
      </c>
      <c r="Z2533" s="69" t="s">
        <v>1080</v>
      </c>
      <c r="AA2533" s="322">
        <v>11040.12</v>
      </c>
      <c r="AB2533" s="56">
        <v>84</v>
      </c>
      <c r="AC2533" s="56">
        <v>79</v>
      </c>
      <c r="AD2533" s="65">
        <v>47791</v>
      </c>
      <c r="AE2533" s="117">
        <v>132</v>
      </c>
      <c r="AF2533" s="117"/>
      <c r="AP2533" s="58"/>
      <c r="AQ2533" s="58"/>
      <c r="AR2533" s="58"/>
      <c r="AW2533" s="56"/>
      <c r="BD2533" s="56"/>
      <c r="CS2533" s="58">
        <f>+AL2533+AT2533</f>
        <v>0</v>
      </c>
      <c r="CT2533" s="76">
        <f>+BA2533+BG2533+BM2533+BS2533+BY2533+CE2533+CK2533+CQ2533</f>
        <v>0</v>
      </c>
      <c r="CU2533" s="76">
        <f>+CS2533-CT2533</f>
        <v>0</v>
      </c>
      <c r="CV2533" s="81">
        <f>+AE2533-AL2533-AT2533</f>
        <v>132</v>
      </c>
    </row>
    <row r="2534" spans="1:103">
      <c r="A2534" s="56" t="s">
        <v>872</v>
      </c>
      <c r="B2534" s="13">
        <v>132</v>
      </c>
      <c r="C2534" s="15" t="s">
        <v>402</v>
      </c>
      <c r="D2534" s="15" t="s">
        <v>403</v>
      </c>
      <c r="E2534" s="13"/>
      <c r="F2534" s="13"/>
      <c r="G2534" s="13" t="s">
        <v>273</v>
      </c>
      <c r="H2534" s="13">
        <v>2</v>
      </c>
      <c r="I2534" s="55">
        <v>120.16</v>
      </c>
      <c r="J2534" s="55">
        <v>36499</v>
      </c>
      <c r="K2534" s="15">
        <v>0</v>
      </c>
      <c r="L2534" s="15" t="s">
        <v>41</v>
      </c>
      <c r="M2534" s="62" t="s">
        <v>14</v>
      </c>
      <c r="N2534" s="56" t="s">
        <v>177</v>
      </c>
      <c r="O2534" s="56" t="s">
        <v>873</v>
      </c>
      <c r="S2534" s="56" t="s">
        <v>877</v>
      </c>
      <c r="V2534" s="125"/>
      <c r="W2534" s="125" t="s">
        <v>1017</v>
      </c>
      <c r="X2534" s="65">
        <v>45386</v>
      </c>
      <c r="Y2534" s="65">
        <v>45386</v>
      </c>
      <c r="Z2534" s="69" t="s">
        <v>1080</v>
      </c>
      <c r="AA2534" s="322">
        <v>11040.12</v>
      </c>
      <c r="AB2534" s="56">
        <v>84</v>
      </c>
      <c r="AC2534" s="56">
        <v>80</v>
      </c>
      <c r="AD2534" s="65">
        <v>47821</v>
      </c>
      <c r="AE2534" s="117">
        <v>132</v>
      </c>
      <c r="AF2534" s="117"/>
      <c r="AP2534" s="58"/>
      <c r="AQ2534" s="58"/>
      <c r="AR2534" s="58"/>
      <c r="AW2534" s="56"/>
      <c r="BD2534" s="56"/>
      <c r="CS2534" s="58">
        <f>+AL2534+AT2534</f>
        <v>0</v>
      </c>
      <c r="CT2534" s="76">
        <f>+BA2534+BG2534+BM2534+BS2534+BY2534+CE2534+CK2534+CQ2534</f>
        <v>0</v>
      </c>
      <c r="CU2534" s="76">
        <f>+CS2534-CT2534</f>
        <v>0</v>
      </c>
      <c r="CV2534" s="81">
        <f>+AE2534-AL2534-AT2534</f>
        <v>132</v>
      </c>
    </row>
    <row r="2535" spans="1:103">
      <c r="A2535" s="56" t="s">
        <v>872</v>
      </c>
      <c r="B2535" s="13">
        <v>132</v>
      </c>
      <c r="C2535" s="15" t="s">
        <v>402</v>
      </c>
      <c r="D2535" s="15" t="s">
        <v>403</v>
      </c>
      <c r="E2535" s="13"/>
      <c r="F2535" s="13"/>
      <c r="G2535" s="13" t="s">
        <v>273</v>
      </c>
      <c r="H2535" s="13">
        <v>2</v>
      </c>
      <c r="I2535" s="55">
        <v>120.16</v>
      </c>
      <c r="J2535" s="55">
        <v>36499</v>
      </c>
      <c r="K2535" s="15">
        <v>0</v>
      </c>
      <c r="L2535" s="15" t="s">
        <v>41</v>
      </c>
      <c r="M2535" s="62" t="s">
        <v>14</v>
      </c>
      <c r="N2535" s="56" t="s">
        <v>177</v>
      </c>
      <c r="O2535" s="56" t="s">
        <v>873</v>
      </c>
      <c r="S2535" s="56" t="s">
        <v>877</v>
      </c>
      <c r="V2535" s="125"/>
      <c r="W2535" s="125" t="s">
        <v>1017</v>
      </c>
      <c r="X2535" s="65">
        <v>45386</v>
      </c>
      <c r="Y2535" s="65">
        <v>45386</v>
      </c>
      <c r="Z2535" s="69" t="s">
        <v>1080</v>
      </c>
      <c r="AA2535" s="322">
        <v>11040.12</v>
      </c>
      <c r="AB2535" s="56">
        <v>84</v>
      </c>
      <c r="AC2535" s="56">
        <v>81</v>
      </c>
      <c r="AD2535" s="65">
        <v>47852</v>
      </c>
      <c r="AE2535" s="117">
        <v>132</v>
      </c>
      <c r="AF2535" s="117"/>
      <c r="AP2535" s="58"/>
      <c r="AQ2535" s="58"/>
      <c r="AR2535" s="58"/>
      <c r="AW2535" s="56"/>
      <c r="BD2535" s="56"/>
      <c r="CS2535" s="58">
        <f>+AL2535+AT2535</f>
        <v>0</v>
      </c>
      <c r="CT2535" s="76">
        <f>+BA2535+BG2535+BM2535+BS2535+BY2535+CE2535+CK2535+CQ2535</f>
        <v>0</v>
      </c>
      <c r="CU2535" s="76">
        <f>+CS2535-CT2535</f>
        <v>0</v>
      </c>
      <c r="CV2535" s="81">
        <f>+AE2535-AL2535-AT2535</f>
        <v>132</v>
      </c>
    </row>
    <row r="2536" spans="1:103">
      <c r="A2536" s="56" t="s">
        <v>872</v>
      </c>
      <c r="B2536" s="13">
        <v>132</v>
      </c>
      <c r="C2536" s="15" t="s">
        <v>402</v>
      </c>
      <c r="D2536" s="15" t="s">
        <v>403</v>
      </c>
      <c r="E2536" s="13"/>
      <c r="F2536" s="13"/>
      <c r="G2536" s="13" t="s">
        <v>273</v>
      </c>
      <c r="H2536" s="13">
        <v>2</v>
      </c>
      <c r="I2536" s="55">
        <v>120.16</v>
      </c>
      <c r="J2536" s="55">
        <v>36499</v>
      </c>
      <c r="K2536" s="15">
        <v>0</v>
      </c>
      <c r="L2536" s="15" t="s">
        <v>41</v>
      </c>
      <c r="M2536" s="62" t="s">
        <v>14</v>
      </c>
      <c r="N2536" s="56" t="s">
        <v>177</v>
      </c>
      <c r="O2536" s="56" t="s">
        <v>873</v>
      </c>
      <c r="S2536" s="56" t="s">
        <v>877</v>
      </c>
      <c r="V2536" s="125"/>
      <c r="W2536" s="125" t="s">
        <v>1017</v>
      </c>
      <c r="X2536" s="65">
        <v>45386</v>
      </c>
      <c r="Y2536" s="65">
        <v>45386</v>
      </c>
      <c r="Z2536" s="69" t="s">
        <v>1080</v>
      </c>
      <c r="AA2536" s="322">
        <v>11040.12</v>
      </c>
      <c r="AB2536" s="56">
        <v>84</v>
      </c>
      <c r="AC2536" s="56">
        <v>82</v>
      </c>
      <c r="AD2536" s="65">
        <v>47883</v>
      </c>
      <c r="AE2536" s="117">
        <v>132</v>
      </c>
      <c r="AF2536" s="117"/>
      <c r="AP2536" s="58"/>
      <c r="AQ2536" s="58"/>
      <c r="AR2536" s="58"/>
      <c r="AW2536" s="56"/>
      <c r="BD2536" s="56"/>
      <c r="CS2536" s="58">
        <f>+AL2536+AT2536</f>
        <v>0</v>
      </c>
      <c r="CT2536" s="76">
        <f>+BA2536+BG2536+BM2536+BS2536+BY2536+CE2536+CK2536+CQ2536</f>
        <v>0</v>
      </c>
      <c r="CU2536" s="76">
        <f>+CS2536-CT2536</f>
        <v>0</v>
      </c>
      <c r="CV2536" s="81">
        <f>+AE2536-AL2536-AT2536</f>
        <v>132</v>
      </c>
    </row>
    <row r="2537" spans="1:103">
      <c r="A2537" s="56" t="s">
        <v>872</v>
      </c>
      <c r="B2537" s="13">
        <v>132</v>
      </c>
      <c r="C2537" s="15" t="s">
        <v>402</v>
      </c>
      <c r="D2537" s="15" t="s">
        <v>403</v>
      </c>
      <c r="E2537" s="13"/>
      <c r="F2537" s="13"/>
      <c r="G2537" s="13" t="s">
        <v>273</v>
      </c>
      <c r="H2537" s="13">
        <v>2</v>
      </c>
      <c r="I2537" s="55">
        <v>120.16</v>
      </c>
      <c r="J2537" s="55">
        <v>36499</v>
      </c>
      <c r="K2537" s="15">
        <v>0</v>
      </c>
      <c r="L2537" s="15" t="s">
        <v>41</v>
      </c>
      <c r="M2537" s="62" t="s">
        <v>14</v>
      </c>
      <c r="N2537" s="56" t="s">
        <v>177</v>
      </c>
      <c r="O2537" s="56" t="s">
        <v>873</v>
      </c>
      <c r="S2537" s="56" t="s">
        <v>877</v>
      </c>
      <c r="V2537" s="125"/>
      <c r="W2537" s="125" t="s">
        <v>1017</v>
      </c>
      <c r="X2537" s="65">
        <v>45386</v>
      </c>
      <c r="Y2537" s="65">
        <v>45386</v>
      </c>
      <c r="Z2537" s="69" t="s">
        <v>1080</v>
      </c>
      <c r="AA2537" s="322">
        <v>11040.12</v>
      </c>
      <c r="AB2537" s="56">
        <v>84</v>
      </c>
      <c r="AC2537" s="56">
        <v>83</v>
      </c>
      <c r="AD2537" s="65">
        <v>47911</v>
      </c>
      <c r="AE2537" s="117">
        <v>132</v>
      </c>
      <c r="AF2537" s="117"/>
      <c r="AP2537" s="58"/>
      <c r="AQ2537" s="58"/>
      <c r="AR2537" s="58"/>
      <c r="AW2537" s="56"/>
      <c r="BD2537" s="56"/>
      <c r="CS2537" s="58">
        <f>+AL2537+AT2537</f>
        <v>0</v>
      </c>
      <c r="CT2537" s="76">
        <f>+BA2537+BG2537+BM2537+BS2537+BY2537+CE2537+CK2537+CQ2537</f>
        <v>0</v>
      </c>
      <c r="CU2537" s="76">
        <f>+CS2537-CT2537</f>
        <v>0</v>
      </c>
      <c r="CV2537" s="81">
        <f>+AE2537-AL2537-AT2537</f>
        <v>132</v>
      </c>
    </row>
    <row r="2538" spans="1:103">
      <c r="A2538" s="56" t="s">
        <v>872</v>
      </c>
      <c r="B2538" s="13">
        <v>132</v>
      </c>
      <c r="C2538" s="15" t="s">
        <v>402</v>
      </c>
      <c r="D2538" s="15" t="s">
        <v>403</v>
      </c>
      <c r="E2538" s="13"/>
      <c r="F2538" s="13"/>
      <c r="G2538" s="13" t="s">
        <v>273</v>
      </c>
      <c r="H2538" s="13">
        <v>2</v>
      </c>
      <c r="I2538" s="55">
        <v>120.16</v>
      </c>
      <c r="J2538" s="55">
        <v>36499</v>
      </c>
      <c r="K2538" s="15">
        <v>0</v>
      </c>
      <c r="L2538" s="15" t="s">
        <v>41</v>
      </c>
      <c r="M2538" s="62" t="s">
        <v>14</v>
      </c>
      <c r="N2538" s="56" t="s">
        <v>177</v>
      </c>
      <c r="O2538" s="56" t="s">
        <v>873</v>
      </c>
      <c r="S2538" s="56" t="s">
        <v>877</v>
      </c>
      <c r="V2538" s="125"/>
      <c r="W2538" s="125" t="s">
        <v>1017</v>
      </c>
      <c r="X2538" s="65">
        <v>45386</v>
      </c>
      <c r="Y2538" s="65">
        <v>45386</v>
      </c>
      <c r="Z2538" s="69" t="s">
        <v>1080</v>
      </c>
      <c r="AA2538" s="322">
        <v>11040.12</v>
      </c>
      <c r="AB2538" s="56">
        <v>84</v>
      </c>
      <c r="AC2538" s="56">
        <v>84</v>
      </c>
      <c r="AD2538" s="65">
        <v>47942</v>
      </c>
      <c r="AE2538" s="117">
        <v>85</v>
      </c>
      <c r="AF2538" s="117"/>
      <c r="AP2538" s="58"/>
      <c r="AQ2538" s="58"/>
      <c r="AR2538" s="58"/>
      <c r="AW2538" s="56"/>
      <c r="BD2538" s="56"/>
      <c r="CS2538" s="58">
        <f>+AL2538+AT2538</f>
        <v>0</v>
      </c>
      <c r="CT2538" s="76">
        <f>+BA2538+BG2538+BM2538+BS2538+BY2538+CE2538+CK2538+CQ2538</f>
        <v>0</v>
      </c>
      <c r="CU2538" s="76">
        <f>+CS2538-CT2538</f>
        <v>0</v>
      </c>
      <c r="CV2538" s="81">
        <f>+AE2538-AL2538-AT2538</f>
        <v>85</v>
      </c>
    </row>
    <row r="2539" spans="1:103">
      <c r="A2539" s="56" t="s">
        <v>879</v>
      </c>
      <c r="B2539" s="13">
        <v>77</v>
      </c>
      <c r="C2539" s="15" t="s">
        <v>402</v>
      </c>
      <c r="D2539" s="15" t="s">
        <v>403</v>
      </c>
      <c r="E2539" s="13"/>
      <c r="F2539" s="13"/>
      <c r="G2539" s="13" t="s">
        <v>264</v>
      </c>
      <c r="H2539" s="13">
        <v>2</v>
      </c>
      <c r="I2539" s="55">
        <v>90</v>
      </c>
      <c r="J2539" s="55">
        <v>25499</v>
      </c>
      <c r="K2539" s="15">
        <v>0</v>
      </c>
      <c r="L2539" s="15" t="s">
        <v>41</v>
      </c>
      <c r="M2539" s="62" t="s">
        <v>14</v>
      </c>
      <c r="N2539" s="56" t="s">
        <v>178</v>
      </c>
      <c r="O2539" s="56" t="s">
        <v>878</v>
      </c>
      <c r="S2539" s="56" t="s">
        <v>465</v>
      </c>
      <c r="T2539" s="57" t="s">
        <v>264</v>
      </c>
      <c r="U2539" s="57">
        <v>2</v>
      </c>
      <c r="V2539" s="125">
        <v>90</v>
      </c>
      <c r="W2539" s="125" t="s">
        <v>1497</v>
      </c>
      <c r="X2539" s="65">
        <v>45452</v>
      </c>
      <c r="Y2539" s="65">
        <v>45458</v>
      </c>
      <c r="Z2539" s="69" t="s">
        <v>1080</v>
      </c>
      <c r="AA2539" s="322">
        <v>25500</v>
      </c>
      <c r="AB2539" s="56">
        <v>24</v>
      </c>
      <c r="AC2539" s="56">
        <v>0</v>
      </c>
      <c r="AD2539" s="65">
        <v>45452</v>
      </c>
      <c r="AE2539" s="117">
        <v>100</v>
      </c>
      <c r="AF2539" s="117"/>
      <c r="AG2539" s="56" t="s">
        <v>441</v>
      </c>
      <c r="AH2539" s="65">
        <v>45452</v>
      </c>
      <c r="AI2539" s="65"/>
      <c r="AJ2539" s="65"/>
      <c r="AK2539" s="56" t="s">
        <v>881</v>
      </c>
      <c r="AL2539" s="58">
        <v>100</v>
      </c>
      <c r="AN2539" s="58" t="s">
        <v>1470</v>
      </c>
      <c r="AP2539" s="58"/>
      <c r="AQ2539" s="58"/>
      <c r="AR2539" s="58"/>
      <c r="AW2539" s="103">
        <v>45452</v>
      </c>
      <c r="AX2539" s="97">
        <v>2760</v>
      </c>
      <c r="AY2539" s="97"/>
      <c r="AZ2539" s="97"/>
      <c r="BA2539" s="101">
        <v>100</v>
      </c>
      <c r="BD2539" s="56"/>
      <c r="CS2539" s="58">
        <f>+AL2539+AT2539</f>
        <v>100</v>
      </c>
      <c r="CT2539" s="76">
        <f>+BA2539+BG2539+BM2539+BS2539+BY2539+CE2539+CK2539+CQ2539</f>
        <v>100</v>
      </c>
      <c r="CU2539" s="76">
        <f>+CS2539-CT2539</f>
        <v>0</v>
      </c>
      <c r="CV2539" s="81">
        <f>+AE2539-AL2539-AT2539</f>
        <v>0</v>
      </c>
    </row>
    <row r="2540" spans="1:103">
      <c r="A2540" s="56" t="s">
        <v>879</v>
      </c>
      <c r="B2540" s="13">
        <v>77</v>
      </c>
      <c r="C2540" s="15" t="s">
        <v>402</v>
      </c>
      <c r="D2540" s="15" t="s">
        <v>403</v>
      </c>
      <c r="E2540" s="13"/>
      <c r="F2540" s="13"/>
      <c r="G2540" s="13" t="s">
        <v>264</v>
      </c>
      <c r="H2540" s="13">
        <v>2</v>
      </c>
      <c r="I2540" s="55">
        <v>90</v>
      </c>
      <c r="J2540" s="55">
        <v>25499</v>
      </c>
      <c r="K2540" s="15">
        <v>0</v>
      </c>
      <c r="L2540" s="15" t="s">
        <v>41</v>
      </c>
      <c r="M2540" s="62" t="s">
        <v>14</v>
      </c>
      <c r="N2540" s="56" t="s">
        <v>178</v>
      </c>
      <c r="O2540" s="56" t="s">
        <v>878</v>
      </c>
      <c r="S2540" s="56" t="s">
        <v>465</v>
      </c>
      <c r="T2540" s="57" t="s">
        <v>264</v>
      </c>
      <c r="U2540" s="57">
        <v>2</v>
      </c>
      <c r="V2540" s="125">
        <v>90</v>
      </c>
      <c r="W2540" s="125" t="s">
        <v>1497</v>
      </c>
      <c r="X2540" s="65">
        <v>45452</v>
      </c>
      <c r="Y2540" s="65">
        <v>45458</v>
      </c>
      <c r="Z2540" s="69" t="s">
        <v>1080</v>
      </c>
      <c r="AA2540" s="322">
        <v>25500</v>
      </c>
      <c r="AB2540" s="56">
        <v>24</v>
      </c>
      <c r="AC2540" s="56">
        <v>0</v>
      </c>
      <c r="AD2540" s="65">
        <v>45463</v>
      </c>
      <c r="AE2540" s="117">
        <v>5900</v>
      </c>
      <c r="AF2540" s="117"/>
      <c r="AG2540" s="56" t="s">
        <v>441</v>
      </c>
      <c r="AH2540" s="65">
        <v>45463</v>
      </c>
      <c r="AI2540" s="65"/>
      <c r="AJ2540" s="65"/>
      <c r="AK2540" s="56" t="s">
        <v>882</v>
      </c>
      <c r="AL2540" s="58">
        <v>5900</v>
      </c>
      <c r="AN2540" s="58" t="s">
        <v>1471</v>
      </c>
      <c r="AP2540" s="58"/>
      <c r="AQ2540" s="58"/>
      <c r="AR2540" s="58"/>
      <c r="AW2540" s="103">
        <v>45458</v>
      </c>
      <c r="AX2540" s="97">
        <v>2787</v>
      </c>
      <c r="AY2540" s="97"/>
      <c r="AZ2540" s="97"/>
      <c r="BA2540" s="101">
        <v>5900</v>
      </c>
      <c r="BD2540" s="56"/>
      <c r="CS2540" s="58">
        <f>+AL2540+AT2540</f>
        <v>5900</v>
      </c>
      <c r="CT2540" s="76">
        <f>+BA2540+BG2540+BM2540+BS2540+BY2540+CE2540+CK2540+CQ2540</f>
        <v>5900</v>
      </c>
      <c r="CU2540" s="76">
        <f>+CS2540-CT2540</f>
        <v>0</v>
      </c>
      <c r="CV2540" s="81">
        <f>+AE2540-AL2540-AT2540</f>
        <v>0</v>
      </c>
    </row>
    <row r="2541" spans="1:103">
      <c r="A2541" s="56" t="s">
        <v>879</v>
      </c>
      <c r="B2541" s="13">
        <v>77</v>
      </c>
      <c r="C2541" s="15" t="s">
        <v>402</v>
      </c>
      <c r="D2541" s="15" t="s">
        <v>403</v>
      </c>
      <c r="E2541" s="13"/>
      <c r="F2541" s="13"/>
      <c r="G2541" s="13" t="s">
        <v>264</v>
      </c>
      <c r="H2541" s="13">
        <v>2</v>
      </c>
      <c r="I2541" s="55">
        <v>90</v>
      </c>
      <c r="J2541" s="55">
        <v>25499</v>
      </c>
      <c r="K2541" s="15">
        <v>0</v>
      </c>
      <c r="L2541" s="15" t="s">
        <v>41</v>
      </c>
      <c r="M2541" s="62" t="s">
        <v>14</v>
      </c>
      <c r="N2541" s="56" t="s">
        <v>178</v>
      </c>
      <c r="O2541" s="56" t="s">
        <v>878</v>
      </c>
      <c r="S2541" s="56" t="s">
        <v>465</v>
      </c>
      <c r="T2541" s="57" t="s">
        <v>264</v>
      </c>
      <c r="U2541" s="57">
        <v>2</v>
      </c>
      <c r="V2541" s="125">
        <v>90</v>
      </c>
      <c r="W2541" s="125" t="s">
        <v>1497</v>
      </c>
      <c r="X2541" s="65">
        <v>45452</v>
      </c>
      <c r="Y2541" s="65">
        <v>45458</v>
      </c>
      <c r="Z2541" s="69" t="s">
        <v>1080</v>
      </c>
      <c r="AA2541" s="322">
        <v>25500</v>
      </c>
      <c r="AB2541" s="56">
        <v>24</v>
      </c>
      <c r="AC2541" s="56">
        <v>1</v>
      </c>
      <c r="AD2541" s="65">
        <v>45505</v>
      </c>
      <c r="AE2541" s="117">
        <v>812.5</v>
      </c>
      <c r="AF2541" s="117"/>
      <c r="AG2541" s="56" t="s">
        <v>441</v>
      </c>
      <c r="AH2541" s="65">
        <v>45505</v>
      </c>
      <c r="AI2541" s="65"/>
      <c r="AJ2541" s="65"/>
      <c r="AK2541" s="56" t="s">
        <v>1464</v>
      </c>
      <c r="AL2541" s="76">
        <v>812.5</v>
      </c>
      <c r="AM2541" s="76"/>
      <c r="AN2541" s="76" t="s">
        <v>1472</v>
      </c>
      <c r="AO2541" s="76"/>
      <c r="AP2541" s="76"/>
      <c r="AQ2541" s="76"/>
      <c r="AR2541" s="76"/>
      <c r="AS2541" s="76"/>
      <c r="AT2541" s="76"/>
      <c r="AU2541" s="76"/>
      <c r="AV2541" s="76"/>
      <c r="AW2541" s="78">
        <v>45506</v>
      </c>
      <c r="AX2541" s="70">
        <v>2978</v>
      </c>
      <c r="AY2541" s="70"/>
      <c r="AZ2541" s="70"/>
      <c r="BA2541" s="76">
        <v>812.5</v>
      </c>
      <c r="BB2541" s="58" t="s">
        <v>3836</v>
      </c>
      <c r="BD2541" s="56"/>
      <c r="CS2541" s="58">
        <f>+AL2541+AT2541</f>
        <v>812.5</v>
      </c>
      <c r="CT2541" s="76">
        <f>+BA2541+BG2541+BM2541+BS2541+BY2541+CE2541+CK2541+CQ2541</f>
        <v>812.5</v>
      </c>
      <c r="CU2541" s="76">
        <f>+CS2541-CT2541</f>
        <v>0</v>
      </c>
      <c r="CV2541" s="81">
        <f>+AE2541-AL2541-AT2541</f>
        <v>0</v>
      </c>
      <c r="CY2541" s="70" t="s">
        <v>3819</v>
      </c>
    </row>
    <row r="2542" spans="1:103">
      <c r="A2542" s="56" t="s">
        <v>879</v>
      </c>
      <c r="B2542" s="13">
        <v>77</v>
      </c>
      <c r="C2542" s="15" t="s">
        <v>402</v>
      </c>
      <c r="D2542" s="15" t="s">
        <v>403</v>
      </c>
      <c r="E2542" s="13"/>
      <c r="F2542" s="13"/>
      <c r="G2542" s="13" t="s">
        <v>264</v>
      </c>
      <c r="H2542" s="13">
        <v>2</v>
      </c>
      <c r="I2542" s="55">
        <v>90</v>
      </c>
      <c r="J2542" s="55">
        <v>25499</v>
      </c>
      <c r="K2542" s="15">
        <v>0</v>
      </c>
      <c r="L2542" s="15" t="s">
        <v>41</v>
      </c>
      <c r="M2542" s="62" t="s">
        <v>14</v>
      </c>
      <c r="N2542" s="56" t="s">
        <v>178</v>
      </c>
      <c r="O2542" s="56" t="s">
        <v>878</v>
      </c>
      <c r="S2542" s="56" t="s">
        <v>465</v>
      </c>
      <c r="T2542" s="57" t="s">
        <v>264</v>
      </c>
      <c r="U2542" s="57">
        <v>2</v>
      </c>
      <c r="V2542" s="125">
        <v>90</v>
      </c>
      <c r="W2542" s="125" t="s">
        <v>1497</v>
      </c>
      <c r="X2542" s="65">
        <v>45452</v>
      </c>
      <c r="Y2542" s="65">
        <v>45458</v>
      </c>
      <c r="Z2542" s="69" t="s">
        <v>1080</v>
      </c>
      <c r="AA2542" s="322">
        <v>25500</v>
      </c>
      <c r="AB2542" s="56">
        <v>24</v>
      </c>
      <c r="AC2542" s="56">
        <v>2</v>
      </c>
      <c r="AD2542" s="65">
        <v>45536</v>
      </c>
      <c r="AE2542" s="117">
        <v>812.5</v>
      </c>
      <c r="AF2542" s="117"/>
      <c r="AG2542" s="56" t="s">
        <v>441</v>
      </c>
      <c r="AH2542" s="65">
        <v>45527</v>
      </c>
      <c r="AI2542" s="65"/>
      <c r="AJ2542" s="65"/>
      <c r="AK2542" s="56" t="s">
        <v>1465</v>
      </c>
      <c r="AL2542" s="76">
        <v>812.5</v>
      </c>
      <c r="AM2542" s="76"/>
      <c r="AN2542" s="76" t="s">
        <v>1473</v>
      </c>
      <c r="AO2542" s="76"/>
      <c r="AP2542" s="76"/>
      <c r="AQ2542" s="76"/>
      <c r="AR2542" s="76"/>
      <c r="AS2542" s="76"/>
      <c r="AT2542" s="76"/>
      <c r="AU2542" s="76"/>
      <c r="AV2542" s="76"/>
      <c r="AW2542" s="78">
        <v>45530</v>
      </c>
      <c r="AX2542" s="70">
        <v>3082</v>
      </c>
      <c r="AY2542" s="70"/>
      <c r="AZ2542" s="70"/>
      <c r="BA2542" s="76">
        <v>812.5</v>
      </c>
      <c r="BB2542" s="58" t="s">
        <v>3836</v>
      </c>
      <c r="BD2542" s="56"/>
      <c r="CS2542" s="58">
        <f>+AL2542+AT2542</f>
        <v>812.5</v>
      </c>
      <c r="CT2542" s="76">
        <f>+BA2542+BG2542+BM2542+BS2542+BY2542+CE2542+CK2542+CQ2542</f>
        <v>812.5</v>
      </c>
      <c r="CU2542" s="76">
        <f>+CS2542-CT2542</f>
        <v>0</v>
      </c>
      <c r="CV2542" s="81">
        <f>+AE2542-AL2542-AT2542</f>
        <v>0</v>
      </c>
      <c r="CY2542" s="70" t="s">
        <v>3819</v>
      </c>
    </row>
    <row r="2543" spans="1:103">
      <c r="A2543" s="56" t="s">
        <v>879</v>
      </c>
      <c r="B2543" s="13">
        <v>77</v>
      </c>
      <c r="C2543" s="15" t="s">
        <v>402</v>
      </c>
      <c r="D2543" s="15" t="s">
        <v>403</v>
      </c>
      <c r="E2543" s="13"/>
      <c r="F2543" s="13"/>
      <c r="G2543" s="13" t="s">
        <v>264</v>
      </c>
      <c r="H2543" s="13">
        <v>2</v>
      </c>
      <c r="I2543" s="55">
        <v>90</v>
      </c>
      <c r="J2543" s="55">
        <v>25499</v>
      </c>
      <c r="K2543" s="15">
        <v>0</v>
      </c>
      <c r="L2543" s="15" t="s">
        <v>41</v>
      </c>
      <c r="M2543" s="62" t="s">
        <v>14</v>
      </c>
      <c r="N2543" s="56" t="s">
        <v>178</v>
      </c>
      <c r="O2543" s="56" t="s">
        <v>878</v>
      </c>
      <c r="S2543" s="56" t="s">
        <v>465</v>
      </c>
      <c r="T2543" s="57" t="s">
        <v>264</v>
      </c>
      <c r="U2543" s="57">
        <v>2</v>
      </c>
      <c r="V2543" s="125">
        <v>90</v>
      </c>
      <c r="W2543" s="125" t="s">
        <v>1497</v>
      </c>
      <c r="X2543" s="65">
        <v>45452</v>
      </c>
      <c r="Y2543" s="65">
        <v>45458</v>
      </c>
      <c r="Z2543" s="69" t="s">
        <v>1080</v>
      </c>
      <c r="AA2543" s="322">
        <v>25500</v>
      </c>
      <c r="AB2543" s="56">
        <v>24</v>
      </c>
      <c r="AC2543" s="56">
        <v>3</v>
      </c>
      <c r="AD2543" s="65">
        <v>45566</v>
      </c>
      <c r="AE2543" s="117">
        <v>812.5</v>
      </c>
      <c r="AF2543" s="117"/>
      <c r="AG2543" s="56" t="s">
        <v>441</v>
      </c>
      <c r="AH2543" s="65">
        <v>45565</v>
      </c>
      <c r="AI2543" s="65"/>
      <c r="AJ2543" s="65"/>
      <c r="AK2543" s="56" t="s">
        <v>1466</v>
      </c>
      <c r="AL2543" s="76">
        <v>812.5</v>
      </c>
      <c r="AM2543" s="76"/>
      <c r="AN2543" s="76" t="s">
        <v>1474</v>
      </c>
      <c r="AO2543" s="76"/>
      <c r="AP2543" s="76"/>
      <c r="AQ2543" s="76"/>
      <c r="AR2543" s="76"/>
      <c r="AS2543" s="76"/>
      <c r="AT2543" s="76"/>
      <c r="AU2543" s="76"/>
      <c r="AV2543" s="76"/>
      <c r="AW2543" s="78">
        <v>45566</v>
      </c>
      <c r="AX2543" s="70">
        <v>3216</v>
      </c>
      <c r="AY2543" s="70"/>
      <c r="AZ2543" s="70"/>
      <c r="BA2543" s="76">
        <v>812.5</v>
      </c>
      <c r="BB2543" s="58" t="s">
        <v>3836</v>
      </c>
      <c r="BD2543" s="56"/>
      <c r="CS2543" s="58">
        <f>+AL2543+AT2543</f>
        <v>812.5</v>
      </c>
      <c r="CT2543" s="76">
        <f>+BA2543+BG2543+BM2543+BS2543+BY2543+CE2543+CK2543+CQ2543</f>
        <v>812.5</v>
      </c>
      <c r="CU2543" s="76">
        <f>+CS2543-CT2543</f>
        <v>0</v>
      </c>
      <c r="CV2543" s="81">
        <f>+AE2543-AL2543-AT2543</f>
        <v>0</v>
      </c>
      <c r="CY2543" s="70" t="s">
        <v>3819</v>
      </c>
    </row>
    <row r="2544" spans="1:103">
      <c r="A2544" s="56" t="s">
        <v>879</v>
      </c>
      <c r="B2544" s="13">
        <v>77</v>
      </c>
      <c r="C2544" s="15" t="s">
        <v>402</v>
      </c>
      <c r="D2544" s="15" t="s">
        <v>403</v>
      </c>
      <c r="E2544" s="13"/>
      <c r="F2544" s="13"/>
      <c r="G2544" s="13" t="s">
        <v>264</v>
      </c>
      <c r="H2544" s="13">
        <v>2</v>
      </c>
      <c r="I2544" s="55">
        <v>90</v>
      </c>
      <c r="J2544" s="55">
        <v>25499</v>
      </c>
      <c r="K2544" s="15">
        <v>0</v>
      </c>
      <c r="L2544" s="15" t="s">
        <v>41</v>
      </c>
      <c r="M2544" s="62" t="s">
        <v>14</v>
      </c>
      <c r="N2544" s="56" t="s">
        <v>178</v>
      </c>
      <c r="O2544" s="56" t="s">
        <v>878</v>
      </c>
      <c r="S2544" s="56" t="s">
        <v>465</v>
      </c>
      <c r="T2544" s="57" t="s">
        <v>264</v>
      </c>
      <c r="U2544" s="57">
        <v>2</v>
      </c>
      <c r="V2544" s="125">
        <v>90</v>
      </c>
      <c r="W2544" s="125" t="s">
        <v>1497</v>
      </c>
      <c r="X2544" s="65">
        <v>45452</v>
      </c>
      <c r="Y2544" s="65">
        <v>45458</v>
      </c>
      <c r="Z2544" s="69" t="s">
        <v>1080</v>
      </c>
      <c r="AA2544" s="322">
        <v>25500</v>
      </c>
      <c r="AB2544" s="56">
        <v>24</v>
      </c>
      <c r="AC2544" s="56">
        <v>4</v>
      </c>
      <c r="AD2544" s="65">
        <v>45597</v>
      </c>
      <c r="AE2544" s="117">
        <v>812.5</v>
      </c>
      <c r="AF2544" s="117"/>
      <c r="AG2544" s="56" t="s">
        <v>441</v>
      </c>
      <c r="AH2544" s="65">
        <v>45595</v>
      </c>
      <c r="AI2544" s="65"/>
      <c r="AJ2544" s="65"/>
      <c r="AK2544" s="56" t="s">
        <v>1467</v>
      </c>
      <c r="AL2544" s="76">
        <v>812.5</v>
      </c>
      <c r="AM2544" s="76"/>
      <c r="AN2544" s="76" t="s">
        <v>1475</v>
      </c>
      <c r="AO2544" s="76"/>
      <c r="AP2544" s="76"/>
      <c r="AQ2544" s="76"/>
      <c r="AR2544" s="76"/>
      <c r="AS2544" s="76"/>
      <c r="AT2544" s="76"/>
      <c r="AU2544" s="76"/>
      <c r="AV2544" s="76"/>
      <c r="AW2544" s="78">
        <v>45596</v>
      </c>
      <c r="AX2544" s="70">
        <v>3339</v>
      </c>
      <c r="AY2544" s="70"/>
      <c r="AZ2544" s="70"/>
      <c r="BA2544" s="76">
        <v>812.5</v>
      </c>
      <c r="BB2544" s="58" t="s">
        <v>3836</v>
      </c>
      <c r="BD2544" s="56"/>
      <c r="CS2544" s="58">
        <f>+AL2544+AT2544</f>
        <v>812.5</v>
      </c>
      <c r="CT2544" s="76">
        <f>+BA2544+BG2544+BM2544+BS2544+BY2544+CE2544+CK2544+CQ2544</f>
        <v>812.5</v>
      </c>
      <c r="CU2544" s="76">
        <f>+CS2544-CT2544</f>
        <v>0</v>
      </c>
      <c r="CV2544" s="81">
        <f>+AE2544-AL2544-AT2544</f>
        <v>0</v>
      </c>
      <c r="CY2544" s="70" t="s">
        <v>3819</v>
      </c>
    </row>
    <row r="2545" spans="1:103" ht="12.75">
      <c r="A2545" s="56" t="s">
        <v>879</v>
      </c>
      <c r="B2545" s="13">
        <v>77</v>
      </c>
      <c r="C2545" s="15" t="s">
        <v>402</v>
      </c>
      <c r="D2545" s="15" t="s">
        <v>403</v>
      </c>
      <c r="E2545" s="13"/>
      <c r="F2545" s="13"/>
      <c r="G2545" s="13" t="s">
        <v>264</v>
      </c>
      <c r="H2545" s="13">
        <v>2</v>
      </c>
      <c r="I2545" s="55">
        <v>90</v>
      </c>
      <c r="J2545" s="55">
        <v>25499</v>
      </c>
      <c r="K2545" s="15">
        <v>0</v>
      </c>
      <c r="L2545" s="15" t="s">
        <v>41</v>
      </c>
      <c r="M2545" s="62" t="s">
        <v>14</v>
      </c>
      <c r="N2545" s="56" t="s">
        <v>178</v>
      </c>
      <c r="O2545" s="56" t="s">
        <v>878</v>
      </c>
      <c r="S2545" s="56" t="s">
        <v>465</v>
      </c>
      <c r="T2545" s="57" t="s">
        <v>264</v>
      </c>
      <c r="U2545" s="57">
        <v>2</v>
      </c>
      <c r="V2545" s="125">
        <v>90</v>
      </c>
      <c r="W2545" s="125" t="s">
        <v>1497</v>
      </c>
      <c r="X2545" s="65">
        <v>45452</v>
      </c>
      <c r="Y2545" s="65">
        <v>45458</v>
      </c>
      <c r="Z2545" s="69" t="s">
        <v>1080</v>
      </c>
      <c r="AA2545" s="322">
        <v>25500</v>
      </c>
      <c r="AB2545" s="56">
        <v>24</v>
      </c>
      <c r="AC2545" s="56">
        <v>5</v>
      </c>
      <c r="AD2545" s="65">
        <v>45627</v>
      </c>
      <c r="AE2545" s="117">
        <v>812.5</v>
      </c>
      <c r="AF2545" s="117"/>
      <c r="AG2545" s="56" t="s">
        <v>441</v>
      </c>
      <c r="AH2545" s="65">
        <v>45624</v>
      </c>
      <c r="AI2545" s="65"/>
      <c r="AJ2545" s="65"/>
      <c r="AK2545" s="56" t="s">
        <v>1468</v>
      </c>
      <c r="AL2545" s="76">
        <v>812.5</v>
      </c>
      <c r="AM2545" s="76"/>
      <c r="AN2545" s="76" t="s">
        <v>1476</v>
      </c>
      <c r="AO2545" s="76"/>
      <c r="AP2545" s="76"/>
      <c r="AQ2545" s="76"/>
      <c r="AR2545" s="76"/>
      <c r="AS2545" s="76"/>
      <c r="AT2545" s="76"/>
      <c r="AU2545" s="76"/>
      <c r="AV2545" s="76"/>
      <c r="AW2545" s="229">
        <v>45625</v>
      </c>
      <c r="AX2545" s="230">
        <v>3451</v>
      </c>
      <c r="AY2545" s="70"/>
      <c r="AZ2545" s="70"/>
      <c r="BA2545" s="76">
        <v>812.5</v>
      </c>
      <c r="BB2545" s="58" t="s">
        <v>3836</v>
      </c>
      <c r="BD2545" s="56"/>
      <c r="CS2545" s="58">
        <f>+AL2545+AT2545</f>
        <v>812.5</v>
      </c>
      <c r="CT2545" s="76">
        <f>+BA2545+BG2545+BM2545+BS2545+BY2545+CE2545+CK2545+CQ2545</f>
        <v>812.5</v>
      </c>
      <c r="CU2545" s="76">
        <f>+CS2545-CT2545</f>
        <v>0</v>
      </c>
      <c r="CV2545" s="81">
        <f>+AE2545-AL2545-AT2545</f>
        <v>0</v>
      </c>
      <c r="CY2545" s="70" t="s">
        <v>3819</v>
      </c>
    </row>
    <row r="2546" spans="1:103">
      <c r="A2546" s="56" t="s">
        <v>879</v>
      </c>
      <c r="B2546" s="13">
        <v>77</v>
      </c>
      <c r="C2546" s="15" t="s">
        <v>402</v>
      </c>
      <c r="D2546" s="15" t="s">
        <v>403</v>
      </c>
      <c r="E2546" s="13"/>
      <c r="F2546" s="13"/>
      <c r="G2546" s="13" t="s">
        <v>264</v>
      </c>
      <c r="H2546" s="13">
        <v>2</v>
      </c>
      <c r="I2546" s="55">
        <v>90</v>
      </c>
      <c r="J2546" s="55">
        <v>25499</v>
      </c>
      <c r="K2546" s="15">
        <v>0</v>
      </c>
      <c r="L2546" s="15" t="s">
        <v>41</v>
      </c>
      <c r="M2546" s="62" t="s">
        <v>14</v>
      </c>
      <c r="N2546" s="56" t="s">
        <v>178</v>
      </c>
      <c r="O2546" s="56" t="s">
        <v>878</v>
      </c>
      <c r="S2546" s="56" t="s">
        <v>465</v>
      </c>
      <c r="T2546" s="57" t="s">
        <v>264</v>
      </c>
      <c r="U2546" s="57">
        <v>2</v>
      </c>
      <c r="V2546" s="125">
        <v>90</v>
      </c>
      <c r="W2546" s="125" t="s">
        <v>1497</v>
      </c>
      <c r="X2546" s="65">
        <v>45452</v>
      </c>
      <c r="Y2546" s="65">
        <v>45458</v>
      </c>
      <c r="Z2546" s="69" t="s">
        <v>1080</v>
      </c>
      <c r="AA2546" s="322">
        <v>25500</v>
      </c>
      <c r="AB2546" s="56">
        <v>24</v>
      </c>
      <c r="AC2546" s="56">
        <v>6</v>
      </c>
      <c r="AD2546" s="65">
        <v>45658</v>
      </c>
      <c r="AE2546" s="117">
        <v>812.5</v>
      </c>
      <c r="AF2546" s="117"/>
      <c r="AG2546" s="56" t="s">
        <v>441</v>
      </c>
      <c r="AH2546" s="65">
        <v>45656</v>
      </c>
      <c r="AI2546" s="65"/>
      <c r="AJ2546" s="65"/>
      <c r="AK2546" s="56" t="s">
        <v>1469</v>
      </c>
      <c r="AL2546" s="76">
        <v>812.5</v>
      </c>
      <c r="AM2546" s="76"/>
      <c r="AN2546" s="76" t="s">
        <v>1477</v>
      </c>
      <c r="AO2546" s="76"/>
      <c r="AP2546" s="76"/>
      <c r="AQ2546" s="76"/>
      <c r="AR2546" s="76"/>
      <c r="AS2546" s="76"/>
      <c r="AT2546" s="76"/>
      <c r="AU2546" s="76"/>
      <c r="AV2546" s="76"/>
      <c r="AW2546" s="78">
        <v>45659</v>
      </c>
      <c r="AX2546" s="70">
        <v>3566</v>
      </c>
      <c r="AY2546" s="70"/>
      <c r="AZ2546" s="70"/>
      <c r="BA2546" s="76">
        <v>812.5</v>
      </c>
      <c r="BB2546" s="58" t="s">
        <v>3836</v>
      </c>
      <c r="BD2546" s="56"/>
      <c r="CS2546" s="58">
        <f>+AL2546+AT2546</f>
        <v>812.5</v>
      </c>
      <c r="CT2546" s="76">
        <f>+BA2546+BG2546+BM2546+BS2546+BY2546+CE2546+CK2546+CQ2546</f>
        <v>812.5</v>
      </c>
      <c r="CU2546" s="76">
        <f>+CS2546-CT2546</f>
        <v>0</v>
      </c>
      <c r="CV2546" s="81">
        <f>+AE2546-AL2546-AT2546</f>
        <v>0</v>
      </c>
      <c r="CY2546" s="70" t="s">
        <v>3819</v>
      </c>
    </row>
    <row r="2547" spans="1:103">
      <c r="A2547" s="56" t="s">
        <v>879</v>
      </c>
      <c r="B2547" s="13">
        <v>77</v>
      </c>
      <c r="C2547" s="15" t="s">
        <v>402</v>
      </c>
      <c r="D2547" s="15" t="s">
        <v>403</v>
      </c>
      <c r="E2547" s="13"/>
      <c r="F2547" s="13"/>
      <c r="G2547" s="13" t="s">
        <v>264</v>
      </c>
      <c r="H2547" s="13">
        <v>2</v>
      </c>
      <c r="I2547" s="55">
        <v>90</v>
      </c>
      <c r="J2547" s="55">
        <v>25499</v>
      </c>
      <c r="K2547" s="15">
        <v>0</v>
      </c>
      <c r="L2547" s="15" t="s">
        <v>41</v>
      </c>
      <c r="M2547" s="62" t="s">
        <v>14</v>
      </c>
      <c r="N2547" s="56" t="s">
        <v>178</v>
      </c>
      <c r="O2547" s="56" t="s">
        <v>878</v>
      </c>
      <c r="S2547" s="56" t="s">
        <v>465</v>
      </c>
      <c r="T2547" s="57" t="s">
        <v>264</v>
      </c>
      <c r="U2547" s="57">
        <v>2</v>
      </c>
      <c r="V2547" s="125">
        <v>90</v>
      </c>
      <c r="W2547" s="125" t="s">
        <v>1497</v>
      </c>
      <c r="X2547" s="65">
        <v>45452</v>
      </c>
      <c r="Y2547" s="65">
        <v>45458</v>
      </c>
      <c r="Z2547" s="69" t="s">
        <v>1080</v>
      </c>
      <c r="AA2547" s="322">
        <v>25500</v>
      </c>
      <c r="AB2547" s="56">
        <v>24</v>
      </c>
      <c r="AC2547" s="56">
        <v>7</v>
      </c>
      <c r="AD2547" s="65">
        <v>45689</v>
      </c>
      <c r="AE2547" s="117">
        <v>812.5</v>
      </c>
      <c r="AF2547" s="117"/>
      <c r="AG2547" s="56" t="s">
        <v>441</v>
      </c>
      <c r="AH2547" s="65">
        <v>45688</v>
      </c>
      <c r="AI2547" s="65"/>
      <c r="AJ2547" s="65"/>
      <c r="AK2547" s="56" t="s">
        <v>1478</v>
      </c>
      <c r="AL2547" s="76">
        <v>812.5</v>
      </c>
      <c r="AM2547" s="76"/>
      <c r="AN2547" s="76" t="s">
        <v>1486</v>
      </c>
      <c r="AO2547" s="76"/>
      <c r="AP2547" s="76"/>
      <c r="AQ2547" s="76"/>
      <c r="AR2547" s="76"/>
      <c r="AS2547" s="76"/>
      <c r="AT2547" s="76"/>
      <c r="AU2547" s="76"/>
      <c r="AV2547" s="76"/>
      <c r="AW2547" s="78">
        <v>45691</v>
      </c>
      <c r="AX2547" s="70">
        <v>3689</v>
      </c>
      <c r="AY2547" s="70"/>
      <c r="AZ2547" s="70"/>
      <c r="BA2547" s="76">
        <v>812.5</v>
      </c>
      <c r="BB2547" s="58" t="s">
        <v>3836</v>
      </c>
      <c r="BD2547" s="56"/>
      <c r="CS2547" s="58">
        <f>+AL2547+AT2547</f>
        <v>812.5</v>
      </c>
      <c r="CT2547" s="76">
        <f>+BA2547+BG2547+BM2547+BS2547+BY2547+CE2547+CK2547+CQ2547</f>
        <v>812.5</v>
      </c>
      <c r="CU2547" s="76">
        <f>+CS2547-CT2547</f>
        <v>0</v>
      </c>
      <c r="CV2547" s="81">
        <f>+AE2547-AL2547-AT2547</f>
        <v>0</v>
      </c>
      <c r="CY2547" s="70" t="s">
        <v>3819</v>
      </c>
    </row>
    <row r="2548" spans="1:103">
      <c r="A2548" s="56" t="s">
        <v>879</v>
      </c>
      <c r="B2548" s="13">
        <v>77</v>
      </c>
      <c r="C2548" s="15" t="s">
        <v>402</v>
      </c>
      <c r="D2548" s="15" t="s">
        <v>403</v>
      </c>
      <c r="E2548" s="13"/>
      <c r="F2548" s="13"/>
      <c r="G2548" s="13" t="s">
        <v>264</v>
      </c>
      <c r="H2548" s="13">
        <v>2</v>
      </c>
      <c r="I2548" s="55">
        <v>90</v>
      </c>
      <c r="J2548" s="55">
        <v>25499</v>
      </c>
      <c r="K2548" s="15">
        <v>0</v>
      </c>
      <c r="L2548" s="15" t="s">
        <v>41</v>
      </c>
      <c r="M2548" s="62" t="s">
        <v>14</v>
      </c>
      <c r="N2548" s="56">
        <v>10772074</v>
      </c>
      <c r="O2548" s="56" t="s">
        <v>878</v>
      </c>
      <c r="S2548" s="56" t="s">
        <v>465</v>
      </c>
      <c r="T2548" s="57" t="s">
        <v>264</v>
      </c>
      <c r="U2548" s="57">
        <v>2</v>
      </c>
      <c r="V2548" s="125">
        <v>90</v>
      </c>
      <c r="W2548" s="125" t="s">
        <v>1497</v>
      </c>
      <c r="X2548" s="65">
        <v>45452</v>
      </c>
      <c r="Y2548" s="65">
        <v>45458</v>
      </c>
      <c r="Z2548" s="69" t="s">
        <v>1080</v>
      </c>
      <c r="AA2548" s="322">
        <v>25500</v>
      </c>
      <c r="AB2548" s="56">
        <v>24</v>
      </c>
      <c r="AC2548" s="56">
        <v>8</v>
      </c>
      <c r="AD2548" s="65">
        <v>45717</v>
      </c>
      <c r="AE2548" s="117">
        <v>812.5</v>
      </c>
      <c r="AF2548" s="117"/>
      <c r="AG2548" s="56" t="s">
        <v>441</v>
      </c>
      <c r="AH2548" s="65">
        <v>45715</v>
      </c>
      <c r="AI2548" s="65"/>
      <c r="AJ2548" s="65"/>
      <c r="AK2548" s="56" t="s">
        <v>1479</v>
      </c>
      <c r="AL2548" s="76">
        <v>812.5</v>
      </c>
      <c r="AM2548" s="76"/>
      <c r="AN2548" s="76" t="s">
        <v>1487</v>
      </c>
      <c r="AO2548" s="76"/>
      <c r="AP2548" s="76"/>
      <c r="AQ2548" s="76"/>
      <c r="AR2548" s="76"/>
      <c r="AS2548" s="76"/>
      <c r="AT2548" s="76"/>
      <c r="AU2548" s="76"/>
      <c r="AV2548" s="76"/>
      <c r="AW2548" s="78">
        <v>45716</v>
      </c>
      <c r="AX2548" s="70">
        <v>3813</v>
      </c>
      <c r="AY2548" s="70"/>
      <c r="AZ2548" s="70"/>
      <c r="BA2548" s="76">
        <v>812.5</v>
      </c>
      <c r="BB2548" s="58" t="s">
        <v>3836</v>
      </c>
      <c r="BD2548" s="56"/>
      <c r="CS2548" s="58">
        <f>+AL2548+AT2548</f>
        <v>812.5</v>
      </c>
      <c r="CT2548" s="76">
        <f>+BA2548+BG2548+BM2548+BS2548+BY2548+CE2548+CK2548+CQ2548</f>
        <v>812.5</v>
      </c>
      <c r="CU2548" s="76">
        <f>+CS2548-CT2548</f>
        <v>0</v>
      </c>
      <c r="CV2548" s="81">
        <f>+AE2548-AL2548-AT2548</f>
        <v>0</v>
      </c>
      <c r="CY2548" s="70" t="s">
        <v>3819</v>
      </c>
    </row>
    <row r="2549" spans="1:103">
      <c r="A2549" s="56" t="s">
        <v>879</v>
      </c>
      <c r="B2549" s="13">
        <v>77</v>
      </c>
      <c r="C2549" s="15" t="s">
        <v>402</v>
      </c>
      <c r="D2549" s="15" t="s">
        <v>403</v>
      </c>
      <c r="E2549" s="13"/>
      <c r="F2549" s="13"/>
      <c r="G2549" s="13" t="s">
        <v>264</v>
      </c>
      <c r="H2549" s="13">
        <v>2</v>
      </c>
      <c r="I2549" s="55">
        <v>90</v>
      </c>
      <c r="J2549" s="55">
        <v>25499</v>
      </c>
      <c r="K2549" s="15">
        <v>0</v>
      </c>
      <c r="L2549" s="15" t="s">
        <v>41</v>
      </c>
      <c r="M2549" s="62" t="s">
        <v>14</v>
      </c>
      <c r="N2549" s="56" t="s">
        <v>178</v>
      </c>
      <c r="O2549" s="56" t="s">
        <v>878</v>
      </c>
      <c r="S2549" s="56" t="s">
        <v>465</v>
      </c>
      <c r="T2549" s="57" t="s">
        <v>264</v>
      </c>
      <c r="U2549" s="57">
        <v>2</v>
      </c>
      <c r="V2549" s="125">
        <v>90</v>
      </c>
      <c r="W2549" s="125" t="s">
        <v>1497</v>
      </c>
      <c r="X2549" s="65">
        <v>45452</v>
      </c>
      <c r="Y2549" s="65">
        <v>45458</v>
      </c>
      <c r="Z2549" s="69" t="s">
        <v>1080</v>
      </c>
      <c r="AA2549" s="322">
        <v>25500</v>
      </c>
      <c r="AB2549" s="56">
        <v>24</v>
      </c>
      <c r="AC2549" s="56">
        <v>9</v>
      </c>
      <c r="AD2549" s="65">
        <v>45748</v>
      </c>
      <c r="AE2549" s="117">
        <v>812.5</v>
      </c>
      <c r="AF2549" s="117"/>
      <c r="AG2549" s="56" t="s">
        <v>441</v>
      </c>
      <c r="AH2549" s="65">
        <v>45744</v>
      </c>
      <c r="AI2549" s="65"/>
      <c r="AJ2549" s="65"/>
      <c r="AK2549" s="56" t="s">
        <v>1480</v>
      </c>
      <c r="AL2549" s="76">
        <v>812.5</v>
      </c>
      <c r="AM2549" s="76"/>
      <c r="AN2549" s="76" t="s">
        <v>1488</v>
      </c>
      <c r="AO2549" s="76"/>
      <c r="AP2549" s="76"/>
      <c r="AQ2549" s="76"/>
      <c r="AR2549" s="76"/>
      <c r="AS2549" s="76"/>
      <c r="AT2549" s="76"/>
      <c r="AU2549" s="76"/>
      <c r="AV2549" s="76"/>
      <c r="AW2549" s="78">
        <v>45747</v>
      </c>
      <c r="AX2549" s="70">
        <v>3943</v>
      </c>
      <c r="AY2549" s="70"/>
      <c r="AZ2549" s="70"/>
      <c r="BA2549" s="76">
        <v>812.5</v>
      </c>
      <c r="BB2549" s="58" t="s">
        <v>3836</v>
      </c>
      <c r="BD2549" s="56"/>
      <c r="CS2549" s="58">
        <f>+AL2549+AT2549</f>
        <v>812.5</v>
      </c>
      <c r="CT2549" s="76">
        <f>+BA2549+BG2549+BM2549+BS2549+BY2549+CE2549+CK2549+CQ2549</f>
        <v>812.5</v>
      </c>
      <c r="CU2549" s="76">
        <f>+CS2549-CT2549</f>
        <v>0</v>
      </c>
      <c r="CV2549" s="81">
        <f>+AE2549-AL2549-AT2549</f>
        <v>0</v>
      </c>
      <c r="CY2549" s="70" t="s">
        <v>3819</v>
      </c>
    </row>
    <row r="2550" spans="1:103">
      <c r="A2550" s="56" t="s">
        <v>879</v>
      </c>
      <c r="B2550" s="13">
        <v>77</v>
      </c>
      <c r="C2550" s="15" t="s">
        <v>402</v>
      </c>
      <c r="D2550" s="15" t="s">
        <v>403</v>
      </c>
      <c r="E2550" s="13"/>
      <c r="F2550" s="13"/>
      <c r="G2550" s="13" t="s">
        <v>264</v>
      </c>
      <c r="H2550" s="13">
        <v>2</v>
      </c>
      <c r="I2550" s="55">
        <v>90</v>
      </c>
      <c r="J2550" s="55">
        <v>25499</v>
      </c>
      <c r="K2550" s="15">
        <v>0</v>
      </c>
      <c r="L2550" s="15" t="s">
        <v>41</v>
      </c>
      <c r="M2550" s="62" t="s">
        <v>14</v>
      </c>
      <c r="N2550" s="56" t="s">
        <v>178</v>
      </c>
      <c r="O2550" s="56" t="s">
        <v>878</v>
      </c>
      <c r="S2550" s="56" t="s">
        <v>465</v>
      </c>
      <c r="T2550" s="57" t="s">
        <v>264</v>
      </c>
      <c r="U2550" s="57">
        <v>2</v>
      </c>
      <c r="V2550" s="125">
        <v>90</v>
      </c>
      <c r="W2550" s="125" t="s">
        <v>1497</v>
      </c>
      <c r="X2550" s="65">
        <v>45452</v>
      </c>
      <c r="Y2550" s="65">
        <v>45458</v>
      </c>
      <c r="Z2550" s="69" t="s">
        <v>1080</v>
      </c>
      <c r="AA2550" s="322">
        <v>25500</v>
      </c>
      <c r="AB2550" s="56">
        <v>24</v>
      </c>
      <c r="AC2550" s="56">
        <v>10</v>
      </c>
      <c r="AD2550" s="65">
        <v>45778</v>
      </c>
      <c r="AE2550" s="117">
        <v>812.5</v>
      </c>
      <c r="AF2550" s="117"/>
      <c r="AG2550" s="56" t="s">
        <v>441</v>
      </c>
      <c r="AH2550" s="65">
        <v>45776</v>
      </c>
      <c r="AI2550" s="65"/>
      <c r="AJ2550" s="65"/>
      <c r="AK2550" s="56" t="s">
        <v>1481</v>
      </c>
      <c r="AL2550" s="76">
        <v>812.5</v>
      </c>
      <c r="AM2550" s="76"/>
      <c r="AN2550" s="76" t="s">
        <v>1489</v>
      </c>
      <c r="AO2550" s="76"/>
      <c r="AP2550" s="76"/>
      <c r="AQ2550" s="76"/>
      <c r="AR2550" s="76"/>
      <c r="AS2550" s="76"/>
      <c r="AT2550" s="76"/>
      <c r="AU2550" s="76"/>
      <c r="AV2550" s="76"/>
      <c r="AW2550" s="78">
        <v>45777</v>
      </c>
      <c r="AX2550" s="70">
        <v>4081</v>
      </c>
      <c r="AY2550" s="70"/>
      <c r="AZ2550" s="70"/>
      <c r="BA2550" s="76">
        <v>812.5</v>
      </c>
      <c r="BB2550" s="58" t="s">
        <v>3836</v>
      </c>
      <c r="BD2550" s="56"/>
      <c r="CS2550" s="58">
        <f>+AL2550+AT2550</f>
        <v>812.5</v>
      </c>
      <c r="CT2550" s="76">
        <f>+BA2550+BG2550+BM2550+BS2550+BY2550+CE2550+CK2550+CQ2550</f>
        <v>812.5</v>
      </c>
      <c r="CU2550" s="76">
        <f>+CS2550-CT2550</f>
        <v>0</v>
      </c>
      <c r="CV2550" s="81">
        <f>+AE2550-AL2550-AT2550</f>
        <v>0</v>
      </c>
      <c r="CY2550" s="70" t="s">
        <v>3819</v>
      </c>
    </row>
    <row r="2551" spans="1:103">
      <c r="A2551" s="56" t="s">
        <v>879</v>
      </c>
      <c r="B2551" s="13">
        <v>77</v>
      </c>
      <c r="C2551" s="15" t="s">
        <v>402</v>
      </c>
      <c r="D2551" s="15" t="s">
        <v>403</v>
      </c>
      <c r="E2551" s="13"/>
      <c r="F2551" s="13"/>
      <c r="G2551" s="13" t="s">
        <v>264</v>
      </c>
      <c r="H2551" s="13">
        <v>2</v>
      </c>
      <c r="I2551" s="55">
        <v>90</v>
      </c>
      <c r="J2551" s="55">
        <v>25499</v>
      </c>
      <c r="K2551" s="15">
        <v>0</v>
      </c>
      <c r="L2551" s="15" t="s">
        <v>41</v>
      </c>
      <c r="M2551" s="62" t="s">
        <v>14</v>
      </c>
      <c r="N2551" s="56" t="s">
        <v>178</v>
      </c>
      <c r="O2551" s="56" t="s">
        <v>878</v>
      </c>
      <c r="S2551" s="56" t="s">
        <v>465</v>
      </c>
      <c r="T2551" s="57" t="s">
        <v>264</v>
      </c>
      <c r="U2551" s="57">
        <v>2</v>
      </c>
      <c r="V2551" s="125">
        <v>90</v>
      </c>
      <c r="W2551" s="125" t="s">
        <v>1497</v>
      </c>
      <c r="X2551" s="65">
        <v>45452</v>
      </c>
      <c r="Y2551" s="65">
        <v>45458</v>
      </c>
      <c r="Z2551" s="69" t="s">
        <v>1080</v>
      </c>
      <c r="AA2551" s="322">
        <v>25500</v>
      </c>
      <c r="AB2551" s="56">
        <v>24</v>
      </c>
      <c r="AC2551" s="56">
        <v>11</v>
      </c>
      <c r="AD2551" s="65">
        <v>45809</v>
      </c>
      <c r="AE2551" s="117">
        <v>812.5</v>
      </c>
      <c r="AF2551" s="117"/>
      <c r="AG2551" s="56" t="s">
        <v>441</v>
      </c>
      <c r="AH2551" s="65">
        <v>45806</v>
      </c>
      <c r="AI2551" s="65"/>
      <c r="AJ2551" s="65"/>
      <c r="AK2551" s="56" t="s">
        <v>1482</v>
      </c>
      <c r="AL2551" s="76">
        <v>812.5</v>
      </c>
      <c r="AM2551" s="76"/>
      <c r="AN2551" s="76" t="s">
        <v>1490</v>
      </c>
      <c r="AO2551" s="76"/>
      <c r="AP2551" s="76"/>
      <c r="AQ2551" s="76"/>
      <c r="AR2551" s="76"/>
      <c r="AS2551" s="76"/>
      <c r="AT2551" s="76"/>
      <c r="AU2551" s="76"/>
      <c r="AV2551" s="76"/>
      <c r="AW2551" s="78">
        <v>45807</v>
      </c>
      <c r="AX2551" s="70">
        <v>4226</v>
      </c>
      <c r="AY2551" s="70"/>
      <c r="AZ2551" s="70"/>
      <c r="BA2551" s="76">
        <v>812.5</v>
      </c>
      <c r="BB2551" s="58" t="s">
        <v>3836</v>
      </c>
      <c r="BD2551" s="56"/>
      <c r="CS2551" s="58">
        <f>+AL2551+AT2551</f>
        <v>812.5</v>
      </c>
      <c r="CT2551" s="76">
        <f>+BA2551+BG2551+BM2551+BS2551+BY2551+CE2551+CK2551+CQ2551</f>
        <v>812.5</v>
      </c>
      <c r="CU2551" s="76">
        <f>+CS2551-CT2551</f>
        <v>0</v>
      </c>
      <c r="CV2551" s="81">
        <f>+AE2551-AL2551-AT2551</f>
        <v>0</v>
      </c>
      <c r="CY2551" s="70" t="s">
        <v>3819</v>
      </c>
    </row>
    <row r="2552" spans="1:103">
      <c r="A2552" s="56" t="s">
        <v>879</v>
      </c>
      <c r="B2552" s="13">
        <v>77</v>
      </c>
      <c r="C2552" s="15" t="s">
        <v>402</v>
      </c>
      <c r="D2552" s="15" t="s">
        <v>403</v>
      </c>
      <c r="E2552" s="13"/>
      <c r="F2552" s="13"/>
      <c r="G2552" s="13" t="s">
        <v>264</v>
      </c>
      <c r="H2552" s="13">
        <v>2</v>
      </c>
      <c r="I2552" s="55">
        <v>90</v>
      </c>
      <c r="J2552" s="55">
        <v>25499</v>
      </c>
      <c r="K2552" s="15">
        <v>0</v>
      </c>
      <c r="L2552" s="15" t="s">
        <v>41</v>
      </c>
      <c r="M2552" s="62" t="s">
        <v>14</v>
      </c>
      <c r="N2552" s="56" t="s">
        <v>178</v>
      </c>
      <c r="O2552" s="56" t="s">
        <v>878</v>
      </c>
      <c r="S2552" s="56" t="s">
        <v>465</v>
      </c>
      <c r="T2552" s="57" t="s">
        <v>264</v>
      </c>
      <c r="U2552" s="57">
        <v>2</v>
      </c>
      <c r="V2552" s="125">
        <v>90</v>
      </c>
      <c r="W2552" s="125" t="s">
        <v>1497</v>
      </c>
      <c r="X2552" s="65">
        <v>45452</v>
      </c>
      <c r="Y2552" s="65">
        <v>45458</v>
      </c>
      <c r="Z2552" s="69" t="s">
        <v>1080</v>
      </c>
      <c r="AA2552" s="322">
        <v>25500</v>
      </c>
      <c r="AB2552" s="56">
        <v>24</v>
      </c>
      <c r="AC2552" s="56">
        <v>12</v>
      </c>
      <c r="AD2552" s="65">
        <v>45839</v>
      </c>
      <c r="AE2552" s="117">
        <v>812.5</v>
      </c>
      <c r="AF2552" s="117"/>
      <c r="AG2552" s="56" t="s">
        <v>441</v>
      </c>
      <c r="AH2552" s="65">
        <v>45838</v>
      </c>
      <c r="AI2552" s="65"/>
      <c r="AJ2552" s="65"/>
      <c r="AK2552" s="56" t="s">
        <v>1483</v>
      </c>
      <c r="AL2552" s="58">
        <v>812.5</v>
      </c>
      <c r="AN2552" s="58" t="s">
        <v>1491</v>
      </c>
      <c r="AP2552" s="58"/>
      <c r="AQ2552" s="58"/>
      <c r="AR2552" s="58"/>
      <c r="AW2552" s="65">
        <v>45839</v>
      </c>
      <c r="AX2552" s="56">
        <v>4356</v>
      </c>
      <c r="BA2552" s="58">
        <v>812.5</v>
      </c>
      <c r="BB2552" s="58" t="s">
        <v>3836</v>
      </c>
      <c r="BD2552" s="56"/>
      <c r="CS2552" s="58">
        <f>+AL2552+AT2552</f>
        <v>812.5</v>
      </c>
      <c r="CT2552" s="76">
        <f>+BA2552+BG2552+BM2552+BS2552+BY2552+CE2552+CK2552+CQ2552</f>
        <v>812.5</v>
      </c>
      <c r="CU2552" s="76">
        <f>+CS2552-CT2552</f>
        <v>0</v>
      </c>
      <c r="CV2552" s="81">
        <f>+AE2552-AL2552-AT2552</f>
        <v>0</v>
      </c>
      <c r="CY2552" s="70" t="s">
        <v>3819</v>
      </c>
    </row>
    <row r="2553" spans="1:103">
      <c r="A2553" s="56" t="s">
        <v>879</v>
      </c>
      <c r="B2553" s="13">
        <v>77</v>
      </c>
      <c r="C2553" s="15" t="s">
        <v>402</v>
      </c>
      <c r="D2553" s="15" t="s">
        <v>403</v>
      </c>
      <c r="E2553" s="13"/>
      <c r="F2553" s="13"/>
      <c r="G2553" s="13" t="s">
        <v>264</v>
      </c>
      <c r="H2553" s="13">
        <v>2</v>
      </c>
      <c r="I2553" s="55">
        <v>90</v>
      </c>
      <c r="J2553" s="55">
        <v>25499</v>
      </c>
      <c r="K2553" s="15">
        <v>0</v>
      </c>
      <c r="L2553" s="15" t="s">
        <v>41</v>
      </c>
      <c r="M2553" s="62" t="s">
        <v>14</v>
      </c>
      <c r="N2553" s="56" t="s">
        <v>178</v>
      </c>
      <c r="O2553" s="56" t="s">
        <v>878</v>
      </c>
      <c r="S2553" s="56" t="s">
        <v>465</v>
      </c>
      <c r="T2553" s="57" t="s">
        <v>264</v>
      </c>
      <c r="U2553" s="57">
        <v>2</v>
      </c>
      <c r="V2553" s="125">
        <v>90</v>
      </c>
      <c r="W2553" s="125" t="s">
        <v>1497</v>
      </c>
      <c r="X2553" s="65">
        <v>45452</v>
      </c>
      <c r="Y2553" s="65">
        <v>45458</v>
      </c>
      <c r="Z2553" s="69" t="s">
        <v>1080</v>
      </c>
      <c r="AA2553" s="322">
        <v>25500</v>
      </c>
      <c r="AB2553" s="56">
        <v>24</v>
      </c>
      <c r="AC2553" s="56">
        <v>13</v>
      </c>
      <c r="AD2553" s="65">
        <v>45870</v>
      </c>
      <c r="AE2553" s="117">
        <v>812.5</v>
      </c>
      <c r="AF2553" s="117"/>
      <c r="AG2553" s="56" t="s">
        <v>441</v>
      </c>
      <c r="AH2553" s="65">
        <v>45869</v>
      </c>
      <c r="AI2553" s="65"/>
      <c r="AJ2553" s="65"/>
      <c r="AK2553" s="56" t="s">
        <v>1484</v>
      </c>
      <c r="AL2553" s="58">
        <v>812.5</v>
      </c>
      <c r="AN2553" s="58" t="s">
        <v>1492</v>
      </c>
      <c r="AP2553" s="58"/>
      <c r="AQ2553" s="58"/>
      <c r="AR2553" s="58"/>
      <c r="AW2553" s="65">
        <v>45869</v>
      </c>
      <c r="AX2553" s="56" t="s">
        <v>1495</v>
      </c>
      <c r="BA2553" s="58">
        <v>812.5</v>
      </c>
      <c r="BD2553" s="56"/>
      <c r="CS2553" s="58">
        <f>+AL2553+AT2553</f>
        <v>812.5</v>
      </c>
      <c r="CT2553" s="76">
        <f>+BA2553+BG2553+BM2553+BS2553+BY2553+CE2553+CK2553+CQ2553</f>
        <v>812.5</v>
      </c>
      <c r="CU2553" s="76">
        <f>+CS2553-CT2553</f>
        <v>0</v>
      </c>
      <c r="CV2553" s="81">
        <f>+AE2553-AL2553-AT2553</f>
        <v>0</v>
      </c>
    </row>
    <row r="2554" spans="1:103">
      <c r="A2554" s="56" t="s">
        <v>879</v>
      </c>
      <c r="B2554" s="13">
        <v>77</v>
      </c>
      <c r="C2554" s="15" t="s">
        <v>402</v>
      </c>
      <c r="D2554" s="15" t="s">
        <v>403</v>
      </c>
      <c r="E2554" s="13"/>
      <c r="F2554" s="13"/>
      <c r="G2554" s="13" t="s">
        <v>264</v>
      </c>
      <c r="H2554" s="13">
        <v>2</v>
      </c>
      <c r="I2554" s="55">
        <v>90</v>
      </c>
      <c r="J2554" s="55">
        <v>25499</v>
      </c>
      <c r="K2554" s="15">
        <v>0</v>
      </c>
      <c r="L2554" s="15" t="s">
        <v>41</v>
      </c>
      <c r="M2554" s="62" t="s">
        <v>14</v>
      </c>
      <c r="N2554" s="56" t="s">
        <v>178</v>
      </c>
      <c r="O2554" s="56" t="s">
        <v>878</v>
      </c>
      <c r="S2554" s="56" t="s">
        <v>465</v>
      </c>
      <c r="T2554" s="57" t="s">
        <v>264</v>
      </c>
      <c r="U2554" s="57">
        <v>2</v>
      </c>
      <c r="V2554" s="125">
        <v>90</v>
      </c>
      <c r="W2554" s="125" t="s">
        <v>1497</v>
      </c>
      <c r="X2554" s="65">
        <v>45452</v>
      </c>
      <c r="Y2554" s="65">
        <v>45458</v>
      </c>
      <c r="Z2554" s="69" t="s">
        <v>1080</v>
      </c>
      <c r="AA2554" s="322">
        <v>25500</v>
      </c>
      <c r="AB2554" s="56">
        <v>24</v>
      </c>
      <c r="AC2554" s="56">
        <v>14</v>
      </c>
      <c r="AD2554" s="65">
        <v>45901</v>
      </c>
      <c r="AE2554" s="197">
        <v>812.5</v>
      </c>
      <c r="AF2554" s="117"/>
      <c r="AG2554" s="56" t="s">
        <v>441</v>
      </c>
      <c r="AH2554" s="65">
        <v>45901</v>
      </c>
      <c r="AI2554" s="65"/>
      <c r="AJ2554" s="65"/>
      <c r="AK2554" s="56" t="s">
        <v>1485</v>
      </c>
      <c r="AL2554" s="296">
        <v>3190</v>
      </c>
      <c r="AN2554" s="58" t="s">
        <v>1493</v>
      </c>
      <c r="AP2554" s="58"/>
      <c r="AQ2554" s="58"/>
      <c r="AR2554" s="58"/>
      <c r="AW2554" s="65">
        <v>45901</v>
      </c>
      <c r="AX2554" s="56" t="s">
        <v>1494</v>
      </c>
      <c r="BA2554" s="58">
        <v>3190</v>
      </c>
      <c r="BD2554" s="56"/>
      <c r="CS2554" s="58">
        <f>+AL2554+AT2554</f>
        <v>3190</v>
      </c>
      <c r="CT2554" s="76">
        <f>+BA2554+BG2554+BM2554+BS2554+BY2554+CE2554+CK2554+CQ2554</f>
        <v>3190</v>
      </c>
      <c r="CU2554" s="76">
        <f>+CS2554-CT2554</f>
        <v>0</v>
      </c>
      <c r="CV2554" s="81">
        <f>+AE2554-AL2554-AT2554</f>
        <v>-2377.5</v>
      </c>
    </row>
    <row r="2555" spans="1:103">
      <c r="A2555" s="56" t="s">
        <v>879</v>
      </c>
      <c r="B2555" s="13">
        <v>77</v>
      </c>
      <c r="C2555" s="15" t="s">
        <v>402</v>
      </c>
      <c r="D2555" s="15" t="s">
        <v>403</v>
      </c>
      <c r="E2555" s="13"/>
      <c r="F2555" s="13"/>
      <c r="G2555" s="13" t="s">
        <v>264</v>
      </c>
      <c r="H2555" s="13">
        <v>2</v>
      </c>
      <c r="I2555" s="55">
        <v>90</v>
      </c>
      <c r="J2555" s="55">
        <v>25499</v>
      </c>
      <c r="K2555" s="15">
        <v>0</v>
      </c>
      <c r="L2555" s="15" t="s">
        <v>41</v>
      </c>
      <c r="M2555" s="62" t="s">
        <v>14</v>
      </c>
      <c r="N2555" s="56" t="s">
        <v>178</v>
      </c>
      <c r="O2555" s="56" t="s">
        <v>878</v>
      </c>
      <c r="S2555" s="56" t="s">
        <v>465</v>
      </c>
      <c r="T2555" s="57" t="s">
        <v>264</v>
      </c>
      <c r="U2555" s="57">
        <v>2</v>
      </c>
      <c r="V2555" s="125">
        <v>90</v>
      </c>
      <c r="W2555" s="125" t="s">
        <v>1497</v>
      </c>
      <c r="X2555" s="65">
        <v>45452</v>
      </c>
      <c r="Y2555" s="65">
        <v>45458</v>
      </c>
      <c r="Z2555" s="69" t="s">
        <v>1080</v>
      </c>
      <c r="AA2555" s="322">
        <v>25500</v>
      </c>
      <c r="AB2555" s="56">
        <v>24</v>
      </c>
      <c r="AC2555" s="56">
        <v>15</v>
      </c>
      <c r="AD2555" s="65">
        <v>45931</v>
      </c>
      <c r="AE2555" s="197">
        <v>812.5</v>
      </c>
      <c r="AF2555" s="117"/>
      <c r="AP2555" s="58"/>
      <c r="AQ2555" s="58"/>
      <c r="AR2555" s="58"/>
      <c r="AW2555" s="56"/>
      <c r="BD2555" s="56"/>
      <c r="CS2555" s="58">
        <f>+AL2555+AT2555</f>
        <v>0</v>
      </c>
      <c r="CT2555" s="76">
        <f>+BA2555+BG2555+BM2555+BS2555+BY2555+CE2555+CK2555+CQ2555</f>
        <v>0</v>
      </c>
      <c r="CU2555" s="76">
        <f>+CS2555-CT2555</f>
        <v>0</v>
      </c>
      <c r="CV2555" s="81">
        <f>+AE2555-AL2555-AT2555</f>
        <v>812.5</v>
      </c>
    </row>
    <row r="2556" spans="1:103">
      <c r="A2556" s="56" t="s">
        <v>879</v>
      </c>
      <c r="B2556" s="13">
        <v>77</v>
      </c>
      <c r="C2556" s="15" t="s">
        <v>402</v>
      </c>
      <c r="D2556" s="15" t="s">
        <v>403</v>
      </c>
      <c r="E2556" s="13"/>
      <c r="F2556" s="13"/>
      <c r="G2556" s="13" t="s">
        <v>264</v>
      </c>
      <c r="H2556" s="13">
        <v>2</v>
      </c>
      <c r="I2556" s="55">
        <v>90</v>
      </c>
      <c r="J2556" s="55">
        <v>25499</v>
      </c>
      <c r="K2556" s="15">
        <v>0</v>
      </c>
      <c r="L2556" s="15" t="s">
        <v>41</v>
      </c>
      <c r="M2556" s="62" t="s">
        <v>14</v>
      </c>
      <c r="N2556" s="56" t="s">
        <v>178</v>
      </c>
      <c r="O2556" s="56" t="s">
        <v>878</v>
      </c>
      <c r="S2556" s="56" t="s">
        <v>465</v>
      </c>
      <c r="T2556" s="57" t="s">
        <v>264</v>
      </c>
      <c r="U2556" s="57">
        <v>2</v>
      </c>
      <c r="V2556" s="125">
        <v>90</v>
      </c>
      <c r="W2556" s="125" t="s">
        <v>1497</v>
      </c>
      <c r="X2556" s="65">
        <v>45452</v>
      </c>
      <c r="Y2556" s="65">
        <v>45458</v>
      </c>
      <c r="Z2556" s="69" t="s">
        <v>1080</v>
      </c>
      <c r="AA2556" s="322">
        <v>25500</v>
      </c>
      <c r="AB2556" s="56">
        <v>24</v>
      </c>
      <c r="AC2556" s="56">
        <v>16</v>
      </c>
      <c r="AD2556" s="65">
        <v>45962</v>
      </c>
      <c r="AE2556" s="197">
        <v>812.5</v>
      </c>
      <c r="AF2556" s="117"/>
      <c r="AP2556" s="58"/>
      <c r="AQ2556" s="58"/>
      <c r="AR2556" s="58"/>
      <c r="AW2556" s="56"/>
      <c r="BD2556" s="56"/>
      <c r="CS2556" s="58">
        <f>+AL2556+AT2556</f>
        <v>0</v>
      </c>
      <c r="CT2556" s="76">
        <f>+BA2556+BG2556+BM2556+BS2556+BY2556+CE2556+CK2556+CQ2556</f>
        <v>0</v>
      </c>
      <c r="CU2556" s="76">
        <f>+CS2556-CT2556</f>
        <v>0</v>
      </c>
      <c r="CV2556" s="81">
        <f>+AE2556-AL2556-AT2556</f>
        <v>812.5</v>
      </c>
    </row>
    <row r="2557" spans="1:103">
      <c r="A2557" s="56" t="s">
        <v>879</v>
      </c>
      <c r="B2557" s="13">
        <v>77</v>
      </c>
      <c r="C2557" s="15" t="s">
        <v>402</v>
      </c>
      <c r="D2557" s="15" t="s">
        <v>403</v>
      </c>
      <c r="E2557" s="13"/>
      <c r="F2557" s="13"/>
      <c r="G2557" s="13" t="s">
        <v>264</v>
      </c>
      <c r="H2557" s="13">
        <v>2</v>
      </c>
      <c r="I2557" s="55">
        <v>90</v>
      </c>
      <c r="J2557" s="55">
        <v>25499</v>
      </c>
      <c r="K2557" s="15">
        <v>0</v>
      </c>
      <c r="L2557" s="15" t="s">
        <v>41</v>
      </c>
      <c r="M2557" s="62" t="s">
        <v>14</v>
      </c>
      <c r="N2557" s="56" t="s">
        <v>178</v>
      </c>
      <c r="O2557" s="56" t="s">
        <v>878</v>
      </c>
      <c r="S2557" s="56" t="s">
        <v>465</v>
      </c>
      <c r="T2557" s="57" t="s">
        <v>264</v>
      </c>
      <c r="U2557" s="57">
        <v>2</v>
      </c>
      <c r="V2557" s="125">
        <v>90</v>
      </c>
      <c r="W2557" s="125" t="s">
        <v>1497</v>
      </c>
      <c r="X2557" s="65">
        <v>45452</v>
      </c>
      <c r="Y2557" s="65">
        <v>45458</v>
      </c>
      <c r="Z2557" s="69" t="s">
        <v>1080</v>
      </c>
      <c r="AA2557" s="322">
        <v>25500</v>
      </c>
      <c r="AB2557" s="56">
        <v>24</v>
      </c>
      <c r="AC2557" s="56">
        <v>17</v>
      </c>
      <c r="AD2557" s="65">
        <v>45992</v>
      </c>
      <c r="AE2557" s="117">
        <v>812.5</v>
      </c>
      <c r="AF2557" s="117"/>
      <c r="AP2557" s="58"/>
      <c r="AQ2557" s="58"/>
      <c r="AR2557" s="58"/>
      <c r="AW2557" s="56"/>
      <c r="BD2557" s="56"/>
      <c r="CS2557" s="58">
        <f>+AL2557+AT2557</f>
        <v>0</v>
      </c>
      <c r="CT2557" s="76">
        <f>+BA2557+BG2557+BM2557+BS2557+BY2557+CE2557+CK2557+CQ2557</f>
        <v>0</v>
      </c>
      <c r="CU2557" s="76">
        <f>+CS2557-CT2557</f>
        <v>0</v>
      </c>
      <c r="CV2557" s="81">
        <f>+AE2557-AL2557-AT2557</f>
        <v>812.5</v>
      </c>
    </row>
    <row r="2558" spans="1:103">
      <c r="A2558" s="56" t="s">
        <v>879</v>
      </c>
      <c r="B2558" s="13">
        <v>77</v>
      </c>
      <c r="C2558" s="15" t="s">
        <v>402</v>
      </c>
      <c r="D2558" s="15" t="s">
        <v>403</v>
      </c>
      <c r="E2558" s="13"/>
      <c r="F2558" s="13"/>
      <c r="G2558" s="13" t="s">
        <v>264</v>
      </c>
      <c r="H2558" s="13">
        <v>2</v>
      </c>
      <c r="I2558" s="55">
        <v>90</v>
      </c>
      <c r="J2558" s="55">
        <v>25499</v>
      </c>
      <c r="K2558" s="15">
        <v>0</v>
      </c>
      <c r="L2558" s="15" t="s">
        <v>41</v>
      </c>
      <c r="M2558" s="62" t="s">
        <v>14</v>
      </c>
      <c r="N2558" s="56" t="s">
        <v>178</v>
      </c>
      <c r="O2558" s="56" t="s">
        <v>878</v>
      </c>
      <c r="S2558" s="56" t="s">
        <v>465</v>
      </c>
      <c r="T2558" s="57" t="s">
        <v>264</v>
      </c>
      <c r="U2558" s="57">
        <v>2</v>
      </c>
      <c r="V2558" s="125">
        <v>90</v>
      </c>
      <c r="W2558" s="125" t="s">
        <v>1497</v>
      </c>
      <c r="X2558" s="65">
        <v>45452</v>
      </c>
      <c r="Y2558" s="65">
        <v>45458</v>
      </c>
      <c r="Z2558" s="69" t="s">
        <v>1080</v>
      </c>
      <c r="AA2558" s="322">
        <v>25500</v>
      </c>
      <c r="AB2558" s="56">
        <v>24</v>
      </c>
      <c r="AC2558" s="56">
        <v>18</v>
      </c>
      <c r="AD2558" s="65">
        <v>46023</v>
      </c>
      <c r="AE2558" s="117">
        <v>812.5</v>
      </c>
      <c r="AF2558" s="117"/>
      <c r="AP2558" s="58"/>
      <c r="AQ2558" s="58"/>
      <c r="AR2558" s="58"/>
      <c r="AW2558" s="65"/>
      <c r="AX2558" s="184"/>
      <c r="AY2558" s="86"/>
      <c r="BD2558" s="56"/>
      <c r="CS2558" s="58">
        <f>+AL2558+AT2558</f>
        <v>0</v>
      </c>
      <c r="CT2558" s="76">
        <f>+BA2558+BG2558+BM2558+BS2558+BY2558+CE2558+CK2558+CQ2558</f>
        <v>0</v>
      </c>
      <c r="CU2558" s="76">
        <f>+CS2558-CT2558</f>
        <v>0</v>
      </c>
      <c r="CV2558" s="81">
        <f>+AE2558-AL2558-AT2558</f>
        <v>812.5</v>
      </c>
    </row>
    <row r="2559" spans="1:103">
      <c r="A2559" s="56" t="s">
        <v>879</v>
      </c>
      <c r="B2559" s="13">
        <v>77</v>
      </c>
      <c r="C2559" s="15" t="s">
        <v>402</v>
      </c>
      <c r="D2559" s="15" t="s">
        <v>403</v>
      </c>
      <c r="E2559" s="13"/>
      <c r="F2559" s="13"/>
      <c r="G2559" s="13" t="s">
        <v>264</v>
      </c>
      <c r="H2559" s="13">
        <v>2</v>
      </c>
      <c r="I2559" s="55">
        <v>90</v>
      </c>
      <c r="J2559" s="55">
        <v>25499</v>
      </c>
      <c r="K2559" s="15">
        <v>0</v>
      </c>
      <c r="L2559" s="15" t="s">
        <v>41</v>
      </c>
      <c r="M2559" s="62" t="s">
        <v>14</v>
      </c>
      <c r="N2559" s="56" t="s">
        <v>178</v>
      </c>
      <c r="O2559" s="56" t="s">
        <v>878</v>
      </c>
      <c r="S2559" s="56" t="s">
        <v>465</v>
      </c>
      <c r="T2559" s="57" t="s">
        <v>264</v>
      </c>
      <c r="U2559" s="57">
        <v>2</v>
      </c>
      <c r="V2559" s="125">
        <v>90</v>
      </c>
      <c r="W2559" s="125" t="s">
        <v>1497</v>
      </c>
      <c r="X2559" s="65">
        <v>45452</v>
      </c>
      <c r="Y2559" s="65">
        <v>45458</v>
      </c>
      <c r="Z2559" s="69" t="s">
        <v>1080</v>
      </c>
      <c r="AA2559" s="322">
        <v>25500</v>
      </c>
      <c r="AB2559" s="56">
        <v>24</v>
      </c>
      <c r="AC2559" s="56">
        <v>19</v>
      </c>
      <c r="AD2559" s="65">
        <v>46054</v>
      </c>
      <c r="AE2559" s="117">
        <v>812.5</v>
      </c>
      <c r="AF2559" s="117"/>
      <c r="AP2559" s="58"/>
      <c r="AQ2559" s="58"/>
      <c r="AR2559" s="58"/>
      <c r="AW2559" s="56"/>
      <c r="BD2559" s="56"/>
      <c r="CS2559" s="58">
        <f>+AL2559+AT2559</f>
        <v>0</v>
      </c>
      <c r="CT2559" s="76">
        <f>+BA2559+BG2559+BM2559+BS2559+BY2559+CE2559+CK2559+CQ2559</f>
        <v>0</v>
      </c>
      <c r="CU2559" s="76">
        <f>+CS2559-CT2559</f>
        <v>0</v>
      </c>
      <c r="CV2559" s="81">
        <f>+AE2559-AL2559-AT2559</f>
        <v>812.5</v>
      </c>
    </row>
    <row r="2560" spans="1:103">
      <c r="A2560" s="56" t="s">
        <v>879</v>
      </c>
      <c r="B2560" s="13">
        <v>77</v>
      </c>
      <c r="C2560" s="15" t="s">
        <v>402</v>
      </c>
      <c r="D2560" s="15" t="s">
        <v>403</v>
      </c>
      <c r="E2560" s="13"/>
      <c r="F2560" s="13"/>
      <c r="G2560" s="13" t="s">
        <v>264</v>
      </c>
      <c r="H2560" s="13">
        <v>2</v>
      </c>
      <c r="I2560" s="55">
        <v>90</v>
      </c>
      <c r="J2560" s="55">
        <v>25499</v>
      </c>
      <c r="K2560" s="15">
        <v>0</v>
      </c>
      <c r="L2560" s="15" t="s">
        <v>41</v>
      </c>
      <c r="M2560" s="62" t="s">
        <v>14</v>
      </c>
      <c r="N2560" s="56" t="s">
        <v>178</v>
      </c>
      <c r="O2560" s="56" t="s">
        <v>878</v>
      </c>
      <c r="S2560" s="56" t="s">
        <v>465</v>
      </c>
      <c r="T2560" s="57" t="s">
        <v>264</v>
      </c>
      <c r="U2560" s="57">
        <v>2</v>
      </c>
      <c r="V2560" s="125">
        <v>90</v>
      </c>
      <c r="W2560" s="125" t="s">
        <v>1497</v>
      </c>
      <c r="X2560" s="65">
        <v>45452</v>
      </c>
      <c r="Y2560" s="65">
        <v>45458</v>
      </c>
      <c r="Z2560" s="69" t="s">
        <v>1080</v>
      </c>
      <c r="AA2560" s="322">
        <v>25500</v>
      </c>
      <c r="AB2560" s="56">
        <v>24</v>
      </c>
      <c r="AC2560" s="56">
        <v>20</v>
      </c>
      <c r="AD2560" s="65">
        <v>46082</v>
      </c>
      <c r="AE2560" s="117">
        <v>812.5</v>
      </c>
      <c r="AF2560" s="117"/>
      <c r="AP2560" s="58"/>
      <c r="AQ2560" s="58"/>
      <c r="AR2560" s="58"/>
      <c r="AW2560" s="56"/>
      <c r="BD2560" s="56"/>
      <c r="CS2560" s="58">
        <f>+AL2560+AT2560</f>
        <v>0</v>
      </c>
      <c r="CT2560" s="76">
        <f>+BA2560+BG2560+BM2560+BS2560+BY2560+CE2560+CK2560+CQ2560</f>
        <v>0</v>
      </c>
      <c r="CU2560" s="76">
        <f>+CS2560-CT2560</f>
        <v>0</v>
      </c>
      <c r="CV2560" s="81">
        <f>+AE2560-AL2560-AT2560</f>
        <v>812.5</v>
      </c>
    </row>
    <row r="2561" spans="1:103">
      <c r="A2561" s="56" t="s">
        <v>879</v>
      </c>
      <c r="B2561" s="13">
        <v>77</v>
      </c>
      <c r="C2561" s="15" t="s">
        <v>402</v>
      </c>
      <c r="D2561" s="15" t="s">
        <v>403</v>
      </c>
      <c r="E2561" s="13"/>
      <c r="F2561" s="13"/>
      <c r="G2561" s="13" t="s">
        <v>264</v>
      </c>
      <c r="H2561" s="13">
        <v>2</v>
      </c>
      <c r="I2561" s="55">
        <v>90</v>
      </c>
      <c r="J2561" s="55">
        <v>25499</v>
      </c>
      <c r="K2561" s="15">
        <v>0</v>
      </c>
      <c r="L2561" s="15" t="s">
        <v>41</v>
      </c>
      <c r="M2561" s="62" t="s">
        <v>14</v>
      </c>
      <c r="N2561" s="56" t="s">
        <v>178</v>
      </c>
      <c r="O2561" s="56" t="s">
        <v>878</v>
      </c>
      <c r="S2561" s="56" t="s">
        <v>465</v>
      </c>
      <c r="T2561" s="57" t="s">
        <v>264</v>
      </c>
      <c r="U2561" s="57">
        <v>2</v>
      </c>
      <c r="V2561" s="125">
        <v>90</v>
      </c>
      <c r="W2561" s="125" t="s">
        <v>1497</v>
      </c>
      <c r="X2561" s="65">
        <v>45452</v>
      </c>
      <c r="Y2561" s="65">
        <v>45458</v>
      </c>
      <c r="Z2561" s="69" t="s">
        <v>1080</v>
      </c>
      <c r="AA2561" s="322">
        <v>25500</v>
      </c>
      <c r="AB2561" s="56">
        <v>24</v>
      </c>
      <c r="AC2561" s="56">
        <v>21</v>
      </c>
      <c r="AD2561" s="65">
        <v>46113</v>
      </c>
      <c r="AE2561" s="117">
        <v>812.5</v>
      </c>
      <c r="AF2561" s="117"/>
      <c r="AP2561" s="58"/>
      <c r="AQ2561" s="58"/>
      <c r="AR2561" s="58"/>
      <c r="AW2561" s="65"/>
      <c r="BD2561" s="56"/>
      <c r="CS2561" s="58">
        <f>+AL2561+AT2561</f>
        <v>0</v>
      </c>
      <c r="CT2561" s="76">
        <f>+BA2561+BG2561+BM2561+BS2561+BY2561+CE2561+CK2561+CQ2561</f>
        <v>0</v>
      </c>
      <c r="CU2561" s="76">
        <f>+CS2561-CT2561</f>
        <v>0</v>
      </c>
      <c r="CV2561" s="81">
        <f>+AE2561-AL2561-AT2561</f>
        <v>812.5</v>
      </c>
    </row>
    <row r="2562" spans="1:103">
      <c r="A2562" s="56" t="s">
        <v>879</v>
      </c>
      <c r="B2562" s="13">
        <v>77</v>
      </c>
      <c r="C2562" s="15" t="s">
        <v>402</v>
      </c>
      <c r="D2562" s="15" t="s">
        <v>403</v>
      </c>
      <c r="E2562" s="13"/>
      <c r="F2562" s="13"/>
      <c r="G2562" s="13" t="s">
        <v>264</v>
      </c>
      <c r="H2562" s="13">
        <v>2</v>
      </c>
      <c r="I2562" s="55">
        <v>90</v>
      </c>
      <c r="J2562" s="55">
        <v>25499</v>
      </c>
      <c r="K2562" s="15">
        <v>0</v>
      </c>
      <c r="L2562" s="15" t="s">
        <v>41</v>
      </c>
      <c r="M2562" s="62" t="s">
        <v>14</v>
      </c>
      <c r="N2562" s="56" t="s">
        <v>178</v>
      </c>
      <c r="O2562" s="56" t="s">
        <v>878</v>
      </c>
      <c r="S2562" s="56" t="s">
        <v>465</v>
      </c>
      <c r="T2562" s="57" t="s">
        <v>264</v>
      </c>
      <c r="U2562" s="57">
        <v>2</v>
      </c>
      <c r="V2562" s="125">
        <v>90</v>
      </c>
      <c r="W2562" s="125" t="s">
        <v>1497</v>
      </c>
      <c r="X2562" s="65">
        <v>45452</v>
      </c>
      <c r="Y2562" s="65">
        <v>45458</v>
      </c>
      <c r="Z2562" s="69" t="s">
        <v>1080</v>
      </c>
      <c r="AA2562" s="322">
        <v>25500</v>
      </c>
      <c r="AB2562" s="56">
        <v>24</v>
      </c>
      <c r="AC2562" s="56">
        <v>22</v>
      </c>
      <c r="AD2562" s="65">
        <v>46143</v>
      </c>
      <c r="AE2562" s="117">
        <v>812.5</v>
      </c>
      <c r="AF2562" s="117"/>
      <c r="AP2562" s="58"/>
      <c r="AQ2562" s="58"/>
      <c r="AR2562" s="58"/>
      <c r="AW2562" s="56"/>
      <c r="BD2562" s="56"/>
      <c r="CS2562" s="58">
        <f>+AL2562+AT2562</f>
        <v>0</v>
      </c>
      <c r="CT2562" s="76">
        <f>+BA2562+BG2562+BM2562+BS2562+BY2562+CE2562+CK2562+CQ2562</f>
        <v>0</v>
      </c>
      <c r="CU2562" s="76">
        <f>+CS2562-CT2562</f>
        <v>0</v>
      </c>
      <c r="CV2562" s="81">
        <f>+AE2562-AL2562-AT2562</f>
        <v>812.5</v>
      </c>
    </row>
    <row r="2563" spans="1:103">
      <c r="A2563" s="56" t="s">
        <v>879</v>
      </c>
      <c r="B2563" s="13">
        <v>77</v>
      </c>
      <c r="C2563" s="15" t="s">
        <v>402</v>
      </c>
      <c r="D2563" s="15" t="s">
        <v>403</v>
      </c>
      <c r="E2563" s="13"/>
      <c r="F2563" s="13"/>
      <c r="G2563" s="13" t="s">
        <v>264</v>
      </c>
      <c r="H2563" s="13">
        <v>2</v>
      </c>
      <c r="I2563" s="55">
        <v>90</v>
      </c>
      <c r="J2563" s="55">
        <v>25499</v>
      </c>
      <c r="K2563" s="15">
        <v>0</v>
      </c>
      <c r="L2563" s="15" t="s">
        <v>41</v>
      </c>
      <c r="M2563" s="62" t="s">
        <v>14</v>
      </c>
      <c r="N2563" s="56" t="s">
        <v>178</v>
      </c>
      <c r="O2563" s="56" t="s">
        <v>878</v>
      </c>
      <c r="S2563" s="56" t="s">
        <v>465</v>
      </c>
      <c r="T2563" s="57" t="s">
        <v>264</v>
      </c>
      <c r="U2563" s="57">
        <v>2</v>
      </c>
      <c r="V2563" s="125">
        <v>90</v>
      </c>
      <c r="W2563" s="125" t="s">
        <v>1497</v>
      </c>
      <c r="X2563" s="65">
        <v>45452</v>
      </c>
      <c r="Y2563" s="65">
        <v>45458</v>
      </c>
      <c r="Z2563" s="69" t="s">
        <v>1080</v>
      </c>
      <c r="AA2563" s="322">
        <v>25500</v>
      </c>
      <c r="AB2563" s="56">
        <v>24</v>
      </c>
      <c r="AC2563" s="56">
        <v>23</v>
      </c>
      <c r="AD2563" s="65">
        <v>46174</v>
      </c>
      <c r="AE2563" s="117">
        <v>812.5</v>
      </c>
      <c r="AF2563" s="117"/>
      <c r="AP2563" s="58"/>
      <c r="AQ2563" s="58"/>
      <c r="AR2563" s="58"/>
      <c r="AW2563" s="56"/>
      <c r="BD2563" s="56"/>
      <c r="CS2563" s="58">
        <f>+AL2563+AT2563</f>
        <v>0</v>
      </c>
      <c r="CT2563" s="76">
        <f>+BA2563+BG2563+BM2563+BS2563+BY2563+CE2563+CK2563+CQ2563</f>
        <v>0</v>
      </c>
      <c r="CU2563" s="76">
        <f>+CS2563-CT2563</f>
        <v>0</v>
      </c>
      <c r="CV2563" s="81">
        <f>+AE2563-AL2563-AT2563</f>
        <v>812.5</v>
      </c>
    </row>
    <row r="2564" spans="1:103">
      <c r="A2564" s="56" t="s">
        <v>879</v>
      </c>
      <c r="B2564" s="13">
        <v>77</v>
      </c>
      <c r="C2564" s="15" t="s">
        <v>402</v>
      </c>
      <c r="D2564" s="15" t="s">
        <v>403</v>
      </c>
      <c r="E2564" s="13"/>
      <c r="F2564" s="13"/>
      <c r="G2564" s="13" t="s">
        <v>264</v>
      </c>
      <c r="H2564" s="13">
        <v>2</v>
      </c>
      <c r="I2564" s="55">
        <v>90</v>
      </c>
      <c r="J2564" s="55">
        <v>25499</v>
      </c>
      <c r="K2564" s="15">
        <v>0</v>
      </c>
      <c r="L2564" s="15" t="s">
        <v>41</v>
      </c>
      <c r="M2564" s="62" t="s">
        <v>14</v>
      </c>
      <c r="N2564" s="56" t="s">
        <v>178</v>
      </c>
      <c r="O2564" s="56" t="s">
        <v>878</v>
      </c>
      <c r="S2564" s="56" t="s">
        <v>465</v>
      </c>
      <c r="T2564" s="57" t="s">
        <v>264</v>
      </c>
      <c r="U2564" s="57">
        <v>2</v>
      </c>
      <c r="V2564" s="125">
        <v>90</v>
      </c>
      <c r="W2564" s="125" t="s">
        <v>1497</v>
      </c>
      <c r="X2564" s="65">
        <v>45452</v>
      </c>
      <c r="Y2564" s="65">
        <v>45458</v>
      </c>
      <c r="Z2564" s="69" t="s">
        <v>1080</v>
      </c>
      <c r="AA2564" s="322">
        <v>25500</v>
      </c>
      <c r="AB2564" s="56">
        <v>24</v>
      </c>
      <c r="AC2564" s="56">
        <v>24</v>
      </c>
      <c r="AD2564" s="65">
        <v>46204</v>
      </c>
      <c r="AE2564" s="117">
        <v>812.5</v>
      </c>
      <c r="AF2564" s="117"/>
      <c r="AP2564" s="58"/>
      <c r="AQ2564" s="58"/>
      <c r="AR2564" s="58"/>
      <c r="AW2564" s="56"/>
      <c r="BD2564" s="56"/>
      <c r="CS2564" s="58">
        <f>+AL2564+AT2564</f>
        <v>0</v>
      </c>
      <c r="CT2564" s="76">
        <f>+BA2564+BG2564+BM2564+BS2564+BY2564+CE2564+CK2564+CQ2564</f>
        <v>0</v>
      </c>
      <c r="CU2564" s="76">
        <f>+CS2564-CT2564</f>
        <v>0</v>
      </c>
      <c r="CV2564" s="81">
        <f>+AE2564-AL2564-AT2564</f>
        <v>812.5</v>
      </c>
    </row>
    <row r="2565" spans="1:103">
      <c r="A2565" s="56" t="s">
        <v>879</v>
      </c>
      <c r="B2565" s="13">
        <v>77</v>
      </c>
      <c r="C2565" s="15" t="s">
        <v>402</v>
      </c>
      <c r="D2565" s="15" t="s">
        <v>403</v>
      </c>
      <c r="E2565" s="13"/>
      <c r="F2565" s="13"/>
      <c r="G2565" s="13" t="s">
        <v>264</v>
      </c>
      <c r="H2565" s="13">
        <v>2</v>
      </c>
      <c r="I2565" s="55">
        <v>90</v>
      </c>
      <c r="J2565" s="55">
        <v>25499</v>
      </c>
      <c r="K2565" s="15">
        <v>0</v>
      </c>
      <c r="L2565" s="15" t="s">
        <v>41</v>
      </c>
      <c r="M2565" s="62" t="s">
        <v>14</v>
      </c>
      <c r="N2565" s="56" t="s">
        <v>178</v>
      </c>
      <c r="O2565" s="56" t="s">
        <v>878</v>
      </c>
      <c r="S2565" s="56" t="s">
        <v>880</v>
      </c>
      <c r="V2565" s="125">
        <v>12.5</v>
      </c>
      <c r="W2565" s="125" t="s">
        <v>1497</v>
      </c>
      <c r="X2565" s="65">
        <v>45452</v>
      </c>
      <c r="Y2565" s="65">
        <v>45458</v>
      </c>
      <c r="Z2565" s="69" t="s">
        <v>1080</v>
      </c>
      <c r="AA2565" s="322">
        <v>5500</v>
      </c>
      <c r="AB2565" s="56">
        <v>24</v>
      </c>
      <c r="AC2565" s="56">
        <v>0</v>
      </c>
      <c r="AD2565" s="65">
        <v>45452</v>
      </c>
      <c r="AE2565" s="117">
        <v>50</v>
      </c>
      <c r="AF2565" s="117"/>
      <c r="AG2565" s="56" t="s">
        <v>441</v>
      </c>
      <c r="AH2565" s="65">
        <v>45452</v>
      </c>
      <c r="AI2565" s="65"/>
      <c r="AJ2565" s="65"/>
      <c r="AK2565" s="56" t="s">
        <v>883</v>
      </c>
      <c r="AL2565" s="58">
        <v>50</v>
      </c>
      <c r="AN2565" s="58" t="s">
        <v>1442</v>
      </c>
      <c r="AP2565" s="58"/>
      <c r="AQ2565" s="58"/>
      <c r="AR2565" s="58"/>
      <c r="AW2565" s="103">
        <v>45452</v>
      </c>
      <c r="AX2565" s="97">
        <v>2761</v>
      </c>
      <c r="AY2565" s="97"/>
      <c r="AZ2565" s="97"/>
      <c r="BA2565" s="97">
        <v>50</v>
      </c>
      <c r="BD2565" s="56"/>
      <c r="CS2565" s="58">
        <f>+AL2565+AT2565</f>
        <v>50</v>
      </c>
      <c r="CT2565" s="76">
        <f>+BA2565+BG2565+BM2565+BS2565+BY2565+CE2565+CK2565+CQ2565</f>
        <v>50</v>
      </c>
      <c r="CU2565" s="76">
        <f>+CS2565-CT2565</f>
        <v>0</v>
      </c>
      <c r="CV2565" s="81">
        <f>+AE2565-AL2565-AT2565</f>
        <v>0</v>
      </c>
    </row>
    <row r="2566" spans="1:103">
      <c r="A2566" s="56" t="s">
        <v>879</v>
      </c>
      <c r="B2566" s="13">
        <v>77</v>
      </c>
      <c r="C2566" s="15" t="s">
        <v>402</v>
      </c>
      <c r="D2566" s="15" t="s">
        <v>403</v>
      </c>
      <c r="E2566" s="13"/>
      <c r="F2566" s="13"/>
      <c r="G2566" s="13" t="s">
        <v>264</v>
      </c>
      <c r="H2566" s="13">
        <v>2</v>
      </c>
      <c r="I2566" s="55">
        <v>90</v>
      </c>
      <c r="J2566" s="55">
        <v>25499</v>
      </c>
      <c r="K2566" s="15">
        <v>0</v>
      </c>
      <c r="L2566" s="15" t="s">
        <v>41</v>
      </c>
      <c r="M2566" s="62" t="s">
        <v>14</v>
      </c>
      <c r="N2566" s="56" t="s">
        <v>178</v>
      </c>
      <c r="O2566" s="56" t="s">
        <v>878</v>
      </c>
      <c r="S2566" s="56" t="s">
        <v>880</v>
      </c>
      <c r="V2566" s="125">
        <v>12.5</v>
      </c>
      <c r="W2566" s="125" t="s">
        <v>1497</v>
      </c>
      <c r="X2566" s="65">
        <v>45452</v>
      </c>
      <c r="Y2566" s="65">
        <v>45458</v>
      </c>
      <c r="Z2566" s="69" t="s">
        <v>1080</v>
      </c>
      <c r="AA2566" s="322">
        <v>5500</v>
      </c>
      <c r="AB2566" s="56">
        <v>24</v>
      </c>
      <c r="AC2566" s="56">
        <v>0</v>
      </c>
      <c r="AD2566" s="65">
        <v>45463</v>
      </c>
      <c r="AE2566" s="117">
        <v>950</v>
      </c>
      <c r="AF2566" s="117"/>
      <c r="AG2566" s="56" t="s">
        <v>441</v>
      </c>
      <c r="AH2566" s="65">
        <v>45463</v>
      </c>
      <c r="AI2566" s="65"/>
      <c r="AJ2566" s="65"/>
      <c r="AK2566" s="56" t="s">
        <v>884</v>
      </c>
      <c r="AL2566" s="58">
        <v>950</v>
      </c>
      <c r="AN2566" s="58" t="s">
        <v>1443</v>
      </c>
      <c r="AP2566" s="58"/>
      <c r="AQ2566" s="58"/>
      <c r="AR2566" s="58"/>
      <c r="AW2566" s="103">
        <v>45458</v>
      </c>
      <c r="AX2566" s="97">
        <v>2786</v>
      </c>
      <c r="AY2566" s="97"/>
      <c r="AZ2566" s="97"/>
      <c r="BA2566" s="101">
        <v>950</v>
      </c>
      <c r="BD2566" s="56"/>
      <c r="CS2566" s="58">
        <f>+AL2566+AT2566</f>
        <v>950</v>
      </c>
      <c r="CT2566" s="76">
        <f>+BA2566+BG2566+BM2566+BS2566+BY2566+CE2566+CK2566+CQ2566</f>
        <v>950</v>
      </c>
      <c r="CU2566" s="76">
        <f>+CS2566-CT2566</f>
        <v>0</v>
      </c>
      <c r="CV2566" s="81">
        <f>+AE2566-AL2566-AT2566</f>
        <v>0</v>
      </c>
    </row>
    <row r="2567" spans="1:103">
      <c r="A2567" s="56" t="s">
        <v>879</v>
      </c>
      <c r="B2567" s="13">
        <v>77</v>
      </c>
      <c r="C2567" s="15" t="s">
        <v>402</v>
      </c>
      <c r="D2567" s="15" t="s">
        <v>403</v>
      </c>
      <c r="E2567" s="13"/>
      <c r="F2567" s="13"/>
      <c r="G2567" s="13" t="s">
        <v>264</v>
      </c>
      <c r="H2567" s="13">
        <v>2</v>
      </c>
      <c r="I2567" s="55">
        <v>90</v>
      </c>
      <c r="J2567" s="55">
        <v>25499</v>
      </c>
      <c r="K2567" s="15">
        <v>0</v>
      </c>
      <c r="L2567" s="15" t="s">
        <v>41</v>
      </c>
      <c r="M2567" s="62" t="s">
        <v>14</v>
      </c>
      <c r="N2567" s="56" t="s">
        <v>178</v>
      </c>
      <c r="O2567" s="56" t="s">
        <v>878</v>
      </c>
      <c r="S2567" s="56" t="s">
        <v>880</v>
      </c>
      <c r="V2567" s="125">
        <v>12.5</v>
      </c>
      <c r="W2567" s="125" t="s">
        <v>1497</v>
      </c>
      <c r="X2567" s="65">
        <v>45452</v>
      </c>
      <c r="Y2567" s="65">
        <v>45458</v>
      </c>
      <c r="Z2567" s="69" t="s">
        <v>1080</v>
      </c>
      <c r="AA2567" s="322">
        <v>5500</v>
      </c>
      <c r="AB2567" s="56">
        <v>24</v>
      </c>
      <c r="AC2567" s="56">
        <v>1</v>
      </c>
      <c r="AD2567" s="65">
        <v>45505</v>
      </c>
      <c r="AE2567" s="117">
        <v>187.5</v>
      </c>
      <c r="AF2567" s="117"/>
      <c r="AG2567" s="56" t="s">
        <v>441</v>
      </c>
      <c r="AH2567" s="65">
        <v>45505</v>
      </c>
      <c r="AI2567" s="65"/>
      <c r="AJ2567" s="65"/>
      <c r="AK2567" s="56" t="s">
        <v>1436</v>
      </c>
      <c r="AL2567" s="76">
        <v>187.5</v>
      </c>
      <c r="AM2567" s="76"/>
      <c r="AN2567" s="76" t="s">
        <v>1444</v>
      </c>
      <c r="AO2567" s="76"/>
      <c r="AP2567" s="76"/>
      <c r="AQ2567" s="76"/>
      <c r="AR2567" s="76"/>
      <c r="AS2567" s="76"/>
      <c r="AT2567" s="76"/>
      <c r="AU2567" s="76"/>
      <c r="AV2567" s="76"/>
      <c r="AW2567" s="78">
        <v>45506</v>
      </c>
      <c r="AX2567" s="70">
        <v>2978</v>
      </c>
      <c r="AY2567" s="70"/>
      <c r="AZ2567" s="70"/>
      <c r="BA2567" s="76">
        <v>187.5</v>
      </c>
      <c r="BB2567" s="58" t="s">
        <v>3836</v>
      </c>
      <c r="BD2567" s="56"/>
      <c r="CS2567" s="58">
        <f>+AL2567+AT2567</f>
        <v>187.5</v>
      </c>
      <c r="CT2567" s="76">
        <f>+BA2567+BG2567+BM2567+BS2567+BY2567+CE2567+CK2567+CQ2567</f>
        <v>187.5</v>
      </c>
      <c r="CU2567" s="76">
        <f>+CS2567-CT2567</f>
        <v>0</v>
      </c>
      <c r="CV2567" s="81">
        <f>+AE2567-AL2567-AT2567</f>
        <v>0</v>
      </c>
      <c r="CY2567" s="70" t="s">
        <v>3819</v>
      </c>
    </row>
    <row r="2568" spans="1:103">
      <c r="A2568" s="56" t="s">
        <v>879</v>
      </c>
      <c r="B2568" s="13">
        <v>77</v>
      </c>
      <c r="C2568" s="15" t="s">
        <v>402</v>
      </c>
      <c r="D2568" s="15" t="s">
        <v>403</v>
      </c>
      <c r="E2568" s="13"/>
      <c r="F2568" s="13"/>
      <c r="G2568" s="13" t="s">
        <v>264</v>
      </c>
      <c r="H2568" s="13">
        <v>2</v>
      </c>
      <c r="I2568" s="55">
        <v>90</v>
      </c>
      <c r="J2568" s="55">
        <v>25499</v>
      </c>
      <c r="K2568" s="15">
        <v>0</v>
      </c>
      <c r="L2568" s="15" t="s">
        <v>41</v>
      </c>
      <c r="M2568" s="62" t="s">
        <v>14</v>
      </c>
      <c r="N2568" s="56" t="s">
        <v>178</v>
      </c>
      <c r="O2568" s="56" t="s">
        <v>878</v>
      </c>
      <c r="S2568" s="56" t="s">
        <v>880</v>
      </c>
      <c r="V2568" s="125">
        <v>12.5</v>
      </c>
      <c r="W2568" s="125" t="s">
        <v>1497</v>
      </c>
      <c r="X2568" s="65">
        <v>45452</v>
      </c>
      <c r="Y2568" s="65">
        <v>45458</v>
      </c>
      <c r="Z2568" s="69" t="s">
        <v>1080</v>
      </c>
      <c r="AA2568" s="322">
        <v>5500</v>
      </c>
      <c r="AB2568" s="56">
        <v>24</v>
      </c>
      <c r="AC2568" s="56">
        <v>2</v>
      </c>
      <c r="AD2568" s="65">
        <v>45536</v>
      </c>
      <c r="AE2568" s="117">
        <v>187.5</v>
      </c>
      <c r="AF2568" s="117"/>
      <c r="AG2568" s="56" t="s">
        <v>441</v>
      </c>
      <c r="AH2568" s="65">
        <v>45527</v>
      </c>
      <c r="AI2568" s="65"/>
      <c r="AJ2568" s="65"/>
      <c r="AK2568" s="56" t="s">
        <v>1437</v>
      </c>
      <c r="AL2568" s="58">
        <v>187.5</v>
      </c>
      <c r="AN2568" s="58" t="s">
        <v>1445</v>
      </c>
      <c r="AP2568" s="58"/>
      <c r="AQ2568" s="58"/>
      <c r="AR2568" s="58"/>
      <c r="AW2568" s="103">
        <v>45530</v>
      </c>
      <c r="AX2568" s="97">
        <v>3082</v>
      </c>
      <c r="AY2568" s="97"/>
      <c r="AZ2568" s="97"/>
      <c r="BA2568" s="58">
        <v>187.5</v>
      </c>
      <c r="BB2568" s="58" t="s">
        <v>3836</v>
      </c>
      <c r="BD2568" s="56"/>
      <c r="CS2568" s="58">
        <f>+AL2568+AT2568</f>
        <v>187.5</v>
      </c>
      <c r="CT2568" s="76">
        <f>+BA2568+BG2568+BM2568+BS2568+BY2568+CE2568+CK2568+CQ2568</f>
        <v>187.5</v>
      </c>
      <c r="CU2568" s="76">
        <f>+CS2568-CT2568</f>
        <v>0</v>
      </c>
      <c r="CV2568" s="81">
        <f>+AE2568-AL2568-AT2568</f>
        <v>0</v>
      </c>
      <c r="CY2568" s="70" t="s">
        <v>3819</v>
      </c>
    </row>
    <row r="2569" spans="1:103">
      <c r="A2569" s="56" t="s">
        <v>879</v>
      </c>
      <c r="B2569" s="13">
        <v>77</v>
      </c>
      <c r="C2569" s="15" t="s">
        <v>402</v>
      </c>
      <c r="D2569" s="15" t="s">
        <v>403</v>
      </c>
      <c r="E2569" s="13"/>
      <c r="F2569" s="13"/>
      <c r="G2569" s="13" t="s">
        <v>264</v>
      </c>
      <c r="H2569" s="13">
        <v>2</v>
      </c>
      <c r="I2569" s="55">
        <v>90</v>
      </c>
      <c r="J2569" s="55">
        <v>25499</v>
      </c>
      <c r="K2569" s="15">
        <v>0</v>
      </c>
      <c r="L2569" s="15" t="s">
        <v>41</v>
      </c>
      <c r="M2569" s="62" t="s">
        <v>14</v>
      </c>
      <c r="N2569" s="56" t="s">
        <v>178</v>
      </c>
      <c r="O2569" s="56" t="s">
        <v>878</v>
      </c>
      <c r="S2569" s="56" t="s">
        <v>880</v>
      </c>
      <c r="V2569" s="125">
        <v>12.5</v>
      </c>
      <c r="W2569" s="125" t="s">
        <v>1497</v>
      </c>
      <c r="X2569" s="65">
        <v>45452</v>
      </c>
      <c r="Y2569" s="65">
        <v>45458</v>
      </c>
      <c r="Z2569" s="69" t="s">
        <v>1080</v>
      </c>
      <c r="AA2569" s="322">
        <v>5500</v>
      </c>
      <c r="AB2569" s="56">
        <v>24</v>
      </c>
      <c r="AC2569" s="56">
        <v>3</v>
      </c>
      <c r="AD2569" s="65">
        <v>45566</v>
      </c>
      <c r="AE2569" s="117">
        <v>187.5</v>
      </c>
      <c r="AF2569" s="117"/>
      <c r="AG2569" s="56" t="s">
        <v>441</v>
      </c>
      <c r="AH2569" s="65">
        <v>45565</v>
      </c>
      <c r="AI2569" s="65"/>
      <c r="AJ2569" s="65"/>
      <c r="AK2569" s="56" t="s">
        <v>1438</v>
      </c>
      <c r="AL2569" s="58">
        <v>187.5</v>
      </c>
      <c r="AN2569" s="58" t="s">
        <v>1446</v>
      </c>
      <c r="AP2569" s="58"/>
      <c r="AQ2569" s="58"/>
      <c r="AR2569" s="58"/>
      <c r="AW2569" s="103">
        <v>45566</v>
      </c>
      <c r="AX2569" s="97">
        <v>3216</v>
      </c>
      <c r="AY2569" s="97"/>
      <c r="AZ2569" s="97"/>
      <c r="BA2569" s="58">
        <v>187.5</v>
      </c>
      <c r="BB2569" s="58" t="s">
        <v>3836</v>
      </c>
      <c r="BD2569" s="56"/>
      <c r="CS2569" s="58">
        <f>+AL2569+AT2569</f>
        <v>187.5</v>
      </c>
      <c r="CT2569" s="76">
        <f>+BA2569+BG2569+BM2569+BS2569+BY2569+CE2569+CK2569+CQ2569</f>
        <v>187.5</v>
      </c>
      <c r="CU2569" s="76">
        <f>+CS2569-CT2569</f>
        <v>0</v>
      </c>
      <c r="CV2569" s="81">
        <f>+AE2569-AL2569-AT2569</f>
        <v>0</v>
      </c>
      <c r="CY2569" s="70" t="s">
        <v>3819</v>
      </c>
    </row>
    <row r="2570" spans="1:103">
      <c r="A2570" s="56" t="s">
        <v>879</v>
      </c>
      <c r="B2570" s="13">
        <v>77</v>
      </c>
      <c r="C2570" s="15" t="s">
        <v>402</v>
      </c>
      <c r="D2570" s="15" t="s">
        <v>403</v>
      </c>
      <c r="E2570" s="13"/>
      <c r="F2570" s="13"/>
      <c r="G2570" s="13" t="s">
        <v>264</v>
      </c>
      <c r="H2570" s="13">
        <v>2</v>
      </c>
      <c r="I2570" s="55">
        <v>90</v>
      </c>
      <c r="J2570" s="55">
        <v>25499</v>
      </c>
      <c r="K2570" s="15">
        <v>0</v>
      </c>
      <c r="L2570" s="15" t="s">
        <v>41</v>
      </c>
      <c r="M2570" s="62" t="s">
        <v>14</v>
      </c>
      <c r="N2570" s="56" t="s">
        <v>178</v>
      </c>
      <c r="O2570" s="56" t="s">
        <v>878</v>
      </c>
      <c r="S2570" s="56" t="s">
        <v>880</v>
      </c>
      <c r="V2570" s="125">
        <v>12.5</v>
      </c>
      <c r="W2570" s="125" t="s">
        <v>1497</v>
      </c>
      <c r="X2570" s="65">
        <v>45452</v>
      </c>
      <c r="Y2570" s="65">
        <v>45458</v>
      </c>
      <c r="Z2570" s="69" t="s">
        <v>1080</v>
      </c>
      <c r="AA2570" s="322">
        <v>5500</v>
      </c>
      <c r="AB2570" s="56">
        <v>24</v>
      </c>
      <c r="AC2570" s="56">
        <v>4</v>
      </c>
      <c r="AD2570" s="65">
        <v>45597</v>
      </c>
      <c r="AE2570" s="117">
        <v>187.5</v>
      </c>
      <c r="AF2570" s="117"/>
      <c r="AG2570" s="56" t="s">
        <v>441</v>
      </c>
      <c r="AH2570" s="65">
        <v>45595</v>
      </c>
      <c r="AI2570" s="65"/>
      <c r="AJ2570" s="65"/>
      <c r="AK2570" s="56" t="s">
        <v>1439</v>
      </c>
      <c r="AL2570" s="58">
        <v>187.5</v>
      </c>
      <c r="AN2570" s="58" t="s">
        <v>1447</v>
      </c>
      <c r="AP2570" s="58"/>
      <c r="AQ2570" s="58"/>
      <c r="AR2570" s="58"/>
      <c r="AW2570" s="103">
        <v>45596</v>
      </c>
      <c r="AX2570" s="97">
        <v>3339</v>
      </c>
      <c r="AY2570" s="97"/>
      <c r="AZ2570" s="97"/>
      <c r="BA2570" s="58">
        <v>187.5</v>
      </c>
      <c r="BB2570" s="58" t="s">
        <v>3836</v>
      </c>
      <c r="BD2570" s="56"/>
      <c r="CS2570" s="58">
        <f>+AL2570+AT2570</f>
        <v>187.5</v>
      </c>
      <c r="CT2570" s="76">
        <f>+BA2570+BG2570+BM2570+BS2570+BY2570+CE2570+CK2570+CQ2570</f>
        <v>187.5</v>
      </c>
      <c r="CU2570" s="76">
        <f>+CS2570-CT2570</f>
        <v>0</v>
      </c>
      <c r="CV2570" s="81">
        <f>+AE2570-AL2570-AT2570</f>
        <v>0</v>
      </c>
      <c r="CY2570" s="70" t="s">
        <v>3819</v>
      </c>
    </row>
    <row r="2571" spans="1:103" ht="12.75">
      <c r="A2571" s="56" t="s">
        <v>879</v>
      </c>
      <c r="B2571" s="13">
        <v>77</v>
      </c>
      <c r="C2571" s="15" t="s">
        <v>402</v>
      </c>
      <c r="D2571" s="15" t="s">
        <v>403</v>
      </c>
      <c r="E2571" s="13"/>
      <c r="F2571" s="13"/>
      <c r="G2571" s="13" t="s">
        <v>264</v>
      </c>
      <c r="H2571" s="13">
        <v>2</v>
      </c>
      <c r="I2571" s="55">
        <v>90</v>
      </c>
      <c r="J2571" s="55">
        <v>25499</v>
      </c>
      <c r="K2571" s="15">
        <v>0</v>
      </c>
      <c r="L2571" s="15" t="s">
        <v>41</v>
      </c>
      <c r="M2571" s="62" t="s">
        <v>14</v>
      </c>
      <c r="N2571" s="56" t="s">
        <v>178</v>
      </c>
      <c r="O2571" s="56" t="s">
        <v>878</v>
      </c>
      <c r="S2571" s="56" t="s">
        <v>880</v>
      </c>
      <c r="V2571" s="125">
        <v>12.5</v>
      </c>
      <c r="W2571" s="125" t="s">
        <v>1497</v>
      </c>
      <c r="X2571" s="65">
        <v>45452</v>
      </c>
      <c r="Y2571" s="65">
        <v>45458</v>
      </c>
      <c r="Z2571" s="69" t="s">
        <v>1080</v>
      </c>
      <c r="AA2571" s="322">
        <v>5500</v>
      </c>
      <c r="AB2571" s="56">
        <v>24</v>
      </c>
      <c r="AC2571" s="56">
        <v>5</v>
      </c>
      <c r="AD2571" s="65">
        <v>45627</v>
      </c>
      <c r="AE2571" s="117">
        <v>187.5</v>
      </c>
      <c r="AF2571" s="117"/>
      <c r="AG2571" s="56" t="s">
        <v>441</v>
      </c>
      <c r="AH2571" s="65">
        <v>45624</v>
      </c>
      <c r="AI2571" s="65"/>
      <c r="AJ2571" s="65"/>
      <c r="AK2571" s="56" t="s">
        <v>1440</v>
      </c>
      <c r="AL2571" s="58">
        <v>187.5</v>
      </c>
      <c r="AN2571" s="58" t="s">
        <v>1448</v>
      </c>
      <c r="AP2571" s="58"/>
      <c r="AQ2571" s="58"/>
      <c r="AR2571" s="58"/>
      <c r="AW2571" s="177">
        <v>45625</v>
      </c>
      <c r="AX2571" s="196">
        <v>3451</v>
      </c>
      <c r="AY2571" s="97"/>
      <c r="AZ2571" s="97"/>
      <c r="BA2571" s="58">
        <v>187.5</v>
      </c>
      <c r="BB2571" s="58" t="s">
        <v>3836</v>
      </c>
      <c r="BD2571" s="56"/>
      <c r="CS2571" s="58">
        <f>+AL2571+AT2571</f>
        <v>187.5</v>
      </c>
      <c r="CT2571" s="76">
        <f>+BA2571+BG2571+BM2571+BS2571+BY2571+CE2571+CK2571+CQ2571</f>
        <v>187.5</v>
      </c>
      <c r="CU2571" s="76">
        <f>+CS2571-CT2571</f>
        <v>0</v>
      </c>
      <c r="CV2571" s="81">
        <f>+AE2571-AL2571-AT2571</f>
        <v>0</v>
      </c>
      <c r="CY2571" s="70" t="s">
        <v>3819</v>
      </c>
    </row>
    <row r="2572" spans="1:103">
      <c r="A2572" s="56" t="s">
        <v>879</v>
      </c>
      <c r="B2572" s="13">
        <v>77</v>
      </c>
      <c r="C2572" s="15" t="s">
        <v>402</v>
      </c>
      <c r="D2572" s="15" t="s">
        <v>403</v>
      </c>
      <c r="E2572" s="13"/>
      <c r="F2572" s="13"/>
      <c r="G2572" s="13" t="s">
        <v>264</v>
      </c>
      <c r="H2572" s="13">
        <v>2</v>
      </c>
      <c r="I2572" s="55">
        <v>90</v>
      </c>
      <c r="J2572" s="55">
        <v>25499</v>
      </c>
      <c r="K2572" s="15">
        <v>0</v>
      </c>
      <c r="L2572" s="15" t="s">
        <v>41</v>
      </c>
      <c r="M2572" s="62" t="s">
        <v>14</v>
      </c>
      <c r="N2572" s="56" t="s">
        <v>178</v>
      </c>
      <c r="O2572" s="56" t="s">
        <v>878</v>
      </c>
      <c r="S2572" s="56" t="s">
        <v>880</v>
      </c>
      <c r="V2572" s="125">
        <v>12.5</v>
      </c>
      <c r="W2572" s="125" t="s">
        <v>1497</v>
      </c>
      <c r="X2572" s="65">
        <v>45452</v>
      </c>
      <c r="Y2572" s="65">
        <v>45458</v>
      </c>
      <c r="Z2572" s="69" t="s">
        <v>1080</v>
      </c>
      <c r="AA2572" s="322">
        <v>5500</v>
      </c>
      <c r="AB2572" s="56">
        <v>24</v>
      </c>
      <c r="AC2572" s="56">
        <v>6</v>
      </c>
      <c r="AD2572" s="65">
        <v>45658</v>
      </c>
      <c r="AE2572" s="117">
        <v>187.5</v>
      </c>
      <c r="AF2572" s="117"/>
      <c r="AG2572" s="56" t="s">
        <v>441</v>
      </c>
      <c r="AH2572" s="65">
        <v>45656</v>
      </c>
      <c r="AI2572" s="65"/>
      <c r="AJ2572" s="65"/>
      <c r="AK2572" s="56" t="s">
        <v>1441</v>
      </c>
      <c r="AL2572" s="58">
        <v>187.5</v>
      </c>
      <c r="AN2572" s="58" t="s">
        <v>1449</v>
      </c>
      <c r="AP2572" s="58"/>
      <c r="AQ2572" s="58"/>
      <c r="AR2572" s="58"/>
      <c r="AW2572" s="103">
        <v>45659</v>
      </c>
      <c r="AX2572" s="97">
        <v>3566</v>
      </c>
      <c r="AY2572" s="97"/>
      <c r="AZ2572" s="97"/>
      <c r="BA2572" s="58">
        <v>187.5</v>
      </c>
      <c r="BB2572" s="58" t="s">
        <v>3836</v>
      </c>
      <c r="BD2572" s="56"/>
      <c r="CS2572" s="58">
        <f>+AL2572+AT2572</f>
        <v>187.5</v>
      </c>
      <c r="CT2572" s="76">
        <f>+BA2572+BG2572+BM2572+BS2572+BY2572+CE2572+CK2572+CQ2572</f>
        <v>187.5</v>
      </c>
      <c r="CU2572" s="76">
        <f>+CS2572-CT2572</f>
        <v>0</v>
      </c>
      <c r="CV2572" s="81">
        <f>+AE2572-AL2572-AT2572</f>
        <v>0</v>
      </c>
      <c r="CY2572" s="70" t="s">
        <v>3819</v>
      </c>
    </row>
    <row r="2573" spans="1:103">
      <c r="A2573" s="56" t="s">
        <v>879</v>
      </c>
      <c r="B2573" s="13">
        <v>77</v>
      </c>
      <c r="C2573" s="15" t="s">
        <v>402</v>
      </c>
      <c r="D2573" s="15" t="s">
        <v>403</v>
      </c>
      <c r="E2573" s="13"/>
      <c r="F2573" s="13"/>
      <c r="G2573" s="13" t="s">
        <v>264</v>
      </c>
      <c r="H2573" s="13">
        <v>2</v>
      </c>
      <c r="I2573" s="55">
        <v>90</v>
      </c>
      <c r="J2573" s="55">
        <v>25499</v>
      </c>
      <c r="K2573" s="15">
        <v>0</v>
      </c>
      <c r="L2573" s="15" t="s">
        <v>41</v>
      </c>
      <c r="M2573" s="62" t="s">
        <v>14</v>
      </c>
      <c r="N2573" s="56" t="s">
        <v>178</v>
      </c>
      <c r="O2573" s="56" t="s">
        <v>878</v>
      </c>
      <c r="S2573" s="56" t="s">
        <v>880</v>
      </c>
      <c r="V2573" s="125">
        <v>12.5</v>
      </c>
      <c r="W2573" s="125" t="s">
        <v>1497</v>
      </c>
      <c r="X2573" s="65">
        <v>45452</v>
      </c>
      <c r="Y2573" s="65">
        <v>45458</v>
      </c>
      <c r="Z2573" s="69" t="s">
        <v>1080</v>
      </c>
      <c r="AA2573" s="322">
        <v>5500</v>
      </c>
      <c r="AB2573" s="56">
        <v>24</v>
      </c>
      <c r="AC2573" s="56">
        <v>7</v>
      </c>
      <c r="AD2573" s="65">
        <v>45689</v>
      </c>
      <c r="AE2573" s="117">
        <v>187.5</v>
      </c>
      <c r="AF2573" s="117"/>
      <c r="AG2573" s="56" t="s">
        <v>441</v>
      </c>
      <c r="AH2573" s="65">
        <v>45688</v>
      </c>
      <c r="AI2573" s="65"/>
      <c r="AJ2573" s="65"/>
      <c r="AK2573" s="56" t="s">
        <v>1450</v>
      </c>
      <c r="AL2573" s="58">
        <v>187.5</v>
      </c>
      <c r="AN2573" s="58" t="s">
        <v>1457</v>
      </c>
      <c r="AP2573" s="58"/>
      <c r="AQ2573" s="58"/>
      <c r="AR2573" s="58"/>
      <c r="AW2573" s="103">
        <v>45691</v>
      </c>
      <c r="AX2573" s="97">
        <v>3689</v>
      </c>
      <c r="AY2573" s="97"/>
      <c r="AZ2573" s="97"/>
      <c r="BA2573" s="58">
        <v>187.5</v>
      </c>
      <c r="BB2573" s="58" t="s">
        <v>3836</v>
      </c>
      <c r="BD2573" s="56"/>
      <c r="CS2573" s="58">
        <f>+AL2573+AT2573</f>
        <v>187.5</v>
      </c>
      <c r="CT2573" s="76">
        <f>+BA2573+BG2573+BM2573+BS2573+BY2573+CE2573+CK2573+CQ2573</f>
        <v>187.5</v>
      </c>
      <c r="CU2573" s="76">
        <f>+CS2573-CT2573</f>
        <v>0</v>
      </c>
      <c r="CV2573" s="81">
        <f>+AE2573-AL2573-AT2573</f>
        <v>0</v>
      </c>
      <c r="CY2573" s="70" t="s">
        <v>3819</v>
      </c>
    </row>
    <row r="2574" spans="1:103">
      <c r="A2574" s="56" t="s">
        <v>879</v>
      </c>
      <c r="B2574" s="13">
        <v>77</v>
      </c>
      <c r="C2574" s="15" t="s">
        <v>402</v>
      </c>
      <c r="D2574" s="15" t="s">
        <v>403</v>
      </c>
      <c r="E2574" s="13"/>
      <c r="F2574" s="13"/>
      <c r="G2574" s="13" t="s">
        <v>264</v>
      </c>
      <c r="H2574" s="13">
        <v>2</v>
      </c>
      <c r="I2574" s="55">
        <v>90</v>
      </c>
      <c r="J2574" s="55">
        <v>25499</v>
      </c>
      <c r="K2574" s="15">
        <v>0</v>
      </c>
      <c r="L2574" s="15" t="s">
        <v>41</v>
      </c>
      <c r="M2574" s="62" t="s">
        <v>14</v>
      </c>
      <c r="N2574" s="56" t="s">
        <v>178</v>
      </c>
      <c r="O2574" s="56" t="s">
        <v>878</v>
      </c>
      <c r="S2574" s="56" t="s">
        <v>880</v>
      </c>
      <c r="V2574" s="125">
        <v>12.5</v>
      </c>
      <c r="W2574" s="125" t="s">
        <v>1497</v>
      </c>
      <c r="X2574" s="65">
        <v>45452</v>
      </c>
      <c r="Y2574" s="65">
        <v>45458</v>
      </c>
      <c r="Z2574" s="69" t="s">
        <v>1080</v>
      </c>
      <c r="AA2574" s="322">
        <v>5500</v>
      </c>
      <c r="AB2574" s="56">
        <v>24</v>
      </c>
      <c r="AC2574" s="56">
        <v>8</v>
      </c>
      <c r="AD2574" s="65">
        <v>45717</v>
      </c>
      <c r="AE2574" s="117">
        <v>187.5</v>
      </c>
      <c r="AF2574" s="117"/>
      <c r="AG2574" s="56" t="s">
        <v>441</v>
      </c>
      <c r="AH2574" s="65">
        <v>45715</v>
      </c>
      <c r="AI2574" s="65"/>
      <c r="AJ2574" s="65"/>
      <c r="AK2574" s="56" t="s">
        <v>1451</v>
      </c>
      <c r="AL2574" s="58">
        <v>187.5</v>
      </c>
      <c r="AN2574" s="58" t="s">
        <v>1458</v>
      </c>
      <c r="AP2574" s="58"/>
      <c r="AQ2574" s="58"/>
      <c r="AR2574" s="58"/>
      <c r="AW2574" s="103">
        <v>45716</v>
      </c>
      <c r="AX2574" s="97">
        <v>3813</v>
      </c>
      <c r="AY2574" s="97"/>
      <c r="AZ2574" s="97"/>
      <c r="BA2574" s="58">
        <v>187.5</v>
      </c>
      <c r="BB2574" s="58" t="s">
        <v>3836</v>
      </c>
      <c r="BD2574" s="56"/>
      <c r="CS2574" s="58">
        <f>+AL2574+AT2574</f>
        <v>187.5</v>
      </c>
      <c r="CT2574" s="76">
        <f>+BA2574+BG2574+BM2574+BS2574+BY2574+CE2574+CK2574+CQ2574</f>
        <v>187.5</v>
      </c>
      <c r="CU2574" s="76">
        <f>+CS2574-CT2574</f>
        <v>0</v>
      </c>
      <c r="CV2574" s="81">
        <f>+AE2574-AL2574-AT2574</f>
        <v>0</v>
      </c>
      <c r="CY2574" s="70" t="s">
        <v>3819</v>
      </c>
    </row>
    <row r="2575" spans="1:103">
      <c r="A2575" s="56" t="s">
        <v>879</v>
      </c>
      <c r="B2575" s="13">
        <v>77</v>
      </c>
      <c r="C2575" s="15" t="s">
        <v>402</v>
      </c>
      <c r="D2575" s="15" t="s">
        <v>403</v>
      </c>
      <c r="E2575" s="13"/>
      <c r="F2575" s="13"/>
      <c r="G2575" s="13" t="s">
        <v>264</v>
      </c>
      <c r="H2575" s="13">
        <v>2</v>
      </c>
      <c r="I2575" s="55">
        <v>90</v>
      </c>
      <c r="J2575" s="55">
        <v>25499</v>
      </c>
      <c r="K2575" s="15">
        <v>0</v>
      </c>
      <c r="L2575" s="15" t="s">
        <v>41</v>
      </c>
      <c r="M2575" s="62" t="s">
        <v>14</v>
      </c>
      <c r="N2575" s="56" t="s">
        <v>178</v>
      </c>
      <c r="O2575" s="56" t="s">
        <v>878</v>
      </c>
      <c r="S2575" s="56" t="s">
        <v>880</v>
      </c>
      <c r="V2575" s="125">
        <v>12.5</v>
      </c>
      <c r="W2575" s="125" t="s">
        <v>1497</v>
      </c>
      <c r="X2575" s="65">
        <v>45452</v>
      </c>
      <c r="Y2575" s="65">
        <v>45458</v>
      </c>
      <c r="Z2575" s="69" t="s">
        <v>1080</v>
      </c>
      <c r="AA2575" s="322">
        <v>5500</v>
      </c>
      <c r="AB2575" s="56">
        <v>24</v>
      </c>
      <c r="AC2575" s="56">
        <v>9</v>
      </c>
      <c r="AD2575" s="65">
        <v>45748</v>
      </c>
      <c r="AE2575" s="117">
        <v>187.5</v>
      </c>
      <c r="AF2575" s="117"/>
      <c r="AG2575" s="56" t="s">
        <v>441</v>
      </c>
      <c r="AH2575" s="65">
        <v>45744</v>
      </c>
      <c r="AI2575" s="65"/>
      <c r="AJ2575" s="65"/>
      <c r="AK2575" s="56" t="s">
        <v>1452</v>
      </c>
      <c r="AL2575" s="58">
        <v>187.5</v>
      </c>
      <c r="AN2575" s="58" t="s">
        <v>1459</v>
      </c>
      <c r="AP2575" s="58"/>
      <c r="AQ2575" s="58"/>
      <c r="AR2575" s="58"/>
      <c r="AW2575" s="103">
        <v>45747</v>
      </c>
      <c r="AX2575" s="97">
        <v>3943</v>
      </c>
      <c r="AY2575" s="97"/>
      <c r="AZ2575" s="97"/>
      <c r="BA2575" s="58">
        <v>187.5</v>
      </c>
      <c r="BB2575" s="58" t="s">
        <v>3836</v>
      </c>
      <c r="BD2575" s="56"/>
      <c r="CS2575" s="58">
        <f>+AL2575+AT2575</f>
        <v>187.5</v>
      </c>
      <c r="CT2575" s="76">
        <f>+BA2575+BG2575+BM2575+BS2575+BY2575+CE2575+CK2575+CQ2575</f>
        <v>187.5</v>
      </c>
      <c r="CU2575" s="76">
        <f>+CS2575-CT2575</f>
        <v>0</v>
      </c>
      <c r="CV2575" s="81">
        <f>+AE2575-AL2575-AT2575</f>
        <v>0</v>
      </c>
      <c r="CY2575" s="70" t="s">
        <v>3819</v>
      </c>
    </row>
    <row r="2576" spans="1:103">
      <c r="A2576" s="56" t="s">
        <v>879</v>
      </c>
      <c r="B2576" s="13">
        <v>77</v>
      </c>
      <c r="C2576" s="15" t="s">
        <v>402</v>
      </c>
      <c r="D2576" s="15" t="s">
        <v>403</v>
      </c>
      <c r="E2576" s="13"/>
      <c r="F2576" s="13"/>
      <c r="G2576" s="13" t="s">
        <v>264</v>
      </c>
      <c r="H2576" s="13">
        <v>2</v>
      </c>
      <c r="I2576" s="55">
        <v>90</v>
      </c>
      <c r="J2576" s="55">
        <v>25499</v>
      </c>
      <c r="K2576" s="15">
        <v>0</v>
      </c>
      <c r="L2576" s="15" t="s">
        <v>41</v>
      </c>
      <c r="M2576" s="62" t="s">
        <v>14</v>
      </c>
      <c r="N2576" s="56" t="s">
        <v>178</v>
      </c>
      <c r="O2576" s="56" t="s">
        <v>878</v>
      </c>
      <c r="S2576" s="56" t="s">
        <v>880</v>
      </c>
      <c r="V2576" s="125">
        <v>12.5</v>
      </c>
      <c r="W2576" s="125" t="s">
        <v>1497</v>
      </c>
      <c r="X2576" s="65">
        <v>45452</v>
      </c>
      <c r="Y2576" s="65">
        <v>45458</v>
      </c>
      <c r="Z2576" s="69" t="s">
        <v>1080</v>
      </c>
      <c r="AA2576" s="322">
        <v>5500</v>
      </c>
      <c r="AB2576" s="56">
        <v>24</v>
      </c>
      <c r="AC2576" s="56">
        <v>10</v>
      </c>
      <c r="AD2576" s="65">
        <v>45778</v>
      </c>
      <c r="AE2576" s="117">
        <v>187.5</v>
      </c>
      <c r="AF2576" s="117"/>
      <c r="AG2576" s="56" t="s">
        <v>441</v>
      </c>
      <c r="AH2576" s="65">
        <v>45776</v>
      </c>
      <c r="AI2576" s="65"/>
      <c r="AJ2576" s="65"/>
      <c r="AK2576" s="56" t="s">
        <v>1453</v>
      </c>
      <c r="AL2576" s="58">
        <v>187.5</v>
      </c>
      <c r="AN2576" s="58" t="s">
        <v>1460</v>
      </c>
      <c r="AP2576" s="58"/>
      <c r="AQ2576" s="58"/>
      <c r="AR2576" s="58"/>
      <c r="AW2576" s="103">
        <v>45777</v>
      </c>
      <c r="AX2576" s="97">
        <v>4081</v>
      </c>
      <c r="AY2576" s="97"/>
      <c r="AZ2576" s="97"/>
      <c r="BA2576" s="58">
        <v>187.5</v>
      </c>
      <c r="BB2576" s="58" t="s">
        <v>3836</v>
      </c>
      <c r="BD2576" s="56"/>
      <c r="CS2576" s="58">
        <f>+AL2576+AT2576</f>
        <v>187.5</v>
      </c>
      <c r="CT2576" s="76">
        <f>+BA2576+BG2576+BM2576+BS2576+BY2576+CE2576+CK2576+CQ2576</f>
        <v>187.5</v>
      </c>
      <c r="CU2576" s="76">
        <f>+CS2576-CT2576</f>
        <v>0</v>
      </c>
      <c r="CV2576" s="81">
        <f>+AE2576-AL2576-AT2576</f>
        <v>0</v>
      </c>
      <c r="CY2576" s="70" t="s">
        <v>3819</v>
      </c>
    </row>
    <row r="2577" spans="1:103">
      <c r="A2577" s="56" t="s">
        <v>879</v>
      </c>
      <c r="B2577" s="13">
        <v>77</v>
      </c>
      <c r="C2577" s="15" t="s">
        <v>402</v>
      </c>
      <c r="D2577" s="15" t="s">
        <v>403</v>
      </c>
      <c r="E2577" s="13"/>
      <c r="F2577" s="13"/>
      <c r="G2577" s="13" t="s">
        <v>264</v>
      </c>
      <c r="H2577" s="13">
        <v>2</v>
      </c>
      <c r="I2577" s="55">
        <v>90</v>
      </c>
      <c r="J2577" s="55">
        <v>25499</v>
      </c>
      <c r="K2577" s="15">
        <v>0</v>
      </c>
      <c r="L2577" s="15" t="s">
        <v>41</v>
      </c>
      <c r="M2577" s="62" t="s">
        <v>14</v>
      </c>
      <c r="N2577" s="56" t="s">
        <v>178</v>
      </c>
      <c r="O2577" s="56" t="s">
        <v>878</v>
      </c>
      <c r="S2577" s="56" t="s">
        <v>880</v>
      </c>
      <c r="V2577" s="125">
        <v>12.5</v>
      </c>
      <c r="W2577" s="125" t="s">
        <v>1497</v>
      </c>
      <c r="X2577" s="65">
        <v>45452</v>
      </c>
      <c r="Y2577" s="65">
        <v>45458</v>
      </c>
      <c r="Z2577" s="69" t="s">
        <v>1080</v>
      </c>
      <c r="AA2577" s="322">
        <v>5500</v>
      </c>
      <c r="AB2577" s="56">
        <v>24</v>
      </c>
      <c r="AC2577" s="56">
        <v>11</v>
      </c>
      <c r="AD2577" s="65">
        <v>45809</v>
      </c>
      <c r="AE2577" s="117">
        <v>187.5</v>
      </c>
      <c r="AF2577" s="117"/>
      <c r="AG2577" s="56" t="s">
        <v>441</v>
      </c>
      <c r="AH2577" s="65">
        <v>45806</v>
      </c>
      <c r="AI2577" s="65"/>
      <c r="AJ2577" s="65"/>
      <c r="AK2577" s="56" t="s">
        <v>1454</v>
      </c>
      <c r="AL2577" s="58">
        <v>187.5</v>
      </c>
      <c r="AN2577" s="58" t="s">
        <v>1461</v>
      </c>
      <c r="AP2577" s="58"/>
      <c r="AQ2577" s="58"/>
      <c r="AR2577" s="58"/>
      <c r="AW2577" s="103">
        <v>45807</v>
      </c>
      <c r="AX2577" s="97">
        <v>4226</v>
      </c>
      <c r="AY2577" s="97"/>
      <c r="AZ2577" s="97"/>
      <c r="BA2577" s="58">
        <v>187.5</v>
      </c>
      <c r="BB2577" s="58" t="s">
        <v>3836</v>
      </c>
      <c r="BD2577" s="56"/>
      <c r="CS2577" s="58">
        <f>+AL2577+AT2577</f>
        <v>187.5</v>
      </c>
      <c r="CT2577" s="76">
        <f>+BA2577+BG2577+BM2577+BS2577+BY2577+CE2577+CK2577+CQ2577</f>
        <v>187.5</v>
      </c>
      <c r="CU2577" s="76">
        <f>+CS2577-CT2577</f>
        <v>0</v>
      </c>
      <c r="CV2577" s="81">
        <f>+AE2577-AL2577-AT2577</f>
        <v>0</v>
      </c>
      <c r="CY2577" s="70" t="s">
        <v>3819</v>
      </c>
    </row>
    <row r="2578" spans="1:103">
      <c r="A2578" s="56" t="s">
        <v>879</v>
      </c>
      <c r="B2578" s="13">
        <v>77</v>
      </c>
      <c r="C2578" s="15" t="s">
        <v>402</v>
      </c>
      <c r="D2578" s="15" t="s">
        <v>403</v>
      </c>
      <c r="E2578" s="13"/>
      <c r="F2578" s="13"/>
      <c r="G2578" s="13" t="s">
        <v>264</v>
      </c>
      <c r="H2578" s="13">
        <v>2</v>
      </c>
      <c r="I2578" s="55">
        <v>90</v>
      </c>
      <c r="J2578" s="55">
        <v>25499</v>
      </c>
      <c r="K2578" s="15">
        <v>0</v>
      </c>
      <c r="L2578" s="15" t="s">
        <v>41</v>
      </c>
      <c r="M2578" s="62" t="s">
        <v>14</v>
      </c>
      <c r="N2578" s="56" t="s">
        <v>178</v>
      </c>
      <c r="O2578" s="56" t="s">
        <v>878</v>
      </c>
      <c r="S2578" s="56" t="s">
        <v>880</v>
      </c>
      <c r="V2578" s="125">
        <v>12.5</v>
      </c>
      <c r="W2578" s="125" t="s">
        <v>1497</v>
      </c>
      <c r="X2578" s="65">
        <v>45452</v>
      </c>
      <c r="Y2578" s="65">
        <v>45458</v>
      </c>
      <c r="Z2578" s="69" t="s">
        <v>1080</v>
      </c>
      <c r="AA2578" s="322">
        <v>5500</v>
      </c>
      <c r="AB2578" s="56">
        <v>24</v>
      </c>
      <c r="AC2578" s="56">
        <v>12</v>
      </c>
      <c r="AD2578" s="65">
        <v>45839</v>
      </c>
      <c r="AE2578" s="117">
        <v>187.5</v>
      </c>
      <c r="AF2578" s="117"/>
      <c r="AG2578" s="56" t="s">
        <v>441</v>
      </c>
      <c r="AH2578" s="65">
        <v>45838</v>
      </c>
      <c r="AI2578" s="65"/>
      <c r="AJ2578" s="65"/>
      <c r="AK2578" s="56" t="s">
        <v>1455</v>
      </c>
      <c r="AL2578" s="58">
        <v>187.5</v>
      </c>
      <c r="AN2578" s="58" t="s">
        <v>1462</v>
      </c>
      <c r="AP2578" s="58"/>
      <c r="AQ2578" s="58"/>
      <c r="AR2578" s="58"/>
      <c r="AW2578" s="65">
        <v>45839</v>
      </c>
      <c r="AX2578" s="56">
        <v>4356</v>
      </c>
      <c r="BA2578" s="58">
        <v>187.5</v>
      </c>
      <c r="BD2578" s="56"/>
      <c r="CS2578" s="58">
        <f>+AL2578+AT2578</f>
        <v>187.5</v>
      </c>
      <c r="CT2578" s="76">
        <f>+BA2578+BG2578+BM2578+BS2578+BY2578+CE2578+CK2578+CQ2578</f>
        <v>187.5</v>
      </c>
      <c r="CU2578" s="76">
        <f>+CS2578-CT2578</f>
        <v>0</v>
      </c>
      <c r="CV2578" s="81">
        <f>+AE2578-AL2578-AT2578</f>
        <v>0</v>
      </c>
      <c r="CY2578" s="70" t="s">
        <v>3819</v>
      </c>
    </row>
    <row r="2579" spans="1:103">
      <c r="A2579" s="56" t="s">
        <v>879</v>
      </c>
      <c r="B2579" s="13">
        <v>77</v>
      </c>
      <c r="C2579" s="15" t="s">
        <v>402</v>
      </c>
      <c r="D2579" s="15" t="s">
        <v>403</v>
      </c>
      <c r="E2579" s="13"/>
      <c r="F2579" s="13"/>
      <c r="G2579" s="13" t="s">
        <v>264</v>
      </c>
      <c r="H2579" s="13">
        <v>2</v>
      </c>
      <c r="I2579" s="55">
        <v>90</v>
      </c>
      <c r="J2579" s="55">
        <v>25499</v>
      </c>
      <c r="K2579" s="15">
        <v>0</v>
      </c>
      <c r="L2579" s="15" t="s">
        <v>41</v>
      </c>
      <c r="M2579" s="62" t="s">
        <v>14</v>
      </c>
      <c r="N2579" s="56" t="s">
        <v>178</v>
      </c>
      <c r="O2579" s="56" t="s">
        <v>878</v>
      </c>
      <c r="S2579" s="56" t="s">
        <v>880</v>
      </c>
      <c r="V2579" s="125">
        <v>12.5</v>
      </c>
      <c r="W2579" s="125" t="s">
        <v>1497</v>
      </c>
      <c r="X2579" s="65">
        <v>45452</v>
      </c>
      <c r="Y2579" s="65">
        <v>45458</v>
      </c>
      <c r="Z2579" s="69" t="s">
        <v>1080</v>
      </c>
      <c r="AA2579" s="322">
        <v>5500</v>
      </c>
      <c r="AB2579" s="56">
        <v>24</v>
      </c>
      <c r="AC2579" s="56">
        <v>13</v>
      </c>
      <c r="AD2579" s="65">
        <v>45870</v>
      </c>
      <c r="AE2579" s="117">
        <v>187.5</v>
      </c>
      <c r="AF2579" s="117"/>
      <c r="AG2579" s="56" t="s">
        <v>441</v>
      </c>
      <c r="AH2579" s="65">
        <v>45869</v>
      </c>
      <c r="AI2579" s="65"/>
      <c r="AJ2579" s="65"/>
      <c r="AK2579" s="56" t="s">
        <v>1456</v>
      </c>
      <c r="AL2579" s="58">
        <v>187.5</v>
      </c>
      <c r="AN2579" s="58" t="s">
        <v>1463</v>
      </c>
      <c r="AP2579" s="58"/>
      <c r="AQ2579" s="58"/>
      <c r="AR2579" s="58"/>
      <c r="AW2579" s="65">
        <v>45869</v>
      </c>
      <c r="AX2579" s="56" t="s">
        <v>1496</v>
      </c>
      <c r="BA2579" s="58">
        <v>187.5</v>
      </c>
      <c r="BD2579" s="56"/>
      <c r="CS2579" s="58">
        <f>+AL2579+AT2579</f>
        <v>187.5</v>
      </c>
      <c r="CT2579" s="76">
        <f>+BA2579+BG2579+BM2579+BS2579+BY2579+CE2579+CK2579+CQ2579</f>
        <v>187.5</v>
      </c>
      <c r="CU2579" s="76">
        <f>+CS2579-CT2579</f>
        <v>0</v>
      </c>
      <c r="CV2579" s="81">
        <f>+AE2579-AL2579-AT2579</f>
        <v>0</v>
      </c>
    </row>
    <row r="2580" spans="1:103">
      <c r="A2580" s="56" t="s">
        <v>879</v>
      </c>
      <c r="B2580" s="13">
        <v>77</v>
      </c>
      <c r="C2580" s="15" t="s">
        <v>402</v>
      </c>
      <c r="D2580" s="15" t="s">
        <v>403</v>
      </c>
      <c r="E2580" s="13"/>
      <c r="F2580" s="13"/>
      <c r="G2580" s="13" t="s">
        <v>264</v>
      </c>
      <c r="H2580" s="13">
        <v>2</v>
      </c>
      <c r="I2580" s="55">
        <v>90</v>
      </c>
      <c r="J2580" s="55">
        <v>25499</v>
      </c>
      <c r="K2580" s="15">
        <v>0</v>
      </c>
      <c r="L2580" s="15" t="s">
        <v>41</v>
      </c>
      <c r="M2580" s="62" t="s">
        <v>14</v>
      </c>
      <c r="N2580" s="56" t="s">
        <v>178</v>
      </c>
      <c r="O2580" s="56" t="s">
        <v>878</v>
      </c>
      <c r="S2580" s="56" t="s">
        <v>880</v>
      </c>
      <c r="V2580" s="125">
        <v>12.5</v>
      </c>
      <c r="W2580" s="125" t="s">
        <v>1497</v>
      </c>
      <c r="X2580" s="65">
        <v>45452</v>
      </c>
      <c r="Y2580" s="65">
        <v>45458</v>
      </c>
      <c r="Z2580" s="69" t="s">
        <v>1080</v>
      </c>
      <c r="AA2580" s="322">
        <v>5500</v>
      </c>
      <c r="AB2580" s="56">
        <v>24</v>
      </c>
      <c r="AC2580" s="56">
        <v>14</v>
      </c>
      <c r="AD2580" s="65">
        <v>45901</v>
      </c>
      <c r="AE2580" s="197">
        <v>187.5</v>
      </c>
      <c r="AF2580" s="117"/>
      <c r="AP2580" s="58"/>
      <c r="AQ2580" s="58"/>
      <c r="AR2580" s="58"/>
      <c r="AW2580" s="56"/>
      <c r="BD2580" s="56"/>
      <c r="CS2580" s="58">
        <f>+AL2580+AT2580</f>
        <v>0</v>
      </c>
      <c r="CT2580" s="76">
        <f>+BA2580+BG2580+BM2580+BS2580+BY2580+CE2580+CK2580+CQ2580</f>
        <v>0</v>
      </c>
      <c r="CU2580" s="76">
        <f>+CS2580-CT2580</f>
        <v>0</v>
      </c>
      <c r="CV2580" s="81">
        <f>+AE2580-AL2580-AT2580</f>
        <v>187.5</v>
      </c>
    </row>
    <row r="2581" spans="1:103">
      <c r="A2581" s="56" t="s">
        <v>879</v>
      </c>
      <c r="B2581" s="13">
        <v>77</v>
      </c>
      <c r="C2581" s="15" t="s">
        <v>402</v>
      </c>
      <c r="D2581" s="15" t="s">
        <v>403</v>
      </c>
      <c r="E2581" s="13"/>
      <c r="F2581" s="13"/>
      <c r="G2581" s="13" t="s">
        <v>264</v>
      </c>
      <c r="H2581" s="13">
        <v>2</v>
      </c>
      <c r="I2581" s="55">
        <v>90</v>
      </c>
      <c r="J2581" s="55">
        <v>25499</v>
      </c>
      <c r="K2581" s="15">
        <v>0</v>
      </c>
      <c r="L2581" s="15" t="s">
        <v>41</v>
      </c>
      <c r="M2581" s="62" t="s">
        <v>14</v>
      </c>
      <c r="N2581" s="56" t="s">
        <v>178</v>
      </c>
      <c r="O2581" s="56" t="s">
        <v>878</v>
      </c>
      <c r="S2581" s="56" t="s">
        <v>880</v>
      </c>
      <c r="V2581" s="125">
        <v>12.5</v>
      </c>
      <c r="W2581" s="125" t="s">
        <v>1497</v>
      </c>
      <c r="X2581" s="65">
        <v>45452</v>
      </c>
      <c r="Y2581" s="65">
        <v>45458</v>
      </c>
      <c r="Z2581" s="69" t="s">
        <v>1080</v>
      </c>
      <c r="AA2581" s="322">
        <v>5500</v>
      </c>
      <c r="AB2581" s="56">
        <v>24</v>
      </c>
      <c r="AC2581" s="56">
        <v>15</v>
      </c>
      <c r="AD2581" s="65">
        <v>45931</v>
      </c>
      <c r="AE2581" s="197">
        <v>187.5</v>
      </c>
      <c r="AF2581" s="117"/>
      <c r="AP2581" s="58"/>
      <c r="AQ2581" s="58"/>
      <c r="AR2581" s="58"/>
      <c r="AW2581" s="56"/>
      <c r="BD2581" s="56"/>
      <c r="CS2581" s="58">
        <f>+AL2581+AT2581</f>
        <v>0</v>
      </c>
      <c r="CT2581" s="76">
        <f>+BA2581+BG2581+BM2581+BS2581+BY2581+CE2581+CK2581+CQ2581</f>
        <v>0</v>
      </c>
      <c r="CU2581" s="76">
        <f>+CS2581-CT2581</f>
        <v>0</v>
      </c>
      <c r="CV2581" s="81">
        <f>+AE2581-AL2581-AT2581</f>
        <v>187.5</v>
      </c>
    </row>
    <row r="2582" spans="1:103">
      <c r="A2582" s="56" t="s">
        <v>879</v>
      </c>
      <c r="B2582" s="13">
        <v>77</v>
      </c>
      <c r="C2582" s="15" t="s">
        <v>402</v>
      </c>
      <c r="D2582" s="15" t="s">
        <v>403</v>
      </c>
      <c r="E2582" s="13"/>
      <c r="F2582" s="13"/>
      <c r="G2582" s="13" t="s">
        <v>264</v>
      </c>
      <c r="H2582" s="13">
        <v>2</v>
      </c>
      <c r="I2582" s="55">
        <v>90</v>
      </c>
      <c r="J2582" s="55">
        <v>25499</v>
      </c>
      <c r="K2582" s="15">
        <v>0</v>
      </c>
      <c r="L2582" s="15" t="s">
        <v>41</v>
      </c>
      <c r="M2582" s="62" t="s">
        <v>14</v>
      </c>
      <c r="N2582" s="56" t="s">
        <v>178</v>
      </c>
      <c r="O2582" s="56" t="s">
        <v>878</v>
      </c>
      <c r="S2582" s="56" t="s">
        <v>880</v>
      </c>
      <c r="V2582" s="125">
        <v>12.5</v>
      </c>
      <c r="W2582" s="125" t="s">
        <v>1497</v>
      </c>
      <c r="X2582" s="65">
        <v>45452</v>
      </c>
      <c r="Y2582" s="65">
        <v>45458</v>
      </c>
      <c r="Z2582" s="69" t="s">
        <v>1080</v>
      </c>
      <c r="AA2582" s="322">
        <v>5500</v>
      </c>
      <c r="AB2582" s="56">
        <v>24</v>
      </c>
      <c r="AC2582" s="56">
        <v>16</v>
      </c>
      <c r="AD2582" s="65">
        <v>45962</v>
      </c>
      <c r="AE2582" s="197">
        <v>187.5</v>
      </c>
      <c r="AF2582" s="117"/>
      <c r="AP2582" s="58"/>
      <c r="AQ2582" s="58"/>
      <c r="AR2582" s="58"/>
      <c r="AW2582" s="56"/>
      <c r="BD2582" s="56"/>
      <c r="CS2582" s="58">
        <f>+AL2582+AT2582</f>
        <v>0</v>
      </c>
      <c r="CT2582" s="76">
        <f>+BA2582+BG2582+BM2582+BS2582+BY2582+CE2582+CK2582+CQ2582</f>
        <v>0</v>
      </c>
      <c r="CU2582" s="76">
        <f>+CS2582-CT2582</f>
        <v>0</v>
      </c>
      <c r="CV2582" s="81">
        <f>+AE2582-AL2582-AT2582</f>
        <v>187.5</v>
      </c>
    </row>
    <row r="2583" spans="1:103">
      <c r="A2583" s="56" t="s">
        <v>879</v>
      </c>
      <c r="B2583" s="13">
        <v>77</v>
      </c>
      <c r="C2583" s="15" t="s">
        <v>402</v>
      </c>
      <c r="D2583" s="15" t="s">
        <v>403</v>
      </c>
      <c r="E2583" s="13"/>
      <c r="F2583" s="13"/>
      <c r="G2583" s="13" t="s">
        <v>264</v>
      </c>
      <c r="H2583" s="13">
        <v>2</v>
      </c>
      <c r="I2583" s="55">
        <v>90</v>
      </c>
      <c r="J2583" s="55">
        <v>25499</v>
      </c>
      <c r="K2583" s="15">
        <v>0</v>
      </c>
      <c r="L2583" s="15" t="s">
        <v>41</v>
      </c>
      <c r="M2583" s="62" t="s">
        <v>14</v>
      </c>
      <c r="N2583" s="56" t="s">
        <v>178</v>
      </c>
      <c r="O2583" s="56" t="s">
        <v>878</v>
      </c>
      <c r="S2583" s="56" t="s">
        <v>880</v>
      </c>
      <c r="V2583" s="125">
        <v>12.5</v>
      </c>
      <c r="W2583" s="125" t="s">
        <v>1497</v>
      </c>
      <c r="X2583" s="65">
        <v>45452</v>
      </c>
      <c r="Y2583" s="65">
        <v>45458</v>
      </c>
      <c r="Z2583" s="69" t="s">
        <v>1080</v>
      </c>
      <c r="AA2583" s="322">
        <v>5500</v>
      </c>
      <c r="AB2583" s="56">
        <v>24</v>
      </c>
      <c r="AC2583" s="56">
        <v>17</v>
      </c>
      <c r="AD2583" s="65">
        <v>45992</v>
      </c>
      <c r="AE2583" s="197">
        <v>187.5</v>
      </c>
      <c r="AF2583" s="117"/>
      <c r="AP2583" s="58"/>
      <c r="AQ2583" s="58"/>
      <c r="AR2583" s="58"/>
      <c r="AW2583" s="56"/>
      <c r="BD2583" s="56"/>
      <c r="CS2583" s="58">
        <f>+AL2583+AT2583</f>
        <v>0</v>
      </c>
      <c r="CT2583" s="76">
        <f>+BA2583+BG2583+BM2583+BS2583+BY2583+CE2583+CK2583+CQ2583</f>
        <v>0</v>
      </c>
      <c r="CU2583" s="76">
        <f>+CS2583-CT2583</f>
        <v>0</v>
      </c>
      <c r="CV2583" s="81">
        <f>+AE2583-AL2583-AT2583</f>
        <v>187.5</v>
      </c>
    </row>
    <row r="2584" spans="1:103">
      <c r="A2584" s="56" t="s">
        <v>879</v>
      </c>
      <c r="B2584" s="13">
        <v>77</v>
      </c>
      <c r="C2584" s="15" t="s">
        <v>402</v>
      </c>
      <c r="D2584" s="15" t="s">
        <v>403</v>
      </c>
      <c r="E2584" s="13"/>
      <c r="F2584" s="13"/>
      <c r="G2584" s="13" t="s">
        <v>264</v>
      </c>
      <c r="H2584" s="13">
        <v>2</v>
      </c>
      <c r="I2584" s="55">
        <v>90</v>
      </c>
      <c r="J2584" s="55">
        <v>25499</v>
      </c>
      <c r="K2584" s="15">
        <v>0</v>
      </c>
      <c r="L2584" s="15" t="s">
        <v>41</v>
      </c>
      <c r="M2584" s="62" t="s">
        <v>14</v>
      </c>
      <c r="N2584" s="56" t="s">
        <v>178</v>
      </c>
      <c r="O2584" s="56" t="s">
        <v>878</v>
      </c>
      <c r="S2584" s="56" t="s">
        <v>880</v>
      </c>
      <c r="V2584" s="125">
        <v>12.5</v>
      </c>
      <c r="W2584" s="125" t="s">
        <v>1497</v>
      </c>
      <c r="X2584" s="65">
        <v>45452</v>
      </c>
      <c r="Y2584" s="65">
        <v>45458</v>
      </c>
      <c r="Z2584" s="69" t="s">
        <v>1080</v>
      </c>
      <c r="AA2584" s="322">
        <v>5500</v>
      </c>
      <c r="AB2584" s="56">
        <v>24</v>
      </c>
      <c r="AC2584" s="56">
        <v>18</v>
      </c>
      <c r="AD2584" s="65">
        <v>46023</v>
      </c>
      <c r="AE2584" s="117">
        <v>187.5</v>
      </c>
      <c r="AF2584" s="117"/>
      <c r="AP2584" s="58"/>
      <c r="AQ2584" s="58"/>
      <c r="AR2584" s="58"/>
      <c r="AW2584" s="56"/>
      <c r="BD2584" s="56"/>
      <c r="CS2584" s="58">
        <f>+AL2584+AT2584</f>
        <v>0</v>
      </c>
      <c r="CT2584" s="76">
        <f>+BA2584+BG2584+BM2584+BS2584+BY2584+CE2584+CK2584+CQ2584</f>
        <v>0</v>
      </c>
      <c r="CU2584" s="76">
        <f>+CS2584-CT2584</f>
        <v>0</v>
      </c>
      <c r="CV2584" s="81">
        <f>+AE2584-AL2584-AT2584</f>
        <v>187.5</v>
      </c>
    </row>
    <row r="2585" spans="1:103">
      <c r="A2585" s="56" t="s">
        <v>879</v>
      </c>
      <c r="B2585" s="13">
        <v>77</v>
      </c>
      <c r="C2585" s="15" t="s">
        <v>402</v>
      </c>
      <c r="D2585" s="15" t="s">
        <v>403</v>
      </c>
      <c r="E2585" s="13"/>
      <c r="F2585" s="13"/>
      <c r="G2585" s="13" t="s">
        <v>264</v>
      </c>
      <c r="H2585" s="13">
        <v>2</v>
      </c>
      <c r="I2585" s="55">
        <v>90</v>
      </c>
      <c r="J2585" s="55">
        <v>25499</v>
      </c>
      <c r="K2585" s="15">
        <v>0</v>
      </c>
      <c r="L2585" s="15" t="s">
        <v>41</v>
      </c>
      <c r="M2585" s="62" t="s">
        <v>14</v>
      </c>
      <c r="N2585" s="56" t="s">
        <v>178</v>
      </c>
      <c r="O2585" s="56" t="s">
        <v>878</v>
      </c>
      <c r="S2585" s="56" t="s">
        <v>880</v>
      </c>
      <c r="V2585" s="125">
        <v>12.5</v>
      </c>
      <c r="W2585" s="125" t="s">
        <v>1497</v>
      </c>
      <c r="X2585" s="65">
        <v>45452</v>
      </c>
      <c r="Y2585" s="65">
        <v>45458</v>
      </c>
      <c r="Z2585" s="69" t="s">
        <v>1080</v>
      </c>
      <c r="AA2585" s="322">
        <v>5500</v>
      </c>
      <c r="AB2585" s="56">
        <v>24</v>
      </c>
      <c r="AC2585" s="56">
        <v>19</v>
      </c>
      <c r="AD2585" s="65">
        <v>46054</v>
      </c>
      <c r="AE2585" s="117">
        <v>187.5</v>
      </c>
      <c r="AF2585" s="117"/>
      <c r="AP2585" s="58"/>
      <c r="AQ2585" s="58"/>
      <c r="AR2585" s="58"/>
      <c r="AW2585" s="56"/>
      <c r="BD2585" s="56"/>
      <c r="CS2585" s="58">
        <f>+AL2585+AT2585</f>
        <v>0</v>
      </c>
      <c r="CT2585" s="76">
        <f>+BA2585+BG2585+BM2585+BS2585+BY2585+CE2585+CK2585+CQ2585</f>
        <v>0</v>
      </c>
      <c r="CU2585" s="76">
        <f>+CS2585-CT2585</f>
        <v>0</v>
      </c>
      <c r="CV2585" s="81">
        <f>+AE2585-AL2585-AT2585</f>
        <v>187.5</v>
      </c>
    </row>
    <row r="2586" spans="1:103">
      <c r="A2586" s="56" t="s">
        <v>879</v>
      </c>
      <c r="B2586" s="13">
        <v>77</v>
      </c>
      <c r="C2586" s="15" t="s">
        <v>402</v>
      </c>
      <c r="D2586" s="15" t="s">
        <v>403</v>
      </c>
      <c r="E2586" s="13"/>
      <c r="F2586" s="13"/>
      <c r="G2586" s="13" t="s">
        <v>264</v>
      </c>
      <c r="H2586" s="13">
        <v>2</v>
      </c>
      <c r="I2586" s="55">
        <v>90</v>
      </c>
      <c r="J2586" s="55">
        <v>25499</v>
      </c>
      <c r="K2586" s="15">
        <v>0</v>
      </c>
      <c r="L2586" s="15" t="s">
        <v>41</v>
      </c>
      <c r="M2586" s="62" t="s">
        <v>14</v>
      </c>
      <c r="N2586" s="56" t="s">
        <v>178</v>
      </c>
      <c r="O2586" s="56" t="s">
        <v>878</v>
      </c>
      <c r="S2586" s="56" t="s">
        <v>880</v>
      </c>
      <c r="V2586" s="125">
        <v>12.5</v>
      </c>
      <c r="W2586" s="125" t="s">
        <v>1497</v>
      </c>
      <c r="X2586" s="65">
        <v>45452</v>
      </c>
      <c r="Y2586" s="65">
        <v>45458</v>
      </c>
      <c r="Z2586" s="69" t="s">
        <v>1080</v>
      </c>
      <c r="AA2586" s="322">
        <v>5500</v>
      </c>
      <c r="AB2586" s="56">
        <v>24</v>
      </c>
      <c r="AC2586" s="56">
        <v>20</v>
      </c>
      <c r="AD2586" s="65">
        <v>46082</v>
      </c>
      <c r="AE2586" s="117">
        <v>187.5</v>
      </c>
      <c r="AF2586" s="117"/>
      <c r="AP2586" s="58"/>
      <c r="AQ2586" s="58"/>
      <c r="AR2586" s="58"/>
      <c r="AW2586" s="56"/>
      <c r="BD2586" s="56"/>
      <c r="CS2586" s="58">
        <f>+AL2586+AT2586</f>
        <v>0</v>
      </c>
      <c r="CT2586" s="76">
        <f>+BA2586+BG2586+BM2586+BS2586+BY2586+CE2586+CK2586+CQ2586</f>
        <v>0</v>
      </c>
      <c r="CU2586" s="76">
        <f>+CS2586-CT2586</f>
        <v>0</v>
      </c>
      <c r="CV2586" s="81">
        <f>+AE2586-AL2586-AT2586</f>
        <v>187.5</v>
      </c>
    </row>
    <row r="2587" spans="1:103">
      <c r="A2587" s="56" t="s">
        <v>879</v>
      </c>
      <c r="B2587" s="13">
        <v>77</v>
      </c>
      <c r="C2587" s="15" t="s">
        <v>402</v>
      </c>
      <c r="D2587" s="15" t="s">
        <v>403</v>
      </c>
      <c r="E2587" s="13"/>
      <c r="F2587" s="13"/>
      <c r="G2587" s="13" t="s">
        <v>264</v>
      </c>
      <c r="H2587" s="13">
        <v>2</v>
      </c>
      <c r="I2587" s="55">
        <v>90</v>
      </c>
      <c r="J2587" s="55">
        <v>25499</v>
      </c>
      <c r="K2587" s="15">
        <v>0</v>
      </c>
      <c r="L2587" s="15" t="s">
        <v>41</v>
      </c>
      <c r="M2587" s="62" t="s">
        <v>14</v>
      </c>
      <c r="N2587" s="56" t="s">
        <v>178</v>
      </c>
      <c r="O2587" s="56" t="s">
        <v>878</v>
      </c>
      <c r="S2587" s="56" t="s">
        <v>880</v>
      </c>
      <c r="V2587" s="125">
        <v>12.5</v>
      </c>
      <c r="W2587" s="125" t="s">
        <v>1497</v>
      </c>
      <c r="X2587" s="65">
        <v>45452</v>
      </c>
      <c r="Y2587" s="65">
        <v>45458</v>
      </c>
      <c r="Z2587" s="69" t="s">
        <v>1080</v>
      </c>
      <c r="AA2587" s="322">
        <v>5500</v>
      </c>
      <c r="AB2587" s="56">
        <v>24</v>
      </c>
      <c r="AC2587" s="56">
        <v>21</v>
      </c>
      <c r="AD2587" s="65">
        <v>46113</v>
      </c>
      <c r="AE2587" s="117">
        <v>187.5</v>
      </c>
      <c r="AF2587" s="117"/>
      <c r="AP2587" s="58"/>
      <c r="AQ2587" s="58"/>
      <c r="AR2587" s="58"/>
      <c r="AW2587" s="56"/>
      <c r="BD2587" s="56"/>
      <c r="CS2587" s="58">
        <f>+AL2587+AT2587</f>
        <v>0</v>
      </c>
      <c r="CT2587" s="76">
        <f>+BA2587+BG2587+BM2587+BS2587+BY2587+CE2587+CK2587+CQ2587</f>
        <v>0</v>
      </c>
      <c r="CU2587" s="76">
        <f>+CS2587-CT2587</f>
        <v>0</v>
      </c>
      <c r="CV2587" s="81">
        <f>+AE2587-AL2587-AT2587</f>
        <v>187.5</v>
      </c>
    </row>
    <row r="2588" spans="1:103">
      <c r="A2588" s="56" t="s">
        <v>879</v>
      </c>
      <c r="B2588" s="13">
        <v>77</v>
      </c>
      <c r="C2588" s="15" t="s">
        <v>402</v>
      </c>
      <c r="D2588" s="15" t="s">
        <v>403</v>
      </c>
      <c r="E2588" s="13"/>
      <c r="F2588" s="13"/>
      <c r="G2588" s="13" t="s">
        <v>264</v>
      </c>
      <c r="H2588" s="13">
        <v>2</v>
      </c>
      <c r="I2588" s="55">
        <v>90</v>
      </c>
      <c r="J2588" s="55">
        <v>25499</v>
      </c>
      <c r="K2588" s="15">
        <v>0</v>
      </c>
      <c r="L2588" s="15" t="s">
        <v>41</v>
      </c>
      <c r="M2588" s="62" t="s">
        <v>14</v>
      </c>
      <c r="N2588" s="56" t="s">
        <v>178</v>
      </c>
      <c r="O2588" s="56" t="s">
        <v>878</v>
      </c>
      <c r="S2588" s="56" t="s">
        <v>880</v>
      </c>
      <c r="V2588" s="125">
        <v>12.5</v>
      </c>
      <c r="W2588" s="125" t="s">
        <v>1497</v>
      </c>
      <c r="X2588" s="65">
        <v>45452</v>
      </c>
      <c r="Y2588" s="65">
        <v>45458</v>
      </c>
      <c r="Z2588" s="69" t="s">
        <v>1080</v>
      </c>
      <c r="AA2588" s="322">
        <v>5500</v>
      </c>
      <c r="AB2588" s="56">
        <v>24</v>
      </c>
      <c r="AC2588" s="56">
        <v>22</v>
      </c>
      <c r="AD2588" s="65">
        <v>46143</v>
      </c>
      <c r="AE2588" s="117">
        <v>187.5</v>
      </c>
      <c r="AF2588" s="117"/>
      <c r="AP2588" s="58"/>
      <c r="AQ2588" s="58"/>
      <c r="AR2588" s="58"/>
      <c r="AW2588" s="56"/>
      <c r="BD2588" s="56"/>
      <c r="CS2588" s="58">
        <f>+AL2588+AT2588</f>
        <v>0</v>
      </c>
      <c r="CT2588" s="76">
        <f>+BA2588+BG2588+BM2588+BS2588+BY2588+CE2588+CK2588+CQ2588</f>
        <v>0</v>
      </c>
      <c r="CU2588" s="76">
        <f>+CS2588-CT2588</f>
        <v>0</v>
      </c>
      <c r="CV2588" s="81">
        <f>+AE2588-AL2588-AT2588</f>
        <v>187.5</v>
      </c>
    </row>
    <row r="2589" spans="1:103">
      <c r="A2589" s="56" t="s">
        <v>879</v>
      </c>
      <c r="B2589" s="13">
        <v>77</v>
      </c>
      <c r="C2589" s="15" t="s">
        <v>402</v>
      </c>
      <c r="D2589" s="15" t="s">
        <v>403</v>
      </c>
      <c r="E2589" s="13"/>
      <c r="F2589" s="13"/>
      <c r="G2589" s="13" t="s">
        <v>264</v>
      </c>
      <c r="H2589" s="13">
        <v>2</v>
      </c>
      <c r="I2589" s="55">
        <v>90</v>
      </c>
      <c r="J2589" s="55">
        <v>25499</v>
      </c>
      <c r="K2589" s="15">
        <v>0</v>
      </c>
      <c r="L2589" s="15" t="s">
        <v>41</v>
      </c>
      <c r="M2589" s="62" t="s">
        <v>14</v>
      </c>
      <c r="N2589" s="56" t="s">
        <v>178</v>
      </c>
      <c r="O2589" s="56" t="s">
        <v>878</v>
      </c>
      <c r="S2589" s="56" t="s">
        <v>880</v>
      </c>
      <c r="V2589" s="125">
        <v>12.5</v>
      </c>
      <c r="W2589" s="125" t="s">
        <v>1497</v>
      </c>
      <c r="X2589" s="65">
        <v>45452</v>
      </c>
      <c r="Y2589" s="65">
        <v>45458</v>
      </c>
      <c r="Z2589" s="69" t="s">
        <v>1080</v>
      </c>
      <c r="AA2589" s="322">
        <v>5500</v>
      </c>
      <c r="AB2589" s="56">
        <v>24</v>
      </c>
      <c r="AC2589" s="56">
        <v>23</v>
      </c>
      <c r="AD2589" s="65">
        <v>46174</v>
      </c>
      <c r="AE2589" s="117">
        <v>187.5</v>
      </c>
      <c r="AF2589" s="117"/>
      <c r="AP2589" s="58"/>
      <c r="AQ2589" s="58"/>
      <c r="AR2589" s="58"/>
      <c r="AW2589" s="56"/>
      <c r="BD2589" s="56"/>
      <c r="CS2589" s="58">
        <f>+AL2589+AT2589</f>
        <v>0</v>
      </c>
      <c r="CT2589" s="76">
        <f>+BA2589+BG2589+BM2589+BS2589+BY2589+CE2589+CK2589+CQ2589</f>
        <v>0</v>
      </c>
      <c r="CU2589" s="76">
        <f>+CS2589-CT2589</f>
        <v>0</v>
      </c>
      <c r="CV2589" s="81">
        <f>+AE2589-AL2589-AT2589</f>
        <v>187.5</v>
      </c>
    </row>
    <row r="2590" spans="1:103">
      <c r="A2590" s="56" t="s">
        <v>879</v>
      </c>
      <c r="B2590" s="13">
        <v>77</v>
      </c>
      <c r="C2590" s="15" t="s">
        <v>402</v>
      </c>
      <c r="D2590" s="15" t="s">
        <v>403</v>
      </c>
      <c r="E2590" s="13"/>
      <c r="F2590" s="13"/>
      <c r="G2590" s="13" t="s">
        <v>264</v>
      </c>
      <c r="H2590" s="13">
        <v>2</v>
      </c>
      <c r="I2590" s="55">
        <v>90</v>
      </c>
      <c r="J2590" s="55">
        <v>25499</v>
      </c>
      <c r="K2590" s="15">
        <v>0</v>
      </c>
      <c r="L2590" s="15" t="s">
        <v>41</v>
      </c>
      <c r="M2590" s="62" t="s">
        <v>14</v>
      </c>
      <c r="N2590" s="56" t="s">
        <v>178</v>
      </c>
      <c r="O2590" s="56" t="s">
        <v>878</v>
      </c>
      <c r="S2590" s="56" t="s">
        <v>880</v>
      </c>
      <c r="V2590" s="125">
        <v>12.5</v>
      </c>
      <c r="W2590" s="125" t="s">
        <v>1497</v>
      </c>
      <c r="X2590" s="65">
        <v>45452</v>
      </c>
      <c r="Y2590" s="65">
        <v>45458</v>
      </c>
      <c r="Z2590" s="69" t="s">
        <v>1080</v>
      </c>
      <c r="AA2590" s="322">
        <v>5500</v>
      </c>
      <c r="AB2590" s="56">
        <v>24</v>
      </c>
      <c r="AC2590" s="56">
        <v>24</v>
      </c>
      <c r="AD2590" s="65">
        <v>46204</v>
      </c>
      <c r="AE2590" s="117">
        <v>187.5</v>
      </c>
      <c r="AF2590" s="117"/>
      <c r="AP2590" s="58"/>
      <c r="AQ2590" s="58"/>
      <c r="AR2590" s="58"/>
      <c r="AW2590" s="56"/>
      <c r="BD2590" s="56"/>
      <c r="CS2590" s="58">
        <f>+AL2590+AT2590</f>
        <v>0</v>
      </c>
      <c r="CT2590" s="76">
        <f>+BA2590+BG2590+BM2590+BS2590+BY2590+CE2590+CK2590+CQ2590</f>
        <v>0</v>
      </c>
      <c r="CU2590" s="76">
        <f>+CS2590-CT2590</f>
        <v>0</v>
      </c>
      <c r="CV2590" s="81">
        <f>+AE2590-AL2590-AT2590</f>
        <v>187.5</v>
      </c>
    </row>
    <row r="2591" spans="1:103">
      <c r="A2591" s="56" t="s">
        <v>885</v>
      </c>
      <c r="B2591" s="13">
        <v>76</v>
      </c>
      <c r="C2591" s="15" t="s">
        <v>402</v>
      </c>
      <c r="D2591" s="15" t="s">
        <v>403</v>
      </c>
      <c r="E2591" s="13"/>
      <c r="F2591" s="13"/>
      <c r="G2591" s="13" t="s">
        <v>264</v>
      </c>
      <c r="H2591" s="13">
        <v>1</v>
      </c>
      <c r="I2591" s="55">
        <v>94.5</v>
      </c>
      <c r="J2591" s="55">
        <v>30999</v>
      </c>
      <c r="K2591" s="15">
        <v>0</v>
      </c>
      <c r="L2591" s="15" t="s">
        <v>41</v>
      </c>
      <c r="M2591" s="62" t="s">
        <v>14</v>
      </c>
      <c r="N2591" s="56" t="s">
        <v>179</v>
      </c>
      <c r="O2591" s="56" t="s">
        <v>886</v>
      </c>
      <c r="S2591" s="56" t="s">
        <v>465</v>
      </c>
      <c r="T2591" s="57" t="s">
        <v>264</v>
      </c>
      <c r="U2591" s="57">
        <v>1</v>
      </c>
      <c r="V2591" s="125">
        <v>94.5</v>
      </c>
      <c r="W2591" s="125" t="s">
        <v>1017</v>
      </c>
      <c r="X2591" s="65">
        <v>45475</v>
      </c>
      <c r="Y2591" s="65">
        <v>45518</v>
      </c>
      <c r="Z2591" s="69" t="s">
        <v>1080</v>
      </c>
      <c r="AA2591" s="322">
        <v>30000</v>
      </c>
      <c r="AB2591" s="56">
        <v>39</v>
      </c>
      <c r="AC2591" s="56">
        <v>0</v>
      </c>
      <c r="AD2591" s="65">
        <v>45492</v>
      </c>
      <c r="AE2591" s="117">
        <v>2000</v>
      </c>
      <c r="AF2591" s="117"/>
      <c r="AG2591" s="57" t="s">
        <v>441</v>
      </c>
      <c r="AH2591" s="68">
        <v>45485</v>
      </c>
      <c r="AI2591" s="68"/>
      <c r="AJ2591" s="68"/>
      <c r="AK2591" s="57" t="s">
        <v>888</v>
      </c>
      <c r="AL2591" s="58">
        <v>2000</v>
      </c>
      <c r="AN2591" s="58" t="s">
        <v>1428</v>
      </c>
      <c r="AO2591" s="112"/>
      <c r="AP2591" s="193"/>
      <c r="AQ2591" s="193"/>
      <c r="AR2591" s="193"/>
      <c r="AS2591" s="194"/>
      <c r="AT2591" s="194"/>
      <c r="AU2591" s="194"/>
      <c r="AV2591" s="194"/>
      <c r="AW2591" s="103">
        <v>45485</v>
      </c>
      <c r="AX2591" s="97">
        <v>2902</v>
      </c>
      <c r="AY2591" s="97"/>
      <c r="AZ2591" s="97"/>
      <c r="BA2591" s="101">
        <v>2000</v>
      </c>
      <c r="BD2591" s="56"/>
      <c r="CS2591" s="58">
        <f>+AL2591+AT2591</f>
        <v>2000</v>
      </c>
      <c r="CT2591" s="76">
        <f>+BA2591+BG2591+BM2591+BS2591+BY2591+CE2591+CK2591+CQ2591</f>
        <v>2000</v>
      </c>
      <c r="CU2591" s="76">
        <f>+CS2591-CT2591</f>
        <v>0</v>
      </c>
      <c r="CV2591" s="81">
        <f>+AE2591-AL2591-AT2591</f>
        <v>0</v>
      </c>
    </row>
    <row r="2592" spans="1:103">
      <c r="A2592" s="56" t="s">
        <v>885</v>
      </c>
      <c r="B2592" s="13">
        <v>76</v>
      </c>
      <c r="C2592" s="15" t="s">
        <v>402</v>
      </c>
      <c r="D2592" s="15" t="s">
        <v>403</v>
      </c>
      <c r="E2592" s="13"/>
      <c r="F2592" s="13"/>
      <c r="G2592" s="13" t="s">
        <v>264</v>
      </c>
      <c r="H2592" s="13">
        <v>1</v>
      </c>
      <c r="I2592" s="55">
        <v>94.5</v>
      </c>
      <c r="J2592" s="55">
        <v>30999</v>
      </c>
      <c r="K2592" s="15">
        <v>0</v>
      </c>
      <c r="L2592" s="15" t="s">
        <v>41</v>
      </c>
      <c r="M2592" s="62" t="s">
        <v>14</v>
      </c>
      <c r="N2592" s="56" t="s">
        <v>179</v>
      </c>
      <c r="O2592" s="56" t="s">
        <v>886</v>
      </c>
      <c r="S2592" s="56" t="s">
        <v>465</v>
      </c>
      <c r="T2592" s="57" t="s">
        <v>264</v>
      </c>
      <c r="U2592" s="57">
        <v>1</v>
      </c>
      <c r="V2592" s="125">
        <v>94.5</v>
      </c>
      <c r="W2592" s="125" t="s">
        <v>1017</v>
      </c>
      <c r="X2592" s="65">
        <v>45475</v>
      </c>
      <c r="Y2592" s="65">
        <v>45518</v>
      </c>
      <c r="Z2592" s="69" t="s">
        <v>1080</v>
      </c>
      <c r="AA2592" s="322">
        <v>30000</v>
      </c>
      <c r="AB2592" s="56">
        <v>39</v>
      </c>
      <c r="AC2592" s="56">
        <v>0</v>
      </c>
      <c r="AD2592" s="65">
        <v>45485</v>
      </c>
      <c r="AE2592" s="117">
        <v>1500</v>
      </c>
      <c r="AF2592" s="117"/>
      <c r="AG2592" s="57" t="s">
        <v>441</v>
      </c>
      <c r="AH2592" s="68">
        <v>45491</v>
      </c>
      <c r="AI2592" s="68"/>
      <c r="AJ2592" s="68"/>
      <c r="AK2592" s="57" t="s">
        <v>889</v>
      </c>
      <c r="AL2592" s="58">
        <v>1500</v>
      </c>
      <c r="AN2592" s="58" t="s">
        <v>1429</v>
      </c>
      <c r="AP2592" s="58"/>
      <c r="AQ2592" s="58"/>
      <c r="AR2592" s="58"/>
      <c r="AW2592" s="103">
        <v>45491</v>
      </c>
      <c r="AX2592" s="97">
        <v>2924</v>
      </c>
      <c r="AY2592" s="97"/>
      <c r="AZ2592" s="97"/>
      <c r="BA2592" s="101">
        <v>1500</v>
      </c>
      <c r="BD2592" s="56"/>
      <c r="CS2592" s="58">
        <f>+AL2592+AT2592</f>
        <v>1500</v>
      </c>
      <c r="CT2592" s="76">
        <f>+BA2592+BG2592+BM2592+BS2592+BY2592+CE2592+CK2592+CQ2592</f>
        <v>1500</v>
      </c>
      <c r="CU2592" s="76">
        <f>+CS2592-CT2592</f>
        <v>0</v>
      </c>
      <c r="CV2592" s="81">
        <f>+AE2592-AL2592-AT2592</f>
        <v>0</v>
      </c>
    </row>
    <row r="2593" spans="1:100">
      <c r="A2593" s="56" t="s">
        <v>885</v>
      </c>
      <c r="B2593" s="13">
        <v>76</v>
      </c>
      <c r="C2593" s="15" t="s">
        <v>402</v>
      </c>
      <c r="D2593" s="15" t="s">
        <v>403</v>
      </c>
      <c r="E2593" s="13"/>
      <c r="F2593" s="13"/>
      <c r="G2593" s="13" t="s">
        <v>264</v>
      </c>
      <c r="H2593" s="13">
        <v>1</v>
      </c>
      <c r="I2593" s="55">
        <v>94.5</v>
      </c>
      <c r="J2593" s="55">
        <v>30999</v>
      </c>
      <c r="K2593" s="15">
        <v>0</v>
      </c>
      <c r="L2593" s="15" t="s">
        <v>41</v>
      </c>
      <c r="M2593" s="62" t="s">
        <v>14</v>
      </c>
      <c r="N2593" s="56" t="s">
        <v>179</v>
      </c>
      <c r="O2593" s="56" t="s">
        <v>886</v>
      </c>
      <c r="S2593" s="56" t="s">
        <v>465</v>
      </c>
      <c r="T2593" s="57" t="s">
        <v>264</v>
      </c>
      <c r="U2593" s="57">
        <v>1</v>
      </c>
      <c r="V2593" s="125">
        <v>94.5</v>
      </c>
      <c r="W2593" s="125" t="s">
        <v>1017</v>
      </c>
      <c r="X2593" s="65">
        <v>45475</v>
      </c>
      <c r="Y2593" s="65">
        <v>45518</v>
      </c>
      <c r="Z2593" s="69" t="s">
        <v>1080</v>
      </c>
      <c r="AA2593" s="322">
        <v>30000</v>
      </c>
      <c r="AB2593" s="56">
        <v>39</v>
      </c>
      <c r="AC2593" s="56">
        <v>0</v>
      </c>
      <c r="AD2593" s="65">
        <v>45491</v>
      </c>
      <c r="AE2593" s="117">
        <v>1370.13</v>
      </c>
      <c r="AF2593" s="117"/>
      <c r="AG2593" s="57" t="s">
        <v>441</v>
      </c>
      <c r="AH2593" s="68">
        <v>45492</v>
      </c>
      <c r="AI2593" s="68"/>
      <c r="AJ2593" s="68"/>
      <c r="AK2593" s="57" t="s">
        <v>890</v>
      </c>
      <c r="AL2593" s="58">
        <v>1370.13</v>
      </c>
      <c r="AN2593" s="58" t="s">
        <v>1430</v>
      </c>
      <c r="AP2593" s="58"/>
      <c r="AQ2593" s="58"/>
      <c r="AR2593" s="58"/>
      <c r="AW2593" s="103">
        <v>45492</v>
      </c>
      <c r="AX2593" s="97">
        <v>2928</v>
      </c>
      <c r="AY2593" s="97"/>
      <c r="AZ2593" s="97"/>
      <c r="BA2593" s="101">
        <v>1370.13</v>
      </c>
      <c r="BD2593" s="56"/>
      <c r="CS2593" s="58">
        <f>+AL2593+AT2593</f>
        <v>1370.13</v>
      </c>
      <c r="CT2593" s="76">
        <f>+BA2593+BG2593+BM2593+BS2593+BY2593+CE2593+CK2593+CQ2593</f>
        <v>1370.13</v>
      </c>
      <c r="CU2593" s="76">
        <f>+CS2593-CT2593</f>
        <v>0</v>
      </c>
      <c r="CV2593" s="81">
        <f>+AE2593-AL2593-AT2593</f>
        <v>0</v>
      </c>
    </row>
    <row r="2594" spans="1:100" ht="12.75">
      <c r="A2594" s="56" t="s">
        <v>885</v>
      </c>
      <c r="B2594" s="13">
        <v>76</v>
      </c>
      <c r="C2594" s="15" t="s">
        <v>402</v>
      </c>
      <c r="D2594" s="15" t="s">
        <v>403</v>
      </c>
      <c r="E2594" s="13"/>
      <c r="F2594" s="13"/>
      <c r="G2594" s="13" t="s">
        <v>264</v>
      </c>
      <c r="H2594" s="13">
        <v>1</v>
      </c>
      <c r="I2594" s="55">
        <v>94.5</v>
      </c>
      <c r="J2594" s="55">
        <v>30999</v>
      </c>
      <c r="K2594" s="15">
        <v>0</v>
      </c>
      <c r="L2594" s="15" t="s">
        <v>41</v>
      </c>
      <c r="M2594" s="62" t="s">
        <v>14</v>
      </c>
      <c r="N2594" s="56" t="s">
        <v>179</v>
      </c>
      <c r="O2594" s="56" t="s">
        <v>886</v>
      </c>
      <c r="S2594" s="56" t="s">
        <v>465</v>
      </c>
      <c r="T2594" s="57" t="s">
        <v>264</v>
      </c>
      <c r="U2594" s="57">
        <v>1</v>
      </c>
      <c r="V2594" s="125">
        <v>94.5</v>
      </c>
      <c r="W2594" s="125" t="s">
        <v>1017</v>
      </c>
      <c r="X2594" s="65">
        <v>45475</v>
      </c>
      <c r="Y2594" s="65">
        <v>45518</v>
      </c>
      <c r="Z2594" s="69" t="s">
        <v>1080</v>
      </c>
      <c r="AA2594" s="322">
        <v>30000</v>
      </c>
      <c r="AB2594" s="56">
        <v>39</v>
      </c>
      <c r="AC2594" s="56">
        <v>0</v>
      </c>
      <c r="AD2594" s="65">
        <v>45492</v>
      </c>
      <c r="AE2594" s="117">
        <v>129.87</v>
      </c>
      <c r="AF2594" s="117"/>
      <c r="AG2594" s="57" t="s">
        <v>441</v>
      </c>
      <c r="AH2594" s="68">
        <v>45492</v>
      </c>
      <c r="AI2594" s="68"/>
      <c r="AJ2594" s="68"/>
      <c r="AK2594" s="57" t="s">
        <v>887</v>
      </c>
      <c r="AL2594" s="58">
        <v>129.87</v>
      </c>
      <c r="AN2594" s="58" t="s">
        <v>1431</v>
      </c>
      <c r="AP2594" s="58"/>
      <c r="AQ2594" s="58"/>
      <c r="AR2594" s="58"/>
      <c r="AW2594" s="103">
        <v>45475</v>
      </c>
      <c r="AX2594" s="178">
        <v>38228</v>
      </c>
      <c r="AY2594" s="97">
        <v>500</v>
      </c>
      <c r="AZ2594" s="97">
        <v>3.85</v>
      </c>
      <c r="BA2594" s="101">
        <f>+AY2594/AZ2594</f>
        <v>129.87012987012986</v>
      </c>
      <c r="BD2594" s="56"/>
      <c r="CS2594" s="58">
        <f>+AL2594+AT2594</f>
        <v>129.87</v>
      </c>
      <c r="CT2594" s="76">
        <f>+BA2594+BG2594+BM2594+BS2594+BY2594+CE2594+CK2594+CQ2594</f>
        <v>129.87012987012986</v>
      </c>
      <c r="CU2594" s="76">
        <f>+CS2594-CT2594</f>
        <v>-1.2987012985377078E-4</v>
      </c>
      <c r="CV2594" s="81">
        <f>+AE2594-AL2594-AT2594</f>
        <v>0</v>
      </c>
    </row>
    <row r="2595" spans="1:100" ht="12.75">
      <c r="A2595" s="56" t="s">
        <v>885</v>
      </c>
      <c r="B2595" s="13">
        <v>76</v>
      </c>
      <c r="C2595" s="15" t="s">
        <v>402</v>
      </c>
      <c r="D2595" s="15" t="s">
        <v>403</v>
      </c>
      <c r="E2595" s="13"/>
      <c r="F2595" s="13"/>
      <c r="G2595" s="13" t="s">
        <v>264</v>
      </c>
      <c r="H2595" s="13">
        <v>1</v>
      </c>
      <c r="I2595" s="55">
        <v>94.5</v>
      </c>
      <c r="J2595" s="55">
        <v>30999</v>
      </c>
      <c r="K2595" s="15">
        <v>0</v>
      </c>
      <c r="L2595" s="15" t="s">
        <v>41</v>
      </c>
      <c r="M2595" s="62" t="s">
        <v>14</v>
      </c>
      <c r="N2595" s="56" t="s">
        <v>179</v>
      </c>
      <c r="O2595" s="56" t="s">
        <v>886</v>
      </c>
      <c r="S2595" s="56" t="s">
        <v>465</v>
      </c>
      <c r="T2595" s="57" t="s">
        <v>264</v>
      </c>
      <c r="U2595" s="57">
        <v>1</v>
      </c>
      <c r="V2595" s="125">
        <v>94.5</v>
      </c>
      <c r="W2595" s="125" t="s">
        <v>1017</v>
      </c>
      <c r="X2595" s="65">
        <v>45475</v>
      </c>
      <c r="Y2595" s="65">
        <v>45518</v>
      </c>
      <c r="Z2595" s="69" t="s">
        <v>1080</v>
      </c>
      <c r="AA2595" s="322">
        <v>30000</v>
      </c>
      <c r="AB2595" s="56">
        <v>39</v>
      </c>
      <c r="AC2595" s="56">
        <v>1</v>
      </c>
      <c r="AD2595" s="65">
        <v>45553</v>
      </c>
      <c r="AE2595" s="117">
        <v>500</v>
      </c>
      <c r="AF2595" s="117"/>
      <c r="AG2595" s="57" t="s">
        <v>441</v>
      </c>
      <c r="AH2595" s="68">
        <v>45561</v>
      </c>
      <c r="AI2595" s="68"/>
      <c r="AJ2595" s="68"/>
      <c r="AK2595" s="57" t="s">
        <v>1406</v>
      </c>
      <c r="AL2595" s="58">
        <v>500</v>
      </c>
      <c r="AN2595" s="58" t="s">
        <v>1432</v>
      </c>
      <c r="AP2595" s="58"/>
      <c r="AQ2595" s="58"/>
      <c r="AR2595" s="58"/>
      <c r="AW2595" s="177">
        <v>45560</v>
      </c>
      <c r="AX2595" s="178">
        <v>3196</v>
      </c>
      <c r="AY2595" s="97"/>
      <c r="AZ2595" s="97"/>
      <c r="BA2595" s="195">
        <v>500</v>
      </c>
      <c r="BD2595" s="56"/>
      <c r="CS2595" s="58">
        <f>+AL2595+AT2595</f>
        <v>500</v>
      </c>
      <c r="CT2595" s="76">
        <f>+BA2595+BG2595+BM2595+BS2595+BY2595+CE2595+CK2595+CQ2595</f>
        <v>500</v>
      </c>
      <c r="CU2595" s="76">
        <f>+CS2595-CT2595</f>
        <v>0</v>
      </c>
      <c r="CV2595" s="81">
        <f>+AE2595-AL2595-AT2595</f>
        <v>0</v>
      </c>
    </row>
    <row r="2596" spans="1:100" ht="12.75">
      <c r="A2596" s="56" t="s">
        <v>885</v>
      </c>
      <c r="B2596" s="13">
        <v>76</v>
      </c>
      <c r="C2596" s="15" t="s">
        <v>402</v>
      </c>
      <c r="D2596" s="15" t="s">
        <v>403</v>
      </c>
      <c r="E2596" s="13"/>
      <c r="F2596" s="13"/>
      <c r="G2596" s="13" t="s">
        <v>264</v>
      </c>
      <c r="H2596" s="13">
        <v>1</v>
      </c>
      <c r="I2596" s="55">
        <v>94.5</v>
      </c>
      <c r="J2596" s="55">
        <v>30999</v>
      </c>
      <c r="K2596" s="15">
        <v>0</v>
      </c>
      <c r="L2596" s="15" t="s">
        <v>41</v>
      </c>
      <c r="M2596" s="62" t="s">
        <v>14</v>
      </c>
      <c r="N2596" s="56" t="s">
        <v>179</v>
      </c>
      <c r="O2596" s="56" t="s">
        <v>886</v>
      </c>
      <c r="S2596" s="56" t="s">
        <v>465</v>
      </c>
      <c r="T2596" s="57" t="s">
        <v>264</v>
      </c>
      <c r="U2596" s="57">
        <v>1</v>
      </c>
      <c r="V2596" s="125">
        <v>94.5</v>
      </c>
      <c r="W2596" s="125" t="s">
        <v>1017</v>
      </c>
      <c r="X2596" s="65">
        <v>45475</v>
      </c>
      <c r="Y2596" s="65">
        <v>45518</v>
      </c>
      <c r="Z2596" s="69" t="s">
        <v>1080</v>
      </c>
      <c r="AA2596" s="322">
        <v>30000</v>
      </c>
      <c r="AB2596" s="56">
        <v>39</v>
      </c>
      <c r="AC2596" s="56">
        <v>2</v>
      </c>
      <c r="AD2596" s="65">
        <v>45583</v>
      </c>
      <c r="AE2596" s="117">
        <v>500</v>
      </c>
      <c r="AF2596" s="117"/>
      <c r="AG2596" s="57" t="s">
        <v>441</v>
      </c>
      <c r="AH2596" s="68">
        <v>45587</v>
      </c>
      <c r="AI2596" s="68"/>
      <c r="AJ2596" s="68"/>
      <c r="AK2596" s="57" t="s">
        <v>1407</v>
      </c>
      <c r="AL2596" s="58">
        <v>500</v>
      </c>
      <c r="AN2596" s="58" t="s">
        <v>1433</v>
      </c>
      <c r="AP2596" s="58"/>
      <c r="AQ2596" s="58"/>
      <c r="AR2596" s="58"/>
      <c r="AW2596" s="177">
        <v>45587</v>
      </c>
      <c r="AX2596" s="178">
        <v>3310</v>
      </c>
      <c r="AY2596" s="97"/>
      <c r="AZ2596" s="97"/>
      <c r="BA2596" s="195">
        <v>500</v>
      </c>
      <c r="BD2596" s="56"/>
      <c r="CS2596" s="58">
        <f>+AL2596+AT2596</f>
        <v>500</v>
      </c>
      <c r="CT2596" s="76">
        <f>+BA2596+BG2596+BM2596+BS2596+BY2596+CE2596+CK2596+CQ2596</f>
        <v>500</v>
      </c>
      <c r="CU2596" s="76">
        <f>+CS2596-CT2596</f>
        <v>0</v>
      </c>
      <c r="CV2596" s="81">
        <f>+AE2596-AL2596-AT2596</f>
        <v>0</v>
      </c>
    </row>
    <row r="2597" spans="1:100" ht="12.75">
      <c r="A2597" s="56" t="s">
        <v>885</v>
      </c>
      <c r="B2597" s="13">
        <v>76</v>
      </c>
      <c r="C2597" s="15" t="s">
        <v>402</v>
      </c>
      <c r="D2597" s="15" t="s">
        <v>403</v>
      </c>
      <c r="E2597" s="13"/>
      <c r="F2597" s="13"/>
      <c r="G2597" s="13" t="s">
        <v>264</v>
      </c>
      <c r="H2597" s="13">
        <v>1</v>
      </c>
      <c r="I2597" s="55">
        <v>94.5</v>
      </c>
      <c r="J2597" s="55">
        <v>30999</v>
      </c>
      <c r="K2597" s="15">
        <v>0</v>
      </c>
      <c r="L2597" s="15" t="s">
        <v>41</v>
      </c>
      <c r="M2597" s="62" t="s">
        <v>14</v>
      </c>
      <c r="N2597" s="56" t="s">
        <v>179</v>
      </c>
      <c r="O2597" s="56" t="s">
        <v>886</v>
      </c>
      <c r="S2597" s="56" t="s">
        <v>465</v>
      </c>
      <c r="T2597" s="57" t="s">
        <v>264</v>
      </c>
      <c r="U2597" s="57">
        <v>1</v>
      </c>
      <c r="V2597" s="125">
        <v>94.5</v>
      </c>
      <c r="W2597" s="125" t="s">
        <v>1017</v>
      </c>
      <c r="X2597" s="65">
        <v>45475</v>
      </c>
      <c r="Y2597" s="65">
        <v>45518</v>
      </c>
      <c r="Z2597" s="69" t="s">
        <v>1080</v>
      </c>
      <c r="AA2597" s="322">
        <v>30000</v>
      </c>
      <c r="AB2597" s="56">
        <v>39</v>
      </c>
      <c r="AC2597" s="56">
        <v>3</v>
      </c>
      <c r="AD2597" s="65">
        <v>45614</v>
      </c>
      <c r="AE2597" s="117">
        <v>500</v>
      </c>
      <c r="AF2597" s="117"/>
      <c r="AG2597" s="57" t="s">
        <v>441</v>
      </c>
      <c r="AH2597" s="68">
        <v>45618</v>
      </c>
      <c r="AI2597" s="68"/>
      <c r="AJ2597" s="68"/>
      <c r="AK2597" s="57" t="s">
        <v>1408</v>
      </c>
      <c r="AL2597" s="58">
        <v>500</v>
      </c>
      <c r="AN2597" s="58" t="s">
        <v>1434</v>
      </c>
      <c r="AP2597" s="58"/>
      <c r="AQ2597" s="58"/>
      <c r="AR2597" s="58"/>
      <c r="AW2597" s="177">
        <v>45618</v>
      </c>
      <c r="AX2597" s="178">
        <v>3438</v>
      </c>
      <c r="AY2597" s="97"/>
      <c r="AZ2597" s="97"/>
      <c r="BA2597" s="195">
        <v>500</v>
      </c>
      <c r="BD2597" s="56"/>
      <c r="CS2597" s="58">
        <f>+AL2597+AT2597</f>
        <v>500</v>
      </c>
      <c r="CT2597" s="76">
        <f>+BA2597+BG2597+BM2597+BS2597+BY2597+CE2597+CK2597+CQ2597</f>
        <v>500</v>
      </c>
      <c r="CU2597" s="76">
        <f>+CS2597-CT2597</f>
        <v>0</v>
      </c>
      <c r="CV2597" s="81">
        <f>+AE2597-AL2597-AT2597</f>
        <v>0</v>
      </c>
    </row>
    <row r="2598" spans="1:100" ht="12.75">
      <c r="A2598" s="56" t="s">
        <v>885</v>
      </c>
      <c r="B2598" s="13">
        <v>76</v>
      </c>
      <c r="C2598" s="15" t="s">
        <v>402</v>
      </c>
      <c r="D2598" s="15" t="s">
        <v>403</v>
      </c>
      <c r="E2598" s="13"/>
      <c r="F2598" s="13"/>
      <c r="G2598" s="13" t="s">
        <v>264</v>
      </c>
      <c r="H2598" s="13">
        <v>1</v>
      </c>
      <c r="I2598" s="55">
        <v>94.5</v>
      </c>
      <c r="J2598" s="55">
        <v>30999</v>
      </c>
      <c r="K2598" s="15">
        <v>0</v>
      </c>
      <c r="L2598" s="15" t="s">
        <v>41</v>
      </c>
      <c r="M2598" s="62" t="s">
        <v>14</v>
      </c>
      <c r="N2598" s="56" t="s">
        <v>179</v>
      </c>
      <c r="O2598" s="56" t="s">
        <v>886</v>
      </c>
      <c r="S2598" s="56" t="s">
        <v>465</v>
      </c>
      <c r="T2598" s="57" t="s">
        <v>264</v>
      </c>
      <c r="U2598" s="57">
        <v>1</v>
      </c>
      <c r="V2598" s="125">
        <v>94.5</v>
      </c>
      <c r="W2598" s="125" t="s">
        <v>1017</v>
      </c>
      <c r="X2598" s="65">
        <v>45475</v>
      </c>
      <c r="Y2598" s="65">
        <v>45518</v>
      </c>
      <c r="Z2598" s="69" t="s">
        <v>1080</v>
      </c>
      <c r="AA2598" s="322">
        <v>30000</v>
      </c>
      <c r="AB2598" s="56">
        <v>39</v>
      </c>
      <c r="AC2598" s="56">
        <v>4</v>
      </c>
      <c r="AD2598" s="65">
        <v>45644</v>
      </c>
      <c r="AE2598" s="117">
        <v>500</v>
      </c>
      <c r="AF2598" s="117"/>
      <c r="AG2598" s="57" t="s">
        <v>441</v>
      </c>
      <c r="AH2598" s="68">
        <v>45653</v>
      </c>
      <c r="AI2598" s="68"/>
      <c r="AJ2598" s="68"/>
      <c r="AK2598" s="57" t="s">
        <v>1409</v>
      </c>
      <c r="AL2598" s="58">
        <v>500</v>
      </c>
      <c r="AN2598" s="58" t="s">
        <v>1435</v>
      </c>
      <c r="AP2598" s="58"/>
      <c r="AQ2598" s="58"/>
      <c r="AR2598" s="58"/>
      <c r="AW2598" s="177">
        <v>45653</v>
      </c>
      <c r="AX2598" s="178">
        <v>3535</v>
      </c>
      <c r="AY2598" s="97"/>
      <c r="AZ2598" s="97"/>
      <c r="BA2598" s="195">
        <v>500</v>
      </c>
      <c r="BD2598" s="56"/>
      <c r="CS2598" s="58">
        <f>+AL2598+AT2598</f>
        <v>500</v>
      </c>
      <c r="CT2598" s="76">
        <f>+BA2598+BG2598+BM2598+BS2598+BY2598+CE2598+CK2598+CQ2598</f>
        <v>500</v>
      </c>
      <c r="CU2598" s="76">
        <f>+CS2598-CT2598</f>
        <v>0</v>
      </c>
      <c r="CV2598" s="81">
        <f>+AE2598-AL2598-AT2598</f>
        <v>0</v>
      </c>
    </row>
    <row r="2599" spans="1:100" ht="12.75">
      <c r="A2599" s="56" t="s">
        <v>885</v>
      </c>
      <c r="B2599" s="13">
        <v>76</v>
      </c>
      <c r="C2599" s="15" t="s">
        <v>402</v>
      </c>
      <c r="D2599" s="15" t="s">
        <v>403</v>
      </c>
      <c r="E2599" s="13"/>
      <c r="F2599" s="13"/>
      <c r="G2599" s="13" t="s">
        <v>264</v>
      </c>
      <c r="H2599" s="13">
        <v>1</v>
      </c>
      <c r="I2599" s="55">
        <v>94.5</v>
      </c>
      <c r="J2599" s="55">
        <v>30999</v>
      </c>
      <c r="K2599" s="15">
        <v>0</v>
      </c>
      <c r="L2599" s="15" t="s">
        <v>41</v>
      </c>
      <c r="M2599" s="62" t="s">
        <v>14</v>
      </c>
      <c r="N2599" s="56" t="s">
        <v>179</v>
      </c>
      <c r="O2599" s="56" t="s">
        <v>886</v>
      </c>
      <c r="S2599" s="56" t="s">
        <v>465</v>
      </c>
      <c r="T2599" s="57" t="s">
        <v>264</v>
      </c>
      <c r="U2599" s="57">
        <v>1</v>
      </c>
      <c r="V2599" s="125">
        <v>94.5</v>
      </c>
      <c r="W2599" s="125" t="s">
        <v>1017</v>
      </c>
      <c r="X2599" s="65">
        <v>45475</v>
      </c>
      <c r="Y2599" s="65">
        <v>45518</v>
      </c>
      <c r="Z2599" s="69" t="s">
        <v>1080</v>
      </c>
      <c r="AA2599" s="322">
        <v>30000</v>
      </c>
      <c r="AB2599" s="56">
        <v>39</v>
      </c>
      <c r="AC2599" s="56">
        <v>5</v>
      </c>
      <c r="AD2599" s="65">
        <v>45675</v>
      </c>
      <c r="AE2599" s="117">
        <v>500</v>
      </c>
      <c r="AF2599" s="117"/>
      <c r="AG2599" s="57" t="s">
        <v>441</v>
      </c>
      <c r="AH2599" s="68">
        <v>45687</v>
      </c>
      <c r="AI2599" s="68"/>
      <c r="AJ2599" s="68"/>
      <c r="AK2599" s="57" t="s">
        <v>1410</v>
      </c>
      <c r="AL2599" s="58">
        <v>500</v>
      </c>
      <c r="AN2599" s="58" t="s">
        <v>1419</v>
      </c>
      <c r="AP2599" s="58"/>
      <c r="AQ2599" s="58"/>
      <c r="AR2599" s="58"/>
      <c r="AW2599" s="177">
        <v>45687</v>
      </c>
      <c r="AX2599" s="178">
        <v>3673</v>
      </c>
      <c r="AY2599" s="97"/>
      <c r="AZ2599" s="97"/>
      <c r="BA2599" s="195">
        <v>500</v>
      </c>
      <c r="BD2599" s="56"/>
      <c r="CS2599" s="58">
        <f>+AL2599+AT2599</f>
        <v>500</v>
      </c>
      <c r="CT2599" s="76">
        <f>+BA2599+BG2599+BM2599+BS2599+BY2599+CE2599+CK2599+CQ2599</f>
        <v>500</v>
      </c>
      <c r="CU2599" s="76">
        <f>+CS2599-CT2599</f>
        <v>0</v>
      </c>
      <c r="CV2599" s="81">
        <f>+AE2599-AL2599-AT2599</f>
        <v>0</v>
      </c>
    </row>
    <row r="2600" spans="1:100" ht="12.75">
      <c r="A2600" s="56" t="s">
        <v>885</v>
      </c>
      <c r="B2600" s="13">
        <v>76</v>
      </c>
      <c r="C2600" s="15" t="s">
        <v>402</v>
      </c>
      <c r="D2600" s="15" t="s">
        <v>403</v>
      </c>
      <c r="E2600" s="13"/>
      <c r="F2600" s="13"/>
      <c r="G2600" s="13" t="s">
        <v>264</v>
      </c>
      <c r="H2600" s="13">
        <v>1</v>
      </c>
      <c r="I2600" s="55">
        <v>94.5</v>
      </c>
      <c r="J2600" s="55">
        <v>30999</v>
      </c>
      <c r="K2600" s="15">
        <v>0</v>
      </c>
      <c r="L2600" s="15" t="s">
        <v>41</v>
      </c>
      <c r="M2600" s="62" t="s">
        <v>14</v>
      </c>
      <c r="N2600" s="56" t="s">
        <v>179</v>
      </c>
      <c r="O2600" s="56" t="s">
        <v>886</v>
      </c>
      <c r="S2600" s="56" t="s">
        <v>465</v>
      </c>
      <c r="T2600" s="57" t="s">
        <v>264</v>
      </c>
      <c r="U2600" s="57">
        <v>1</v>
      </c>
      <c r="V2600" s="125">
        <v>94.5</v>
      </c>
      <c r="W2600" s="125" t="s">
        <v>1017</v>
      </c>
      <c r="X2600" s="65">
        <v>45475</v>
      </c>
      <c r="Y2600" s="65">
        <v>45518</v>
      </c>
      <c r="Z2600" s="69" t="s">
        <v>1080</v>
      </c>
      <c r="AA2600" s="322">
        <v>30000</v>
      </c>
      <c r="AB2600" s="56">
        <v>39</v>
      </c>
      <c r="AC2600" s="56">
        <v>6</v>
      </c>
      <c r="AD2600" s="65">
        <v>45706</v>
      </c>
      <c r="AE2600" s="117">
        <v>500</v>
      </c>
      <c r="AF2600" s="117"/>
      <c r="AG2600" s="57" t="s">
        <v>441</v>
      </c>
      <c r="AH2600" s="68">
        <v>45715</v>
      </c>
      <c r="AI2600" s="68"/>
      <c r="AJ2600" s="68"/>
      <c r="AK2600" s="57" t="s">
        <v>1411</v>
      </c>
      <c r="AL2600" s="58">
        <v>500</v>
      </c>
      <c r="AN2600" s="58" t="s">
        <v>1420</v>
      </c>
      <c r="AP2600" s="58"/>
      <c r="AQ2600" s="58"/>
      <c r="AR2600" s="58"/>
      <c r="AW2600" s="177">
        <v>45716</v>
      </c>
      <c r="AX2600" s="178">
        <v>3821</v>
      </c>
      <c r="AY2600" s="97"/>
      <c r="AZ2600" s="97"/>
      <c r="BA2600" s="195">
        <v>500</v>
      </c>
      <c r="BD2600" s="56"/>
      <c r="CS2600" s="58">
        <f>+AL2600+AT2600</f>
        <v>500</v>
      </c>
      <c r="CT2600" s="76">
        <f>+BA2600+BG2600+BM2600+BS2600+BY2600+CE2600+CK2600+CQ2600</f>
        <v>500</v>
      </c>
      <c r="CU2600" s="76">
        <f>+CS2600-CT2600</f>
        <v>0</v>
      </c>
      <c r="CV2600" s="81">
        <f>+AE2600-AL2600-AT2600</f>
        <v>0</v>
      </c>
    </row>
    <row r="2601" spans="1:100" ht="12.75">
      <c r="A2601" s="56" t="s">
        <v>885</v>
      </c>
      <c r="B2601" s="13">
        <v>76</v>
      </c>
      <c r="C2601" s="15" t="s">
        <v>402</v>
      </c>
      <c r="D2601" s="15" t="s">
        <v>403</v>
      </c>
      <c r="E2601" s="13"/>
      <c r="F2601" s="13"/>
      <c r="G2601" s="13" t="s">
        <v>264</v>
      </c>
      <c r="H2601" s="13">
        <v>1</v>
      </c>
      <c r="I2601" s="55">
        <v>94.5</v>
      </c>
      <c r="J2601" s="55">
        <v>30999</v>
      </c>
      <c r="K2601" s="15">
        <v>0</v>
      </c>
      <c r="L2601" s="15" t="s">
        <v>41</v>
      </c>
      <c r="M2601" s="62" t="s">
        <v>14</v>
      </c>
      <c r="N2601" s="56" t="s">
        <v>179</v>
      </c>
      <c r="O2601" s="56" t="s">
        <v>886</v>
      </c>
      <c r="S2601" s="56" t="s">
        <v>465</v>
      </c>
      <c r="T2601" s="57" t="s">
        <v>264</v>
      </c>
      <c r="U2601" s="57">
        <v>1</v>
      </c>
      <c r="V2601" s="125">
        <v>94.5</v>
      </c>
      <c r="W2601" s="125" t="s">
        <v>1017</v>
      </c>
      <c r="X2601" s="65">
        <v>45475</v>
      </c>
      <c r="Y2601" s="65">
        <v>45518</v>
      </c>
      <c r="Z2601" s="69" t="s">
        <v>1080</v>
      </c>
      <c r="AA2601" s="322">
        <v>30000</v>
      </c>
      <c r="AB2601" s="56">
        <v>39</v>
      </c>
      <c r="AC2601" s="56">
        <v>7</v>
      </c>
      <c r="AD2601" s="65">
        <v>45734</v>
      </c>
      <c r="AE2601" s="117">
        <v>500</v>
      </c>
      <c r="AF2601" s="117"/>
      <c r="AG2601" s="57" t="s">
        <v>441</v>
      </c>
      <c r="AH2601" s="68">
        <v>45744</v>
      </c>
      <c r="AI2601" s="68"/>
      <c r="AJ2601" s="68"/>
      <c r="AK2601" s="57" t="s">
        <v>1412</v>
      </c>
      <c r="AL2601" s="58">
        <v>500</v>
      </c>
      <c r="AN2601" s="58" t="s">
        <v>1421</v>
      </c>
      <c r="AP2601" s="58"/>
      <c r="AQ2601" s="58"/>
      <c r="AR2601" s="58"/>
      <c r="AW2601" s="177">
        <v>45744</v>
      </c>
      <c r="AX2601" s="178">
        <v>3937</v>
      </c>
      <c r="AY2601" s="97"/>
      <c r="AZ2601" s="97"/>
      <c r="BA2601" s="195">
        <v>500</v>
      </c>
      <c r="BD2601" s="56"/>
      <c r="CS2601" s="58">
        <f>+AL2601+AT2601</f>
        <v>500</v>
      </c>
      <c r="CT2601" s="76">
        <f>+BA2601+BG2601+BM2601+BS2601+BY2601+CE2601+CK2601+CQ2601</f>
        <v>500</v>
      </c>
      <c r="CU2601" s="76">
        <f>+CS2601-CT2601</f>
        <v>0</v>
      </c>
      <c r="CV2601" s="81">
        <f>+AE2601-AL2601-AT2601</f>
        <v>0</v>
      </c>
    </row>
    <row r="2602" spans="1:100" ht="12.75">
      <c r="A2602" s="56" t="s">
        <v>885</v>
      </c>
      <c r="B2602" s="13">
        <v>76</v>
      </c>
      <c r="C2602" s="15" t="s">
        <v>402</v>
      </c>
      <c r="D2602" s="15" t="s">
        <v>403</v>
      </c>
      <c r="E2602" s="13"/>
      <c r="F2602" s="13"/>
      <c r="G2602" s="13" t="s">
        <v>264</v>
      </c>
      <c r="H2602" s="13">
        <v>1</v>
      </c>
      <c r="I2602" s="55">
        <v>94.5</v>
      </c>
      <c r="J2602" s="55">
        <v>30999</v>
      </c>
      <c r="K2602" s="15">
        <v>0</v>
      </c>
      <c r="L2602" s="15" t="s">
        <v>41</v>
      </c>
      <c r="M2602" s="62" t="s">
        <v>14</v>
      </c>
      <c r="N2602" s="56" t="s">
        <v>179</v>
      </c>
      <c r="O2602" s="56" t="s">
        <v>886</v>
      </c>
      <c r="S2602" s="56" t="s">
        <v>465</v>
      </c>
      <c r="T2602" s="57" t="s">
        <v>264</v>
      </c>
      <c r="U2602" s="57">
        <v>1</v>
      </c>
      <c r="V2602" s="125">
        <v>94.5</v>
      </c>
      <c r="W2602" s="125" t="s">
        <v>1017</v>
      </c>
      <c r="X2602" s="65">
        <v>45475</v>
      </c>
      <c r="Y2602" s="65">
        <v>45518</v>
      </c>
      <c r="Z2602" s="69" t="s">
        <v>1080</v>
      </c>
      <c r="AA2602" s="322">
        <v>30000</v>
      </c>
      <c r="AB2602" s="56">
        <v>39</v>
      </c>
      <c r="AC2602" s="56">
        <v>8</v>
      </c>
      <c r="AD2602" s="65">
        <v>45765</v>
      </c>
      <c r="AE2602" s="117">
        <v>500</v>
      </c>
      <c r="AF2602" s="117"/>
      <c r="AG2602" s="57" t="s">
        <v>441</v>
      </c>
      <c r="AH2602" s="68">
        <v>45777</v>
      </c>
      <c r="AI2602" s="68"/>
      <c r="AJ2602" s="68"/>
      <c r="AK2602" s="57" t="s">
        <v>1413</v>
      </c>
      <c r="AL2602" s="58">
        <v>500</v>
      </c>
      <c r="AN2602" s="58" t="s">
        <v>1422</v>
      </c>
      <c r="AP2602" s="58"/>
      <c r="AQ2602" s="58"/>
      <c r="AR2602" s="58"/>
      <c r="AW2602" s="309">
        <v>45777</v>
      </c>
      <c r="AX2602" s="314">
        <v>4086</v>
      </c>
      <c r="AY2602" s="97"/>
      <c r="AZ2602" s="97"/>
      <c r="BA2602" s="316">
        <v>500</v>
      </c>
      <c r="BD2602" s="56"/>
      <c r="CS2602" s="58">
        <f>+AL2602+AT2602</f>
        <v>500</v>
      </c>
      <c r="CT2602" s="76">
        <f>+BA2602+BG2602+BM2602+BS2602+BY2602+CE2602+CK2602+CQ2602</f>
        <v>500</v>
      </c>
      <c r="CU2602" s="76">
        <f>+CS2602-CT2602</f>
        <v>0</v>
      </c>
      <c r="CV2602" s="81">
        <f>+AE2602-AL2602-AT2602</f>
        <v>0</v>
      </c>
    </row>
    <row r="2603" spans="1:100" ht="12.75">
      <c r="A2603" s="56" t="s">
        <v>885</v>
      </c>
      <c r="B2603" s="13">
        <v>76</v>
      </c>
      <c r="C2603" s="15" t="s">
        <v>402</v>
      </c>
      <c r="D2603" s="15" t="s">
        <v>403</v>
      </c>
      <c r="E2603" s="13"/>
      <c r="F2603" s="13"/>
      <c r="G2603" s="13" t="s">
        <v>264</v>
      </c>
      <c r="H2603" s="13">
        <v>1</v>
      </c>
      <c r="I2603" s="55">
        <v>94.5</v>
      </c>
      <c r="J2603" s="55">
        <v>30999</v>
      </c>
      <c r="K2603" s="15">
        <v>0</v>
      </c>
      <c r="L2603" s="15" t="s">
        <v>41</v>
      </c>
      <c r="M2603" s="62" t="s">
        <v>14</v>
      </c>
      <c r="N2603" s="56" t="s">
        <v>179</v>
      </c>
      <c r="O2603" s="56" t="s">
        <v>886</v>
      </c>
      <c r="S2603" s="56" t="s">
        <v>465</v>
      </c>
      <c r="T2603" s="57" t="s">
        <v>264</v>
      </c>
      <c r="U2603" s="57">
        <v>1</v>
      </c>
      <c r="V2603" s="125">
        <v>94.5</v>
      </c>
      <c r="W2603" s="125" t="s">
        <v>1017</v>
      </c>
      <c r="X2603" s="65">
        <v>45475</v>
      </c>
      <c r="Y2603" s="65">
        <v>45518</v>
      </c>
      <c r="Z2603" s="69" t="s">
        <v>1080</v>
      </c>
      <c r="AA2603" s="322">
        <v>30000</v>
      </c>
      <c r="AB2603" s="56">
        <v>39</v>
      </c>
      <c r="AC2603" s="56">
        <v>9</v>
      </c>
      <c r="AD2603" s="65">
        <v>45795</v>
      </c>
      <c r="AE2603" s="117">
        <v>500</v>
      </c>
      <c r="AF2603" s="117"/>
      <c r="AG2603" s="57" t="s">
        <v>441</v>
      </c>
      <c r="AH2603" s="68">
        <v>45807</v>
      </c>
      <c r="AI2603" s="68"/>
      <c r="AJ2603" s="68"/>
      <c r="AK2603" s="57" t="s">
        <v>1414</v>
      </c>
      <c r="AL2603" s="58">
        <v>500</v>
      </c>
      <c r="AN2603" s="58" t="s">
        <v>1423</v>
      </c>
      <c r="AP2603" s="58"/>
      <c r="AQ2603" s="58"/>
      <c r="AR2603" s="58"/>
      <c r="AW2603" s="177">
        <v>45807</v>
      </c>
      <c r="AX2603" s="178">
        <v>4227</v>
      </c>
      <c r="AY2603" s="97"/>
      <c r="AZ2603" s="97"/>
      <c r="BA2603" s="195">
        <v>500</v>
      </c>
      <c r="BD2603" s="56"/>
      <c r="CS2603" s="58">
        <f>+AL2603+AT2603</f>
        <v>500</v>
      </c>
      <c r="CT2603" s="76">
        <f>+BA2603+BG2603+BM2603+BS2603+BY2603+CE2603+CK2603+CQ2603</f>
        <v>500</v>
      </c>
      <c r="CU2603" s="76">
        <f>+CS2603-CT2603</f>
        <v>0</v>
      </c>
      <c r="CV2603" s="81">
        <f>+AE2603-AL2603-AT2603</f>
        <v>0</v>
      </c>
    </row>
    <row r="2604" spans="1:100" ht="12.75">
      <c r="A2604" s="56" t="s">
        <v>885</v>
      </c>
      <c r="B2604" s="13">
        <v>76</v>
      </c>
      <c r="C2604" s="15" t="s">
        <v>402</v>
      </c>
      <c r="D2604" s="15" t="s">
        <v>403</v>
      </c>
      <c r="E2604" s="13"/>
      <c r="F2604" s="13"/>
      <c r="G2604" s="13" t="s">
        <v>264</v>
      </c>
      <c r="H2604" s="13">
        <v>1</v>
      </c>
      <c r="I2604" s="55">
        <v>94.5</v>
      </c>
      <c r="J2604" s="55">
        <v>30999</v>
      </c>
      <c r="K2604" s="15">
        <v>0</v>
      </c>
      <c r="L2604" s="15" t="s">
        <v>41</v>
      </c>
      <c r="M2604" s="62" t="s">
        <v>14</v>
      </c>
      <c r="N2604" s="56" t="s">
        <v>179</v>
      </c>
      <c r="O2604" s="56" t="s">
        <v>886</v>
      </c>
      <c r="S2604" s="56" t="s">
        <v>465</v>
      </c>
      <c r="T2604" s="57" t="s">
        <v>264</v>
      </c>
      <c r="U2604" s="57">
        <v>1</v>
      </c>
      <c r="V2604" s="125">
        <v>94.5</v>
      </c>
      <c r="W2604" s="125" t="s">
        <v>1017</v>
      </c>
      <c r="X2604" s="65">
        <v>45475</v>
      </c>
      <c r="Y2604" s="65">
        <v>45518</v>
      </c>
      <c r="Z2604" s="69" t="s">
        <v>1080</v>
      </c>
      <c r="AA2604" s="322">
        <v>30000</v>
      </c>
      <c r="AB2604" s="56">
        <v>39</v>
      </c>
      <c r="AC2604" s="56">
        <v>10</v>
      </c>
      <c r="AD2604" s="65">
        <v>45826</v>
      </c>
      <c r="AE2604" s="117">
        <v>500</v>
      </c>
      <c r="AF2604" s="117"/>
      <c r="AG2604" s="57" t="s">
        <v>441</v>
      </c>
      <c r="AH2604" s="68">
        <v>45838</v>
      </c>
      <c r="AI2604" s="68"/>
      <c r="AJ2604" s="68"/>
      <c r="AK2604" s="57" t="s">
        <v>1415</v>
      </c>
      <c r="AL2604" s="58">
        <v>500</v>
      </c>
      <c r="AN2604" s="58" t="s">
        <v>1424</v>
      </c>
      <c r="AP2604" s="58"/>
      <c r="AQ2604" s="58"/>
      <c r="AR2604" s="58"/>
      <c r="AW2604" s="177">
        <v>45837</v>
      </c>
      <c r="AX2604" s="178">
        <v>4349</v>
      </c>
      <c r="AY2604" s="97"/>
      <c r="AZ2604" s="97"/>
      <c r="BA2604" s="195">
        <v>500</v>
      </c>
      <c r="BD2604" s="56"/>
      <c r="CS2604" s="58">
        <f>+AL2604+AT2604</f>
        <v>500</v>
      </c>
      <c r="CT2604" s="76">
        <f>+BA2604+BG2604+BM2604+BS2604+BY2604+CE2604+CK2604+CQ2604</f>
        <v>500</v>
      </c>
      <c r="CU2604" s="76">
        <f>+CS2604-CT2604</f>
        <v>0</v>
      </c>
      <c r="CV2604" s="81">
        <f>+AE2604-AL2604-AT2604</f>
        <v>0</v>
      </c>
    </row>
    <row r="2605" spans="1:100" ht="12.75">
      <c r="A2605" s="56" t="s">
        <v>885</v>
      </c>
      <c r="B2605" s="13">
        <v>76</v>
      </c>
      <c r="C2605" s="15" t="s">
        <v>402</v>
      </c>
      <c r="D2605" s="15" t="s">
        <v>403</v>
      </c>
      <c r="E2605" s="13"/>
      <c r="F2605" s="13"/>
      <c r="G2605" s="13" t="s">
        <v>264</v>
      </c>
      <c r="H2605" s="13">
        <v>1</v>
      </c>
      <c r="I2605" s="55">
        <v>94.5</v>
      </c>
      <c r="J2605" s="55">
        <v>30999</v>
      </c>
      <c r="K2605" s="15">
        <v>0</v>
      </c>
      <c r="L2605" s="15" t="s">
        <v>41</v>
      </c>
      <c r="M2605" s="62" t="s">
        <v>14</v>
      </c>
      <c r="N2605" s="56" t="s">
        <v>179</v>
      </c>
      <c r="O2605" s="56" t="s">
        <v>886</v>
      </c>
      <c r="S2605" s="56" t="s">
        <v>465</v>
      </c>
      <c r="T2605" s="57" t="s">
        <v>264</v>
      </c>
      <c r="U2605" s="57">
        <v>1</v>
      </c>
      <c r="V2605" s="125">
        <v>94.5</v>
      </c>
      <c r="W2605" s="125" t="s">
        <v>1017</v>
      </c>
      <c r="X2605" s="65">
        <v>45475</v>
      </c>
      <c r="Y2605" s="65">
        <v>45518</v>
      </c>
      <c r="Z2605" s="69" t="s">
        <v>1080</v>
      </c>
      <c r="AA2605" s="322">
        <v>30000</v>
      </c>
      <c r="AB2605" s="56">
        <v>39</v>
      </c>
      <c r="AC2605" s="56">
        <v>11</v>
      </c>
      <c r="AD2605" s="65">
        <v>45856</v>
      </c>
      <c r="AE2605" s="117">
        <v>500</v>
      </c>
      <c r="AF2605" s="117"/>
      <c r="AG2605" s="57" t="s">
        <v>441</v>
      </c>
      <c r="AH2605" s="68">
        <v>45862</v>
      </c>
      <c r="AI2605" s="68"/>
      <c r="AJ2605" s="68"/>
      <c r="AK2605" s="57" t="s">
        <v>1416</v>
      </c>
      <c r="AL2605" s="58">
        <v>500</v>
      </c>
      <c r="AN2605" s="58" t="s">
        <v>1425</v>
      </c>
      <c r="AP2605" s="58"/>
      <c r="AQ2605" s="58"/>
      <c r="AR2605" s="58"/>
      <c r="AW2605" s="177">
        <v>45862</v>
      </c>
      <c r="AX2605" s="178">
        <v>4466</v>
      </c>
      <c r="AY2605" s="97"/>
      <c r="AZ2605" s="97"/>
      <c r="BA2605" s="195">
        <v>500</v>
      </c>
      <c r="BD2605" s="56"/>
      <c r="CS2605" s="58">
        <f>+AL2605+AT2605</f>
        <v>500</v>
      </c>
      <c r="CT2605" s="76">
        <f>+BA2605+BG2605+BM2605+BS2605+BY2605+CE2605+CK2605+CQ2605</f>
        <v>500</v>
      </c>
      <c r="CU2605" s="76">
        <f>+CS2605-CT2605</f>
        <v>0</v>
      </c>
      <c r="CV2605" s="81">
        <f>+AE2605-AL2605-AT2605</f>
        <v>0</v>
      </c>
    </row>
    <row r="2606" spans="1:100" ht="12.75">
      <c r="A2606" s="56" t="s">
        <v>885</v>
      </c>
      <c r="B2606" s="13">
        <v>76</v>
      </c>
      <c r="C2606" s="15" t="s">
        <v>402</v>
      </c>
      <c r="D2606" s="15" t="s">
        <v>403</v>
      </c>
      <c r="E2606" s="13"/>
      <c r="F2606" s="13"/>
      <c r="G2606" s="13" t="s">
        <v>264</v>
      </c>
      <c r="H2606" s="13">
        <v>1</v>
      </c>
      <c r="I2606" s="55">
        <v>94.5</v>
      </c>
      <c r="J2606" s="55">
        <v>30999</v>
      </c>
      <c r="K2606" s="15">
        <v>0</v>
      </c>
      <c r="L2606" s="15" t="s">
        <v>41</v>
      </c>
      <c r="M2606" s="62" t="s">
        <v>14</v>
      </c>
      <c r="N2606" s="56" t="s">
        <v>179</v>
      </c>
      <c r="O2606" s="56" t="s">
        <v>886</v>
      </c>
      <c r="S2606" s="56" t="s">
        <v>465</v>
      </c>
      <c r="T2606" s="57" t="s">
        <v>264</v>
      </c>
      <c r="U2606" s="57">
        <v>1</v>
      </c>
      <c r="V2606" s="125">
        <v>94.5</v>
      </c>
      <c r="W2606" s="125" t="s">
        <v>1017</v>
      </c>
      <c r="X2606" s="65">
        <v>45475</v>
      </c>
      <c r="Y2606" s="65">
        <v>45518</v>
      </c>
      <c r="Z2606" s="69" t="s">
        <v>1080</v>
      </c>
      <c r="AA2606" s="322">
        <v>30000</v>
      </c>
      <c r="AB2606" s="56">
        <v>39</v>
      </c>
      <c r="AC2606" s="56">
        <v>12</v>
      </c>
      <c r="AD2606" s="65">
        <v>45887</v>
      </c>
      <c r="AE2606" s="117">
        <v>500</v>
      </c>
      <c r="AF2606" s="117"/>
      <c r="AG2606" s="57" t="s">
        <v>441</v>
      </c>
      <c r="AH2606" s="68">
        <v>45898</v>
      </c>
      <c r="AI2606" s="68"/>
      <c r="AJ2606" s="68"/>
      <c r="AK2606" s="57" t="s">
        <v>1417</v>
      </c>
      <c r="AL2606" s="58">
        <v>500</v>
      </c>
      <c r="AN2606" s="58" t="s">
        <v>1426</v>
      </c>
      <c r="AP2606" s="58"/>
      <c r="AQ2606" s="58"/>
      <c r="AR2606" s="58"/>
      <c r="AW2606" s="177">
        <v>45898</v>
      </c>
      <c r="AX2606" s="178">
        <v>4627</v>
      </c>
      <c r="AY2606" s="97"/>
      <c r="AZ2606" s="97"/>
      <c r="BA2606" s="195">
        <v>500</v>
      </c>
      <c r="BD2606" s="56"/>
      <c r="CS2606" s="58">
        <f>+AL2606+AT2606</f>
        <v>500</v>
      </c>
      <c r="CT2606" s="76">
        <f>+BA2606+BG2606+BM2606+BS2606+BY2606+CE2606+CK2606+CQ2606</f>
        <v>500</v>
      </c>
      <c r="CU2606" s="76">
        <f>+CS2606-CT2606</f>
        <v>0</v>
      </c>
      <c r="CV2606" s="81">
        <f>+AE2606-AL2606-AT2606</f>
        <v>0</v>
      </c>
    </row>
    <row r="2607" spans="1:100" ht="12.75">
      <c r="A2607" s="56" t="s">
        <v>885</v>
      </c>
      <c r="B2607" s="13">
        <v>76</v>
      </c>
      <c r="C2607" s="15" t="s">
        <v>402</v>
      </c>
      <c r="D2607" s="15" t="s">
        <v>403</v>
      </c>
      <c r="E2607" s="13"/>
      <c r="F2607" s="13"/>
      <c r="G2607" s="13" t="s">
        <v>264</v>
      </c>
      <c r="H2607" s="13">
        <v>1</v>
      </c>
      <c r="I2607" s="55">
        <v>94.5</v>
      </c>
      <c r="J2607" s="55">
        <v>30999</v>
      </c>
      <c r="K2607" s="15">
        <v>0</v>
      </c>
      <c r="L2607" s="15" t="s">
        <v>41</v>
      </c>
      <c r="M2607" s="62" t="s">
        <v>14</v>
      </c>
      <c r="N2607" s="56" t="s">
        <v>179</v>
      </c>
      <c r="O2607" s="56" t="s">
        <v>886</v>
      </c>
      <c r="S2607" s="56" t="s">
        <v>465</v>
      </c>
      <c r="T2607" s="57" t="s">
        <v>264</v>
      </c>
      <c r="U2607" s="57">
        <v>1</v>
      </c>
      <c r="V2607" s="125">
        <v>94.5</v>
      </c>
      <c r="W2607" s="125" t="s">
        <v>1017</v>
      </c>
      <c r="X2607" s="65">
        <v>45475</v>
      </c>
      <c r="Y2607" s="65">
        <v>45518</v>
      </c>
      <c r="Z2607" s="69" t="s">
        <v>1080</v>
      </c>
      <c r="AA2607" s="322">
        <v>30000</v>
      </c>
      <c r="AB2607" s="56">
        <v>39</v>
      </c>
      <c r="AC2607" s="56">
        <v>13</v>
      </c>
      <c r="AD2607" s="65">
        <v>45918</v>
      </c>
      <c r="AE2607" s="117">
        <v>500</v>
      </c>
      <c r="AF2607" s="117"/>
      <c r="AG2607" s="57" t="s">
        <v>441</v>
      </c>
      <c r="AH2607" s="68">
        <v>45929</v>
      </c>
      <c r="AI2607" s="68"/>
      <c r="AJ2607" s="68"/>
      <c r="AK2607" s="57" t="s">
        <v>1418</v>
      </c>
      <c r="AL2607" s="58">
        <v>500</v>
      </c>
      <c r="AN2607" s="58" t="s">
        <v>1427</v>
      </c>
      <c r="AP2607" s="58"/>
      <c r="AQ2607" s="58"/>
      <c r="AR2607" s="58"/>
      <c r="AW2607" s="177">
        <v>45929</v>
      </c>
      <c r="AX2607" s="178">
        <v>4827</v>
      </c>
      <c r="AY2607" s="97"/>
      <c r="AZ2607" s="97"/>
      <c r="BA2607" s="195">
        <v>500</v>
      </c>
      <c r="BD2607" s="56"/>
      <c r="CS2607" s="58">
        <f>+AL2607+AT2607</f>
        <v>500</v>
      </c>
      <c r="CT2607" s="76">
        <f>+BA2607+BG2607+BM2607+BS2607+BY2607+CE2607+CK2607+CQ2607</f>
        <v>500</v>
      </c>
      <c r="CU2607" s="76">
        <f>+CS2607-CT2607</f>
        <v>0</v>
      </c>
      <c r="CV2607" s="81">
        <f>+AE2607-AL2607-AT2607</f>
        <v>0</v>
      </c>
    </row>
    <row r="2608" spans="1:100">
      <c r="A2608" s="56" t="s">
        <v>885</v>
      </c>
      <c r="B2608" s="13">
        <v>76</v>
      </c>
      <c r="C2608" s="15" t="s">
        <v>402</v>
      </c>
      <c r="D2608" s="15" t="s">
        <v>403</v>
      </c>
      <c r="E2608" s="13"/>
      <c r="F2608" s="13"/>
      <c r="G2608" s="13" t="s">
        <v>264</v>
      </c>
      <c r="H2608" s="13">
        <v>1</v>
      </c>
      <c r="I2608" s="55">
        <v>94.5</v>
      </c>
      <c r="J2608" s="55">
        <v>30999</v>
      </c>
      <c r="K2608" s="15">
        <v>0</v>
      </c>
      <c r="L2608" s="15" t="s">
        <v>41</v>
      </c>
      <c r="M2608" s="62" t="s">
        <v>14</v>
      </c>
      <c r="N2608" s="56" t="s">
        <v>179</v>
      </c>
      <c r="O2608" s="56" t="s">
        <v>886</v>
      </c>
      <c r="S2608" s="56" t="s">
        <v>465</v>
      </c>
      <c r="T2608" s="57" t="s">
        <v>264</v>
      </c>
      <c r="U2608" s="57">
        <v>1</v>
      </c>
      <c r="V2608" s="125">
        <v>94.5</v>
      </c>
      <c r="W2608" s="125" t="s">
        <v>1017</v>
      </c>
      <c r="X2608" s="65">
        <v>45475</v>
      </c>
      <c r="Y2608" s="65">
        <v>45518</v>
      </c>
      <c r="Z2608" s="69" t="s">
        <v>1080</v>
      </c>
      <c r="AA2608" s="322">
        <v>30000</v>
      </c>
      <c r="AB2608" s="56">
        <v>39</v>
      </c>
      <c r="AC2608" s="56">
        <v>14</v>
      </c>
      <c r="AD2608" s="65">
        <v>45948</v>
      </c>
      <c r="AE2608" s="117">
        <v>500</v>
      </c>
      <c r="AF2608" s="117"/>
      <c r="AG2608" s="57"/>
      <c r="AP2608" s="58"/>
      <c r="AQ2608" s="58"/>
      <c r="AR2608" s="58"/>
      <c r="AW2608" s="56"/>
      <c r="BD2608" s="56"/>
      <c r="CS2608" s="58">
        <f>+AL2608+AT2608</f>
        <v>0</v>
      </c>
      <c r="CT2608" s="76">
        <f>+BA2608+BG2608+BM2608+BS2608+BY2608+CE2608+CK2608+CQ2608</f>
        <v>0</v>
      </c>
      <c r="CU2608" s="76">
        <f>+CS2608-CT2608</f>
        <v>0</v>
      </c>
      <c r="CV2608" s="81">
        <f>+AE2608-AL2608-AT2608</f>
        <v>500</v>
      </c>
    </row>
    <row r="2609" spans="1:100">
      <c r="A2609" s="56" t="s">
        <v>885</v>
      </c>
      <c r="B2609" s="13">
        <v>76</v>
      </c>
      <c r="C2609" s="15" t="s">
        <v>402</v>
      </c>
      <c r="D2609" s="15" t="s">
        <v>403</v>
      </c>
      <c r="E2609" s="13"/>
      <c r="F2609" s="13"/>
      <c r="G2609" s="13" t="s">
        <v>264</v>
      </c>
      <c r="H2609" s="13">
        <v>1</v>
      </c>
      <c r="I2609" s="55">
        <v>94.5</v>
      </c>
      <c r="J2609" s="55">
        <v>30999</v>
      </c>
      <c r="K2609" s="15">
        <v>0</v>
      </c>
      <c r="L2609" s="15" t="s">
        <v>41</v>
      </c>
      <c r="M2609" s="62" t="s">
        <v>14</v>
      </c>
      <c r="N2609" s="56" t="s">
        <v>179</v>
      </c>
      <c r="O2609" s="56" t="s">
        <v>886</v>
      </c>
      <c r="S2609" s="56" t="s">
        <v>465</v>
      </c>
      <c r="T2609" s="57" t="s">
        <v>264</v>
      </c>
      <c r="U2609" s="57">
        <v>1</v>
      </c>
      <c r="V2609" s="125">
        <v>94.5</v>
      </c>
      <c r="W2609" s="125" t="s">
        <v>1017</v>
      </c>
      <c r="X2609" s="65">
        <v>45475</v>
      </c>
      <c r="Y2609" s="65">
        <v>45518</v>
      </c>
      <c r="Z2609" s="69" t="s">
        <v>1080</v>
      </c>
      <c r="AA2609" s="322">
        <v>30000</v>
      </c>
      <c r="AB2609" s="56">
        <v>39</v>
      </c>
      <c r="AC2609" s="56">
        <v>15</v>
      </c>
      <c r="AD2609" s="65">
        <v>45979</v>
      </c>
      <c r="AE2609" s="117">
        <v>500</v>
      </c>
      <c r="AF2609" s="117"/>
      <c r="AP2609" s="58"/>
      <c r="AQ2609" s="58"/>
      <c r="AR2609" s="58"/>
      <c r="AW2609" s="56"/>
      <c r="BD2609" s="56"/>
      <c r="CS2609" s="58">
        <f>+AL2609+AT2609</f>
        <v>0</v>
      </c>
      <c r="CT2609" s="76">
        <f>+BA2609+BG2609+BM2609+BS2609+BY2609+CE2609+CK2609+CQ2609</f>
        <v>0</v>
      </c>
      <c r="CU2609" s="76">
        <f>+CS2609-CT2609</f>
        <v>0</v>
      </c>
      <c r="CV2609" s="81">
        <f>+AE2609-AL2609-AT2609</f>
        <v>500</v>
      </c>
    </row>
    <row r="2610" spans="1:100" ht="12.75">
      <c r="A2610" s="56" t="s">
        <v>885</v>
      </c>
      <c r="B2610" s="13">
        <v>76</v>
      </c>
      <c r="C2610" s="15" t="s">
        <v>402</v>
      </c>
      <c r="D2610" s="15" t="s">
        <v>403</v>
      </c>
      <c r="E2610" s="13"/>
      <c r="F2610" s="13"/>
      <c r="G2610" s="13" t="s">
        <v>264</v>
      </c>
      <c r="H2610" s="13">
        <v>1</v>
      </c>
      <c r="I2610" s="55">
        <v>94.5</v>
      </c>
      <c r="J2610" s="55">
        <v>30999</v>
      </c>
      <c r="K2610" s="15">
        <v>0</v>
      </c>
      <c r="L2610" s="15" t="s">
        <v>41</v>
      </c>
      <c r="M2610" s="62" t="s">
        <v>14</v>
      </c>
      <c r="N2610" s="56" t="s">
        <v>179</v>
      </c>
      <c r="O2610" s="56" t="s">
        <v>886</v>
      </c>
      <c r="S2610" s="56" t="s">
        <v>465</v>
      </c>
      <c r="T2610" s="57" t="s">
        <v>264</v>
      </c>
      <c r="U2610" s="57">
        <v>1</v>
      </c>
      <c r="V2610" s="125">
        <v>94.5</v>
      </c>
      <c r="W2610" s="125" t="s">
        <v>1017</v>
      </c>
      <c r="X2610" s="65">
        <v>45475</v>
      </c>
      <c r="Y2610" s="65">
        <v>45518</v>
      </c>
      <c r="Z2610" s="69" t="s">
        <v>1080</v>
      </c>
      <c r="AA2610" s="322">
        <v>30000</v>
      </c>
      <c r="AB2610" s="56">
        <v>39</v>
      </c>
      <c r="AC2610" s="56">
        <v>16</v>
      </c>
      <c r="AD2610" s="65">
        <v>46009</v>
      </c>
      <c r="AE2610" s="117">
        <v>500</v>
      </c>
      <c r="AF2610" s="117"/>
      <c r="AP2610" s="58"/>
      <c r="AQ2610" s="58"/>
      <c r="AR2610" s="58"/>
      <c r="AW2610" s="163"/>
      <c r="AX2610" s="176"/>
      <c r="AY2610" s="165"/>
      <c r="BD2610" s="56"/>
      <c r="CS2610" s="58">
        <f>+AL2610+AT2610</f>
        <v>0</v>
      </c>
      <c r="CT2610" s="76">
        <f>+BA2610+BG2610+BM2610+BS2610+BY2610+CE2610+CK2610+CQ2610</f>
        <v>0</v>
      </c>
      <c r="CU2610" s="76">
        <f>+CS2610-CT2610</f>
        <v>0</v>
      </c>
      <c r="CV2610" s="81">
        <f>+AE2610-AL2610-AT2610</f>
        <v>500</v>
      </c>
    </row>
    <row r="2611" spans="1:100">
      <c r="A2611" s="56" t="s">
        <v>885</v>
      </c>
      <c r="B2611" s="13">
        <v>76</v>
      </c>
      <c r="C2611" s="15" t="s">
        <v>402</v>
      </c>
      <c r="D2611" s="15" t="s">
        <v>403</v>
      </c>
      <c r="E2611" s="13"/>
      <c r="F2611" s="13"/>
      <c r="G2611" s="13" t="s">
        <v>264</v>
      </c>
      <c r="H2611" s="13">
        <v>1</v>
      </c>
      <c r="I2611" s="55">
        <v>94.5</v>
      </c>
      <c r="J2611" s="55">
        <v>30999</v>
      </c>
      <c r="K2611" s="15">
        <v>0</v>
      </c>
      <c r="L2611" s="15" t="s">
        <v>41</v>
      </c>
      <c r="M2611" s="62" t="s">
        <v>14</v>
      </c>
      <c r="N2611" s="56" t="s">
        <v>179</v>
      </c>
      <c r="O2611" s="56" t="s">
        <v>886</v>
      </c>
      <c r="S2611" s="56" t="s">
        <v>465</v>
      </c>
      <c r="T2611" s="57" t="s">
        <v>264</v>
      </c>
      <c r="U2611" s="57">
        <v>1</v>
      </c>
      <c r="V2611" s="125">
        <v>94.5</v>
      </c>
      <c r="W2611" s="125" t="s">
        <v>1017</v>
      </c>
      <c r="X2611" s="65">
        <v>45475</v>
      </c>
      <c r="Y2611" s="65">
        <v>45518</v>
      </c>
      <c r="Z2611" s="69" t="s">
        <v>1080</v>
      </c>
      <c r="AA2611" s="322">
        <v>30000</v>
      </c>
      <c r="AB2611" s="56">
        <v>39</v>
      </c>
      <c r="AC2611" s="56">
        <v>17</v>
      </c>
      <c r="AD2611" s="65">
        <v>46040</v>
      </c>
      <c r="AE2611" s="117">
        <v>500</v>
      </c>
      <c r="AF2611" s="117"/>
      <c r="AP2611" s="58"/>
      <c r="AQ2611" s="58"/>
      <c r="AR2611" s="58"/>
      <c r="AW2611" s="56"/>
      <c r="BD2611" s="56"/>
      <c r="CS2611" s="58">
        <f>+AL2611+AT2611</f>
        <v>0</v>
      </c>
      <c r="CT2611" s="76">
        <f>+BA2611+BG2611+BM2611+BS2611+BY2611+CE2611+CK2611+CQ2611</f>
        <v>0</v>
      </c>
      <c r="CU2611" s="76">
        <f>+CS2611-CT2611</f>
        <v>0</v>
      </c>
      <c r="CV2611" s="81">
        <f>+AE2611-AL2611-AT2611</f>
        <v>500</v>
      </c>
    </row>
    <row r="2612" spans="1:100">
      <c r="A2612" s="56" t="s">
        <v>885</v>
      </c>
      <c r="B2612" s="13">
        <v>76</v>
      </c>
      <c r="C2612" s="15" t="s">
        <v>402</v>
      </c>
      <c r="D2612" s="15" t="s">
        <v>403</v>
      </c>
      <c r="E2612" s="13"/>
      <c r="F2612" s="13"/>
      <c r="G2612" s="13" t="s">
        <v>264</v>
      </c>
      <c r="H2612" s="13">
        <v>1</v>
      </c>
      <c r="I2612" s="55">
        <v>94.5</v>
      </c>
      <c r="J2612" s="55">
        <v>30999</v>
      </c>
      <c r="K2612" s="15">
        <v>0</v>
      </c>
      <c r="L2612" s="15" t="s">
        <v>41</v>
      </c>
      <c r="M2612" s="62" t="s">
        <v>14</v>
      </c>
      <c r="N2612" s="56" t="s">
        <v>179</v>
      </c>
      <c r="O2612" s="56" t="s">
        <v>886</v>
      </c>
      <c r="S2612" s="56" t="s">
        <v>465</v>
      </c>
      <c r="T2612" s="57" t="s">
        <v>264</v>
      </c>
      <c r="U2612" s="57">
        <v>1</v>
      </c>
      <c r="V2612" s="125">
        <v>94.5</v>
      </c>
      <c r="W2612" s="125" t="s">
        <v>1017</v>
      </c>
      <c r="X2612" s="65">
        <v>45475</v>
      </c>
      <c r="Y2612" s="65">
        <v>45518</v>
      </c>
      <c r="Z2612" s="69" t="s">
        <v>1080</v>
      </c>
      <c r="AA2612" s="322">
        <v>30000</v>
      </c>
      <c r="AB2612" s="56">
        <v>39</v>
      </c>
      <c r="AC2612" s="56">
        <v>18</v>
      </c>
      <c r="AD2612" s="65">
        <v>46071</v>
      </c>
      <c r="AE2612" s="117">
        <v>500</v>
      </c>
      <c r="AF2612" s="117"/>
      <c r="AP2612" s="58"/>
      <c r="AQ2612" s="58"/>
      <c r="AR2612" s="58"/>
      <c r="AW2612" s="56"/>
      <c r="BD2612" s="56"/>
      <c r="CS2612" s="58">
        <f>+AL2612+AT2612</f>
        <v>0</v>
      </c>
      <c r="CT2612" s="76">
        <f>+BA2612+BG2612+BM2612+BS2612+BY2612+CE2612+CK2612+CQ2612</f>
        <v>0</v>
      </c>
      <c r="CU2612" s="76">
        <f>+CS2612-CT2612</f>
        <v>0</v>
      </c>
      <c r="CV2612" s="81">
        <f>+AE2612-AL2612-AT2612</f>
        <v>500</v>
      </c>
    </row>
    <row r="2613" spans="1:100">
      <c r="A2613" s="56" t="s">
        <v>885</v>
      </c>
      <c r="B2613" s="13">
        <v>76</v>
      </c>
      <c r="C2613" s="15" t="s">
        <v>402</v>
      </c>
      <c r="D2613" s="15" t="s">
        <v>403</v>
      </c>
      <c r="E2613" s="13"/>
      <c r="F2613" s="13"/>
      <c r="G2613" s="13" t="s">
        <v>264</v>
      </c>
      <c r="H2613" s="13">
        <v>1</v>
      </c>
      <c r="I2613" s="55">
        <v>94.5</v>
      </c>
      <c r="J2613" s="55">
        <v>30999</v>
      </c>
      <c r="K2613" s="15">
        <v>0</v>
      </c>
      <c r="L2613" s="15" t="s">
        <v>41</v>
      </c>
      <c r="M2613" s="62" t="s">
        <v>14</v>
      </c>
      <c r="N2613" s="56" t="s">
        <v>179</v>
      </c>
      <c r="O2613" s="56" t="s">
        <v>886</v>
      </c>
      <c r="S2613" s="56" t="s">
        <v>465</v>
      </c>
      <c r="T2613" s="57" t="s">
        <v>264</v>
      </c>
      <c r="U2613" s="57">
        <v>1</v>
      </c>
      <c r="V2613" s="125">
        <v>94.5</v>
      </c>
      <c r="W2613" s="125" t="s">
        <v>1017</v>
      </c>
      <c r="X2613" s="65">
        <v>45475</v>
      </c>
      <c r="Y2613" s="65">
        <v>45518</v>
      </c>
      <c r="Z2613" s="69" t="s">
        <v>1080</v>
      </c>
      <c r="AA2613" s="322">
        <v>30000</v>
      </c>
      <c r="AB2613" s="56">
        <v>39</v>
      </c>
      <c r="AC2613" s="56">
        <v>19</v>
      </c>
      <c r="AD2613" s="65">
        <v>46099</v>
      </c>
      <c r="AE2613" s="117">
        <v>500</v>
      </c>
      <c r="AF2613" s="117"/>
      <c r="AP2613" s="58"/>
      <c r="AQ2613" s="58"/>
      <c r="AR2613" s="58"/>
      <c r="AW2613" s="56"/>
      <c r="BD2613" s="56"/>
      <c r="CS2613" s="58">
        <f>+AL2613+AT2613</f>
        <v>0</v>
      </c>
      <c r="CT2613" s="76">
        <f>+BA2613+BG2613+BM2613+BS2613+BY2613+CE2613+CK2613+CQ2613</f>
        <v>0</v>
      </c>
      <c r="CU2613" s="76">
        <f>+CS2613-CT2613</f>
        <v>0</v>
      </c>
      <c r="CV2613" s="81">
        <f>+AE2613-AL2613-AT2613</f>
        <v>500</v>
      </c>
    </row>
    <row r="2614" spans="1:100">
      <c r="A2614" s="56" t="s">
        <v>885</v>
      </c>
      <c r="B2614" s="13">
        <v>76</v>
      </c>
      <c r="C2614" s="15" t="s">
        <v>402</v>
      </c>
      <c r="D2614" s="15" t="s">
        <v>403</v>
      </c>
      <c r="E2614" s="13"/>
      <c r="F2614" s="13"/>
      <c r="G2614" s="13" t="s">
        <v>264</v>
      </c>
      <c r="H2614" s="13">
        <v>1</v>
      </c>
      <c r="I2614" s="55">
        <v>94.5</v>
      </c>
      <c r="J2614" s="55">
        <v>30999</v>
      </c>
      <c r="K2614" s="15">
        <v>0</v>
      </c>
      <c r="L2614" s="15" t="s">
        <v>41</v>
      </c>
      <c r="M2614" s="62" t="s">
        <v>14</v>
      </c>
      <c r="N2614" s="56" t="s">
        <v>179</v>
      </c>
      <c r="O2614" s="56" t="s">
        <v>886</v>
      </c>
      <c r="S2614" s="56" t="s">
        <v>465</v>
      </c>
      <c r="T2614" s="57" t="s">
        <v>264</v>
      </c>
      <c r="U2614" s="57">
        <v>1</v>
      </c>
      <c r="V2614" s="125">
        <v>94.5</v>
      </c>
      <c r="W2614" s="125" t="s">
        <v>1017</v>
      </c>
      <c r="X2614" s="65">
        <v>45475</v>
      </c>
      <c r="Y2614" s="65">
        <v>45518</v>
      </c>
      <c r="Z2614" s="69" t="s">
        <v>1080</v>
      </c>
      <c r="AA2614" s="322">
        <v>30000</v>
      </c>
      <c r="AB2614" s="56">
        <v>39</v>
      </c>
      <c r="AC2614" s="56">
        <v>20</v>
      </c>
      <c r="AD2614" s="65">
        <v>46130</v>
      </c>
      <c r="AE2614" s="117">
        <v>500</v>
      </c>
      <c r="AF2614" s="117"/>
      <c r="AP2614" s="58"/>
      <c r="AQ2614" s="58"/>
      <c r="AR2614" s="58"/>
      <c r="AW2614" s="56"/>
      <c r="BD2614" s="56"/>
      <c r="CS2614" s="58">
        <f>+AL2614+AT2614</f>
        <v>0</v>
      </c>
      <c r="CT2614" s="76">
        <f>+BA2614+BG2614+BM2614+BS2614+BY2614+CE2614+CK2614+CQ2614</f>
        <v>0</v>
      </c>
      <c r="CU2614" s="76">
        <f>+CS2614-CT2614</f>
        <v>0</v>
      </c>
      <c r="CV2614" s="81">
        <f>+AE2614-AL2614-AT2614</f>
        <v>500</v>
      </c>
    </row>
    <row r="2615" spans="1:100">
      <c r="A2615" s="56" t="s">
        <v>885</v>
      </c>
      <c r="B2615" s="13">
        <v>76</v>
      </c>
      <c r="C2615" s="15" t="s">
        <v>402</v>
      </c>
      <c r="D2615" s="15" t="s">
        <v>403</v>
      </c>
      <c r="E2615" s="13"/>
      <c r="F2615" s="13"/>
      <c r="G2615" s="13" t="s">
        <v>264</v>
      </c>
      <c r="H2615" s="13">
        <v>1</v>
      </c>
      <c r="I2615" s="55">
        <v>94.5</v>
      </c>
      <c r="J2615" s="55">
        <v>30999</v>
      </c>
      <c r="K2615" s="15">
        <v>0</v>
      </c>
      <c r="L2615" s="15" t="s">
        <v>41</v>
      </c>
      <c r="M2615" s="62" t="s">
        <v>14</v>
      </c>
      <c r="N2615" s="56" t="s">
        <v>179</v>
      </c>
      <c r="O2615" s="56" t="s">
        <v>886</v>
      </c>
      <c r="S2615" s="56" t="s">
        <v>465</v>
      </c>
      <c r="T2615" s="57" t="s">
        <v>264</v>
      </c>
      <c r="U2615" s="57">
        <v>1</v>
      </c>
      <c r="V2615" s="125">
        <v>94.5</v>
      </c>
      <c r="W2615" s="125" t="s">
        <v>1017</v>
      </c>
      <c r="X2615" s="65">
        <v>45475</v>
      </c>
      <c r="Y2615" s="65">
        <v>45518</v>
      </c>
      <c r="Z2615" s="69" t="s">
        <v>1080</v>
      </c>
      <c r="AA2615" s="322">
        <v>30000</v>
      </c>
      <c r="AB2615" s="56">
        <v>39</v>
      </c>
      <c r="AC2615" s="56">
        <v>21</v>
      </c>
      <c r="AD2615" s="65">
        <v>46160</v>
      </c>
      <c r="AE2615" s="117">
        <v>500</v>
      </c>
      <c r="AF2615" s="117"/>
      <c r="AP2615" s="58"/>
      <c r="AQ2615" s="58"/>
      <c r="AR2615" s="58"/>
      <c r="AW2615" s="56"/>
      <c r="BD2615" s="56"/>
      <c r="CS2615" s="58">
        <f>+AL2615+AT2615</f>
        <v>0</v>
      </c>
      <c r="CT2615" s="76">
        <f>+BA2615+BG2615+BM2615+BS2615+BY2615+CE2615+CK2615+CQ2615</f>
        <v>0</v>
      </c>
      <c r="CU2615" s="76">
        <f>+CS2615-CT2615</f>
        <v>0</v>
      </c>
      <c r="CV2615" s="81">
        <f>+AE2615-AL2615-AT2615</f>
        <v>500</v>
      </c>
    </row>
    <row r="2616" spans="1:100">
      <c r="A2616" s="56" t="s">
        <v>885</v>
      </c>
      <c r="B2616" s="13">
        <v>76</v>
      </c>
      <c r="C2616" s="15" t="s">
        <v>402</v>
      </c>
      <c r="D2616" s="15" t="s">
        <v>403</v>
      </c>
      <c r="E2616" s="13"/>
      <c r="F2616" s="13"/>
      <c r="G2616" s="13" t="s">
        <v>264</v>
      </c>
      <c r="H2616" s="13">
        <v>1</v>
      </c>
      <c r="I2616" s="55">
        <v>94.5</v>
      </c>
      <c r="J2616" s="55">
        <v>30999</v>
      </c>
      <c r="K2616" s="15">
        <v>0</v>
      </c>
      <c r="L2616" s="15" t="s">
        <v>41</v>
      </c>
      <c r="M2616" s="62" t="s">
        <v>14</v>
      </c>
      <c r="N2616" s="56" t="s">
        <v>179</v>
      </c>
      <c r="O2616" s="56" t="s">
        <v>886</v>
      </c>
      <c r="S2616" s="56" t="s">
        <v>465</v>
      </c>
      <c r="T2616" s="57" t="s">
        <v>264</v>
      </c>
      <c r="U2616" s="57">
        <v>1</v>
      </c>
      <c r="V2616" s="125">
        <v>94.5</v>
      </c>
      <c r="W2616" s="125" t="s">
        <v>1017</v>
      </c>
      <c r="X2616" s="65">
        <v>45475</v>
      </c>
      <c r="Y2616" s="65">
        <v>45518</v>
      </c>
      <c r="Z2616" s="69" t="s">
        <v>1080</v>
      </c>
      <c r="AA2616" s="322">
        <v>30000</v>
      </c>
      <c r="AB2616" s="56">
        <v>39</v>
      </c>
      <c r="AC2616" s="56">
        <v>22</v>
      </c>
      <c r="AD2616" s="65">
        <v>46191</v>
      </c>
      <c r="AE2616" s="117">
        <v>500</v>
      </c>
      <c r="AF2616" s="117"/>
      <c r="AH2616" s="65"/>
      <c r="AI2616" s="65"/>
      <c r="AJ2616" s="65"/>
      <c r="AP2616" s="58"/>
      <c r="AQ2616" s="58"/>
      <c r="AR2616" s="58"/>
      <c r="AW2616" s="56"/>
      <c r="BD2616" s="56"/>
      <c r="CS2616" s="58">
        <f>+AL2616+AT2616</f>
        <v>0</v>
      </c>
      <c r="CT2616" s="76">
        <f>+BA2616+BG2616+BM2616+BS2616+BY2616+CE2616+CK2616+CQ2616</f>
        <v>0</v>
      </c>
      <c r="CU2616" s="76">
        <f>+CS2616-CT2616</f>
        <v>0</v>
      </c>
      <c r="CV2616" s="81">
        <f>+AE2616-AL2616-AT2616</f>
        <v>500</v>
      </c>
    </row>
    <row r="2617" spans="1:100">
      <c r="A2617" s="56" t="s">
        <v>885</v>
      </c>
      <c r="B2617" s="13">
        <v>76</v>
      </c>
      <c r="C2617" s="15" t="s">
        <v>402</v>
      </c>
      <c r="D2617" s="15" t="s">
        <v>403</v>
      </c>
      <c r="E2617" s="13"/>
      <c r="F2617" s="13"/>
      <c r="G2617" s="13" t="s">
        <v>264</v>
      </c>
      <c r="H2617" s="13">
        <v>1</v>
      </c>
      <c r="I2617" s="55">
        <v>94.5</v>
      </c>
      <c r="J2617" s="55">
        <v>30999</v>
      </c>
      <c r="K2617" s="15">
        <v>0</v>
      </c>
      <c r="L2617" s="15" t="s">
        <v>41</v>
      </c>
      <c r="M2617" s="62" t="s">
        <v>14</v>
      </c>
      <c r="N2617" s="56" t="s">
        <v>179</v>
      </c>
      <c r="O2617" s="56" t="s">
        <v>886</v>
      </c>
      <c r="S2617" s="56" t="s">
        <v>465</v>
      </c>
      <c r="T2617" s="57" t="s">
        <v>264</v>
      </c>
      <c r="U2617" s="57">
        <v>1</v>
      </c>
      <c r="V2617" s="125">
        <v>94.5</v>
      </c>
      <c r="W2617" s="125" t="s">
        <v>1017</v>
      </c>
      <c r="X2617" s="65">
        <v>45475</v>
      </c>
      <c r="Y2617" s="65">
        <v>45518</v>
      </c>
      <c r="Z2617" s="69" t="s">
        <v>1080</v>
      </c>
      <c r="AA2617" s="322">
        <v>30000</v>
      </c>
      <c r="AB2617" s="56">
        <v>39</v>
      </c>
      <c r="AC2617" s="56">
        <v>23</v>
      </c>
      <c r="AD2617" s="65">
        <v>46221</v>
      </c>
      <c r="AE2617" s="117">
        <v>500</v>
      </c>
      <c r="AF2617" s="117"/>
      <c r="AH2617" s="65"/>
      <c r="AI2617" s="65"/>
      <c r="AJ2617" s="65"/>
      <c r="AP2617" s="58"/>
      <c r="AQ2617" s="58"/>
      <c r="AR2617" s="58"/>
      <c r="AW2617" s="56"/>
      <c r="BD2617" s="56"/>
      <c r="CS2617" s="58">
        <f>+AL2617+AT2617</f>
        <v>0</v>
      </c>
      <c r="CT2617" s="76">
        <f>+BA2617+BG2617+BM2617+BS2617+BY2617+CE2617+CK2617+CQ2617</f>
        <v>0</v>
      </c>
      <c r="CU2617" s="76">
        <f>+CS2617-CT2617</f>
        <v>0</v>
      </c>
      <c r="CV2617" s="81">
        <f>+AE2617-AL2617-AT2617</f>
        <v>500</v>
      </c>
    </row>
    <row r="2618" spans="1:100">
      <c r="A2618" s="56" t="s">
        <v>885</v>
      </c>
      <c r="B2618" s="13">
        <v>76</v>
      </c>
      <c r="C2618" s="15" t="s">
        <v>402</v>
      </c>
      <c r="D2618" s="15" t="s">
        <v>403</v>
      </c>
      <c r="E2618" s="13"/>
      <c r="F2618" s="13"/>
      <c r="G2618" s="13" t="s">
        <v>264</v>
      </c>
      <c r="H2618" s="13">
        <v>1</v>
      </c>
      <c r="I2618" s="55">
        <v>94.5</v>
      </c>
      <c r="J2618" s="55">
        <v>30999</v>
      </c>
      <c r="K2618" s="15">
        <v>0</v>
      </c>
      <c r="L2618" s="15" t="s">
        <v>41</v>
      </c>
      <c r="M2618" s="62" t="s">
        <v>14</v>
      </c>
      <c r="N2618" s="56" t="s">
        <v>179</v>
      </c>
      <c r="O2618" s="56" t="s">
        <v>886</v>
      </c>
      <c r="S2618" s="56" t="s">
        <v>465</v>
      </c>
      <c r="T2618" s="57" t="s">
        <v>264</v>
      </c>
      <c r="U2618" s="57">
        <v>1</v>
      </c>
      <c r="V2618" s="125">
        <v>94.5</v>
      </c>
      <c r="W2618" s="125" t="s">
        <v>1017</v>
      </c>
      <c r="X2618" s="65">
        <v>45475</v>
      </c>
      <c r="Y2618" s="65">
        <v>45518</v>
      </c>
      <c r="Z2618" s="69" t="s">
        <v>1080</v>
      </c>
      <c r="AA2618" s="322">
        <v>30000</v>
      </c>
      <c r="AB2618" s="56">
        <v>39</v>
      </c>
      <c r="AC2618" s="56">
        <v>24</v>
      </c>
      <c r="AD2618" s="65">
        <v>46252</v>
      </c>
      <c r="AE2618" s="117">
        <v>500</v>
      </c>
      <c r="AF2618" s="117"/>
      <c r="AH2618" s="65"/>
      <c r="AI2618" s="65"/>
      <c r="AJ2618" s="65"/>
      <c r="AP2618" s="58"/>
      <c r="AQ2618" s="58"/>
      <c r="AR2618" s="58"/>
      <c r="AW2618" s="56"/>
      <c r="BD2618" s="56"/>
      <c r="CS2618" s="58">
        <f>+AL2618+AT2618</f>
        <v>0</v>
      </c>
      <c r="CT2618" s="76">
        <f>+BA2618+BG2618+BM2618+BS2618+BY2618+CE2618+CK2618+CQ2618</f>
        <v>0</v>
      </c>
      <c r="CU2618" s="76">
        <f>+CS2618-CT2618</f>
        <v>0</v>
      </c>
      <c r="CV2618" s="81">
        <f>+AE2618-AL2618-AT2618</f>
        <v>500</v>
      </c>
    </row>
    <row r="2619" spans="1:100">
      <c r="A2619" s="56" t="s">
        <v>885</v>
      </c>
      <c r="B2619" s="13">
        <v>76</v>
      </c>
      <c r="C2619" s="15" t="s">
        <v>402</v>
      </c>
      <c r="D2619" s="15" t="s">
        <v>403</v>
      </c>
      <c r="E2619" s="13"/>
      <c r="F2619" s="13"/>
      <c r="G2619" s="13" t="s">
        <v>264</v>
      </c>
      <c r="H2619" s="13">
        <v>1</v>
      </c>
      <c r="I2619" s="55">
        <v>94.5</v>
      </c>
      <c r="J2619" s="55">
        <v>30999</v>
      </c>
      <c r="K2619" s="15">
        <v>0</v>
      </c>
      <c r="L2619" s="15" t="s">
        <v>41</v>
      </c>
      <c r="M2619" s="62" t="s">
        <v>14</v>
      </c>
      <c r="N2619" s="56" t="s">
        <v>179</v>
      </c>
      <c r="O2619" s="56" t="s">
        <v>886</v>
      </c>
      <c r="S2619" s="56" t="s">
        <v>465</v>
      </c>
      <c r="T2619" s="57" t="s">
        <v>264</v>
      </c>
      <c r="U2619" s="57">
        <v>1</v>
      </c>
      <c r="V2619" s="125">
        <v>94.5</v>
      </c>
      <c r="W2619" s="125" t="s">
        <v>1017</v>
      </c>
      <c r="X2619" s="65">
        <v>45475</v>
      </c>
      <c r="Y2619" s="65">
        <v>45518</v>
      </c>
      <c r="Z2619" s="69" t="s">
        <v>1080</v>
      </c>
      <c r="AA2619" s="322">
        <v>30000</v>
      </c>
      <c r="AB2619" s="56">
        <v>39</v>
      </c>
      <c r="AC2619" s="56">
        <v>25</v>
      </c>
      <c r="AD2619" s="65">
        <v>46283</v>
      </c>
      <c r="AE2619" s="117">
        <v>500</v>
      </c>
      <c r="AF2619" s="117"/>
      <c r="AH2619" s="65"/>
      <c r="AI2619" s="65"/>
      <c r="AJ2619" s="65"/>
      <c r="AP2619" s="58"/>
      <c r="AQ2619" s="58"/>
      <c r="AR2619" s="58"/>
      <c r="AW2619" s="56"/>
      <c r="BD2619" s="56"/>
      <c r="CS2619" s="58">
        <f>+AL2619+AT2619</f>
        <v>0</v>
      </c>
      <c r="CT2619" s="76">
        <f>+BA2619+BG2619+BM2619+BS2619+BY2619+CE2619+CK2619+CQ2619</f>
        <v>0</v>
      </c>
      <c r="CU2619" s="76">
        <f>+CS2619-CT2619</f>
        <v>0</v>
      </c>
      <c r="CV2619" s="81">
        <f>+AE2619-AL2619-AT2619</f>
        <v>500</v>
      </c>
    </row>
    <row r="2620" spans="1:100">
      <c r="A2620" s="56" t="s">
        <v>885</v>
      </c>
      <c r="B2620" s="13">
        <v>76</v>
      </c>
      <c r="C2620" s="15" t="s">
        <v>402</v>
      </c>
      <c r="D2620" s="15" t="s">
        <v>403</v>
      </c>
      <c r="E2620" s="13"/>
      <c r="F2620" s="13"/>
      <c r="G2620" s="13" t="s">
        <v>264</v>
      </c>
      <c r="H2620" s="13">
        <v>1</v>
      </c>
      <c r="I2620" s="55">
        <v>94.5</v>
      </c>
      <c r="J2620" s="55">
        <v>30999</v>
      </c>
      <c r="K2620" s="15">
        <v>0</v>
      </c>
      <c r="L2620" s="15" t="s">
        <v>41</v>
      </c>
      <c r="M2620" s="62" t="s">
        <v>14</v>
      </c>
      <c r="N2620" s="56" t="s">
        <v>179</v>
      </c>
      <c r="O2620" s="56" t="s">
        <v>886</v>
      </c>
      <c r="S2620" s="56" t="s">
        <v>465</v>
      </c>
      <c r="T2620" s="57" t="s">
        <v>264</v>
      </c>
      <c r="U2620" s="57">
        <v>1</v>
      </c>
      <c r="V2620" s="125">
        <v>94.5</v>
      </c>
      <c r="W2620" s="125" t="s">
        <v>1017</v>
      </c>
      <c r="X2620" s="65">
        <v>45475</v>
      </c>
      <c r="Y2620" s="65">
        <v>45518</v>
      </c>
      <c r="Z2620" s="69" t="s">
        <v>1080</v>
      </c>
      <c r="AA2620" s="322">
        <v>30000</v>
      </c>
      <c r="AB2620" s="56">
        <v>39</v>
      </c>
      <c r="AC2620" s="56">
        <v>26</v>
      </c>
      <c r="AD2620" s="65">
        <v>46313</v>
      </c>
      <c r="AE2620" s="117">
        <v>500</v>
      </c>
      <c r="AF2620" s="117"/>
      <c r="AH2620" s="65"/>
      <c r="AI2620" s="65"/>
      <c r="AJ2620" s="65"/>
      <c r="AP2620" s="58"/>
      <c r="AQ2620" s="58"/>
      <c r="AR2620" s="58"/>
      <c r="AW2620" s="56"/>
      <c r="BD2620" s="56"/>
      <c r="CS2620" s="58">
        <f>+AL2620+AT2620</f>
        <v>0</v>
      </c>
      <c r="CT2620" s="76">
        <f>+BA2620+BG2620+BM2620+BS2620+BY2620+CE2620+CK2620+CQ2620</f>
        <v>0</v>
      </c>
      <c r="CU2620" s="76">
        <f>+CS2620-CT2620</f>
        <v>0</v>
      </c>
      <c r="CV2620" s="81">
        <f>+AE2620-AL2620-AT2620</f>
        <v>500</v>
      </c>
    </row>
    <row r="2621" spans="1:100">
      <c r="A2621" s="56" t="s">
        <v>885</v>
      </c>
      <c r="B2621" s="13">
        <v>76</v>
      </c>
      <c r="C2621" s="15" t="s">
        <v>402</v>
      </c>
      <c r="D2621" s="15" t="s">
        <v>403</v>
      </c>
      <c r="E2621" s="13"/>
      <c r="F2621" s="13"/>
      <c r="G2621" s="13" t="s">
        <v>264</v>
      </c>
      <c r="H2621" s="13">
        <v>1</v>
      </c>
      <c r="I2621" s="55">
        <v>94.5</v>
      </c>
      <c r="J2621" s="55">
        <v>30999</v>
      </c>
      <c r="K2621" s="15">
        <v>0</v>
      </c>
      <c r="L2621" s="15" t="s">
        <v>41</v>
      </c>
      <c r="M2621" s="62" t="s">
        <v>14</v>
      </c>
      <c r="N2621" s="56" t="s">
        <v>179</v>
      </c>
      <c r="O2621" s="56" t="s">
        <v>886</v>
      </c>
      <c r="S2621" s="56" t="s">
        <v>465</v>
      </c>
      <c r="T2621" s="57" t="s">
        <v>264</v>
      </c>
      <c r="U2621" s="57">
        <v>1</v>
      </c>
      <c r="V2621" s="125">
        <v>94.5</v>
      </c>
      <c r="W2621" s="125" t="s">
        <v>1017</v>
      </c>
      <c r="X2621" s="65">
        <v>45475</v>
      </c>
      <c r="Y2621" s="65">
        <v>45518</v>
      </c>
      <c r="Z2621" s="69" t="s">
        <v>1080</v>
      </c>
      <c r="AA2621" s="322">
        <v>30000</v>
      </c>
      <c r="AB2621" s="56">
        <v>39</v>
      </c>
      <c r="AC2621" s="56">
        <v>27</v>
      </c>
      <c r="AD2621" s="65">
        <v>46344</v>
      </c>
      <c r="AE2621" s="117">
        <v>500</v>
      </c>
      <c r="AF2621" s="117"/>
      <c r="AP2621" s="58"/>
      <c r="AQ2621" s="58"/>
      <c r="AR2621" s="58"/>
      <c r="AW2621" s="56"/>
      <c r="BD2621" s="56"/>
      <c r="CS2621" s="58">
        <f>+AL2621+AT2621</f>
        <v>0</v>
      </c>
      <c r="CT2621" s="76">
        <f>+BA2621+BG2621+BM2621+BS2621+BY2621+CE2621+CK2621+CQ2621</f>
        <v>0</v>
      </c>
      <c r="CU2621" s="76">
        <f>+CS2621-CT2621</f>
        <v>0</v>
      </c>
      <c r="CV2621" s="81">
        <f>+AE2621-AL2621-AT2621</f>
        <v>500</v>
      </c>
    </row>
    <row r="2622" spans="1:100">
      <c r="A2622" s="56" t="s">
        <v>885</v>
      </c>
      <c r="B2622" s="13">
        <v>76</v>
      </c>
      <c r="C2622" s="15" t="s">
        <v>402</v>
      </c>
      <c r="D2622" s="15" t="s">
        <v>403</v>
      </c>
      <c r="E2622" s="13"/>
      <c r="F2622" s="13"/>
      <c r="G2622" s="13" t="s">
        <v>264</v>
      </c>
      <c r="H2622" s="13">
        <v>1</v>
      </c>
      <c r="I2622" s="55">
        <v>94.5</v>
      </c>
      <c r="J2622" s="55">
        <v>30999</v>
      </c>
      <c r="K2622" s="15">
        <v>0</v>
      </c>
      <c r="L2622" s="15" t="s">
        <v>41</v>
      </c>
      <c r="M2622" s="62" t="s">
        <v>14</v>
      </c>
      <c r="N2622" s="56" t="s">
        <v>179</v>
      </c>
      <c r="O2622" s="56" t="s">
        <v>886</v>
      </c>
      <c r="S2622" s="56" t="s">
        <v>465</v>
      </c>
      <c r="T2622" s="57" t="s">
        <v>264</v>
      </c>
      <c r="U2622" s="57">
        <v>1</v>
      </c>
      <c r="V2622" s="125">
        <v>94.5</v>
      </c>
      <c r="W2622" s="125" t="s">
        <v>1017</v>
      </c>
      <c r="X2622" s="65">
        <v>45475</v>
      </c>
      <c r="Y2622" s="65">
        <v>45518</v>
      </c>
      <c r="Z2622" s="69" t="s">
        <v>1080</v>
      </c>
      <c r="AA2622" s="322">
        <v>30000</v>
      </c>
      <c r="AB2622" s="56">
        <v>39</v>
      </c>
      <c r="AC2622" s="56">
        <v>28</v>
      </c>
      <c r="AD2622" s="65">
        <v>46374</v>
      </c>
      <c r="AE2622" s="117">
        <v>500</v>
      </c>
      <c r="AF2622" s="117"/>
      <c r="AP2622" s="58"/>
      <c r="AQ2622" s="58"/>
      <c r="AR2622" s="58"/>
      <c r="AW2622" s="56"/>
      <c r="BD2622" s="56"/>
      <c r="CS2622" s="58">
        <f>+AL2622+AT2622</f>
        <v>0</v>
      </c>
      <c r="CT2622" s="76">
        <f>+BA2622+BG2622+BM2622+BS2622+BY2622+CE2622+CK2622+CQ2622</f>
        <v>0</v>
      </c>
      <c r="CU2622" s="76">
        <f>+CS2622-CT2622</f>
        <v>0</v>
      </c>
      <c r="CV2622" s="81">
        <f>+AE2622-AL2622-AT2622</f>
        <v>500</v>
      </c>
    </row>
    <row r="2623" spans="1:100">
      <c r="A2623" s="56" t="s">
        <v>885</v>
      </c>
      <c r="B2623" s="13">
        <v>76</v>
      </c>
      <c r="C2623" s="15" t="s">
        <v>402</v>
      </c>
      <c r="D2623" s="15" t="s">
        <v>403</v>
      </c>
      <c r="E2623" s="13"/>
      <c r="F2623" s="13"/>
      <c r="G2623" s="13" t="s">
        <v>264</v>
      </c>
      <c r="H2623" s="13">
        <v>1</v>
      </c>
      <c r="I2623" s="55">
        <v>94.5</v>
      </c>
      <c r="J2623" s="55">
        <v>30999</v>
      </c>
      <c r="K2623" s="15">
        <v>0</v>
      </c>
      <c r="L2623" s="15" t="s">
        <v>41</v>
      </c>
      <c r="M2623" s="62" t="s">
        <v>14</v>
      </c>
      <c r="N2623" s="56" t="s">
        <v>179</v>
      </c>
      <c r="O2623" s="56" t="s">
        <v>886</v>
      </c>
      <c r="S2623" s="56" t="s">
        <v>465</v>
      </c>
      <c r="T2623" s="57" t="s">
        <v>264</v>
      </c>
      <c r="U2623" s="57">
        <v>1</v>
      </c>
      <c r="V2623" s="125">
        <v>94.5</v>
      </c>
      <c r="W2623" s="125" t="s">
        <v>1017</v>
      </c>
      <c r="X2623" s="65">
        <v>45475</v>
      </c>
      <c r="Y2623" s="65">
        <v>45518</v>
      </c>
      <c r="Z2623" s="69" t="s">
        <v>1080</v>
      </c>
      <c r="AA2623" s="322">
        <v>30000</v>
      </c>
      <c r="AB2623" s="56">
        <v>39</v>
      </c>
      <c r="AC2623" s="56">
        <v>29</v>
      </c>
      <c r="AD2623" s="65">
        <v>46405</v>
      </c>
      <c r="AE2623" s="117">
        <v>500</v>
      </c>
      <c r="AF2623" s="117"/>
      <c r="AP2623" s="58"/>
      <c r="AQ2623" s="58"/>
      <c r="AR2623" s="58"/>
      <c r="AW2623" s="56"/>
      <c r="BD2623" s="56"/>
      <c r="CS2623" s="58">
        <f>+AL2623+AT2623</f>
        <v>0</v>
      </c>
      <c r="CT2623" s="76">
        <f>+BA2623+BG2623+BM2623+BS2623+BY2623+CE2623+CK2623+CQ2623</f>
        <v>0</v>
      </c>
      <c r="CU2623" s="76">
        <f>+CS2623-CT2623</f>
        <v>0</v>
      </c>
      <c r="CV2623" s="81">
        <f>+AE2623-AL2623-AT2623</f>
        <v>500</v>
      </c>
    </row>
    <row r="2624" spans="1:100" ht="12.75">
      <c r="A2624" s="56" t="s">
        <v>885</v>
      </c>
      <c r="B2624" s="13">
        <v>76</v>
      </c>
      <c r="C2624" s="15" t="s">
        <v>402</v>
      </c>
      <c r="D2624" s="15" t="s">
        <v>403</v>
      </c>
      <c r="E2624" s="13"/>
      <c r="F2624" s="13"/>
      <c r="G2624" s="13" t="s">
        <v>264</v>
      </c>
      <c r="H2624" s="13">
        <v>1</v>
      </c>
      <c r="I2624" s="55">
        <v>94.5</v>
      </c>
      <c r="J2624" s="55">
        <v>30999</v>
      </c>
      <c r="K2624" s="15">
        <v>0</v>
      </c>
      <c r="L2624" s="15" t="s">
        <v>41</v>
      </c>
      <c r="M2624" s="62" t="s">
        <v>14</v>
      </c>
      <c r="N2624" s="56" t="s">
        <v>179</v>
      </c>
      <c r="O2624" s="56" t="s">
        <v>886</v>
      </c>
      <c r="S2624" s="56" t="s">
        <v>465</v>
      </c>
      <c r="T2624" s="57" t="s">
        <v>264</v>
      </c>
      <c r="U2624" s="57">
        <v>1</v>
      </c>
      <c r="V2624" s="125">
        <v>94.5</v>
      </c>
      <c r="W2624" s="125" t="s">
        <v>1017</v>
      </c>
      <c r="X2624" s="65">
        <v>45475</v>
      </c>
      <c r="Y2624" s="65">
        <v>45518</v>
      </c>
      <c r="Z2624" s="69" t="s">
        <v>1080</v>
      </c>
      <c r="AA2624" s="322">
        <v>30000</v>
      </c>
      <c r="AB2624" s="56">
        <v>39</v>
      </c>
      <c r="AC2624" s="56">
        <v>30</v>
      </c>
      <c r="AD2624" s="65">
        <v>46436</v>
      </c>
      <c r="AE2624" s="117">
        <v>500</v>
      </c>
      <c r="AF2624" s="117"/>
      <c r="AP2624" s="58"/>
      <c r="AQ2624" s="58"/>
      <c r="AR2624" s="58"/>
      <c r="AW2624" s="56"/>
      <c r="BB2624" s="163"/>
      <c r="BC2624" s="164"/>
      <c r="BD2624" s="165"/>
      <c r="BF2624" s="58"/>
      <c r="CS2624" s="58">
        <f>+AL2624+AT2624</f>
        <v>0</v>
      </c>
      <c r="CT2624" s="76">
        <f>+BA2624+BG2624+BM2624+BS2624+BY2624+CE2624+CK2624+CQ2624</f>
        <v>0</v>
      </c>
      <c r="CU2624" s="76">
        <f>+CS2624-CT2624</f>
        <v>0</v>
      </c>
      <c r="CV2624" s="81">
        <f>+AE2624-AL2624-AT2624</f>
        <v>500</v>
      </c>
    </row>
    <row r="2625" spans="1:100">
      <c r="A2625" s="56" t="s">
        <v>885</v>
      </c>
      <c r="B2625" s="13">
        <v>76</v>
      </c>
      <c r="C2625" s="15" t="s">
        <v>402</v>
      </c>
      <c r="D2625" s="15" t="s">
        <v>403</v>
      </c>
      <c r="E2625" s="13"/>
      <c r="F2625" s="13"/>
      <c r="G2625" s="13" t="s">
        <v>264</v>
      </c>
      <c r="H2625" s="13">
        <v>1</v>
      </c>
      <c r="I2625" s="55">
        <v>94.5</v>
      </c>
      <c r="J2625" s="55">
        <v>30999</v>
      </c>
      <c r="K2625" s="15">
        <v>0</v>
      </c>
      <c r="L2625" s="15" t="s">
        <v>41</v>
      </c>
      <c r="M2625" s="62" t="s">
        <v>14</v>
      </c>
      <c r="N2625" s="56" t="s">
        <v>179</v>
      </c>
      <c r="O2625" s="56" t="s">
        <v>886</v>
      </c>
      <c r="S2625" s="56" t="s">
        <v>465</v>
      </c>
      <c r="T2625" s="57" t="s">
        <v>264</v>
      </c>
      <c r="U2625" s="57">
        <v>1</v>
      </c>
      <c r="V2625" s="125">
        <v>94.5</v>
      </c>
      <c r="W2625" s="125" t="s">
        <v>1017</v>
      </c>
      <c r="X2625" s="65">
        <v>45475</v>
      </c>
      <c r="Y2625" s="65">
        <v>45518</v>
      </c>
      <c r="Z2625" s="69" t="s">
        <v>1080</v>
      </c>
      <c r="AA2625" s="322">
        <v>30000</v>
      </c>
      <c r="AB2625" s="56">
        <v>39</v>
      </c>
      <c r="AC2625" s="56">
        <v>31</v>
      </c>
      <c r="AD2625" s="65">
        <v>46464</v>
      </c>
      <c r="AE2625" s="117">
        <v>500</v>
      </c>
      <c r="AF2625" s="117"/>
      <c r="AP2625" s="58"/>
      <c r="AQ2625" s="58"/>
      <c r="AR2625" s="58"/>
      <c r="AW2625" s="56"/>
      <c r="BB2625" s="56"/>
      <c r="BD2625" s="56"/>
      <c r="BF2625" s="58"/>
      <c r="CS2625" s="58">
        <f>+AL2625+AT2625</f>
        <v>0</v>
      </c>
      <c r="CT2625" s="76">
        <f>+BA2625+BG2625+BM2625+BS2625+BY2625+CE2625+CK2625+CQ2625</f>
        <v>0</v>
      </c>
      <c r="CU2625" s="76">
        <f>+CS2625-CT2625</f>
        <v>0</v>
      </c>
      <c r="CV2625" s="81">
        <f>+AE2625-AL2625-AT2625</f>
        <v>500</v>
      </c>
    </row>
    <row r="2626" spans="1:100">
      <c r="A2626" s="56" t="s">
        <v>885</v>
      </c>
      <c r="B2626" s="13">
        <v>76</v>
      </c>
      <c r="C2626" s="15" t="s">
        <v>402</v>
      </c>
      <c r="D2626" s="15" t="s">
        <v>403</v>
      </c>
      <c r="E2626" s="13"/>
      <c r="F2626" s="13"/>
      <c r="G2626" s="13" t="s">
        <v>264</v>
      </c>
      <c r="H2626" s="13">
        <v>1</v>
      </c>
      <c r="I2626" s="55">
        <v>94.5</v>
      </c>
      <c r="J2626" s="55">
        <v>30999</v>
      </c>
      <c r="K2626" s="15">
        <v>0</v>
      </c>
      <c r="L2626" s="15" t="s">
        <v>41</v>
      </c>
      <c r="M2626" s="62" t="s">
        <v>14</v>
      </c>
      <c r="N2626" s="56" t="s">
        <v>179</v>
      </c>
      <c r="O2626" s="56" t="s">
        <v>886</v>
      </c>
      <c r="S2626" s="56" t="s">
        <v>465</v>
      </c>
      <c r="T2626" s="57" t="s">
        <v>264</v>
      </c>
      <c r="U2626" s="57">
        <v>1</v>
      </c>
      <c r="V2626" s="125">
        <v>94.5</v>
      </c>
      <c r="W2626" s="125" t="s">
        <v>1017</v>
      </c>
      <c r="X2626" s="65">
        <v>45475</v>
      </c>
      <c r="Y2626" s="65">
        <v>45518</v>
      </c>
      <c r="Z2626" s="69" t="s">
        <v>1080</v>
      </c>
      <c r="AA2626" s="322">
        <v>30000</v>
      </c>
      <c r="AB2626" s="56">
        <v>39</v>
      </c>
      <c r="AC2626" s="56">
        <v>32</v>
      </c>
      <c r="AD2626" s="65">
        <v>46495</v>
      </c>
      <c r="AE2626" s="117">
        <v>500</v>
      </c>
      <c r="AF2626" s="117"/>
      <c r="AP2626" s="58"/>
      <c r="AQ2626" s="58"/>
      <c r="AR2626" s="58"/>
      <c r="AW2626" s="56"/>
      <c r="BB2626" s="56"/>
      <c r="BD2626" s="56"/>
      <c r="BF2626" s="58"/>
      <c r="CS2626" s="58">
        <f>+AL2626+AT2626</f>
        <v>0</v>
      </c>
      <c r="CT2626" s="76">
        <f>+BA2626+BG2626+BM2626+BS2626+BY2626+CE2626+CK2626+CQ2626</f>
        <v>0</v>
      </c>
      <c r="CU2626" s="76">
        <f>+CS2626-CT2626</f>
        <v>0</v>
      </c>
      <c r="CV2626" s="81">
        <f>+AE2626-AL2626-AT2626</f>
        <v>500</v>
      </c>
    </row>
    <row r="2627" spans="1:100">
      <c r="A2627" s="56" t="s">
        <v>885</v>
      </c>
      <c r="B2627" s="13">
        <v>76</v>
      </c>
      <c r="C2627" s="15" t="s">
        <v>402</v>
      </c>
      <c r="D2627" s="15" t="s">
        <v>403</v>
      </c>
      <c r="E2627" s="13"/>
      <c r="F2627" s="13"/>
      <c r="G2627" s="13" t="s">
        <v>264</v>
      </c>
      <c r="H2627" s="13">
        <v>1</v>
      </c>
      <c r="I2627" s="55">
        <v>94.5</v>
      </c>
      <c r="J2627" s="55">
        <v>30999</v>
      </c>
      <c r="K2627" s="15">
        <v>0</v>
      </c>
      <c r="L2627" s="15" t="s">
        <v>41</v>
      </c>
      <c r="M2627" s="62" t="s">
        <v>14</v>
      </c>
      <c r="N2627" s="56" t="s">
        <v>179</v>
      </c>
      <c r="O2627" s="56" t="s">
        <v>886</v>
      </c>
      <c r="S2627" s="56" t="s">
        <v>465</v>
      </c>
      <c r="T2627" s="57" t="s">
        <v>264</v>
      </c>
      <c r="U2627" s="57">
        <v>1</v>
      </c>
      <c r="V2627" s="125">
        <v>94.5</v>
      </c>
      <c r="W2627" s="125" t="s">
        <v>1017</v>
      </c>
      <c r="X2627" s="65">
        <v>45475</v>
      </c>
      <c r="Y2627" s="65">
        <v>45518</v>
      </c>
      <c r="Z2627" s="69" t="s">
        <v>1080</v>
      </c>
      <c r="AA2627" s="322">
        <v>30000</v>
      </c>
      <c r="AB2627" s="56">
        <v>39</v>
      </c>
      <c r="AC2627" s="56">
        <v>33</v>
      </c>
      <c r="AD2627" s="65">
        <v>46525</v>
      </c>
      <c r="AE2627" s="117">
        <v>500</v>
      </c>
      <c r="AF2627" s="117"/>
      <c r="AP2627" s="58"/>
      <c r="AQ2627" s="58"/>
      <c r="AR2627" s="58"/>
      <c r="AW2627" s="56"/>
      <c r="BB2627" s="56"/>
      <c r="BD2627" s="56"/>
      <c r="BF2627" s="58"/>
      <c r="CS2627" s="58">
        <f>+AL2627+AT2627</f>
        <v>0</v>
      </c>
      <c r="CT2627" s="76">
        <f>+BA2627+BG2627+BM2627+BS2627+BY2627+CE2627+CK2627+CQ2627</f>
        <v>0</v>
      </c>
      <c r="CU2627" s="76">
        <f>+CS2627-CT2627</f>
        <v>0</v>
      </c>
      <c r="CV2627" s="81">
        <f>+AE2627-AL2627-AT2627</f>
        <v>500</v>
      </c>
    </row>
    <row r="2628" spans="1:100">
      <c r="A2628" s="56" t="s">
        <v>885</v>
      </c>
      <c r="B2628" s="13">
        <v>76</v>
      </c>
      <c r="C2628" s="15" t="s">
        <v>402</v>
      </c>
      <c r="D2628" s="15" t="s">
        <v>403</v>
      </c>
      <c r="E2628" s="13"/>
      <c r="F2628" s="13"/>
      <c r="G2628" s="13" t="s">
        <v>264</v>
      </c>
      <c r="H2628" s="13">
        <v>1</v>
      </c>
      <c r="I2628" s="55">
        <v>94.5</v>
      </c>
      <c r="J2628" s="55">
        <v>30999</v>
      </c>
      <c r="K2628" s="15">
        <v>0</v>
      </c>
      <c r="L2628" s="15" t="s">
        <v>41</v>
      </c>
      <c r="M2628" s="62" t="s">
        <v>14</v>
      </c>
      <c r="N2628" s="56" t="s">
        <v>179</v>
      </c>
      <c r="O2628" s="56" t="s">
        <v>886</v>
      </c>
      <c r="S2628" s="56" t="s">
        <v>465</v>
      </c>
      <c r="T2628" s="57" t="s">
        <v>264</v>
      </c>
      <c r="U2628" s="57">
        <v>1</v>
      </c>
      <c r="V2628" s="125">
        <v>94.5</v>
      </c>
      <c r="W2628" s="125" t="s">
        <v>1017</v>
      </c>
      <c r="X2628" s="65">
        <v>45475</v>
      </c>
      <c r="Y2628" s="65">
        <v>45518</v>
      </c>
      <c r="Z2628" s="69" t="s">
        <v>1080</v>
      </c>
      <c r="AA2628" s="322">
        <v>30000</v>
      </c>
      <c r="AB2628" s="56">
        <v>39</v>
      </c>
      <c r="AC2628" s="56">
        <v>34</v>
      </c>
      <c r="AD2628" s="65">
        <v>46556</v>
      </c>
      <c r="AE2628" s="117">
        <v>500</v>
      </c>
      <c r="AF2628" s="117"/>
      <c r="AP2628" s="58"/>
      <c r="AQ2628" s="58"/>
      <c r="AR2628" s="58"/>
      <c r="AW2628" s="56"/>
      <c r="BB2628" s="56"/>
      <c r="BD2628" s="56"/>
      <c r="BF2628" s="58"/>
      <c r="CS2628" s="58">
        <f>+AL2628+AT2628</f>
        <v>0</v>
      </c>
      <c r="CT2628" s="76">
        <f>+BA2628+BG2628+BM2628+BS2628+BY2628+CE2628+CK2628+CQ2628</f>
        <v>0</v>
      </c>
      <c r="CU2628" s="76">
        <f>+CS2628-CT2628</f>
        <v>0</v>
      </c>
      <c r="CV2628" s="81">
        <f>+AE2628-AL2628-AT2628</f>
        <v>500</v>
      </c>
    </row>
    <row r="2629" spans="1:100">
      <c r="A2629" s="56" t="s">
        <v>885</v>
      </c>
      <c r="B2629" s="13">
        <v>76</v>
      </c>
      <c r="C2629" s="15" t="s">
        <v>402</v>
      </c>
      <c r="D2629" s="15" t="s">
        <v>403</v>
      </c>
      <c r="E2629" s="13"/>
      <c r="F2629" s="13"/>
      <c r="G2629" s="13" t="s">
        <v>264</v>
      </c>
      <c r="H2629" s="13">
        <v>1</v>
      </c>
      <c r="I2629" s="55">
        <v>94.5</v>
      </c>
      <c r="J2629" s="55">
        <v>30999</v>
      </c>
      <c r="K2629" s="15">
        <v>0</v>
      </c>
      <c r="L2629" s="15" t="s">
        <v>41</v>
      </c>
      <c r="M2629" s="62" t="s">
        <v>14</v>
      </c>
      <c r="N2629" s="56" t="s">
        <v>179</v>
      </c>
      <c r="O2629" s="56" t="s">
        <v>886</v>
      </c>
      <c r="S2629" s="56" t="s">
        <v>465</v>
      </c>
      <c r="T2629" s="57" t="s">
        <v>264</v>
      </c>
      <c r="U2629" s="57">
        <v>1</v>
      </c>
      <c r="V2629" s="125">
        <v>94.5</v>
      </c>
      <c r="W2629" s="125" t="s">
        <v>1017</v>
      </c>
      <c r="X2629" s="65">
        <v>45475</v>
      </c>
      <c r="Y2629" s="65">
        <v>45518</v>
      </c>
      <c r="Z2629" s="69" t="s">
        <v>1080</v>
      </c>
      <c r="AA2629" s="322">
        <v>30000</v>
      </c>
      <c r="AB2629" s="56">
        <v>39</v>
      </c>
      <c r="AC2629" s="56">
        <v>35</v>
      </c>
      <c r="AD2629" s="65">
        <v>46586</v>
      </c>
      <c r="AE2629" s="117">
        <v>500</v>
      </c>
      <c r="AF2629" s="117"/>
      <c r="AP2629" s="58"/>
      <c r="AQ2629" s="58"/>
      <c r="AR2629" s="58"/>
      <c r="AW2629" s="56"/>
      <c r="BB2629" s="56"/>
      <c r="BD2629" s="56"/>
      <c r="BF2629" s="58"/>
      <c r="CS2629" s="58">
        <f>+AL2629+AT2629</f>
        <v>0</v>
      </c>
      <c r="CT2629" s="76">
        <f>+BA2629+BG2629+BM2629+BS2629+BY2629+CE2629+CK2629+CQ2629</f>
        <v>0</v>
      </c>
      <c r="CU2629" s="76">
        <f>+CS2629-CT2629</f>
        <v>0</v>
      </c>
      <c r="CV2629" s="81">
        <f>+AE2629-AL2629-AT2629</f>
        <v>500</v>
      </c>
    </row>
    <row r="2630" spans="1:100">
      <c r="A2630" s="56" t="s">
        <v>885</v>
      </c>
      <c r="B2630" s="13">
        <v>76</v>
      </c>
      <c r="C2630" s="15" t="s">
        <v>402</v>
      </c>
      <c r="D2630" s="15" t="s">
        <v>403</v>
      </c>
      <c r="E2630" s="13"/>
      <c r="F2630" s="13"/>
      <c r="G2630" s="13" t="s">
        <v>264</v>
      </c>
      <c r="H2630" s="13">
        <v>1</v>
      </c>
      <c r="I2630" s="55">
        <v>94.5</v>
      </c>
      <c r="J2630" s="55">
        <v>30999</v>
      </c>
      <c r="K2630" s="15">
        <v>0</v>
      </c>
      <c r="L2630" s="15" t="s">
        <v>41</v>
      </c>
      <c r="M2630" s="62" t="s">
        <v>14</v>
      </c>
      <c r="N2630" s="56" t="s">
        <v>179</v>
      </c>
      <c r="O2630" s="56" t="s">
        <v>886</v>
      </c>
      <c r="S2630" s="56" t="s">
        <v>465</v>
      </c>
      <c r="T2630" s="57" t="s">
        <v>264</v>
      </c>
      <c r="U2630" s="57">
        <v>1</v>
      </c>
      <c r="V2630" s="125">
        <v>94.5</v>
      </c>
      <c r="W2630" s="125" t="s">
        <v>1017</v>
      </c>
      <c r="X2630" s="65">
        <v>45475</v>
      </c>
      <c r="Y2630" s="65">
        <v>45518</v>
      </c>
      <c r="Z2630" s="69" t="s">
        <v>1080</v>
      </c>
      <c r="AA2630" s="322">
        <v>30000</v>
      </c>
      <c r="AB2630" s="56">
        <v>39</v>
      </c>
      <c r="AC2630" s="56">
        <v>36</v>
      </c>
      <c r="AD2630" s="65">
        <v>46617</v>
      </c>
      <c r="AE2630" s="117">
        <v>2750</v>
      </c>
      <c r="AF2630" s="117"/>
      <c r="AP2630" s="58"/>
      <c r="AQ2630" s="58"/>
      <c r="AR2630" s="58"/>
      <c r="AW2630" s="56"/>
      <c r="BB2630" s="65"/>
      <c r="BD2630" s="56"/>
      <c r="BF2630" s="58"/>
      <c r="CS2630" s="58">
        <f>+AL2630+AT2630</f>
        <v>0</v>
      </c>
      <c r="CT2630" s="76">
        <f>+BA2630+BG2630+BM2630+BS2630+BY2630+CE2630+CK2630+CQ2630</f>
        <v>0</v>
      </c>
      <c r="CU2630" s="76">
        <f>+CS2630-CT2630</f>
        <v>0</v>
      </c>
      <c r="CV2630" s="81">
        <f>+AE2630-AL2630-AT2630</f>
        <v>2750</v>
      </c>
    </row>
    <row r="2631" spans="1:100">
      <c r="A2631" s="56" t="s">
        <v>885</v>
      </c>
      <c r="B2631" s="13">
        <v>76</v>
      </c>
      <c r="C2631" s="15" t="s">
        <v>402</v>
      </c>
      <c r="D2631" s="15" t="s">
        <v>403</v>
      </c>
      <c r="E2631" s="13"/>
      <c r="F2631" s="13"/>
      <c r="G2631" s="13" t="s">
        <v>264</v>
      </c>
      <c r="H2631" s="13">
        <v>1</v>
      </c>
      <c r="I2631" s="55">
        <v>94.5</v>
      </c>
      <c r="J2631" s="55">
        <v>30999</v>
      </c>
      <c r="K2631" s="15">
        <v>0</v>
      </c>
      <c r="L2631" s="15" t="s">
        <v>41</v>
      </c>
      <c r="M2631" s="62" t="s">
        <v>14</v>
      </c>
      <c r="N2631" s="56" t="s">
        <v>179</v>
      </c>
      <c r="O2631" s="56" t="s">
        <v>886</v>
      </c>
      <c r="S2631" s="56" t="s">
        <v>465</v>
      </c>
      <c r="T2631" s="57" t="s">
        <v>264</v>
      </c>
      <c r="U2631" s="57">
        <v>1</v>
      </c>
      <c r="V2631" s="125">
        <v>94.5</v>
      </c>
      <c r="W2631" s="125" t="s">
        <v>1017</v>
      </c>
      <c r="X2631" s="65">
        <v>45475</v>
      </c>
      <c r="Y2631" s="65">
        <v>45518</v>
      </c>
      <c r="Z2631" s="69" t="s">
        <v>1080</v>
      </c>
      <c r="AA2631" s="322">
        <v>30000</v>
      </c>
      <c r="AB2631" s="56">
        <v>39</v>
      </c>
      <c r="AC2631" s="56">
        <v>37</v>
      </c>
      <c r="AD2631" s="65">
        <v>46648</v>
      </c>
      <c r="AE2631" s="117">
        <v>2750</v>
      </c>
      <c r="AF2631" s="117"/>
      <c r="AP2631" s="58"/>
      <c r="AQ2631" s="58"/>
      <c r="AR2631" s="58"/>
      <c r="AW2631" s="56"/>
      <c r="BB2631" s="65"/>
      <c r="BD2631" s="56"/>
      <c r="BF2631" s="58"/>
      <c r="CS2631" s="58">
        <f>+AL2631+AT2631</f>
        <v>0</v>
      </c>
      <c r="CT2631" s="76">
        <f>+BA2631+BG2631+BM2631+BS2631+BY2631+CE2631+CK2631+CQ2631</f>
        <v>0</v>
      </c>
      <c r="CU2631" s="76">
        <f>+CS2631-CT2631</f>
        <v>0</v>
      </c>
      <c r="CV2631" s="81">
        <f>+AE2631-AL2631-AT2631</f>
        <v>2750</v>
      </c>
    </row>
    <row r="2632" spans="1:100">
      <c r="A2632" s="56" t="s">
        <v>885</v>
      </c>
      <c r="B2632" s="13">
        <v>76</v>
      </c>
      <c r="C2632" s="15" t="s">
        <v>402</v>
      </c>
      <c r="D2632" s="15" t="s">
        <v>403</v>
      </c>
      <c r="E2632" s="13"/>
      <c r="F2632" s="13"/>
      <c r="G2632" s="13" t="s">
        <v>264</v>
      </c>
      <c r="H2632" s="13">
        <v>1</v>
      </c>
      <c r="I2632" s="55">
        <v>94.5</v>
      </c>
      <c r="J2632" s="55">
        <v>30999</v>
      </c>
      <c r="K2632" s="15">
        <v>0</v>
      </c>
      <c r="L2632" s="15" t="s">
        <v>41</v>
      </c>
      <c r="M2632" s="62" t="s">
        <v>14</v>
      </c>
      <c r="N2632" s="56" t="s">
        <v>179</v>
      </c>
      <c r="O2632" s="56" t="s">
        <v>886</v>
      </c>
      <c r="S2632" s="56" t="s">
        <v>465</v>
      </c>
      <c r="T2632" s="57" t="s">
        <v>264</v>
      </c>
      <c r="U2632" s="57">
        <v>1</v>
      </c>
      <c r="V2632" s="125">
        <v>94.5</v>
      </c>
      <c r="W2632" s="125" t="s">
        <v>1017</v>
      </c>
      <c r="X2632" s="65">
        <v>45475</v>
      </c>
      <c r="Y2632" s="65">
        <v>45518</v>
      </c>
      <c r="Z2632" s="69" t="s">
        <v>1080</v>
      </c>
      <c r="AA2632" s="322">
        <v>30000</v>
      </c>
      <c r="AB2632" s="56">
        <v>39</v>
      </c>
      <c r="AC2632" s="56">
        <v>38</v>
      </c>
      <c r="AD2632" s="65">
        <v>46678</v>
      </c>
      <c r="AE2632" s="117">
        <v>1000</v>
      </c>
      <c r="AF2632" s="117"/>
      <c r="AP2632" s="58"/>
      <c r="AQ2632" s="58"/>
      <c r="AR2632" s="58"/>
      <c r="AW2632" s="56"/>
      <c r="BB2632" s="65"/>
      <c r="BD2632" s="56"/>
      <c r="BF2632" s="58"/>
      <c r="CS2632" s="58">
        <f>+AL2632+AT2632</f>
        <v>0</v>
      </c>
      <c r="CT2632" s="76">
        <f>+BA2632+BG2632+BM2632+BS2632+BY2632+CE2632+CK2632+CQ2632</f>
        <v>0</v>
      </c>
      <c r="CU2632" s="76">
        <f>+CS2632-CT2632</f>
        <v>0</v>
      </c>
      <c r="CV2632" s="81">
        <f>+AE2632-AL2632-AT2632</f>
        <v>1000</v>
      </c>
    </row>
    <row r="2633" spans="1:100">
      <c r="A2633" s="56" t="s">
        <v>885</v>
      </c>
      <c r="B2633" s="13">
        <v>76</v>
      </c>
      <c r="C2633" s="15" t="s">
        <v>402</v>
      </c>
      <c r="D2633" s="15" t="s">
        <v>403</v>
      </c>
      <c r="E2633" s="13"/>
      <c r="F2633" s="13"/>
      <c r="G2633" s="13" t="s">
        <v>264</v>
      </c>
      <c r="H2633" s="13">
        <v>1</v>
      </c>
      <c r="I2633" s="55">
        <v>94.5</v>
      </c>
      <c r="J2633" s="55">
        <v>30999</v>
      </c>
      <c r="K2633" s="15">
        <v>0</v>
      </c>
      <c r="L2633" s="15" t="s">
        <v>41</v>
      </c>
      <c r="M2633" s="62" t="s">
        <v>14</v>
      </c>
      <c r="N2633" s="56" t="s">
        <v>179</v>
      </c>
      <c r="O2633" s="56" t="s">
        <v>886</v>
      </c>
      <c r="S2633" s="56" t="s">
        <v>465</v>
      </c>
      <c r="T2633" s="57" t="s">
        <v>264</v>
      </c>
      <c r="U2633" s="57">
        <v>1</v>
      </c>
      <c r="V2633" s="125">
        <v>94.5</v>
      </c>
      <c r="W2633" s="125" t="s">
        <v>1017</v>
      </c>
      <c r="X2633" s="65">
        <v>45475</v>
      </c>
      <c r="Y2633" s="65">
        <v>45518</v>
      </c>
      <c r="Z2633" s="69" t="s">
        <v>1080</v>
      </c>
      <c r="AA2633" s="322">
        <v>30000</v>
      </c>
      <c r="AB2633" s="56">
        <v>39</v>
      </c>
      <c r="AC2633" s="56">
        <v>39</v>
      </c>
      <c r="AD2633" s="65">
        <v>46709</v>
      </c>
      <c r="AE2633" s="117">
        <v>1000</v>
      </c>
      <c r="AF2633" s="117"/>
      <c r="AP2633" s="58"/>
      <c r="AQ2633" s="58"/>
      <c r="AR2633" s="58"/>
      <c r="AW2633" s="56"/>
      <c r="BB2633" s="56"/>
      <c r="BD2633" s="56"/>
      <c r="BF2633" s="58"/>
      <c r="CS2633" s="58">
        <f>+AL2633+AT2633</f>
        <v>0</v>
      </c>
      <c r="CT2633" s="76">
        <f>+BA2633+BG2633+BM2633+BS2633+BY2633+CE2633+CK2633+CQ2633</f>
        <v>0</v>
      </c>
      <c r="CU2633" s="76">
        <f>+CS2633-CT2633</f>
        <v>0</v>
      </c>
      <c r="CV2633" s="81">
        <f>+AE2633-AL2633-AT2633</f>
        <v>1000</v>
      </c>
    </row>
    <row r="2634" spans="1:100">
      <c r="A2634" s="56" t="s">
        <v>838</v>
      </c>
      <c r="B2634" s="13">
        <v>100</v>
      </c>
      <c r="C2634" s="15" t="s">
        <v>402</v>
      </c>
      <c r="D2634" s="15" t="s">
        <v>403</v>
      </c>
      <c r="E2634" s="13"/>
      <c r="F2634" s="13"/>
      <c r="G2634" s="13" t="s">
        <v>268</v>
      </c>
      <c r="H2634" s="13">
        <v>5</v>
      </c>
      <c r="I2634" s="55">
        <v>142.57</v>
      </c>
      <c r="J2634" s="55">
        <v>43499</v>
      </c>
      <c r="K2634" s="15">
        <v>0</v>
      </c>
      <c r="L2634" s="15" t="s">
        <v>41</v>
      </c>
      <c r="M2634" s="62" t="s">
        <v>14</v>
      </c>
      <c r="N2634" s="62" t="s">
        <v>180</v>
      </c>
      <c r="O2634" s="56" t="s">
        <v>891</v>
      </c>
      <c r="S2634" s="56" t="s">
        <v>465</v>
      </c>
      <c r="T2634" s="57" t="s">
        <v>268</v>
      </c>
      <c r="U2634" s="57">
        <v>5</v>
      </c>
      <c r="V2634" s="125">
        <v>142.57</v>
      </c>
      <c r="W2634" s="125" t="s">
        <v>1017</v>
      </c>
      <c r="X2634" s="65">
        <v>45504</v>
      </c>
      <c r="Y2634" s="127">
        <v>45636</v>
      </c>
      <c r="Z2634" s="69" t="s">
        <v>1080</v>
      </c>
      <c r="AA2634" s="324">
        <v>43000</v>
      </c>
      <c r="AB2634" s="62">
        <v>9</v>
      </c>
      <c r="AC2634" s="62">
        <v>1</v>
      </c>
      <c r="AD2634" s="65">
        <v>45504</v>
      </c>
      <c r="AE2634" s="117">
        <v>200</v>
      </c>
      <c r="AF2634" s="117"/>
      <c r="AG2634" s="56" t="s">
        <v>441</v>
      </c>
      <c r="AH2634" s="65">
        <v>45504</v>
      </c>
      <c r="AI2634" s="65"/>
      <c r="AJ2634" s="65"/>
      <c r="AK2634" s="56" t="s">
        <v>892</v>
      </c>
      <c r="AL2634" s="58">
        <v>200</v>
      </c>
      <c r="AN2634" s="58" t="s">
        <v>1397</v>
      </c>
      <c r="AP2634" s="58"/>
      <c r="AQ2634" s="58"/>
      <c r="AR2634" s="58"/>
      <c r="AW2634" s="103">
        <v>45504</v>
      </c>
      <c r="AX2634" s="97">
        <v>2962</v>
      </c>
      <c r="AY2634" s="97"/>
      <c r="AZ2634" s="97"/>
      <c r="BA2634" s="97">
        <v>200</v>
      </c>
      <c r="BB2634" s="56"/>
      <c r="BD2634" s="56"/>
      <c r="BF2634" s="58"/>
      <c r="CS2634" s="58">
        <f>+AL2634+AT2634</f>
        <v>200</v>
      </c>
      <c r="CT2634" s="76">
        <f>+BA2634+BG2634+BM2634+BS2634+BY2634+CE2634+CK2634+CQ2634</f>
        <v>200</v>
      </c>
      <c r="CU2634" s="76">
        <f>+CS2634-CT2634</f>
        <v>0</v>
      </c>
      <c r="CV2634" s="81">
        <f>+AE2634-AL2634-AT2634</f>
        <v>0</v>
      </c>
    </row>
    <row r="2635" spans="1:100" ht="12.75">
      <c r="A2635" s="56" t="s">
        <v>838</v>
      </c>
      <c r="B2635" s="13">
        <v>100</v>
      </c>
      <c r="C2635" s="15" t="s">
        <v>402</v>
      </c>
      <c r="D2635" s="15" t="s">
        <v>403</v>
      </c>
      <c r="E2635" s="13"/>
      <c r="F2635" s="13"/>
      <c r="G2635" s="13" t="s">
        <v>268</v>
      </c>
      <c r="H2635" s="13">
        <v>5</v>
      </c>
      <c r="I2635" s="55">
        <v>142.57</v>
      </c>
      <c r="J2635" s="55">
        <v>43499</v>
      </c>
      <c r="K2635" s="15">
        <v>0</v>
      </c>
      <c r="L2635" s="15" t="s">
        <v>41</v>
      </c>
      <c r="M2635" s="62" t="s">
        <v>14</v>
      </c>
      <c r="N2635" s="62" t="s">
        <v>180</v>
      </c>
      <c r="O2635" s="56" t="s">
        <v>891</v>
      </c>
      <c r="S2635" s="56" t="s">
        <v>465</v>
      </c>
      <c r="T2635" s="57" t="s">
        <v>268</v>
      </c>
      <c r="U2635" s="57">
        <v>5</v>
      </c>
      <c r="V2635" s="125">
        <v>142.57</v>
      </c>
      <c r="W2635" s="125" t="s">
        <v>1017</v>
      </c>
      <c r="X2635" s="65">
        <v>45504</v>
      </c>
      <c r="Y2635" s="127">
        <v>45636</v>
      </c>
      <c r="Z2635" s="69" t="s">
        <v>1080</v>
      </c>
      <c r="AA2635" s="324">
        <v>43000</v>
      </c>
      <c r="AB2635" s="62">
        <v>9</v>
      </c>
      <c r="AC2635" s="62">
        <v>2</v>
      </c>
      <c r="AD2635" s="65">
        <v>45506</v>
      </c>
      <c r="AE2635" s="117">
        <v>4800</v>
      </c>
      <c r="AF2635" s="117"/>
      <c r="AG2635" s="56" t="s">
        <v>441</v>
      </c>
      <c r="AH2635" s="65">
        <v>45506</v>
      </c>
      <c r="AI2635" s="65"/>
      <c r="AJ2635" s="65"/>
      <c r="AK2635" s="56" t="s">
        <v>893</v>
      </c>
      <c r="AL2635" s="58">
        <v>4800</v>
      </c>
      <c r="AN2635" s="58" t="s">
        <v>1398</v>
      </c>
      <c r="AP2635" s="58"/>
      <c r="AQ2635" s="58"/>
      <c r="AR2635" s="58"/>
      <c r="AW2635" s="177">
        <v>45506</v>
      </c>
      <c r="AX2635" s="178">
        <v>2981</v>
      </c>
      <c r="AY2635" s="97"/>
      <c r="AZ2635" s="97"/>
      <c r="BA2635" s="192">
        <v>4800</v>
      </c>
      <c r="BB2635" s="56"/>
      <c r="BD2635" s="56"/>
      <c r="BF2635" s="58"/>
      <c r="CS2635" s="58">
        <f>+AL2635+AT2635</f>
        <v>4800</v>
      </c>
      <c r="CT2635" s="76">
        <f>+BA2635+BG2635+BM2635+BS2635+BY2635+CE2635+CK2635+CQ2635</f>
        <v>4800</v>
      </c>
      <c r="CU2635" s="76">
        <f>+CS2635-CT2635</f>
        <v>0</v>
      </c>
      <c r="CV2635" s="81">
        <f>+AE2635-AL2635-AT2635</f>
        <v>0</v>
      </c>
    </row>
    <row r="2636" spans="1:100" ht="12.75">
      <c r="A2636" s="56" t="s">
        <v>838</v>
      </c>
      <c r="B2636" s="13">
        <v>100</v>
      </c>
      <c r="C2636" s="15" t="s">
        <v>402</v>
      </c>
      <c r="D2636" s="15" t="s">
        <v>403</v>
      </c>
      <c r="E2636" s="13"/>
      <c r="F2636" s="13"/>
      <c r="G2636" s="13" t="s">
        <v>268</v>
      </c>
      <c r="H2636" s="13">
        <v>5</v>
      </c>
      <c r="I2636" s="55">
        <v>142.57</v>
      </c>
      <c r="J2636" s="55">
        <v>43499</v>
      </c>
      <c r="K2636" s="15">
        <v>0</v>
      </c>
      <c r="L2636" s="15" t="s">
        <v>41</v>
      </c>
      <c r="M2636" s="62" t="s">
        <v>14</v>
      </c>
      <c r="N2636" s="62" t="s">
        <v>180</v>
      </c>
      <c r="O2636" s="56" t="s">
        <v>891</v>
      </c>
      <c r="S2636" s="56" t="s">
        <v>465</v>
      </c>
      <c r="T2636" s="57" t="s">
        <v>268</v>
      </c>
      <c r="U2636" s="57">
        <v>5</v>
      </c>
      <c r="V2636" s="125">
        <v>142.57</v>
      </c>
      <c r="W2636" s="125" t="s">
        <v>1017</v>
      </c>
      <c r="X2636" s="65">
        <v>45504</v>
      </c>
      <c r="Y2636" s="127">
        <v>45636</v>
      </c>
      <c r="Z2636" s="69" t="s">
        <v>1080</v>
      </c>
      <c r="AA2636" s="324">
        <v>43000</v>
      </c>
      <c r="AB2636" s="62">
        <v>9</v>
      </c>
      <c r="AC2636" s="62">
        <v>3</v>
      </c>
      <c r="AD2636" s="65">
        <v>45545</v>
      </c>
      <c r="AE2636" s="117">
        <v>6500</v>
      </c>
      <c r="AF2636" s="117"/>
      <c r="AG2636" s="56" t="s">
        <v>441</v>
      </c>
      <c r="AH2636" s="65">
        <v>45545</v>
      </c>
      <c r="AI2636" s="65"/>
      <c r="AJ2636" s="65"/>
      <c r="AK2636" s="56" t="s">
        <v>894</v>
      </c>
      <c r="AL2636" s="58">
        <v>6500</v>
      </c>
      <c r="AN2636" s="58" t="s">
        <v>1399</v>
      </c>
      <c r="AP2636" s="58"/>
      <c r="AQ2636" s="58"/>
      <c r="AR2636" s="58"/>
      <c r="AW2636" s="177">
        <v>45545</v>
      </c>
      <c r="AX2636" s="178">
        <v>3137</v>
      </c>
      <c r="AY2636" s="97"/>
      <c r="AZ2636" s="97"/>
      <c r="BA2636" s="192">
        <v>6500</v>
      </c>
      <c r="BD2636" s="56"/>
      <c r="CS2636" s="58">
        <f>+AL2636+AT2636</f>
        <v>6500</v>
      </c>
      <c r="CT2636" s="76">
        <f>+BA2636+BG2636+BM2636+BS2636+BY2636+CE2636+CK2636+CQ2636</f>
        <v>6500</v>
      </c>
      <c r="CU2636" s="76">
        <f>+CS2636-CT2636</f>
        <v>0</v>
      </c>
      <c r="CV2636" s="81">
        <f>+AE2636-AL2636-AT2636</f>
        <v>0</v>
      </c>
    </row>
    <row r="2637" spans="1:100" ht="12.75">
      <c r="A2637" s="56" t="s">
        <v>838</v>
      </c>
      <c r="B2637" s="13">
        <v>100</v>
      </c>
      <c r="C2637" s="15" t="s">
        <v>402</v>
      </c>
      <c r="D2637" s="15" t="s">
        <v>403</v>
      </c>
      <c r="E2637" s="13"/>
      <c r="F2637" s="13"/>
      <c r="G2637" s="13" t="s">
        <v>268</v>
      </c>
      <c r="H2637" s="13">
        <v>5</v>
      </c>
      <c r="I2637" s="55">
        <v>142.57</v>
      </c>
      <c r="J2637" s="55">
        <v>43499</v>
      </c>
      <c r="K2637" s="15">
        <v>0</v>
      </c>
      <c r="L2637" s="15" t="s">
        <v>41</v>
      </c>
      <c r="M2637" s="62" t="s">
        <v>14</v>
      </c>
      <c r="N2637" s="62" t="s">
        <v>180</v>
      </c>
      <c r="O2637" s="56" t="s">
        <v>891</v>
      </c>
      <c r="S2637" s="56" t="s">
        <v>465</v>
      </c>
      <c r="T2637" s="57" t="s">
        <v>268</v>
      </c>
      <c r="U2637" s="57">
        <v>5</v>
      </c>
      <c r="V2637" s="125">
        <v>142.57</v>
      </c>
      <c r="W2637" s="125" t="s">
        <v>1017</v>
      </c>
      <c r="X2637" s="65">
        <v>45504</v>
      </c>
      <c r="Y2637" s="127">
        <v>45636</v>
      </c>
      <c r="Z2637" s="69" t="s">
        <v>1080</v>
      </c>
      <c r="AA2637" s="324">
        <v>43000</v>
      </c>
      <c r="AB2637" s="62">
        <v>9</v>
      </c>
      <c r="AC2637" s="62">
        <v>4</v>
      </c>
      <c r="AD2637" s="65">
        <v>45547</v>
      </c>
      <c r="AE2637" s="117">
        <v>6500</v>
      </c>
      <c r="AF2637" s="117"/>
      <c r="AG2637" s="56" t="s">
        <v>441</v>
      </c>
      <c r="AH2637" s="65">
        <v>45547</v>
      </c>
      <c r="AI2637" s="65"/>
      <c r="AJ2637" s="65"/>
      <c r="AK2637" s="56" t="s">
        <v>895</v>
      </c>
      <c r="AL2637" s="58">
        <v>6500</v>
      </c>
      <c r="AN2637" s="58" t="s">
        <v>1400</v>
      </c>
      <c r="AP2637" s="58"/>
      <c r="AQ2637" s="58"/>
      <c r="AR2637" s="58"/>
      <c r="AW2637" s="177">
        <v>45546</v>
      </c>
      <c r="AX2637" s="178">
        <v>3151</v>
      </c>
      <c r="AY2637" s="97"/>
      <c r="AZ2637" s="97"/>
      <c r="BA2637" s="192">
        <v>6500</v>
      </c>
      <c r="BD2637" s="56"/>
      <c r="CS2637" s="58">
        <f>+AL2637+AT2637</f>
        <v>6500</v>
      </c>
      <c r="CT2637" s="76">
        <f>+BA2637+BG2637+BM2637+BS2637+BY2637+CE2637+CK2637+CQ2637</f>
        <v>6500</v>
      </c>
      <c r="CU2637" s="76">
        <f>+CS2637-CT2637</f>
        <v>0</v>
      </c>
      <c r="CV2637" s="81">
        <f>+AE2637-AL2637-AT2637</f>
        <v>0</v>
      </c>
    </row>
    <row r="2638" spans="1:100" ht="12.75">
      <c r="A2638" s="56" t="s">
        <v>838</v>
      </c>
      <c r="B2638" s="13">
        <v>100</v>
      </c>
      <c r="C2638" s="15" t="s">
        <v>402</v>
      </c>
      <c r="D2638" s="15" t="s">
        <v>403</v>
      </c>
      <c r="E2638" s="13"/>
      <c r="F2638" s="13"/>
      <c r="G2638" s="13" t="s">
        <v>268</v>
      </c>
      <c r="H2638" s="13">
        <v>5</v>
      </c>
      <c r="I2638" s="55">
        <v>142.57</v>
      </c>
      <c r="J2638" s="55">
        <v>43499</v>
      </c>
      <c r="K2638" s="15">
        <v>0</v>
      </c>
      <c r="L2638" s="15" t="s">
        <v>41</v>
      </c>
      <c r="M2638" s="62" t="s">
        <v>14</v>
      </c>
      <c r="N2638" s="62" t="s">
        <v>180</v>
      </c>
      <c r="O2638" s="56" t="s">
        <v>891</v>
      </c>
      <c r="S2638" s="56" t="s">
        <v>465</v>
      </c>
      <c r="T2638" s="57" t="s">
        <v>268</v>
      </c>
      <c r="U2638" s="57">
        <v>5</v>
      </c>
      <c r="V2638" s="125">
        <v>142.57</v>
      </c>
      <c r="W2638" s="125" t="s">
        <v>1017</v>
      </c>
      <c r="X2638" s="65">
        <v>45504</v>
      </c>
      <c r="Y2638" s="127">
        <v>45636</v>
      </c>
      <c r="Z2638" s="69" t="s">
        <v>1080</v>
      </c>
      <c r="AA2638" s="324">
        <v>43000</v>
      </c>
      <c r="AB2638" s="62">
        <v>9</v>
      </c>
      <c r="AC2638" s="62">
        <v>5</v>
      </c>
      <c r="AD2638" s="65">
        <v>45548</v>
      </c>
      <c r="AE2638" s="117">
        <v>7000</v>
      </c>
      <c r="AF2638" s="117"/>
      <c r="AG2638" s="56" t="s">
        <v>441</v>
      </c>
      <c r="AH2638" s="65">
        <v>45548</v>
      </c>
      <c r="AI2638" s="65"/>
      <c r="AJ2638" s="65"/>
      <c r="AK2638" s="56" t="s">
        <v>896</v>
      </c>
      <c r="AL2638" s="58">
        <v>7000</v>
      </c>
      <c r="AN2638" s="58" t="s">
        <v>1401</v>
      </c>
      <c r="AP2638" s="58"/>
      <c r="AQ2638" s="58"/>
      <c r="AR2638" s="58"/>
      <c r="AW2638" s="177">
        <v>45548</v>
      </c>
      <c r="AX2638" s="178">
        <v>3157</v>
      </c>
      <c r="AY2638" s="97"/>
      <c r="AZ2638" s="97"/>
      <c r="BA2638" s="192">
        <v>7000</v>
      </c>
      <c r="BD2638" s="56"/>
      <c r="CS2638" s="58">
        <f>+AL2638+AT2638</f>
        <v>7000</v>
      </c>
      <c r="CT2638" s="76">
        <f>+BA2638+BG2638+BM2638+BS2638+BY2638+CE2638+CK2638+CQ2638</f>
        <v>7000</v>
      </c>
      <c r="CU2638" s="76">
        <f>+CS2638-CT2638</f>
        <v>0</v>
      </c>
      <c r="CV2638" s="81">
        <f>+AE2638-AL2638-AT2638</f>
        <v>0</v>
      </c>
    </row>
    <row r="2639" spans="1:100" ht="12.75">
      <c r="A2639" s="56" t="s">
        <v>838</v>
      </c>
      <c r="B2639" s="13">
        <v>100</v>
      </c>
      <c r="C2639" s="15" t="s">
        <v>402</v>
      </c>
      <c r="D2639" s="15" t="s">
        <v>403</v>
      </c>
      <c r="E2639" s="13"/>
      <c r="F2639" s="13"/>
      <c r="G2639" s="13" t="s">
        <v>268</v>
      </c>
      <c r="H2639" s="13">
        <v>5</v>
      </c>
      <c r="I2639" s="55">
        <v>142.57</v>
      </c>
      <c r="J2639" s="55">
        <v>43499</v>
      </c>
      <c r="K2639" s="15">
        <v>0</v>
      </c>
      <c r="L2639" s="15" t="s">
        <v>41</v>
      </c>
      <c r="M2639" s="62" t="s">
        <v>14</v>
      </c>
      <c r="N2639" s="62" t="s">
        <v>180</v>
      </c>
      <c r="O2639" s="56" t="s">
        <v>891</v>
      </c>
      <c r="S2639" s="56" t="s">
        <v>465</v>
      </c>
      <c r="T2639" s="57" t="s">
        <v>268</v>
      </c>
      <c r="U2639" s="57">
        <v>5</v>
      </c>
      <c r="V2639" s="125">
        <v>142.57</v>
      </c>
      <c r="W2639" s="125" t="s">
        <v>1017</v>
      </c>
      <c r="X2639" s="65">
        <v>45504</v>
      </c>
      <c r="Y2639" s="127">
        <v>45636</v>
      </c>
      <c r="Z2639" s="69" t="s">
        <v>1080</v>
      </c>
      <c r="AA2639" s="324">
        <v>43000</v>
      </c>
      <c r="AB2639" s="62">
        <v>9</v>
      </c>
      <c r="AC2639" s="62">
        <v>6</v>
      </c>
      <c r="AD2639" s="65">
        <v>45596</v>
      </c>
      <c r="AE2639" s="117">
        <v>5000</v>
      </c>
      <c r="AF2639" s="117"/>
      <c r="AG2639" s="56" t="s">
        <v>441</v>
      </c>
      <c r="AH2639" s="65">
        <v>45596</v>
      </c>
      <c r="AI2639" s="65"/>
      <c r="AJ2639" s="65"/>
      <c r="AK2639" s="56" t="s">
        <v>897</v>
      </c>
      <c r="AL2639" s="58">
        <v>5000</v>
      </c>
      <c r="AN2639" s="58" t="s">
        <v>1402</v>
      </c>
      <c r="AP2639" s="58"/>
      <c r="AQ2639" s="58"/>
      <c r="AR2639" s="58"/>
      <c r="AW2639" s="177">
        <v>45596</v>
      </c>
      <c r="AX2639" s="178">
        <v>3340</v>
      </c>
      <c r="AY2639" s="97"/>
      <c r="AZ2639" s="97"/>
      <c r="BA2639" s="192">
        <v>5000</v>
      </c>
      <c r="BD2639" s="56"/>
      <c r="CS2639" s="58">
        <f>+AL2639+AT2639</f>
        <v>5000</v>
      </c>
      <c r="CT2639" s="76">
        <f>+BA2639+BG2639+BM2639+BS2639+BY2639+CE2639+CK2639+CQ2639</f>
        <v>5000</v>
      </c>
      <c r="CU2639" s="76">
        <f>+CS2639-CT2639</f>
        <v>0</v>
      </c>
      <c r="CV2639" s="81">
        <f>+AE2639-AL2639-AT2639</f>
        <v>0</v>
      </c>
    </row>
    <row r="2640" spans="1:100" ht="12.75">
      <c r="A2640" s="56" t="s">
        <v>838</v>
      </c>
      <c r="B2640" s="13">
        <v>100</v>
      </c>
      <c r="C2640" s="15" t="s">
        <v>402</v>
      </c>
      <c r="D2640" s="15" t="s">
        <v>403</v>
      </c>
      <c r="E2640" s="13"/>
      <c r="F2640" s="13"/>
      <c r="G2640" s="13" t="s">
        <v>268</v>
      </c>
      <c r="H2640" s="13">
        <v>5</v>
      </c>
      <c r="I2640" s="55">
        <v>142.57</v>
      </c>
      <c r="J2640" s="55">
        <v>43499</v>
      </c>
      <c r="K2640" s="15">
        <v>0</v>
      </c>
      <c r="L2640" s="15" t="s">
        <v>41</v>
      </c>
      <c r="M2640" s="62" t="s">
        <v>14</v>
      </c>
      <c r="N2640" s="62" t="s">
        <v>180</v>
      </c>
      <c r="O2640" s="56" t="s">
        <v>891</v>
      </c>
      <c r="S2640" s="56" t="s">
        <v>465</v>
      </c>
      <c r="T2640" s="57" t="s">
        <v>268</v>
      </c>
      <c r="U2640" s="57">
        <v>5</v>
      </c>
      <c r="V2640" s="125">
        <v>142.57</v>
      </c>
      <c r="W2640" s="125" t="s">
        <v>1017</v>
      </c>
      <c r="X2640" s="65">
        <v>45504</v>
      </c>
      <c r="Y2640" s="127">
        <v>45636</v>
      </c>
      <c r="Z2640" s="69" t="s">
        <v>1080</v>
      </c>
      <c r="AA2640" s="324">
        <v>43000</v>
      </c>
      <c r="AB2640" s="62">
        <v>9</v>
      </c>
      <c r="AC2640" s="62">
        <v>7</v>
      </c>
      <c r="AD2640" s="65">
        <v>45603</v>
      </c>
      <c r="AE2640" s="117">
        <v>5000</v>
      </c>
      <c r="AF2640" s="117"/>
      <c r="AG2640" s="56" t="s">
        <v>441</v>
      </c>
      <c r="AH2640" s="65">
        <v>45603</v>
      </c>
      <c r="AI2640" s="65"/>
      <c r="AJ2640" s="65"/>
      <c r="AK2640" s="56" t="s">
        <v>898</v>
      </c>
      <c r="AL2640" s="58">
        <v>5000</v>
      </c>
      <c r="AN2640" s="58" t="s">
        <v>1403</v>
      </c>
      <c r="AP2640" s="58"/>
      <c r="AQ2640" s="58"/>
      <c r="AR2640" s="58"/>
      <c r="AW2640" s="177">
        <v>45603</v>
      </c>
      <c r="AX2640" s="178">
        <v>3385</v>
      </c>
      <c r="AY2640" s="97"/>
      <c r="AZ2640" s="97"/>
      <c r="BA2640" s="192">
        <v>5000</v>
      </c>
      <c r="BD2640" s="56"/>
      <c r="CS2640" s="58">
        <f>+AL2640+AT2640</f>
        <v>5000</v>
      </c>
      <c r="CT2640" s="76">
        <f>+BA2640+BG2640+BM2640+BS2640+BY2640+CE2640+CK2640+CQ2640</f>
        <v>5000</v>
      </c>
      <c r="CU2640" s="76">
        <f>+CS2640-CT2640</f>
        <v>0</v>
      </c>
      <c r="CV2640" s="81">
        <f>+AE2640-AL2640-AT2640</f>
        <v>0</v>
      </c>
    </row>
    <row r="2641" spans="1:100" ht="12.75">
      <c r="A2641" s="56" t="s">
        <v>838</v>
      </c>
      <c r="B2641" s="13">
        <v>100</v>
      </c>
      <c r="C2641" s="15" t="s">
        <v>402</v>
      </c>
      <c r="D2641" s="15" t="s">
        <v>403</v>
      </c>
      <c r="E2641" s="13"/>
      <c r="F2641" s="13"/>
      <c r="G2641" s="13" t="s">
        <v>268</v>
      </c>
      <c r="H2641" s="13">
        <v>5</v>
      </c>
      <c r="I2641" s="55">
        <v>142.57</v>
      </c>
      <c r="J2641" s="55">
        <v>43499</v>
      </c>
      <c r="K2641" s="15">
        <v>0</v>
      </c>
      <c r="L2641" s="15" t="s">
        <v>41</v>
      </c>
      <c r="M2641" s="62" t="s">
        <v>14</v>
      </c>
      <c r="N2641" s="62" t="s">
        <v>180</v>
      </c>
      <c r="O2641" s="56" t="s">
        <v>891</v>
      </c>
      <c r="S2641" s="56" t="s">
        <v>465</v>
      </c>
      <c r="T2641" s="57" t="s">
        <v>268</v>
      </c>
      <c r="U2641" s="57">
        <v>5</v>
      </c>
      <c r="V2641" s="125">
        <v>142.57</v>
      </c>
      <c r="W2641" s="125" t="s">
        <v>1017</v>
      </c>
      <c r="X2641" s="65">
        <v>45504</v>
      </c>
      <c r="Y2641" s="127">
        <v>45636</v>
      </c>
      <c r="Z2641" s="69" t="s">
        <v>1080</v>
      </c>
      <c r="AA2641" s="324">
        <v>43000</v>
      </c>
      <c r="AB2641" s="62">
        <v>9</v>
      </c>
      <c r="AC2641" s="62">
        <v>8</v>
      </c>
      <c r="AD2641" s="65">
        <v>45617</v>
      </c>
      <c r="AE2641" s="117">
        <v>5000</v>
      </c>
      <c r="AF2641" s="117"/>
      <c r="AG2641" s="56" t="s">
        <v>441</v>
      </c>
      <c r="AH2641" s="65">
        <v>45617</v>
      </c>
      <c r="AI2641" s="65"/>
      <c r="AJ2641" s="65"/>
      <c r="AK2641" s="56" t="s">
        <v>899</v>
      </c>
      <c r="AL2641" s="58">
        <v>5000</v>
      </c>
      <c r="AN2641" s="58" t="s">
        <v>1404</v>
      </c>
      <c r="AP2641" s="58"/>
      <c r="AQ2641" s="58"/>
      <c r="AR2641" s="58"/>
      <c r="AW2641" s="177">
        <v>45617</v>
      </c>
      <c r="AX2641" s="178">
        <v>3431</v>
      </c>
      <c r="AY2641" s="97"/>
      <c r="AZ2641" s="97"/>
      <c r="BA2641" s="192">
        <v>5000</v>
      </c>
      <c r="BD2641" s="56"/>
      <c r="CS2641" s="58">
        <f>+AL2641+AT2641</f>
        <v>5000</v>
      </c>
      <c r="CT2641" s="76">
        <f>+BA2641+BG2641+BM2641+BS2641+BY2641+CE2641+CK2641+CQ2641</f>
        <v>5000</v>
      </c>
      <c r="CU2641" s="76">
        <f>+CS2641-CT2641</f>
        <v>0</v>
      </c>
      <c r="CV2641" s="81">
        <f>+AE2641-AL2641-AT2641</f>
        <v>0</v>
      </c>
    </row>
    <row r="2642" spans="1:100" ht="12.75">
      <c r="A2642" s="56" t="s">
        <v>838</v>
      </c>
      <c r="B2642" s="13">
        <v>100</v>
      </c>
      <c r="C2642" s="15" t="s">
        <v>402</v>
      </c>
      <c r="D2642" s="15" t="s">
        <v>403</v>
      </c>
      <c r="E2642" s="13"/>
      <c r="F2642" s="13"/>
      <c r="G2642" s="13" t="s">
        <v>268</v>
      </c>
      <c r="H2642" s="13">
        <v>5</v>
      </c>
      <c r="I2642" s="55">
        <v>142.57</v>
      </c>
      <c r="J2642" s="55">
        <v>43499</v>
      </c>
      <c r="K2642" s="15">
        <v>0</v>
      </c>
      <c r="L2642" s="15" t="s">
        <v>41</v>
      </c>
      <c r="M2642" s="62" t="s">
        <v>14</v>
      </c>
      <c r="N2642" s="62" t="s">
        <v>180</v>
      </c>
      <c r="O2642" s="56" t="s">
        <v>891</v>
      </c>
      <c r="S2642" s="56" t="s">
        <v>465</v>
      </c>
      <c r="T2642" s="57" t="s">
        <v>268</v>
      </c>
      <c r="U2642" s="57">
        <v>5</v>
      </c>
      <c r="V2642" s="125">
        <v>142.57</v>
      </c>
      <c r="W2642" s="125" t="s">
        <v>1017</v>
      </c>
      <c r="X2642" s="65">
        <v>45504</v>
      </c>
      <c r="Y2642" s="127">
        <v>45636</v>
      </c>
      <c r="Z2642" s="69" t="s">
        <v>1080</v>
      </c>
      <c r="AA2642" s="324">
        <v>43000</v>
      </c>
      <c r="AB2642" s="62">
        <v>9</v>
      </c>
      <c r="AC2642" s="62">
        <v>9</v>
      </c>
      <c r="AD2642" s="65">
        <v>45625</v>
      </c>
      <c r="AE2642" s="117">
        <v>3000</v>
      </c>
      <c r="AF2642" s="117"/>
      <c r="AG2642" s="56" t="s">
        <v>441</v>
      </c>
      <c r="AH2642" s="65">
        <v>45625</v>
      </c>
      <c r="AI2642" s="65"/>
      <c r="AJ2642" s="65"/>
      <c r="AK2642" s="56" t="s">
        <v>900</v>
      </c>
      <c r="AL2642" s="58">
        <v>3000</v>
      </c>
      <c r="AN2642" s="58" t="s">
        <v>1405</v>
      </c>
      <c r="AP2642" s="58"/>
      <c r="AQ2642" s="58"/>
      <c r="AR2642" s="58"/>
      <c r="AW2642" s="177">
        <v>45625</v>
      </c>
      <c r="AX2642" s="178">
        <v>3452</v>
      </c>
      <c r="AY2642" s="97"/>
      <c r="AZ2642" s="97"/>
      <c r="BA2642" s="192">
        <v>3000</v>
      </c>
      <c r="BD2642" s="56"/>
      <c r="CS2642" s="58">
        <f>+AL2642+AT2642</f>
        <v>3000</v>
      </c>
      <c r="CT2642" s="76">
        <f>+BA2642+BG2642+BM2642+BS2642+BY2642+CE2642+CK2642+CQ2642</f>
        <v>3000</v>
      </c>
      <c r="CU2642" s="76">
        <f>+CS2642-CT2642</f>
        <v>0</v>
      </c>
      <c r="CV2642" s="81">
        <f>+AE2642-AL2642-AT2642</f>
        <v>0</v>
      </c>
    </row>
    <row r="2643" spans="1:100">
      <c r="A2643" s="56" t="s">
        <v>855</v>
      </c>
      <c r="B2643" s="13">
        <v>120</v>
      </c>
      <c r="C2643" s="15" t="s">
        <v>402</v>
      </c>
      <c r="D2643" s="15" t="s">
        <v>403</v>
      </c>
      <c r="E2643" s="13"/>
      <c r="F2643" s="13"/>
      <c r="G2643" s="13" t="s">
        <v>271</v>
      </c>
      <c r="H2643" s="13">
        <v>3</v>
      </c>
      <c r="I2643" s="55">
        <v>160.5</v>
      </c>
      <c r="J2643" s="55">
        <v>51999</v>
      </c>
      <c r="K2643" s="15">
        <v>0</v>
      </c>
      <c r="L2643" s="15" t="s">
        <v>41</v>
      </c>
      <c r="M2643" s="62" t="s">
        <v>14</v>
      </c>
      <c r="N2643" s="56" t="s">
        <v>181</v>
      </c>
      <c r="O2643" s="56" t="s">
        <v>901</v>
      </c>
      <c r="S2643" s="56" t="s">
        <v>465</v>
      </c>
      <c r="T2643" s="125" t="s">
        <v>271</v>
      </c>
      <c r="U2643" s="125">
        <v>3</v>
      </c>
      <c r="V2643" s="144">
        <v>160.5</v>
      </c>
      <c r="W2643" s="144" t="s">
        <v>1017</v>
      </c>
      <c r="X2643" s="65">
        <v>45500</v>
      </c>
      <c r="Y2643" s="65">
        <v>45514</v>
      </c>
      <c r="Z2643" s="69" t="s">
        <v>1080</v>
      </c>
      <c r="AA2643" s="322">
        <v>52000</v>
      </c>
      <c r="AB2643" s="56">
        <v>30</v>
      </c>
      <c r="AC2643" s="56">
        <v>0</v>
      </c>
      <c r="AD2643" s="65">
        <v>45500</v>
      </c>
      <c r="AE2643" s="117">
        <v>800</v>
      </c>
      <c r="AF2643" s="117"/>
      <c r="AG2643" s="56" t="s">
        <v>441</v>
      </c>
      <c r="AH2643" s="65">
        <v>45500</v>
      </c>
      <c r="AI2643" s="65"/>
      <c r="AJ2643" s="65"/>
      <c r="AK2643" s="57" t="s">
        <v>902</v>
      </c>
      <c r="AL2643" s="58">
        <v>800</v>
      </c>
      <c r="AN2643" s="58" t="s">
        <v>1383</v>
      </c>
      <c r="AP2643" s="58"/>
      <c r="AQ2643" s="58"/>
      <c r="AR2643" s="58"/>
      <c r="AW2643" s="103">
        <v>45500</v>
      </c>
      <c r="AX2643" s="97">
        <v>170526</v>
      </c>
      <c r="AY2643" s="97">
        <v>3011.2</v>
      </c>
      <c r="AZ2643" s="97">
        <v>3.7639999999999998</v>
      </c>
      <c r="BA2643" s="101">
        <f>+AY2643/AZ2643</f>
        <v>800</v>
      </c>
      <c r="BD2643" s="56"/>
      <c r="CS2643" s="58">
        <f>+AL2643+AT2643</f>
        <v>800</v>
      </c>
      <c r="CT2643" s="76">
        <f>+BA2643+BG2643+BM2643+BS2643+BY2643+CE2643+CK2643+CQ2643</f>
        <v>800</v>
      </c>
      <c r="CU2643" s="76">
        <f>+CS2643-CT2643</f>
        <v>0</v>
      </c>
      <c r="CV2643" s="81">
        <f>+AE2643-AL2643-AT2643</f>
        <v>0</v>
      </c>
    </row>
    <row r="2644" spans="1:100">
      <c r="A2644" s="56" t="s">
        <v>855</v>
      </c>
      <c r="B2644" s="13">
        <v>120</v>
      </c>
      <c r="C2644" s="15" t="s">
        <v>402</v>
      </c>
      <c r="D2644" s="15" t="s">
        <v>403</v>
      </c>
      <c r="E2644" s="13"/>
      <c r="F2644" s="13"/>
      <c r="G2644" s="13" t="s">
        <v>271</v>
      </c>
      <c r="H2644" s="13">
        <v>3</v>
      </c>
      <c r="I2644" s="55">
        <v>160.5</v>
      </c>
      <c r="J2644" s="55">
        <v>51999</v>
      </c>
      <c r="K2644" s="15">
        <v>0</v>
      </c>
      <c r="L2644" s="15" t="s">
        <v>41</v>
      </c>
      <c r="M2644" s="62" t="s">
        <v>14</v>
      </c>
      <c r="N2644" s="56" t="s">
        <v>181</v>
      </c>
      <c r="O2644" s="56" t="s">
        <v>901</v>
      </c>
      <c r="S2644" s="56" t="s">
        <v>465</v>
      </c>
      <c r="T2644" s="125" t="s">
        <v>271</v>
      </c>
      <c r="U2644" s="125">
        <v>3</v>
      </c>
      <c r="V2644" s="144">
        <v>160.5</v>
      </c>
      <c r="W2644" s="144" t="s">
        <v>1017</v>
      </c>
      <c r="X2644" s="65">
        <v>45500</v>
      </c>
      <c r="Y2644" s="65">
        <v>45514</v>
      </c>
      <c r="Z2644" s="69" t="s">
        <v>1080</v>
      </c>
      <c r="AA2644" s="322">
        <v>52000</v>
      </c>
      <c r="AB2644" s="56">
        <v>30</v>
      </c>
      <c r="AC2644" s="56">
        <v>0</v>
      </c>
      <c r="AD2644" s="65">
        <v>45514</v>
      </c>
      <c r="AE2644" s="117">
        <v>4200</v>
      </c>
      <c r="AF2644" s="117"/>
      <c r="AG2644" s="56" t="s">
        <v>441</v>
      </c>
      <c r="AH2644" s="65">
        <v>45512</v>
      </c>
      <c r="AI2644" s="65"/>
      <c r="AJ2644" s="65"/>
      <c r="AK2644" s="57" t="s">
        <v>903</v>
      </c>
      <c r="AL2644" s="58">
        <v>4200</v>
      </c>
      <c r="AN2644" s="58" t="s">
        <v>1384</v>
      </c>
      <c r="AP2644" s="58"/>
      <c r="AQ2644" s="58"/>
      <c r="AR2644" s="58"/>
      <c r="AW2644" s="103">
        <v>45514</v>
      </c>
      <c r="AX2644" s="97">
        <v>3025</v>
      </c>
      <c r="AY2644" s="97"/>
      <c r="AZ2644" s="97"/>
      <c r="BA2644" s="101">
        <v>4200</v>
      </c>
      <c r="BD2644" s="56"/>
      <c r="CS2644" s="58">
        <f>+AL2644+AT2644</f>
        <v>4200</v>
      </c>
      <c r="CT2644" s="76">
        <f>+BA2644+BG2644+BM2644+BS2644+BY2644+CE2644+CK2644+CQ2644</f>
        <v>4200</v>
      </c>
      <c r="CU2644" s="76">
        <f>+CS2644-CT2644</f>
        <v>0</v>
      </c>
      <c r="CV2644" s="81">
        <f>+AE2644-AL2644-AT2644</f>
        <v>0</v>
      </c>
    </row>
    <row r="2645" spans="1:100" ht="12.75">
      <c r="A2645" s="56" t="s">
        <v>855</v>
      </c>
      <c r="B2645" s="13">
        <v>120</v>
      </c>
      <c r="C2645" s="15" t="s">
        <v>402</v>
      </c>
      <c r="D2645" s="15" t="s">
        <v>403</v>
      </c>
      <c r="E2645" s="13"/>
      <c r="F2645" s="13"/>
      <c r="G2645" s="13" t="s">
        <v>271</v>
      </c>
      <c r="H2645" s="13">
        <v>3</v>
      </c>
      <c r="I2645" s="55">
        <v>160.5</v>
      </c>
      <c r="J2645" s="55">
        <v>51999</v>
      </c>
      <c r="K2645" s="15">
        <v>0</v>
      </c>
      <c r="L2645" s="15" t="s">
        <v>41</v>
      </c>
      <c r="M2645" s="62" t="s">
        <v>14</v>
      </c>
      <c r="N2645" s="56" t="s">
        <v>181</v>
      </c>
      <c r="O2645" s="56" t="s">
        <v>901</v>
      </c>
      <c r="S2645" s="56" t="s">
        <v>465</v>
      </c>
      <c r="T2645" s="125" t="s">
        <v>271</v>
      </c>
      <c r="U2645" s="125">
        <v>3</v>
      </c>
      <c r="V2645" s="144">
        <v>160.5</v>
      </c>
      <c r="W2645" s="144" t="s">
        <v>1017</v>
      </c>
      <c r="X2645" s="65">
        <v>45500</v>
      </c>
      <c r="Y2645" s="65">
        <v>45514</v>
      </c>
      <c r="Z2645" s="69" t="s">
        <v>1080</v>
      </c>
      <c r="AA2645" s="322">
        <v>52000</v>
      </c>
      <c r="AB2645" s="56">
        <v>30</v>
      </c>
      <c r="AC2645" s="56">
        <v>1</v>
      </c>
      <c r="AD2645" s="65">
        <v>45575</v>
      </c>
      <c r="AE2645" s="117">
        <v>1567</v>
      </c>
      <c r="AF2645" s="117"/>
      <c r="AG2645" s="56" t="s">
        <v>441</v>
      </c>
      <c r="AH2645" s="65">
        <v>45574</v>
      </c>
      <c r="AI2645" s="65"/>
      <c r="AJ2645" s="65"/>
      <c r="AK2645" s="57" t="s">
        <v>1371</v>
      </c>
      <c r="AL2645" s="58">
        <v>1567</v>
      </c>
      <c r="AN2645" s="58" t="s">
        <v>1385</v>
      </c>
      <c r="AP2645" s="58"/>
      <c r="AQ2645" s="58"/>
      <c r="AR2645" s="58"/>
      <c r="AW2645" s="177">
        <v>45574</v>
      </c>
      <c r="AX2645" s="178">
        <v>3262</v>
      </c>
      <c r="AY2645" s="97"/>
      <c r="AZ2645" s="97"/>
      <c r="BA2645" s="192">
        <v>1567</v>
      </c>
      <c r="BD2645" s="56"/>
      <c r="CS2645" s="58">
        <f>+AL2645+AT2645</f>
        <v>1567</v>
      </c>
      <c r="CT2645" s="76">
        <f>+BA2645+BG2645+BM2645+BS2645+BY2645+CE2645+CK2645+CQ2645</f>
        <v>1567</v>
      </c>
      <c r="CU2645" s="76">
        <f>+CS2645-CT2645</f>
        <v>0</v>
      </c>
      <c r="CV2645" s="81">
        <f>+AE2645-AL2645-AT2645</f>
        <v>0</v>
      </c>
    </row>
    <row r="2646" spans="1:100" ht="12.75">
      <c r="A2646" s="56" t="s">
        <v>855</v>
      </c>
      <c r="B2646" s="13">
        <v>120</v>
      </c>
      <c r="C2646" s="15" t="s">
        <v>402</v>
      </c>
      <c r="D2646" s="15" t="s">
        <v>403</v>
      </c>
      <c r="E2646" s="13"/>
      <c r="F2646" s="13"/>
      <c r="G2646" s="13" t="s">
        <v>271</v>
      </c>
      <c r="H2646" s="13">
        <v>3</v>
      </c>
      <c r="I2646" s="55">
        <v>160.5</v>
      </c>
      <c r="J2646" s="55">
        <v>51999</v>
      </c>
      <c r="K2646" s="15">
        <v>0</v>
      </c>
      <c r="L2646" s="15" t="s">
        <v>41</v>
      </c>
      <c r="M2646" s="62" t="s">
        <v>14</v>
      </c>
      <c r="N2646" s="56" t="s">
        <v>181</v>
      </c>
      <c r="O2646" s="56" t="s">
        <v>901</v>
      </c>
      <c r="S2646" s="56" t="s">
        <v>465</v>
      </c>
      <c r="T2646" s="125" t="s">
        <v>271</v>
      </c>
      <c r="U2646" s="125">
        <v>3</v>
      </c>
      <c r="V2646" s="144">
        <v>160.5</v>
      </c>
      <c r="W2646" s="144" t="s">
        <v>1017</v>
      </c>
      <c r="X2646" s="65">
        <v>45500</v>
      </c>
      <c r="Y2646" s="65">
        <v>45514</v>
      </c>
      <c r="Z2646" s="69" t="s">
        <v>1080</v>
      </c>
      <c r="AA2646" s="322">
        <v>52000</v>
      </c>
      <c r="AB2646" s="56">
        <v>30</v>
      </c>
      <c r="AC2646" s="56">
        <v>2</v>
      </c>
      <c r="AD2646" s="65">
        <v>45606</v>
      </c>
      <c r="AE2646" s="117">
        <v>1567</v>
      </c>
      <c r="AF2646" s="117"/>
      <c r="AG2646" s="56" t="s">
        <v>441</v>
      </c>
      <c r="AH2646" s="65">
        <v>45604</v>
      </c>
      <c r="AI2646" s="65"/>
      <c r="AJ2646" s="65"/>
      <c r="AK2646" s="57" t="s">
        <v>1372</v>
      </c>
      <c r="AL2646" s="58">
        <v>1567</v>
      </c>
      <c r="AN2646" s="58" t="s">
        <v>1386</v>
      </c>
      <c r="AP2646" s="58"/>
      <c r="AQ2646" s="58"/>
      <c r="AR2646" s="58"/>
      <c r="AW2646" s="177">
        <v>45604</v>
      </c>
      <c r="AX2646" s="178">
        <v>3388</v>
      </c>
      <c r="AY2646" s="97"/>
      <c r="AZ2646" s="97"/>
      <c r="BA2646" s="192">
        <v>1567</v>
      </c>
      <c r="BD2646" s="56"/>
      <c r="CS2646" s="58">
        <f>+AL2646+AT2646</f>
        <v>1567</v>
      </c>
      <c r="CT2646" s="76">
        <f>+BA2646+BG2646+BM2646+BS2646+BY2646+CE2646+CK2646+CQ2646</f>
        <v>1567</v>
      </c>
      <c r="CU2646" s="76">
        <f>+CS2646-CT2646</f>
        <v>0</v>
      </c>
      <c r="CV2646" s="81">
        <f>+AE2646-AL2646-AT2646</f>
        <v>0</v>
      </c>
    </row>
    <row r="2647" spans="1:100" ht="12.75">
      <c r="A2647" s="56" t="s">
        <v>855</v>
      </c>
      <c r="B2647" s="13">
        <v>120</v>
      </c>
      <c r="C2647" s="15" t="s">
        <v>402</v>
      </c>
      <c r="D2647" s="15" t="s">
        <v>403</v>
      </c>
      <c r="E2647" s="13"/>
      <c r="F2647" s="13"/>
      <c r="G2647" s="13" t="s">
        <v>271</v>
      </c>
      <c r="H2647" s="13">
        <v>3</v>
      </c>
      <c r="I2647" s="55">
        <v>160.5</v>
      </c>
      <c r="J2647" s="55">
        <v>51999</v>
      </c>
      <c r="K2647" s="15">
        <v>0</v>
      </c>
      <c r="L2647" s="15" t="s">
        <v>41</v>
      </c>
      <c r="M2647" s="62" t="s">
        <v>14</v>
      </c>
      <c r="N2647" s="56" t="s">
        <v>181</v>
      </c>
      <c r="O2647" s="56" t="s">
        <v>901</v>
      </c>
      <c r="S2647" s="56" t="s">
        <v>465</v>
      </c>
      <c r="T2647" s="125" t="s">
        <v>271</v>
      </c>
      <c r="U2647" s="125">
        <v>3</v>
      </c>
      <c r="V2647" s="144">
        <v>160.5</v>
      </c>
      <c r="W2647" s="144" t="s">
        <v>1017</v>
      </c>
      <c r="X2647" s="65">
        <v>45500</v>
      </c>
      <c r="Y2647" s="65">
        <v>45514</v>
      </c>
      <c r="Z2647" s="69" t="s">
        <v>1080</v>
      </c>
      <c r="AA2647" s="322">
        <v>52000</v>
      </c>
      <c r="AB2647" s="56">
        <v>30</v>
      </c>
      <c r="AC2647" s="56">
        <v>3</v>
      </c>
      <c r="AD2647" s="65">
        <v>45636</v>
      </c>
      <c r="AE2647" s="117">
        <v>1567</v>
      </c>
      <c r="AF2647" s="117"/>
      <c r="AG2647" s="56" t="s">
        <v>441</v>
      </c>
      <c r="AH2647" s="65">
        <v>45653</v>
      </c>
      <c r="AI2647" s="65"/>
      <c r="AJ2647" s="65"/>
      <c r="AK2647" s="57" t="s">
        <v>1373</v>
      </c>
      <c r="AL2647" s="58">
        <v>1567</v>
      </c>
      <c r="AN2647" s="58" t="s">
        <v>1387</v>
      </c>
      <c r="AP2647" s="58"/>
      <c r="AQ2647" s="58"/>
      <c r="AR2647" s="58"/>
      <c r="AW2647" s="177">
        <v>45653</v>
      </c>
      <c r="AX2647" s="178">
        <v>3536</v>
      </c>
      <c r="AY2647" s="97"/>
      <c r="AZ2647" s="97"/>
      <c r="BA2647" s="192">
        <v>1567</v>
      </c>
      <c r="BD2647" s="56"/>
      <c r="CS2647" s="58">
        <f>+AL2647+AT2647</f>
        <v>1567</v>
      </c>
      <c r="CT2647" s="76">
        <f>+BA2647+BG2647+BM2647+BS2647+BY2647+CE2647+CK2647+CQ2647</f>
        <v>1567</v>
      </c>
      <c r="CU2647" s="76">
        <f>+CS2647-CT2647</f>
        <v>0</v>
      </c>
      <c r="CV2647" s="81">
        <f>+AE2647-AL2647-AT2647</f>
        <v>0</v>
      </c>
    </row>
    <row r="2648" spans="1:100" ht="12.75">
      <c r="A2648" s="56" t="s">
        <v>855</v>
      </c>
      <c r="B2648" s="13">
        <v>120</v>
      </c>
      <c r="C2648" s="15" t="s">
        <v>402</v>
      </c>
      <c r="D2648" s="15" t="s">
        <v>403</v>
      </c>
      <c r="E2648" s="13"/>
      <c r="F2648" s="13"/>
      <c r="G2648" s="13" t="s">
        <v>271</v>
      </c>
      <c r="H2648" s="13">
        <v>3</v>
      </c>
      <c r="I2648" s="55">
        <v>160.5</v>
      </c>
      <c r="J2648" s="55">
        <v>51999</v>
      </c>
      <c r="K2648" s="15">
        <v>0</v>
      </c>
      <c r="L2648" s="15" t="s">
        <v>41</v>
      </c>
      <c r="M2648" s="62" t="s">
        <v>14</v>
      </c>
      <c r="N2648" s="56" t="s">
        <v>181</v>
      </c>
      <c r="O2648" s="56" t="s">
        <v>901</v>
      </c>
      <c r="S2648" s="56" t="s">
        <v>465</v>
      </c>
      <c r="T2648" s="125" t="s">
        <v>271</v>
      </c>
      <c r="U2648" s="125">
        <v>3</v>
      </c>
      <c r="V2648" s="144">
        <v>160.5</v>
      </c>
      <c r="W2648" s="144" t="s">
        <v>1017</v>
      </c>
      <c r="X2648" s="65">
        <v>45500</v>
      </c>
      <c r="Y2648" s="65">
        <v>45514</v>
      </c>
      <c r="Z2648" s="69" t="s">
        <v>1080</v>
      </c>
      <c r="AA2648" s="322">
        <v>52000</v>
      </c>
      <c r="AB2648" s="56">
        <v>30</v>
      </c>
      <c r="AC2648" s="56">
        <v>4</v>
      </c>
      <c r="AD2648" s="65">
        <v>45667</v>
      </c>
      <c r="AE2648" s="117">
        <v>1567</v>
      </c>
      <c r="AF2648" s="117"/>
      <c r="AG2648" s="56" t="s">
        <v>441</v>
      </c>
      <c r="AH2648" s="65">
        <v>45679</v>
      </c>
      <c r="AI2648" s="65"/>
      <c r="AJ2648" s="65"/>
      <c r="AK2648" s="57" t="s">
        <v>1374</v>
      </c>
      <c r="AL2648" s="58">
        <v>1567</v>
      </c>
      <c r="AN2648" s="58" t="s">
        <v>1388</v>
      </c>
      <c r="AP2648" s="58"/>
      <c r="AQ2648" s="58"/>
      <c r="AR2648" s="58"/>
      <c r="AW2648" s="177">
        <v>45679</v>
      </c>
      <c r="AX2648" s="178">
        <v>3642</v>
      </c>
      <c r="AY2648" s="97"/>
      <c r="AZ2648" s="97"/>
      <c r="BA2648" s="192">
        <v>1567</v>
      </c>
      <c r="BD2648" s="56"/>
      <c r="CS2648" s="58">
        <f>+AL2648+AT2648</f>
        <v>1567</v>
      </c>
      <c r="CT2648" s="76">
        <f>+BA2648+BG2648+BM2648+BS2648+BY2648+CE2648+CK2648+CQ2648</f>
        <v>1567</v>
      </c>
      <c r="CU2648" s="76">
        <f>+CS2648-CT2648</f>
        <v>0</v>
      </c>
      <c r="CV2648" s="81">
        <f>+AE2648-AL2648-AT2648</f>
        <v>0</v>
      </c>
    </row>
    <row r="2649" spans="1:100" ht="12.75">
      <c r="A2649" s="56" t="s">
        <v>855</v>
      </c>
      <c r="B2649" s="13">
        <v>120</v>
      </c>
      <c r="C2649" s="15" t="s">
        <v>402</v>
      </c>
      <c r="D2649" s="15" t="s">
        <v>403</v>
      </c>
      <c r="E2649" s="13"/>
      <c r="F2649" s="13"/>
      <c r="G2649" s="13" t="s">
        <v>271</v>
      </c>
      <c r="H2649" s="13">
        <v>3</v>
      </c>
      <c r="I2649" s="55">
        <v>160.5</v>
      </c>
      <c r="J2649" s="55">
        <v>51999</v>
      </c>
      <c r="K2649" s="15">
        <v>0</v>
      </c>
      <c r="L2649" s="15" t="s">
        <v>41</v>
      </c>
      <c r="M2649" s="62" t="s">
        <v>14</v>
      </c>
      <c r="N2649" s="56" t="s">
        <v>181</v>
      </c>
      <c r="O2649" s="56" t="s">
        <v>901</v>
      </c>
      <c r="S2649" s="56" t="s">
        <v>465</v>
      </c>
      <c r="T2649" s="125" t="s">
        <v>271</v>
      </c>
      <c r="U2649" s="125">
        <v>3</v>
      </c>
      <c r="V2649" s="144">
        <v>160.5</v>
      </c>
      <c r="W2649" s="144" t="s">
        <v>1017</v>
      </c>
      <c r="X2649" s="65">
        <v>45500</v>
      </c>
      <c r="Y2649" s="65">
        <v>45514</v>
      </c>
      <c r="Z2649" s="69" t="s">
        <v>1080</v>
      </c>
      <c r="AA2649" s="322">
        <v>52000</v>
      </c>
      <c r="AB2649" s="56">
        <v>30</v>
      </c>
      <c r="AC2649" s="56">
        <v>5</v>
      </c>
      <c r="AD2649" s="65">
        <v>45698</v>
      </c>
      <c r="AE2649" s="117">
        <v>1567</v>
      </c>
      <c r="AF2649" s="117"/>
      <c r="AG2649" s="56" t="s">
        <v>441</v>
      </c>
      <c r="AH2649" s="65">
        <v>45699</v>
      </c>
      <c r="AI2649" s="65"/>
      <c r="AJ2649" s="65"/>
      <c r="AK2649" s="57" t="s">
        <v>1375</v>
      </c>
      <c r="AL2649" s="58">
        <v>1567</v>
      </c>
      <c r="AN2649" s="58" t="s">
        <v>1389</v>
      </c>
      <c r="AP2649" s="58"/>
      <c r="AQ2649" s="58"/>
      <c r="AR2649" s="58"/>
      <c r="AW2649" s="177">
        <v>45699</v>
      </c>
      <c r="AX2649" s="178">
        <v>3746</v>
      </c>
      <c r="AY2649" s="97"/>
      <c r="AZ2649" s="97"/>
      <c r="BA2649" s="192">
        <v>1567</v>
      </c>
      <c r="BD2649" s="56"/>
      <c r="CS2649" s="58">
        <f>+AL2649+AT2649</f>
        <v>1567</v>
      </c>
      <c r="CT2649" s="76">
        <f>+BA2649+BG2649+BM2649+BS2649+BY2649+CE2649+CK2649+CQ2649</f>
        <v>1567</v>
      </c>
      <c r="CU2649" s="76">
        <f>+CS2649-CT2649</f>
        <v>0</v>
      </c>
      <c r="CV2649" s="81">
        <f>+AE2649-AL2649-AT2649</f>
        <v>0</v>
      </c>
    </row>
    <row r="2650" spans="1:100" ht="12.75">
      <c r="A2650" s="56" t="s">
        <v>855</v>
      </c>
      <c r="B2650" s="13">
        <v>120</v>
      </c>
      <c r="C2650" s="15" t="s">
        <v>402</v>
      </c>
      <c r="D2650" s="15" t="s">
        <v>403</v>
      </c>
      <c r="E2650" s="13"/>
      <c r="F2650" s="13"/>
      <c r="G2650" s="13" t="s">
        <v>271</v>
      </c>
      <c r="H2650" s="13">
        <v>3</v>
      </c>
      <c r="I2650" s="55">
        <v>160.5</v>
      </c>
      <c r="J2650" s="55">
        <v>51999</v>
      </c>
      <c r="K2650" s="15">
        <v>0</v>
      </c>
      <c r="L2650" s="15" t="s">
        <v>41</v>
      </c>
      <c r="M2650" s="62" t="s">
        <v>14</v>
      </c>
      <c r="N2650" s="56" t="s">
        <v>181</v>
      </c>
      <c r="O2650" s="56" t="s">
        <v>901</v>
      </c>
      <c r="S2650" s="56" t="s">
        <v>465</v>
      </c>
      <c r="T2650" s="125" t="s">
        <v>271</v>
      </c>
      <c r="U2650" s="125">
        <v>3</v>
      </c>
      <c r="V2650" s="144">
        <v>160.5</v>
      </c>
      <c r="W2650" s="144" t="s">
        <v>1017</v>
      </c>
      <c r="X2650" s="65">
        <v>45500</v>
      </c>
      <c r="Y2650" s="65">
        <v>45514</v>
      </c>
      <c r="Z2650" s="69" t="s">
        <v>1080</v>
      </c>
      <c r="AA2650" s="322">
        <v>52000</v>
      </c>
      <c r="AB2650" s="56">
        <v>30</v>
      </c>
      <c r="AC2650" s="56">
        <v>6</v>
      </c>
      <c r="AD2650" s="65">
        <v>45726</v>
      </c>
      <c r="AE2650" s="117">
        <v>1567</v>
      </c>
      <c r="AF2650" s="117"/>
      <c r="AG2650" s="56" t="s">
        <v>441</v>
      </c>
      <c r="AH2650" s="65">
        <v>45720</v>
      </c>
      <c r="AI2650" s="65"/>
      <c r="AJ2650" s="65"/>
      <c r="AK2650" s="57" t="s">
        <v>1376</v>
      </c>
      <c r="AL2650" s="58">
        <v>1567</v>
      </c>
      <c r="AN2650" s="58" t="s">
        <v>1390</v>
      </c>
      <c r="AP2650" s="58"/>
      <c r="AQ2650" s="58"/>
      <c r="AR2650" s="58"/>
      <c r="AW2650" s="177">
        <v>45720</v>
      </c>
      <c r="AX2650" s="178">
        <v>3834</v>
      </c>
      <c r="AY2650" s="97"/>
      <c r="AZ2650" s="97"/>
      <c r="BA2650" s="192">
        <v>1567</v>
      </c>
      <c r="BD2650" s="56"/>
      <c r="CS2650" s="58">
        <f>+AL2650+AT2650</f>
        <v>1567</v>
      </c>
      <c r="CT2650" s="76">
        <f>+BA2650+BG2650+BM2650+BS2650+BY2650+CE2650+CK2650+CQ2650</f>
        <v>1567</v>
      </c>
      <c r="CU2650" s="76">
        <f>+CS2650-CT2650</f>
        <v>0</v>
      </c>
      <c r="CV2650" s="81">
        <f>+AE2650-AL2650-AT2650</f>
        <v>0</v>
      </c>
    </row>
    <row r="2651" spans="1:100" ht="12.75">
      <c r="A2651" s="56" t="s">
        <v>855</v>
      </c>
      <c r="B2651" s="13">
        <v>120</v>
      </c>
      <c r="C2651" s="15" t="s">
        <v>402</v>
      </c>
      <c r="D2651" s="15" t="s">
        <v>403</v>
      </c>
      <c r="E2651" s="13"/>
      <c r="F2651" s="13"/>
      <c r="G2651" s="13" t="s">
        <v>271</v>
      </c>
      <c r="H2651" s="13">
        <v>3</v>
      </c>
      <c r="I2651" s="55">
        <v>160.5</v>
      </c>
      <c r="J2651" s="55">
        <v>51999</v>
      </c>
      <c r="K2651" s="15">
        <v>0</v>
      </c>
      <c r="L2651" s="15" t="s">
        <v>41</v>
      </c>
      <c r="M2651" s="62" t="s">
        <v>14</v>
      </c>
      <c r="N2651" s="56" t="s">
        <v>181</v>
      </c>
      <c r="O2651" s="56" t="s">
        <v>901</v>
      </c>
      <c r="S2651" s="56" t="s">
        <v>465</v>
      </c>
      <c r="T2651" s="125" t="s">
        <v>271</v>
      </c>
      <c r="U2651" s="125">
        <v>3</v>
      </c>
      <c r="V2651" s="144">
        <v>160.5</v>
      </c>
      <c r="W2651" s="144" t="s">
        <v>1017</v>
      </c>
      <c r="X2651" s="65">
        <v>45500</v>
      </c>
      <c r="Y2651" s="65">
        <v>45514</v>
      </c>
      <c r="Z2651" s="69" t="s">
        <v>1080</v>
      </c>
      <c r="AA2651" s="322">
        <v>52000</v>
      </c>
      <c r="AB2651" s="56">
        <v>30</v>
      </c>
      <c r="AC2651" s="56">
        <v>7</v>
      </c>
      <c r="AD2651" s="65">
        <v>45757</v>
      </c>
      <c r="AE2651" s="117">
        <v>1567</v>
      </c>
      <c r="AF2651" s="117"/>
      <c r="AG2651" s="56" t="s">
        <v>441</v>
      </c>
      <c r="AH2651" s="65">
        <v>45754</v>
      </c>
      <c r="AI2651" s="65"/>
      <c r="AJ2651" s="65"/>
      <c r="AK2651" s="57" t="s">
        <v>1377</v>
      </c>
      <c r="AL2651" s="58">
        <v>1567</v>
      </c>
      <c r="AN2651" s="58" t="s">
        <v>1391</v>
      </c>
      <c r="AP2651" s="58"/>
      <c r="AQ2651" s="58"/>
      <c r="AR2651" s="58"/>
      <c r="AW2651" s="177">
        <v>45754</v>
      </c>
      <c r="AX2651" s="178">
        <v>3976</v>
      </c>
      <c r="AY2651" s="97"/>
      <c r="AZ2651" s="97"/>
      <c r="BA2651" s="192">
        <v>1567</v>
      </c>
      <c r="BD2651" s="56"/>
      <c r="CS2651" s="58">
        <f>+AL2651+AT2651</f>
        <v>1567</v>
      </c>
      <c r="CT2651" s="76">
        <f>+BA2651+BG2651+BM2651+BS2651+BY2651+CE2651+CK2651+CQ2651</f>
        <v>1567</v>
      </c>
      <c r="CU2651" s="76">
        <f>+CS2651-CT2651</f>
        <v>0</v>
      </c>
      <c r="CV2651" s="81">
        <f>+AE2651-AL2651-AT2651</f>
        <v>0</v>
      </c>
    </row>
    <row r="2652" spans="1:100" ht="12.75">
      <c r="A2652" s="56" t="s">
        <v>855</v>
      </c>
      <c r="B2652" s="13">
        <v>120</v>
      </c>
      <c r="C2652" s="15" t="s">
        <v>402</v>
      </c>
      <c r="D2652" s="15" t="s">
        <v>403</v>
      </c>
      <c r="E2652" s="13"/>
      <c r="F2652" s="13"/>
      <c r="G2652" s="13" t="s">
        <v>271</v>
      </c>
      <c r="H2652" s="13">
        <v>3</v>
      </c>
      <c r="I2652" s="55">
        <v>160.5</v>
      </c>
      <c r="J2652" s="55">
        <v>51999</v>
      </c>
      <c r="K2652" s="15">
        <v>0</v>
      </c>
      <c r="L2652" s="15" t="s">
        <v>41</v>
      </c>
      <c r="M2652" s="62" t="s">
        <v>14</v>
      </c>
      <c r="N2652" s="56" t="s">
        <v>181</v>
      </c>
      <c r="O2652" s="56" t="s">
        <v>901</v>
      </c>
      <c r="S2652" s="56" t="s">
        <v>465</v>
      </c>
      <c r="T2652" s="125" t="s">
        <v>271</v>
      </c>
      <c r="U2652" s="125">
        <v>3</v>
      </c>
      <c r="V2652" s="144">
        <v>160.5</v>
      </c>
      <c r="W2652" s="144" t="s">
        <v>1017</v>
      </c>
      <c r="X2652" s="65">
        <v>45500</v>
      </c>
      <c r="Y2652" s="65">
        <v>45514</v>
      </c>
      <c r="Z2652" s="69" t="s">
        <v>1080</v>
      </c>
      <c r="AA2652" s="322">
        <v>52000</v>
      </c>
      <c r="AB2652" s="56">
        <v>30</v>
      </c>
      <c r="AC2652" s="56">
        <v>8</v>
      </c>
      <c r="AD2652" s="65">
        <v>45787</v>
      </c>
      <c r="AE2652" s="117">
        <v>1567</v>
      </c>
      <c r="AF2652" s="117"/>
      <c r="AG2652" s="56" t="s">
        <v>441</v>
      </c>
      <c r="AH2652" s="65">
        <v>45785</v>
      </c>
      <c r="AI2652" s="65"/>
      <c r="AJ2652" s="65"/>
      <c r="AK2652" s="57" t="s">
        <v>1378</v>
      </c>
      <c r="AL2652" s="58">
        <v>1567</v>
      </c>
      <c r="AN2652" s="58" t="s">
        <v>1392</v>
      </c>
      <c r="AP2652" s="58"/>
      <c r="AQ2652" s="58"/>
      <c r="AR2652" s="58"/>
      <c r="AW2652" s="177">
        <v>45785</v>
      </c>
      <c r="AX2652" s="178">
        <v>4137</v>
      </c>
      <c r="AY2652" s="97"/>
      <c r="AZ2652" s="97"/>
      <c r="BA2652" s="192">
        <v>1567</v>
      </c>
      <c r="BD2652" s="56"/>
      <c r="CS2652" s="58">
        <f>+AL2652+AT2652</f>
        <v>1567</v>
      </c>
      <c r="CT2652" s="76">
        <f>+BA2652+BG2652+BM2652+BS2652+BY2652+CE2652+CK2652+CQ2652</f>
        <v>1567</v>
      </c>
      <c r="CU2652" s="76">
        <f>+CS2652-CT2652</f>
        <v>0</v>
      </c>
      <c r="CV2652" s="81">
        <f>+AE2652-AL2652-AT2652</f>
        <v>0</v>
      </c>
    </row>
    <row r="2653" spans="1:100" ht="12.75">
      <c r="A2653" s="56" t="s">
        <v>855</v>
      </c>
      <c r="B2653" s="13">
        <v>120</v>
      </c>
      <c r="C2653" s="15" t="s">
        <v>402</v>
      </c>
      <c r="D2653" s="15" t="s">
        <v>403</v>
      </c>
      <c r="E2653" s="13"/>
      <c r="F2653" s="13"/>
      <c r="G2653" s="13" t="s">
        <v>271</v>
      </c>
      <c r="H2653" s="13">
        <v>3</v>
      </c>
      <c r="I2653" s="55">
        <v>160.5</v>
      </c>
      <c r="J2653" s="55">
        <v>51999</v>
      </c>
      <c r="K2653" s="15">
        <v>0</v>
      </c>
      <c r="L2653" s="15" t="s">
        <v>41</v>
      </c>
      <c r="M2653" s="62" t="s">
        <v>14</v>
      </c>
      <c r="N2653" s="56" t="s">
        <v>181</v>
      </c>
      <c r="O2653" s="56" t="s">
        <v>901</v>
      </c>
      <c r="S2653" s="56" t="s">
        <v>465</v>
      </c>
      <c r="T2653" s="125" t="s">
        <v>271</v>
      </c>
      <c r="U2653" s="125">
        <v>3</v>
      </c>
      <c r="V2653" s="144">
        <v>160.5</v>
      </c>
      <c r="W2653" s="144" t="s">
        <v>1017</v>
      </c>
      <c r="X2653" s="65">
        <v>45500</v>
      </c>
      <c r="Y2653" s="65">
        <v>45514</v>
      </c>
      <c r="Z2653" s="69" t="s">
        <v>1080</v>
      </c>
      <c r="AA2653" s="322">
        <v>52000</v>
      </c>
      <c r="AB2653" s="56">
        <v>30</v>
      </c>
      <c r="AC2653" s="56">
        <v>9</v>
      </c>
      <c r="AD2653" s="65">
        <v>45818</v>
      </c>
      <c r="AE2653" s="117">
        <v>1567</v>
      </c>
      <c r="AF2653" s="117"/>
      <c r="AG2653" s="56" t="s">
        <v>441</v>
      </c>
      <c r="AH2653" s="65">
        <v>45814</v>
      </c>
      <c r="AI2653" s="65"/>
      <c r="AJ2653" s="65"/>
      <c r="AK2653" s="57" t="s">
        <v>1379</v>
      </c>
      <c r="AL2653" s="58">
        <v>1567</v>
      </c>
      <c r="AN2653" s="58" t="s">
        <v>1393</v>
      </c>
      <c r="AP2653" s="58"/>
      <c r="AQ2653" s="58"/>
      <c r="AR2653" s="58"/>
      <c r="AW2653" s="177">
        <v>45814</v>
      </c>
      <c r="AX2653" s="178">
        <v>4275</v>
      </c>
      <c r="AY2653" s="97"/>
      <c r="AZ2653" s="97"/>
      <c r="BA2653" s="192">
        <v>1567</v>
      </c>
      <c r="BD2653" s="56"/>
      <c r="CS2653" s="58">
        <f>+AL2653+AT2653</f>
        <v>1567</v>
      </c>
      <c r="CT2653" s="76">
        <f>+BA2653+BG2653+BM2653+BS2653+BY2653+CE2653+CK2653+CQ2653</f>
        <v>1567</v>
      </c>
      <c r="CU2653" s="76">
        <f>+CS2653-CT2653</f>
        <v>0</v>
      </c>
      <c r="CV2653" s="81">
        <f>+AE2653-AL2653-AT2653</f>
        <v>0</v>
      </c>
    </row>
    <row r="2654" spans="1:100" ht="12.75">
      <c r="A2654" s="56" t="s">
        <v>855</v>
      </c>
      <c r="B2654" s="13">
        <v>120</v>
      </c>
      <c r="C2654" s="15" t="s">
        <v>402</v>
      </c>
      <c r="D2654" s="15" t="s">
        <v>403</v>
      </c>
      <c r="E2654" s="13"/>
      <c r="F2654" s="13"/>
      <c r="G2654" s="13" t="s">
        <v>271</v>
      </c>
      <c r="H2654" s="13">
        <v>3</v>
      </c>
      <c r="I2654" s="55">
        <v>160.5</v>
      </c>
      <c r="J2654" s="55">
        <v>51999</v>
      </c>
      <c r="K2654" s="15">
        <v>0</v>
      </c>
      <c r="L2654" s="15" t="s">
        <v>41</v>
      </c>
      <c r="M2654" s="62" t="s">
        <v>14</v>
      </c>
      <c r="N2654" s="56" t="s">
        <v>181</v>
      </c>
      <c r="O2654" s="56" t="s">
        <v>901</v>
      </c>
      <c r="S2654" s="56" t="s">
        <v>465</v>
      </c>
      <c r="T2654" s="125" t="s">
        <v>271</v>
      </c>
      <c r="U2654" s="125">
        <v>3</v>
      </c>
      <c r="V2654" s="144">
        <v>160.5</v>
      </c>
      <c r="W2654" s="144" t="s">
        <v>1017</v>
      </c>
      <c r="X2654" s="65">
        <v>45500</v>
      </c>
      <c r="Y2654" s="65">
        <v>45514</v>
      </c>
      <c r="Z2654" s="69" t="s">
        <v>1080</v>
      </c>
      <c r="AA2654" s="322">
        <v>52000</v>
      </c>
      <c r="AB2654" s="56">
        <v>30</v>
      </c>
      <c r="AC2654" s="56">
        <v>10</v>
      </c>
      <c r="AD2654" s="65">
        <v>45848</v>
      </c>
      <c r="AE2654" s="117">
        <v>1567</v>
      </c>
      <c r="AF2654" s="117"/>
      <c r="AG2654" s="56" t="s">
        <v>441</v>
      </c>
      <c r="AH2654" s="65">
        <v>45847</v>
      </c>
      <c r="AI2654" s="65"/>
      <c r="AJ2654" s="65"/>
      <c r="AK2654" s="57" t="s">
        <v>1380</v>
      </c>
      <c r="AL2654" s="58">
        <v>1567</v>
      </c>
      <c r="AN2654" s="58" t="s">
        <v>1394</v>
      </c>
      <c r="AP2654" s="58"/>
      <c r="AQ2654" s="58"/>
      <c r="AR2654" s="58"/>
      <c r="AW2654" s="177">
        <v>45846</v>
      </c>
      <c r="AX2654" s="178">
        <v>4383</v>
      </c>
      <c r="AY2654" s="97"/>
      <c r="AZ2654" s="97"/>
      <c r="BA2654" s="192">
        <v>1567</v>
      </c>
      <c r="BD2654" s="56"/>
      <c r="CS2654" s="58">
        <f>+AL2654+AT2654</f>
        <v>1567</v>
      </c>
      <c r="CT2654" s="76">
        <f>+BA2654+BG2654+BM2654+BS2654+BY2654+CE2654+CK2654+CQ2654</f>
        <v>1567</v>
      </c>
      <c r="CU2654" s="76">
        <f>+CS2654-CT2654</f>
        <v>0</v>
      </c>
      <c r="CV2654" s="81">
        <f>+AE2654-AL2654-AT2654</f>
        <v>0</v>
      </c>
    </row>
    <row r="2655" spans="1:100" ht="12.75">
      <c r="A2655" s="56" t="s">
        <v>855</v>
      </c>
      <c r="B2655" s="13">
        <v>120</v>
      </c>
      <c r="C2655" s="15" t="s">
        <v>402</v>
      </c>
      <c r="D2655" s="15" t="s">
        <v>403</v>
      </c>
      <c r="E2655" s="13"/>
      <c r="F2655" s="13"/>
      <c r="G2655" s="13" t="s">
        <v>271</v>
      </c>
      <c r="H2655" s="13">
        <v>3</v>
      </c>
      <c r="I2655" s="55">
        <v>160.5</v>
      </c>
      <c r="J2655" s="55">
        <v>51999</v>
      </c>
      <c r="K2655" s="15">
        <v>0</v>
      </c>
      <c r="L2655" s="15" t="s">
        <v>41</v>
      </c>
      <c r="M2655" s="62" t="s">
        <v>14</v>
      </c>
      <c r="N2655" s="56" t="s">
        <v>181</v>
      </c>
      <c r="O2655" s="56" t="s">
        <v>901</v>
      </c>
      <c r="S2655" s="56" t="s">
        <v>465</v>
      </c>
      <c r="T2655" s="125" t="s">
        <v>271</v>
      </c>
      <c r="U2655" s="125">
        <v>3</v>
      </c>
      <c r="V2655" s="144">
        <v>160.5</v>
      </c>
      <c r="W2655" s="144" t="s">
        <v>1017</v>
      </c>
      <c r="X2655" s="65">
        <v>45500</v>
      </c>
      <c r="Y2655" s="65">
        <v>45514</v>
      </c>
      <c r="Z2655" s="69" t="s">
        <v>1080</v>
      </c>
      <c r="AA2655" s="322">
        <v>52000</v>
      </c>
      <c r="AB2655" s="56">
        <v>30</v>
      </c>
      <c r="AC2655" s="56">
        <v>11</v>
      </c>
      <c r="AD2655" s="65">
        <v>45879</v>
      </c>
      <c r="AE2655" s="117">
        <v>1567</v>
      </c>
      <c r="AF2655" s="117"/>
      <c r="AG2655" s="56" t="s">
        <v>441</v>
      </c>
      <c r="AH2655" s="65">
        <v>45876</v>
      </c>
      <c r="AI2655" s="65"/>
      <c r="AJ2655" s="65"/>
      <c r="AK2655" s="57" t="s">
        <v>1381</v>
      </c>
      <c r="AL2655" s="58">
        <v>1567</v>
      </c>
      <c r="AN2655" s="58" t="s">
        <v>1395</v>
      </c>
      <c r="AP2655" s="58"/>
      <c r="AQ2655" s="58"/>
      <c r="AR2655" s="58"/>
      <c r="AW2655" s="177">
        <v>45876</v>
      </c>
      <c r="AX2655" s="178">
        <v>4537</v>
      </c>
      <c r="AY2655" s="97"/>
      <c r="AZ2655" s="97"/>
      <c r="BA2655" s="192">
        <v>1567</v>
      </c>
      <c r="BD2655" s="56"/>
      <c r="CS2655" s="58">
        <f>+AL2655+AT2655</f>
        <v>1567</v>
      </c>
      <c r="CT2655" s="76">
        <f>+BA2655+BG2655+BM2655+BS2655+BY2655+CE2655+CK2655+CQ2655</f>
        <v>1567</v>
      </c>
      <c r="CU2655" s="76">
        <f>+CS2655-CT2655</f>
        <v>0</v>
      </c>
      <c r="CV2655" s="81">
        <f>+AE2655-AL2655-AT2655</f>
        <v>0</v>
      </c>
    </row>
    <row r="2656" spans="1:100" ht="12.75">
      <c r="A2656" s="56" t="s">
        <v>855</v>
      </c>
      <c r="B2656" s="13">
        <v>120</v>
      </c>
      <c r="C2656" s="15" t="s">
        <v>402</v>
      </c>
      <c r="D2656" s="15" t="s">
        <v>403</v>
      </c>
      <c r="E2656" s="13"/>
      <c r="F2656" s="13"/>
      <c r="G2656" s="13" t="s">
        <v>271</v>
      </c>
      <c r="H2656" s="13">
        <v>3</v>
      </c>
      <c r="I2656" s="55">
        <v>160.5</v>
      </c>
      <c r="J2656" s="55">
        <v>51999</v>
      </c>
      <c r="K2656" s="15">
        <v>0</v>
      </c>
      <c r="L2656" s="15" t="s">
        <v>41</v>
      </c>
      <c r="M2656" s="62" t="s">
        <v>14</v>
      </c>
      <c r="N2656" s="56" t="s">
        <v>181</v>
      </c>
      <c r="O2656" s="56" t="s">
        <v>901</v>
      </c>
      <c r="S2656" s="56" t="s">
        <v>465</v>
      </c>
      <c r="T2656" s="125" t="s">
        <v>271</v>
      </c>
      <c r="U2656" s="125">
        <v>3</v>
      </c>
      <c r="V2656" s="144">
        <v>160.5</v>
      </c>
      <c r="W2656" s="144" t="s">
        <v>1017</v>
      </c>
      <c r="X2656" s="65">
        <v>45500</v>
      </c>
      <c r="Y2656" s="65">
        <v>45514</v>
      </c>
      <c r="Z2656" s="69" t="s">
        <v>1080</v>
      </c>
      <c r="AA2656" s="322">
        <v>52000</v>
      </c>
      <c r="AB2656" s="56">
        <v>30</v>
      </c>
      <c r="AC2656" s="56">
        <v>12</v>
      </c>
      <c r="AD2656" s="65">
        <v>45910</v>
      </c>
      <c r="AE2656" s="117">
        <v>1567</v>
      </c>
      <c r="AF2656" s="117"/>
      <c r="AG2656" s="56" t="s">
        <v>441</v>
      </c>
      <c r="AH2656" s="65">
        <v>45905</v>
      </c>
      <c r="AI2656" s="65"/>
      <c r="AJ2656" s="65"/>
      <c r="AK2656" s="57" t="s">
        <v>1382</v>
      </c>
      <c r="AL2656" s="58">
        <v>1567</v>
      </c>
      <c r="AN2656" s="58" t="s">
        <v>1396</v>
      </c>
      <c r="AP2656" s="58"/>
      <c r="AQ2656" s="58"/>
      <c r="AR2656" s="58"/>
      <c r="AW2656" s="177">
        <v>45905</v>
      </c>
      <c r="AX2656" s="178">
        <v>4672</v>
      </c>
      <c r="AY2656" s="97"/>
      <c r="AZ2656" s="97"/>
      <c r="BA2656" s="192">
        <v>1567</v>
      </c>
      <c r="BD2656" s="56"/>
      <c r="CS2656" s="58">
        <f>+AL2656+AT2656</f>
        <v>1567</v>
      </c>
      <c r="CT2656" s="76">
        <f>+BA2656+BG2656+BM2656+BS2656+BY2656+CE2656+CK2656+CQ2656</f>
        <v>1567</v>
      </c>
      <c r="CU2656" s="76">
        <f>+CS2656-CT2656</f>
        <v>0</v>
      </c>
      <c r="CV2656" s="81">
        <f>+AE2656-AL2656-AT2656</f>
        <v>0</v>
      </c>
    </row>
    <row r="2657" spans="1:100">
      <c r="A2657" s="56" t="s">
        <v>855</v>
      </c>
      <c r="B2657" s="13">
        <v>120</v>
      </c>
      <c r="C2657" s="15" t="s">
        <v>402</v>
      </c>
      <c r="D2657" s="15" t="s">
        <v>403</v>
      </c>
      <c r="E2657" s="13"/>
      <c r="F2657" s="13"/>
      <c r="G2657" s="13" t="s">
        <v>271</v>
      </c>
      <c r="H2657" s="13">
        <v>3</v>
      </c>
      <c r="I2657" s="55">
        <v>160.5</v>
      </c>
      <c r="J2657" s="55">
        <v>51999</v>
      </c>
      <c r="K2657" s="15">
        <v>0</v>
      </c>
      <c r="L2657" s="15" t="s">
        <v>41</v>
      </c>
      <c r="M2657" s="62" t="s">
        <v>14</v>
      </c>
      <c r="N2657" s="56" t="s">
        <v>181</v>
      </c>
      <c r="O2657" s="56" t="s">
        <v>901</v>
      </c>
      <c r="S2657" s="56" t="s">
        <v>465</v>
      </c>
      <c r="T2657" s="125" t="s">
        <v>271</v>
      </c>
      <c r="U2657" s="125">
        <v>3</v>
      </c>
      <c r="V2657" s="144">
        <v>160.5</v>
      </c>
      <c r="W2657" s="144" t="s">
        <v>1017</v>
      </c>
      <c r="X2657" s="65">
        <v>45500</v>
      </c>
      <c r="Y2657" s="65">
        <v>45514</v>
      </c>
      <c r="Z2657" s="69" t="s">
        <v>1080</v>
      </c>
      <c r="AA2657" s="322">
        <v>52000</v>
      </c>
      <c r="AB2657" s="56">
        <v>30</v>
      </c>
      <c r="AC2657" s="56">
        <v>13</v>
      </c>
      <c r="AD2657" s="65">
        <v>45940</v>
      </c>
      <c r="AE2657" s="117">
        <v>1567</v>
      </c>
      <c r="AF2657" s="117"/>
      <c r="AP2657" s="58"/>
      <c r="AQ2657" s="58"/>
      <c r="AR2657" s="58"/>
      <c r="AW2657" s="56"/>
      <c r="BD2657" s="56"/>
      <c r="CS2657" s="58">
        <f>+AL2657+AT2657</f>
        <v>0</v>
      </c>
      <c r="CT2657" s="76">
        <f>+BA2657+BG2657+BM2657+BS2657+BY2657+CE2657+CK2657+CQ2657</f>
        <v>0</v>
      </c>
      <c r="CU2657" s="76">
        <f>+CS2657-CT2657</f>
        <v>0</v>
      </c>
      <c r="CV2657" s="81">
        <f>+AE2657-AL2657-AT2657</f>
        <v>1567</v>
      </c>
    </row>
    <row r="2658" spans="1:100">
      <c r="A2658" s="56" t="s">
        <v>855</v>
      </c>
      <c r="B2658" s="13">
        <v>120</v>
      </c>
      <c r="C2658" s="15" t="s">
        <v>402</v>
      </c>
      <c r="D2658" s="15" t="s">
        <v>403</v>
      </c>
      <c r="E2658" s="13"/>
      <c r="F2658" s="13"/>
      <c r="G2658" s="13" t="s">
        <v>271</v>
      </c>
      <c r="H2658" s="13">
        <v>3</v>
      </c>
      <c r="I2658" s="55">
        <v>160.5</v>
      </c>
      <c r="J2658" s="55">
        <v>51999</v>
      </c>
      <c r="K2658" s="15">
        <v>0</v>
      </c>
      <c r="L2658" s="15" t="s">
        <v>41</v>
      </c>
      <c r="M2658" s="62" t="s">
        <v>14</v>
      </c>
      <c r="N2658" s="56" t="s">
        <v>181</v>
      </c>
      <c r="O2658" s="56" t="s">
        <v>901</v>
      </c>
      <c r="S2658" s="56" t="s">
        <v>465</v>
      </c>
      <c r="T2658" s="125" t="s">
        <v>271</v>
      </c>
      <c r="U2658" s="125">
        <v>3</v>
      </c>
      <c r="V2658" s="144">
        <v>160.5</v>
      </c>
      <c r="W2658" s="144" t="s">
        <v>1017</v>
      </c>
      <c r="X2658" s="65">
        <v>45500</v>
      </c>
      <c r="Y2658" s="65">
        <v>45514</v>
      </c>
      <c r="Z2658" s="69" t="s">
        <v>1080</v>
      </c>
      <c r="AA2658" s="322">
        <v>52000</v>
      </c>
      <c r="AB2658" s="56">
        <v>30</v>
      </c>
      <c r="AC2658" s="56">
        <v>14</v>
      </c>
      <c r="AD2658" s="65">
        <v>45971</v>
      </c>
      <c r="AE2658" s="117">
        <v>1567</v>
      </c>
      <c r="AF2658" s="117"/>
      <c r="AP2658" s="58"/>
      <c r="AQ2658" s="58"/>
      <c r="AR2658" s="58"/>
      <c r="AW2658" s="65"/>
      <c r="AX2658" s="184"/>
      <c r="BD2658" s="56"/>
      <c r="CS2658" s="58">
        <f>+AL2658+AT2658</f>
        <v>0</v>
      </c>
      <c r="CT2658" s="76">
        <f>+BA2658+BG2658+BM2658+BS2658+BY2658+CE2658+CK2658+CQ2658</f>
        <v>0</v>
      </c>
      <c r="CU2658" s="76">
        <f>+CS2658-CT2658</f>
        <v>0</v>
      </c>
      <c r="CV2658" s="81">
        <f>+AE2658-AL2658-AT2658</f>
        <v>1567</v>
      </c>
    </row>
    <row r="2659" spans="1:100">
      <c r="A2659" s="56" t="s">
        <v>855</v>
      </c>
      <c r="B2659" s="13">
        <v>120</v>
      </c>
      <c r="C2659" s="15" t="s">
        <v>402</v>
      </c>
      <c r="D2659" s="15" t="s">
        <v>403</v>
      </c>
      <c r="E2659" s="13"/>
      <c r="F2659" s="13"/>
      <c r="G2659" s="13" t="s">
        <v>271</v>
      </c>
      <c r="H2659" s="13">
        <v>3</v>
      </c>
      <c r="I2659" s="55">
        <v>160.5</v>
      </c>
      <c r="J2659" s="55">
        <v>51999</v>
      </c>
      <c r="K2659" s="15">
        <v>0</v>
      </c>
      <c r="L2659" s="15" t="s">
        <v>41</v>
      </c>
      <c r="M2659" s="62" t="s">
        <v>14</v>
      </c>
      <c r="N2659" s="56" t="s">
        <v>181</v>
      </c>
      <c r="O2659" s="56" t="s">
        <v>901</v>
      </c>
      <c r="S2659" s="56" t="s">
        <v>465</v>
      </c>
      <c r="T2659" s="125" t="s">
        <v>271</v>
      </c>
      <c r="U2659" s="125">
        <v>3</v>
      </c>
      <c r="V2659" s="144">
        <v>160.5</v>
      </c>
      <c r="W2659" s="144" t="s">
        <v>1017</v>
      </c>
      <c r="X2659" s="65">
        <v>45500</v>
      </c>
      <c r="Y2659" s="65">
        <v>45514</v>
      </c>
      <c r="Z2659" s="69" t="s">
        <v>1080</v>
      </c>
      <c r="AA2659" s="322">
        <v>52000</v>
      </c>
      <c r="AB2659" s="56">
        <v>30</v>
      </c>
      <c r="AC2659" s="56">
        <v>15</v>
      </c>
      <c r="AD2659" s="65">
        <v>46001</v>
      </c>
      <c r="AE2659" s="117">
        <v>1567</v>
      </c>
      <c r="AF2659" s="117"/>
      <c r="AP2659" s="58"/>
      <c r="AQ2659" s="58"/>
      <c r="AR2659" s="58"/>
      <c r="AW2659" s="56"/>
      <c r="BD2659" s="56"/>
      <c r="CS2659" s="58">
        <f>+AL2659+AT2659</f>
        <v>0</v>
      </c>
      <c r="CT2659" s="76">
        <f>+BA2659+BG2659+BM2659+BS2659+BY2659+CE2659+CK2659+CQ2659</f>
        <v>0</v>
      </c>
      <c r="CU2659" s="76">
        <f>+CS2659-CT2659</f>
        <v>0</v>
      </c>
      <c r="CV2659" s="81">
        <f>+AE2659-AL2659-AT2659</f>
        <v>1567</v>
      </c>
    </row>
    <row r="2660" spans="1:100">
      <c r="A2660" s="56" t="s">
        <v>855</v>
      </c>
      <c r="B2660" s="13">
        <v>120</v>
      </c>
      <c r="C2660" s="15" t="s">
        <v>402</v>
      </c>
      <c r="D2660" s="15" t="s">
        <v>403</v>
      </c>
      <c r="E2660" s="13"/>
      <c r="F2660" s="13"/>
      <c r="G2660" s="13" t="s">
        <v>271</v>
      </c>
      <c r="H2660" s="13">
        <v>3</v>
      </c>
      <c r="I2660" s="55">
        <v>160.5</v>
      </c>
      <c r="J2660" s="55">
        <v>51999</v>
      </c>
      <c r="K2660" s="15">
        <v>0</v>
      </c>
      <c r="L2660" s="15" t="s">
        <v>41</v>
      </c>
      <c r="M2660" s="62" t="s">
        <v>14</v>
      </c>
      <c r="N2660" s="56" t="s">
        <v>181</v>
      </c>
      <c r="O2660" s="56" t="s">
        <v>901</v>
      </c>
      <c r="S2660" s="56" t="s">
        <v>465</v>
      </c>
      <c r="T2660" s="125" t="s">
        <v>271</v>
      </c>
      <c r="U2660" s="125">
        <v>3</v>
      </c>
      <c r="V2660" s="144">
        <v>160.5</v>
      </c>
      <c r="W2660" s="144" t="s">
        <v>1017</v>
      </c>
      <c r="X2660" s="65">
        <v>45500</v>
      </c>
      <c r="Y2660" s="65">
        <v>45514</v>
      </c>
      <c r="Z2660" s="69" t="s">
        <v>1080</v>
      </c>
      <c r="AA2660" s="322">
        <v>52000</v>
      </c>
      <c r="AB2660" s="56">
        <v>30</v>
      </c>
      <c r="AC2660" s="56">
        <v>16</v>
      </c>
      <c r="AD2660" s="65">
        <v>46032</v>
      </c>
      <c r="AE2660" s="117">
        <v>1567</v>
      </c>
      <c r="AF2660" s="117"/>
      <c r="AP2660" s="58"/>
      <c r="AQ2660" s="58"/>
      <c r="AR2660" s="58"/>
      <c r="AW2660" s="56"/>
      <c r="BD2660" s="56"/>
      <c r="CS2660" s="58">
        <f>+AL2660+AT2660</f>
        <v>0</v>
      </c>
      <c r="CT2660" s="76">
        <f>+BA2660+BG2660+BM2660+BS2660+BY2660+CE2660+CK2660+CQ2660</f>
        <v>0</v>
      </c>
      <c r="CU2660" s="76">
        <f>+CS2660-CT2660</f>
        <v>0</v>
      </c>
      <c r="CV2660" s="81">
        <f>+AE2660-AL2660-AT2660</f>
        <v>1567</v>
      </c>
    </row>
    <row r="2661" spans="1:100" ht="12.75">
      <c r="A2661" s="56" t="s">
        <v>855</v>
      </c>
      <c r="B2661" s="13">
        <v>120</v>
      </c>
      <c r="C2661" s="15" t="s">
        <v>402</v>
      </c>
      <c r="D2661" s="15" t="s">
        <v>403</v>
      </c>
      <c r="E2661" s="13"/>
      <c r="F2661" s="13"/>
      <c r="G2661" s="13" t="s">
        <v>271</v>
      </c>
      <c r="H2661" s="13">
        <v>3</v>
      </c>
      <c r="I2661" s="55">
        <v>160.5</v>
      </c>
      <c r="J2661" s="55">
        <v>51999</v>
      </c>
      <c r="K2661" s="15">
        <v>0</v>
      </c>
      <c r="L2661" s="15" t="s">
        <v>41</v>
      </c>
      <c r="M2661" s="62" t="s">
        <v>14</v>
      </c>
      <c r="N2661" s="56" t="s">
        <v>181</v>
      </c>
      <c r="O2661" s="56" t="s">
        <v>901</v>
      </c>
      <c r="S2661" s="56" t="s">
        <v>465</v>
      </c>
      <c r="T2661" s="125" t="s">
        <v>271</v>
      </c>
      <c r="U2661" s="125">
        <v>3</v>
      </c>
      <c r="V2661" s="144">
        <v>160.5</v>
      </c>
      <c r="W2661" s="144" t="s">
        <v>1017</v>
      </c>
      <c r="X2661" s="65">
        <v>45500</v>
      </c>
      <c r="Y2661" s="65">
        <v>45514</v>
      </c>
      <c r="Z2661" s="69" t="s">
        <v>1080</v>
      </c>
      <c r="AA2661" s="322">
        <v>52000</v>
      </c>
      <c r="AB2661" s="56">
        <v>30</v>
      </c>
      <c r="AC2661" s="56">
        <v>17</v>
      </c>
      <c r="AD2661" s="65">
        <v>46063</v>
      </c>
      <c r="AE2661" s="117">
        <v>1567</v>
      </c>
      <c r="AF2661" s="117"/>
      <c r="AP2661" s="58"/>
      <c r="AQ2661" s="58"/>
      <c r="AR2661" s="58"/>
      <c r="AW2661" s="163"/>
      <c r="AX2661" s="164"/>
      <c r="AY2661" s="165"/>
      <c r="BD2661" s="56"/>
      <c r="CS2661" s="58">
        <f>+AL2661+AT2661</f>
        <v>0</v>
      </c>
      <c r="CT2661" s="76">
        <f>+BA2661+BG2661+BM2661+BS2661+BY2661+CE2661+CK2661+CQ2661</f>
        <v>0</v>
      </c>
      <c r="CU2661" s="76">
        <f>+CS2661-CT2661</f>
        <v>0</v>
      </c>
      <c r="CV2661" s="81">
        <f>+AE2661-AL2661-AT2661</f>
        <v>1567</v>
      </c>
    </row>
    <row r="2662" spans="1:100">
      <c r="A2662" s="56" t="s">
        <v>855</v>
      </c>
      <c r="B2662" s="13">
        <v>120</v>
      </c>
      <c r="C2662" s="15" t="s">
        <v>402</v>
      </c>
      <c r="D2662" s="15" t="s">
        <v>403</v>
      </c>
      <c r="E2662" s="13"/>
      <c r="F2662" s="13"/>
      <c r="G2662" s="13" t="s">
        <v>271</v>
      </c>
      <c r="H2662" s="13">
        <v>3</v>
      </c>
      <c r="I2662" s="55">
        <v>160.5</v>
      </c>
      <c r="J2662" s="55">
        <v>51999</v>
      </c>
      <c r="K2662" s="15">
        <v>0</v>
      </c>
      <c r="L2662" s="15" t="s">
        <v>41</v>
      </c>
      <c r="M2662" s="62" t="s">
        <v>14</v>
      </c>
      <c r="N2662" s="56" t="s">
        <v>181</v>
      </c>
      <c r="O2662" s="56" t="s">
        <v>901</v>
      </c>
      <c r="S2662" s="56" t="s">
        <v>465</v>
      </c>
      <c r="T2662" s="125" t="s">
        <v>271</v>
      </c>
      <c r="U2662" s="125">
        <v>3</v>
      </c>
      <c r="V2662" s="144">
        <v>160.5</v>
      </c>
      <c r="W2662" s="144" t="s">
        <v>1017</v>
      </c>
      <c r="X2662" s="65">
        <v>45500</v>
      </c>
      <c r="Y2662" s="65">
        <v>45514</v>
      </c>
      <c r="Z2662" s="69" t="s">
        <v>1080</v>
      </c>
      <c r="AA2662" s="322">
        <v>52000</v>
      </c>
      <c r="AB2662" s="56">
        <v>30</v>
      </c>
      <c r="AC2662" s="56">
        <v>18</v>
      </c>
      <c r="AD2662" s="65">
        <v>46091</v>
      </c>
      <c r="AE2662" s="117">
        <v>1567</v>
      </c>
      <c r="AF2662" s="117"/>
      <c r="AP2662" s="58"/>
      <c r="AQ2662" s="58"/>
      <c r="AR2662" s="58"/>
      <c r="AW2662" s="56"/>
      <c r="BD2662" s="56"/>
      <c r="CS2662" s="58">
        <f>+AL2662+AT2662</f>
        <v>0</v>
      </c>
      <c r="CT2662" s="76">
        <f>+BA2662+BG2662+BM2662+BS2662+BY2662+CE2662+CK2662+CQ2662</f>
        <v>0</v>
      </c>
      <c r="CU2662" s="76">
        <f>+CS2662-CT2662</f>
        <v>0</v>
      </c>
      <c r="CV2662" s="81">
        <f>+AE2662-AL2662-AT2662</f>
        <v>1567</v>
      </c>
    </row>
    <row r="2663" spans="1:100">
      <c r="A2663" s="56" t="s">
        <v>855</v>
      </c>
      <c r="B2663" s="13">
        <v>120</v>
      </c>
      <c r="C2663" s="15" t="s">
        <v>402</v>
      </c>
      <c r="D2663" s="15" t="s">
        <v>403</v>
      </c>
      <c r="E2663" s="13"/>
      <c r="F2663" s="13"/>
      <c r="G2663" s="13" t="s">
        <v>271</v>
      </c>
      <c r="H2663" s="13">
        <v>3</v>
      </c>
      <c r="I2663" s="55">
        <v>160.5</v>
      </c>
      <c r="J2663" s="55">
        <v>51999</v>
      </c>
      <c r="K2663" s="15">
        <v>0</v>
      </c>
      <c r="L2663" s="15" t="s">
        <v>41</v>
      </c>
      <c r="M2663" s="62" t="s">
        <v>14</v>
      </c>
      <c r="N2663" s="56" t="s">
        <v>181</v>
      </c>
      <c r="O2663" s="56" t="s">
        <v>901</v>
      </c>
      <c r="S2663" s="56" t="s">
        <v>465</v>
      </c>
      <c r="T2663" s="125" t="s">
        <v>271</v>
      </c>
      <c r="U2663" s="125">
        <v>3</v>
      </c>
      <c r="V2663" s="144">
        <v>160.5</v>
      </c>
      <c r="W2663" s="144" t="s">
        <v>1017</v>
      </c>
      <c r="X2663" s="65">
        <v>45500</v>
      </c>
      <c r="Y2663" s="65">
        <v>45514</v>
      </c>
      <c r="Z2663" s="69" t="s">
        <v>1080</v>
      </c>
      <c r="AA2663" s="322">
        <v>52000</v>
      </c>
      <c r="AB2663" s="56">
        <v>30</v>
      </c>
      <c r="AC2663" s="56">
        <v>19</v>
      </c>
      <c r="AD2663" s="65">
        <v>46122</v>
      </c>
      <c r="AE2663" s="117">
        <v>1567</v>
      </c>
      <c r="AF2663" s="117"/>
      <c r="AP2663" s="58"/>
      <c r="AQ2663" s="58"/>
      <c r="AR2663" s="58"/>
      <c r="AW2663" s="56"/>
      <c r="BD2663" s="56"/>
      <c r="CS2663" s="58">
        <f>+AL2663+AT2663</f>
        <v>0</v>
      </c>
      <c r="CT2663" s="76">
        <f>+BA2663+BG2663+BM2663+BS2663+BY2663+CE2663+CK2663+CQ2663</f>
        <v>0</v>
      </c>
      <c r="CU2663" s="76">
        <f>+CS2663-CT2663</f>
        <v>0</v>
      </c>
      <c r="CV2663" s="81">
        <f>+AE2663-AL2663-AT2663</f>
        <v>1567</v>
      </c>
    </row>
    <row r="2664" spans="1:100">
      <c r="A2664" s="56" t="s">
        <v>855</v>
      </c>
      <c r="B2664" s="13">
        <v>120</v>
      </c>
      <c r="C2664" s="15" t="s">
        <v>402</v>
      </c>
      <c r="D2664" s="15" t="s">
        <v>403</v>
      </c>
      <c r="E2664" s="13"/>
      <c r="F2664" s="13"/>
      <c r="G2664" s="13" t="s">
        <v>271</v>
      </c>
      <c r="H2664" s="13">
        <v>3</v>
      </c>
      <c r="I2664" s="55">
        <v>160.5</v>
      </c>
      <c r="J2664" s="55">
        <v>51999</v>
      </c>
      <c r="K2664" s="15">
        <v>0</v>
      </c>
      <c r="L2664" s="15" t="s">
        <v>41</v>
      </c>
      <c r="M2664" s="62" t="s">
        <v>14</v>
      </c>
      <c r="N2664" s="56" t="s">
        <v>181</v>
      </c>
      <c r="O2664" s="56" t="s">
        <v>901</v>
      </c>
      <c r="S2664" s="56" t="s">
        <v>465</v>
      </c>
      <c r="T2664" s="125" t="s">
        <v>271</v>
      </c>
      <c r="U2664" s="125">
        <v>3</v>
      </c>
      <c r="V2664" s="144">
        <v>160.5</v>
      </c>
      <c r="W2664" s="144" t="s">
        <v>1017</v>
      </c>
      <c r="X2664" s="65">
        <v>45500</v>
      </c>
      <c r="Y2664" s="65">
        <v>45514</v>
      </c>
      <c r="Z2664" s="69" t="s">
        <v>1080</v>
      </c>
      <c r="AA2664" s="322">
        <v>52000</v>
      </c>
      <c r="AB2664" s="56">
        <v>30</v>
      </c>
      <c r="AC2664" s="56">
        <v>20</v>
      </c>
      <c r="AD2664" s="65">
        <v>46152</v>
      </c>
      <c r="AE2664" s="117">
        <v>1567</v>
      </c>
      <c r="AF2664" s="117"/>
      <c r="AP2664" s="58"/>
      <c r="AQ2664" s="58"/>
      <c r="AR2664" s="58"/>
      <c r="AW2664" s="56"/>
      <c r="BD2664" s="56"/>
      <c r="CS2664" s="58">
        <f>+AL2664+AT2664</f>
        <v>0</v>
      </c>
      <c r="CT2664" s="76">
        <f>+BA2664+BG2664+BM2664+BS2664+BY2664+CE2664+CK2664+CQ2664</f>
        <v>0</v>
      </c>
      <c r="CU2664" s="76">
        <f>+CS2664-CT2664</f>
        <v>0</v>
      </c>
      <c r="CV2664" s="81">
        <f>+AE2664-AL2664-AT2664</f>
        <v>1567</v>
      </c>
    </row>
    <row r="2665" spans="1:100">
      <c r="A2665" s="56" t="s">
        <v>855</v>
      </c>
      <c r="B2665" s="13">
        <v>120</v>
      </c>
      <c r="C2665" s="15" t="s">
        <v>402</v>
      </c>
      <c r="D2665" s="15" t="s">
        <v>403</v>
      </c>
      <c r="E2665" s="13"/>
      <c r="F2665" s="13"/>
      <c r="G2665" s="13" t="s">
        <v>271</v>
      </c>
      <c r="H2665" s="13">
        <v>3</v>
      </c>
      <c r="I2665" s="55">
        <v>160.5</v>
      </c>
      <c r="J2665" s="55">
        <v>51999</v>
      </c>
      <c r="K2665" s="15">
        <v>0</v>
      </c>
      <c r="L2665" s="15" t="s">
        <v>41</v>
      </c>
      <c r="M2665" s="62" t="s">
        <v>14</v>
      </c>
      <c r="N2665" s="56" t="s">
        <v>181</v>
      </c>
      <c r="O2665" s="56" t="s">
        <v>901</v>
      </c>
      <c r="S2665" s="56" t="s">
        <v>465</v>
      </c>
      <c r="T2665" s="125" t="s">
        <v>271</v>
      </c>
      <c r="U2665" s="125">
        <v>3</v>
      </c>
      <c r="V2665" s="144">
        <v>160.5</v>
      </c>
      <c r="W2665" s="144" t="s">
        <v>1017</v>
      </c>
      <c r="X2665" s="65">
        <v>45500</v>
      </c>
      <c r="Y2665" s="65">
        <v>45514</v>
      </c>
      <c r="Z2665" s="69" t="s">
        <v>1080</v>
      </c>
      <c r="AA2665" s="322">
        <v>52000</v>
      </c>
      <c r="AB2665" s="56">
        <v>30</v>
      </c>
      <c r="AC2665" s="56">
        <v>21</v>
      </c>
      <c r="AD2665" s="65">
        <v>46183</v>
      </c>
      <c r="AE2665" s="117">
        <v>1567</v>
      </c>
      <c r="AF2665" s="117"/>
      <c r="AP2665" s="58"/>
      <c r="AQ2665" s="58"/>
      <c r="AR2665" s="58"/>
      <c r="AW2665" s="56"/>
      <c r="BD2665" s="56"/>
      <c r="CS2665" s="58">
        <f>+AL2665+AT2665</f>
        <v>0</v>
      </c>
      <c r="CT2665" s="76">
        <f>+BA2665+BG2665+BM2665+BS2665+BY2665+CE2665+CK2665+CQ2665</f>
        <v>0</v>
      </c>
      <c r="CU2665" s="76">
        <f>+CS2665-CT2665</f>
        <v>0</v>
      </c>
      <c r="CV2665" s="81">
        <f>+AE2665-AL2665-AT2665</f>
        <v>1567</v>
      </c>
    </row>
    <row r="2666" spans="1:100">
      <c r="A2666" s="56" t="s">
        <v>855</v>
      </c>
      <c r="B2666" s="13">
        <v>120</v>
      </c>
      <c r="C2666" s="15" t="s">
        <v>402</v>
      </c>
      <c r="D2666" s="15" t="s">
        <v>403</v>
      </c>
      <c r="E2666" s="13"/>
      <c r="F2666" s="13"/>
      <c r="G2666" s="13" t="s">
        <v>271</v>
      </c>
      <c r="H2666" s="13">
        <v>3</v>
      </c>
      <c r="I2666" s="55">
        <v>160.5</v>
      </c>
      <c r="J2666" s="55">
        <v>51999</v>
      </c>
      <c r="K2666" s="15">
        <v>0</v>
      </c>
      <c r="L2666" s="15" t="s">
        <v>41</v>
      </c>
      <c r="M2666" s="62" t="s">
        <v>14</v>
      </c>
      <c r="N2666" s="56" t="s">
        <v>181</v>
      </c>
      <c r="O2666" s="56" t="s">
        <v>901</v>
      </c>
      <c r="S2666" s="56" t="s">
        <v>465</v>
      </c>
      <c r="T2666" s="125" t="s">
        <v>271</v>
      </c>
      <c r="U2666" s="125">
        <v>3</v>
      </c>
      <c r="V2666" s="144">
        <v>160.5</v>
      </c>
      <c r="W2666" s="144" t="s">
        <v>1017</v>
      </c>
      <c r="X2666" s="65">
        <v>45500</v>
      </c>
      <c r="Y2666" s="65">
        <v>45514</v>
      </c>
      <c r="Z2666" s="69" t="s">
        <v>1080</v>
      </c>
      <c r="AA2666" s="322">
        <v>52000</v>
      </c>
      <c r="AB2666" s="56">
        <v>30</v>
      </c>
      <c r="AC2666" s="56">
        <v>22</v>
      </c>
      <c r="AD2666" s="65">
        <v>46213</v>
      </c>
      <c r="AE2666" s="117">
        <v>1567</v>
      </c>
      <c r="AF2666" s="117"/>
      <c r="AP2666" s="58"/>
      <c r="AQ2666" s="58"/>
      <c r="AR2666" s="58"/>
      <c r="AW2666" s="56"/>
      <c r="BD2666" s="56"/>
      <c r="CS2666" s="58">
        <f>+AL2666+AT2666</f>
        <v>0</v>
      </c>
      <c r="CT2666" s="76">
        <f>+BA2666+BG2666+BM2666+BS2666+BY2666+CE2666+CK2666+CQ2666</f>
        <v>0</v>
      </c>
      <c r="CU2666" s="76">
        <f>+CS2666-CT2666</f>
        <v>0</v>
      </c>
      <c r="CV2666" s="81">
        <f>+AE2666-AL2666-AT2666</f>
        <v>1567</v>
      </c>
    </row>
    <row r="2667" spans="1:100">
      <c r="A2667" s="56" t="s">
        <v>855</v>
      </c>
      <c r="B2667" s="13">
        <v>120</v>
      </c>
      <c r="C2667" s="15" t="s">
        <v>402</v>
      </c>
      <c r="D2667" s="15" t="s">
        <v>403</v>
      </c>
      <c r="E2667" s="13"/>
      <c r="F2667" s="13"/>
      <c r="G2667" s="13" t="s">
        <v>271</v>
      </c>
      <c r="H2667" s="13">
        <v>3</v>
      </c>
      <c r="I2667" s="55">
        <v>160.5</v>
      </c>
      <c r="J2667" s="55">
        <v>51999</v>
      </c>
      <c r="K2667" s="15">
        <v>0</v>
      </c>
      <c r="L2667" s="15" t="s">
        <v>41</v>
      </c>
      <c r="M2667" s="62" t="s">
        <v>14</v>
      </c>
      <c r="N2667" s="56" t="s">
        <v>181</v>
      </c>
      <c r="O2667" s="56" t="s">
        <v>901</v>
      </c>
      <c r="S2667" s="56" t="s">
        <v>465</v>
      </c>
      <c r="T2667" s="125" t="s">
        <v>271</v>
      </c>
      <c r="U2667" s="125">
        <v>3</v>
      </c>
      <c r="V2667" s="144">
        <v>160.5</v>
      </c>
      <c r="W2667" s="144" t="s">
        <v>1017</v>
      </c>
      <c r="X2667" s="65">
        <v>45500</v>
      </c>
      <c r="Y2667" s="65">
        <v>45514</v>
      </c>
      <c r="Z2667" s="69" t="s">
        <v>1080</v>
      </c>
      <c r="AA2667" s="322">
        <v>52000</v>
      </c>
      <c r="AB2667" s="56">
        <v>30</v>
      </c>
      <c r="AC2667" s="56">
        <v>23</v>
      </c>
      <c r="AD2667" s="65">
        <v>46244</v>
      </c>
      <c r="AE2667" s="117">
        <v>1567</v>
      </c>
      <c r="AF2667" s="117"/>
      <c r="AP2667" s="58"/>
      <c r="AQ2667" s="58"/>
      <c r="AR2667" s="58"/>
      <c r="AW2667" s="56"/>
      <c r="BD2667" s="56"/>
      <c r="CS2667" s="58">
        <f>+AL2667+AT2667</f>
        <v>0</v>
      </c>
      <c r="CT2667" s="76">
        <f>+BA2667+BG2667+BM2667+BS2667+BY2667+CE2667+CK2667+CQ2667</f>
        <v>0</v>
      </c>
      <c r="CU2667" s="76">
        <f>+CS2667-CT2667</f>
        <v>0</v>
      </c>
      <c r="CV2667" s="81">
        <f>+AE2667-AL2667-AT2667</f>
        <v>1567</v>
      </c>
    </row>
    <row r="2668" spans="1:100">
      <c r="A2668" s="56" t="s">
        <v>855</v>
      </c>
      <c r="B2668" s="13">
        <v>120</v>
      </c>
      <c r="C2668" s="15" t="s">
        <v>402</v>
      </c>
      <c r="D2668" s="15" t="s">
        <v>403</v>
      </c>
      <c r="E2668" s="13"/>
      <c r="F2668" s="13"/>
      <c r="G2668" s="13" t="s">
        <v>271</v>
      </c>
      <c r="H2668" s="13">
        <v>3</v>
      </c>
      <c r="I2668" s="55">
        <v>160.5</v>
      </c>
      <c r="J2668" s="55">
        <v>51999</v>
      </c>
      <c r="K2668" s="15">
        <v>0</v>
      </c>
      <c r="L2668" s="15" t="s">
        <v>41</v>
      </c>
      <c r="M2668" s="62" t="s">
        <v>14</v>
      </c>
      <c r="N2668" s="56" t="s">
        <v>181</v>
      </c>
      <c r="O2668" s="56" t="s">
        <v>901</v>
      </c>
      <c r="S2668" s="56" t="s">
        <v>465</v>
      </c>
      <c r="T2668" s="125" t="s">
        <v>271</v>
      </c>
      <c r="U2668" s="125">
        <v>3</v>
      </c>
      <c r="V2668" s="144">
        <v>160.5</v>
      </c>
      <c r="W2668" s="144" t="s">
        <v>1017</v>
      </c>
      <c r="X2668" s="65">
        <v>45500</v>
      </c>
      <c r="Y2668" s="65">
        <v>45514</v>
      </c>
      <c r="Z2668" s="69" t="s">
        <v>1080</v>
      </c>
      <c r="AA2668" s="322">
        <v>52000</v>
      </c>
      <c r="AB2668" s="56">
        <v>30</v>
      </c>
      <c r="AC2668" s="56">
        <v>24</v>
      </c>
      <c r="AD2668" s="65">
        <v>46275</v>
      </c>
      <c r="AE2668" s="117">
        <v>1567</v>
      </c>
      <c r="AF2668" s="117"/>
      <c r="AP2668" s="58"/>
      <c r="AQ2668" s="58"/>
      <c r="AR2668" s="58"/>
      <c r="AW2668" s="56"/>
      <c r="BD2668" s="56"/>
      <c r="CS2668" s="58">
        <f>+AL2668+AT2668</f>
        <v>0</v>
      </c>
      <c r="CT2668" s="76">
        <f>+BA2668+BG2668+BM2668+BS2668+BY2668+CE2668+CK2668+CQ2668</f>
        <v>0</v>
      </c>
      <c r="CU2668" s="76">
        <f>+CS2668-CT2668</f>
        <v>0</v>
      </c>
      <c r="CV2668" s="81">
        <f>+AE2668-AL2668-AT2668</f>
        <v>1567</v>
      </c>
    </row>
    <row r="2669" spans="1:100">
      <c r="A2669" s="56" t="s">
        <v>855</v>
      </c>
      <c r="B2669" s="13">
        <v>120</v>
      </c>
      <c r="C2669" s="15" t="s">
        <v>402</v>
      </c>
      <c r="D2669" s="15" t="s">
        <v>403</v>
      </c>
      <c r="E2669" s="13"/>
      <c r="F2669" s="13"/>
      <c r="G2669" s="13" t="s">
        <v>271</v>
      </c>
      <c r="H2669" s="13">
        <v>3</v>
      </c>
      <c r="I2669" s="55">
        <v>160.5</v>
      </c>
      <c r="J2669" s="55">
        <v>51999</v>
      </c>
      <c r="K2669" s="15">
        <v>0</v>
      </c>
      <c r="L2669" s="15" t="s">
        <v>41</v>
      </c>
      <c r="M2669" s="62" t="s">
        <v>14</v>
      </c>
      <c r="N2669" s="56" t="s">
        <v>181</v>
      </c>
      <c r="O2669" s="56" t="s">
        <v>901</v>
      </c>
      <c r="S2669" s="56" t="s">
        <v>465</v>
      </c>
      <c r="T2669" s="125" t="s">
        <v>271</v>
      </c>
      <c r="U2669" s="125">
        <v>3</v>
      </c>
      <c r="V2669" s="144">
        <v>160.5</v>
      </c>
      <c r="W2669" s="144" t="s">
        <v>1017</v>
      </c>
      <c r="X2669" s="65">
        <v>45500</v>
      </c>
      <c r="Y2669" s="65">
        <v>45514</v>
      </c>
      <c r="Z2669" s="69" t="s">
        <v>1080</v>
      </c>
      <c r="AA2669" s="322">
        <v>52000</v>
      </c>
      <c r="AB2669" s="56">
        <v>30</v>
      </c>
      <c r="AC2669" s="56">
        <v>25</v>
      </c>
      <c r="AD2669" s="65">
        <v>46305</v>
      </c>
      <c r="AE2669" s="117">
        <v>1567</v>
      </c>
      <c r="AF2669" s="117"/>
      <c r="AP2669" s="58"/>
      <c r="AQ2669" s="58"/>
      <c r="AR2669" s="58"/>
      <c r="AW2669" s="56"/>
      <c r="BD2669" s="56"/>
      <c r="CS2669" s="58">
        <f>+AL2669+AT2669</f>
        <v>0</v>
      </c>
      <c r="CT2669" s="76">
        <f>+BA2669+BG2669+BM2669+BS2669+BY2669+CE2669+CK2669+CQ2669</f>
        <v>0</v>
      </c>
      <c r="CU2669" s="76">
        <f>+CS2669-CT2669</f>
        <v>0</v>
      </c>
      <c r="CV2669" s="81">
        <f>+AE2669-AL2669-AT2669</f>
        <v>1567</v>
      </c>
    </row>
    <row r="2670" spans="1:100">
      <c r="A2670" s="56" t="s">
        <v>855</v>
      </c>
      <c r="B2670" s="13">
        <v>120</v>
      </c>
      <c r="C2670" s="15" t="s">
        <v>402</v>
      </c>
      <c r="D2670" s="15" t="s">
        <v>403</v>
      </c>
      <c r="E2670" s="13"/>
      <c r="F2670" s="13"/>
      <c r="G2670" s="13" t="s">
        <v>271</v>
      </c>
      <c r="H2670" s="13">
        <v>3</v>
      </c>
      <c r="I2670" s="55">
        <v>160.5</v>
      </c>
      <c r="J2670" s="55">
        <v>51999</v>
      </c>
      <c r="K2670" s="15">
        <v>0</v>
      </c>
      <c r="L2670" s="15" t="s">
        <v>41</v>
      </c>
      <c r="M2670" s="62" t="s">
        <v>14</v>
      </c>
      <c r="N2670" s="56" t="s">
        <v>181</v>
      </c>
      <c r="O2670" s="56" t="s">
        <v>901</v>
      </c>
      <c r="S2670" s="56" t="s">
        <v>465</v>
      </c>
      <c r="T2670" s="125" t="s">
        <v>271</v>
      </c>
      <c r="U2670" s="125">
        <v>3</v>
      </c>
      <c r="V2670" s="144">
        <v>160.5</v>
      </c>
      <c r="W2670" s="144" t="s">
        <v>1017</v>
      </c>
      <c r="X2670" s="65">
        <v>45500</v>
      </c>
      <c r="Y2670" s="65">
        <v>45514</v>
      </c>
      <c r="Z2670" s="69" t="s">
        <v>1080</v>
      </c>
      <c r="AA2670" s="322">
        <v>52000</v>
      </c>
      <c r="AB2670" s="56">
        <v>30</v>
      </c>
      <c r="AC2670" s="56">
        <v>26</v>
      </c>
      <c r="AD2670" s="65">
        <v>46336</v>
      </c>
      <c r="AE2670" s="117">
        <v>1567</v>
      </c>
      <c r="AF2670" s="117"/>
      <c r="AP2670" s="58"/>
      <c r="AQ2670" s="58"/>
      <c r="AR2670" s="58"/>
      <c r="AW2670" s="56"/>
      <c r="BD2670" s="56"/>
      <c r="CS2670" s="58">
        <f>+AL2670+AT2670</f>
        <v>0</v>
      </c>
      <c r="CT2670" s="76">
        <f>+BA2670+BG2670+BM2670+BS2670+BY2670+CE2670+CK2670+CQ2670</f>
        <v>0</v>
      </c>
      <c r="CU2670" s="76">
        <f>+CS2670-CT2670</f>
        <v>0</v>
      </c>
      <c r="CV2670" s="81">
        <f>+AE2670-AL2670-AT2670</f>
        <v>1567</v>
      </c>
    </row>
    <row r="2671" spans="1:100">
      <c r="A2671" s="56" t="s">
        <v>855</v>
      </c>
      <c r="B2671" s="13">
        <v>120</v>
      </c>
      <c r="C2671" s="15" t="s">
        <v>402</v>
      </c>
      <c r="D2671" s="15" t="s">
        <v>403</v>
      </c>
      <c r="E2671" s="13"/>
      <c r="F2671" s="13"/>
      <c r="G2671" s="13" t="s">
        <v>271</v>
      </c>
      <c r="H2671" s="13">
        <v>3</v>
      </c>
      <c r="I2671" s="55">
        <v>160.5</v>
      </c>
      <c r="J2671" s="55">
        <v>51999</v>
      </c>
      <c r="K2671" s="15">
        <v>0</v>
      </c>
      <c r="L2671" s="15" t="s">
        <v>41</v>
      </c>
      <c r="M2671" s="62" t="s">
        <v>14</v>
      </c>
      <c r="N2671" s="56" t="s">
        <v>181</v>
      </c>
      <c r="O2671" s="56" t="s">
        <v>901</v>
      </c>
      <c r="S2671" s="56" t="s">
        <v>465</v>
      </c>
      <c r="T2671" s="125" t="s">
        <v>271</v>
      </c>
      <c r="U2671" s="125">
        <v>3</v>
      </c>
      <c r="V2671" s="144">
        <v>160.5</v>
      </c>
      <c r="W2671" s="144" t="s">
        <v>1017</v>
      </c>
      <c r="X2671" s="65">
        <v>45500</v>
      </c>
      <c r="Y2671" s="65">
        <v>45514</v>
      </c>
      <c r="Z2671" s="69" t="s">
        <v>1080</v>
      </c>
      <c r="AA2671" s="322">
        <v>52000</v>
      </c>
      <c r="AB2671" s="56">
        <v>30</v>
      </c>
      <c r="AC2671" s="56">
        <v>27</v>
      </c>
      <c r="AD2671" s="65">
        <v>46366</v>
      </c>
      <c r="AE2671" s="117">
        <v>1567</v>
      </c>
      <c r="AF2671" s="117"/>
      <c r="AP2671" s="58"/>
      <c r="AQ2671" s="58"/>
      <c r="AR2671" s="58"/>
      <c r="AW2671" s="56"/>
      <c r="BD2671" s="56"/>
      <c r="CS2671" s="58">
        <f>+AL2671+AT2671</f>
        <v>0</v>
      </c>
      <c r="CT2671" s="76">
        <f>+BA2671+BG2671+BM2671+BS2671+BY2671+CE2671+CK2671+CQ2671</f>
        <v>0</v>
      </c>
      <c r="CU2671" s="76">
        <f>+CS2671-CT2671</f>
        <v>0</v>
      </c>
      <c r="CV2671" s="81">
        <f>+AE2671-AL2671-AT2671</f>
        <v>1567</v>
      </c>
    </row>
    <row r="2672" spans="1:100">
      <c r="A2672" s="56" t="s">
        <v>855</v>
      </c>
      <c r="B2672" s="13">
        <v>120</v>
      </c>
      <c r="C2672" s="15" t="s">
        <v>402</v>
      </c>
      <c r="D2672" s="15" t="s">
        <v>403</v>
      </c>
      <c r="E2672" s="13"/>
      <c r="F2672" s="13"/>
      <c r="G2672" s="13" t="s">
        <v>271</v>
      </c>
      <c r="H2672" s="13">
        <v>3</v>
      </c>
      <c r="I2672" s="55">
        <v>160.5</v>
      </c>
      <c r="J2672" s="55">
        <v>51999</v>
      </c>
      <c r="K2672" s="15">
        <v>0</v>
      </c>
      <c r="L2672" s="15" t="s">
        <v>41</v>
      </c>
      <c r="M2672" s="62" t="s">
        <v>14</v>
      </c>
      <c r="N2672" s="56" t="s">
        <v>181</v>
      </c>
      <c r="O2672" s="56" t="s">
        <v>901</v>
      </c>
      <c r="S2672" s="56" t="s">
        <v>465</v>
      </c>
      <c r="T2672" s="125" t="s">
        <v>271</v>
      </c>
      <c r="U2672" s="125">
        <v>3</v>
      </c>
      <c r="V2672" s="144">
        <v>160.5</v>
      </c>
      <c r="W2672" s="144" t="s">
        <v>1017</v>
      </c>
      <c r="X2672" s="65">
        <v>45500</v>
      </c>
      <c r="Y2672" s="65">
        <v>45514</v>
      </c>
      <c r="Z2672" s="69" t="s">
        <v>1080</v>
      </c>
      <c r="AA2672" s="322">
        <v>52000</v>
      </c>
      <c r="AB2672" s="56">
        <v>30</v>
      </c>
      <c r="AC2672" s="56">
        <v>28</v>
      </c>
      <c r="AD2672" s="65">
        <v>46397</v>
      </c>
      <c r="AE2672" s="117">
        <v>1567</v>
      </c>
      <c r="AF2672" s="117"/>
      <c r="AP2672" s="58"/>
      <c r="AQ2672" s="58"/>
      <c r="AR2672" s="58"/>
      <c r="AW2672" s="56"/>
      <c r="BD2672" s="56"/>
      <c r="CS2672" s="58">
        <f>+AL2672+AT2672</f>
        <v>0</v>
      </c>
      <c r="CT2672" s="76">
        <f>+BA2672+BG2672+BM2672+BS2672+BY2672+CE2672+CK2672+CQ2672</f>
        <v>0</v>
      </c>
      <c r="CU2672" s="76">
        <f>+CS2672-CT2672</f>
        <v>0</v>
      </c>
      <c r="CV2672" s="81">
        <f>+AE2672-AL2672-AT2672</f>
        <v>1567</v>
      </c>
    </row>
    <row r="2673" spans="1:103">
      <c r="A2673" s="56" t="s">
        <v>855</v>
      </c>
      <c r="B2673" s="13">
        <v>120</v>
      </c>
      <c r="C2673" s="15" t="s">
        <v>402</v>
      </c>
      <c r="D2673" s="15" t="s">
        <v>403</v>
      </c>
      <c r="E2673" s="13"/>
      <c r="F2673" s="13"/>
      <c r="G2673" s="13" t="s">
        <v>271</v>
      </c>
      <c r="H2673" s="13">
        <v>3</v>
      </c>
      <c r="I2673" s="55">
        <v>160.5</v>
      </c>
      <c r="J2673" s="55">
        <v>51999</v>
      </c>
      <c r="K2673" s="15">
        <v>0</v>
      </c>
      <c r="L2673" s="15" t="s">
        <v>41</v>
      </c>
      <c r="M2673" s="62" t="s">
        <v>14</v>
      </c>
      <c r="N2673" s="56" t="s">
        <v>181</v>
      </c>
      <c r="O2673" s="56" t="s">
        <v>901</v>
      </c>
      <c r="S2673" s="56" t="s">
        <v>465</v>
      </c>
      <c r="T2673" s="125" t="s">
        <v>271</v>
      </c>
      <c r="U2673" s="125">
        <v>3</v>
      </c>
      <c r="V2673" s="144">
        <v>160.5</v>
      </c>
      <c r="W2673" s="144" t="s">
        <v>1017</v>
      </c>
      <c r="X2673" s="65">
        <v>45500</v>
      </c>
      <c r="Y2673" s="65">
        <v>45514</v>
      </c>
      <c r="Z2673" s="69" t="s">
        <v>1080</v>
      </c>
      <c r="AA2673" s="322">
        <v>52000</v>
      </c>
      <c r="AB2673" s="56">
        <v>30</v>
      </c>
      <c r="AC2673" s="56">
        <v>29</v>
      </c>
      <c r="AD2673" s="65">
        <v>46428</v>
      </c>
      <c r="AE2673" s="117">
        <v>1567</v>
      </c>
      <c r="AF2673" s="117"/>
      <c r="AP2673" s="58"/>
      <c r="AQ2673" s="58"/>
      <c r="AR2673" s="58"/>
      <c r="AW2673" s="56"/>
      <c r="BD2673" s="56"/>
      <c r="CS2673" s="58">
        <f>+AL2673+AT2673</f>
        <v>0</v>
      </c>
      <c r="CT2673" s="76">
        <f>+BA2673+BG2673+BM2673+BS2673+BY2673+CE2673+CK2673+CQ2673</f>
        <v>0</v>
      </c>
      <c r="CU2673" s="76">
        <f>+CS2673-CT2673</f>
        <v>0</v>
      </c>
      <c r="CV2673" s="81">
        <f>+AE2673-AL2673-AT2673</f>
        <v>1567</v>
      </c>
    </row>
    <row r="2674" spans="1:103">
      <c r="A2674" s="56" t="s">
        <v>855</v>
      </c>
      <c r="B2674" s="13">
        <v>120</v>
      </c>
      <c r="C2674" s="15" t="s">
        <v>402</v>
      </c>
      <c r="D2674" s="15" t="s">
        <v>403</v>
      </c>
      <c r="E2674" s="13"/>
      <c r="F2674" s="13"/>
      <c r="G2674" s="13" t="s">
        <v>271</v>
      </c>
      <c r="H2674" s="13">
        <v>3</v>
      </c>
      <c r="I2674" s="55">
        <v>160.5</v>
      </c>
      <c r="J2674" s="55">
        <v>51999</v>
      </c>
      <c r="K2674" s="15">
        <v>0</v>
      </c>
      <c r="L2674" s="15" t="s">
        <v>41</v>
      </c>
      <c r="M2674" s="62" t="s">
        <v>14</v>
      </c>
      <c r="N2674" s="56" t="s">
        <v>181</v>
      </c>
      <c r="O2674" s="56" t="s">
        <v>901</v>
      </c>
      <c r="S2674" s="56" t="s">
        <v>465</v>
      </c>
      <c r="T2674" s="125" t="s">
        <v>271</v>
      </c>
      <c r="U2674" s="125">
        <v>3</v>
      </c>
      <c r="V2674" s="144">
        <v>160.5</v>
      </c>
      <c r="W2674" s="144" t="s">
        <v>1017</v>
      </c>
      <c r="X2674" s="65">
        <v>45500</v>
      </c>
      <c r="Y2674" s="65">
        <v>45514</v>
      </c>
      <c r="Z2674" s="69" t="s">
        <v>1080</v>
      </c>
      <c r="AA2674" s="322">
        <v>52000</v>
      </c>
      <c r="AB2674" s="56">
        <v>30</v>
      </c>
      <c r="AC2674" s="56">
        <v>30</v>
      </c>
      <c r="AD2674" s="65">
        <v>46456</v>
      </c>
      <c r="AE2674" s="117">
        <v>1557</v>
      </c>
      <c r="AF2674" s="117"/>
      <c r="AP2674" s="58"/>
      <c r="AQ2674" s="58"/>
      <c r="AR2674" s="58"/>
      <c r="AW2674" s="56"/>
      <c r="BD2674" s="56"/>
      <c r="CS2674" s="58">
        <f>+AL2674+AT2674</f>
        <v>0</v>
      </c>
      <c r="CT2674" s="76">
        <f>+BA2674+BG2674+BM2674+BS2674+BY2674+CE2674+CK2674+CQ2674</f>
        <v>0</v>
      </c>
      <c r="CU2674" s="76">
        <f>+CS2674-CT2674</f>
        <v>0</v>
      </c>
      <c r="CV2674" s="81">
        <f>+AE2674-AL2674-AT2674</f>
        <v>1557</v>
      </c>
    </row>
    <row r="2675" spans="1:103">
      <c r="A2675" s="56" t="s">
        <v>847</v>
      </c>
      <c r="B2675" s="13">
        <v>75</v>
      </c>
      <c r="C2675" s="15" t="s">
        <v>402</v>
      </c>
      <c r="D2675" s="15" t="s">
        <v>403</v>
      </c>
      <c r="E2675" s="13"/>
      <c r="F2675" s="13"/>
      <c r="G2675" s="13" t="s">
        <v>263</v>
      </c>
      <c r="H2675" s="13">
        <v>9</v>
      </c>
      <c r="I2675" s="55">
        <v>145.72</v>
      </c>
      <c r="J2675" s="55">
        <v>46499</v>
      </c>
      <c r="K2675" s="15">
        <v>0</v>
      </c>
      <c r="L2675" s="15" t="s">
        <v>41</v>
      </c>
      <c r="M2675" s="62" t="s">
        <v>14</v>
      </c>
      <c r="N2675" s="56" t="s">
        <v>182</v>
      </c>
      <c r="O2675" s="56" t="s">
        <v>904</v>
      </c>
      <c r="S2675" s="56" t="s">
        <v>465</v>
      </c>
      <c r="T2675" s="57" t="s">
        <v>263</v>
      </c>
      <c r="U2675" s="57">
        <v>9</v>
      </c>
      <c r="V2675" s="125">
        <v>145.72</v>
      </c>
      <c r="W2675" s="125" t="s">
        <v>1017</v>
      </c>
      <c r="X2675" s="65">
        <v>45513</v>
      </c>
      <c r="Y2675" s="65">
        <v>45513</v>
      </c>
      <c r="Z2675" s="69" t="s">
        <v>1080</v>
      </c>
      <c r="AA2675" s="322">
        <v>42000</v>
      </c>
      <c r="AB2675" s="56">
        <v>35</v>
      </c>
      <c r="AC2675" s="56">
        <v>0</v>
      </c>
      <c r="AD2675" s="65">
        <v>45513</v>
      </c>
      <c r="AE2675" s="117">
        <v>5000</v>
      </c>
      <c r="AF2675" s="117"/>
      <c r="AG2675" s="56" t="s">
        <v>441</v>
      </c>
      <c r="AH2675" s="65">
        <v>45513</v>
      </c>
      <c r="AI2675" s="65"/>
      <c r="AJ2675" s="65"/>
      <c r="AK2675" s="56" t="s">
        <v>905</v>
      </c>
      <c r="AL2675" s="58">
        <v>5000</v>
      </c>
      <c r="AN2675" s="58" t="s">
        <v>1363</v>
      </c>
      <c r="AP2675" s="58"/>
      <c r="AQ2675" s="58"/>
      <c r="AR2675" s="58"/>
      <c r="AW2675" s="191">
        <v>45516</v>
      </c>
      <c r="AX2675" s="174">
        <v>39627</v>
      </c>
      <c r="AY2675" s="101">
        <v>18650</v>
      </c>
      <c r="AZ2675" s="101">
        <v>3.73</v>
      </c>
      <c r="BA2675" s="101">
        <f>+AY2675/AZ2675</f>
        <v>5000</v>
      </c>
      <c r="BD2675" s="56"/>
      <c r="CS2675" s="58">
        <f>+AL2675+AT2675</f>
        <v>5000</v>
      </c>
      <c r="CT2675" s="76">
        <f>+BA2675+BG2675+BM2675+BS2675+BY2675+CE2675+CK2675+CQ2675</f>
        <v>5000</v>
      </c>
      <c r="CU2675" s="76">
        <f>+CS2675-CT2675</f>
        <v>0</v>
      </c>
      <c r="CV2675" s="81">
        <f>+AE2675-AL2675-AT2675</f>
        <v>0</v>
      </c>
      <c r="CX2675" s="83"/>
      <c r="CY2675" s="83"/>
    </row>
    <row r="2676" spans="1:103">
      <c r="A2676" s="56" t="s">
        <v>847</v>
      </c>
      <c r="B2676" s="13">
        <v>75</v>
      </c>
      <c r="C2676" s="15" t="s">
        <v>402</v>
      </c>
      <c r="D2676" s="15" t="s">
        <v>403</v>
      </c>
      <c r="E2676" s="13"/>
      <c r="F2676" s="13"/>
      <c r="G2676" s="13" t="s">
        <v>263</v>
      </c>
      <c r="H2676" s="13">
        <v>9</v>
      </c>
      <c r="I2676" s="55">
        <v>145.72</v>
      </c>
      <c r="J2676" s="55">
        <v>46499</v>
      </c>
      <c r="K2676" s="15">
        <v>0</v>
      </c>
      <c r="L2676" s="15" t="s">
        <v>41</v>
      </c>
      <c r="M2676" s="62" t="s">
        <v>14</v>
      </c>
      <c r="N2676" s="56" t="s">
        <v>182</v>
      </c>
      <c r="O2676" s="56" t="s">
        <v>904</v>
      </c>
      <c r="S2676" s="56" t="s">
        <v>465</v>
      </c>
      <c r="T2676" s="57" t="s">
        <v>263</v>
      </c>
      <c r="U2676" s="57">
        <v>9</v>
      </c>
      <c r="V2676" s="125">
        <v>145.72</v>
      </c>
      <c r="W2676" s="125" t="s">
        <v>1017</v>
      </c>
      <c r="X2676" s="65">
        <v>45513</v>
      </c>
      <c r="Y2676" s="65">
        <v>45513</v>
      </c>
      <c r="Z2676" s="69" t="s">
        <v>1080</v>
      </c>
      <c r="AA2676" s="322">
        <v>42000</v>
      </c>
      <c r="AB2676" s="56">
        <v>35</v>
      </c>
      <c r="AC2676" s="56">
        <v>1</v>
      </c>
      <c r="AD2676" s="65">
        <v>45562</v>
      </c>
      <c r="AE2676" s="117">
        <v>5000</v>
      </c>
      <c r="AF2676" s="117"/>
      <c r="AG2676" s="56" t="s">
        <v>441</v>
      </c>
      <c r="AH2676" s="65">
        <v>45562</v>
      </c>
      <c r="AI2676" s="65"/>
      <c r="AJ2676" s="65"/>
      <c r="AK2676" s="56" t="s">
        <v>1360</v>
      </c>
      <c r="AL2676" s="58">
        <v>5000</v>
      </c>
      <c r="AN2676" s="58" t="s">
        <v>1364</v>
      </c>
      <c r="AP2676" s="58"/>
      <c r="AQ2676" s="58"/>
      <c r="AR2676" s="58"/>
      <c r="AW2676" s="191">
        <v>45562</v>
      </c>
      <c r="AX2676" s="174">
        <v>3206</v>
      </c>
      <c r="AY2676" s="101"/>
      <c r="AZ2676" s="101"/>
      <c r="BA2676" s="101">
        <v>5000</v>
      </c>
      <c r="BD2676" s="56"/>
      <c r="CS2676" s="58">
        <f>+AL2676+AT2676</f>
        <v>5000</v>
      </c>
      <c r="CT2676" s="76">
        <f>+BA2676+BG2676+BM2676+BS2676+BY2676+CE2676+CK2676+CQ2676</f>
        <v>5000</v>
      </c>
      <c r="CU2676" s="76">
        <f>+CS2676-CT2676</f>
        <v>0</v>
      </c>
      <c r="CV2676" s="81">
        <f>+AE2676-AL2676-AT2676</f>
        <v>0</v>
      </c>
      <c r="CX2676" s="83"/>
      <c r="CY2676" s="83"/>
    </row>
    <row r="2677" spans="1:103">
      <c r="A2677" s="56" t="s">
        <v>847</v>
      </c>
      <c r="B2677" s="13">
        <v>75</v>
      </c>
      <c r="C2677" s="15" t="s">
        <v>402</v>
      </c>
      <c r="D2677" s="15" t="s">
        <v>403</v>
      </c>
      <c r="E2677" s="13"/>
      <c r="F2677" s="13"/>
      <c r="G2677" s="13" t="s">
        <v>263</v>
      </c>
      <c r="H2677" s="13">
        <v>9</v>
      </c>
      <c r="I2677" s="55">
        <v>145.72</v>
      </c>
      <c r="J2677" s="55">
        <v>46499</v>
      </c>
      <c r="K2677" s="15">
        <v>0</v>
      </c>
      <c r="L2677" s="15" t="s">
        <v>41</v>
      </c>
      <c r="M2677" s="62" t="s">
        <v>14</v>
      </c>
      <c r="N2677" s="56" t="s">
        <v>182</v>
      </c>
      <c r="O2677" s="56" t="s">
        <v>904</v>
      </c>
      <c r="S2677" s="56" t="s">
        <v>465</v>
      </c>
      <c r="T2677" s="57" t="s">
        <v>263</v>
      </c>
      <c r="U2677" s="57">
        <v>9</v>
      </c>
      <c r="V2677" s="125">
        <v>145.72</v>
      </c>
      <c r="W2677" s="125" t="s">
        <v>1017</v>
      </c>
      <c r="X2677" s="65">
        <v>45513</v>
      </c>
      <c r="Y2677" s="65">
        <v>45513</v>
      </c>
      <c r="Z2677" s="69" t="s">
        <v>1080</v>
      </c>
      <c r="AA2677" s="322">
        <v>42000</v>
      </c>
      <c r="AB2677" s="56">
        <v>35</v>
      </c>
      <c r="AC2677" s="56">
        <v>2</v>
      </c>
      <c r="AD2677" s="65">
        <v>45623</v>
      </c>
      <c r="AE2677" s="117">
        <v>5000</v>
      </c>
      <c r="AF2677" s="117"/>
      <c r="AG2677" s="56" t="s">
        <v>441</v>
      </c>
      <c r="AH2677" s="65">
        <v>45602</v>
      </c>
      <c r="AI2677" s="65"/>
      <c r="AJ2677" s="65"/>
      <c r="AK2677" s="56" t="s">
        <v>1361</v>
      </c>
      <c r="AL2677" s="58">
        <v>5000</v>
      </c>
      <c r="AN2677" s="58" t="s">
        <v>1365</v>
      </c>
      <c r="AP2677" s="58"/>
      <c r="AQ2677" s="58"/>
      <c r="AR2677" s="58"/>
      <c r="AW2677" s="191">
        <v>45602</v>
      </c>
      <c r="AX2677" s="174">
        <v>3378</v>
      </c>
      <c r="AY2677" s="101"/>
      <c r="AZ2677" s="101"/>
      <c r="BA2677" s="101">
        <v>5000</v>
      </c>
      <c r="BD2677" s="56"/>
      <c r="CS2677" s="58">
        <f>+AL2677+AT2677</f>
        <v>5000</v>
      </c>
      <c r="CT2677" s="76">
        <f>+BA2677+BG2677+BM2677+BS2677+BY2677+CE2677+CK2677+CQ2677</f>
        <v>5000</v>
      </c>
      <c r="CU2677" s="76">
        <f>+CS2677-CT2677</f>
        <v>0</v>
      </c>
      <c r="CV2677" s="81">
        <f>+AE2677-AL2677-AT2677</f>
        <v>0</v>
      </c>
      <c r="CX2677" s="83"/>
      <c r="CY2677" s="83"/>
    </row>
    <row r="2678" spans="1:103">
      <c r="A2678" s="56" t="s">
        <v>847</v>
      </c>
      <c r="B2678" s="13">
        <v>75</v>
      </c>
      <c r="C2678" s="15" t="s">
        <v>402</v>
      </c>
      <c r="D2678" s="15" t="s">
        <v>403</v>
      </c>
      <c r="E2678" s="13"/>
      <c r="F2678" s="13"/>
      <c r="G2678" s="13" t="s">
        <v>263</v>
      </c>
      <c r="H2678" s="13">
        <v>9</v>
      </c>
      <c r="I2678" s="55">
        <v>145.72</v>
      </c>
      <c r="J2678" s="55">
        <v>46499</v>
      </c>
      <c r="K2678" s="15">
        <v>0</v>
      </c>
      <c r="L2678" s="15" t="s">
        <v>41</v>
      </c>
      <c r="M2678" s="62" t="s">
        <v>14</v>
      </c>
      <c r="N2678" s="56" t="s">
        <v>182</v>
      </c>
      <c r="O2678" s="56" t="s">
        <v>904</v>
      </c>
      <c r="S2678" s="56" t="s">
        <v>465</v>
      </c>
      <c r="T2678" s="57" t="s">
        <v>263</v>
      </c>
      <c r="U2678" s="57">
        <v>9</v>
      </c>
      <c r="V2678" s="125">
        <v>145.72</v>
      </c>
      <c r="W2678" s="125" t="s">
        <v>1017</v>
      </c>
      <c r="X2678" s="65">
        <v>45513</v>
      </c>
      <c r="Y2678" s="65">
        <v>45513</v>
      </c>
      <c r="Z2678" s="69" t="s">
        <v>1080</v>
      </c>
      <c r="AA2678" s="322">
        <v>42000</v>
      </c>
      <c r="AB2678" s="56">
        <v>35</v>
      </c>
      <c r="AC2678" s="56">
        <v>3</v>
      </c>
      <c r="AD2678" s="65">
        <v>45653</v>
      </c>
      <c r="AE2678" s="117">
        <v>5000</v>
      </c>
      <c r="AF2678" s="117"/>
      <c r="AG2678" s="56" t="s">
        <v>441</v>
      </c>
      <c r="AH2678" s="65">
        <v>45631</v>
      </c>
      <c r="AI2678" s="65"/>
      <c r="AJ2678" s="65"/>
      <c r="AK2678" s="56" t="s">
        <v>1362</v>
      </c>
      <c r="AL2678" s="58">
        <v>5000</v>
      </c>
      <c r="AN2678" s="58" t="s">
        <v>1366</v>
      </c>
      <c r="AP2678" s="58"/>
      <c r="AQ2678" s="58"/>
      <c r="AR2678" s="58"/>
      <c r="AW2678" s="191">
        <v>45630</v>
      </c>
      <c r="AX2678" s="174">
        <v>3478</v>
      </c>
      <c r="AY2678" s="101"/>
      <c r="AZ2678" s="101"/>
      <c r="BA2678" s="101">
        <v>5000</v>
      </c>
      <c r="BD2678" s="56"/>
      <c r="CS2678" s="58">
        <f>+AL2678+AT2678</f>
        <v>5000</v>
      </c>
      <c r="CT2678" s="76">
        <f>+BA2678+BG2678+BM2678+BS2678+BY2678+CE2678+CK2678+CQ2678</f>
        <v>5000</v>
      </c>
      <c r="CU2678" s="76">
        <f>+CS2678-CT2678</f>
        <v>0</v>
      </c>
      <c r="CV2678" s="81">
        <f>+AE2678-AL2678-AT2678</f>
        <v>0</v>
      </c>
      <c r="CX2678" s="83"/>
      <c r="CY2678" s="83"/>
    </row>
    <row r="2679" spans="1:103" ht="12.75">
      <c r="A2679" s="56" t="s">
        <v>847</v>
      </c>
      <c r="B2679" s="13">
        <v>75</v>
      </c>
      <c r="C2679" s="15" t="s">
        <v>402</v>
      </c>
      <c r="D2679" s="15" t="s">
        <v>403</v>
      </c>
      <c r="E2679" s="13"/>
      <c r="F2679" s="13"/>
      <c r="G2679" s="13" t="s">
        <v>263</v>
      </c>
      <c r="H2679" s="13">
        <v>9</v>
      </c>
      <c r="I2679" s="55">
        <v>145.72</v>
      </c>
      <c r="J2679" s="55">
        <v>46499</v>
      </c>
      <c r="K2679" s="15">
        <v>0</v>
      </c>
      <c r="L2679" s="15" t="s">
        <v>41</v>
      </c>
      <c r="M2679" s="62" t="s">
        <v>14</v>
      </c>
      <c r="N2679" s="56" t="s">
        <v>182</v>
      </c>
      <c r="O2679" s="56" t="s">
        <v>904</v>
      </c>
      <c r="S2679" s="56" t="s">
        <v>465</v>
      </c>
      <c r="T2679" s="57" t="s">
        <v>263</v>
      </c>
      <c r="U2679" s="57">
        <v>9</v>
      </c>
      <c r="V2679" s="125">
        <v>145.72</v>
      </c>
      <c r="W2679" s="125" t="s">
        <v>1017</v>
      </c>
      <c r="X2679" s="65">
        <v>45513</v>
      </c>
      <c r="Y2679" s="65">
        <v>45513</v>
      </c>
      <c r="Z2679" s="69" t="s">
        <v>1080</v>
      </c>
      <c r="AA2679" s="322">
        <v>42000</v>
      </c>
      <c r="AB2679" s="56">
        <v>35</v>
      </c>
      <c r="AC2679" s="190" t="s">
        <v>1370</v>
      </c>
      <c r="AD2679" s="65">
        <v>45659</v>
      </c>
      <c r="AE2679" s="115">
        <f>1100*17+300</f>
        <v>19000</v>
      </c>
      <c r="AF2679" s="117"/>
      <c r="AG2679" s="56" t="s">
        <v>441</v>
      </c>
      <c r="AH2679" s="65">
        <v>45716</v>
      </c>
      <c r="AI2679" s="65"/>
      <c r="AJ2679" s="65"/>
      <c r="AK2679" s="56" t="s">
        <v>1367</v>
      </c>
      <c r="AL2679" s="58">
        <v>22000</v>
      </c>
      <c r="AN2679" s="58" t="s">
        <v>1369</v>
      </c>
      <c r="AO2679" s="58" t="s">
        <v>1207</v>
      </c>
      <c r="AP2679" s="126">
        <v>45716</v>
      </c>
      <c r="AQ2679" s="58"/>
      <c r="AR2679" s="58"/>
      <c r="AS2679" s="58" t="s">
        <v>1368</v>
      </c>
      <c r="AT2679" s="58">
        <v>-3000</v>
      </c>
      <c r="AW2679" s="177">
        <v>45714</v>
      </c>
      <c r="AX2679" s="178">
        <v>3793</v>
      </c>
      <c r="AY2679" s="97"/>
      <c r="AZ2679" s="97"/>
      <c r="BA2679" s="192">
        <v>7500</v>
      </c>
      <c r="BC2679" s="177">
        <v>45715</v>
      </c>
      <c r="BD2679" s="178">
        <v>3804</v>
      </c>
      <c r="BE2679" s="97"/>
      <c r="BF2679" s="97"/>
      <c r="BG2679" s="192">
        <v>6500</v>
      </c>
      <c r="BH2679" s="192"/>
      <c r="BI2679" s="177">
        <v>45716</v>
      </c>
      <c r="BJ2679" s="178">
        <v>3819</v>
      </c>
      <c r="BK2679" s="97"/>
      <c r="BL2679" s="97"/>
      <c r="BM2679" s="192">
        <v>5000</v>
      </c>
      <c r="BN2679" s="192"/>
      <c r="CS2679" s="58">
        <f>+AL2679+AT2679</f>
        <v>19000</v>
      </c>
      <c r="CT2679" s="76">
        <f>+BA2679+BG2679+BM2679+BS2679+BY2679+CE2679+CK2679+CQ2679</f>
        <v>19000</v>
      </c>
      <c r="CU2679" s="76">
        <f>+CS2679-CT2679</f>
        <v>0</v>
      </c>
      <c r="CV2679" s="81">
        <f>+AE2679-AL2679-AT2679</f>
        <v>0</v>
      </c>
      <c r="CX2679" s="83"/>
      <c r="CY2679" s="83"/>
    </row>
    <row r="2680" spans="1:103">
      <c r="A2680" s="56" t="s">
        <v>847</v>
      </c>
      <c r="B2680" s="13">
        <v>75</v>
      </c>
      <c r="C2680" s="15" t="s">
        <v>402</v>
      </c>
      <c r="D2680" s="15" t="s">
        <v>403</v>
      </c>
      <c r="E2680" s="13"/>
      <c r="F2680" s="13"/>
      <c r="G2680" s="13" t="s">
        <v>263</v>
      </c>
      <c r="H2680" s="13">
        <v>9</v>
      </c>
      <c r="I2680" s="55">
        <v>145.72</v>
      </c>
      <c r="J2680" s="55">
        <v>46499</v>
      </c>
      <c r="K2680" s="15">
        <v>0</v>
      </c>
      <c r="L2680" s="15" t="s">
        <v>41</v>
      </c>
      <c r="M2680" s="62" t="s">
        <v>14</v>
      </c>
      <c r="N2680" s="56" t="s">
        <v>182</v>
      </c>
      <c r="O2680" s="56" t="s">
        <v>904</v>
      </c>
      <c r="S2680" s="56" t="s">
        <v>465</v>
      </c>
      <c r="T2680" s="57" t="s">
        <v>263</v>
      </c>
      <c r="U2680" s="57">
        <v>9</v>
      </c>
      <c r="V2680" s="125">
        <v>145.72</v>
      </c>
      <c r="W2680" s="125" t="s">
        <v>1017</v>
      </c>
      <c r="X2680" s="65">
        <v>45513</v>
      </c>
      <c r="Y2680" s="65">
        <v>45513</v>
      </c>
      <c r="Z2680" s="69" t="s">
        <v>1080</v>
      </c>
      <c r="AA2680" s="322">
        <v>42000</v>
      </c>
      <c r="AB2680" s="56">
        <v>35</v>
      </c>
      <c r="AC2680" s="56">
        <v>18</v>
      </c>
      <c r="AD2680" s="65">
        <v>45659</v>
      </c>
      <c r="AE2680" s="115">
        <f>1100-300</f>
        <v>800</v>
      </c>
      <c r="AF2680" s="117"/>
      <c r="AP2680" s="58"/>
      <c r="AQ2680" s="58"/>
      <c r="AR2680" s="58"/>
      <c r="AW2680" s="56"/>
      <c r="BD2680" s="56"/>
      <c r="CS2680" s="58">
        <f>+AL2680+AT2680</f>
        <v>0</v>
      </c>
      <c r="CT2680" s="76">
        <f>+BA2680+BG2680+BM2680+BS2680+BY2680+CE2680+CK2680+CQ2680</f>
        <v>0</v>
      </c>
      <c r="CU2680" s="76">
        <f>+CS2680-CT2680</f>
        <v>0</v>
      </c>
      <c r="CV2680" s="81">
        <f>+AE2680-AL2680-AT2680</f>
        <v>800</v>
      </c>
      <c r="CX2680" s="83"/>
      <c r="CY2680" s="83"/>
    </row>
    <row r="2681" spans="1:103">
      <c r="A2681" s="56" t="s">
        <v>847</v>
      </c>
      <c r="B2681" s="13">
        <v>75</v>
      </c>
      <c r="C2681" s="15" t="s">
        <v>402</v>
      </c>
      <c r="D2681" s="15" t="s">
        <v>403</v>
      </c>
      <c r="E2681" s="13"/>
      <c r="F2681" s="13"/>
      <c r="G2681" s="13" t="s">
        <v>263</v>
      </c>
      <c r="H2681" s="13">
        <v>9</v>
      </c>
      <c r="I2681" s="55">
        <v>145.72</v>
      </c>
      <c r="J2681" s="55">
        <v>46499</v>
      </c>
      <c r="K2681" s="15">
        <v>0</v>
      </c>
      <c r="L2681" s="15" t="s">
        <v>41</v>
      </c>
      <c r="M2681" s="62" t="s">
        <v>14</v>
      </c>
      <c r="N2681" s="56" t="s">
        <v>182</v>
      </c>
      <c r="O2681" s="56" t="s">
        <v>904</v>
      </c>
      <c r="S2681" s="56" t="s">
        <v>465</v>
      </c>
      <c r="T2681" s="57" t="s">
        <v>263</v>
      </c>
      <c r="U2681" s="57">
        <v>9</v>
      </c>
      <c r="V2681" s="125">
        <v>145.72</v>
      </c>
      <c r="W2681" s="125" t="s">
        <v>1017</v>
      </c>
      <c r="X2681" s="65">
        <v>45513</v>
      </c>
      <c r="Y2681" s="65">
        <v>45513</v>
      </c>
      <c r="Z2681" s="69" t="s">
        <v>1080</v>
      </c>
      <c r="AA2681" s="322">
        <v>42000</v>
      </c>
      <c r="AB2681" s="56">
        <v>35</v>
      </c>
      <c r="AC2681" s="56">
        <v>19</v>
      </c>
      <c r="AD2681" s="65">
        <v>45659</v>
      </c>
      <c r="AE2681" s="115">
        <v>1100</v>
      </c>
      <c r="AF2681" s="117"/>
      <c r="AP2681" s="58"/>
      <c r="AQ2681" s="58"/>
      <c r="AR2681" s="58"/>
      <c r="AW2681" s="56"/>
      <c r="BD2681" s="56"/>
      <c r="CS2681" s="58">
        <f>+AL2681+AT2681</f>
        <v>0</v>
      </c>
      <c r="CT2681" s="76">
        <f>+BA2681+BG2681+BM2681+BS2681+BY2681+CE2681+CK2681+CQ2681</f>
        <v>0</v>
      </c>
      <c r="CU2681" s="76">
        <f>+CS2681-CT2681</f>
        <v>0</v>
      </c>
      <c r="CV2681" s="81">
        <f>+AE2681-AL2681-AT2681</f>
        <v>1100</v>
      </c>
      <c r="CX2681" s="83"/>
      <c r="CY2681" s="83"/>
    </row>
    <row r="2682" spans="1:103">
      <c r="A2682" s="56" t="s">
        <v>847</v>
      </c>
      <c r="B2682" s="13">
        <v>75</v>
      </c>
      <c r="C2682" s="15" t="s">
        <v>402</v>
      </c>
      <c r="D2682" s="15" t="s">
        <v>403</v>
      </c>
      <c r="E2682" s="13"/>
      <c r="F2682" s="13"/>
      <c r="G2682" s="13" t="s">
        <v>263</v>
      </c>
      <c r="H2682" s="13">
        <v>9</v>
      </c>
      <c r="I2682" s="55">
        <v>145.72</v>
      </c>
      <c r="J2682" s="55">
        <v>46499</v>
      </c>
      <c r="K2682" s="15">
        <v>0</v>
      </c>
      <c r="L2682" s="15" t="s">
        <v>41</v>
      </c>
      <c r="M2682" s="62" t="s">
        <v>14</v>
      </c>
      <c r="N2682" s="56" t="s">
        <v>182</v>
      </c>
      <c r="O2682" s="56" t="s">
        <v>904</v>
      </c>
      <c r="S2682" s="56" t="s">
        <v>465</v>
      </c>
      <c r="T2682" s="57" t="s">
        <v>263</v>
      </c>
      <c r="U2682" s="57">
        <v>9</v>
      </c>
      <c r="V2682" s="125">
        <v>145.72</v>
      </c>
      <c r="W2682" s="125" t="s">
        <v>1017</v>
      </c>
      <c r="X2682" s="65">
        <v>45513</v>
      </c>
      <c r="Y2682" s="65">
        <v>45513</v>
      </c>
      <c r="Z2682" s="69" t="s">
        <v>1080</v>
      </c>
      <c r="AA2682" s="322">
        <v>42000</v>
      </c>
      <c r="AB2682" s="56">
        <v>35</v>
      </c>
      <c r="AC2682" s="56">
        <v>20</v>
      </c>
      <c r="AD2682" s="65">
        <v>45659</v>
      </c>
      <c r="AE2682" s="115">
        <v>1100</v>
      </c>
      <c r="AF2682" s="117"/>
      <c r="AP2682" s="58"/>
      <c r="AQ2682" s="58"/>
      <c r="AR2682" s="58"/>
      <c r="AW2682" s="56"/>
      <c r="BD2682" s="56"/>
      <c r="CS2682" s="58">
        <f>+AL2682+AT2682</f>
        <v>0</v>
      </c>
      <c r="CT2682" s="76">
        <f>+BA2682+BG2682+BM2682+BS2682+BY2682+CE2682+CK2682+CQ2682</f>
        <v>0</v>
      </c>
      <c r="CU2682" s="76">
        <f>+CS2682-CT2682</f>
        <v>0</v>
      </c>
      <c r="CV2682" s="81">
        <f>+AE2682-AL2682-AT2682</f>
        <v>1100</v>
      </c>
      <c r="CX2682" s="83"/>
      <c r="CY2682" s="83"/>
    </row>
    <row r="2683" spans="1:103">
      <c r="A2683" s="56" t="s">
        <v>906</v>
      </c>
      <c r="B2683" s="13">
        <v>128</v>
      </c>
      <c r="C2683" s="15" t="s">
        <v>402</v>
      </c>
      <c r="D2683" s="15" t="s">
        <v>403</v>
      </c>
      <c r="E2683" s="13"/>
      <c r="F2683" s="13"/>
      <c r="G2683" s="13" t="s">
        <v>272</v>
      </c>
      <c r="H2683" s="13">
        <v>5</v>
      </c>
      <c r="I2683" s="55">
        <v>134.88</v>
      </c>
      <c r="J2683" s="55">
        <v>40999</v>
      </c>
      <c r="K2683" s="15">
        <v>0</v>
      </c>
      <c r="L2683" s="15" t="s">
        <v>41</v>
      </c>
      <c r="M2683" s="62" t="s">
        <v>14</v>
      </c>
      <c r="N2683" s="56" t="s">
        <v>183</v>
      </c>
      <c r="O2683" s="56" t="s">
        <v>909</v>
      </c>
      <c r="S2683" s="56" t="s">
        <v>465</v>
      </c>
      <c r="T2683" s="57" t="s">
        <v>272</v>
      </c>
      <c r="U2683" s="57">
        <v>5</v>
      </c>
      <c r="V2683" s="125">
        <v>134.88</v>
      </c>
      <c r="W2683" s="125" t="s">
        <v>1017</v>
      </c>
      <c r="Y2683" s="65">
        <v>45374</v>
      </c>
      <c r="Z2683" s="69" t="s">
        <v>1080</v>
      </c>
      <c r="AA2683" s="322">
        <v>18000</v>
      </c>
      <c r="AB2683" s="56">
        <v>1</v>
      </c>
      <c r="AC2683" s="56">
        <v>1</v>
      </c>
      <c r="AD2683" s="65">
        <v>45373</v>
      </c>
      <c r="AE2683" s="117">
        <v>18000</v>
      </c>
      <c r="AF2683" s="117"/>
      <c r="AG2683" s="56" t="s">
        <v>441</v>
      </c>
      <c r="AH2683" s="65">
        <v>45538</v>
      </c>
      <c r="AI2683" s="65"/>
      <c r="AJ2683" s="65"/>
      <c r="AK2683" s="56" t="s">
        <v>910</v>
      </c>
      <c r="AL2683" s="58">
        <v>18000</v>
      </c>
      <c r="AN2683" s="58" t="s">
        <v>1357</v>
      </c>
      <c r="AP2683" s="58"/>
      <c r="AQ2683" s="58"/>
      <c r="AR2683" s="58"/>
      <c r="AW2683" s="103">
        <v>45373</v>
      </c>
      <c r="AX2683" s="97">
        <v>2449</v>
      </c>
      <c r="AY2683" s="97"/>
      <c r="AZ2683" s="97"/>
      <c r="BA2683" s="97">
        <v>7800</v>
      </c>
      <c r="BB2683" s="97"/>
      <c r="BC2683" s="103">
        <v>45373</v>
      </c>
      <c r="BD2683" s="97">
        <v>2451</v>
      </c>
      <c r="BE2683" s="97"/>
      <c r="BF2683" s="97"/>
      <c r="BG2683" s="97">
        <v>8000</v>
      </c>
      <c r="BH2683" s="97"/>
      <c r="BI2683" s="103">
        <v>45374</v>
      </c>
      <c r="BJ2683" s="97">
        <v>2454</v>
      </c>
      <c r="BK2683" s="97"/>
      <c r="BL2683" s="97"/>
      <c r="BM2683" s="97">
        <v>2200</v>
      </c>
      <c r="BN2683" s="97"/>
      <c r="CS2683" s="58">
        <f>+AL2683+AT2683</f>
        <v>18000</v>
      </c>
      <c r="CT2683" s="76">
        <f>+BA2683+BG2683+BM2683+BS2683+BY2683+CE2683+CK2683+CQ2683</f>
        <v>18000</v>
      </c>
      <c r="CU2683" s="76">
        <f>+CS2683-CT2683</f>
        <v>0</v>
      </c>
      <c r="CV2683" s="81">
        <f>+AE2683-AL2683-AT2683</f>
        <v>0</v>
      </c>
    </row>
    <row r="2684" spans="1:103">
      <c r="A2684" s="56" t="s">
        <v>906</v>
      </c>
      <c r="B2684" s="13">
        <v>128</v>
      </c>
      <c r="C2684" s="15" t="s">
        <v>402</v>
      </c>
      <c r="D2684" s="15" t="s">
        <v>403</v>
      </c>
      <c r="E2684" s="13"/>
      <c r="F2684" s="13"/>
      <c r="G2684" s="13" t="s">
        <v>272</v>
      </c>
      <c r="H2684" s="13">
        <v>5</v>
      </c>
      <c r="I2684" s="55">
        <v>134.88</v>
      </c>
      <c r="J2684" s="55">
        <v>40999</v>
      </c>
      <c r="K2684" s="15">
        <v>0</v>
      </c>
      <c r="L2684" s="15" t="s">
        <v>41</v>
      </c>
      <c r="M2684" s="62" t="s">
        <v>14</v>
      </c>
      <c r="N2684" s="56" t="s">
        <v>183</v>
      </c>
      <c r="O2684" s="56" t="s">
        <v>909</v>
      </c>
      <c r="S2684" s="56" t="s">
        <v>911</v>
      </c>
      <c r="V2684" s="125">
        <v>12.5</v>
      </c>
      <c r="W2684" s="125" t="s">
        <v>1017</v>
      </c>
      <c r="Y2684" s="65">
        <v>45374</v>
      </c>
      <c r="Z2684" s="69" t="s">
        <v>1080</v>
      </c>
      <c r="AA2684" s="322">
        <v>2000</v>
      </c>
      <c r="AB2684" s="56">
        <v>2</v>
      </c>
      <c r="AC2684" s="189" t="s">
        <v>1359</v>
      </c>
      <c r="AD2684" s="65">
        <v>45368</v>
      </c>
      <c r="AE2684" s="117">
        <f>100+1900</f>
        <v>2000</v>
      </c>
      <c r="AF2684" s="117"/>
      <c r="AG2684" s="56" t="s">
        <v>441</v>
      </c>
      <c r="AH2684" s="65">
        <v>45538</v>
      </c>
      <c r="AI2684" s="65"/>
      <c r="AJ2684" s="65"/>
      <c r="AK2684" s="56" t="s">
        <v>1356</v>
      </c>
      <c r="AL2684" s="58">
        <v>2000</v>
      </c>
      <c r="AN2684" s="58" t="s">
        <v>1358</v>
      </c>
      <c r="AP2684" s="58"/>
      <c r="AQ2684" s="58"/>
      <c r="AR2684" s="58"/>
      <c r="AW2684" s="103">
        <v>45368</v>
      </c>
      <c r="AX2684" s="97">
        <v>2430</v>
      </c>
      <c r="AY2684" s="97"/>
      <c r="AZ2684" s="97"/>
      <c r="BA2684" s="101">
        <v>100</v>
      </c>
      <c r="BB2684" s="101"/>
      <c r="BC2684" s="103">
        <v>45374</v>
      </c>
      <c r="BD2684" s="97">
        <v>2456</v>
      </c>
      <c r="BE2684" s="97"/>
      <c r="BF2684" s="97"/>
      <c r="BG2684" s="97">
        <v>1900</v>
      </c>
      <c r="BH2684" s="97"/>
      <c r="CS2684" s="58">
        <f>+AL2684+AT2684</f>
        <v>2000</v>
      </c>
      <c r="CT2684" s="76">
        <f>+BA2684+BG2684+BM2684+BS2684+BY2684+CE2684+CK2684+CQ2684</f>
        <v>2000</v>
      </c>
      <c r="CU2684" s="76">
        <f>+CS2684-CT2684</f>
        <v>0</v>
      </c>
      <c r="CV2684" s="81">
        <f>+AE2684-AL2684-AT2684</f>
        <v>0</v>
      </c>
    </row>
    <row r="2685" spans="1:103">
      <c r="A2685" s="56" t="s">
        <v>912</v>
      </c>
      <c r="B2685" s="13">
        <v>3</v>
      </c>
      <c r="C2685" s="15" t="s">
        <v>402</v>
      </c>
      <c r="D2685" s="15" t="s">
        <v>403</v>
      </c>
      <c r="E2685" s="13"/>
      <c r="F2685" s="13"/>
      <c r="G2685" s="13" t="s">
        <v>253</v>
      </c>
      <c r="H2685" s="13">
        <v>3</v>
      </c>
      <c r="I2685" s="55">
        <v>116</v>
      </c>
      <c r="J2685" s="55">
        <v>38667</v>
      </c>
      <c r="K2685" s="15">
        <v>0</v>
      </c>
      <c r="L2685" s="15" t="s">
        <v>41</v>
      </c>
      <c r="M2685" s="62" t="s">
        <v>14</v>
      </c>
      <c r="N2685" s="56">
        <v>46876706</v>
      </c>
      <c r="O2685" s="56" t="s">
        <v>913</v>
      </c>
      <c r="S2685" s="56" t="s">
        <v>465</v>
      </c>
      <c r="T2685" s="57" t="s">
        <v>253</v>
      </c>
      <c r="U2685" s="57">
        <v>3</v>
      </c>
      <c r="V2685" s="125">
        <v>116</v>
      </c>
      <c r="W2685" s="125" t="s">
        <v>1017</v>
      </c>
      <c r="X2685" s="65">
        <v>45693</v>
      </c>
      <c r="Y2685" s="65">
        <v>45693</v>
      </c>
      <c r="Z2685" s="69" t="s">
        <v>1080</v>
      </c>
      <c r="AA2685" s="322">
        <v>36000</v>
      </c>
      <c r="AB2685" s="56">
        <v>48</v>
      </c>
      <c r="AC2685" s="56">
        <v>0</v>
      </c>
      <c r="AD2685" s="65">
        <v>45693</v>
      </c>
      <c r="AE2685" s="117">
        <v>3000</v>
      </c>
      <c r="AF2685" s="117"/>
      <c r="AG2685" s="56" t="s">
        <v>441</v>
      </c>
      <c r="AH2685" s="65">
        <v>45693</v>
      </c>
      <c r="AI2685" s="65"/>
      <c r="AJ2685" s="65"/>
      <c r="AK2685" s="56" t="s">
        <v>914</v>
      </c>
      <c r="AL2685" s="58">
        <v>3000</v>
      </c>
      <c r="AN2685" s="56" t="s">
        <v>1350</v>
      </c>
      <c r="AP2685" s="58"/>
      <c r="AQ2685" s="58"/>
      <c r="AR2685" s="58"/>
      <c r="AW2685" s="103">
        <v>45693</v>
      </c>
      <c r="AX2685" s="97">
        <v>3703</v>
      </c>
      <c r="AY2685" s="97"/>
      <c r="AZ2685" s="97"/>
      <c r="BA2685" s="101">
        <v>3000</v>
      </c>
      <c r="BD2685" s="56"/>
      <c r="CS2685" s="58">
        <f>+AL2685+AT2685</f>
        <v>3000</v>
      </c>
      <c r="CT2685" s="76">
        <f>+BA2685+BG2685+BM2685+BS2685+BY2685+CE2685+CK2685+CQ2685</f>
        <v>3000</v>
      </c>
      <c r="CU2685" s="76">
        <f>+CS2685-CT2685</f>
        <v>0</v>
      </c>
      <c r="CV2685" s="81">
        <f>+AE2685-AL2685-AT2685</f>
        <v>0</v>
      </c>
    </row>
    <row r="2686" spans="1:103">
      <c r="A2686" s="56" t="s">
        <v>912</v>
      </c>
      <c r="B2686" s="13">
        <v>3</v>
      </c>
      <c r="C2686" s="15" t="s">
        <v>402</v>
      </c>
      <c r="D2686" s="15" t="s">
        <v>403</v>
      </c>
      <c r="E2686" s="13"/>
      <c r="F2686" s="13"/>
      <c r="G2686" s="13" t="s">
        <v>253</v>
      </c>
      <c r="H2686" s="13">
        <v>3</v>
      </c>
      <c r="I2686" s="55">
        <v>116</v>
      </c>
      <c r="J2686" s="55">
        <v>38667</v>
      </c>
      <c r="K2686" s="15">
        <v>0</v>
      </c>
      <c r="L2686" s="15" t="s">
        <v>41</v>
      </c>
      <c r="M2686" s="62" t="s">
        <v>14</v>
      </c>
      <c r="N2686" s="56" t="s">
        <v>184</v>
      </c>
      <c r="O2686" s="56" t="s">
        <v>913</v>
      </c>
      <c r="S2686" s="56" t="s">
        <v>465</v>
      </c>
      <c r="T2686" s="57" t="s">
        <v>253</v>
      </c>
      <c r="U2686" s="57">
        <v>3</v>
      </c>
      <c r="V2686" s="125">
        <v>116</v>
      </c>
      <c r="W2686" s="125" t="s">
        <v>1017</v>
      </c>
      <c r="X2686" s="65">
        <v>45693</v>
      </c>
      <c r="Y2686" s="65">
        <v>45693</v>
      </c>
      <c r="Z2686" s="69" t="s">
        <v>1080</v>
      </c>
      <c r="AA2686" s="322">
        <v>36000</v>
      </c>
      <c r="AB2686" s="56">
        <v>48</v>
      </c>
      <c r="AC2686" s="56">
        <v>1</v>
      </c>
      <c r="AD2686" s="65">
        <v>45777</v>
      </c>
      <c r="AE2686" s="117">
        <v>500</v>
      </c>
      <c r="AF2686" s="117"/>
      <c r="AG2686" s="56" t="s">
        <v>441</v>
      </c>
      <c r="AH2686" s="65">
        <v>45789</v>
      </c>
      <c r="AI2686" s="65"/>
      <c r="AJ2686" s="65"/>
      <c r="AK2686" s="56" t="s">
        <v>1345</v>
      </c>
      <c r="AL2686" s="58">
        <v>500</v>
      </c>
      <c r="AN2686" s="56" t="s">
        <v>1351</v>
      </c>
      <c r="AP2686" s="58"/>
      <c r="AQ2686" s="58"/>
      <c r="AR2686" s="58"/>
      <c r="AW2686" s="103">
        <v>45787</v>
      </c>
      <c r="AX2686" s="97">
        <v>4145</v>
      </c>
      <c r="AY2686" s="97"/>
      <c r="AZ2686" s="97"/>
      <c r="BA2686" s="101">
        <v>500</v>
      </c>
      <c r="BD2686" s="56"/>
      <c r="CS2686" s="58">
        <f>+AL2686+AT2686</f>
        <v>500</v>
      </c>
      <c r="CT2686" s="76">
        <f>+BA2686+BG2686+BM2686+BS2686+BY2686+CE2686+CK2686+CQ2686</f>
        <v>500</v>
      </c>
      <c r="CU2686" s="76">
        <f>+CS2686-CT2686</f>
        <v>0</v>
      </c>
      <c r="CV2686" s="81">
        <f>+AE2686-AL2686-AT2686</f>
        <v>0</v>
      </c>
    </row>
    <row r="2687" spans="1:103">
      <c r="A2687" s="56" t="s">
        <v>912</v>
      </c>
      <c r="B2687" s="13">
        <v>3</v>
      </c>
      <c r="C2687" s="15" t="s">
        <v>402</v>
      </c>
      <c r="D2687" s="15" t="s">
        <v>403</v>
      </c>
      <c r="E2687" s="13"/>
      <c r="F2687" s="13"/>
      <c r="G2687" s="13" t="s">
        <v>253</v>
      </c>
      <c r="H2687" s="13">
        <v>3</v>
      </c>
      <c r="I2687" s="55">
        <v>116</v>
      </c>
      <c r="J2687" s="55">
        <v>38667</v>
      </c>
      <c r="K2687" s="15">
        <v>0</v>
      </c>
      <c r="L2687" s="15" t="s">
        <v>41</v>
      </c>
      <c r="M2687" s="62" t="s">
        <v>14</v>
      </c>
      <c r="N2687" s="56" t="s">
        <v>184</v>
      </c>
      <c r="O2687" s="56" t="s">
        <v>913</v>
      </c>
      <c r="S2687" s="56" t="s">
        <v>465</v>
      </c>
      <c r="T2687" s="57" t="s">
        <v>253</v>
      </c>
      <c r="U2687" s="57">
        <v>3</v>
      </c>
      <c r="V2687" s="125">
        <v>116</v>
      </c>
      <c r="W2687" s="125" t="s">
        <v>1017</v>
      </c>
      <c r="X2687" s="65">
        <v>45693</v>
      </c>
      <c r="Y2687" s="65">
        <v>45693</v>
      </c>
      <c r="Z2687" s="69" t="s">
        <v>1080</v>
      </c>
      <c r="AA2687" s="322">
        <v>36000</v>
      </c>
      <c r="AB2687" s="56">
        <v>48</v>
      </c>
      <c r="AC2687" s="56">
        <v>2</v>
      </c>
      <c r="AD2687" s="65">
        <v>45807</v>
      </c>
      <c r="AE2687" s="117">
        <v>500</v>
      </c>
      <c r="AF2687" s="117"/>
      <c r="AG2687" s="56" t="s">
        <v>441</v>
      </c>
      <c r="AH2687" s="65">
        <v>45818</v>
      </c>
      <c r="AI2687" s="65"/>
      <c r="AJ2687" s="65"/>
      <c r="AK2687" s="56" t="s">
        <v>1346</v>
      </c>
      <c r="AL2687" s="58">
        <v>500</v>
      </c>
      <c r="AN2687" s="56" t="s">
        <v>1352</v>
      </c>
      <c r="AP2687" s="58"/>
      <c r="AQ2687" s="58"/>
      <c r="AR2687" s="58"/>
      <c r="AW2687" s="103">
        <v>45817</v>
      </c>
      <c r="AX2687" s="97">
        <v>4282</v>
      </c>
      <c r="AY2687" s="97"/>
      <c r="AZ2687" s="97"/>
      <c r="BA2687" s="101">
        <v>500</v>
      </c>
      <c r="BD2687" s="56"/>
      <c r="CS2687" s="58">
        <f>+AL2687+AT2687</f>
        <v>500</v>
      </c>
      <c r="CT2687" s="76">
        <f>+BA2687+BG2687+BM2687+BS2687+BY2687+CE2687+CK2687+CQ2687</f>
        <v>500</v>
      </c>
      <c r="CU2687" s="76">
        <f>+CS2687-CT2687</f>
        <v>0</v>
      </c>
      <c r="CV2687" s="81">
        <f>+AE2687-AL2687-AT2687</f>
        <v>0</v>
      </c>
    </row>
    <row r="2688" spans="1:103">
      <c r="A2688" s="56" t="s">
        <v>912</v>
      </c>
      <c r="B2688" s="13">
        <v>3</v>
      </c>
      <c r="C2688" s="15" t="s">
        <v>402</v>
      </c>
      <c r="D2688" s="15" t="s">
        <v>403</v>
      </c>
      <c r="E2688" s="13"/>
      <c r="F2688" s="13"/>
      <c r="G2688" s="13" t="s">
        <v>253</v>
      </c>
      <c r="H2688" s="13">
        <v>3</v>
      </c>
      <c r="I2688" s="55">
        <v>116</v>
      </c>
      <c r="J2688" s="55">
        <v>38667</v>
      </c>
      <c r="K2688" s="15">
        <v>0</v>
      </c>
      <c r="L2688" s="15" t="s">
        <v>41</v>
      </c>
      <c r="M2688" s="62" t="s">
        <v>14</v>
      </c>
      <c r="N2688" s="56" t="s">
        <v>184</v>
      </c>
      <c r="O2688" s="56" t="s">
        <v>913</v>
      </c>
      <c r="S2688" s="56" t="s">
        <v>465</v>
      </c>
      <c r="T2688" s="57" t="s">
        <v>253</v>
      </c>
      <c r="U2688" s="57">
        <v>3</v>
      </c>
      <c r="V2688" s="125">
        <v>116</v>
      </c>
      <c r="W2688" s="125" t="s">
        <v>1017</v>
      </c>
      <c r="X2688" s="65">
        <v>45693</v>
      </c>
      <c r="Y2688" s="65">
        <v>45693</v>
      </c>
      <c r="Z2688" s="69" t="s">
        <v>1080</v>
      </c>
      <c r="AA2688" s="322">
        <v>36000</v>
      </c>
      <c r="AB2688" s="56">
        <v>48</v>
      </c>
      <c r="AC2688" s="56">
        <v>3</v>
      </c>
      <c r="AD2688" s="65">
        <v>45838</v>
      </c>
      <c r="AE2688" s="117">
        <v>500</v>
      </c>
      <c r="AF2688" s="117"/>
      <c r="AG2688" s="56" t="s">
        <v>441</v>
      </c>
      <c r="AH2688" s="65">
        <v>45848</v>
      </c>
      <c r="AI2688" s="65"/>
      <c r="AJ2688" s="65"/>
      <c r="AK2688" s="56" t="s">
        <v>1347</v>
      </c>
      <c r="AL2688" s="58">
        <v>500</v>
      </c>
      <c r="AN2688" s="56" t="s">
        <v>1353</v>
      </c>
      <c r="AP2688" s="58"/>
      <c r="AQ2688" s="58"/>
      <c r="AR2688" s="58"/>
      <c r="AW2688" s="103">
        <v>45847</v>
      </c>
      <c r="AX2688" s="97">
        <v>4396</v>
      </c>
      <c r="AY2688" s="97"/>
      <c r="AZ2688" s="97"/>
      <c r="BA2688" s="101">
        <v>500</v>
      </c>
      <c r="BD2688" s="56"/>
      <c r="CS2688" s="58">
        <f>+AL2688+AT2688</f>
        <v>500</v>
      </c>
      <c r="CT2688" s="76">
        <f>+BA2688+BG2688+BM2688+BS2688+BY2688+CE2688+CK2688+CQ2688</f>
        <v>500</v>
      </c>
      <c r="CU2688" s="76">
        <f>+CS2688-CT2688</f>
        <v>0</v>
      </c>
      <c r="CV2688" s="81">
        <f>+AE2688-AL2688-AT2688</f>
        <v>0</v>
      </c>
    </row>
    <row r="2689" spans="1:100">
      <c r="A2689" s="56" t="s">
        <v>912</v>
      </c>
      <c r="B2689" s="13">
        <v>3</v>
      </c>
      <c r="C2689" s="15" t="s">
        <v>402</v>
      </c>
      <c r="D2689" s="15" t="s">
        <v>403</v>
      </c>
      <c r="E2689" s="13"/>
      <c r="F2689" s="13"/>
      <c r="G2689" s="13" t="s">
        <v>253</v>
      </c>
      <c r="H2689" s="13">
        <v>3</v>
      </c>
      <c r="I2689" s="55">
        <v>116</v>
      </c>
      <c r="J2689" s="55">
        <v>38667</v>
      </c>
      <c r="K2689" s="15">
        <v>0</v>
      </c>
      <c r="L2689" s="15" t="s">
        <v>41</v>
      </c>
      <c r="M2689" s="62" t="s">
        <v>14</v>
      </c>
      <c r="N2689" s="56" t="s">
        <v>184</v>
      </c>
      <c r="O2689" s="56" t="s">
        <v>913</v>
      </c>
      <c r="S2689" s="56" t="s">
        <v>465</v>
      </c>
      <c r="T2689" s="57" t="s">
        <v>253</v>
      </c>
      <c r="U2689" s="57">
        <v>3</v>
      </c>
      <c r="V2689" s="125">
        <v>116</v>
      </c>
      <c r="W2689" s="125" t="s">
        <v>1017</v>
      </c>
      <c r="X2689" s="65">
        <v>45693</v>
      </c>
      <c r="Y2689" s="65">
        <v>45693</v>
      </c>
      <c r="Z2689" s="69" t="s">
        <v>1080</v>
      </c>
      <c r="AA2689" s="322">
        <v>36000</v>
      </c>
      <c r="AB2689" s="56">
        <v>48</v>
      </c>
      <c r="AC2689" s="56">
        <v>4</v>
      </c>
      <c r="AD2689" s="65">
        <v>45868</v>
      </c>
      <c r="AE2689" s="117">
        <v>500</v>
      </c>
      <c r="AF2689" s="117"/>
      <c r="AG2689" s="56" t="s">
        <v>441</v>
      </c>
      <c r="AH2689" s="65">
        <v>45882</v>
      </c>
      <c r="AI2689" s="65"/>
      <c r="AJ2689" s="65"/>
      <c r="AK2689" s="56" t="s">
        <v>1348</v>
      </c>
      <c r="AL2689" s="58">
        <v>500</v>
      </c>
      <c r="AN2689" s="56" t="s">
        <v>1354</v>
      </c>
      <c r="AP2689" s="58"/>
      <c r="AQ2689" s="58"/>
      <c r="AR2689" s="58"/>
      <c r="AW2689" s="103">
        <v>45881</v>
      </c>
      <c r="AX2689" s="97">
        <v>4552</v>
      </c>
      <c r="AY2689" s="97"/>
      <c r="AZ2689" s="97"/>
      <c r="BA2689" s="101">
        <v>500</v>
      </c>
      <c r="BD2689" s="56"/>
      <c r="CS2689" s="58">
        <f>+AL2689+AT2689</f>
        <v>500</v>
      </c>
      <c r="CT2689" s="76">
        <f>+BA2689+BG2689+BM2689+BS2689+BY2689+CE2689+CK2689+CQ2689</f>
        <v>500</v>
      </c>
      <c r="CU2689" s="76">
        <f>+CS2689-CT2689</f>
        <v>0</v>
      </c>
      <c r="CV2689" s="81">
        <f>+AE2689-AL2689-AT2689</f>
        <v>0</v>
      </c>
    </row>
    <row r="2690" spans="1:100">
      <c r="A2690" s="56" t="s">
        <v>912</v>
      </c>
      <c r="B2690" s="13">
        <v>3</v>
      </c>
      <c r="C2690" s="15" t="s">
        <v>402</v>
      </c>
      <c r="D2690" s="15" t="s">
        <v>403</v>
      </c>
      <c r="E2690" s="13"/>
      <c r="F2690" s="13"/>
      <c r="G2690" s="13" t="s">
        <v>253</v>
      </c>
      <c r="H2690" s="13">
        <v>3</v>
      </c>
      <c r="I2690" s="55">
        <v>116</v>
      </c>
      <c r="J2690" s="55">
        <v>38667</v>
      </c>
      <c r="K2690" s="15">
        <v>0</v>
      </c>
      <c r="L2690" s="15" t="s">
        <v>41</v>
      </c>
      <c r="M2690" s="62" t="s">
        <v>14</v>
      </c>
      <c r="N2690" s="56" t="s">
        <v>184</v>
      </c>
      <c r="O2690" s="56" t="s">
        <v>913</v>
      </c>
      <c r="S2690" s="56" t="s">
        <v>465</v>
      </c>
      <c r="T2690" s="57" t="s">
        <v>253</v>
      </c>
      <c r="U2690" s="57">
        <v>3</v>
      </c>
      <c r="V2690" s="125">
        <v>116</v>
      </c>
      <c r="W2690" s="125" t="s">
        <v>1017</v>
      </c>
      <c r="X2690" s="65">
        <v>45693</v>
      </c>
      <c r="Y2690" s="65">
        <v>45693</v>
      </c>
      <c r="Z2690" s="69" t="s">
        <v>1080</v>
      </c>
      <c r="AA2690" s="322">
        <v>36000</v>
      </c>
      <c r="AB2690" s="56">
        <v>48</v>
      </c>
      <c r="AC2690" s="56">
        <v>5</v>
      </c>
      <c r="AD2690" s="65">
        <v>45899</v>
      </c>
      <c r="AE2690" s="117">
        <v>500</v>
      </c>
      <c r="AF2690" s="117"/>
      <c r="AG2690" s="56" t="s">
        <v>441</v>
      </c>
      <c r="AH2690" s="65">
        <v>45909</v>
      </c>
      <c r="AI2690" s="65"/>
      <c r="AJ2690" s="65"/>
      <c r="AK2690" s="56" t="s">
        <v>1349</v>
      </c>
      <c r="AL2690" s="58">
        <v>500</v>
      </c>
      <c r="AN2690" s="56" t="s">
        <v>1355</v>
      </c>
      <c r="AP2690" s="58"/>
      <c r="AQ2690" s="58"/>
      <c r="AR2690" s="58"/>
      <c r="AW2690" s="103">
        <v>45908</v>
      </c>
      <c r="AX2690" s="97">
        <v>4687</v>
      </c>
      <c r="AY2690" s="97"/>
      <c r="AZ2690" s="97"/>
      <c r="BA2690" s="101">
        <v>500</v>
      </c>
      <c r="BD2690" s="56"/>
      <c r="CS2690" s="58">
        <f>+AL2690+AT2690</f>
        <v>500</v>
      </c>
      <c r="CT2690" s="76">
        <f>+BA2690+BG2690+BM2690+BS2690+BY2690+CE2690+CK2690+CQ2690</f>
        <v>500</v>
      </c>
      <c r="CU2690" s="76">
        <f>+CS2690-CT2690</f>
        <v>0</v>
      </c>
      <c r="CV2690" s="81">
        <f>+AE2690-AL2690-AT2690</f>
        <v>0</v>
      </c>
    </row>
    <row r="2691" spans="1:100">
      <c r="A2691" s="56" t="s">
        <v>912</v>
      </c>
      <c r="B2691" s="13">
        <v>3</v>
      </c>
      <c r="C2691" s="15" t="s">
        <v>402</v>
      </c>
      <c r="D2691" s="15" t="s">
        <v>403</v>
      </c>
      <c r="E2691" s="13"/>
      <c r="F2691" s="13"/>
      <c r="G2691" s="13" t="s">
        <v>253</v>
      </c>
      <c r="H2691" s="13">
        <v>3</v>
      </c>
      <c r="I2691" s="55">
        <v>116</v>
      </c>
      <c r="J2691" s="55">
        <v>38667</v>
      </c>
      <c r="K2691" s="15">
        <v>0</v>
      </c>
      <c r="L2691" s="15" t="s">
        <v>41</v>
      </c>
      <c r="M2691" s="62" t="s">
        <v>14</v>
      </c>
      <c r="N2691" s="56" t="s">
        <v>184</v>
      </c>
      <c r="O2691" s="56" t="s">
        <v>913</v>
      </c>
      <c r="S2691" s="56" t="s">
        <v>465</v>
      </c>
      <c r="T2691" s="57" t="s">
        <v>253</v>
      </c>
      <c r="U2691" s="57">
        <v>3</v>
      </c>
      <c r="V2691" s="125">
        <v>116</v>
      </c>
      <c r="W2691" s="125" t="s">
        <v>1017</v>
      </c>
      <c r="X2691" s="65">
        <v>45693</v>
      </c>
      <c r="Y2691" s="65">
        <v>45693</v>
      </c>
      <c r="Z2691" s="69" t="s">
        <v>1080</v>
      </c>
      <c r="AA2691" s="322">
        <v>36000</v>
      </c>
      <c r="AB2691" s="56">
        <v>48</v>
      </c>
      <c r="AC2691" s="56">
        <v>6</v>
      </c>
      <c r="AD2691" s="65">
        <v>45930</v>
      </c>
      <c r="AE2691" s="117">
        <v>500</v>
      </c>
      <c r="AF2691" s="117"/>
      <c r="AL2691" s="56"/>
      <c r="AM2691" s="56"/>
      <c r="AN2691" s="56"/>
      <c r="AP2691" s="58"/>
      <c r="AQ2691" s="58"/>
      <c r="AR2691" s="58"/>
      <c r="AW2691" s="65"/>
      <c r="BD2691" s="56"/>
      <c r="CS2691" s="58">
        <f>+AL2691+AT2691</f>
        <v>0</v>
      </c>
      <c r="CT2691" s="76">
        <f>+BA2691+BG2691+BM2691+BS2691+BY2691+CE2691+CK2691+CQ2691</f>
        <v>0</v>
      </c>
      <c r="CU2691" s="76">
        <f>+CS2691-CT2691</f>
        <v>0</v>
      </c>
      <c r="CV2691" s="81">
        <f>+AE2691-AL2691-AT2691</f>
        <v>500</v>
      </c>
    </row>
    <row r="2692" spans="1:100">
      <c r="A2692" s="56" t="s">
        <v>912</v>
      </c>
      <c r="B2692" s="13">
        <v>3</v>
      </c>
      <c r="C2692" s="15" t="s">
        <v>402</v>
      </c>
      <c r="D2692" s="15" t="s">
        <v>403</v>
      </c>
      <c r="E2692" s="13"/>
      <c r="F2692" s="13"/>
      <c r="G2692" s="13" t="s">
        <v>253</v>
      </c>
      <c r="H2692" s="13">
        <v>3</v>
      </c>
      <c r="I2692" s="55">
        <v>116</v>
      </c>
      <c r="J2692" s="55">
        <v>38667</v>
      </c>
      <c r="K2692" s="15">
        <v>0</v>
      </c>
      <c r="L2692" s="15" t="s">
        <v>41</v>
      </c>
      <c r="M2692" s="62" t="s">
        <v>14</v>
      </c>
      <c r="N2692" s="56" t="s">
        <v>184</v>
      </c>
      <c r="O2692" s="56" t="s">
        <v>913</v>
      </c>
      <c r="S2692" s="56" t="s">
        <v>465</v>
      </c>
      <c r="T2692" s="57" t="s">
        <v>253</v>
      </c>
      <c r="U2692" s="57">
        <v>3</v>
      </c>
      <c r="V2692" s="125">
        <v>116</v>
      </c>
      <c r="W2692" s="125" t="s">
        <v>1017</v>
      </c>
      <c r="X2692" s="65">
        <v>45693</v>
      </c>
      <c r="Y2692" s="65">
        <v>45693</v>
      </c>
      <c r="Z2692" s="69" t="s">
        <v>1080</v>
      </c>
      <c r="AA2692" s="322">
        <v>36000</v>
      </c>
      <c r="AB2692" s="56">
        <v>48</v>
      </c>
      <c r="AC2692" s="56">
        <v>7</v>
      </c>
      <c r="AD2692" s="65">
        <v>45960</v>
      </c>
      <c r="AE2692" s="117">
        <v>500</v>
      </c>
      <c r="AF2692" s="117"/>
      <c r="AL2692" s="56"/>
      <c r="AM2692" s="56"/>
      <c r="AN2692" s="56"/>
      <c r="AP2692" s="58"/>
      <c r="AQ2692" s="58"/>
      <c r="AR2692" s="58"/>
      <c r="AW2692" s="65"/>
      <c r="BA2692" s="56"/>
      <c r="BD2692" s="56"/>
      <c r="CS2692" s="58">
        <f>+AL2692+AT2692</f>
        <v>0</v>
      </c>
      <c r="CT2692" s="76">
        <f>+BA2692+BG2692+BM2692+BS2692+BY2692+CE2692+CK2692+CQ2692</f>
        <v>0</v>
      </c>
      <c r="CU2692" s="76">
        <f>+CS2692-CT2692</f>
        <v>0</v>
      </c>
      <c r="CV2692" s="81">
        <f>+AE2692-AL2692-AT2692</f>
        <v>500</v>
      </c>
    </row>
    <row r="2693" spans="1:100">
      <c r="A2693" s="56" t="s">
        <v>912</v>
      </c>
      <c r="B2693" s="13">
        <v>3</v>
      </c>
      <c r="C2693" s="15" t="s">
        <v>402</v>
      </c>
      <c r="D2693" s="15" t="s">
        <v>403</v>
      </c>
      <c r="E2693" s="13"/>
      <c r="F2693" s="13"/>
      <c r="G2693" s="13" t="s">
        <v>253</v>
      </c>
      <c r="H2693" s="13">
        <v>3</v>
      </c>
      <c r="I2693" s="55">
        <v>116</v>
      </c>
      <c r="J2693" s="55">
        <v>38667</v>
      </c>
      <c r="K2693" s="15">
        <v>0</v>
      </c>
      <c r="L2693" s="15" t="s">
        <v>41</v>
      </c>
      <c r="M2693" s="62" t="s">
        <v>14</v>
      </c>
      <c r="N2693" s="56" t="s">
        <v>184</v>
      </c>
      <c r="O2693" s="56" t="s">
        <v>913</v>
      </c>
      <c r="S2693" s="56" t="s">
        <v>465</v>
      </c>
      <c r="T2693" s="57" t="s">
        <v>253</v>
      </c>
      <c r="U2693" s="57">
        <v>3</v>
      </c>
      <c r="V2693" s="125">
        <v>116</v>
      </c>
      <c r="W2693" s="125" t="s">
        <v>1017</v>
      </c>
      <c r="X2693" s="65">
        <v>45693</v>
      </c>
      <c r="Y2693" s="65">
        <v>45693</v>
      </c>
      <c r="Z2693" s="69" t="s">
        <v>1080</v>
      </c>
      <c r="AA2693" s="322">
        <v>36000</v>
      </c>
      <c r="AB2693" s="56">
        <v>48</v>
      </c>
      <c r="AC2693" s="56">
        <v>8</v>
      </c>
      <c r="AD2693" s="65">
        <v>45991</v>
      </c>
      <c r="AE2693" s="117">
        <v>500</v>
      </c>
      <c r="AF2693" s="117"/>
      <c r="AL2693" s="56"/>
      <c r="AM2693" s="56"/>
      <c r="AN2693" s="56"/>
      <c r="AP2693" s="58"/>
      <c r="AQ2693" s="58"/>
      <c r="AR2693" s="58"/>
      <c r="AW2693" s="65"/>
      <c r="BA2693" s="56"/>
      <c r="BD2693" s="56"/>
      <c r="CS2693" s="58">
        <f>+AL2693+AT2693</f>
        <v>0</v>
      </c>
      <c r="CT2693" s="76">
        <f>+BA2693+BG2693+BM2693+BS2693+BY2693+CE2693+CK2693+CQ2693</f>
        <v>0</v>
      </c>
      <c r="CU2693" s="76">
        <f>+CS2693-CT2693</f>
        <v>0</v>
      </c>
      <c r="CV2693" s="81">
        <f>+AE2693-AL2693-AT2693</f>
        <v>500</v>
      </c>
    </row>
    <row r="2694" spans="1:100">
      <c r="A2694" s="56" t="s">
        <v>912</v>
      </c>
      <c r="B2694" s="13">
        <v>3</v>
      </c>
      <c r="C2694" s="15" t="s">
        <v>402</v>
      </c>
      <c r="D2694" s="15" t="s">
        <v>403</v>
      </c>
      <c r="E2694" s="13"/>
      <c r="F2694" s="13"/>
      <c r="G2694" s="13" t="s">
        <v>253</v>
      </c>
      <c r="H2694" s="13">
        <v>3</v>
      </c>
      <c r="I2694" s="55">
        <v>116</v>
      </c>
      <c r="J2694" s="55">
        <v>38667</v>
      </c>
      <c r="K2694" s="15">
        <v>0</v>
      </c>
      <c r="L2694" s="15" t="s">
        <v>41</v>
      </c>
      <c r="M2694" s="62" t="s">
        <v>14</v>
      </c>
      <c r="N2694" s="56" t="s">
        <v>184</v>
      </c>
      <c r="O2694" s="56" t="s">
        <v>913</v>
      </c>
      <c r="S2694" s="56" t="s">
        <v>465</v>
      </c>
      <c r="T2694" s="57" t="s">
        <v>253</v>
      </c>
      <c r="U2694" s="57">
        <v>3</v>
      </c>
      <c r="V2694" s="125">
        <v>116</v>
      </c>
      <c r="W2694" s="125" t="s">
        <v>1017</v>
      </c>
      <c r="X2694" s="65">
        <v>45693</v>
      </c>
      <c r="Y2694" s="65">
        <v>45693</v>
      </c>
      <c r="Z2694" s="69" t="s">
        <v>1080</v>
      </c>
      <c r="AA2694" s="322">
        <v>36000</v>
      </c>
      <c r="AB2694" s="56">
        <v>48</v>
      </c>
      <c r="AC2694" s="56">
        <v>9</v>
      </c>
      <c r="AD2694" s="65">
        <v>46021</v>
      </c>
      <c r="AE2694" s="117">
        <v>500</v>
      </c>
      <c r="AF2694" s="117"/>
      <c r="AL2694" s="56"/>
      <c r="AM2694" s="56"/>
      <c r="AN2694" s="56"/>
      <c r="AP2694" s="58"/>
      <c r="AQ2694" s="58"/>
      <c r="AR2694" s="58"/>
      <c r="AW2694" s="56"/>
      <c r="BD2694" s="56"/>
      <c r="CS2694" s="58">
        <f>+AL2694+AT2694</f>
        <v>0</v>
      </c>
      <c r="CT2694" s="76">
        <f>+BA2694+BG2694+BM2694+BS2694+BY2694+CE2694+CK2694+CQ2694</f>
        <v>0</v>
      </c>
      <c r="CU2694" s="76">
        <f>+CS2694-CT2694</f>
        <v>0</v>
      </c>
      <c r="CV2694" s="81">
        <f>+AE2694-AL2694-AT2694</f>
        <v>500</v>
      </c>
    </row>
    <row r="2695" spans="1:100">
      <c r="A2695" s="56" t="s">
        <v>912</v>
      </c>
      <c r="B2695" s="13">
        <v>3</v>
      </c>
      <c r="C2695" s="15" t="s">
        <v>402</v>
      </c>
      <c r="D2695" s="15" t="s">
        <v>403</v>
      </c>
      <c r="E2695" s="13"/>
      <c r="F2695" s="13"/>
      <c r="G2695" s="13" t="s">
        <v>253</v>
      </c>
      <c r="H2695" s="13">
        <v>3</v>
      </c>
      <c r="I2695" s="55">
        <v>116</v>
      </c>
      <c r="J2695" s="55">
        <v>38667</v>
      </c>
      <c r="K2695" s="15">
        <v>0</v>
      </c>
      <c r="L2695" s="15" t="s">
        <v>41</v>
      </c>
      <c r="M2695" s="62" t="s">
        <v>14</v>
      </c>
      <c r="N2695" s="56" t="s">
        <v>184</v>
      </c>
      <c r="O2695" s="56" t="s">
        <v>913</v>
      </c>
      <c r="S2695" s="56" t="s">
        <v>465</v>
      </c>
      <c r="T2695" s="57" t="s">
        <v>253</v>
      </c>
      <c r="U2695" s="57">
        <v>3</v>
      </c>
      <c r="V2695" s="125">
        <v>116</v>
      </c>
      <c r="W2695" s="125" t="s">
        <v>1017</v>
      </c>
      <c r="X2695" s="65">
        <v>45693</v>
      </c>
      <c r="Y2695" s="65">
        <v>45693</v>
      </c>
      <c r="Z2695" s="69" t="s">
        <v>1080</v>
      </c>
      <c r="AA2695" s="322">
        <v>36000</v>
      </c>
      <c r="AB2695" s="56">
        <v>48</v>
      </c>
      <c r="AC2695" s="56">
        <v>10</v>
      </c>
      <c r="AD2695" s="65">
        <v>46052</v>
      </c>
      <c r="AE2695" s="117">
        <v>500</v>
      </c>
      <c r="AF2695" s="117"/>
      <c r="AL2695" s="56"/>
      <c r="AM2695" s="56"/>
      <c r="AN2695" s="56"/>
      <c r="AP2695" s="58"/>
      <c r="AQ2695" s="58"/>
      <c r="AR2695" s="58"/>
      <c r="AW2695" s="56"/>
      <c r="BD2695" s="56"/>
      <c r="CS2695" s="58">
        <f>+AL2695+AT2695</f>
        <v>0</v>
      </c>
      <c r="CT2695" s="76">
        <f>+BA2695+BG2695+BM2695+BS2695+BY2695+CE2695+CK2695+CQ2695</f>
        <v>0</v>
      </c>
      <c r="CU2695" s="76">
        <f>+CS2695-CT2695</f>
        <v>0</v>
      </c>
      <c r="CV2695" s="81">
        <f>+AE2695-AL2695-AT2695</f>
        <v>500</v>
      </c>
    </row>
    <row r="2696" spans="1:100">
      <c r="A2696" s="56" t="s">
        <v>912</v>
      </c>
      <c r="B2696" s="13">
        <v>3</v>
      </c>
      <c r="C2696" s="15" t="s">
        <v>402</v>
      </c>
      <c r="D2696" s="15" t="s">
        <v>403</v>
      </c>
      <c r="E2696" s="13"/>
      <c r="F2696" s="13"/>
      <c r="G2696" s="13" t="s">
        <v>253</v>
      </c>
      <c r="H2696" s="13">
        <v>3</v>
      </c>
      <c r="I2696" s="55">
        <v>116</v>
      </c>
      <c r="J2696" s="55">
        <v>38667</v>
      </c>
      <c r="K2696" s="15">
        <v>0</v>
      </c>
      <c r="L2696" s="15" t="s">
        <v>41</v>
      </c>
      <c r="M2696" s="62" t="s">
        <v>14</v>
      </c>
      <c r="N2696" s="56" t="s">
        <v>184</v>
      </c>
      <c r="O2696" s="56" t="s">
        <v>913</v>
      </c>
      <c r="S2696" s="56" t="s">
        <v>465</v>
      </c>
      <c r="T2696" s="57" t="s">
        <v>253</v>
      </c>
      <c r="U2696" s="57">
        <v>3</v>
      </c>
      <c r="V2696" s="125">
        <v>116</v>
      </c>
      <c r="W2696" s="125" t="s">
        <v>1017</v>
      </c>
      <c r="X2696" s="65">
        <v>45693</v>
      </c>
      <c r="Y2696" s="65">
        <v>45693</v>
      </c>
      <c r="Z2696" s="69" t="s">
        <v>1080</v>
      </c>
      <c r="AA2696" s="322">
        <v>36000</v>
      </c>
      <c r="AB2696" s="56">
        <v>48</v>
      </c>
      <c r="AC2696" s="56">
        <v>11</v>
      </c>
      <c r="AD2696" s="65">
        <v>46081</v>
      </c>
      <c r="AE2696" s="117">
        <v>500</v>
      </c>
      <c r="AF2696" s="117"/>
      <c r="AL2696" s="56"/>
      <c r="AM2696" s="56"/>
      <c r="AN2696" s="56"/>
      <c r="AP2696" s="58"/>
      <c r="AQ2696" s="58"/>
      <c r="AR2696" s="58"/>
      <c r="AW2696" s="184"/>
      <c r="BD2696" s="56"/>
      <c r="CS2696" s="58">
        <f>+AL2696+AT2696</f>
        <v>0</v>
      </c>
      <c r="CT2696" s="76">
        <f>+BA2696+BG2696+BM2696+BS2696+BY2696+CE2696+CK2696+CQ2696</f>
        <v>0</v>
      </c>
      <c r="CU2696" s="76">
        <f>+CS2696-CT2696</f>
        <v>0</v>
      </c>
      <c r="CV2696" s="81">
        <f>+AE2696-AL2696-AT2696</f>
        <v>500</v>
      </c>
    </row>
    <row r="2697" spans="1:100">
      <c r="A2697" s="56" t="s">
        <v>912</v>
      </c>
      <c r="B2697" s="13">
        <v>3</v>
      </c>
      <c r="C2697" s="15" t="s">
        <v>402</v>
      </c>
      <c r="D2697" s="15" t="s">
        <v>403</v>
      </c>
      <c r="E2697" s="13"/>
      <c r="F2697" s="13"/>
      <c r="G2697" s="13" t="s">
        <v>253</v>
      </c>
      <c r="H2697" s="13">
        <v>3</v>
      </c>
      <c r="I2697" s="55">
        <v>116</v>
      </c>
      <c r="J2697" s="55">
        <v>38667</v>
      </c>
      <c r="K2697" s="15">
        <v>0</v>
      </c>
      <c r="L2697" s="15" t="s">
        <v>41</v>
      </c>
      <c r="M2697" s="62" t="s">
        <v>14</v>
      </c>
      <c r="N2697" s="56" t="s">
        <v>184</v>
      </c>
      <c r="O2697" s="56" t="s">
        <v>913</v>
      </c>
      <c r="S2697" s="56" t="s">
        <v>465</v>
      </c>
      <c r="T2697" s="57" t="s">
        <v>253</v>
      </c>
      <c r="U2697" s="57">
        <v>3</v>
      </c>
      <c r="V2697" s="125">
        <v>116</v>
      </c>
      <c r="W2697" s="125" t="s">
        <v>1017</v>
      </c>
      <c r="X2697" s="65">
        <v>45693</v>
      </c>
      <c r="Y2697" s="65">
        <v>45693</v>
      </c>
      <c r="Z2697" s="69" t="s">
        <v>1080</v>
      </c>
      <c r="AA2697" s="322">
        <v>36000</v>
      </c>
      <c r="AB2697" s="56">
        <v>48</v>
      </c>
      <c r="AC2697" s="56">
        <v>12</v>
      </c>
      <c r="AD2697" s="65">
        <v>46111</v>
      </c>
      <c r="AE2697" s="117">
        <v>500</v>
      </c>
      <c r="AF2697" s="117"/>
      <c r="AL2697" s="56"/>
      <c r="AM2697" s="56"/>
      <c r="AN2697" s="56"/>
      <c r="AP2697" s="58"/>
      <c r="AQ2697" s="58"/>
      <c r="AR2697" s="58"/>
      <c r="AW2697" s="56"/>
      <c r="BD2697" s="56"/>
      <c r="CS2697" s="58">
        <f>+AL2697+AT2697</f>
        <v>0</v>
      </c>
      <c r="CT2697" s="76">
        <f>+BA2697+BG2697+BM2697+BS2697+BY2697+CE2697+CK2697+CQ2697</f>
        <v>0</v>
      </c>
      <c r="CU2697" s="76">
        <f>+CS2697-CT2697</f>
        <v>0</v>
      </c>
      <c r="CV2697" s="81">
        <f>+AE2697-AL2697-AT2697</f>
        <v>500</v>
      </c>
    </row>
    <row r="2698" spans="1:100">
      <c r="A2698" s="56" t="s">
        <v>912</v>
      </c>
      <c r="B2698" s="13">
        <v>3</v>
      </c>
      <c r="C2698" s="15" t="s">
        <v>402</v>
      </c>
      <c r="D2698" s="15" t="s">
        <v>403</v>
      </c>
      <c r="E2698" s="13"/>
      <c r="F2698" s="13"/>
      <c r="G2698" s="13" t="s">
        <v>253</v>
      </c>
      <c r="H2698" s="13">
        <v>3</v>
      </c>
      <c r="I2698" s="55">
        <v>116</v>
      </c>
      <c r="J2698" s="55">
        <v>38667</v>
      </c>
      <c r="K2698" s="15">
        <v>0</v>
      </c>
      <c r="L2698" s="15" t="s">
        <v>41</v>
      </c>
      <c r="M2698" s="62" t="s">
        <v>14</v>
      </c>
      <c r="N2698" s="56" t="s">
        <v>184</v>
      </c>
      <c r="O2698" s="56" t="s">
        <v>913</v>
      </c>
      <c r="S2698" s="56" t="s">
        <v>465</v>
      </c>
      <c r="T2698" s="57" t="s">
        <v>253</v>
      </c>
      <c r="U2698" s="57">
        <v>3</v>
      </c>
      <c r="V2698" s="125">
        <v>116</v>
      </c>
      <c r="W2698" s="125" t="s">
        <v>1017</v>
      </c>
      <c r="X2698" s="65">
        <v>45693</v>
      </c>
      <c r="Y2698" s="65">
        <v>45693</v>
      </c>
      <c r="Z2698" s="69" t="s">
        <v>1080</v>
      </c>
      <c r="AA2698" s="322">
        <v>36000</v>
      </c>
      <c r="AB2698" s="56">
        <v>48</v>
      </c>
      <c r="AC2698" s="56">
        <v>13</v>
      </c>
      <c r="AD2698" s="65">
        <v>46142</v>
      </c>
      <c r="AE2698" s="117">
        <v>500</v>
      </c>
      <c r="AF2698" s="117"/>
      <c r="AL2698" s="56"/>
      <c r="AM2698" s="56"/>
      <c r="AN2698" s="56"/>
      <c r="AP2698" s="58"/>
      <c r="AQ2698" s="58"/>
      <c r="AR2698" s="58"/>
      <c r="AW2698" s="56"/>
      <c r="BD2698" s="56"/>
      <c r="CS2698" s="58">
        <f>+AL2698+AT2698</f>
        <v>0</v>
      </c>
      <c r="CT2698" s="76">
        <f>+BA2698+BG2698+BM2698+BS2698+BY2698+CE2698+CK2698+CQ2698</f>
        <v>0</v>
      </c>
      <c r="CU2698" s="76">
        <f>+CS2698-CT2698</f>
        <v>0</v>
      </c>
      <c r="CV2698" s="81">
        <f>+AE2698-AL2698-AT2698</f>
        <v>500</v>
      </c>
    </row>
    <row r="2699" spans="1:100">
      <c r="A2699" s="56" t="s">
        <v>912</v>
      </c>
      <c r="B2699" s="13">
        <v>3</v>
      </c>
      <c r="C2699" s="15" t="s">
        <v>402</v>
      </c>
      <c r="D2699" s="15" t="s">
        <v>403</v>
      </c>
      <c r="E2699" s="13"/>
      <c r="F2699" s="13"/>
      <c r="G2699" s="13" t="s">
        <v>253</v>
      </c>
      <c r="H2699" s="13">
        <v>3</v>
      </c>
      <c r="I2699" s="55">
        <v>116</v>
      </c>
      <c r="J2699" s="55">
        <v>38667</v>
      </c>
      <c r="K2699" s="15">
        <v>0</v>
      </c>
      <c r="L2699" s="15" t="s">
        <v>41</v>
      </c>
      <c r="M2699" s="62" t="s">
        <v>14</v>
      </c>
      <c r="N2699" s="56" t="s">
        <v>184</v>
      </c>
      <c r="O2699" s="56" t="s">
        <v>913</v>
      </c>
      <c r="S2699" s="56" t="s">
        <v>465</v>
      </c>
      <c r="T2699" s="57" t="s">
        <v>253</v>
      </c>
      <c r="U2699" s="57">
        <v>3</v>
      </c>
      <c r="V2699" s="125">
        <v>116</v>
      </c>
      <c r="W2699" s="125" t="s">
        <v>1017</v>
      </c>
      <c r="X2699" s="65">
        <v>45693</v>
      </c>
      <c r="Y2699" s="65">
        <v>45693</v>
      </c>
      <c r="Z2699" s="69" t="s">
        <v>1080</v>
      </c>
      <c r="AA2699" s="322">
        <v>36000</v>
      </c>
      <c r="AB2699" s="56">
        <v>48</v>
      </c>
      <c r="AC2699" s="56">
        <v>14</v>
      </c>
      <c r="AD2699" s="65">
        <v>46172</v>
      </c>
      <c r="AE2699" s="117">
        <v>500</v>
      </c>
      <c r="AF2699" s="117"/>
      <c r="AL2699" s="56"/>
      <c r="AM2699" s="56"/>
      <c r="AN2699" s="56"/>
      <c r="AP2699" s="58"/>
      <c r="AQ2699" s="58"/>
      <c r="AR2699" s="58"/>
      <c r="AW2699" s="56"/>
      <c r="BD2699" s="56"/>
      <c r="CS2699" s="58">
        <f>+AL2699+AT2699</f>
        <v>0</v>
      </c>
      <c r="CT2699" s="76">
        <f>+BA2699+BG2699+BM2699+BS2699+BY2699+CE2699+CK2699+CQ2699</f>
        <v>0</v>
      </c>
      <c r="CU2699" s="76">
        <f>+CS2699-CT2699</f>
        <v>0</v>
      </c>
      <c r="CV2699" s="81">
        <f>+AE2699-AL2699-AT2699</f>
        <v>500</v>
      </c>
    </row>
    <row r="2700" spans="1:100">
      <c r="A2700" s="56" t="s">
        <v>912</v>
      </c>
      <c r="B2700" s="13">
        <v>3</v>
      </c>
      <c r="C2700" s="15" t="s">
        <v>402</v>
      </c>
      <c r="D2700" s="15" t="s">
        <v>403</v>
      </c>
      <c r="E2700" s="13"/>
      <c r="F2700" s="13"/>
      <c r="G2700" s="13" t="s">
        <v>253</v>
      </c>
      <c r="H2700" s="13">
        <v>3</v>
      </c>
      <c r="I2700" s="55">
        <v>116</v>
      </c>
      <c r="J2700" s="55">
        <v>38667</v>
      </c>
      <c r="K2700" s="15">
        <v>0</v>
      </c>
      <c r="L2700" s="15" t="s">
        <v>41</v>
      </c>
      <c r="M2700" s="62" t="s">
        <v>14</v>
      </c>
      <c r="N2700" s="56" t="s">
        <v>184</v>
      </c>
      <c r="O2700" s="56" t="s">
        <v>913</v>
      </c>
      <c r="S2700" s="56" t="s">
        <v>465</v>
      </c>
      <c r="T2700" s="57" t="s">
        <v>253</v>
      </c>
      <c r="U2700" s="57">
        <v>3</v>
      </c>
      <c r="V2700" s="125">
        <v>116</v>
      </c>
      <c r="W2700" s="125" t="s">
        <v>1017</v>
      </c>
      <c r="X2700" s="65">
        <v>45693</v>
      </c>
      <c r="Y2700" s="65">
        <v>45693</v>
      </c>
      <c r="Z2700" s="69" t="s">
        <v>1080</v>
      </c>
      <c r="AA2700" s="322">
        <v>36000</v>
      </c>
      <c r="AB2700" s="56">
        <v>48</v>
      </c>
      <c r="AC2700" s="56">
        <v>15</v>
      </c>
      <c r="AD2700" s="65">
        <v>46203</v>
      </c>
      <c r="AE2700" s="117">
        <v>500</v>
      </c>
      <c r="AF2700" s="117"/>
      <c r="AL2700" s="56"/>
      <c r="AM2700" s="56"/>
      <c r="AN2700" s="56"/>
      <c r="AP2700" s="58"/>
      <c r="AQ2700" s="58"/>
      <c r="AR2700" s="58"/>
      <c r="AW2700" s="56"/>
      <c r="BD2700" s="56"/>
      <c r="CS2700" s="58">
        <f>+AL2700+AT2700</f>
        <v>0</v>
      </c>
      <c r="CT2700" s="76">
        <f>+BA2700+BG2700+BM2700+BS2700+BY2700+CE2700+CK2700+CQ2700</f>
        <v>0</v>
      </c>
      <c r="CU2700" s="76">
        <f>+CS2700-CT2700</f>
        <v>0</v>
      </c>
      <c r="CV2700" s="81">
        <f>+AE2700-AL2700-AT2700</f>
        <v>500</v>
      </c>
    </row>
    <row r="2701" spans="1:100">
      <c r="A2701" s="56" t="s">
        <v>912</v>
      </c>
      <c r="B2701" s="13">
        <v>3</v>
      </c>
      <c r="C2701" s="15" t="s">
        <v>402</v>
      </c>
      <c r="D2701" s="15" t="s">
        <v>403</v>
      </c>
      <c r="E2701" s="13"/>
      <c r="F2701" s="13"/>
      <c r="G2701" s="13" t="s">
        <v>253</v>
      </c>
      <c r="H2701" s="13">
        <v>3</v>
      </c>
      <c r="I2701" s="55">
        <v>116</v>
      </c>
      <c r="J2701" s="55">
        <v>38667</v>
      </c>
      <c r="K2701" s="15">
        <v>0</v>
      </c>
      <c r="L2701" s="15" t="s">
        <v>41</v>
      </c>
      <c r="M2701" s="62" t="s">
        <v>14</v>
      </c>
      <c r="N2701" s="56" t="s">
        <v>184</v>
      </c>
      <c r="O2701" s="56" t="s">
        <v>913</v>
      </c>
      <c r="S2701" s="56" t="s">
        <v>465</v>
      </c>
      <c r="T2701" s="57" t="s">
        <v>253</v>
      </c>
      <c r="U2701" s="57">
        <v>3</v>
      </c>
      <c r="V2701" s="125">
        <v>116</v>
      </c>
      <c r="W2701" s="125" t="s">
        <v>1017</v>
      </c>
      <c r="X2701" s="65">
        <v>45693</v>
      </c>
      <c r="Y2701" s="65">
        <v>45693</v>
      </c>
      <c r="Z2701" s="69" t="s">
        <v>1080</v>
      </c>
      <c r="AA2701" s="322">
        <v>36000</v>
      </c>
      <c r="AB2701" s="56">
        <v>48</v>
      </c>
      <c r="AC2701" s="56">
        <v>16</v>
      </c>
      <c r="AD2701" s="65">
        <v>46233</v>
      </c>
      <c r="AE2701" s="117">
        <v>500</v>
      </c>
      <c r="AF2701" s="117"/>
      <c r="AL2701" s="56"/>
      <c r="AM2701" s="56"/>
      <c r="AN2701" s="56"/>
      <c r="AP2701" s="58"/>
      <c r="AQ2701" s="58"/>
      <c r="AR2701" s="58"/>
      <c r="AW2701" s="56"/>
      <c r="BD2701" s="56"/>
      <c r="CS2701" s="58">
        <f>+AL2701+AT2701</f>
        <v>0</v>
      </c>
      <c r="CT2701" s="76">
        <f>+BA2701+BG2701+BM2701+BS2701+BY2701+CE2701+CK2701+CQ2701</f>
        <v>0</v>
      </c>
      <c r="CU2701" s="76">
        <f>+CS2701-CT2701</f>
        <v>0</v>
      </c>
      <c r="CV2701" s="81">
        <f>+AE2701-AL2701-AT2701</f>
        <v>500</v>
      </c>
    </row>
    <row r="2702" spans="1:100">
      <c r="A2702" s="56" t="s">
        <v>912</v>
      </c>
      <c r="B2702" s="13">
        <v>3</v>
      </c>
      <c r="C2702" s="15" t="s">
        <v>402</v>
      </c>
      <c r="D2702" s="15" t="s">
        <v>403</v>
      </c>
      <c r="E2702" s="13"/>
      <c r="F2702" s="13"/>
      <c r="G2702" s="13" t="s">
        <v>253</v>
      </c>
      <c r="H2702" s="13">
        <v>3</v>
      </c>
      <c r="I2702" s="55">
        <v>116</v>
      </c>
      <c r="J2702" s="55">
        <v>38667</v>
      </c>
      <c r="K2702" s="15">
        <v>0</v>
      </c>
      <c r="L2702" s="15" t="s">
        <v>41</v>
      </c>
      <c r="M2702" s="62" t="s">
        <v>14</v>
      </c>
      <c r="N2702" s="56" t="s">
        <v>184</v>
      </c>
      <c r="O2702" s="56" t="s">
        <v>913</v>
      </c>
      <c r="S2702" s="56" t="s">
        <v>465</v>
      </c>
      <c r="T2702" s="57" t="s">
        <v>253</v>
      </c>
      <c r="U2702" s="57">
        <v>3</v>
      </c>
      <c r="V2702" s="125">
        <v>116</v>
      </c>
      <c r="W2702" s="125" t="s">
        <v>1017</v>
      </c>
      <c r="X2702" s="65">
        <v>45693</v>
      </c>
      <c r="Y2702" s="65">
        <v>45693</v>
      </c>
      <c r="Z2702" s="69" t="s">
        <v>1080</v>
      </c>
      <c r="AA2702" s="322">
        <v>36000</v>
      </c>
      <c r="AB2702" s="56">
        <v>48</v>
      </c>
      <c r="AC2702" s="56">
        <v>17</v>
      </c>
      <c r="AD2702" s="65">
        <v>46264</v>
      </c>
      <c r="AE2702" s="117">
        <v>500</v>
      </c>
      <c r="AF2702" s="117"/>
      <c r="AL2702" s="56"/>
      <c r="AM2702" s="56"/>
      <c r="AN2702" s="56"/>
      <c r="AP2702" s="58"/>
      <c r="AQ2702" s="58"/>
      <c r="AR2702" s="58"/>
      <c r="AW2702" s="56"/>
      <c r="BD2702" s="56"/>
      <c r="CS2702" s="58">
        <f>+AL2702+AT2702</f>
        <v>0</v>
      </c>
      <c r="CT2702" s="76">
        <f>+BA2702+BG2702+BM2702+BS2702+BY2702+CE2702+CK2702+CQ2702</f>
        <v>0</v>
      </c>
      <c r="CU2702" s="76">
        <f>+CS2702-CT2702</f>
        <v>0</v>
      </c>
      <c r="CV2702" s="81">
        <f>+AE2702-AL2702-AT2702</f>
        <v>500</v>
      </c>
    </row>
    <row r="2703" spans="1:100">
      <c r="A2703" s="56" t="s">
        <v>912</v>
      </c>
      <c r="B2703" s="13">
        <v>3</v>
      </c>
      <c r="C2703" s="15" t="s">
        <v>402</v>
      </c>
      <c r="D2703" s="15" t="s">
        <v>403</v>
      </c>
      <c r="E2703" s="13"/>
      <c r="F2703" s="13"/>
      <c r="G2703" s="13" t="s">
        <v>253</v>
      </c>
      <c r="H2703" s="13">
        <v>3</v>
      </c>
      <c r="I2703" s="55">
        <v>116</v>
      </c>
      <c r="J2703" s="55">
        <v>38667</v>
      </c>
      <c r="K2703" s="15">
        <v>0</v>
      </c>
      <c r="L2703" s="15" t="s">
        <v>41</v>
      </c>
      <c r="M2703" s="62" t="s">
        <v>14</v>
      </c>
      <c r="N2703" s="56" t="s">
        <v>184</v>
      </c>
      <c r="O2703" s="56" t="s">
        <v>913</v>
      </c>
      <c r="S2703" s="56" t="s">
        <v>465</v>
      </c>
      <c r="T2703" s="57" t="s">
        <v>253</v>
      </c>
      <c r="U2703" s="57">
        <v>3</v>
      </c>
      <c r="V2703" s="125">
        <v>116</v>
      </c>
      <c r="W2703" s="125" t="s">
        <v>1017</v>
      </c>
      <c r="X2703" s="65">
        <v>45693</v>
      </c>
      <c r="Y2703" s="65">
        <v>45693</v>
      </c>
      <c r="Z2703" s="69" t="s">
        <v>1080</v>
      </c>
      <c r="AA2703" s="322">
        <v>36000</v>
      </c>
      <c r="AB2703" s="56">
        <v>48</v>
      </c>
      <c r="AC2703" s="56">
        <v>18</v>
      </c>
      <c r="AD2703" s="65">
        <v>46295</v>
      </c>
      <c r="AE2703" s="117">
        <v>500</v>
      </c>
      <c r="AF2703" s="117"/>
      <c r="AL2703" s="56"/>
      <c r="AM2703" s="56"/>
      <c r="AN2703" s="56"/>
      <c r="AP2703" s="58"/>
      <c r="AQ2703" s="58"/>
      <c r="AR2703" s="58"/>
      <c r="AW2703" s="56"/>
      <c r="BD2703" s="56"/>
      <c r="CS2703" s="58">
        <f>+AL2703+AT2703</f>
        <v>0</v>
      </c>
      <c r="CT2703" s="76">
        <f>+BA2703+BG2703+BM2703+BS2703+BY2703+CE2703+CK2703+CQ2703</f>
        <v>0</v>
      </c>
      <c r="CU2703" s="76">
        <f>+CS2703-CT2703</f>
        <v>0</v>
      </c>
      <c r="CV2703" s="81">
        <f>+AE2703-AL2703-AT2703</f>
        <v>500</v>
      </c>
    </row>
    <row r="2704" spans="1:100">
      <c r="A2704" s="56" t="s">
        <v>912</v>
      </c>
      <c r="B2704" s="13">
        <v>3</v>
      </c>
      <c r="C2704" s="15" t="s">
        <v>402</v>
      </c>
      <c r="D2704" s="15" t="s">
        <v>403</v>
      </c>
      <c r="E2704" s="13"/>
      <c r="F2704" s="13"/>
      <c r="G2704" s="13" t="s">
        <v>253</v>
      </c>
      <c r="H2704" s="13">
        <v>3</v>
      </c>
      <c r="I2704" s="55">
        <v>116</v>
      </c>
      <c r="J2704" s="55">
        <v>38667</v>
      </c>
      <c r="K2704" s="15">
        <v>0</v>
      </c>
      <c r="L2704" s="15" t="s">
        <v>41</v>
      </c>
      <c r="M2704" s="62" t="s">
        <v>14</v>
      </c>
      <c r="N2704" s="56" t="s">
        <v>184</v>
      </c>
      <c r="O2704" s="56" t="s">
        <v>913</v>
      </c>
      <c r="S2704" s="56" t="s">
        <v>465</v>
      </c>
      <c r="T2704" s="57" t="s">
        <v>253</v>
      </c>
      <c r="U2704" s="57">
        <v>3</v>
      </c>
      <c r="V2704" s="125">
        <v>116</v>
      </c>
      <c r="W2704" s="125" t="s">
        <v>1017</v>
      </c>
      <c r="X2704" s="65">
        <v>45693</v>
      </c>
      <c r="Y2704" s="65">
        <v>45693</v>
      </c>
      <c r="Z2704" s="69" t="s">
        <v>1080</v>
      </c>
      <c r="AA2704" s="322">
        <v>36000</v>
      </c>
      <c r="AB2704" s="56">
        <v>48</v>
      </c>
      <c r="AC2704" s="56">
        <v>19</v>
      </c>
      <c r="AD2704" s="65">
        <v>46325</v>
      </c>
      <c r="AE2704" s="117">
        <v>500</v>
      </c>
      <c r="AF2704" s="117"/>
      <c r="AL2704" s="56"/>
      <c r="AM2704" s="56"/>
      <c r="AN2704" s="56"/>
      <c r="AP2704" s="58"/>
      <c r="AQ2704" s="58"/>
      <c r="AR2704" s="58"/>
      <c r="AW2704" s="56"/>
      <c r="BD2704" s="56"/>
      <c r="CS2704" s="58">
        <f>+AL2704+AT2704</f>
        <v>0</v>
      </c>
      <c r="CT2704" s="76">
        <f>+BA2704+BG2704+BM2704+BS2704+BY2704+CE2704+CK2704+CQ2704</f>
        <v>0</v>
      </c>
      <c r="CU2704" s="76">
        <f>+CS2704-CT2704</f>
        <v>0</v>
      </c>
      <c r="CV2704" s="81">
        <f>+AE2704-AL2704-AT2704</f>
        <v>500</v>
      </c>
    </row>
    <row r="2705" spans="1:100">
      <c r="A2705" s="56" t="s">
        <v>912</v>
      </c>
      <c r="B2705" s="13">
        <v>3</v>
      </c>
      <c r="C2705" s="15" t="s">
        <v>402</v>
      </c>
      <c r="D2705" s="15" t="s">
        <v>403</v>
      </c>
      <c r="E2705" s="13"/>
      <c r="F2705" s="13"/>
      <c r="G2705" s="13" t="s">
        <v>253</v>
      </c>
      <c r="H2705" s="13">
        <v>3</v>
      </c>
      <c r="I2705" s="55">
        <v>116</v>
      </c>
      <c r="J2705" s="55">
        <v>38667</v>
      </c>
      <c r="K2705" s="15">
        <v>0</v>
      </c>
      <c r="L2705" s="15" t="s">
        <v>41</v>
      </c>
      <c r="M2705" s="62" t="s">
        <v>14</v>
      </c>
      <c r="N2705" s="56" t="s">
        <v>184</v>
      </c>
      <c r="O2705" s="56" t="s">
        <v>913</v>
      </c>
      <c r="S2705" s="56" t="s">
        <v>465</v>
      </c>
      <c r="T2705" s="57" t="s">
        <v>253</v>
      </c>
      <c r="U2705" s="57">
        <v>3</v>
      </c>
      <c r="V2705" s="125">
        <v>116</v>
      </c>
      <c r="W2705" s="125" t="s">
        <v>1017</v>
      </c>
      <c r="X2705" s="65">
        <v>45693</v>
      </c>
      <c r="Y2705" s="65">
        <v>45693</v>
      </c>
      <c r="Z2705" s="69" t="s">
        <v>1080</v>
      </c>
      <c r="AA2705" s="322">
        <v>36000</v>
      </c>
      <c r="AB2705" s="56">
        <v>48</v>
      </c>
      <c r="AC2705" s="56">
        <v>20</v>
      </c>
      <c r="AD2705" s="65">
        <v>46356</v>
      </c>
      <c r="AE2705" s="117">
        <v>500</v>
      </c>
      <c r="AF2705" s="117"/>
      <c r="AL2705" s="56"/>
      <c r="AM2705" s="56"/>
      <c r="AN2705" s="56"/>
      <c r="AP2705" s="58"/>
      <c r="AQ2705" s="58"/>
      <c r="AR2705" s="58"/>
      <c r="AW2705" s="56"/>
      <c r="BD2705" s="56"/>
      <c r="CS2705" s="58">
        <f>+AL2705+AT2705</f>
        <v>0</v>
      </c>
      <c r="CT2705" s="76">
        <f>+BA2705+BG2705+BM2705+BS2705+BY2705+CE2705+CK2705+CQ2705</f>
        <v>0</v>
      </c>
      <c r="CU2705" s="76">
        <f>+CS2705-CT2705</f>
        <v>0</v>
      </c>
      <c r="CV2705" s="81">
        <f>+AE2705-AL2705-AT2705</f>
        <v>500</v>
      </c>
    </row>
    <row r="2706" spans="1:100">
      <c r="A2706" s="56" t="s">
        <v>912</v>
      </c>
      <c r="B2706" s="13">
        <v>3</v>
      </c>
      <c r="C2706" s="15" t="s">
        <v>402</v>
      </c>
      <c r="D2706" s="15" t="s">
        <v>403</v>
      </c>
      <c r="E2706" s="13"/>
      <c r="F2706" s="13"/>
      <c r="G2706" s="13" t="s">
        <v>253</v>
      </c>
      <c r="H2706" s="13">
        <v>3</v>
      </c>
      <c r="I2706" s="55">
        <v>116</v>
      </c>
      <c r="J2706" s="55">
        <v>38667</v>
      </c>
      <c r="K2706" s="15">
        <v>0</v>
      </c>
      <c r="L2706" s="15" t="s">
        <v>41</v>
      </c>
      <c r="M2706" s="62" t="s">
        <v>14</v>
      </c>
      <c r="N2706" s="56" t="s">
        <v>184</v>
      </c>
      <c r="O2706" s="56" t="s">
        <v>913</v>
      </c>
      <c r="S2706" s="56" t="s">
        <v>465</v>
      </c>
      <c r="T2706" s="57" t="s">
        <v>253</v>
      </c>
      <c r="U2706" s="57">
        <v>3</v>
      </c>
      <c r="V2706" s="125">
        <v>116</v>
      </c>
      <c r="W2706" s="125" t="s">
        <v>1017</v>
      </c>
      <c r="X2706" s="65">
        <v>45693</v>
      </c>
      <c r="Y2706" s="65">
        <v>45693</v>
      </c>
      <c r="Z2706" s="69" t="s">
        <v>1080</v>
      </c>
      <c r="AA2706" s="322">
        <v>36000</v>
      </c>
      <c r="AB2706" s="56">
        <v>48</v>
      </c>
      <c r="AC2706" s="56">
        <v>21</v>
      </c>
      <c r="AD2706" s="65">
        <v>46386</v>
      </c>
      <c r="AE2706" s="117">
        <v>500</v>
      </c>
      <c r="AF2706" s="117"/>
      <c r="AL2706" s="56"/>
      <c r="AM2706" s="56"/>
      <c r="AN2706" s="56"/>
      <c r="AP2706" s="58"/>
      <c r="AQ2706" s="58"/>
      <c r="AR2706" s="58"/>
      <c r="AW2706" s="56"/>
      <c r="BD2706" s="56"/>
      <c r="CS2706" s="58">
        <f>+AL2706+AT2706</f>
        <v>0</v>
      </c>
      <c r="CT2706" s="76">
        <f>+BA2706+BG2706+BM2706+BS2706+BY2706+CE2706+CK2706+CQ2706</f>
        <v>0</v>
      </c>
      <c r="CU2706" s="76">
        <f>+CS2706-CT2706</f>
        <v>0</v>
      </c>
      <c r="CV2706" s="81">
        <f>+AE2706-AL2706-AT2706</f>
        <v>500</v>
      </c>
    </row>
    <row r="2707" spans="1:100">
      <c r="A2707" s="56" t="s">
        <v>912</v>
      </c>
      <c r="B2707" s="13">
        <v>3</v>
      </c>
      <c r="C2707" s="15" t="s">
        <v>402</v>
      </c>
      <c r="D2707" s="15" t="s">
        <v>403</v>
      </c>
      <c r="E2707" s="13"/>
      <c r="F2707" s="13"/>
      <c r="G2707" s="13" t="s">
        <v>253</v>
      </c>
      <c r="H2707" s="13">
        <v>3</v>
      </c>
      <c r="I2707" s="55">
        <v>116</v>
      </c>
      <c r="J2707" s="55">
        <v>38667</v>
      </c>
      <c r="K2707" s="15">
        <v>0</v>
      </c>
      <c r="L2707" s="15" t="s">
        <v>41</v>
      </c>
      <c r="M2707" s="62" t="s">
        <v>14</v>
      </c>
      <c r="N2707" s="56" t="s">
        <v>184</v>
      </c>
      <c r="O2707" s="56" t="s">
        <v>913</v>
      </c>
      <c r="S2707" s="56" t="s">
        <v>465</v>
      </c>
      <c r="T2707" s="57" t="s">
        <v>253</v>
      </c>
      <c r="U2707" s="57">
        <v>3</v>
      </c>
      <c r="V2707" s="125">
        <v>116</v>
      </c>
      <c r="W2707" s="125" t="s">
        <v>1017</v>
      </c>
      <c r="X2707" s="65">
        <v>45693</v>
      </c>
      <c r="Y2707" s="65">
        <v>45693</v>
      </c>
      <c r="Z2707" s="69" t="s">
        <v>1080</v>
      </c>
      <c r="AA2707" s="322">
        <v>36000</v>
      </c>
      <c r="AB2707" s="56">
        <v>48</v>
      </c>
      <c r="AC2707" s="56">
        <v>22</v>
      </c>
      <c r="AD2707" s="65">
        <v>46417</v>
      </c>
      <c r="AE2707" s="117">
        <v>500</v>
      </c>
      <c r="AF2707" s="117"/>
      <c r="AL2707" s="56"/>
      <c r="AM2707" s="56"/>
      <c r="AN2707" s="56"/>
      <c r="AP2707" s="58"/>
      <c r="AQ2707" s="58"/>
      <c r="AR2707" s="58"/>
      <c r="AW2707" s="56"/>
      <c r="BD2707" s="56"/>
      <c r="CS2707" s="58">
        <f>+AL2707+AT2707</f>
        <v>0</v>
      </c>
      <c r="CT2707" s="76">
        <f>+BA2707+BG2707+BM2707+BS2707+BY2707+CE2707+CK2707+CQ2707</f>
        <v>0</v>
      </c>
      <c r="CU2707" s="76">
        <f>+CS2707-CT2707</f>
        <v>0</v>
      </c>
      <c r="CV2707" s="81">
        <f>+AE2707-AL2707-AT2707</f>
        <v>500</v>
      </c>
    </row>
    <row r="2708" spans="1:100">
      <c r="A2708" s="56" t="s">
        <v>912</v>
      </c>
      <c r="B2708" s="13">
        <v>3</v>
      </c>
      <c r="C2708" s="15" t="s">
        <v>402</v>
      </c>
      <c r="D2708" s="15" t="s">
        <v>403</v>
      </c>
      <c r="E2708" s="13"/>
      <c r="F2708" s="13"/>
      <c r="G2708" s="13" t="s">
        <v>253</v>
      </c>
      <c r="H2708" s="13">
        <v>3</v>
      </c>
      <c r="I2708" s="55">
        <v>116</v>
      </c>
      <c r="J2708" s="55">
        <v>38667</v>
      </c>
      <c r="K2708" s="15">
        <v>0</v>
      </c>
      <c r="L2708" s="15" t="s">
        <v>41</v>
      </c>
      <c r="M2708" s="62" t="s">
        <v>14</v>
      </c>
      <c r="N2708" s="56" t="s">
        <v>184</v>
      </c>
      <c r="O2708" s="56" t="s">
        <v>913</v>
      </c>
      <c r="S2708" s="56" t="s">
        <v>465</v>
      </c>
      <c r="T2708" s="57" t="s">
        <v>253</v>
      </c>
      <c r="U2708" s="57">
        <v>3</v>
      </c>
      <c r="V2708" s="125">
        <v>116</v>
      </c>
      <c r="W2708" s="125" t="s">
        <v>1017</v>
      </c>
      <c r="X2708" s="65">
        <v>45693</v>
      </c>
      <c r="Y2708" s="65">
        <v>45693</v>
      </c>
      <c r="Z2708" s="69" t="s">
        <v>1080</v>
      </c>
      <c r="AA2708" s="322">
        <v>36000</v>
      </c>
      <c r="AB2708" s="56">
        <v>48</v>
      </c>
      <c r="AC2708" s="56">
        <v>23</v>
      </c>
      <c r="AD2708" s="65">
        <v>46446</v>
      </c>
      <c r="AE2708" s="117">
        <v>500</v>
      </c>
      <c r="AF2708" s="117"/>
      <c r="AL2708" s="56"/>
      <c r="AM2708" s="56"/>
      <c r="AN2708" s="56"/>
      <c r="AP2708" s="58"/>
      <c r="AQ2708" s="58"/>
      <c r="AR2708" s="58"/>
      <c r="AW2708" s="56"/>
      <c r="BD2708" s="56"/>
      <c r="CS2708" s="58">
        <f>+AL2708+AT2708</f>
        <v>0</v>
      </c>
      <c r="CT2708" s="76">
        <f>+BA2708+BG2708+BM2708+BS2708+BY2708+CE2708+CK2708+CQ2708</f>
        <v>0</v>
      </c>
      <c r="CU2708" s="76">
        <f>+CS2708-CT2708</f>
        <v>0</v>
      </c>
      <c r="CV2708" s="81">
        <f>+AE2708-AL2708-AT2708</f>
        <v>500</v>
      </c>
    </row>
    <row r="2709" spans="1:100">
      <c r="A2709" s="56" t="s">
        <v>912</v>
      </c>
      <c r="B2709" s="13">
        <v>3</v>
      </c>
      <c r="C2709" s="15" t="s">
        <v>402</v>
      </c>
      <c r="D2709" s="15" t="s">
        <v>403</v>
      </c>
      <c r="E2709" s="13"/>
      <c r="F2709" s="13"/>
      <c r="G2709" s="13" t="s">
        <v>253</v>
      </c>
      <c r="H2709" s="13">
        <v>3</v>
      </c>
      <c r="I2709" s="55">
        <v>116</v>
      </c>
      <c r="J2709" s="55">
        <v>38667</v>
      </c>
      <c r="K2709" s="15">
        <v>0</v>
      </c>
      <c r="L2709" s="15" t="s">
        <v>41</v>
      </c>
      <c r="M2709" s="62" t="s">
        <v>14</v>
      </c>
      <c r="N2709" s="56" t="s">
        <v>184</v>
      </c>
      <c r="O2709" s="56" t="s">
        <v>913</v>
      </c>
      <c r="S2709" s="56" t="s">
        <v>465</v>
      </c>
      <c r="T2709" s="57" t="s">
        <v>253</v>
      </c>
      <c r="U2709" s="57">
        <v>3</v>
      </c>
      <c r="V2709" s="125">
        <v>116</v>
      </c>
      <c r="W2709" s="125" t="s">
        <v>1017</v>
      </c>
      <c r="X2709" s="65">
        <v>45693</v>
      </c>
      <c r="Y2709" s="65">
        <v>45693</v>
      </c>
      <c r="Z2709" s="69" t="s">
        <v>1080</v>
      </c>
      <c r="AA2709" s="322">
        <v>36000</v>
      </c>
      <c r="AB2709" s="56">
        <v>48</v>
      </c>
      <c r="AC2709" s="56">
        <v>24</v>
      </c>
      <c r="AD2709" s="65">
        <v>46476</v>
      </c>
      <c r="AE2709" s="117">
        <v>500</v>
      </c>
      <c r="AF2709" s="117"/>
      <c r="AL2709" s="56"/>
      <c r="AM2709" s="56"/>
      <c r="AN2709" s="56"/>
      <c r="AP2709" s="58"/>
      <c r="AQ2709" s="58"/>
      <c r="AR2709" s="58"/>
      <c r="AW2709" s="56"/>
      <c r="BD2709" s="56"/>
      <c r="CS2709" s="58">
        <f>+AL2709+AT2709</f>
        <v>0</v>
      </c>
      <c r="CT2709" s="76">
        <f>+BA2709+BG2709+BM2709+BS2709+BY2709+CE2709+CK2709+CQ2709</f>
        <v>0</v>
      </c>
      <c r="CU2709" s="76">
        <f>+CS2709-CT2709</f>
        <v>0</v>
      </c>
      <c r="CV2709" s="81">
        <f>+AE2709-AL2709-AT2709</f>
        <v>500</v>
      </c>
    </row>
    <row r="2710" spans="1:100">
      <c r="A2710" s="56" t="s">
        <v>912</v>
      </c>
      <c r="B2710" s="13">
        <v>3</v>
      </c>
      <c r="C2710" s="15" t="s">
        <v>402</v>
      </c>
      <c r="D2710" s="15" t="s">
        <v>403</v>
      </c>
      <c r="E2710" s="13"/>
      <c r="F2710" s="13"/>
      <c r="G2710" s="13" t="s">
        <v>253</v>
      </c>
      <c r="H2710" s="13">
        <v>3</v>
      </c>
      <c r="I2710" s="55">
        <v>116</v>
      </c>
      <c r="J2710" s="55">
        <v>38667</v>
      </c>
      <c r="K2710" s="15">
        <v>0</v>
      </c>
      <c r="L2710" s="15" t="s">
        <v>41</v>
      </c>
      <c r="M2710" s="62" t="s">
        <v>14</v>
      </c>
      <c r="N2710" s="56" t="s">
        <v>184</v>
      </c>
      <c r="O2710" s="56" t="s">
        <v>913</v>
      </c>
      <c r="S2710" s="56" t="s">
        <v>465</v>
      </c>
      <c r="T2710" s="57" t="s">
        <v>253</v>
      </c>
      <c r="U2710" s="57">
        <v>3</v>
      </c>
      <c r="V2710" s="125">
        <v>116</v>
      </c>
      <c r="W2710" s="125" t="s">
        <v>1017</v>
      </c>
      <c r="X2710" s="65">
        <v>45693</v>
      </c>
      <c r="Y2710" s="65">
        <v>45693</v>
      </c>
      <c r="Z2710" s="69" t="s">
        <v>1080</v>
      </c>
      <c r="AA2710" s="322">
        <v>36000</v>
      </c>
      <c r="AB2710" s="56">
        <v>48</v>
      </c>
      <c r="AC2710" s="56">
        <v>25</v>
      </c>
      <c r="AD2710" s="65">
        <v>46507</v>
      </c>
      <c r="AE2710" s="117">
        <v>500</v>
      </c>
      <c r="AF2710" s="117"/>
      <c r="AL2710" s="56"/>
      <c r="AM2710" s="56"/>
      <c r="AN2710" s="56"/>
      <c r="AP2710" s="58"/>
      <c r="AQ2710" s="58"/>
      <c r="AR2710" s="58"/>
      <c r="AW2710" s="56"/>
      <c r="BD2710" s="56"/>
      <c r="CS2710" s="58">
        <f>+AL2710+AT2710</f>
        <v>0</v>
      </c>
      <c r="CT2710" s="76">
        <f>+BA2710+BG2710+BM2710+BS2710+BY2710+CE2710+CK2710+CQ2710</f>
        <v>0</v>
      </c>
      <c r="CU2710" s="76">
        <f>+CS2710-CT2710</f>
        <v>0</v>
      </c>
      <c r="CV2710" s="81">
        <f>+AE2710-AL2710-AT2710</f>
        <v>500</v>
      </c>
    </row>
    <row r="2711" spans="1:100">
      <c r="A2711" s="56" t="s">
        <v>912</v>
      </c>
      <c r="B2711" s="13">
        <v>3</v>
      </c>
      <c r="C2711" s="15" t="s">
        <v>402</v>
      </c>
      <c r="D2711" s="15" t="s">
        <v>403</v>
      </c>
      <c r="E2711" s="13"/>
      <c r="F2711" s="13"/>
      <c r="G2711" s="13" t="s">
        <v>253</v>
      </c>
      <c r="H2711" s="13">
        <v>3</v>
      </c>
      <c r="I2711" s="55">
        <v>116</v>
      </c>
      <c r="J2711" s="55">
        <v>38667</v>
      </c>
      <c r="K2711" s="15">
        <v>0</v>
      </c>
      <c r="L2711" s="15" t="s">
        <v>41</v>
      </c>
      <c r="M2711" s="62" t="s">
        <v>14</v>
      </c>
      <c r="N2711" s="56" t="s">
        <v>184</v>
      </c>
      <c r="O2711" s="56" t="s">
        <v>913</v>
      </c>
      <c r="S2711" s="56" t="s">
        <v>465</v>
      </c>
      <c r="T2711" s="57" t="s">
        <v>253</v>
      </c>
      <c r="U2711" s="57">
        <v>3</v>
      </c>
      <c r="V2711" s="125">
        <v>116</v>
      </c>
      <c r="W2711" s="125" t="s">
        <v>1017</v>
      </c>
      <c r="X2711" s="65">
        <v>45693</v>
      </c>
      <c r="Y2711" s="65">
        <v>45693</v>
      </c>
      <c r="Z2711" s="69" t="s">
        <v>1080</v>
      </c>
      <c r="AA2711" s="322">
        <v>36000</v>
      </c>
      <c r="AB2711" s="56">
        <v>48</v>
      </c>
      <c r="AC2711" s="56">
        <v>26</v>
      </c>
      <c r="AD2711" s="65">
        <v>46537</v>
      </c>
      <c r="AE2711" s="117">
        <v>500</v>
      </c>
      <c r="AF2711" s="117"/>
      <c r="AL2711" s="56"/>
      <c r="AM2711" s="56"/>
      <c r="AN2711" s="56"/>
      <c r="AP2711" s="58"/>
      <c r="AQ2711" s="58"/>
      <c r="AR2711" s="58"/>
      <c r="AW2711" s="56"/>
      <c r="BD2711" s="56"/>
      <c r="CS2711" s="58">
        <f>+AL2711+AT2711</f>
        <v>0</v>
      </c>
      <c r="CT2711" s="76">
        <f>+BA2711+BG2711+BM2711+BS2711+BY2711+CE2711+CK2711+CQ2711</f>
        <v>0</v>
      </c>
      <c r="CU2711" s="76">
        <f>+CS2711-CT2711</f>
        <v>0</v>
      </c>
      <c r="CV2711" s="81">
        <f>+AE2711-AL2711-AT2711</f>
        <v>500</v>
      </c>
    </row>
    <row r="2712" spans="1:100">
      <c r="A2712" s="56" t="s">
        <v>912</v>
      </c>
      <c r="B2712" s="13">
        <v>3</v>
      </c>
      <c r="C2712" s="15" t="s">
        <v>402</v>
      </c>
      <c r="D2712" s="15" t="s">
        <v>403</v>
      </c>
      <c r="E2712" s="13"/>
      <c r="F2712" s="13"/>
      <c r="G2712" s="13" t="s">
        <v>253</v>
      </c>
      <c r="H2712" s="13">
        <v>3</v>
      </c>
      <c r="I2712" s="55">
        <v>116</v>
      </c>
      <c r="J2712" s="55">
        <v>38667</v>
      </c>
      <c r="K2712" s="15">
        <v>0</v>
      </c>
      <c r="L2712" s="15" t="s">
        <v>41</v>
      </c>
      <c r="M2712" s="62" t="s">
        <v>14</v>
      </c>
      <c r="N2712" s="56" t="s">
        <v>184</v>
      </c>
      <c r="O2712" s="56" t="s">
        <v>913</v>
      </c>
      <c r="S2712" s="56" t="s">
        <v>465</v>
      </c>
      <c r="T2712" s="57" t="s">
        <v>253</v>
      </c>
      <c r="U2712" s="57">
        <v>3</v>
      </c>
      <c r="V2712" s="125">
        <v>116</v>
      </c>
      <c r="W2712" s="125" t="s">
        <v>1017</v>
      </c>
      <c r="X2712" s="65">
        <v>45693</v>
      </c>
      <c r="Y2712" s="65">
        <v>45693</v>
      </c>
      <c r="Z2712" s="69" t="s">
        <v>1080</v>
      </c>
      <c r="AA2712" s="322">
        <v>36000</v>
      </c>
      <c r="AB2712" s="56">
        <v>48</v>
      </c>
      <c r="AC2712" s="56">
        <v>27</v>
      </c>
      <c r="AD2712" s="65">
        <v>46568</v>
      </c>
      <c r="AE2712" s="117">
        <v>500</v>
      </c>
      <c r="AF2712" s="117"/>
      <c r="AL2712" s="56"/>
      <c r="AM2712" s="56"/>
      <c r="AN2712" s="56"/>
      <c r="AP2712" s="58"/>
      <c r="AQ2712" s="58"/>
      <c r="AR2712" s="58"/>
      <c r="AW2712" s="56"/>
      <c r="BD2712" s="56"/>
      <c r="CS2712" s="58">
        <f>+AL2712+AT2712</f>
        <v>0</v>
      </c>
      <c r="CT2712" s="76">
        <f>+BA2712+BG2712+BM2712+BS2712+BY2712+CE2712+CK2712+CQ2712</f>
        <v>0</v>
      </c>
      <c r="CU2712" s="76">
        <f>+CS2712-CT2712</f>
        <v>0</v>
      </c>
      <c r="CV2712" s="81">
        <f>+AE2712-AL2712-AT2712</f>
        <v>500</v>
      </c>
    </row>
    <row r="2713" spans="1:100">
      <c r="A2713" s="56" t="s">
        <v>912</v>
      </c>
      <c r="B2713" s="13">
        <v>3</v>
      </c>
      <c r="C2713" s="15" t="s">
        <v>402</v>
      </c>
      <c r="D2713" s="15" t="s">
        <v>403</v>
      </c>
      <c r="E2713" s="13"/>
      <c r="F2713" s="13"/>
      <c r="G2713" s="13" t="s">
        <v>253</v>
      </c>
      <c r="H2713" s="13">
        <v>3</v>
      </c>
      <c r="I2713" s="55">
        <v>116</v>
      </c>
      <c r="J2713" s="55">
        <v>38667</v>
      </c>
      <c r="K2713" s="15">
        <v>0</v>
      </c>
      <c r="L2713" s="15" t="s">
        <v>41</v>
      </c>
      <c r="M2713" s="62" t="s">
        <v>14</v>
      </c>
      <c r="N2713" s="56" t="s">
        <v>184</v>
      </c>
      <c r="O2713" s="56" t="s">
        <v>913</v>
      </c>
      <c r="S2713" s="56" t="s">
        <v>465</v>
      </c>
      <c r="T2713" s="57" t="s">
        <v>253</v>
      </c>
      <c r="U2713" s="57">
        <v>3</v>
      </c>
      <c r="V2713" s="125">
        <v>116</v>
      </c>
      <c r="W2713" s="125" t="s">
        <v>1017</v>
      </c>
      <c r="X2713" s="65">
        <v>45693</v>
      </c>
      <c r="Y2713" s="65">
        <v>45693</v>
      </c>
      <c r="Z2713" s="69" t="s">
        <v>1080</v>
      </c>
      <c r="AA2713" s="322">
        <v>36000</v>
      </c>
      <c r="AB2713" s="56">
        <v>48</v>
      </c>
      <c r="AC2713" s="56">
        <v>28</v>
      </c>
      <c r="AD2713" s="65">
        <v>46598</v>
      </c>
      <c r="AE2713" s="117">
        <v>500</v>
      </c>
      <c r="AF2713" s="117"/>
      <c r="AL2713" s="56"/>
      <c r="AM2713" s="56"/>
      <c r="AN2713" s="56"/>
      <c r="AP2713" s="58"/>
      <c r="AQ2713" s="58"/>
      <c r="AR2713" s="58"/>
      <c r="AW2713" s="56"/>
      <c r="BD2713" s="56"/>
      <c r="CS2713" s="58">
        <f>+AL2713+AT2713</f>
        <v>0</v>
      </c>
      <c r="CT2713" s="76">
        <f>+BA2713+BG2713+BM2713+BS2713+BY2713+CE2713+CK2713+CQ2713</f>
        <v>0</v>
      </c>
      <c r="CU2713" s="76">
        <f>+CS2713-CT2713</f>
        <v>0</v>
      </c>
      <c r="CV2713" s="81">
        <f>+AE2713-AL2713-AT2713</f>
        <v>500</v>
      </c>
    </row>
    <row r="2714" spans="1:100">
      <c r="A2714" s="56" t="s">
        <v>912</v>
      </c>
      <c r="B2714" s="13">
        <v>3</v>
      </c>
      <c r="C2714" s="15" t="s">
        <v>402</v>
      </c>
      <c r="D2714" s="15" t="s">
        <v>403</v>
      </c>
      <c r="E2714" s="13"/>
      <c r="F2714" s="13"/>
      <c r="G2714" s="13" t="s">
        <v>253</v>
      </c>
      <c r="H2714" s="13">
        <v>3</v>
      </c>
      <c r="I2714" s="55">
        <v>116</v>
      </c>
      <c r="J2714" s="55">
        <v>38667</v>
      </c>
      <c r="K2714" s="15">
        <v>0</v>
      </c>
      <c r="L2714" s="15" t="s">
        <v>41</v>
      </c>
      <c r="M2714" s="62" t="s">
        <v>14</v>
      </c>
      <c r="N2714" s="56" t="s">
        <v>184</v>
      </c>
      <c r="O2714" s="56" t="s">
        <v>913</v>
      </c>
      <c r="S2714" s="56" t="s">
        <v>465</v>
      </c>
      <c r="T2714" s="57" t="s">
        <v>253</v>
      </c>
      <c r="U2714" s="57">
        <v>3</v>
      </c>
      <c r="V2714" s="125">
        <v>116</v>
      </c>
      <c r="W2714" s="125" t="s">
        <v>1017</v>
      </c>
      <c r="X2714" s="65">
        <v>45693</v>
      </c>
      <c r="Y2714" s="65">
        <v>45693</v>
      </c>
      <c r="Z2714" s="69" t="s">
        <v>1080</v>
      </c>
      <c r="AA2714" s="322">
        <v>36000</v>
      </c>
      <c r="AB2714" s="56">
        <v>48</v>
      </c>
      <c r="AC2714" s="56">
        <v>29</v>
      </c>
      <c r="AD2714" s="65">
        <v>46629</v>
      </c>
      <c r="AE2714" s="117">
        <v>500</v>
      </c>
      <c r="AF2714" s="117"/>
      <c r="AL2714" s="56"/>
      <c r="AM2714" s="56"/>
      <c r="AN2714" s="56"/>
      <c r="AP2714" s="58"/>
      <c r="AQ2714" s="58"/>
      <c r="AR2714" s="58"/>
      <c r="AW2714" s="56"/>
      <c r="BD2714" s="56"/>
      <c r="CS2714" s="58">
        <f>+AL2714+AT2714</f>
        <v>0</v>
      </c>
      <c r="CT2714" s="76">
        <f>+BA2714+BG2714+BM2714+BS2714+BY2714+CE2714+CK2714+CQ2714</f>
        <v>0</v>
      </c>
      <c r="CU2714" s="76">
        <f>+CS2714-CT2714</f>
        <v>0</v>
      </c>
      <c r="CV2714" s="81">
        <f>+AE2714-AL2714-AT2714</f>
        <v>500</v>
      </c>
    </row>
    <row r="2715" spans="1:100">
      <c r="A2715" s="56" t="s">
        <v>912</v>
      </c>
      <c r="B2715" s="13">
        <v>3</v>
      </c>
      <c r="C2715" s="15" t="s">
        <v>402</v>
      </c>
      <c r="D2715" s="15" t="s">
        <v>403</v>
      </c>
      <c r="E2715" s="13"/>
      <c r="F2715" s="13"/>
      <c r="G2715" s="13" t="s">
        <v>253</v>
      </c>
      <c r="H2715" s="13">
        <v>3</v>
      </c>
      <c r="I2715" s="55">
        <v>116</v>
      </c>
      <c r="J2715" s="55">
        <v>38667</v>
      </c>
      <c r="K2715" s="15">
        <v>0</v>
      </c>
      <c r="L2715" s="15" t="s">
        <v>41</v>
      </c>
      <c r="M2715" s="62" t="s">
        <v>14</v>
      </c>
      <c r="N2715" s="56" t="s">
        <v>184</v>
      </c>
      <c r="O2715" s="56" t="s">
        <v>913</v>
      </c>
      <c r="S2715" s="56" t="s">
        <v>465</v>
      </c>
      <c r="T2715" s="57" t="s">
        <v>253</v>
      </c>
      <c r="U2715" s="57">
        <v>3</v>
      </c>
      <c r="V2715" s="125">
        <v>116</v>
      </c>
      <c r="W2715" s="125" t="s">
        <v>1017</v>
      </c>
      <c r="X2715" s="65">
        <v>45693</v>
      </c>
      <c r="Y2715" s="65">
        <v>45693</v>
      </c>
      <c r="Z2715" s="69" t="s">
        <v>1080</v>
      </c>
      <c r="AA2715" s="322">
        <v>36000</v>
      </c>
      <c r="AB2715" s="56">
        <v>48</v>
      </c>
      <c r="AC2715" s="56">
        <v>30</v>
      </c>
      <c r="AD2715" s="65">
        <v>46660</v>
      </c>
      <c r="AE2715" s="117">
        <v>500</v>
      </c>
      <c r="AF2715" s="117"/>
      <c r="AL2715" s="56"/>
      <c r="AM2715" s="56"/>
      <c r="AN2715" s="56"/>
      <c r="AP2715" s="58"/>
      <c r="AQ2715" s="58"/>
      <c r="AR2715" s="58"/>
      <c r="AW2715" s="56"/>
      <c r="BD2715" s="56"/>
      <c r="CS2715" s="58">
        <f>+AL2715+AT2715</f>
        <v>0</v>
      </c>
      <c r="CT2715" s="76">
        <f>+BA2715+BG2715+BM2715+BS2715+BY2715+CE2715+CK2715+CQ2715</f>
        <v>0</v>
      </c>
      <c r="CU2715" s="76">
        <f>+CS2715-CT2715</f>
        <v>0</v>
      </c>
      <c r="CV2715" s="81">
        <f>+AE2715-AL2715-AT2715</f>
        <v>500</v>
      </c>
    </row>
    <row r="2716" spans="1:100">
      <c r="A2716" s="56" t="s">
        <v>912</v>
      </c>
      <c r="B2716" s="13">
        <v>3</v>
      </c>
      <c r="C2716" s="15" t="s">
        <v>402</v>
      </c>
      <c r="D2716" s="15" t="s">
        <v>403</v>
      </c>
      <c r="E2716" s="13"/>
      <c r="F2716" s="13"/>
      <c r="G2716" s="13" t="s">
        <v>253</v>
      </c>
      <c r="H2716" s="13">
        <v>3</v>
      </c>
      <c r="I2716" s="55">
        <v>116</v>
      </c>
      <c r="J2716" s="55">
        <v>38667</v>
      </c>
      <c r="K2716" s="15">
        <v>0</v>
      </c>
      <c r="L2716" s="15" t="s">
        <v>41</v>
      </c>
      <c r="M2716" s="62" t="s">
        <v>14</v>
      </c>
      <c r="N2716" s="56" t="s">
        <v>184</v>
      </c>
      <c r="O2716" s="56" t="s">
        <v>913</v>
      </c>
      <c r="S2716" s="56" t="s">
        <v>465</v>
      </c>
      <c r="T2716" s="57" t="s">
        <v>253</v>
      </c>
      <c r="U2716" s="57">
        <v>3</v>
      </c>
      <c r="V2716" s="125">
        <v>116</v>
      </c>
      <c r="W2716" s="125" t="s">
        <v>1017</v>
      </c>
      <c r="X2716" s="65">
        <v>45693</v>
      </c>
      <c r="Y2716" s="65">
        <v>45693</v>
      </c>
      <c r="Z2716" s="69" t="s">
        <v>1080</v>
      </c>
      <c r="AA2716" s="322">
        <v>36000</v>
      </c>
      <c r="AB2716" s="56">
        <v>48</v>
      </c>
      <c r="AC2716" s="56">
        <v>31</v>
      </c>
      <c r="AD2716" s="65">
        <v>46690</v>
      </c>
      <c r="AE2716" s="117">
        <v>500</v>
      </c>
      <c r="AF2716" s="117"/>
      <c r="AL2716" s="56"/>
      <c r="AM2716" s="56"/>
      <c r="AN2716" s="56"/>
      <c r="AP2716" s="58"/>
      <c r="AQ2716" s="58"/>
      <c r="AR2716" s="58"/>
      <c r="AW2716" s="56"/>
      <c r="BD2716" s="56"/>
      <c r="CS2716" s="58">
        <f>+AL2716+AT2716</f>
        <v>0</v>
      </c>
      <c r="CT2716" s="76">
        <f>+BA2716+BG2716+BM2716+BS2716+BY2716+CE2716+CK2716+CQ2716</f>
        <v>0</v>
      </c>
      <c r="CU2716" s="76">
        <f>+CS2716-CT2716</f>
        <v>0</v>
      </c>
      <c r="CV2716" s="81">
        <f>+AE2716-AL2716-AT2716</f>
        <v>500</v>
      </c>
    </row>
    <row r="2717" spans="1:100">
      <c r="A2717" s="56" t="s">
        <v>912</v>
      </c>
      <c r="B2717" s="13">
        <v>3</v>
      </c>
      <c r="C2717" s="15" t="s">
        <v>402</v>
      </c>
      <c r="D2717" s="15" t="s">
        <v>403</v>
      </c>
      <c r="E2717" s="13"/>
      <c r="F2717" s="13"/>
      <c r="G2717" s="13" t="s">
        <v>253</v>
      </c>
      <c r="H2717" s="13">
        <v>3</v>
      </c>
      <c r="I2717" s="55">
        <v>116</v>
      </c>
      <c r="J2717" s="55">
        <v>38667</v>
      </c>
      <c r="K2717" s="15">
        <v>0</v>
      </c>
      <c r="L2717" s="15" t="s">
        <v>41</v>
      </c>
      <c r="M2717" s="62" t="s">
        <v>14</v>
      </c>
      <c r="N2717" s="56" t="s">
        <v>184</v>
      </c>
      <c r="O2717" s="56" t="s">
        <v>913</v>
      </c>
      <c r="S2717" s="56" t="s">
        <v>465</v>
      </c>
      <c r="T2717" s="57" t="s">
        <v>253</v>
      </c>
      <c r="U2717" s="57">
        <v>3</v>
      </c>
      <c r="V2717" s="125">
        <v>116</v>
      </c>
      <c r="W2717" s="125" t="s">
        <v>1017</v>
      </c>
      <c r="X2717" s="65">
        <v>45693</v>
      </c>
      <c r="Y2717" s="65">
        <v>45693</v>
      </c>
      <c r="Z2717" s="69" t="s">
        <v>1080</v>
      </c>
      <c r="AA2717" s="322">
        <v>36000</v>
      </c>
      <c r="AB2717" s="56">
        <v>48</v>
      </c>
      <c r="AC2717" s="56">
        <v>32</v>
      </c>
      <c r="AD2717" s="65">
        <v>46721</v>
      </c>
      <c r="AE2717" s="117">
        <v>500</v>
      </c>
      <c r="AF2717" s="117"/>
      <c r="AL2717" s="56"/>
      <c r="AM2717" s="56"/>
      <c r="AN2717" s="56"/>
      <c r="AP2717" s="58"/>
      <c r="AQ2717" s="58"/>
      <c r="AR2717" s="58"/>
      <c r="AW2717" s="56"/>
      <c r="BD2717" s="56"/>
      <c r="CS2717" s="58">
        <f>+AL2717+AT2717</f>
        <v>0</v>
      </c>
      <c r="CT2717" s="76">
        <f>+BA2717+BG2717+BM2717+BS2717+BY2717+CE2717+CK2717+CQ2717</f>
        <v>0</v>
      </c>
      <c r="CU2717" s="76">
        <f>+CS2717-CT2717</f>
        <v>0</v>
      </c>
      <c r="CV2717" s="81">
        <f>+AE2717-AL2717-AT2717</f>
        <v>500</v>
      </c>
    </row>
    <row r="2718" spans="1:100">
      <c r="A2718" s="56" t="s">
        <v>912</v>
      </c>
      <c r="B2718" s="13">
        <v>3</v>
      </c>
      <c r="C2718" s="15" t="s">
        <v>402</v>
      </c>
      <c r="D2718" s="15" t="s">
        <v>403</v>
      </c>
      <c r="E2718" s="13"/>
      <c r="F2718" s="13"/>
      <c r="G2718" s="13" t="s">
        <v>253</v>
      </c>
      <c r="H2718" s="13">
        <v>3</v>
      </c>
      <c r="I2718" s="55">
        <v>116</v>
      </c>
      <c r="J2718" s="55">
        <v>38667</v>
      </c>
      <c r="K2718" s="15">
        <v>0</v>
      </c>
      <c r="L2718" s="15" t="s">
        <v>41</v>
      </c>
      <c r="M2718" s="62" t="s">
        <v>14</v>
      </c>
      <c r="N2718" s="56" t="s">
        <v>184</v>
      </c>
      <c r="O2718" s="56" t="s">
        <v>913</v>
      </c>
      <c r="S2718" s="56" t="s">
        <v>465</v>
      </c>
      <c r="T2718" s="57" t="s">
        <v>253</v>
      </c>
      <c r="U2718" s="57">
        <v>3</v>
      </c>
      <c r="V2718" s="125">
        <v>116</v>
      </c>
      <c r="W2718" s="125" t="s">
        <v>1017</v>
      </c>
      <c r="X2718" s="65">
        <v>45693</v>
      </c>
      <c r="Y2718" s="65">
        <v>45693</v>
      </c>
      <c r="Z2718" s="69" t="s">
        <v>1080</v>
      </c>
      <c r="AA2718" s="322">
        <v>36000</v>
      </c>
      <c r="AB2718" s="56">
        <v>48</v>
      </c>
      <c r="AC2718" s="56">
        <v>33</v>
      </c>
      <c r="AD2718" s="65">
        <v>46751</v>
      </c>
      <c r="AE2718" s="117">
        <v>500</v>
      </c>
      <c r="AF2718" s="117"/>
      <c r="AL2718" s="56"/>
      <c r="AM2718" s="56"/>
      <c r="AN2718" s="56"/>
      <c r="AP2718" s="58"/>
      <c r="AQ2718" s="58"/>
      <c r="AR2718" s="58"/>
      <c r="AW2718" s="56"/>
      <c r="BD2718" s="56"/>
      <c r="CS2718" s="58">
        <f>+AL2718+AT2718</f>
        <v>0</v>
      </c>
      <c r="CT2718" s="76">
        <f>+BA2718+BG2718+BM2718+BS2718+BY2718+CE2718+CK2718+CQ2718</f>
        <v>0</v>
      </c>
      <c r="CU2718" s="76">
        <f>+CS2718-CT2718</f>
        <v>0</v>
      </c>
      <c r="CV2718" s="81">
        <f>+AE2718-AL2718-AT2718</f>
        <v>500</v>
      </c>
    </row>
    <row r="2719" spans="1:100">
      <c r="A2719" s="56" t="s">
        <v>912</v>
      </c>
      <c r="B2719" s="13">
        <v>3</v>
      </c>
      <c r="C2719" s="15" t="s">
        <v>402</v>
      </c>
      <c r="D2719" s="15" t="s">
        <v>403</v>
      </c>
      <c r="E2719" s="13"/>
      <c r="F2719" s="13"/>
      <c r="G2719" s="13" t="s">
        <v>253</v>
      </c>
      <c r="H2719" s="13">
        <v>3</v>
      </c>
      <c r="I2719" s="55">
        <v>116</v>
      </c>
      <c r="J2719" s="55">
        <v>38667</v>
      </c>
      <c r="K2719" s="15">
        <v>0</v>
      </c>
      <c r="L2719" s="15" t="s">
        <v>41</v>
      </c>
      <c r="M2719" s="62" t="s">
        <v>14</v>
      </c>
      <c r="N2719" s="56" t="s">
        <v>184</v>
      </c>
      <c r="O2719" s="56" t="s">
        <v>913</v>
      </c>
      <c r="S2719" s="56" t="s">
        <v>465</v>
      </c>
      <c r="T2719" s="57" t="s">
        <v>253</v>
      </c>
      <c r="U2719" s="57">
        <v>3</v>
      </c>
      <c r="V2719" s="125">
        <v>116</v>
      </c>
      <c r="W2719" s="125" t="s">
        <v>1017</v>
      </c>
      <c r="X2719" s="65">
        <v>45693</v>
      </c>
      <c r="Y2719" s="65">
        <v>45693</v>
      </c>
      <c r="Z2719" s="69" t="s">
        <v>1080</v>
      </c>
      <c r="AA2719" s="322">
        <v>36000</v>
      </c>
      <c r="AB2719" s="56">
        <v>48</v>
      </c>
      <c r="AC2719" s="56">
        <v>34</v>
      </c>
      <c r="AD2719" s="65">
        <v>46782</v>
      </c>
      <c r="AE2719" s="117">
        <v>500</v>
      </c>
      <c r="AF2719" s="117"/>
      <c r="AL2719" s="56"/>
      <c r="AM2719" s="56"/>
      <c r="AN2719" s="56"/>
      <c r="AP2719" s="58"/>
      <c r="AQ2719" s="58"/>
      <c r="AR2719" s="58"/>
      <c r="AW2719" s="56"/>
      <c r="BD2719" s="56"/>
      <c r="CS2719" s="58">
        <f>+AL2719+AT2719</f>
        <v>0</v>
      </c>
      <c r="CT2719" s="76">
        <f>+BA2719+BG2719+BM2719+BS2719+BY2719+CE2719+CK2719+CQ2719</f>
        <v>0</v>
      </c>
      <c r="CU2719" s="76">
        <f>+CS2719-CT2719</f>
        <v>0</v>
      </c>
      <c r="CV2719" s="81">
        <f>+AE2719-AL2719-AT2719</f>
        <v>500</v>
      </c>
    </row>
    <row r="2720" spans="1:100">
      <c r="A2720" s="56" t="s">
        <v>912</v>
      </c>
      <c r="B2720" s="13">
        <v>3</v>
      </c>
      <c r="C2720" s="15" t="s">
        <v>402</v>
      </c>
      <c r="D2720" s="15" t="s">
        <v>403</v>
      </c>
      <c r="E2720" s="13"/>
      <c r="F2720" s="13"/>
      <c r="G2720" s="13" t="s">
        <v>253</v>
      </c>
      <c r="H2720" s="13">
        <v>3</v>
      </c>
      <c r="I2720" s="55">
        <v>116</v>
      </c>
      <c r="J2720" s="55">
        <v>38667</v>
      </c>
      <c r="K2720" s="15">
        <v>0</v>
      </c>
      <c r="L2720" s="15" t="s">
        <v>41</v>
      </c>
      <c r="M2720" s="62" t="s">
        <v>14</v>
      </c>
      <c r="N2720" s="56" t="s">
        <v>184</v>
      </c>
      <c r="O2720" s="56" t="s">
        <v>913</v>
      </c>
      <c r="S2720" s="56" t="s">
        <v>465</v>
      </c>
      <c r="T2720" s="57" t="s">
        <v>253</v>
      </c>
      <c r="U2720" s="57">
        <v>3</v>
      </c>
      <c r="V2720" s="125">
        <v>116</v>
      </c>
      <c r="W2720" s="125" t="s">
        <v>1017</v>
      </c>
      <c r="X2720" s="65">
        <v>45693</v>
      </c>
      <c r="Y2720" s="65">
        <v>45693</v>
      </c>
      <c r="Z2720" s="69" t="s">
        <v>1080</v>
      </c>
      <c r="AA2720" s="322">
        <v>36000</v>
      </c>
      <c r="AB2720" s="56">
        <v>48</v>
      </c>
      <c r="AC2720" s="56">
        <v>35</v>
      </c>
      <c r="AD2720" s="65">
        <v>46812</v>
      </c>
      <c r="AE2720" s="117">
        <v>500</v>
      </c>
      <c r="AF2720" s="117"/>
      <c r="AL2720" s="56"/>
      <c r="AM2720" s="56"/>
      <c r="AN2720" s="56"/>
      <c r="AP2720" s="58"/>
      <c r="AQ2720" s="58"/>
      <c r="AR2720" s="58"/>
      <c r="AW2720" s="56"/>
      <c r="BD2720" s="56"/>
      <c r="CS2720" s="58">
        <f>+AL2720+AT2720</f>
        <v>0</v>
      </c>
      <c r="CT2720" s="76">
        <f>+BA2720+BG2720+BM2720+BS2720+BY2720+CE2720+CK2720+CQ2720</f>
        <v>0</v>
      </c>
      <c r="CU2720" s="76">
        <f>+CS2720-CT2720</f>
        <v>0</v>
      </c>
      <c r="CV2720" s="81">
        <f>+AE2720-AL2720-AT2720</f>
        <v>500</v>
      </c>
    </row>
    <row r="2721" spans="1:100">
      <c r="A2721" s="56" t="s">
        <v>912</v>
      </c>
      <c r="B2721" s="13">
        <v>3</v>
      </c>
      <c r="C2721" s="15" t="s">
        <v>402</v>
      </c>
      <c r="D2721" s="15" t="s">
        <v>403</v>
      </c>
      <c r="E2721" s="13"/>
      <c r="F2721" s="13"/>
      <c r="G2721" s="13" t="s">
        <v>253</v>
      </c>
      <c r="H2721" s="13">
        <v>3</v>
      </c>
      <c r="I2721" s="55">
        <v>116</v>
      </c>
      <c r="J2721" s="55">
        <v>38667</v>
      </c>
      <c r="K2721" s="15">
        <v>0</v>
      </c>
      <c r="L2721" s="15" t="s">
        <v>41</v>
      </c>
      <c r="M2721" s="62" t="s">
        <v>14</v>
      </c>
      <c r="N2721" s="56" t="s">
        <v>184</v>
      </c>
      <c r="O2721" s="56" t="s">
        <v>913</v>
      </c>
      <c r="S2721" s="56" t="s">
        <v>465</v>
      </c>
      <c r="T2721" s="57" t="s">
        <v>253</v>
      </c>
      <c r="U2721" s="57">
        <v>3</v>
      </c>
      <c r="V2721" s="125">
        <v>116</v>
      </c>
      <c r="W2721" s="125" t="s">
        <v>1017</v>
      </c>
      <c r="X2721" s="65">
        <v>45693</v>
      </c>
      <c r="Y2721" s="65">
        <v>45693</v>
      </c>
      <c r="Z2721" s="69" t="s">
        <v>1080</v>
      </c>
      <c r="AA2721" s="322">
        <v>36000</v>
      </c>
      <c r="AB2721" s="56">
        <v>48</v>
      </c>
      <c r="AC2721" s="56">
        <v>36</v>
      </c>
      <c r="AD2721" s="65">
        <v>46842</v>
      </c>
      <c r="AE2721" s="117">
        <v>500</v>
      </c>
      <c r="AF2721" s="117"/>
      <c r="AL2721" s="56"/>
      <c r="AM2721" s="56"/>
      <c r="AN2721" s="56"/>
      <c r="AP2721" s="58"/>
      <c r="AQ2721" s="58"/>
      <c r="AR2721" s="58"/>
      <c r="AW2721" s="56"/>
      <c r="BD2721" s="56"/>
      <c r="CS2721" s="58">
        <f>+AL2721+AT2721</f>
        <v>0</v>
      </c>
      <c r="CT2721" s="76">
        <f>+BA2721+BG2721+BM2721+BS2721+BY2721+CE2721+CK2721+CQ2721</f>
        <v>0</v>
      </c>
      <c r="CU2721" s="76">
        <f>+CS2721-CT2721</f>
        <v>0</v>
      </c>
      <c r="CV2721" s="81">
        <f>+AE2721-AL2721-AT2721</f>
        <v>500</v>
      </c>
    </row>
    <row r="2722" spans="1:100">
      <c r="A2722" s="56" t="s">
        <v>912</v>
      </c>
      <c r="B2722" s="13">
        <v>3</v>
      </c>
      <c r="C2722" s="15" t="s">
        <v>402</v>
      </c>
      <c r="D2722" s="15" t="s">
        <v>403</v>
      </c>
      <c r="E2722" s="13"/>
      <c r="F2722" s="13"/>
      <c r="G2722" s="13" t="s">
        <v>253</v>
      </c>
      <c r="H2722" s="13">
        <v>3</v>
      </c>
      <c r="I2722" s="55">
        <v>116</v>
      </c>
      <c r="J2722" s="55">
        <v>38667</v>
      </c>
      <c r="K2722" s="15">
        <v>0</v>
      </c>
      <c r="L2722" s="15" t="s">
        <v>41</v>
      </c>
      <c r="M2722" s="62" t="s">
        <v>14</v>
      </c>
      <c r="N2722" s="56" t="s">
        <v>184</v>
      </c>
      <c r="O2722" s="56" t="s">
        <v>913</v>
      </c>
      <c r="S2722" s="56" t="s">
        <v>465</v>
      </c>
      <c r="T2722" s="57" t="s">
        <v>253</v>
      </c>
      <c r="U2722" s="57">
        <v>3</v>
      </c>
      <c r="V2722" s="125">
        <v>116</v>
      </c>
      <c r="W2722" s="125" t="s">
        <v>1017</v>
      </c>
      <c r="X2722" s="65">
        <v>45693</v>
      </c>
      <c r="Y2722" s="65">
        <v>45693</v>
      </c>
      <c r="Z2722" s="69" t="s">
        <v>1080</v>
      </c>
      <c r="AA2722" s="322">
        <v>36000</v>
      </c>
      <c r="AB2722" s="56">
        <v>48</v>
      </c>
      <c r="AC2722" s="56">
        <v>37</v>
      </c>
      <c r="AD2722" s="65">
        <v>46873</v>
      </c>
      <c r="AE2722" s="117">
        <v>500</v>
      </c>
      <c r="AF2722" s="117"/>
      <c r="AL2722" s="56"/>
      <c r="AM2722" s="56"/>
      <c r="AN2722" s="56"/>
      <c r="AP2722" s="58"/>
      <c r="AQ2722" s="58"/>
      <c r="AR2722" s="58"/>
      <c r="AW2722" s="56"/>
      <c r="BD2722" s="56"/>
      <c r="CS2722" s="58">
        <f>+AL2722+AT2722</f>
        <v>0</v>
      </c>
      <c r="CT2722" s="76">
        <f>+BA2722+BG2722+BM2722+BS2722+BY2722+CE2722+CK2722+CQ2722</f>
        <v>0</v>
      </c>
      <c r="CU2722" s="76">
        <f>+CS2722-CT2722</f>
        <v>0</v>
      </c>
      <c r="CV2722" s="81">
        <f>+AE2722-AL2722-AT2722</f>
        <v>500</v>
      </c>
    </row>
    <row r="2723" spans="1:100">
      <c r="A2723" s="56" t="s">
        <v>912</v>
      </c>
      <c r="B2723" s="13">
        <v>3</v>
      </c>
      <c r="C2723" s="15" t="s">
        <v>402</v>
      </c>
      <c r="D2723" s="15" t="s">
        <v>403</v>
      </c>
      <c r="E2723" s="13"/>
      <c r="F2723" s="13"/>
      <c r="G2723" s="13" t="s">
        <v>253</v>
      </c>
      <c r="H2723" s="13">
        <v>3</v>
      </c>
      <c r="I2723" s="55">
        <v>116</v>
      </c>
      <c r="J2723" s="55">
        <v>38667</v>
      </c>
      <c r="K2723" s="15">
        <v>0</v>
      </c>
      <c r="L2723" s="15" t="s">
        <v>41</v>
      </c>
      <c r="M2723" s="62" t="s">
        <v>14</v>
      </c>
      <c r="N2723" s="56" t="s">
        <v>184</v>
      </c>
      <c r="O2723" s="56" t="s">
        <v>913</v>
      </c>
      <c r="S2723" s="56" t="s">
        <v>465</v>
      </c>
      <c r="T2723" s="57" t="s">
        <v>253</v>
      </c>
      <c r="U2723" s="57">
        <v>3</v>
      </c>
      <c r="V2723" s="125">
        <v>116</v>
      </c>
      <c r="W2723" s="125" t="s">
        <v>1017</v>
      </c>
      <c r="X2723" s="65">
        <v>45693</v>
      </c>
      <c r="Y2723" s="65">
        <v>45693</v>
      </c>
      <c r="Z2723" s="69" t="s">
        <v>1080</v>
      </c>
      <c r="AA2723" s="322">
        <v>36000</v>
      </c>
      <c r="AB2723" s="56">
        <v>48</v>
      </c>
      <c r="AC2723" s="56">
        <v>38</v>
      </c>
      <c r="AD2723" s="65">
        <v>46903</v>
      </c>
      <c r="AE2723" s="117">
        <v>500</v>
      </c>
      <c r="AF2723" s="117"/>
      <c r="AL2723" s="56"/>
      <c r="AM2723" s="56"/>
      <c r="AN2723" s="56"/>
      <c r="AP2723" s="58"/>
      <c r="AQ2723" s="58"/>
      <c r="AR2723" s="58"/>
      <c r="AW2723" s="56"/>
      <c r="BD2723" s="56"/>
      <c r="CS2723" s="58">
        <f>+AL2723+AT2723</f>
        <v>0</v>
      </c>
      <c r="CT2723" s="76">
        <f>+BA2723+BG2723+BM2723+BS2723+BY2723+CE2723+CK2723+CQ2723</f>
        <v>0</v>
      </c>
      <c r="CU2723" s="76">
        <f>+CS2723-CT2723</f>
        <v>0</v>
      </c>
      <c r="CV2723" s="81">
        <f>+AE2723-AL2723-AT2723</f>
        <v>500</v>
      </c>
    </row>
    <row r="2724" spans="1:100">
      <c r="A2724" s="56" t="s">
        <v>912</v>
      </c>
      <c r="B2724" s="13">
        <v>3</v>
      </c>
      <c r="C2724" s="15" t="s">
        <v>402</v>
      </c>
      <c r="D2724" s="15" t="s">
        <v>403</v>
      </c>
      <c r="E2724" s="13"/>
      <c r="F2724" s="13"/>
      <c r="G2724" s="13" t="s">
        <v>253</v>
      </c>
      <c r="H2724" s="13">
        <v>3</v>
      </c>
      <c r="I2724" s="55">
        <v>116</v>
      </c>
      <c r="J2724" s="55">
        <v>38667</v>
      </c>
      <c r="K2724" s="15">
        <v>0</v>
      </c>
      <c r="L2724" s="15" t="s">
        <v>41</v>
      </c>
      <c r="M2724" s="62" t="s">
        <v>14</v>
      </c>
      <c r="N2724" s="56" t="s">
        <v>184</v>
      </c>
      <c r="O2724" s="56" t="s">
        <v>913</v>
      </c>
      <c r="S2724" s="56" t="s">
        <v>465</v>
      </c>
      <c r="T2724" s="57" t="s">
        <v>253</v>
      </c>
      <c r="U2724" s="57">
        <v>3</v>
      </c>
      <c r="V2724" s="125">
        <v>116</v>
      </c>
      <c r="W2724" s="125" t="s">
        <v>1017</v>
      </c>
      <c r="X2724" s="65">
        <v>45693</v>
      </c>
      <c r="Y2724" s="65">
        <v>45693</v>
      </c>
      <c r="Z2724" s="69" t="s">
        <v>1080</v>
      </c>
      <c r="AA2724" s="322">
        <v>36000</v>
      </c>
      <c r="AB2724" s="56">
        <v>48</v>
      </c>
      <c r="AC2724" s="56">
        <v>39</v>
      </c>
      <c r="AD2724" s="65">
        <v>46934</v>
      </c>
      <c r="AE2724" s="117">
        <v>500</v>
      </c>
      <c r="AF2724" s="117"/>
      <c r="AL2724" s="56"/>
      <c r="AM2724" s="56"/>
      <c r="AN2724" s="56"/>
      <c r="AP2724" s="58"/>
      <c r="AQ2724" s="58"/>
      <c r="AR2724" s="58"/>
      <c r="AW2724" s="56"/>
      <c r="BD2724" s="56"/>
      <c r="CS2724" s="58">
        <f>+AL2724+AT2724</f>
        <v>0</v>
      </c>
      <c r="CT2724" s="76">
        <f>+BA2724+BG2724+BM2724+BS2724+BY2724+CE2724+CK2724+CQ2724</f>
        <v>0</v>
      </c>
      <c r="CU2724" s="76">
        <f>+CS2724-CT2724</f>
        <v>0</v>
      </c>
      <c r="CV2724" s="81">
        <f>+AE2724-AL2724-AT2724</f>
        <v>500</v>
      </c>
    </row>
    <row r="2725" spans="1:100">
      <c r="A2725" s="56" t="s">
        <v>912</v>
      </c>
      <c r="B2725" s="13">
        <v>3</v>
      </c>
      <c r="C2725" s="15" t="s">
        <v>402</v>
      </c>
      <c r="D2725" s="15" t="s">
        <v>403</v>
      </c>
      <c r="E2725" s="13"/>
      <c r="F2725" s="13"/>
      <c r="G2725" s="13" t="s">
        <v>253</v>
      </c>
      <c r="H2725" s="13">
        <v>3</v>
      </c>
      <c r="I2725" s="55">
        <v>116</v>
      </c>
      <c r="J2725" s="55">
        <v>38667</v>
      </c>
      <c r="K2725" s="15">
        <v>0</v>
      </c>
      <c r="L2725" s="15" t="s">
        <v>41</v>
      </c>
      <c r="M2725" s="62" t="s">
        <v>14</v>
      </c>
      <c r="N2725" s="56" t="s">
        <v>184</v>
      </c>
      <c r="O2725" s="56" t="s">
        <v>913</v>
      </c>
      <c r="S2725" s="56" t="s">
        <v>465</v>
      </c>
      <c r="T2725" s="57" t="s">
        <v>253</v>
      </c>
      <c r="U2725" s="57">
        <v>3</v>
      </c>
      <c r="V2725" s="125">
        <v>116</v>
      </c>
      <c r="W2725" s="125" t="s">
        <v>1017</v>
      </c>
      <c r="X2725" s="65">
        <v>45693</v>
      </c>
      <c r="Y2725" s="65">
        <v>45693</v>
      </c>
      <c r="Z2725" s="69" t="s">
        <v>1080</v>
      </c>
      <c r="AA2725" s="322">
        <v>36000</v>
      </c>
      <c r="AB2725" s="56">
        <v>48</v>
      </c>
      <c r="AC2725" s="56">
        <v>40</v>
      </c>
      <c r="AD2725" s="65">
        <v>46964</v>
      </c>
      <c r="AE2725" s="117">
        <v>500</v>
      </c>
      <c r="AF2725" s="117"/>
      <c r="AL2725" s="56"/>
      <c r="AM2725" s="56"/>
      <c r="AN2725" s="56"/>
      <c r="AP2725" s="58"/>
      <c r="AQ2725" s="58"/>
      <c r="AR2725" s="58"/>
      <c r="AW2725" s="56"/>
      <c r="BD2725" s="56"/>
      <c r="CS2725" s="58">
        <f>+AL2725+AT2725</f>
        <v>0</v>
      </c>
      <c r="CT2725" s="76">
        <f>+BA2725+BG2725+BM2725+BS2725+BY2725+CE2725+CK2725+CQ2725</f>
        <v>0</v>
      </c>
      <c r="CU2725" s="76">
        <f>+CS2725-CT2725</f>
        <v>0</v>
      </c>
      <c r="CV2725" s="81">
        <f>+AE2725-AL2725-AT2725</f>
        <v>500</v>
      </c>
    </row>
    <row r="2726" spans="1:100">
      <c r="A2726" s="56" t="s">
        <v>912</v>
      </c>
      <c r="B2726" s="13">
        <v>3</v>
      </c>
      <c r="C2726" s="15" t="s">
        <v>402</v>
      </c>
      <c r="D2726" s="15" t="s">
        <v>403</v>
      </c>
      <c r="E2726" s="13"/>
      <c r="F2726" s="13"/>
      <c r="G2726" s="13" t="s">
        <v>253</v>
      </c>
      <c r="H2726" s="13">
        <v>3</v>
      </c>
      <c r="I2726" s="55">
        <v>116</v>
      </c>
      <c r="J2726" s="55">
        <v>38667</v>
      </c>
      <c r="K2726" s="15">
        <v>0</v>
      </c>
      <c r="L2726" s="15" t="s">
        <v>41</v>
      </c>
      <c r="M2726" s="62" t="s">
        <v>14</v>
      </c>
      <c r="N2726" s="56" t="s">
        <v>184</v>
      </c>
      <c r="O2726" s="56" t="s">
        <v>913</v>
      </c>
      <c r="S2726" s="56" t="s">
        <v>465</v>
      </c>
      <c r="T2726" s="57" t="s">
        <v>253</v>
      </c>
      <c r="U2726" s="57">
        <v>3</v>
      </c>
      <c r="V2726" s="125">
        <v>116</v>
      </c>
      <c r="W2726" s="125" t="s">
        <v>1017</v>
      </c>
      <c r="X2726" s="65">
        <v>45693</v>
      </c>
      <c r="Y2726" s="65">
        <v>45693</v>
      </c>
      <c r="Z2726" s="69" t="s">
        <v>1080</v>
      </c>
      <c r="AA2726" s="322">
        <v>36000</v>
      </c>
      <c r="AB2726" s="56">
        <v>48</v>
      </c>
      <c r="AC2726" s="56">
        <v>41</v>
      </c>
      <c r="AD2726" s="65">
        <v>46995</v>
      </c>
      <c r="AE2726" s="117">
        <v>500</v>
      </c>
      <c r="AF2726" s="117"/>
      <c r="AL2726" s="56"/>
      <c r="AM2726" s="56"/>
      <c r="AN2726" s="56"/>
      <c r="AP2726" s="58"/>
      <c r="AQ2726" s="58"/>
      <c r="AR2726" s="58"/>
      <c r="AW2726" s="56"/>
      <c r="BD2726" s="56"/>
      <c r="CS2726" s="58">
        <f>+AL2726+AT2726</f>
        <v>0</v>
      </c>
      <c r="CT2726" s="76">
        <f>+BA2726+BG2726+BM2726+BS2726+BY2726+CE2726+CK2726+CQ2726</f>
        <v>0</v>
      </c>
      <c r="CU2726" s="76">
        <f>+CS2726-CT2726</f>
        <v>0</v>
      </c>
      <c r="CV2726" s="81">
        <f>+AE2726-AL2726-AT2726</f>
        <v>500</v>
      </c>
    </row>
    <row r="2727" spans="1:100">
      <c r="A2727" s="56" t="s">
        <v>912</v>
      </c>
      <c r="B2727" s="13">
        <v>3</v>
      </c>
      <c r="C2727" s="15" t="s">
        <v>402</v>
      </c>
      <c r="D2727" s="15" t="s">
        <v>403</v>
      </c>
      <c r="E2727" s="13"/>
      <c r="F2727" s="13"/>
      <c r="G2727" s="13" t="s">
        <v>253</v>
      </c>
      <c r="H2727" s="13">
        <v>3</v>
      </c>
      <c r="I2727" s="55">
        <v>116</v>
      </c>
      <c r="J2727" s="55">
        <v>38667</v>
      </c>
      <c r="K2727" s="15">
        <v>0</v>
      </c>
      <c r="L2727" s="15" t="s">
        <v>41</v>
      </c>
      <c r="M2727" s="62" t="s">
        <v>14</v>
      </c>
      <c r="N2727" s="56" t="s">
        <v>184</v>
      </c>
      <c r="O2727" s="56" t="s">
        <v>913</v>
      </c>
      <c r="S2727" s="56" t="s">
        <v>465</v>
      </c>
      <c r="T2727" s="57" t="s">
        <v>253</v>
      </c>
      <c r="U2727" s="57">
        <v>3</v>
      </c>
      <c r="V2727" s="125">
        <v>116</v>
      </c>
      <c r="W2727" s="125" t="s">
        <v>1017</v>
      </c>
      <c r="X2727" s="65">
        <v>45693</v>
      </c>
      <c r="Y2727" s="65">
        <v>45693</v>
      </c>
      <c r="Z2727" s="69" t="s">
        <v>1080</v>
      </c>
      <c r="AA2727" s="322">
        <v>36000</v>
      </c>
      <c r="AB2727" s="56">
        <v>48</v>
      </c>
      <c r="AC2727" s="56">
        <v>42</v>
      </c>
      <c r="AD2727" s="65">
        <v>47026</v>
      </c>
      <c r="AE2727" s="117">
        <v>500</v>
      </c>
      <c r="AF2727" s="117"/>
      <c r="AL2727" s="56"/>
      <c r="AM2727" s="56"/>
      <c r="AN2727" s="56"/>
      <c r="AP2727" s="58"/>
      <c r="AQ2727" s="58"/>
      <c r="AR2727" s="58"/>
      <c r="AW2727" s="56"/>
      <c r="BD2727" s="56"/>
      <c r="CS2727" s="58">
        <f>+AL2727+AT2727</f>
        <v>0</v>
      </c>
      <c r="CT2727" s="76">
        <f>+BA2727+BG2727+BM2727+BS2727+BY2727+CE2727+CK2727+CQ2727</f>
        <v>0</v>
      </c>
      <c r="CU2727" s="76">
        <f>+CS2727-CT2727</f>
        <v>0</v>
      </c>
      <c r="CV2727" s="81">
        <f>+AE2727-AL2727-AT2727</f>
        <v>500</v>
      </c>
    </row>
    <row r="2728" spans="1:100">
      <c r="A2728" s="56" t="s">
        <v>912</v>
      </c>
      <c r="B2728" s="13">
        <v>3</v>
      </c>
      <c r="C2728" s="15" t="s">
        <v>402</v>
      </c>
      <c r="D2728" s="15" t="s">
        <v>403</v>
      </c>
      <c r="E2728" s="13"/>
      <c r="F2728" s="13"/>
      <c r="G2728" s="13" t="s">
        <v>253</v>
      </c>
      <c r="H2728" s="13">
        <v>3</v>
      </c>
      <c r="I2728" s="55">
        <v>116</v>
      </c>
      <c r="J2728" s="55">
        <v>38667</v>
      </c>
      <c r="K2728" s="15">
        <v>0</v>
      </c>
      <c r="L2728" s="15" t="s">
        <v>41</v>
      </c>
      <c r="M2728" s="62" t="s">
        <v>14</v>
      </c>
      <c r="N2728" s="56" t="s">
        <v>184</v>
      </c>
      <c r="O2728" s="56" t="s">
        <v>913</v>
      </c>
      <c r="S2728" s="56" t="s">
        <v>465</v>
      </c>
      <c r="T2728" s="57" t="s">
        <v>253</v>
      </c>
      <c r="U2728" s="57">
        <v>3</v>
      </c>
      <c r="V2728" s="125">
        <v>116</v>
      </c>
      <c r="W2728" s="125" t="s">
        <v>1017</v>
      </c>
      <c r="X2728" s="65">
        <v>45693</v>
      </c>
      <c r="Y2728" s="65">
        <v>45693</v>
      </c>
      <c r="Z2728" s="69" t="s">
        <v>1080</v>
      </c>
      <c r="AA2728" s="322">
        <v>36000</v>
      </c>
      <c r="AB2728" s="56">
        <v>48</v>
      </c>
      <c r="AC2728" s="56">
        <v>43</v>
      </c>
      <c r="AD2728" s="65">
        <v>47056</v>
      </c>
      <c r="AE2728" s="117">
        <v>500</v>
      </c>
      <c r="AF2728" s="117"/>
      <c r="AL2728" s="56"/>
      <c r="AM2728" s="56"/>
      <c r="AN2728" s="56"/>
      <c r="AP2728" s="58"/>
      <c r="AQ2728" s="58"/>
      <c r="AR2728" s="58"/>
      <c r="AW2728" s="56"/>
      <c r="BD2728" s="56"/>
      <c r="CS2728" s="58">
        <f>+AL2728+AT2728</f>
        <v>0</v>
      </c>
      <c r="CT2728" s="76">
        <f>+BA2728+BG2728+BM2728+BS2728+BY2728+CE2728+CK2728+CQ2728</f>
        <v>0</v>
      </c>
      <c r="CU2728" s="76">
        <f>+CS2728-CT2728</f>
        <v>0</v>
      </c>
      <c r="CV2728" s="81">
        <f>+AE2728-AL2728-AT2728</f>
        <v>500</v>
      </c>
    </row>
    <row r="2729" spans="1:100">
      <c r="A2729" s="56" t="s">
        <v>912</v>
      </c>
      <c r="B2729" s="13">
        <v>3</v>
      </c>
      <c r="C2729" s="15" t="s">
        <v>402</v>
      </c>
      <c r="D2729" s="15" t="s">
        <v>403</v>
      </c>
      <c r="E2729" s="13"/>
      <c r="F2729" s="13"/>
      <c r="G2729" s="13" t="s">
        <v>253</v>
      </c>
      <c r="H2729" s="13">
        <v>3</v>
      </c>
      <c r="I2729" s="55">
        <v>116</v>
      </c>
      <c r="J2729" s="55">
        <v>38667</v>
      </c>
      <c r="K2729" s="15">
        <v>0</v>
      </c>
      <c r="L2729" s="15" t="s">
        <v>41</v>
      </c>
      <c r="M2729" s="62" t="s">
        <v>14</v>
      </c>
      <c r="N2729" s="56" t="s">
        <v>184</v>
      </c>
      <c r="O2729" s="56" t="s">
        <v>913</v>
      </c>
      <c r="S2729" s="56" t="s">
        <v>465</v>
      </c>
      <c r="T2729" s="57" t="s">
        <v>253</v>
      </c>
      <c r="U2729" s="57">
        <v>3</v>
      </c>
      <c r="V2729" s="125">
        <v>116</v>
      </c>
      <c r="W2729" s="125" t="s">
        <v>1017</v>
      </c>
      <c r="X2729" s="65">
        <v>45693</v>
      </c>
      <c r="Y2729" s="65">
        <v>45693</v>
      </c>
      <c r="Z2729" s="69" t="s">
        <v>1080</v>
      </c>
      <c r="AA2729" s="322">
        <v>36000</v>
      </c>
      <c r="AB2729" s="56">
        <v>48</v>
      </c>
      <c r="AC2729" s="56">
        <v>44</v>
      </c>
      <c r="AD2729" s="65">
        <v>47087</v>
      </c>
      <c r="AE2729" s="117">
        <v>500</v>
      </c>
      <c r="AF2729" s="117"/>
      <c r="AL2729" s="56"/>
      <c r="AM2729" s="56"/>
      <c r="AN2729" s="56"/>
      <c r="AP2729" s="58"/>
      <c r="AQ2729" s="58"/>
      <c r="AR2729" s="58"/>
      <c r="AW2729" s="56"/>
      <c r="BD2729" s="56"/>
      <c r="CS2729" s="58">
        <f>+AL2729+AT2729</f>
        <v>0</v>
      </c>
      <c r="CT2729" s="76">
        <f>+BA2729+BG2729+BM2729+BS2729+BY2729+CE2729+CK2729+CQ2729</f>
        <v>0</v>
      </c>
      <c r="CU2729" s="76">
        <f>+CS2729-CT2729</f>
        <v>0</v>
      </c>
      <c r="CV2729" s="81">
        <f>+AE2729-AL2729-AT2729</f>
        <v>500</v>
      </c>
    </row>
    <row r="2730" spans="1:100">
      <c r="A2730" s="56" t="s">
        <v>912</v>
      </c>
      <c r="B2730" s="13">
        <v>3</v>
      </c>
      <c r="C2730" s="15" t="s">
        <v>402</v>
      </c>
      <c r="D2730" s="15" t="s">
        <v>403</v>
      </c>
      <c r="E2730" s="13"/>
      <c r="F2730" s="13"/>
      <c r="G2730" s="13" t="s">
        <v>253</v>
      </c>
      <c r="H2730" s="13">
        <v>3</v>
      </c>
      <c r="I2730" s="55">
        <v>116</v>
      </c>
      <c r="J2730" s="55">
        <v>38667</v>
      </c>
      <c r="K2730" s="15">
        <v>0</v>
      </c>
      <c r="L2730" s="15" t="s">
        <v>41</v>
      </c>
      <c r="M2730" s="62" t="s">
        <v>14</v>
      </c>
      <c r="N2730" s="56" t="s">
        <v>184</v>
      </c>
      <c r="O2730" s="56" t="s">
        <v>913</v>
      </c>
      <c r="S2730" s="56" t="s">
        <v>465</v>
      </c>
      <c r="T2730" s="57" t="s">
        <v>253</v>
      </c>
      <c r="U2730" s="57">
        <v>3</v>
      </c>
      <c r="V2730" s="125">
        <v>116</v>
      </c>
      <c r="W2730" s="125" t="s">
        <v>1017</v>
      </c>
      <c r="X2730" s="65">
        <v>45693</v>
      </c>
      <c r="Y2730" s="65">
        <v>45693</v>
      </c>
      <c r="Z2730" s="69" t="s">
        <v>1080</v>
      </c>
      <c r="AA2730" s="322">
        <v>36000</v>
      </c>
      <c r="AB2730" s="56">
        <v>48</v>
      </c>
      <c r="AC2730" s="56">
        <v>45</v>
      </c>
      <c r="AD2730" s="65">
        <v>47117</v>
      </c>
      <c r="AE2730" s="117">
        <v>500</v>
      </c>
      <c r="AF2730" s="117"/>
      <c r="AL2730" s="56"/>
      <c r="AM2730" s="56"/>
      <c r="AN2730" s="56"/>
      <c r="AP2730" s="58"/>
      <c r="AQ2730" s="58"/>
      <c r="AR2730" s="58"/>
      <c r="AW2730" s="56"/>
      <c r="BD2730" s="56"/>
      <c r="CS2730" s="58">
        <f>+AL2730+AT2730</f>
        <v>0</v>
      </c>
      <c r="CT2730" s="76">
        <f>+BA2730+BG2730+BM2730+BS2730+BY2730+CE2730+CK2730+CQ2730</f>
        <v>0</v>
      </c>
      <c r="CU2730" s="76">
        <f>+CS2730-CT2730</f>
        <v>0</v>
      </c>
      <c r="CV2730" s="81">
        <f>+AE2730-AL2730-AT2730</f>
        <v>500</v>
      </c>
    </row>
    <row r="2731" spans="1:100">
      <c r="A2731" s="56" t="s">
        <v>912</v>
      </c>
      <c r="B2731" s="13">
        <v>3</v>
      </c>
      <c r="C2731" s="15" t="s">
        <v>402</v>
      </c>
      <c r="D2731" s="15" t="s">
        <v>403</v>
      </c>
      <c r="E2731" s="13"/>
      <c r="F2731" s="13"/>
      <c r="G2731" s="13" t="s">
        <v>253</v>
      </c>
      <c r="H2731" s="13">
        <v>3</v>
      </c>
      <c r="I2731" s="55">
        <v>116</v>
      </c>
      <c r="J2731" s="55">
        <v>38667</v>
      </c>
      <c r="K2731" s="15">
        <v>0</v>
      </c>
      <c r="L2731" s="15" t="s">
        <v>41</v>
      </c>
      <c r="M2731" s="62" t="s">
        <v>14</v>
      </c>
      <c r="N2731" s="56" t="s">
        <v>184</v>
      </c>
      <c r="O2731" s="56" t="s">
        <v>913</v>
      </c>
      <c r="S2731" s="56" t="s">
        <v>465</v>
      </c>
      <c r="T2731" s="57" t="s">
        <v>253</v>
      </c>
      <c r="U2731" s="57">
        <v>3</v>
      </c>
      <c r="V2731" s="125">
        <v>116</v>
      </c>
      <c r="W2731" s="125" t="s">
        <v>1017</v>
      </c>
      <c r="X2731" s="65">
        <v>45693</v>
      </c>
      <c r="Y2731" s="65">
        <v>45693</v>
      </c>
      <c r="Z2731" s="69" t="s">
        <v>1080</v>
      </c>
      <c r="AA2731" s="322">
        <v>36000</v>
      </c>
      <c r="AB2731" s="56">
        <v>48</v>
      </c>
      <c r="AC2731" s="56">
        <v>46</v>
      </c>
      <c r="AD2731" s="65">
        <v>47148</v>
      </c>
      <c r="AE2731" s="117">
        <v>500</v>
      </c>
      <c r="AF2731" s="117"/>
      <c r="AL2731" s="56"/>
      <c r="AM2731" s="56"/>
      <c r="AN2731" s="56"/>
      <c r="AP2731" s="58"/>
      <c r="AQ2731" s="58"/>
      <c r="AR2731" s="58"/>
      <c r="AW2731" s="56"/>
      <c r="BD2731" s="56"/>
      <c r="CS2731" s="58">
        <f>+AL2731+AT2731</f>
        <v>0</v>
      </c>
      <c r="CT2731" s="76">
        <f>+BA2731+BG2731+BM2731+BS2731+BY2731+CE2731+CK2731+CQ2731</f>
        <v>0</v>
      </c>
      <c r="CU2731" s="76">
        <f>+CS2731-CT2731</f>
        <v>0</v>
      </c>
      <c r="CV2731" s="81">
        <f>+AE2731-AL2731-AT2731</f>
        <v>500</v>
      </c>
    </row>
    <row r="2732" spans="1:100">
      <c r="A2732" s="56" t="s">
        <v>912</v>
      </c>
      <c r="B2732" s="13">
        <v>3</v>
      </c>
      <c r="C2732" s="15" t="s">
        <v>402</v>
      </c>
      <c r="D2732" s="15" t="s">
        <v>403</v>
      </c>
      <c r="E2732" s="13"/>
      <c r="F2732" s="13"/>
      <c r="G2732" s="13" t="s">
        <v>253</v>
      </c>
      <c r="H2732" s="13">
        <v>3</v>
      </c>
      <c r="I2732" s="55">
        <v>116</v>
      </c>
      <c r="J2732" s="55">
        <v>38667</v>
      </c>
      <c r="K2732" s="15">
        <v>0</v>
      </c>
      <c r="L2732" s="15" t="s">
        <v>41</v>
      </c>
      <c r="M2732" s="62" t="s">
        <v>14</v>
      </c>
      <c r="N2732" s="56" t="s">
        <v>184</v>
      </c>
      <c r="O2732" s="56" t="s">
        <v>913</v>
      </c>
      <c r="S2732" s="56" t="s">
        <v>465</v>
      </c>
      <c r="T2732" s="57" t="s">
        <v>253</v>
      </c>
      <c r="U2732" s="57">
        <v>3</v>
      </c>
      <c r="V2732" s="125">
        <v>116</v>
      </c>
      <c r="W2732" s="125" t="s">
        <v>1017</v>
      </c>
      <c r="X2732" s="65">
        <v>45693</v>
      </c>
      <c r="Y2732" s="65">
        <v>45693</v>
      </c>
      <c r="Z2732" s="69" t="s">
        <v>1080</v>
      </c>
      <c r="AA2732" s="322">
        <v>36000</v>
      </c>
      <c r="AB2732" s="56">
        <v>48</v>
      </c>
      <c r="AC2732" s="56">
        <v>47</v>
      </c>
      <c r="AD2732" s="65">
        <v>47177</v>
      </c>
      <c r="AE2732" s="117">
        <v>500</v>
      </c>
      <c r="AF2732" s="117"/>
      <c r="AL2732" s="56"/>
      <c r="AM2732" s="56"/>
      <c r="AN2732" s="56"/>
      <c r="AP2732" s="58"/>
      <c r="AQ2732" s="58"/>
      <c r="AR2732" s="58"/>
      <c r="AW2732" s="56"/>
      <c r="BD2732" s="56"/>
      <c r="CS2732" s="58">
        <f>+AL2732+AT2732</f>
        <v>0</v>
      </c>
      <c r="CT2732" s="76">
        <f>+BA2732+BG2732+BM2732+BS2732+BY2732+CE2732+CK2732+CQ2732</f>
        <v>0</v>
      </c>
      <c r="CU2732" s="76">
        <f>+CS2732-CT2732</f>
        <v>0</v>
      </c>
      <c r="CV2732" s="81">
        <f>+AE2732-AL2732-AT2732</f>
        <v>500</v>
      </c>
    </row>
    <row r="2733" spans="1:100">
      <c r="A2733" s="56" t="s">
        <v>912</v>
      </c>
      <c r="B2733" s="13">
        <v>3</v>
      </c>
      <c r="C2733" s="15" t="s">
        <v>402</v>
      </c>
      <c r="D2733" s="15" t="s">
        <v>403</v>
      </c>
      <c r="E2733" s="13"/>
      <c r="F2733" s="13"/>
      <c r="G2733" s="13" t="s">
        <v>253</v>
      </c>
      <c r="H2733" s="13">
        <v>3</v>
      </c>
      <c r="I2733" s="55">
        <v>116</v>
      </c>
      <c r="J2733" s="55">
        <v>38667</v>
      </c>
      <c r="K2733" s="15">
        <v>0</v>
      </c>
      <c r="L2733" s="15" t="s">
        <v>41</v>
      </c>
      <c r="M2733" s="62" t="s">
        <v>14</v>
      </c>
      <c r="N2733" s="56" t="s">
        <v>184</v>
      </c>
      <c r="O2733" s="56" t="s">
        <v>913</v>
      </c>
      <c r="S2733" s="56" t="s">
        <v>465</v>
      </c>
      <c r="T2733" s="57" t="s">
        <v>253</v>
      </c>
      <c r="U2733" s="57">
        <v>3</v>
      </c>
      <c r="V2733" s="125">
        <v>116</v>
      </c>
      <c r="W2733" s="125" t="s">
        <v>1017</v>
      </c>
      <c r="X2733" s="65">
        <v>45693</v>
      </c>
      <c r="Y2733" s="65">
        <v>45693</v>
      </c>
      <c r="Z2733" s="69" t="s">
        <v>1080</v>
      </c>
      <c r="AA2733" s="322">
        <v>36000</v>
      </c>
      <c r="AB2733" s="56">
        <v>48</v>
      </c>
      <c r="AC2733" s="56">
        <v>48</v>
      </c>
      <c r="AD2733" s="65">
        <v>47207</v>
      </c>
      <c r="AE2733" s="117">
        <v>9500</v>
      </c>
      <c r="AF2733" s="117"/>
      <c r="AL2733" s="56"/>
      <c r="AM2733" s="56"/>
      <c r="AN2733" s="56"/>
      <c r="AP2733" s="58"/>
      <c r="AQ2733" s="58"/>
      <c r="AR2733" s="58"/>
      <c r="AW2733" s="56"/>
      <c r="BD2733" s="56"/>
      <c r="CS2733" s="58">
        <f>+AL2733+AT2733</f>
        <v>0</v>
      </c>
      <c r="CT2733" s="76">
        <f>+BA2733+BG2733+BM2733+BS2733+BY2733+CE2733+CK2733+CQ2733</f>
        <v>0</v>
      </c>
      <c r="CU2733" s="76">
        <f>+CS2733-CT2733</f>
        <v>0</v>
      </c>
      <c r="CV2733" s="81">
        <f>+AE2733-AL2733-AT2733</f>
        <v>9500</v>
      </c>
    </row>
    <row r="2734" spans="1:100">
      <c r="A2734" s="56" t="s">
        <v>915</v>
      </c>
      <c r="B2734" s="13">
        <v>83</v>
      </c>
      <c r="C2734" s="15" t="s">
        <v>402</v>
      </c>
      <c r="D2734" s="15" t="s">
        <v>403</v>
      </c>
      <c r="E2734" s="13"/>
      <c r="F2734" s="13"/>
      <c r="G2734" s="13" t="s">
        <v>264</v>
      </c>
      <c r="H2734" s="13">
        <v>8</v>
      </c>
      <c r="I2734" s="55">
        <v>114.83</v>
      </c>
      <c r="J2734" s="55">
        <v>37499</v>
      </c>
      <c r="K2734" s="15">
        <v>0</v>
      </c>
      <c r="L2734" s="15" t="s">
        <v>41</v>
      </c>
      <c r="M2734" s="62" t="s">
        <v>14</v>
      </c>
      <c r="N2734" s="56" t="s">
        <v>185</v>
      </c>
      <c r="O2734" s="56" t="s">
        <v>916</v>
      </c>
      <c r="P2734" s="62" t="s">
        <v>14</v>
      </c>
      <c r="Q2734" s="86" t="s">
        <v>917</v>
      </c>
      <c r="R2734" s="56" t="s">
        <v>918</v>
      </c>
      <c r="S2734" s="56" t="s">
        <v>465</v>
      </c>
      <c r="T2734" s="57" t="s">
        <v>264</v>
      </c>
      <c r="U2734" s="57">
        <v>8</v>
      </c>
      <c r="V2734" s="125">
        <v>114.83</v>
      </c>
      <c r="W2734" s="125" t="s">
        <v>1017</v>
      </c>
      <c r="X2734" s="65">
        <v>45518</v>
      </c>
      <c r="Y2734" s="65">
        <v>45520</v>
      </c>
      <c r="Z2734" s="69" t="s">
        <v>1080</v>
      </c>
      <c r="AA2734" s="322">
        <v>36500</v>
      </c>
      <c r="AB2734" s="56">
        <v>40</v>
      </c>
      <c r="AC2734" s="56">
        <v>0</v>
      </c>
      <c r="AD2734" s="65">
        <v>45519</v>
      </c>
      <c r="AE2734" s="117">
        <v>7500</v>
      </c>
      <c r="AF2734" s="117"/>
      <c r="AG2734" s="56" t="s">
        <v>441</v>
      </c>
      <c r="AH2734" s="65">
        <v>45519</v>
      </c>
      <c r="AI2734" s="65"/>
      <c r="AJ2734" s="65"/>
      <c r="AK2734" s="56" t="s">
        <v>919</v>
      </c>
      <c r="AL2734" s="58">
        <v>7500</v>
      </c>
      <c r="AN2734" s="58" t="s">
        <v>1320</v>
      </c>
      <c r="AP2734" s="58"/>
      <c r="AQ2734" s="58"/>
      <c r="AR2734" s="58"/>
      <c r="AW2734" s="103">
        <v>45518</v>
      </c>
      <c r="AX2734" s="97">
        <v>3043</v>
      </c>
      <c r="AY2734" s="97"/>
      <c r="AZ2734" s="97"/>
      <c r="BA2734" s="101">
        <v>4000</v>
      </c>
      <c r="BC2734" s="103">
        <v>45518</v>
      </c>
      <c r="BD2734" s="97">
        <v>3037</v>
      </c>
      <c r="BE2734" s="97"/>
      <c r="BF2734" s="97"/>
      <c r="BG2734" s="97">
        <v>1500</v>
      </c>
      <c r="BH2734" s="97"/>
      <c r="BI2734" s="103">
        <v>45519</v>
      </c>
      <c r="BJ2734" s="97">
        <v>3045</v>
      </c>
      <c r="BK2734" s="97"/>
      <c r="BL2734" s="97"/>
      <c r="BM2734" s="97">
        <v>2000</v>
      </c>
      <c r="BN2734" s="97"/>
      <c r="BO2734" s="65"/>
      <c r="CA2734" s="65"/>
      <c r="CS2734" s="58">
        <f>+AL2734+AT2734</f>
        <v>7500</v>
      </c>
      <c r="CT2734" s="76">
        <f>+BA2734+BG2734+BM2734+BS2734+BY2734+CE2734+CK2734+CQ2734</f>
        <v>7500</v>
      </c>
      <c r="CU2734" s="76">
        <f>+CS2734-CT2734</f>
        <v>0</v>
      </c>
      <c r="CV2734" s="81">
        <f>+AE2734-AL2734-AT2734</f>
        <v>0</v>
      </c>
    </row>
    <row r="2735" spans="1:100">
      <c r="A2735" s="56" t="s">
        <v>915</v>
      </c>
      <c r="B2735" s="13">
        <v>83</v>
      </c>
      <c r="C2735" s="15" t="s">
        <v>402</v>
      </c>
      <c r="D2735" s="15" t="s">
        <v>403</v>
      </c>
      <c r="E2735" s="13"/>
      <c r="F2735" s="13"/>
      <c r="G2735" s="13" t="s">
        <v>264</v>
      </c>
      <c r="H2735" s="13">
        <v>8</v>
      </c>
      <c r="I2735" s="55">
        <v>114.83</v>
      </c>
      <c r="J2735" s="55">
        <v>37499</v>
      </c>
      <c r="K2735" s="15">
        <v>0</v>
      </c>
      <c r="L2735" s="15" t="s">
        <v>41</v>
      </c>
      <c r="M2735" s="62" t="s">
        <v>14</v>
      </c>
      <c r="N2735" s="56" t="s">
        <v>185</v>
      </c>
      <c r="O2735" s="56" t="s">
        <v>916</v>
      </c>
      <c r="P2735" s="62" t="s">
        <v>14</v>
      </c>
      <c r="Q2735" s="86" t="s">
        <v>917</v>
      </c>
      <c r="R2735" s="56" t="s">
        <v>918</v>
      </c>
      <c r="S2735" s="56" t="s">
        <v>465</v>
      </c>
      <c r="T2735" s="57" t="s">
        <v>264</v>
      </c>
      <c r="U2735" s="57">
        <v>8</v>
      </c>
      <c r="V2735" s="125">
        <v>114.83</v>
      </c>
      <c r="W2735" s="125" t="s">
        <v>1017</v>
      </c>
      <c r="X2735" s="65">
        <v>45518</v>
      </c>
      <c r="Y2735" s="65">
        <v>45520</v>
      </c>
      <c r="Z2735" s="69" t="s">
        <v>1080</v>
      </c>
      <c r="AA2735" s="322">
        <v>36500</v>
      </c>
      <c r="AB2735" s="56">
        <v>40</v>
      </c>
      <c r="AC2735" s="56">
        <v>0</v>
      </c>
      <c r="AD2735" s="65">
        <v>45520</v>
      </c>
      <c r="AE2735" s="117">
        <v>1500</v>
      </c>
      <c r="AF2735" s="117"/>
      <c r="AG2735" s="56" t="s">
        <v>441</v>
      </c>
      <c r="AH2735" s="65">
        <v>45520</v>
      </c>
      <c r="AI2735" s="65"/>
      <c r="AJ2735" s="65"/>
      <c r="AK2735" s="56" t="s">
        <v>920</v>
      </c>
      <c r="AL2735" s="58">
        <v>1500</v>
      </c>
      <c r="AN2735" s="58" t="s">
        <v>1321</v>
      </c>
      <c r="AP2735" s="58"/>
      <c r="AQ2735" s="58"/>
      <c r="AR2735" s="58"/>
      <c r="AW2735" s="103">
        <v>45520</v>
      </c>
      <c r="AX2735" s="97">
        <v>3056</v>
      </c>
      <c r="AY2735" s="97"/>
      <c r="AZ2735" s="97"/>
      <c r="BA2735" s="101">
        <v>1500</v>
      </c>
      <c r="BD2735" s="56"/>
      <c r="CS2735" s="58">
        <f>+AL2735+AT2735</f>
        <v>1500</v>
      </c>
      <c r="CT2735" s="76">
        <f>+BA2735+BG2735+BM2735+BS2735+BY2735+CE2735+CK2735+CQ2735</f>
        <v>1500</v>
      </c>
      <c r="CU2735" s="76">
        <f>+CS2735-CT2735</f>
        <v>0</v>
      </c>
      <c r="CV2735" s="81">
        <f>+AE2735-AL2735-AT2735</f>
        <v>0</v>
      </c>
    </row>
    <row r="2736" spans="1:100">
      <c r="A2736" s="56" t="s">
        <v>915</v>
      </c>
      <c r="B2736" s="13">
        <v>83</v>
      </c>
      <c r="C2736" s="15" t="s">
        <v>402</v>
      </c>
      <c r="D2736" s="15" t="s">
        <v>403</v>
      </c>
      <c r="E2736" s="13"/>
      <c r="F2736" s="13"/>
      <c r="G2736" s="13" t="s">
        <v>264</v>
      </c>
      <c r="H2736" s="13">
        <v>8</v>
      </c>
      <c r="I2736" s="55">
        <v>114.83</v>
      </c>
      <c r="J2736" s="55">
        <v>37499</v>
      </c>
      <c r="K2736" s="15">
        <v>0</v>
      </c>
      <c r="L2736" s="15" t="s">
        <v>41</v>
      </c>
      <c r="M2736" s="62" t="s">
        <v>14</v>
      </c>
      <c r="N2736" s="56" t="s">
        <v>185</v>
      </c>
      <c r="O2736" s="56" t="s">
        <v>916</v>
      </c>
      <c r="P2736" s="62" t="s">
        <v>14</v>
      </c>
      <c r="Q2736" s="86" t="s">
        <v>917</v>
      </c>
      <c r="R2736" s="56" t="s">
        <v>918</v>
      </c>
      <c r="S2736" s="56" t="s">
        <v>465</v>
      </c>
      <c r="T2736" s="57" t="s">
        <v>264</v>
      </c>
      <c r="U2736" s="57">
        <v>8</v>
      </c>
      <c r="V2736" s="125">
        <v>114.83</v>
      </c>
      <c r="W2736" s="125" t="s">
        <v>1017</v>
      </c>
      <c r="X2736" s="65">
        <v>45518</v>
      </c>
      <c r="Y2736" s="65">
        <v>45520</v>
      </c>
      <c r="Z2736" s="69" t="s">
        <v>1080</v>
      </c>
      <c r="AA2736" s="322">
        <v>36500</v>
      </c>
      <c r="AB2736" s="56">
        <v>40</v>
      </c>
      <c r="AC2736" s="56">
        <v>1</v>
      </c>
      <c r="AD2736" s="65">
        <v>45522</v>
      </c>
      <c r="AE2736" s="117">
        <v>1000</v>
      </c>
      <c r="AF2736" s="117"/>
      <c r="AG2736" s="56" t="s">
        <v>441</v>
      </c>
      <c r="AH2736" s="65">
        <v>45520</v>
      </c>
      <c r="AI2736" s="65"/>
      <c r="AJ2736" s="65"/>
      <c r="AK2736" s="56" t="s">
        <v>1316</v>
      </c>
      <c r="AL2736" s="58">
        <v>1000</v>
      </c>
      <c r="AN2736" s="58" t="s">
        <v>1322</v>
      </c>
      <c r="AP2736" s="58"/>
      <c r="AQ2736" s="58"/>
      <c r="AR2736" s="58"/>
      <c r="AW2736" s="103">
        <v>45520</v>
      </c>
      <c r="AX2736" s="97">
        <v>3058</v>
      </c>
      <c r="AY2736" s="97"/>
      <c r="AZ2736" s="97"/>
      <c r="BA2736" s="101">
        <v>480</v>
      </c>
      <c r="BC2736" s="103">
        <v>45520</v>
      </c>
      <c r="BD2736" s="97">
        <v>780505</v>
      </c>
      <c r="BE2736" s="162">
        <v>1945</v>
      </c>
      <c r="BF2736" s="97">
        <v>3.74</v>
      </c>
      <c r="BG2736" s="101">
        <f>+BE2736/BF2736</f>
        <v>520.05347593582883</v>
      </c>
      <c r="BH2736" s="101"/>
      <c r="CS2736" s="58">
        <f>+AL2736+AT2736</f>
        <v>1000</v>
      </c>
      <c r="CT2736" s="76">
        <f>+BA2736+BG2736+BM2736+BS2736+BY2736+CE2736+CK2736+CQ2736</f>
        <v>1000.0534759358288</v>
      </c>
      <c r="CU2736" s="76">
        <f>+CS2736-CT2736</f>
        <v>-5.3475935828828369E-2</v>
      </c>
      <c r="CV2736" s="81">
        <f>+AE2736-AL2736-AT2736</f>
        <v>0</v>
      </c>
    </row>
    <row r="2737" spans="1:100">
      <c r="A2737" s="56" t="s">
        <v>915</v>
      </c>
      <c r="B2737" s="13">
        <v>83</v>
      </c>
      <c r="C2737" s="15" t="s">
        <v>402</v>
      </c>
      <c r="D2737" s="15" t="s">
        <v>403</v>
      </c>
      <c r="E2737" s="13"/>
      <c r="F2737" s="13"/>
      <c r="G2737" s="13" t="s">
        <v>264</v>
      </c>
      <c r="H2737" s="13">
        <v>8</v>
      </c>
      <c r="I2737" s="55">
        <v>114.83</v>
      </c>
      <c r="J2737" s="55">
        <v>37499</v>
      </c>
      <c r="K2737" s="15">
        <v>0</v>
      </c>
      <c r="L2737" s="15" t="s">
        <v>41</v>
      </c>
      <c r="M2737" s="62" t="s">
        <v>14</v>
      </c>
      <c r="N2737" s="56" t="s">
        <v>185</v>
      </c>
      <c r="O2737" s="56" t="s">
        <v>916</v>
      </c>
      <c r="P2737" s="62" t="s">
        <v>14</v>
      </c>
      <c r="Q2737" s="86" t="s">
        <v>917</v>
      </c>
      <c r="R2737" s="56" t="s">
        <v>918</v>
      </c>
      <c r="S2737" s="56" t="s">
        <v>465</v>
      </c>
      <c r="T2737" s="57" t="s">
        <v>264</v>
      </c>
      <c r="U2737" s="57">
        <v>8</v>
      </c>
      <c r="V2737" s="125">
        <v>114.83</v>
      </c>
      <c r="W2737" s="125" t="s">
        <v>1017</v>
      </c>
      <c r="X2737" s="65">
        <v>45518</v>
      </c>
      <c r="Y2737" s="65">
        <v>45520</v>
      </c>
      <c r="Z2737" s="69" t="s">
        <v>1080</v>
      </c>
      <c r="AA2737" s="322">
        <v>36500</v>
      </c>
      <c r="AB2737" s="56">
        <v>40</v>
      </c>
      <c r="AC2737" s="56">
        <v>2</v>
      </c>
      <c r="AD2737" s="65">
        <v>45585</v>
      </c>
      <c r="AE2737" s="117">
        <v>500</v>
      </c>
      <c r="AF2737" s="117"/>
      <c r="AG2737" s="56" t="s">
        <v>441</v>
      </c>
      <c r="AH2737" s="65">
        <v>45591</v>
      </c>
      <c r="AI2737" s="65"/>
      <c r="AJ2737" s="65"/>
      <c r="AK2737" s="56" t="s">
        <v>1317</v>
      </c>
      <c r="AL2737" s="58">
        <v>500</v>
      </c>
      <c r="AN2737" s="58" t="s">
        <v>1323</v>
      </c>
      <c r="AP2737" s="58"/>
      <c r="AQ2737" s="58"/>
      <c r="AR2737" s="58"/>
      <c r="AW2737" s="103">
        <v>45591</v>
      </c>
      <c r="AX2737" s="97">
        <v>3320</v>
      </c>
      <c r="AY2737" s="97"/>
      <c r="AZ2737" s="97"/>
      <c r="BA2737" s="162">
        <v>500</v>
      </c>
      <c r="BD2737" s="56"/>
      <c r="CS2737" s="58">
        <f>+AL2737+AT2737</f>
        <v>500</v>
      </c>
      <c r="CT2737" s="76">
        <f>+BA2737+BG2737+BM2737+BS2737+BY2737+CE2737+CK2737+CQ2737</f>
        <v>500</v>
      </c>
      <c r="CU2737" s="76">
        <f>+CS2737-CT2737</f>
        <v>0</v>
      </c>
      <c r="CV2737" s="81">
        <f>+AE2737-AL2737-AT2737</f>
        <v>0</v>
      </c>
    </row>
    <row r="2738" spans="1:100">
      <c r="A2738" s="56" t="s">
        <v>915</v>
      </c>
      <c r="B2738" s="13">
        <v>83</v>
      </c>
      <c r="C2738" s="15" t="s">
        <v>402</v>
      </c>
      <c r="D2738" s="15" t="s">
        <v>403</v>
      </c>
      <c r="E2738" s="13"/>
      <c r="F2738" s="13"/>
      <c r="G2738" s="13" t="s">
        <v>264</v>
      </c>
      <c r="H2738" s="13">
        <v>8</v>
      </c>
      <c r="I2738" s="55">
        <v>114.83</v>
      </c>
      <c r="J2738" s="55">
        <v>37499</v>
      </c>
      <c r="K2738" s="15">
        <v>0</v>
      </c>
      <c r="L2738" s="15" t="s">
        <v>41</v>
      </c>
      <c r="M2738" s="62" t="s">
        <v>14</v>
      </c>
      <c r="N2738" s="56" t="s">
        <v>185</v>
      </c>
      <c r="O2738" s="56" t="s">
        <v>916</v>
      </c>
      <c r="P2738" s="62" t="s">
        <v>14</v>
      </c>
      <c r="Q2738" s="86" t="s">
        <v>917</v>
      </c>
      <c r="R2738" s="56" t="s">
        <v>918</v>
      </c>
      <c r="S2738" s="56" t="s">
        <v>465</v>
      </c>
      <c r="T2738" s="57" t="s">
        <v>264</v>
      </c>
      <c r="U2738" s="57">
        <v>8</v>
      </c>
      <c r="V2738" s="125">
        <v>114.83</v>
      </c>
      <c r="W2738" s="125" t="s">
        <v>1017</v>
      </c>
      <c r="X2738" s="65">
        <v>45518</v>
      </c>
      <c r="Y2738" s="65">
        <v>45520</v>
      </c>
      <c r="Z2738" s="69" t="s">
        <v>1080</v>
      </c>
      <c r="AA2738" s="322">
        <v>36500</v>
      </c>
      <c r="AB2738" s="56">
        <v>40</v>
      </c>
      <c r="AC2738" s="56">
        <v>3</v>
      </c>
      <c r="AD2738" s="65">
        <v>45616</v>
      </c>
      <c r="AE2738" s="117">
        <v>500</v>
      </c>
      <c r="AF2738" s="117"/>
      <c r="AG2738" s="56" t="s">
        <v>441</v>
      </c>
      <c r="AH2738" s="65">
        <v>45607</v>
      </c>
      <c r="AI2738" s="65"/>
      <c r="AJ2738" s="65"/>
      <c r="AK2738" s="56" t="s">
        <v>1318</v>
      </c>
      <c r="AL2738" s="58">
        <v>500</v>
      </c>
      <c r="AN2738" s="58" t="s">
        <v>1324</v>
      </c>
      <c r="AP2738" s="58"/>
      <c r="AQ2738" s="58"/>
      <c r="AR2738" s="58"/>
      <c r="AW2738" s="103">
        <v>45607</v>
      </c>
      <c r="AX2738" s="97">
        <v>3400</v>
      </c>
      <c r="AY2738" s="97"/>
      <c r="AZ2738" s="97"/>
      <c r="BA2738" s="162">
        <v>500</v>
      </c>
      <c r="BD2738" s="56"/>
      <c r="CS2738" s="58">
        <f>+AL2738+AT2738</f>
        <v>500</v>
      </c>
      <c r="CT2738" s="76">
        <f>+BA2738+BG2738+BM2738+BS2738+BY2738+CE2738+CK2738+CQ2738</f>
        <v>500</v>
      </c>
      <c r="CU2738" s="76">
        <f>+CS2738-CT2738</f>
        <v>0</v>
      </c>
      <c r="CV2738" s="81">
        <f>+AE2738-AL2738-AT2738</f>
        <v>0</v>
      </c>
    </row>
    <row r="2739" spans="1:100">
      <c r="A2739" s="56" t="s">
        <v>915</v>
      </c>
      <c r="B2739" s="13">
        <v>83</v>
      </c>
      <c r="C2739" s="15" t="s">
        <v>402</v>
      </c>
      <c r="D2739" s="15" t="s">
        <v>403</v>
      </c>
      <c r="E2739" s="13"/>
      <c r="F2739" s="13"/>
      <c r="G2739" s="13" t="s">
        <v>264</v>
      </c>
      <c r="H2739" s="13">
        <v>8</v>
      </c>
      <c r="I2739" s="55">
        <v>114.83</v>
      </c>
      <c r="J2739" s="55">
        <v>37499</v>
      </c>
      <c r="K2739" s="15">
        <v>0</v>
      </c>
      <c r="L2739" s="15" t="s">
        <v>41</v>
      </c>
      <c r="M2739" s="62" t="s">
        <v>14</v>
      </c>
      <c r="N2739" s="56">
        <v>25772230</v>
      </c>
      <c r="O2739" s="56" t="s">
        <v>916</v>
      </c>
      <c r="P2739" s="62" t="s">
        <v>14</v>
      </c>
      <c r="Q2739" s="86" t="s">
        <v>917</v>
      </c>
      <c r="R2739" s="56" t="s">
        <v>918</v>
      </c>
      <c r="S2739" s="56" t="s">
        <v>465</v>
      </c>
      <c r="T2739" s="57" t="s">
        <v>264</v>
      </c>
      <c r="U2739" s="57">
        <v>8</v>
      </c>
      <c r="V2739" s="125">
        <v>114.83</v>
      </c>
      <c r="W2739" s="125" t="s">
        <v>1017</v>
      </c>
      <c r="X2739" s="65">
        <v>45518</v>
      </c>
      <c r="Y2739" s="65">
        <v>45520</v>
      </c>
      <c r="Z2739" s="69" t="s">
        <v>1080</v>
      </c>
      <c r="AA2739" s="322">
        <v>36500</v>
      </c>
      <c r="AB2739" s="56">
        <v>40</v>
      </c>
      <c r="AC2739" s="56">
        <v>4</v>
      </c>
      <c r="AD2739" s="65">
        <v>45646</v>
      </c>
      <c r="AE2739" s="117">
        <v>500</v>
      </c>
      <c r="AF2739" s="117"/>
      <c r="AG2739" s="56" t="s">
        <v>441</v>
      </c>
      <c r="AH2739" s="65">
        <v>45645</v>
      </c>
      <c r="AI2739" s="65"/>
      <c r="AJ2739" s="65"/>
      <c r="AK2739" s="56" t="s">
        <v>1319</v>
      </c>
      <c r="AL2739" s="58">
        <v>500</v>
      </c>
      <c r="AN2739" s="58" t="s">
        <v>1325</v>
      </c>
      <c r="AP2739" s="58"/>
      <c r="AQ2739" s="58"/>
      <c r="AR2739" s="58"/>
      <c r="AW2739" s="103">
        <v>45646</v>
      </c>
      <c r="AX2739" s="97">
        <v>3515</v>
      </c>
      <c r="AY2739" s="97"/>
      <c r="AZ2739" s="97"/>
      <c r="BA2739" s="162">
        <v>500</v>
      </c>
      <c r="BD2739" s="56"/>
      <c r="CS2739" s="58">
        <f>+AL2739+AT2739</f>
        <v>500</v>
      </c>
      <c r="CT2739" s="76">
        <f>+BA2739+BG2739+BM2739+BS2739+BY2739+CE2739+CK2739+CQ2739</f>
        <v>500</v>
      </c>
      <c r="CU2739" s="76">
        <f>+CS2739-CT2739</f>
        <v>0</v>
      </c>
      <c r="CV2739" s="81">
        <f>+AE2739-AL2739-AT2739</f>
        <v>0</v>
      </c>
    </row>
    <row r="2740" spans="1:100">
      <c r="A2740" s="56" t="s">
        <v>915</v>
      </c>
      <c r="B2740" s="13">
        <v>83</v>
      </c>
      <c r="C2740" s="15" t="s">
        <v>402</v>
      </c>
      <c r="D2740" s="15" t="s">
        <v>403</v>
      </c>
      <c r="E2740" s="13"/>
      <c r="F2740" s="13"/>
      <c r="G2740" s="13" t="s">
        <v>264</v>
      </c>
      <c r="H2740" s="13">
        <v>8</v>
      </c>
      <c r="I2740" s="55">
        <v>114.83</v>
      </c>
      <c r="J2740" s="55">
        <v>37499</v>
      </c>
      <c r="K2740" s="15">
        <v>0</v>
      </c>
      <c r="L2740" s="15" t="s">
        <v>41</v>
      </c>
      <c r="M2740" s="62" t="s">
        <v>14</v>
      </c>
      <c r="N2740" s="56" t="s">
        <v>185</v>
      </c>
      <c r="O2740" s="56" t="s">
        <v>916</v>
      </c>
      <c r="P2740" s="62" t="s">
        <v>14</v>
      </c>
      <c r="Q2740" s="86" t="s">
        <v>917</v>
      </c>
      <c r="R2740" s="56" t="s">
        <v>918</v>
      </c>
      <c r="S2740" s="56" t="s">
        <v>465</v>
      </c>
      <c r="T2740" s="57" t="s">
        <v>264</v>
      </c>
      <c r="U2740" s="57">
        <v>8</v>
      </c>
      <c r="V2740" s="125">
        <v>114.83</v>
      </c>
      <c r="W2740" s="125" t="s">
        <v>1017</v>
      </c>
      <c r="X2740" s="65">
        <v>45518</v>
      </c>
      <c r="Y2740" s="65">
        <v>45520</v>
      </c>
      <c r="Z2740" s="69" t="s">
        <v>1080</v>
      </c>
      <c r="AA2740" s="322">
        <v>36500</v>
      </c>
      <c r="AB2740" s="56">
        <v>40</v>
      </c>
      <c r="AC2740" s="56">
        <v>5</v>
      </c>
      <c r="AD2740" s="65">
        <v>45677</v>
      </c>
      <c r="AE2740" s="117">
        <v>500</v>
      </c>
      <c r="AF2740" s="117"/>
      <c r="AG2740" s="56" t="s">
        <v>441</v>
      </c>
      <c r="AH2740" s="65">
        <v>45684</v>
      </c>
      <c r="AI2740" s="65"/>
      <c r="AJ2740" s="65"/>
      <c r="AK2740" s="56" t="s">
        <v>1326</v>
      </c>
      <c r="AL2740" s="58">
        <v>500</v>
      </c>
      <c r="AN2740" s="58" t="s">
        <v>1335</v>
      </c>
      <c r="AP2740" s="58"/>
      <c r="AQ2740" s="58"/>
      <c r="AR2740" s="58"/>
      <c r="AW2740" s="103">
        <v>45685</v>
      </c>
      <c r="AX2740" s="97">
        <v>3656</v>
      </c>
      <c r="AY2740" s="97"/>
      <c r="AZ2740" s="97"/>
      <c r="BA2740" s="162">
        <v>500</v>
      </c>
      <c r="BD2740" s="56"/>
      <c r="CS2740" s="58">
        <f>+AL2740+AT2740</f>
        <v>500</v>
      </c>
      <c r="CT2740" s="76">
        <f>+BA2740+BG2740+BM2740+BS2740+BY2740+CE2740+CK2740+CQ2740</f>
        <v>500</v>
      </c>
      <c r="CU2740" s="76">
        <f>+CS2740-CT2740</f>
        <v>0</v>
      </c>
      <c r="CV2740" s="81">
        <f>+AE2740-AL2740-AT2740</f>
        <v>0</v>
      </c>
    </row>
    <row r="2741" spans="1:100">
      <c r="A2741" s="56" t="s">
        <v>915</v>
      </c>
      <c r="B2741" s="13">
        <v>83</v>
      </c>
      <c r="C2741" s="15" t="s">
        <v>402</v>
      </c>
      <c r="D2741" s="15" t="s">
        <v>403</v>
      </c>
      <c r="E2741" s="13"/>
      <c r="F2741" s="13"/>
      <c r="G2741" s="13" t="s">
        <v>264</v>
      </c>
      <c r="H2741" s="13">
        <v>8</v>
      </c>
      <c r="I2741" s="55">
        <v>114.83</v>
      </c>
      <c r="J2741" s="55">
        <v>37499</v>
      </c>
      <c r="K2741" s="15">
        <v>0</v>
      </c>
      <c r="L2741" s="15" t="s">
        <v>41</v>
      </c>
      <c r="M2741" s="62" t="s">
        <v>14</v>
      </c>
      <c r="N2741" s="56" t="s">
        <v>185</v>
      </c>
      <c r="O2741" s="56" t="s">
        <v>916</v>
      </c>
      <c r="P2741" s="62" t="s">
        <v>14</v>
      </c>
      <c r="Q2741" s="86" t="s">
        <v>917</v>
      </c>
      <c r="R2741" s="56" t="s">
        <v>918</v>
      </c>
      <c r="S2741" s="56" t="s">
        <v>465</v>
      </c>
      <c r="T2741" s="57" t="s">
        <v>264</v>
      </c>
      <c r="U2741" s="57">
        <v>8</v>
      </c>
      <c r="V2741" s="125">
        <v>114.83</v>
      </c>
      <c r="W2741" s="125" t="s">
        <v>1017</v>
      </c>
      <c r="X2741" s="65">
        <v>45518</v>
      </c>
      <c r="Y2741" s="65">
        <v>45520</v>
      </c>
      <c r="Z2741" s="69" t="s">
        <v>1080</v>
      </c>
      <c r="AA2741" s="322">
        <v>36500</v>
      </c>
      <c r="AB2741" s="56">
        <v>40</v>
      </c>
      <c r="AC2741" s="56">
        <v>6</v>
      </c>
      <c r="AD2741" s="65">
        <v>45708</v>
      </c>
      <c r="AE2741" s="117">
        <v>500</v>
      </c>
      <c r="AF2741" s="117"/>
      <c r="AG2741" s="56" t="s">
        <v>441</v>
      </c>
      <c r="AH2741" s="65">
        <v>45715</v>
      </c>
      <c r="AI2741" s="65"/>
      <c r="AJ2741" s="65"/>
      <c r="AK2741" s="56" t="s">
        <v>1327</v>
      </c>
      <c r="AL2741" s="58">
        <v>500</v>
      </c>
      <c r="AN2741" s="58" t="s">
        <v>1336</v>
      </c>
      <c r="AP2741" s="58"/>
      <c r="AQ2741" s="58"/>
      <c r="AR2741" s="58"/>
      <c r="AW2741" s="103">
        <v>45716</v>
      </c>
      <c r="AX2741" s="97">
        <v>3821</v>
      </c>
      <c r="AY2741" s="97"/>
      <c r="AZ2741" s="97"/>
      <c r="BA2741" s="101">
        <v>500</v>
      </c>
      <c r="BD2741" s="56"/>
      <c r="CS2741" s="58">
        <f>+AL2741+AT2741</f>
        <v>500</v>
      </c>
      <c r="CT2741" s="76">
        <f>+BA2741+BG2741+BM2741+BS2741+BY2741+CE2741+CK2741+CQ2741</f>
        <v>500</v>
      </c>
      <c r="CU2741" s="76">
        <f>+CS2741-CT2741</f>
        <v>0</v>
      </c>
      <c r="CV2741" s="81">
        <f>+AE2741-AL2741-AT2741</f>
        <v>0</v>
      </c>
    </row>
    <row r="2742" spans="1:100">
      <c r="A2742" s="56" t="s">
        <v>915</v>
      </c>
      <c r="B2742" s="13">
        <v>83</v>
      </c>
      <c r="C2742" s="15" t="s">
        <v>402</v>
      </c>
      <c r="D2742" s="15" t="s">
        <v>403</v>
      </c>
      <c r="E2742" s="13"/>
      <c r="F2742" s="13"/>
      <c r="G2742" s="13" t="s">
        <v>264</v>
      </c>
      <c r="H2742" s="13">
        <v>8</v>
      </c>
      <c r="I2742" s="55">
        <v>114.83</v>
      </c>
      <c r="J2742" s="55">
        <v>37499</v>
      </c>
      <c r="K2742" s="15">
        <v>0</v>
      </c>
      <c r="L2742" s="15" t="s">
        <v>41</v>
      </c>
      <c r="M2742" s="62" t="s">
        <v>14</v>
      </c>
      <c r="N2742" s="56" t="s">
        <v>185</v>
      </c>
      <c r="O2742" s="56" t="s">
        <v>916</v>
      </c>
      <c r="P2742" s="62" t="s">
        <v>14</v>
      </c>
      <c r="Q2742" s="86" t="s">
        <v>917</v>
      </c>
      <c r="R2742" s="56" t="s">
        <v>918</v>
      </c>
      <c r="S2742" s="56" t="s">
        <v>465</v>
      </c>
      <c r="T2742" s="57" t="s">
        <v>264</v>
      </c>
      <c r="U2742" s="57">
        <v>8</v>
      </c>
      <c r="V2742" s="125">
        <v>114.83</v>
      </c>
      <c r="W2742" s="125" t="s">
        <v>1017</v>
      </c>
      <c r="X2742" s="65">
        <v>45518</v>
      </c>
      <c r="Y2742" s="65">
        <v>45520</v>
      </c>
      <c r="Z2742" s="69" t="s">
        <v>1080</v>
      </c>
      <c r="AA2742" s="322">
        <v>36500</v>
      </c>
      <c r="AB2742" s="56">
        <v>40</v>
      </c>
      <c r="AC2742" s="56">
        <v>7</v>
      </c>
      <c r="AD2742" s="65">
        <v>45736</v>
      </c>
      <c r="AE2742" s="117">
        <v>500</v>
      </c>
      <c r="AF2742" s="117"/>
      <c r="AG2742" s="56" t="s">
        <v>441</v>
      </c>
      <c r="AH2742" s="65">
        <v>45744</v>
      </c>
      <c r="AI2742" s="65"/>
      <c r="AJ2742" s="65"/>
      <c r="AK2742" s="56" t="s">
        <v>1328</v>
      </c>
      <c r="AL2742" s="58">
        <v>500</v>
      </c>
      <c r="AN2742" s="58" t="s">
        <v>1337</v>
      </c>
      <c r="AP2742" s="58"/>
      <c r="AQ2742" s="58"/>
      <c r="AR2742" s="58"/>
      <c r="AW2742" s="103">
        <v>45745</v>
      </c>
      <c r="AX2742" s="97">
        <v>3942</v>
      </c>
      <c r="AY2742" s="97"/>
      <c r="AZ2742" s="97"/>
      <c r="BA2742" s="162">
        <v>500</v>
      </c>
      <c r="BD2742" s="56"/>
      <c r="CS2742" s="58">
        <f>+AL2742+AT2742</f>
        <v>500</v>
      </c>
      <c r="CT2742" s="76">
        <f>+BA2742+BG2742+BM2742+BS2742+BY2742+CE2742+CK2742+CQ2742</f>
        <v>500</v>
      </c>
      <c r="CU2742" s="76">
        <f>+CS2742-CT2742</f>
        <v>0</v>
      </c>
      <c r="CV2742" s="81">
        <f>+AE2742-AL2742-AT2742</f>
        <v>0</v>
      </c>
    </row>
    <row r="2743" spans="1:100">
      <c r="A2743" s="56" t="s">
        <v>915</v>
      </c>
      <c r="B2743" s="13">
        <v>83</v>
      </c>
      <c r="C2743" s="15" t="s">
        <v>402</v>
      </c>
      <c r="D2743" s="15" t="s">
        <v>403</v>
      </c>
      <c r="E2743" s="13"/>
      <c r="F2743" s="13"/>
      <c r="G2743" s="13" t="s">
        <v>264</v>
      </c>
      <c r="H2743" s="13">
        <v>8</v>
      </c>
      <c r="I2743" s="55">
        <v>114.83</v>
      </c>
      <c r="J2743" s="55">
        <v>37499</v>
      </c>
      <c r="K2743" s="15">
        <v>0</v>
      </c>
      <c r="L2743" s="15" t="s">
        <v>41</v>
      </c>
      <c r="M2743" s="62" t="s">
        <v>14</v>
      </c>
      <c r="N2743" s="56" t="s">
        <v>185</v>
      </c>
      <c r="O2743" s="56" t="s">
        <v>916</v>
      </c>
      <c r="P2743" s="62" t="s">
        <v>14</v>
      </c>
      <c r="Q2743" s="86" t="s">
        <v>917</v>
      </c>
      <c r="R2743" s="56" t="s">
        <v>918</v>
      </c>
      <c r="S2743" s="56" t="s">
        <v>465</v>
      </c>
      <c r="T2743" s="57" t="s">
        <v>264</v>
      </c>
      <c r="U2743" s="57">
        <v>8</v>
      </c>
      <c r="V2743" s="125">
        <v>114.83</v>
      </c>
      <c r="W2743" s="125" t="s">
        <v>1017</v>
      </c>
      <c r="X2743" s="65">
        <v>45518</v>
      </c>
      <c r="Y2743" s="65">
        <v>45520</v>
      </c>
      <c r="Z2743" s="69" t="s">
        <v>1080</v>
      </c>
      <c r="AA2743" s="322">
        <v>36500</v>
      </c>
      <c r="AB2743" s="56">
        <v>40</v>
      </c>
      <c r="AC2743" s="56">
        <v>8</v>
      </c>
      <c r="AD2743" s="65">
        <v>45767</v>
      </c>
      <c r="AE2743" s="117">
        <v>500</v>
      </c>
      <c r="AF2743" s="117"/>
      <c r="AG2743" s="56" t="s">
        <v>441</v>
      </c>
      <c r="AH2743" s="65">
        <v>45772</v>
      </c>
      <c r="AI2743" s="65"/>
      <c r="AJ2743" s="65"/>
      <c r="AK2743" s="56" t="s">
        <v>1329</v>
      </c>
      <c r="AL2743" s="58">
        <v>500</v>
      </c>
      <c r="AN2743" s="58" t="s">
        <v>1338</v>
      </c>
      <c r="AP2743" s="58"/>
      <c r="AQ2743" s="58"/>
      <c r="AR2743" s="58"/>
      <c r="AW2743" s="103">
        <v>45773</v>
      </c>
      <c r="AX2743" s="97">
        <v>4069</v>
      </c>
      <c r="AY2743" s="97"/>
      <c r="AZ2743" s="97"/>
      <c r="BA2743" s="162">
        <v>500</v>
      </c>
      <c r="BD2743" s="56"/>
      <c r="CS2743" s="58">
        <f>+AL2743+AT2743</f>
        <v>500</v>
      </c>
      <c r="CT2743" s="76">
        <f>+BA2743+BG2743+BM2743+BS2743+BY2743+CE2743+CK2743+CQ2743</f>
        <v>500</v>
      </c>
      <c r="CU2743" s="76">
        <f>+CS2743-CT2743</f>
        <v>0</v>
      </c>
      <c r="CV2743" s="81">
        <f>+AE2743-AL2743-AT2743</f>
        <v>0</v>
      </c>
    </row>
    <row r="2744" spans="1:100">
      <c r="A2744" s="56" t="s">
        <v>915</v>
      </c>
      <c r="B2744" s="13">
        <v>83</v>
      </c>
      <c r="C2744" s="15" t="s">
        <v>402</v>
      </c>
      <c r="D2744" s="15" t="s">
        <v>403</v>
      </c>
      <c r="E2744" s="13"/>
      <c r="F2744" s="13"/>
      <c r="G2744" s="13" t="s">
        <v>264</v>
      </c>
      <c r="H2744" s="13">
        <v>8</v>
      </c>
      <c r="I2744" s="55">
        <v>114.83</v>
      </c>
      <c r="J2744" s="55">
        <v>37499</v>
      </c>
      <c r="K2744" s="15">
        <v>0</v>
      </c>
      <c r="L2744" s="15" t="s">
        <v>41</v>
      </c>
      <c r="M2744" s="62" t="s">
        <v>14</v>
      </c>
      <c r="N2744" s="56" t="s">
        <v>185</v>
      </c>
      <c r="O2744" s="56" t="s">
        <v>916</v>
      </c>
      <c r="P2744" s="62" t="s">
        <v>14</v>
      </c>
      <c r="Q2744" s="86" t="s">
        <v>917</v>
      </c>
      <c r="R2744" s="56" t="s">
        <v>918</v>
      </c>
      <c r="S2744" s="56" t="s">
        <v>465</v>
      </c>
      <c r="T2744" s="57" t="s">
        <v>264</v>
      </c>
      <c r="U2744" s="57">
        <v>8</v>
      </c>
      <c r="V2744" s="125">
        <v>114.83</v>
      </c>
      <c r="W2744" s="125" t="s">
        <v>1017</v>
      </c>
      <c r="X2744" s="65">
        <v>45518</v>
      </c>
      <c r="Y2744" s="65">
        <v>45520</v>
      </c>
      <c r="Z2744" s="69" t="s">
        <v>1080</v>
      </c>
      <c r="AA2744" s="322">
        <v>36500</v>
      </c>
      <c r="AB2744" s="56">
        <v>40</v>
      </c>
      <c r="AC2744" s="56">
        <v>9</v>
      </c>
      <c r="AD2744" s="65">
        <v>45797</v>
      </c>
      <c r="AE2744" s="117">
        <v>500</v>
      </c>
      <c r="AF2744" s="117"/>
      <c r="AG2744" s="56" t="s">
        <v>441</v>
      </c>
      <c r="AH2744" s="65">
        <v>45796</v>
      </c>
      <c r="AI2744" s="65"/>
      <c r="AJ2744" s="65"/>
      <c r="AK2744" s="56" t="s">
        <v>1330</v>
      </c>
      <c r="AL2744" s="58">
        <v>500</v>
      </c>
      <c r="AN2744" s="58" t="s">
        <v>1339</v>
      </c>
      <c r="AP2744" s="58"/>
      <c r="AQ2744" s="58"/>
      <c r="AR2744" s="58"/>
      <c r="AW2744" s="103">
        <v>45794</v>
      </c>
      <c r="AX2744" s="97">
        <v>4184</v>
      </c>
      <c r="AY2744" s="97"/>
      <c r="AZ2744" s="97"/>
      <c r="BA2744" s="162">
        <v>500</v>
      </c>
      <c r="BD2744" s="56"/>
      <c r="CS2744" s="58">
        <f>+AL2744+AT2744</f>
        <v>500</v>
      </c>
      <c r="CT2744" s="76">
        <f>+BA2744+BG2744+BM2744+BS2744+BY2744+CE2744+CK2744+CQ2744</f>
        <v>500</v>
      </c>
      <c r="CU2744" s="76">
        <f>+CS2744-CT2744</f>
        <v>0</v>
      </c>
      <c r="CV2744" s="81">
        <f>+AE2744-AL2744-AT2744</f>
        <v>0</v>
      </c>
    </row>
    <row r="2745" spans="1:100">
      <c r="A2745" s="56" t="s">
        <v>915</v>
      </c>
      <c r="B2745" s="13">
        <v>83</v>
      </c>
      <c r="C2745" s="15" t="s">
        <v>402</v>
      </c>
      <c r="D2745" s="15" t="s">
        <v>403</v>
      </c>
      <c r="E2745" s="13"/>
      <c r="F2745" s="13"/>
      <c r="G2745" s="13" t="s">
        <v>264</v>
      </c>
      <c r="H2745" s="13">
        <v>8</v>
      </c>
      <c r="I2745" s="55">
        <v>114.83</v>
      </c>
      <c r="J2745" s="55">
        <v>37499</v>
      </c>
      <c r="K2745" s="15">
        <v>0</v>
      </c>
      <c r="L2745" s="15" t="s">
        <v>41</v>
      </c>
      <c r="M2745" s="62" t="s">
        <v>14</v>
      </c>
      <c r="N2745" s="56" t="s">
        <v>185</v>
      </c>
      <c r="O2745" s="56" t="s">
        <v>916</v>
      </c>
      <c r="P2745" s="62" t="s">
        <v>14</v>
      </c>
      <c r="Q2745" s="86" t="s">
        <v>917</v>
      </c>
      <c r="R2745" s="56" t="s">
        <v>918</v>
      </c>
      <c r="S2745" s="56" t="s">
        <v>465</v>
      </c>
      <c r="T2745" s="57" t="s">
        <v>264</v>
      </c>
      <c r="U2745" s="57">
        <v>8</v>
      </c>
      <c r="V2745" s="125">
        <v>114.83</v>
      </c>
      <c r="W2745" s="125" t="s">
        <v>1017</v>
      </c>
      <c r="X2745" s="65">
        <v>45518</v>
      </c>
      <c r="Y2745" s="65">
        <v>45520</v>
      </c>
      <c r="Z2745" s="69" t="s">
        <v>1080</v>
      </c>
      <c r="AA2745" s="322">
        <v>36500</v>
      </c>
      <c r="AB2745" s="56">
        <v>40</v>
      </c>
      <c r="AC2745" s="56">
        <v>10</v>
      </c>
      <c r="AD2745" s="65">
        <v>45828</v>
      </c>
      <c r="AE2745" s="117">
        <v>500</v>
      </c>
      <c r="AF2745" s="117"/>
      <c r="AG2745" s="56" t="s">
        <v>441</v>
      </c>
      <c r="AH2745" s="65">
        <v>45833</v>
      </c>
      <c r="AI2745" s="65"/>
      <c r="AJ2745" s="65"/>
      <c r="AK2745" s="56" t="s">
        <v>1331</v>
      </c>
      <c r="AL2745" s="58">
        <v>500</v>
      </c>
      <c r="AN2745" s="58" t="s">
        <v>1340</v>
      </c>
      <c r="AP2745" s="58"/>
      <c r="AQ2745" s="58"/>
      <c r="AR2745" s="58"/>
      <c r="AW2745" s="103">
        <v>45834</v>
      </c>
      <c r="AX2745" s="97">
        <v>4341</v>
      </c>
      <c r="AY2745" s="97"/>
      <c r="AZ2745" s="97"/>
      <c r="BA2745" s="162">
        <v>500</v>
      </c>
      <c r="BD2745" s="56"/>
      <c r="CS2745" s="58">
        <f>+AL2745+AT2745</f>
        <v>500</v>
      </c>
      <c r="CT2745" s="76">
        <f>+BA2745+BG2745+BM2745+BS2745+BY2745+CE2745+CK2745+CQ2745</f>
        <v>500</v>
      </c>
      <c r="CU2745" s="76">
        <f>+CS2745-CT2745</f>
        <v>0</v>
      </c>
      <c r="CV2745" s="81">
        <f>+AE2745-AL2745-AT2745</f>
        <v>0</v>
      </c>
    </row>
    <row r="2746" spans="1:100">
      <c r="A2746" s="56" t="s">
        <v>915</v>
      </c>
      <c r="B2746" s="13">
        <v>83</v>
      </c>
      <c r="C2746" s="15" t="s">
        <v>402</v>
      </c>
      <c r="D2746" s="15" t="s">
        <v>403</v>
      </c>
      <c r="E2746" s="13"/>
      <c r="F2746" s="13"/>
      <c r="G2746" s="13" t="s">
        <v>264</v>
      </c>
      <c r="H2746" s="13">
        <v>8</v>
      </c>
      <c r="I2746" s="55">
        <v>114.83</v>
      </c>
      <c r="J2746" s="55">
        <v>37499</v>
      </c>
      <c r="K2746" s="15">
        <v>0</v>
      </c>
      <c r="L2746" s="15" t="s">
        <v>41</v>
      </c>
      <c r="M2746" s="62" t="s">
        <v>14</v>
      </c>
      <c r="N2746" s="56" t="s">
        <v>185</v>
      </c>
      <c r="O2746" s="56" t="s">
        <v>916</v>
      </c>
      <c r="P2746" s="62" t="s">
        <v>14</v>
      </c>
      <c r="Q2746" s="86" t="s">
        <v>917</v>
      </c>
      <c r="R2746" s="56" t="s">
        <v>918</v>
      </c>
      <c r="S2746" s="56" t="s">
        <v>465</v>
      </c>
      <c r="T2746" s="57" t="s">
        <v>264</v>
      </c>
      <c r="U2746" s="57">
        <v>8</v>
      </c>
      <c r="V2746" s="125">
        <v>114.83</v>
      </c>
      <c r="W2746" s="125" t="s">
        <v>1017</v>
      </c>
      <c r="X2746" s="65">
        <v>45518</v>
      </c>
      <c r="Y2746" s="65">
        <v>45520</v>
      </c>
      <c r="Z2746" s="69" t="s">
        <v>1080</v>
      </c>
      <c r="AA2746" s="322">
        <v>36500</v>
      </c>
      <c r="AB2746" s="56">
        <v>40</v>
      </c>
      <c r="AC2746" s="56">
        <v>11</v>
      </c>
      <c r="AD2746" s="65">
        <v>45858</v>
      </c>
      <c r="AE2746" s="117">
        <v>500</v>
      </c>
      <c r="AF2746" s="117"/>
      <c r="AG2746" s="56" t="s">
        <v>441</v>
      </c>
      <c r="AH2746" s="65">
        <v>45864</v>
      </c>
      <c r="AI2746" s="65"/>
      <c r="AJ2746" s="65"/>
      <c r="AK2746" s="56" t="s">
        <v>1332</v>
      </c>
      <c r="AL2746" s="58">
        <v>500</v>
      </c>
      <c r="AN2746" s="58" t="s">
        <v>1341</v>
      </c>
      <c r="AP2746" s="58"/>
      <c r="AQ2746" s="58"/>
      <c r="AR2746" s="58"/>
      <c r="AW2746" s="103">
        <v>45864</v>
      </c>
      <c r="AX2746" s="97">
        <v>4477</v>
      </c>
      <c r="AY2746" s="97"/>
      <c r="AZ2746" s="97"/>
      <c r="BA2746" s="162">
        <v>500</v>
      </c>
      <c r="BD2746" s="56"/>
      <c r="CS2746" s="58">
        <f>+AL2746+AT2746</f>
        <v>500</v>
      </c>
      <c r="CT2746" s="76">
        <f>+BA2746+BG2746+BM2746+BS2746+BY2746+CE2746+CK2746+CQ2746</f>
        <v>500</v>
      </c>
      <c r="CU2746" s="76">
        <f>+CS2746-CT2746</f>
        <v>0</v>
      </c>
      <c r="CV2746" s="81">
        <f>+AE2746-AL2746-AT2746</f>
        <v>0</v>
      </c>
    </row>
    <row r="2747" spans="1:100">
      <c r="A2747" s="56" t="s">
        <v>915</v>
      </c>
      <c r="B2747" s="13">
        <v>83</v>
      </c>
      <c r="C2747" s="15" t="s">
        <v>402</v>
      </c>
      <c r="D2747" s="15" t="s">
        <v>403</v>
      </c>
      <c r="E2747" s="13"/>
      <c r="F2747" s="13"/>
      <c r="G2747" s="13" t="s">
        <v>264</v>
      </c>
      <c r="H2747" s="13">
        <v>8</v>
      </c>
      <c r="I2747" s="55">
        <v>114.83</v>
      </c>
      <c r="J2747" s="55">
        <v>37499</v>
      </c>
      <c r="K2747" s="15">
        <v>0</v>
      </c>
      <c r="L2747" s="15" t="s">
        <v>41</v>
      </c>
      <c r="M2747" s="62" t="s">
        <v>14</v>
      </c>
      <c r="N2747" s="56" t="s">
        <v>185</v>
      </c>
      <c r="O2747" s="56" t="s">
        <v>916</v>
      </c>
      <c r="P2747" s="62" t="s">
        <v>14</v>
      </c>
      <c r="Q2747" s="86" t="s">
        <v>917</v>
      </c>
      <c r="R2747" s="56" t="s">
        <v>918</v>
      </c>
      <c r="S2747" s="56" t="s">
        <v>465</v>
      </c>
      <c r="T2747" s="57" t="s">
        <v>264</v>
      </c>
      <c r="U2747" s="57">
        <v>8</v>
      </c>
      <c r="V2747" s="125">
        <v>114.83</v>
      </c>
      <c r="W2747" s="125" t="s">
        <v>1017</v>
      </c>
      <c r="X2747" s="65">
        <v>45518</v>
      </c>
      <c r="Y2747" s="65">
        <v>45520</v>
      </c>
      <c r="Z2747" s="69" t="s">
        <v>1080</v>
      </c>
      <c r="AA2747" s="322">
        <v>36500</v>
      </c>
      <c r="AB2747" s="56">
        <v>40</v>
      </c>
      <c r="AC2747" s="56">
        <v>12</v>
      </c>
      <c r="AD2747" s="65">
        <v>45889</v>
      </c>
      <c r="AE2747" s="117">
        <v>500</v>
      </c>
      <c r="AF2747" s="117"/>
      <c r="AG2747" s="56" t="s">
        <v>441</v>
      </c>
      <c r="AH2747" s="65">
        <v>45901</v>
      </c>
      <c r="AI2747" s="65"/>
      <c r="AJ2747" s="65"/>
      <c r="AK2747" s="56" t="s">
        <v>1333</v>
      </c>
      <c r="AL2747" s="58">
        <v>500</v>
      </c>
      <c r="AN2747" s="58" t="s">
        <v>1342</v>
      </c>
      <c r="AP2747" s="58"/>
      <c r="AQ2747" s="58"/>
      <c r="AR2747" s="58"/>
      <c r="AW2747" s="103">
        <v>45901</v>
      </c>
      <c r="AX2747" s="102">
        <v>4638</v>
      </c>
      <c r="AY2747" s="97"/>
      <c r="AZ2747" s="97"/>
      <c r="BA2747" s="101">
        <v>500</v>
      </c>
      <c r="BD2747" s="56"/>
      <c r="CS2747" s="58">
        <f>+AL2747+AT2747</f>
        <v>500</v>
      </c>
      <c r="CT2747" s="76">
        <f>+BA2747+BG2747+BM2747+BS2747+BY2747+CE2747+CK2747+CQ2747</f>
        <v>500</v>
      </c>
      <c r="CU2747" s="76">
        <f>+CS2747-CT2747</f>
        <v>0</v>
      </c>
      <c r="CV2747" s="81">
        <f>+AE2747-AL2747-AT2747</f>
        <v>0</v>
      </c>
    </row>
    <row r="2748" spans="1:100">
      <c r="A2748" s="56" t="s">
        <v>915</v>
      </c>
      <c r="B2748" s="13">
        <v>83</v>
      </c>
      <c r="C2748" s="15" t="s">
        <v>402</v>
      </c>
      <c r="D2748" s="15" t="s">
        <v>403</v>
      </c>
      <c r="E2748" s="13"/>
      <c r="F2748" s="13"/>
      <c r="G2748" s="13" t="s">
        <v>264</v>
      </c>
      <c r="H2748" s="13">
        <v>8</v>
      </c>
      <c r="I2748" s="55">
        <v>114.83</v>
      </c>
      <c r="J2748" s="55">
        <v>37499</v>
      </c>
      <c r="K2748" s="15">
        <v>0</v>
      </c>
      <c r="L2748" s="15" t="s">
        <v>41</v>
      </c>
      <c r="M2748" s="62" t="s">
        <v>14</v>
      </c>
      <c r="N2748" s="56" t="s">
        <v>185</v>
      </c>
      <c r="O2748" s="56" t="s">
        <v>916</v>
      </c>
      <c r="P2748" s="62" t="s">
        <v>14</v>
      </c>
      <c r="Q2748" s="86" t="s">
        <v>917</v>
      </c>
      <c r="R2748" s="56" t="s">
        <v>918</v>
      </c>
      <c r="S2748" s="56" t="s">
        <v>465</v>
      </c>
      <c r="T2748" s="57" t="s">
        <v>264</v>
      </c>
      <c r="U2748" s="57">
        <v>8</v>
      </c>
      <c r="V2748" s="125">
        <v>114.83</v>
      </c>
      <c r="W2748" s="125" t="s">
        <v>1017</v>
      </c>
      <c r="X2748" s="65">
        <v>45518</v>
      </c>
      <c r="Y2748" s="65">
        <v>45520</v>
      </c>
      <c r="Z2748" s="69" t="s">
        <v>1080</v>
      </c>
      <c r="AA2748" s="322">
        <v>36500</v>
      </c>
      <c r="AB2748" s="56">
        <v>40</v>
      </c>
      <c r="AC2748" s="56">
        <v>13</v>
      </c>
      <c r="AD2748" s="65">
        <v>45920</v>
      </c>
      <c r="AE2748" s="117">
        <v>500</v>
      </c>
      <c r="AF2748" s="117"/>
      <c r="AG2748" s="56" t="s">
        <v>441</v>
      </c>
      <c r="AH2748" s="65">
        <v>45930</v>
      </c>
      <c r="AI2748" s="65"/>
      <c r="AJ2748" s="65"/>
      <c r="AK2748" s="56" t="s">
        <v>1334</v>
      </c>
      <c r="AL2748" s="58">
        <v>500</v>
      </c>
      <c r="AN2748" s="58" t="s">
        <v>1343</v>
      </c>
      <c r="AP2748" s="58"/>
      <c r="AQ2748" s="58"/>
      <c r="AR2748" s="58"/>
      <c r="AW2748" s="65">
        <v>45930</v>
      </c>
      <c r="AX2748" s="57" t="s">
        <v>1344</v>
      </c>
      <c r="BA2748" s="58">
        <v>500</v>
      </c>
      <c r="BD2748" s="56"/>
      <c r="CS2748" s="58">
        <f>+AL2748+AT2748</f>
        <v>500</v>
      </c>
      <c r="CT2748" s="76">
        <f>+BA2748+BG2748+BM2748+BS2748+BY2748+CE2748+CK2748+CQ2748</f>
        <v>500</v>
      </c>
      <c r="CU2748" s="76">
        <f>+CS2748-CT2748</f>
        <v>0</v>
      </c>
      <c r="CV2748" s="81">
        <f>+AE2748-AL2748-AT2748</f>
        <v>0</v>
      </c>
    </row>
    <row r="2749" spans="1:100">
      <c r="A2749" s="56" t="s">
        <v>915</v>
      </c>
      <c r="B2749" s="13">
        <v>83</v>
      </c>
      <c r="C2749" s="15" t="s">
        <v>402</v>
      </c>
      <c r="D2749" s="15" t="s">
        <v>403</v>
      </c>
      <c r="E2749" s="13"/>
      <c r="F2749" s="13"/>
      <c r="G2749" s="13" t="s">
        <v>264</v>
      </c>
      <c r="H2749" s="13">
        <v>8</v>
      </c>
      <c r="I2749" s="55">
        <v>114.83</v>
      </c>
      <c r="J2749" s="55">
        <v>37499</v>
      </c>
      <c r="K2749" s="15">
        <v>0</v>
      </c>
      <c r="L2749" s="15" t="s">
        <v>41</v>
      </c>
      <c r="M2749" s="62" t="s">
        <v>14</v>
      </c>
      <c r="N2749" s="56" t="s">
        <v>185</v>
      </c>
      <c r="O2749" s="56" t="s">
        <v>916</v>
      </c>
      <c r="P2749" s="62" t="s">
        <v>14</v>
      </c>
      <c r="Q2749" s="86" t="s">
        <v>917</v>
      </c>
      <c r="R2749" s="56" t="s">
        <v>918</v>
      </c>
      <c r="S2749" s="56" t="s">
        <v>465</v>
      </c>
      <c r="T2749" s="57" t="s">
        <v>264</v>
      </c>
      <c r="U2749" s="57">
        <v>8</v>
      </c>
      <c r="V2749" s="125">
        <v>114.83</v>
      </c>
      <c r="W2749" s="125" t="s">
        <v>1017</v>
      </c>
      <c r="X2749" s="65">
        <v>45518</v>
      </c>
      <c r="Y2749" s="65">
        <v>45520</v>
      </c>
      <c r="Z2749" s="69" t="s">
        <v>1080</v>
      </c>
      <c r="AA2749" s="322">
        <v>36500</v>
      </c>
      <c r="AB2749" s="56">
        <v>40</v>
      </c>
      <c r="AC2749" s="56">
        <v>14</v>
      </c>
      <c r="AD2749" s="65">
        <v>45950</v>
      </c>
      <c r="AE2749" s="117">
        <v>500</v>
      </c>
      <c r="AF2749" s="117"/>
      <c r="AP2749" s="58"/>
      <c r="AQ2749" s="58"/>
      <c r="AR2749" s="58"/>
      <c r="AW2749" s="56"/>
      <c r="BD2749" s="56"/>
      <c r="CS2749" s="58">
        <f>+AL2749+AT2749</f>
        <v>0</v>
      </c>
      <c r="CT2749" s="76">
        <f>+BA2749+BG2749+BM2749+BS2749+BY2749+CE2749+CK2749+CQ2749</f>
        <v>0</v>
      </c>
      <c r="CU2749" s="76">
        <f>+CS2749-CT2749</f>
        <v>0</v>
      </c>
      <c r="CV2749" s="81">
        <f>+AE2749-AL2749-AT2749</f>
        <v>500</v>
      </c>
    </row>
    <row r="2750" spans="1:100">
      <c r="A2750" s="56" t="s">
        <v>915</v>
      </c>
      <c r="B2750" s="13">
        <v>83</v>
      </c>
      <c r="C2750" s="15" t="s">
        <v>402</v>
      </c>
      <c r="D2750" s="15" t="s">
        <v>403</v>
      </c>
      <c r="E2750" s="13"/>
      <c r="F2750" s="13"/>
      <c r="G2750" s="13" t="s">
        <v>264</v>
      </c>
      <c r="H2750" s="13">
        <v>8</v>
      </c>
      <c r="I2750" s="55">
        <v>114.83</v>
      </c>
      <c r="J2750" s="55">
        <v>37499</v>
      </c>
      <c r="K2750" s="15">
        <v>0</v>
      </c>
      <c r="L2750" s="15" t="s">
        <v>41</v>
      </c>
      <c r="M2750" s="62" t="s">
        <v>14</v>
      </c>
      <c r="N2750" s="56" t="s">
        <v>185</v>
      </c>
      <c r="O2750" s="56" t="s">
        <v>916</v>
      </c>
      <c r="P2750" s="62" t="s">
        <v>14</v>
      </c>
      <c r="Q2750" s="86" t="s">
        <v>917</v>
      </c>
      <c r="R2750" s="56" t="s">
        <v>918</v>
      </c>
      <c r="S2750" s="56" t="s">
        <v>465</v>
      </c>
      <c r="T2750" s="57" t="s">
        <v>264</v>
      </c>
      <c r="U2750" s="57">
        <v>8</v>
      </c>
      <c r="V2750" s="125">
        <v>114.83</v>
      </c>
      <c r="W2750" s="125" t="s">
        <v>1017</v>
      </c>
      <c r="X2750" s="65">
        <v>45518</v>
      </c>
      <c r="Y2750" s="65">
        <v>45520</v>
      </c>
      <c r="Z2750" s="69" t="s">
        <v>1080</v>
      </c>
      <c r="AA2750" s="322">
        <v>36500</v>
      </c>
      <c r="AB2750" s="56">
        <v>40</v>
      </c>
      <c r="AC2750" s="56">
        <v>15</v>
      </c>
      <c r="AD2750" s="65">
        <v>45981</v>
      </c>
      <c r="AE2750" s="117">
        <v>500</v>
      </c>
      <c r="AF2750" s="117"/>
      <c r="AP2750" s="58"/>
      <c r="AQ2750" s="58"/>
      <c r="AR2750" s="58"/>
      <c r="AW2750" s="56"/>
      <c r="BD2750" s="56"/>
      <c r="CS2750" s="58">
        <f>+AL2750+AT2750</f>
        <v>0</v>
      </c>
      <c r="CT2750" s="76">
        <f>+BA2750+BG2750+BM2750+BS2750+BY2750+CE2750+CK2750+CQ2750</f>
        <v>0</v>
      </c>
      <c r="CU2750" s="76">
        <f>+CS2750-CT2750</f>
        <v>0</v>
      </c>
      <c r="CV2750" s="81">
        <f>+AE2750-AL2750-AT2750</f>
        <v>500</v>
      </c>
    </row>
    <row r="2751" spans="1:100">
      <c r="A2751" s="56" t="s">
        <v>915</v>
      </c>
      <c r="B2751" s="13">
        <v>83</v>
      </c>
      <c r="C2751" s="15" t="s">
        <v>402</v>
      </c>
      <c r="D2751" s="15" t="s">
        <v>403</v>
      </c>
      <c r="E2751" s="13"/>
      <c r="F2751" s="13"/>
      <c r="G2751" s="13" t="s">
        <v>264</v>
      </c>
      <c r="H2751" s="13">
        <v>8</v>
      </c>
      <c r="I2751" s="55">
        <v>114.83</v>
      </c>
      <c r="J2751" s="55">
        <v>37499</v>
      </c>
      <c r="K2751" s="15">
        <v>0</v>
      </c>
      <c r="L2751" s="15" t="s">
        <v>41</v>
      </c>
      <c r="M2751" s="62" t="s">
        <v>14</v>
      </c>
      <c r="N2751" s="56" t="s">
        <v>185</v>
      </c>
      <c r="O2751" s="56" t="s">
        <v>916</v>
      </c>
      <c r="P2751" s="62" t="s">
        <v>14</v>
      </c>
      <c r="Q2751" s="86" t="s">
        <v>917</v>
      </c>
      <c r="R2751" s="56" t="s">
        <v>918</v>
      </c>
      <c r="S2751" s="56" t="s">
        <v>465</v>
      </c>
      <c r="T2751" s="57" t="s">
        <v>264</v>
      </c>
      <c r="U2751" s="57">
        <v>8</v>
      </c>
      <c r="V2751" s="125">
        <v>114.83</v>
      </c>
      <c r="W2751" s="125" t="s">
        <v>1017</v>
      </c>
      <c r="X2751" s="65">
        <v>45518</v>
      </c>
      <c r="Y2751" s="65">
        <v>45520</v>
      </c>
      <c r="Z2751" s="69" t="s">
        <v>1080</v>
      </c>
      <c r="AA2751" s="322">
        <v>36500</v>
      </c>
      <c r="AB2751" s="56">
        <v>40</v>
      </c>
      <c r="AC2751" s="56">
        <v>16</v>
      </c>
      <c r="AD2751" s="65">
        <v>46011</v>
      </c>
      <c r="AE2751" s="117">
        <v>500</v>
      </c>
      <c r="AF2751" s="117"/>
      <c r="AP2751" s="58"/>
      <c r="AQ2751" s="58"/>
      <c r="AR2751" s="58"/>
      <c r="AW2751" s="56"/>
      <c r="BD2751" s="56"/>
      <c r="CS2751" s="58">
        <f>+AL2751+AT2751</f>
        <v>0</v>
      </c>
      <c r="CT2751" s="76">
        <f>+BA2751+BG2751+BM2751+BS2751+BY2751+CE2751+CK2751+CQ2751</f>
        <v>0</v>
      </c>
      <c r="CU2751" s="76">
        <f>+CS2751-CT2751</f>
        <v>0</v>
      </c>
      <c r="CV2751" s="81">
        <f>+AE2751-AL2751-AT2751</f>
        <v>500</v>
      </c>
    </row>
    <row r="2752" spans="1:100">
      <c r="A2752" s="56" t="s">
        <v>915</v>
      </c>
      <c r="B2752" s="13">
        <v>83</v>
      </c>
      <c r="C2752" s="15" t="s">
        <v>402</v>
      </c>
      <c r="D2752" s="15" t="s">
        <v>403</v>
      </c>
      <c r="E2752" s="13"/>
      <c r="F2752" s="13"/>
      <c r="G2752" s="13" t="s">
        <v>264</v>
      </c>
      <c r="H2752" s="13">
        <v>8</v>
      </c>
      <c r="I2752" s="55">
        <v>114.83</v>
      </c>
      <c r="J2752" s="55">
        <v>37499</v>
      </c>
      <c r="K2752" s="15">
        <v>0</v>
      </c>
      <c r="L2752" s="15" t="s">
        <v>41</v>
      </c>
      <c r="M2752" s="62" t="s">
        <v>14</v>
      </c>
      <c r="N2752" s="56" t="s">
        <v>185</v>
      </c>
      <c r="O2752" s="56" t="s">
        <v>916</v>
      </c>
      <c r="P2752" s="62" t="s">
        <v>14</v>
      </c>
      <c r="Q2752" s="86" t="s">
        <v>917</v>
      </c>
      <c r="R2752" s="56" t="s">
        <v>918</v>
      </c>
      <c r="S2752" s="56" t="s">
        <v>465</v>
      </c>
      <c r="T2752" s="57" t="s">
        <v>264</v>
      </c>
      <c r="U2752" s="57">
        <v>8</v>
      </c>
      <c r="V2752" s="125">
        <v>114.83</v>
      </c>
      <c r="W2752" s="125" t="s">
        <v>1017</v>
      </c>
      <c r="X2752" s="65">
        <v>45518</v>
      </c>
      <c r="Y2752" s="65">
        <v>45520</v>
      </c>
      <c r="Z2752" s="69" t="s">
        <v>1080</v>
      </c>
      <c r="AA2752" s="322">
        <v>36500</v>
      </c>
      <c r="AB2752" s="56">
        <v>40</v>
      </c>
      <c r="AC2752" s="56">
        <v>17</v>
      </c>
      <c r="AD2752" s="65">
        <v>46042</v>
      </c>
      <c r="AE2752" s="117">
        <v>500</v>
      </c>
      <c r="AF2752" s="117"/>
      <c r="AP2752" s="58"/>
      <c r="AQ2752" s="58"/>
      <c r="AR2752" s="58"/>
      <c r="AW2752" s="56"/>
      <c r="BD2752" s="56"/>
      <c r="CS2752" s="58">
        <f>+AL2752+AT2752</f>
        <v>0</v>
      </c>
      <c r="CT2752" s="76">
        <f>+BA2752+BG2752+BM2752+BS2752+BY2752+CE2752+CK2752+CQ2752</f>
        <v>0</v>
      </c>
      <c r="CU2752" s="76">
        <f>+CS2752-CT2752</f>
        <v>0</v>
      </c>
      <c r="CV2752" s="81">
        <f>+AE2752-AL2752-AT2752</f>
        <v>500</v>
      </c>
    </row>
    <row r="2753" spans="1:100">
      <c r="A2753" s="56" t="s">
        <v>915</v>
      </c>
      <c r="B2753" s="13">
        <v>83</v>
      </c>
      <c r="C2753" s="15" t="s">
        <v>402</v>
      </c>
      <c r="D2753" s="15" t="s">
        <v>403</v>
      </c>
      <c r="E2753" s="13"/>
      <c r="F2753" s="13"/>
      <c r="G2753" s="13" t="s">
        <v>264</v>
      </c>
      <c r="H2753" s="13">
        <v>8</v>
      </c>
      <c r="I2753" s="55">
        <v>114.83</v>
      </c>
      <c r="J2753" s="55">
        <v>37499</v>
      </c>
      <c r="K2753" s="15">
        <v>0</v>
      </c>
      <c r="L2753" s="15" t="s">
        <v>41</v>
      </c>
      <c r="M2753" s="62" t="s">
        <v>14</v>
      </c>
      <c r="N2753" s="56" t="s">
        <v>185</v>
      </c>
      <c r="O2753" s="56" t="s">
        <v>916</v>
      </c>
      <c r="P2753" s="62" t="s">
        <v>14</v>
      </c>
      <c r="Q2753" s="86" t="s">
        <v>917</v>
      </c>
      <c r="R2753" s="56" t="s">
        <v>918</v>
      </c>
      <c r="S2753" s="56" t="s">
        <v>465</v>
      </c>
      <c r="T2753" s="57" t="s">
        <v>264</v>
      </c>
      <c r="U2753" s="57">
        <v>8</v>
      </c>
      <c r="V2753" s="125">
        <v>114.83</v>
      </c>
      <c r="W2753" s="125" t="s">
        <v>1017</v>
      </c>
      <c r="X2753" s="65">
        <v>45518</v>
      </c>
      <c r="Y2753" s="65">
        <v>45520</v>
      </c>
      <c r="Z2753" s="69" t="s">
        <v>1080</v>
      </c>
      <c r="AA2753" s="322">
        <v>36500</v>
      </c>
      <c r="AB2753" s="56">
        <v>40</v>
      </c>
      <c r="AC2753" s="56">
        <v>18</v>
      </c>
      <c r="AD2753" s="65">
        <v>46073</v>
      </c>
      <c r="AE2753" s="117">
        <v>500</v>
      </c>
      <c r="AF2753" s="117"/>
      <c r="AP2753" s="58"/>
      <c r="AQ2753" s="58"/>
      <c r="AR2753" s="58"/>
      <c r="AW2753" s="56"/>
      <c r="BD2753" s="56"/>
      <c r="CS2753" s="58">
        <f>+AL2753+AT2753</f>
        <v>0</v>
      </c>
      <c r="CT2753" s="76">
        <f>+BA2753+BG2753+BM2753+BS2753+BY2753+CE2753+CK2753+CQ2753</f>
        <v>0</v>
      </c>
      <c r="CU2753" s="76">
        <f>+CS2753-CT2753</f>
        <v>0</v>
      </c>
      <c r="CV2753" s="81">
        <f>+AE2753-AL2753-AT2753</f>
        <v>500</v>
      </c>
    </row>
    <row r="2754" spans="1:100">
      <c r="A2754" s="56" t="s">
        <v>915</v>
      </c>
      <c r="B2754" s="13">
        <v>83</v>
      </c>
      <c r="C2754" s="15" t="s">
        <v>402</v>
      </c>
      <c r="D2754" s="15" t="s">
        <v>403</v>
      </c>
      <c r="E2754" s="13"/>
      <c r="F2754" s="13"/>
      <c r="G2754" s="13" t="s">
        <v>264</v>
      </c>
      <c r="H2754" s="13">
        <v>8</v>
      </c>
      <c r="I2754" s="55">
        <v>114.83</v>
      </c>
      <c r="J2754" s="55">
        <v>37499</v>
      </c>
      <c r="K2754" s="15">
        <v>0</v>
      </c>
      <c r="L2754" s="15" t="s">
        <v>41</v>
      </c>
      <c r="M2754" s="62" t="s">
        <v>14</v>
      </c>
      <c r="N2754" s="56" t="s">
        <v>185</v>
      </c>
      <c r="O2754" s="56" t="s">
        <v>916</v>
      </c>
      <c r="P2754" s="62" t="s">
        <v>14</v>
      </c>
      <c r="Q2754" s="86" t="s">
        <v>917</v>
      </c>
      <c r="R2754" s="56" t="s">
        <v>918</v>
      </c>
      <c r="S2754" s="56" t="s">
        <v>465</v>
      </c>
      <c r="T2754" s="57" t="s">
        <v>264</v>
      </c>
      <c r="U2754" s="57">
        <v>8</v>
      </c>
      <c r="V2754" s="125">
        <v>114.83</v>
      </c>
      <c r="W2754" s="125" t="s">
        <v>1017</v>
      </c>
      <c r="X2754" s="65">
        <v>45518</v>
      </c>
      <c r="Y2754" s="65">
        <v>45520</v>
      </c>
      <c r="Z2754" s="69" t="s">
        <v>1080</v>
      </c>
      <c r="AA2754" s="322">
        <v>36500</v>
      </c>
      <c r="AB2754" s="56">
        <v>40</v>
      </c>
      <c r="AC2754" s="56">
        <v>19</v>
      </c>
      <c r="AD2754" s="65">
        <v>46101</v>
      </c>
      <c r="AE2754" s="117">
        <v>500</v>
      </c>
      <c r="AF2754" s="117"/>
      <c r="AP2754" s="58"/>
      <c r="AQ2754" s="58"/>
      <c r="AR2754" s="58"/>
      <c r="AW2754" s="56"/>
      <c r="BD2754" s="56"/>
      <c r="CS2754" s="58">
        <f>+AL2754+AT2754</f>
        <v>0</v>
      </c>
      <c r="CT2754" s="76">
        <f>+BA2754+BG2754+BM2754+BS2754+BY2754+CE2754+CK2754+CQ2754</f>
        <v>0</v>
      </c>
      <c r="CU2754" s="76">
        <f>+CS2754-CT2754</f>
        <v>0</v>
      </c>
      <c r="CV2754" s="81">
        <f>+AE2754-AL2754-AT2754</f>
        <v>500</v>
      </c>
    </row>
    <row r="2755" spans="1:100">
      <c r="A2755" s="56" t="s">
        <v>915</v>
      </c>
      <c r="B2755" s="13">
        <v>83</v>
      </c>
      <c r="C2755" s="15" t="s">
        <v>402</v>
      </c>
      <c r="D2755" s="15" t="s">
        <v>403</v>
      </c>
      <c r="E2755" s="13"/>
      <c r="F2755" s="13"/>
      <c r="G2755" s="13" t="s">
        <v>264</v>
      </c>
      <c r="H2755" s="13">
        <v>8</v>
      </c>
      <c r="I2755" s="55">
        <v>114.83</v>
      </c>
      <c r="J2755" s="55">
        <v>37499</v>
      </c>
      <c r="K2755" s="15">
        <v>0</v>
      </c>
      <c r="L2755" s="15" t="s">
        <v>41</v>
      </c>
      <c r="M2755" s="62" t="s">
        <v>14</v>
      </c>
      <c r="N2755" s="56" t="s">
        <v>185</v>
      </c>
      <c r="O2755" s="56" t="s">
        <v>916</v>
      </c>
      <c r="P2755" s="62" t="s">
        <v>14</v>
      </c>
      <c r="Q2755" s="86" t="s">
        <v>917</v>
      </c>
      <c r="R2755" s="56" t="s">
        <v>918</v>
      </c>
      <c r="S2755" s="56" t="s">
        <v>465</v>
      </c>
      <c r="T2755" s="57" t="s">
        <v>264</v>
      </c>
      <c r="U2755" s="57">
        <v>8</v>
      </c>
      <c r="V2755" s="125">
        <v>114.83</v>
      </c>
      <c r="W2755" s="125" t="s">
        <v>1017</v>
      </c>
      <c r="X2755" s="65">
        <v>45518</v>
      </c>
      <c r="Y2755" s="65">
        <v>45520</v>
      </c>
      <c r="Z2755" s="69" t="s">
        <v>1080</v>
      </c>
      <c r="AA2755" s="322">
        <v>36500</v>
      </c>
      <c r="AB2755" s="56">
        <v>40</v>
      </c>
      <c r="AC2755" s="56">
        <v>20</v>
      </c>
      <c r="AD2755" s="65">
        <v>46132</v>
      </c>
      <c r="AE2755" s="117">
        <v>500</v>
      </c>
      <c r="AF2755" s="117"/>
      <c r="AP2755" s="58"/>
      <c r="AQ2755" s="58"/>
      <c r="AR2755" s="58"/>
      <c r="AW2755" s="56"/>
      <c r="BD2755" s="56"/>
      <c r="CS2755" s="58">
        <f>+AL2755+AT2755</f>
        <v>0</v>
      </c>
      <c r="CT2755" s="76">
        <f>+BA2755+BG2755+BM2755+BS2755+BY2755+CE2755+CK2755+CQ2755</f>
        <v>0</v>
      </c>
      <c r="CU2755" s="76">
        <f>+CS2755-CT2755</f>
        <v>0</v>
      </c>
      <c r="CV2755" s="81">
        <f>+AE2755-AL2755-AT2755</f>
        <v>500</v>
      </c>
    </row>
    <row r="2756" spans="1:100">
      <c r="A2756" s="56" t="s">
        <v>915</v>
      </c>
      <c r="B2756" s="13">
        <v>83</v>
      </c>
      <c r="C2756" s="15" t="s">
        <v>402</v>
      </c>
      <c r="D2756" s="15" t="s">
        <v>403</v>
      </c>
      <c r="E2756" s="13"/>
      <c r="F2756" s="13"/>
      <c r="G2756" s="13" t="s">
        <v>264</v>
      </c>
      <c r="H2756" s="13">
        <v>8</v>
      </c>
      <c r="I2756" s="55">
        <v>114.83</v>
      </c>
      <c r="J2756" s="55">
        <v>37499</v>
      </c>
      <c r="K2756" s="15">
        <v>0</v>
      </c>
      <c r="L2756" s="15" t="s">
        <v>41</v>
      </c>
      <c r="M2756" s="62" t="s">
        <v>14</v>
      </c>
      <c r="N2756" s="56" t="s">
        <v>185</v>
      </c>
      <c r="O2756" s="56" t="s">
        <v>916</v>
      </c>
      <c r="P2756" s="62" t="s">
        <v>14</v>
      </c>
      <c r="Q2756" s="86" t="s">
        <v>917</v>
      </c>
      <c r="R2756" s="56" t="s">
        <v>918</v>
      </c>
      <c r="S2756" s="56" t="s">
        <v>465</v>
      </c>
      <c r="T2756" s="57" t="s">
        <v>264</v>
      </c>
      <c r="U2756" s="57">
        <v>8</v>
      </c>
      <c r="V2756" s="125">
        <v>114.83</v>
      </c>
      <c r="W2756" s="125" t="s">
        <v>1017</v>
      </c>
      <c r="X2756" s="65">
        <v>45518</v>
      </c>
      <c r="Y2756" s="65">
        <v>45520</v>
      </c>
      <c r="Z2756" s="69" t="s">
        <v>1080</v>
      </c>
      <c r="AA2756" s="322">
        <v>36500</v>
      </c>
      <c r="AB2756" s="56">
        <v>40</v>
      </c>
      <c r="AC2756" s="56">
        <v>21</v>
      </c>
      <c r="AD2756" s="65">
        <v>46162</v>
      </c>
      <c r="AE2756" s="117">
        <v>500</v>
      </c>
      <c r="AF2756" s="117"/>
      <c r="AP2756" s="58"/>
      <c r="AQ2756" s="58"/>
      <c r="AR2756" s="58"/>
      <c r="AW2756" s="56"/>
      <c r="BD2756" s="56"/>
      <c r="CS2756" s="58">
        <f>+AL2756+AT2756</f>
        <v>0</v>
      </c>
      <c r="CT2756" s="76">
        <f>+BA2756+BG2756+BM2756+BS2756+BY2756+CE2756+CK2756+CQ2756</f>
        <v>0</v>
      </c>
      <c r="CU2756" s="76">
        <f>+CS2756-CT2756</f>
        <v>0</v>
      </c>
      <c r="CV2756" s="81">
        <f>+AE2756-AL2756-AT2756</f>
        <v>500</v>
      </c>
    </row>
    <row r="2757" spans="1:100">
      <c r="A2757" s="56" t="s">
        <v>915</v>
      </c>
      <c r="B2757" s="13">
        <v>83</v>
      </c>
      <c r="C2757" s="15" t="s">
        <v>402</v>
      </c>
      <c r="D2757" s="15" t="s">
        <v>403</v>
      </c>
      <c r="E2757" s="13"/>
      <c r="F2757" s="13"/>
      <c r="G2757" s="13" t="s">
        <v>264</v>
      </c>
      <c r="H2757" s="13">
        <v>8</v>
      </c>
      <c r="I2757" s="55">
        <v>114.83</v>
      </c>
      <c r="J2757" s="55">
        <v>37499</v>
      </c>
      <c r="K2757" s="15">
        <v>0</v>
      </c>
      <c r="L2757" s="15" t="s">
        <v>41</v>
      </c>
      <c r="M2757" s="62" t="s">
        <v>14</v>
      </c>
      <c r="N2757" s="56" t="s">
        <v>185</v>
      </c>
      <c r="O2757" s="56" t="s">
        <v>916</v>
      </c>
      <c r="P2757" s="62" t="s">
        <v>14</v>
      </c>
      <c r="Q2757" s="86" t="s">
        <v>917</v>
      </c>
      <c r="R2757" s="56" t="s">
        <v>918</v>
      </c>
      <c r="S2757" s="56" t="s">
        <v>465</v>
      </c>
      <c r="T2757" s="57" t="s">
        <v>264</v>
      </c>
      <c r="U2757" s="57">
        <v>8</v>
      </c>
      <c r="V2757" s="125">
        <v>114.83</v>
      </c>
      <c r="W2757" s="125" t="s">
        <v>1017</v>
      </c>
      <c r="X2757" s="65">
        <v>45518</v>
      </c>
      <c r="Y2757" s="65">
        <v>45520</v>
      </c>
      <c r="Z2757" s="69" t="s">
        <v>1080</v>
      </c>
      <c r="AA2757" s="322">
        <v>36500</v>
      </c>
      <c r="AB2757" s="56">
        <v>40</v>
      </c>
      <c r="AC2757" s="56">
        <v>22</v>
      </c>
      <c r="AD2757" s="65">
        <v>46193</v>
      </c>
      <c r="AE2757" s="117">
        <v>500</v>
      </c>
      <c r="AF2757" s="117"/>
      <c r="AP2757" s="58"/>
      <c r="AQ2757" s="58"/>
      <c r="AR2757" s="58"/>
      <c r="AW2757" s="56"/>
      <c r="BD2757" s="56"/>
      <c r="CS2757" s="58">
        <f>+AL2757+AT2757</f>
        <v>0</v>
      </c>
      <c r="CT2757" s="76">
        <f>+BA2757+BG2757+BM2757+BS2757+BY2757+CE2757+CK2757+CQ2757</f>
        <v>0</v>
      </c>
      <c r="CU2757" s="76">
        <f>+CS2757-CT2757</f>
        <v>0</v>
      </c>
      <c r="CV2757" s="81">
        <f>+AE2757-AL2757-AT2757</f>
        <v>500</v>
      </c>
    </row>
    <row r="2758" spans="1:100">
      <c r="A2758" s="56" t="s">
        <v>915</v>
      </c>
      <c r="B2758" s="13">
        <v>83</v>
      </c>
      <c r="C2758" s="15" t="s">
        <v>402</v>
      </c>
      <c r="D2758" s="15" t="s">
        <v>403</v>
      </c>
      <c r="E2758" s="13"/>
      <c r="F2758" s="13"/>
      <c r="G2758" s="13" t="s">
        <v>264</v>
      </c>
      <c r="H2758" s="13">
        <v>8</v>
      </c>
      <c r="I2758" s="55">
        <v>114.83</v>
      </c>
      <c r="J2758" s="55">
        <v>37499</v>
      </c>
      <c r="K2758" s="15">
        <v>0</v>
      </c>
      <c r="L2758" s="15" t="s">
        <v>41</v>
      </c>
      <c r="M2758" s="62" t="s">
        <v>14</v>
      </c>
      <c r="N2758" s="56" t="s">
        <v>185</v>
      </c>
      <c r="O2758" s="56" t="s">
        <v>916</v>
      </c>
      <c r="P2758" s="62" t="s">
        <v>14</v>
      </c>
      <c r="Q2758" s="86" t="s">
        <v>917</v>
      </c>
      <c r="R2758" s="56" t="s">
        <v>918</v>
      </c>
      <c r="S2758" s="56" t="s">
        <v>465</v>
      </c>
      <c r="T2758" s="57" t="s">
        <v>264</v>
      </c>
      <c r="U2758" s="57">
        <v>8</v>
      </c>
      <c r="V2758" s="125">
        <v>114.83</v>
      </c>
      <c r="W2758" s="125" t="s">
        <v>1017</v>
      </c>
      <c r="X2758" s="65">
        <v>45518</v>
      </c>
      <c r="Y2758" s="65">
        <v>45520</v>
      </c>
      <c r="Z2758" s="69" t="s">
        <v>1080</v>
      </c>
      <c r="AA2758" s="322">
        <v>36500</v>
      </c>
      <c r="AB2758" s="56">
        <v>40</v>
      </c>
      <c r="AC2758" s="56">
        <v>23</v>
      </c>
      <c r="AD2758" s="65">
        <v>46223</v>
      </c>
      <c r="AE2758" s="117">
        <v>500</v>
      </c>
      <c r="AF2758" s="117"/>
      <c r="AP2758" s="58"/>
      <c r="AQ2758" s="58"/>
      <c r="AR2758" s="58"/>
      <c r="AW2758" s="56"/>
      <c r="AX2758" s="65"/>
      <c r="AY2758" s="184"/>
      <c r="BD2758" s="56"/>
      <c r="CS2758" s="58">
        <f>+AL2758+AT2758</f>
        <v>0</v>
      </c>
      <c r="CT2758" s="76">
        <f>+BA2758+BG2758+BM2758+BS2758+BY2758+CE2758+CK2758+CQ2758</f>
        <v>0</v>
      </c>
      <c r="CU2758" s="76">
        <f>+CS2758-CT2758</f>
        <v>0</v>
      </c>
      <c r="CV2758" s="81">
        <f>+AE2758-AL2758-AT2758</f>
        <v>500</v>
      </c>
    </row>
    <row r="2759" spans="1:100">
      <c r="A2759" s="56" t="s">
        <v>915</v>
      </c>
      <c r="B2759" s="13">
        <v>83</v>
      </c>
      <c r="C2759" s="15" t="s">
        <v>402</v>
      </c>
      <c r="D2759" s="15" t="s">
        <v>403</v>
      </c>
      <c r="E2759" s="13"/>
      <c r="F2759" s="13"/>
      <c r="G2759" s="13" t="s">
        <v>264</v>
      </c>
      <c r="H2759" s="13">
        <v>8</v>
      </c>
      <c r="I2759" s="55">
        <v>114.83</v>
      </c>
      <c r="J2759" s="55">
        <v>37499</v>
      </c>
      <c r="K2759" s="15">
        <v>0</v>
      </c>
      <c r="L2759" s="15" t="s">
        <v>41</v>
      </c>
      <c r="M2759" s="62" t="s">
        <v>14</v>
      </c>
      <c r="N2759" s="56" t="s">
        <v>185</v>
      </c>
      <c r="O2759" s="56" t="s">
        <v>916</v>
      </c>
      <c r="P2759" s="62" t="s">
        <v>14</v>
      </c>
      <c r="Q2759" s="86" t="s">
        <v>917</v>
      </c>
      <c r="R2759" s="56" t="s">
        <v>918</v>
      </c>
      <c r="S2759" s="56" t="s">
        <v>465</v>
      </c>
      <c r="T2759" s="57" t="s">
        <v>264</v>
      </c>
      <c r="U2759" s="57">
        <v>8</v>
      </c>
      <c r="V2759" s="125">
        <v>114.83</v>
      </c>
      <c r="W2759" s="125" t="s">
        <v>1017</v>
      </c>
      <c r="X2759" s="65">
        <v>45518</v>
      </c>
      <c r="Y2759" s="65">
        <v>45520</v>
      </c>
      <c r="Z2759" s="69" t="s">
        <v>1080</v>
      </c>
      <c r="AA2759" s="322">
        <v>36500</v>
      </c>
      <c r="AB2759" s="56">
        <v>40</v>
      </c>
      <c r="AC2759" s="56">
        <v>24</v>
      </c>
      <c r="AD2759" s="65">
        <v>46254</v>
      </c>
      <c r="AE2759" s="117">
        <v>500</v>
      </c>
      <c r="AF2759" s="117"/>
      <c r="AP2759" s="58"/>
      <c r="AQ2759" s="58"/>
      <c r="AR2759" s="58"/>
      <c r="AW2759" s="56"/>
      <c r="BD2759" s="56"/>
      <c r="CS2759" s="58">
        <f>+AL2759+AT2759</f>
        <v>0</v>
      </c>
      <c r="CT2759" s="76">
        <f>+BA2759+BG2759+BM2759+BS2759+BY2759+CE2759+CK2759+CQ2759</f>
        <v>0</v>
      </c>
      <c r="CU2759" s="76">
        <f>+CS2759-CT2759</f>
        <v>0</v>
      </c>
      <c r="CV2759" s="81">
        <f>+AE2759-AL2759-AT2759</f>
        <v>500</v>
      </c>
    </row>
    <row r="2760" spans="1:100">
      <c r="A2760" s="56" t="s">
        <v>915</v>
      </c>
      <c r="B2760" s="13">
        <v>83</v>
      </c>
      <c r="C2760" s="15" t="s">
        <v>402</v>
      </c>
      <c r="D2760" s="15" t="s">
        <v>403</v>
      </c>
      <c r="E2760" s="13"/>
      <c r="F2760" s="13"/>
      <c r="G2760" s="13" t="s">
        <v>264</v>
      </c>
      <c r="H2760" s="13">
        <v>8</v>
      </c>
      <c r="I2760" s="55">
        <v>114.83</v>
      </c>
      <c r="J2760" s="55">
        <v>37499</v>
      </c>
      <c r="K2760" s="15">
        <v>0</v>
      </c>
      <c r="L2760" s="15" t="s">
        <v>41</v>
      </c>
      <c r="M2760" s="62" t="s">
        <v>14</v>
      </c>
      <c r="N2760" s="56" t="s">
        <v>185</v>
      </c>
      <c r="O2760" s="56" t="s">
        <v>916</v>
      </c>
      <c r="P2760" s="62" t="s">
        <v>14</v>
      </c>
      <c r="Q2760" s="86" t="s">
        <v>917</v>
      </c>
      <c r="R2760" s="56" t="s">
        <v>918</v>
      </c>
      <c r="S2760" s="56" t="s">
        <v>465</v>
      </c>
      <c r="T2760" s="57" t="s">
        <v>264</v>
      </c>
      <c r="U2760" s="57">
        <v>8</v>
      </c>
      <c r="V2760" s="125">
        <v>114.83</v>
      </c>
      <c r="W2760" s="125" t="s">
        <v>1017</v>
      </c>
      <c r="X2760" s="65">
        <v>45518</v>
      </c>
      <c r="Y2760" s="65">
        <v>45520</v>
      </c>
      <c r="Z2760" s="69" t="s">
        <v>1080</v>
      </c>
      <c r="AA2760" s="322">
        <v>36500</v>
      </c>
      <c r="AB2760" s="56">
        <v>40</v>
      </c>
      <c r="AC2760" s="56">
        <v>25</v>
      </c>
      <c r="AD2760" s="65">
        <v>46285</v>
      </c>
      <c r="AE2760" s="117">
        <v>500</v>
      </c>
      <c r="AF2760" s="117"/>
      <c r="AP2760" s="58"/>
      <c r="AQ2760" s="58"/>
      <c r="AR2760" s="58"/>
      <c r="AW2760" s="56"/>
      <c r="BD2760" s="56"/>
      <c r="CS2760" s="58">
        <f>+AL2760+AT2760</f>
        <v>0</v>
      </c>
      <c r="CT2760" s="76">
        <f>+BA2760+BG2760+BM2760+BS2760+BY2760+CE2760+CK2760+CQ2760</f>
        <v>0</v>
      </c>
      <c r="CU2760" s="76">
        <f>+CS2760-CT2760</f>
        <v>0</v>
      </c>
      <c r="CV2760" s="81">
        <f>+AE2760-AL2760-AT2760</f>
        <v>500</v>
      </c>
    </row>
    <row r="2761" spans="1:100">
      <c r="A2761" s="56" t="s">
        <v>915</v>
      </c>
      <c r="B2761" s="13">
        <v>83</v>
      </c>
      <c r="C2761" s="15" t="s">
        <v>402</v>
      </c>
      <c r="D2761" s="15" t="s">
        <v>403</v>
      </c>
      <c r="E2761" s="13"/>
      <c r="F2761" s="13"/>
      <c r="G2761" s="13" t="s">
        <v>264</v>
      </c>
      <c r="H2761" s="13">
        <v>8</v>
      </c>
      <c r="I2761" s="55">
        <v>114.83</v>
      </c>
      <c r="J2761" s="55">
        <v>37499</v>
      </c>
      <c r="K2761" s="15">
        <v>0</v>
      </c>
      <c r="L2761" s="15" t="s">
        <v>41</v>
      </c>
      <c r="M2761" s="62" t="s">
        <v>14</v>
      </c>
      <c r="N2761" s="56" t="s">
        <v>185</v>
      </c>
      <c r="O2761" s="56" t="s">
        <v>916</v>
      </c>
      <c r="P2761" s="62" t="s">
        <v>14</v>
      </c>
      <c r="Q2761" s="86" t="s">
        <v>917</v>
      </c>
      <c r="R2761" s="56" t="s">
        <v>918</v>
      </c>
      <c r="S2761" s="56" t="s">
        <v>465</v>
      </c>
      <c r="T2761" s="57" t="s">
        <v>264</v>
      </c>
      <c r="U2761" s="57">
        <v>8</v>
      </c>
      <c r="V2761" s="125">
        <v>114.83</v>
      </c>
      <c r="W2761" s="125" t="s">
        <v>1017</v>
      </c>
      <c r="X2761" s="65">
        <v>45518</v>
      </c>
      <c r="Y2761" s="65">
        <v>45520</v>
      </c>
      <c r="Z2761" s="69" t="s">
        <v>1080</v>
      </c>
      <c r="AA2761" s="322">
        <v>36500</v>
      </c>
      <c r="AB2761" s="56">
        <v>40</v>
      </c>
      <c r="AC2761" s="56">
        <v>26</v>
      </c>
      <c r="AD2761" s="65">
        <v>46315</v>
      </c>
      <c r="AE2761" s="117">
        <v>500</v>
      </c>
      <c r="AF2761" s="117"/>
      <c r="AP2761" s="58"/>
      <c r="AQ2761" s="58"/>
      <c r="AR2761" s="58"/>
      <c r="AW2761" s="56"/>
      <c r="BD2761" s="56"/>
      <c r="CS2761" s="58">
        <f>+AL2761+AT2761</f>
        <v>0</v>
      </c>
      <c r="CT2761" s="76">
        <f>+BA2761+BG2761+BM2761+BS2761+BY2761+CE2761+CK2761+CQ2761</f>
        <v>0</v>
      </c>
      <c r="CU2761" s="76">
        <f>+CS2761-CT2761</f>
        <v>0</v>
      </c>
      <c r="CV2761" s="81">
        <f>+AE2761-AL2761-AT2761</f>
        <v>500</v>
      </c>
    </row>
    <row r="2762" spans="1:100">
      <c r="A2762" s="56" t="s">
        <v>915</v>
      </c>
      <c r="B2762" s="13">
        <v>83</v>
      </c>
      <c r="C2762" s="15" t="s">
        <v>402</v>
      </c>
      <c r="D2762" s="15" t="s">
        <v>403</v>
      </c>
      <c r="E2762" s="13"/>
      <c r="F2762" s="13"/>
      <c r="G2762" s="13" t="s">
        <v>264</v>
      </c>
      <c r="H2762" s="13">
        <v>8</v>
      </c>
      <c r="I2762" s="55">
        <v>114.83</v>
      </c>
      <c r="J2762" s="55">
        <v>37499</v>
      </c>
      <c r="K2762" s="15">
        <v>0</v>
      </c>
      <c r="L2762" s="15" t="s">
        <v>41</v>
      </c>
      <c r="M2762" s="62" t="s">
        <v>14</v>
      </c>
      <c r="N2762" s="56" t="s">
        <v>185</v>
      </c>
      <c r="O2762" s="56" t="s">
        <v>916</v>
      </c>
      <c r="P2762" s="62" t="s">
        <v>14</v>
      </c>
      <c r="Q2762" s="86" t="s">
        <v>917</v>
      </c>
      <c r="R2762" s="56" t="s">
        <v>918</v>
      </c>
      <c r="S2762" s="56" t="s">
        <v>465</v>
      </c>
      <c r="T2762" s="57" t="s">
        <v>264</v>
      </c>
      <c r="U2762" s="57">
        <v>8</v>
      </c>
      <c r="V2762" s="125">
        <v>114.83</v>
      </c>
      <c r="W2762" s="125" t="s">
        <v>1017</v>
      </c>
      <c r="X2762" s="65">
        <v>45518</v>
      </c>
      <c r="Y2762" s="65">
        <v>45520</v>
      </c>
      <c r="Z2762" s="69" t="s">
        <v>1080</v>
      </c>
      <c r="AA2762" s="322">
        <v>36500</v>
      </c>
      <c r="AB2762" s="56">
        <v>40</v>
      </c>
      <c r="AC2762" s="56">
        <v>27</v>
      </c>
      <c r="AD2762" s="65">
        <v>46346</v>
      </c>
      <c r="AE2762" s="117">
        <v>500</v>
      </c>
      <c r="AF2762" s="117"/>
      <c r="AP2762" s="58"/>
      <c r="AQ2762" s="58"/>
      <c r="AR2762" s="58"/>
      <c r="AW2762" s="56"/>
      <c r="BD2762" s="56"/>
      <c r="CS2762" s="58">
        <f>+AL2762+AT2762</f>
        <v>0</v>
      </c>
      <c r="CT2762" s="76">
        <f>+BA2762+BG2762+BM2762+BS2762+BY2762+CE2762+CK2762+CQ2762</f>
        <v>0</v>
      </c>
      <c r="CU2762" s="76">
        <f>+CS2762-CT2762</f>
        <v>0</v>
      </c>
      <c r="CV2762" s="81">
        <f>+AE2762-AL2762-AT2762</f>
        <v>500</v>
      </c>
    </row>
    <row r="2763" spans="1:100">
      <c r="A2763" s="56" t="s">
        <v>915</v>
      </c>
      <c r="B2763" s="13">
        <v>83</v>
      </c>
      <c r="C2763" s="15" t="s">
        <v>402</v>
      </c>
      <c r="D2763" s="15" t="s">
        <v>403</v>
      </c>
      <c r="E2763" s="13"/>
      <c r="F2763" s="13"/>
      <c r="G2763" s="13" t="s">
        <v>264</v>
      </c>
      <c r="H2763" s="13">
        <v>8</v>
      </c>
      <c r="I2763" s="55">
        <v>114.83</v>
      </c>
      <c r="J2763" s="55">
        <v>37499</v>
      </c>
      <c r="K2763" s="15">
        <v>0</v>
      </c>
      <c r="L2763" s="15" t="s">
        <v>41</v>
      </c>
      <c r="M2763" s="62" t="s">
        <v>14</v>
      </c>
      <c r="N2763" s="56" t="s">
        <v>185</v>
      </c>
      <c r="O2763" s="56" t="s">
        <v>916</v>
      </c>
      <c r="P2763" s="62" t="s">
        <v>14</v>
      </c>
      <c r="Q2763" s="86" t="s">
        <v>917</v>
      </c>
      <c r="R2763" s="56" t="s">
        <v>918</v>
      </c>
      <c r="S2763" s="56" t="s">
        <v>465</v>
      </c>
      <c r="T2763" s="57" t="s">
        <v>264</v>
      </c>
      <c r="U2763" s="57">
        <v>8</v>
      </c>
      <c r="V2763" s="125">
        <v>114.83</v>
      </c>
      <c r="W2763" s="125" t="s">
        <v>1017</v>
      </c>
      <c r="X2763" s="65">
        <v>45518</v>
      </c>
      <c r="Y2763" s="65">
        <v>45520</v>
      </c>
      <c r="Z2763" s="69" t="s">
        <v>1080</v>
      </c>
      <c r="AA2763" s="322">
        <v>36500</v>
      </c>
      <c r="AB2763" s="56">
        <v>40</v>
      </c>
      <c r="AC2763" s="56">
        <v>28</v>
      </c>
      <c r="AD2763" s="65">
        <v>46376</v>
      </c>
      <c r="AE2763" s="117">
        <v>500</v>
      </c>
      <c r="AF2763" s="117"/>
      <c r="AP2763" s="58"/>
      <c r="AQ2763" s="58"/>
      <c r="AR2763" s="58"/>
      <c r="AW2763" s="56"/>
      <c r="BD2763" s="56"/>
      <c r="CS2763" s="58">
        <f>+AL2763+AT2763</f>
        <v>0</v>
      </c>
      <c r="CT2763" s="76">
        <f>+BA2763+BG2763+BM2763+BS2763+BY2763+CE2763+CK2763+CQ2763</f>
        <v>0</v>
      </c>
      <c r="CU2763" s="76">
        <f>+CS2763-CT2763</f>
        <v>0</v>
      </c>
      <c r="CV2763" s="81">
        <f>+AE2763-AL2763-AT2763</f>
        <v>500</v>
      </c>
    </row>
    <row r="2764" spans="1:100">
      <c r="A2764" s="56" t="s">
        <v>915</v>
      </c>
      <c r="B2764" s="13">
        <v>83</v>
      </c>
      <c r="C2764" s="15" t="s">
        <v>402</v>
      </c>
      <c r="D2764" s="15" t="s">
        <v>403</v>
      </c>
      <c r="E2764" s="13"/>
      <c r="F2764" s="13"/>
      <c r="G2764" s="13" t="s">
        <v>264</v>
      </c>
      <c r="H2764" s="13">
        <v>8</v>
      </c>
      <c r="I2764" s="55">
        <v>114.83</v>
      </c>
      <c r="J2764" s="55">
        <v>37499</v>
      </c>
      <c r="K2764" s="15">
        <v>0</v>
      </c>
      <c r="L2764" s="15" t="s">
        <v>41</v>
      </c>
      <c r="M2764" s="62" t="s">
        <v>14</v>
      </c>
      <c r="N2764" s="56" t="s">
        <v>185</v>
      </c>
      <c r="O2764" s="56" t="s">
        <v>916</v>
      </c>
      <c r="P2764" s="62" t="s">
        <v>14</v>
      </c>
      <c r="Q2764" s="86" t="s">
        <v>917</v>
      </c>
      <c r="R2764" s="56" t="s">
        <v>918</v>
      </c>
      <c r="S2764" s="56" t="s">
        <v>465</v>
      </c>
      <c r="T2764" s="57" t="s">
        <v>264</v>
      </c>
      <c r="U2764" s="57">
        <v>8</v>
      </c>
      <c r="V2764" s="125">
        <v>114.83</v>
      </c>
      <c r="W2764" s="125" t="s">
        <v>1017</v>
      </c>
      <c r="X2764" s="65">
        <v>45518</v>
      </c>
      <c r="Y2764" s="65">
        <v>45520</v>
      </c>
      <c r="Z2764" s="69" t="s">
        <v>1080</v>
      </c>
      <c r="AA2764" s="322">
        <v>36500</v>
      </c>
      <c r="AB2764" s="56">
        <v>40</v>
      </c>
      <c r="AC2764" s="56">
        <v>29</v>
      </c>
      <c r="AD2764" s="65">
        <v>46407</v>
      </c>
      <c r="AE2764" s="117">
        <v>500</v>
      </c>
      <c r="AF2764" s="117"/>
      <c r="AP2764" s="58"/>
      <c r="AQ2764" s="58"/>
      <c r="AR2764" s="58"/>
      <c r="AW2764" s="56"/>
      <c r="BD2764" s="56"/>
      <c r="CS2764" s="58">
        <f>+AL2764+AT2764</f>
        <v>0</v>
      </c>
      <c r="CT2764" s="76">
        <f>+BA2764+BG2764+BM2764+BS2764+BY2764+CE2764+CK2764+CQ2764</f>
        <v>0</v>
      </c>
      <c r="CU2764" s="76">
        <f>+CS2764-CT2764</f>
        <v>0</v>
      </c>
      <c r="CV2764" s="81">
        <f>+AE2764-AL2764-AT2764</f>
        <v>500</v>
      </c>
    </row>
    <row r="2765" spans="1:100">
      <c r="A2765" s="56" t="s">
        <v>915</v>
      </c>
      <c r="B2765" s="13">
        <v>83</v>
      </c>
      <c r="C2765" s="15" t="s">
        <v>402</v>
      </c>
      <c r="D2765" s="15" t="s">
        <v>403</v>
      </c>
      <c r="E2765" s="13"/>
      <c r="F2765" s="13"/>
      <c r="G2765" s="13" t="s">
        <v>264</v>
      </c>
      <c r="H2765" s="13">
        <v>8</v>
      </c>
      <c r="I2765" s="55">
        <v>114.83</v>
      </c>
      <c r="J2765" s="55">
        <v>37499</v>
      </c>
      <c r="K2765" s="15">
        <v>0</v>
      </c>
      <c r="L2765" s="15" t="s">
        <v>41</v>
      </c>
      <c r="M2765" s="62" t="s">
        <v>14</v>
      </c>
      <c r="N2765" s="56" t="s">
        <v>185</v>
      </c>
      <c r="O2765" s="56" t="s">
        <v>916</v>
      </c>
      <c r="P2765" s="62" t="s">
        <v>14</v>
      </c>
      <c r="Q2765" s="86" t="s">
        <v>917</v>
      </c>
      <c r="R2765" s="56" t="s">
        <v>918</v>
      </c>
      <c r="S2765" s="56" t="s">
        <v>465</v>
      </c>
      <c r="T2765" s="57" t="s">
        <v>264</v>
      </c>
      <c r="U2765" s="57">
        <v>8</v>
      </c>
      <c r="V2765" s="125">
        <v>114.83</v>
      </c>
      <c r="W2765" s="125" t="s">
        <v>1017</v>
      </c>
      <c r="X2765" s="65">
        <v>45518</v>
      </c>
      <c r="Y2765" s="65">
        <v>45520</v>
      </c>
      <c r="Z2765" s="69" t="s">
        <v>1080</v>
      </c>
      <c r="AA2765" s="322">
        <v>36500</v>
      </c>
      <c r="AB2765" s="56">
        <v>40</v>
      </c>
      <c r="AC2765" s="56">
        <v>30</v>
      </c>
      <c r="AD2765" s="65">
        <v>46438</v>
      </c>
      <c r="AE2765" s="117">
        <v>500</v>
      </c>
      <c r="AF2765" s="117"/>
      <c r="AP2765" s="58"/>
      <c r="AQ2765" s="58"/>
      <c r="AR2765" s="58"/>
      <c r="AW2765" s="56"/>
      <c r="BD2765" s="56"/>
      <c r="CS2765" s="58">
        <f>+AL2765+AT2765</f>
        <v>0</v>
      </c>
      <c r="CT2765" s="76">
        <f>+BA2765+BG2765+BM2765+BS2765+BY2765+CE2765+CK2765+CQ2765</f>
        <v>0</v>
      </c>
      <c r="CU2765" s="76">
        <f>+CS2765-CT2765</f>
        <v>0</v>
      </c>
      <c r="CV2765" s="81">
        <f>+AE2765-AL2765-AT2765</f>
        <v>500</v>
      </c>
    </row>
    <row r="2766" spans="1:100">
      <c r="A2766" s="56" t="s">
        <v>915</v>
      </c>
      <c r="B2766" s="13">
        <v>83</v>
      </c>
      <c r="C2766" s="15" t="s">
        <v>402</v>
      </c>
      <c r="D2766" s="15" t="s">
        <v>403</v>
      </c>
      <c r="E2766" s="13"/>
      <c r="F2766" s="13"/>
      <c r="G2766" s="13" t="s">
        <v>264</v>
      </c>
      <c r="H2766" s="13">
        <v>8</v>
      </c>
      <c r="I2766" s="55">
        <v>114.83</v>
      </c>
      <c r="J2766" s="55">
        <v>37499</v>
      </c>
      <c r="K2766" s="15">
        <v>0</v>
      </c>
      <c r="L2766" s="15" t="s">
        <v>41</v>
      </c>
      <c r="M2766" s="62" t="s">
        <v>14</v>
      </c>
      <c r="N2766" s="56" t="s">
        <v>185</v>
      </c>
      <c r="O2766" s="56" t="s">
        <v>916</v>
      </c>
      <c r="P2766" s="62" t="s">
        <v>14</v>
      </c>
      <c r="Q2766" s="86" t="s">
        <v>917</v>
      </c>
      <c r="R2766" s="56" t="s">
        <v>918</v>
      </c>
      <c r="S2766" s="56" t="s">
        <v>465</v>
      </c>
      <c r="T2766" s="57" t="s">
        <v>264</v>
      </c>
      <c r="U2766" s="57">
        <v>8</v>
      </c>
      <c r="V2766" s="125">
        <v>114.83</v>
      </c>
      <c r="W2766" s="125" t="s">
        <v>1017</v>
      </c>
      <c r="X2766" s="65">
        <v>45518</v>
      </c>
      <c r="Y2766" s="65">
        <v>45520</v>
      </c>
      <c r="Z2766" s="69" t="s">
        <v>1080</v>
      </c>
      <c r="AA2766" s="322">
        <v>36500</v>
      </c>
      <c r="AB2766" s="56">
        <v>40</v>
      </c>
      <c r="AC2766" s="56">
        <v>31</v>
      </c>
      <c r="AD2766" s="65">
        <v>46466</v>
      </c>
      <c r="AE2766" s="117">
        <v>500</v>
      </c>
      <c r="AF2766" s="117"/>
      <c r="AP2766" s="58"/>
      <c r="AQ2766" s="58"/>
      <c r="AR2766" s="58"/>
      <c r="AW2766" s="56"/>
      <c r="BD2766" s="56"/>
      <c r="CS2766" s="58">
        <f>+AL2766+AT2766</f>
        <v>0</v>
      </c>
      <c r="CT2766" s="76">
        <f>+BA2766+BG2766+BM2766+BS2766+BY2766+CE2766+CK2766+CQ2766</f>
        <v>0</v>
      </c>
      <c r="CU2766" s="76">
        <f>+CS2766-CT2766</f>
        <v>0</v>
      </c>
      <c r="CV2766" s="81">
        <f>+AE2766-AL2766-AT2766</f>
        <v>500</v>
      </c>
    </row>
    <row r="2767" spans="1:100">
      <c r="A2767" s="56" t="s">
        <v>915</v>
      </c>
      <c r="B2767" s="13">
        <v>83</v>
      </c>
      <c r="C2767" s="15" t="s">
        <v>402</v>
      </c>
      <c r="D2767" s="15" t="s">
        <v>403</v>
      </c>
      <c r="E2767" s="13"/>
      <c r="F2767" s="13"/>
      <c r="G2767" s="13" t="s">
        <v>264</v>
      </c>
      <c r="H2767" s="13">
        <v>8</v>
      </c>
      <c r="I2767" s="55">
        <v>114.83</v>
      </c>
      <c r="J2767" s="55">
        <v>37499</v>
      </c>
      <c r="K2767" s="15">
        <v>0</v>
      </c>
      <c r="L2767" s="15" t="s">
        <v>41</v>
      </c>
      <c r="M2767" s="62" t="s">
        <v>14</v>
      </c>
      <c r="N2767" s="56" t="s">
        <v>185</v>
      </c>
      <c r="O2767" s="56" t="s">
        <v>916</v>
      </c>
      <c r="P2767" s="62" t="s">
        <v>14</v>
      </c>
      <c r="Q2767" s="86" t="s">
        <v>917</v>
      </c>
      <c r="R2767" s="56" t="s">
        <v>918</v>
      </c>
      <c r="S2767" s="56" t="s">
        <v>465</v>
      </c>
      <c r="T2767" s="57" t="s">
        <v>264</v>
      </c>
      <c r="U2767" s="57">
        <v>8</v>
      </c>
      <c r="V2767" s="125">
        <v>114.83</v>
      </c>
      <c r="W2767" s="125" t="s">
        <v>1017</v>
      </c>
      <c r="X2767" s="65">
        <v>45518</v>
      </c>
      <c r="Y2767" s="65">
        <v>45520</v>
      </c>
      <c r="Z2767" s="69" t="s">
        <v>1080</v>
      </c>
      <c r="AA2767" s="322">
        <v>36500</v>
      </c>
      <c r="AB2767" s="56">
        <v>40</v>
      </c>
      <c r="AC2767" s="56">
        <v>32</v>
      </c>
      <c r="AD2767" s="65">
        <v>46497</v>
      </c>
      <c r="AE2767" s="117">
        <v>500</v>
      </c>
      <c r="AF2767" s="117"/>
      <c r="AP2767" s="58"/>
      <c r="AQ2767" s="58"/>
      <c r="AR2767" s="58"/>
      <c r="AW2767" s="56"/>
      <c r="BD2767" s="56"/>
      <c r="CS2767" s="58">
        <f>+AL2767+AT2767</f>
        <v>0</v>
      </c>
      <c r="CT2767" s="76">
        <f>+BA2767+BG2767+BM2767+BS2767+BY2767+CE2767+CK2767+CQ2767</f>
        <v>0</v>
      </c>
      <c r="CU2767" s="76">
        <f>+CS2767-CT2767</f>
        <v>0</v>
      </c>
      <c r="CV2767" s="81">
        <f>+AE2767-AL2767-AT2767</f>
        <v>500</v>
      </c>
    </row>
    <row r="2768" spans="1:100">
      <c r="A2768" s="56" t="s">
        <v>915</v>
      </c>
      <c r="B2768" s="13">
        <v>83</v>
      </c>
      <c r="C2768" s="15" t="s">
        <v>402</v>
      </c>
      <c r="D2768" s="15" t="s">
        <v>403</v>
      </c>
      <c r="E2768" s="13"/>
      <c r="F2768" s="13"/>
      <c r="G2768" s="13" t="s">
        <v>264</v>
      </c>
      <c r="H2768" s="13">
        <v>8</v>
      </c>
      <c r="I2768" s="55">
        <v>114.83</v>
      </c>
      <c r="J2768" s="55">
        <v>37499</v>
      </c>
      <c r="K2768" s="15">
        <v>0</v>
      </c>
      <c r="L2768" s="15" t="s">
        <v>41</v>
      </c>
      <c r="M2768" s="62" t="s">
        <v>14</v>
      </c>
      <c r="N2768" s="56" t="s">
        <v>185</v>
      </c>
      <c r="O2768" s="56" t="s">
        <v>916</v>
      </c>
      <c r="P2768" s="62" t="s">
        <v>14</v>
      </c>
      <c r="Q2768" s="86" t="s">
        <v>917</v>
      </c>
      <c r="R2768" s="56" t="s">
        <v>918</v>
      </c>
      <c r="S2768" s="56" t="s">
        <v>465</v>
      </c>
      <c r="T2768" s="57" t="s">
        <v>264</v>
      </c>
      <c r="U2768" s="57">
        <v>8</v>
      </c>
      <c r="V2768" s="125">
        <v>114.83</v>
      </c>
      <c r="W2768" s="125" t="s">
        <v>1017</v>
      </c>
      <c r="X2768" s="65">
        <v>45518</v>
      </c>
      <c r="Y2768" s="65">
        <v>45520</v>
      </c>
      <c r="Z2768" s="69" t="s">
        <v>1080</v>
      </c>
      <c r="AA2768" s="322">
        <v>36500</v>
      </c>
      <c r="AB2768" s="56">
        <v>40</v>
      </c>
      <c r="AC2768" s="56">
        <v>33</v>
      </c>
      <c r="AD2768" s="65">
        <v>46527</v>
      </c>
      <c r="AE2768" s="117">
        <v>500</v>
      </c>
      <c r="AF2768" s="117"/>
      <c r="AP2768" s="58"/>
      <c r="AQ2768" s="58"/>
      <c r="AR2768" s="58"/>
      <c r="AW2768" s="56"/>
      <c r="BD2768" s="56"/>
      <c r="CS2768" s="58">
        <f>+AL2768+AT2768</f>
        <v>0</v>
      </c>
      <c r="CT2768" s="76">
        <f>+BA2768+BG2768+BM2768+BS2768+BY2768+CE2768+CK2768+CQ2768</f>
        <v>0</v>
      </c>
      <c r="CU2768" s="76">
        <f>+CS2768-CT2768</f>
        <v>0</v>
      </c>
      <c r="CV2768" s="81">
        <f>+AE2768-AL2768-AT2768</f>
        <v>500</v>
      </c>
    </row>
    <row r="2769" spans="1:103">
      <c r="A2769" s="56" t="s">
        <v>915</v>
      </c>
      <c r="B2769" s="13">
        <v>83</v>
      </c>
      <c r="C2769" s="15" t="s">
        <v>402</v>
      </c>
      <c r="D2769" s="15" t="s">
        <v>403</v>
      </c>
      <c r="E2769" s="13"/>
      <c r="F2769" s="13"/>
      <c r="G2769" s="13" t="s">
        <v>264</v>
      </c>
      <c r="H2769" s="13">
        <v>8</v>
      </c>
      <c r="I2769" s="55">
        <v>114.83</v>
      </c>
      <c r="J2769" s="55">
        <v>37499</v>
      </c>
      <c r="K2769" s="15">
        <v>0</v>
      </c>
      <c r="L2769" s="15" t="s">
        <v>41</v>
      </c>
      <c r="M2769" s="62" t="s">
        <v>14</v>
      </c>
      <c r="N2769" s="56" t="s">
        <v>185</v>
      </c>
      <c r="O2769" s="56" t="s">
        <v>916</v>
      </c>
      <c r="P2769" s="62" t="s">
        <v>14</v>
      </c>
      <c r="Q2769" s="86" t="s">
        <v>917</v>
      </c>
      <c r="R2769" s="56" t="s">
        <v>918</v>
      </c>
      <c r="S2769" s="56" t="s">
        <v>465</v>
      </c>
      <c r="T2769" s="57" t="s">
        <v>264</v>
      </c>
      <c r="U2769" s="57">
        <v>8</v>
      </c>
      <c r="V2769" s="125">
        <v>114.83</v>
      </c>
      <c r="W2769" s="125" t="s">
        <v>1017</v>
      </c>
      <c r="X2769" s="65">
        <v>45518</v>
      </c>
      <c r="Y2769" s="65">
        <v>45520</v>
      </c>
      <c r="Z2769" s="69" t="s">
        <v>1080</v>
      </c>
      <c r="AA2769" s="322">
        <v>36500</v>
      </c>
      <c r="AB2769" s="56">
        <v>40</v>
      </c>
      <c r="AC2769" s="56">
        <v>34</v>
      </c>
      <c r="AD2769" s="65">
        <v>46558</v>
      </c>
      <c r="AE2769" s="117">
        <v>500</v>
      </c>
      <c r="AF2769" s="117"/>
      <c r="AP2769" s="58"/>
      <c r="AQ2769" s="58"/>
      <c r="AR2769" s="58"/>
      <c r="AW2769" s="56"/>
      <c r="BD2769" s="56"/>
      <c r="CS2769" s="58">
        <f>+AL2769+AT2769</f>
        <v>0</v>
      </c>
      <c r="CT2769" s="76">
        <f>+BA2769+BG2769+BM2769+BS2769+BY2769+CE2769+CK2769+CQ2769</f>
        <v>0</v>
      </c>
      <c r="CU2769" s="76">
        <f>+CS2769-CT2769</f>
        <v>0</v>
      </c>
      <c r="CV2769" s="81">
        <f>+AE2769-AL2769-AT2769</f>
        <v>500</v>
      </c>
    </row>
    <row r="2770" spans="1:103">
      <c r="A2770" s="56" t="s">
        <v>915</v>
      </c>
      <c r="B2770" s="13">
        <v>83</v>
      </c>
      <c r="C2770" s="15" t="s">
        <v>402</v>
      </c>
      <c r="D2770" s="15" t="s">
        <v>403</v>
      </c>
      <c r="E2770" s="13"/>
      <c r="F2770" s="13"/>
      <c r="G2770" s="13" t="s">
        <v>264</v>
      </c>
      <c r="H2770" s="13">
        <v>8</v>
      </c>
      <c r="I2770" s="55">
        <v>114.83</v>
      </c>
      <c r="J2770" s="55">
        <v>37499</v>
      </c>
      <c r="K2770" s="15">
        <v>0</v>
      </c>
      <c r="L2770" s="15" t="s">
        <v>41</v>
      </c>
      <c r="M2770" s="62" t="s">
        <v>14</v>
      </c>
      <c r="N2770" s="56" t="s">
        <v>185</v>
      </c>
      <c r="O2770" s="56" t="s">
        <v>916</v>
      </c>
      <c r="P2770" s="62" t="s">
        <v>14</v>
      </c>
      <c r="Q2770" s="86" t="s">
        <v>917</v>
      </c>
      <c r="R2770" s="56" t="s">
        <v>918</v>
      </c>
      <c r="S2770" s="56" t="s">
        <v>465</v>
      </c>
      <c r="T2770" s="57" t="s">
        <v>264</v>
      </c>
      <c r="U2770" s="57">
        <v>8</v>
      </c>
      <c r="V2770" s="125">
        <v>114.83</v>
      </c>
      <c r="W2770" s="125" t="s">
        <v>1017</v>
      </c>
      <c r="X2770" s="65">
        <v>45518</v>
      </c>
      <c r="Y2770" s="65">
        <v>45520</v>
      </c>
      <c r="Z2770" s="69" t="s">
        <v>1080</v>
      </c>
      <c r="AA2770" s="322">
        <v>36500</v>
      </c>
      <c r="AB2770" s="56">
        <v>40</v>
      </c>
      <c r="AC2770" s="56">
        <v>35</v>
      </c>
      <c r="AD2770" s="65">
        <v>46588</v>
      </c>
      <c r="AE2770" s="117">
        <v>500</v>
      </c>
      <c r="AF2770" s="117"/>
      <c r="AP2770" s="58"/>
      <c r="AQ2770" s="58"/>
      <c r="AR2770" s="58"/>
      <c r="AW2770" s="56"/>
      <c r="BD2770" s="56"/>
      <c r="CS2770" s="58">
        <f>+AL2770+AT2770</f>
        <v>0</v>
      </c>
      <c r="CT2770" s="76">
        <f>+BA2770+BG2770+BM2770+BS2770+BY2770+CE2770+CK2770+CQ2770</f>
        <v>0</v>
      </c>
      <c r="CU2770" s="76">
        <f>+CS2770-CT2770</f>
        <v>0</v>
      </c>
      <c r="CV2770" s="81">
        <f>+AE2770-AL2770-AT2770</f>
        <v>500</v>
      </c>
    </row>
    <row r="2771" spans="1:103">
      <c r="A2771" s="56" t="s">
        <v>915</v>
      </c>
      <c r="B2771" s="13">
        <v>83</v>
      </c>
      <c r="C2771" s="15" t="s">
        <v>402</v>
      </c>
      <c r="D2771" s="15" t="s">
        <v>403</v>
      </c>
      <c r="E2771" s="13"/>
      <c r="F2771" s="13"/>
      <c r="G2771" s="13" t="s">
        <v>264</v>
      </c>
      <c r="H2771" s="13">
        <v>8</v>
      </c>
      <c r="I2771" s="55">
        <v>114.83</v>
      </c>
      <c r="J2771" s="55">
        <v>37499</v>
      </c>
      <c r="K2771" s="15">
        <v>0</v>
      </c>
      <c r="L2771" s="15" t="s">
        <v>41</v>
      </c>
      <c r="M2771" s="62" t="s">
        <v>14</v>
      </c>
      <c r="N2771" s="56" t="s">
        <v>185</v>
      </c>
      <c r="O2771" s="56" t="s">
        <v>916</v>
      </c>
      <c r="P2771" s="62" t="s">
        <v>14</v>
      </c>
      <c r="Q2771" s="86" t="s">
        <v>917</v>
      </c>
      <c r="R2771" s="56" t="s">
        <v>918</v>
      </c>
      <c r="S2771" s="56" t="s">
        <v>465</v>
      </c>
      <c r="T2771" s="57" t="s">
        <v>264</v>
      </c>
      <c r="U2771" s="57">
        <v>8</v>
      </c>
      <c r="V2771" s="125">
        <v>114.83</v>
      </c>
      <c r="W2771" s="125" t="s">
        <v>1017</v>
      </c>
      <c r="X2771" s="65">
        <v>45518</v>
      </c>
      <c r="Y2771" s="65">
        <v>45520</v>
      </c>
      <c r="Z2771" s="69" t="s">
        <v>1080</v>
      </c>
      <c r="AA2771" s="322">
        <v>36500</v>
      </c>
      <c r="AB2771" s="56">
        <v>40</v>
      </c>
      <c r="AC2771" s="56">
        <v>36</v>
      </c>
      <c r="AD2771" s="65">
        <v>46619</v>
      </c>
      <c r="AE2771" s="117">
        <v>500</v>
      </c>
      <c r="AF2771" s="117"/>
      <c r="AP2771" s="58"/>
      <c r="AQ2771" s="58"/>
      <c r="AR2771" s="58"/>
      <c r="AW2771" s="56"/>
      <c r="BD2771" s="56"/>
      <c r="CS2771" s="58">
        <f>+AL2771+AT2771</f>
        <v>0</v>
      </c>
      <c r="CT2771" s="76">
        <f>+BA2771+BG2771+BM2771+BS2771+BY2771+CE2771+CK2771+CQ2771</f>
        <v>0</v>
      </c>
      <c r="CU2771" s="76">
        <f>+CS2771-CT2771</f>
        <v>0</v>
      </c>
      <c r="CV2771" s="81">
        <f>+AE2771-AL2771-AT2771</f>
        <v>500</v>
      </c>
    </row>
    <row r="2772" spans="1:103">
      <c r="A2772" s="56" t="s">
        <v>915</v>
      </c>
      <c r="B2772" s="13">
        <v>83</v>
      </c>
      <c r="C2772" s="15" t="s">
        <v>402</v>
      </c>
      <c r="D2772" s="15" t="s">
        <v>403</v>
      </c>
      <c r="E2772" s="13"/>
      <c r="F2772" s="13"/>
      <c r="G2772" s="13" t="s">
        <v>264</v>
      </c>
      <c r="H2772" s="13">
        <v>8</v>
      </c>
      <c r="I2772" s="55">
        <v>114.83</v>
      </c>
      <c r="J2772" s="55">
        <v>37499</v>
      </c>
      <c r="K2772" s="15">
        <v>0</v>
      </c>
      <c r="L2772" s="15" t="s">
        <v>41</v>
      </c>
      <c r="M2772" s="62" t="s">
        <v>14</v>
      </c>
      <c r="N2772" s="56" t="s">
        <v>185</v>
      </c>
      <c r="O2772" s="56" t="s">
        <v>916</v>
      </c>
      <c r="P2772" s="62" t="s">
        <v>14</v>
      </c>
      <c r="Q2772" s="86" t="s">
        <v>917</v>
      </c>
      <c r="R2772" s="56" t="s">
        <v>918</v>
      </c>
      <c r="S2772" s="56" t="s">
        <v>465</v>
      </c>
      <c r="T2772" s="57" t="s">
        <v>264</v>
      </c>
      <c r="U2772" s="57">
        <v>8</v>
      </c>
      <c r="V2772" s="125">
        <v>114.83</v>
      </c>
      <c r="W2772" s="125" t="s">
        <v>1017</v>
      </c>
      <c r="X2772" s="65">
        <v>45518</v>
      </c>
      <c r="Y2772" s="65">
        <v>45520</v>
      </c>
      <c r="Z2772" s="69" t="s">
        <v>1080</v>
      </c>
      <c r="AA2772" s="322">
        <v>36500</v>
      </c>
      <c r="AB2772" s="56">
        <v>40</v>
      </c>
      <c r="AC2772" s="56">
        <v>37</v>
      </c>
      <c r="AD2772" s="65">
        <v>46650</v>
      </c>
      <c r="AE2772" s="117">
        <v>500</v>
      </c>
      <c r="AF2772" s="117"/>
      <c r="AP2772" s="58"/>
      <c r="AQ2772" s="58"/>
      <c r="AR2772" s="58"/>
      <c r="AW2772" s="56"/>
      <c r="BD2772" s="56"/>
      <c r="CS2772" s="58">
        <f>+AL2772+AT2772</f>
        <v>0</v>
      </c>
      <c r="CT2772" s="76">
        <f>+BA2772+BG2772+BM2772+BS2772+BY2772+CE2772+CK2772+CQ2772</f>
        <v>0</v>
      </c>
      <c r="CU2772" s="76">
        <f>+CS2772-CT2772</f>
        <v>0</v>
      </c>
      <c r="CV2772" s="81">
        <f>+AE2772-AL2772-AT2772</f>
        <v>500</v>
      </c>
    </row>
    <row r="2773" spans="1:103">
      <c r="A2773" s="56" t="s">
        <v>915</v>
      </c>
      <c r="B2773" s="13">
        <v>83</v>
      </c>
      <c r="C2773" s="15" t="s">
        <v>402</v>
      </c>
      <c r="D2773" s="15" t="s">
        <v>403</v>
      </c>
      <c r="E2773" s="13"/>
      <c r="F2773" s="13"/>
      <c r="G2773" s="13" t="s">
        <v>264</v>
      </c>
      <c r="H2773" s="13">
        <v>8</v>
      </c>
      <c r="I2773" s="55">
        <v>114.83</v>
      </c>
      <c r="J2773" s="55">
        <v>37499</v>
      </c>
      <c r="K2773" s="15">
        <v>0</v>
      </c>
      <c r="L2773" s="15" t="s">
        <v>41</v>
      </c>
      <c r="M2773" s="62" t="s">
        <v>14</v>
      </c>
      <c r="N2773" s="56" t="s">
        <v>185</v>
      </c>
      <c r="O2773" s="56" t="s">
        <v>916</v>
      </c>
      <c r="P2773" s="62" t="s">
        <v>14</v>
      </c>
      <c r="Q2773" s="86" t="s">
        <v>917</v>
      </c>
      <c r="R2773" s="56" t="s">
        <v>918</v>
      </c>
      <c r="S2773" s="56" t="s">
        <v>465</v>
      </c>
      <c r="T2773" s="57" t="s">
        <v>264</v>
      </c>
      <c r="U2773" s="57">
        <v>8</v>
      </c>
      <c r="V2773" s="125">
        <v>114.83</v>
      </c>
      <c r="W2773" s="125" t="s">
        <v>1017</v>
      </c>
      <c r="X2773" s="65">
        <v>45518</v>
      </c>
      <c r="Y2773" s="65">
        <v>45520</v>
      </c>
      <c r="Z2773" s="69" t="s">
        <v>1080</v>
      </c>
      <c r="AA2773" s="322">
        <v>36500</v>
      </c>
      <c r="AB2773" s="56">
        <v>40</v>
      </c>
      <c r="AC2773" s="56">
        <v>38</v>
      </c>
      <c r="AD2773" s="65">
        <v>46680</v>
      </c>
      <c r="AE2773" s="117">
        <v>2833.34</v>
      </c>
      <c r="AF2773" s="117"/>
      <c r="AP2773" s="58"/>
      <c r="AQ2773" s="58"/>
      <c r="AR2773" s="58"/>
      <c r="AW2773" s="56"/>
      <c r="BD2773" s="56"/>
      <c r="CS2773" s="58">
        <f>+AL2773+AT2773</f>
        <v>0</v>
      </c>
      <c r="CT2773" s="76">
        <f>+BA2773+BG2773+BM2773+BS2773+BY2773+CE2773+CK2773+CQ2773</f>
        <v>0</v>
      </c>
      <c r="CU2773" s="76">
        <f>+CS2773-CT2773</f>
        <v>0</v>
      </c>
      <c r="CV2773" s="81">
        <f>+AE2773-AL2773-AT2773</f>
        <v>2833.34</v>
      </c>
    </row>
    <row r="2774" spans="1:103">
      <c r="A2774" s="56" t="s">
        <v>915</v>
      </c>
      <c r="B2774" s="13">
        <v>83</v>
      </c>
      <c r="C2774" s="15" t="s">
        <v>402</v>
      </c>
      <c r="D2774" s="15" t="s">
        <v>403</v>
      </c>
      <c r="E2774" s="13"/>
      <c r="F2774" s="13"/>
      <c r="G2774" s="13" t="s">
        <v>264</v>
      </c>
      <c r="H2774" s="13">
        <v>8</v>
      </c>
      <c r="I2774" s="55">
        <v>114.83</v>
      </c>
      <c r="J2774" s="55">
        <v>37499</v>
      </c>
      <c r="K2774" s="15">
        <v>0</v>
      </c>
      <c r="L2774" s="15" t="s">
        <v>41</v>
      </c>
      <c r="M2774" s="62" t="s">
        <v>14</v>
      </c>
      <c r="N2774" s="56" t="s">
        <v>185</v>
      </c>
      <c r="O2774" s="56" t="s">
        <v>916</v>
      </c>
      <c r="P2774" s="62" t="s">
        <v>14</v>
      </c>
      <c r="Q2774" s="86" t="s">
        <v>917</v>
      </c>
      <c r="R2774" s="56" t="s">
        <v>918</v>
      </c>
      <c r="S2774" s="56" t="s">
        <v>465</v>
      </c>
      <c r="T2774" s="57" t="s">
        <v>264</v>
      </c>
      <c r="U2774" s="57">
        <v>8</v>
      </c>
      <c r="V2774" s="125">
        <v>114.83</v>
      </c>
      <c r="W2774" s="125" t="s">
        <v>1017</v>
      </c>
      <c r="X2774" s="65">
        <v>45518</v>
      </c>
      <c r="Y2774" s="65">
        <v>45520</v>
      </c>
      <c r="Z2774" s="69" t="s">
        <v>1080</v>
      </c>
      <c r="AA2774" s="322">
        <v>36500</v>
      </c>
      <c r="AB2774" s="56">
        <v>40</v>
      </c>
      <c r="AC2774" s="56">
        <v>39</v>
      </c>
      <c r="AD2774" s="65">
        <v>46711</v>
      </c>
      <c r="AE2774" s="117">
        <v>2833.34</v>
      </c>
      <c r="AF2774" s="117"/>
      <c r="AP2774" s="58"/>
      <c r="AQ2774" s="58"/>
      <c r="AR2774" s="58"/>
      <c r="AW2774" s="56"/>
      <c r="BD2774" s="56"/>
      <c r="CS2774" s="58">
        <f>+AL2774+AT2774</f>
        <v>0</v>
      </c>
      <c r="CT2774" s="76">
        <f>+BA2774+BG2774+BM2774+BS2774+BY2774+CE2774+CK2774+CQ2774</f>
        <v>0</v>
      </c>
      <c r="CU2774" s="76">
        <f>+CS2774-CT2774</f>
        <v>0</v>
      </c>
      <c r="CV2774" s="81">
        <f>+AE2774-AL2774-AT2774</f>
        <v>2833.34</v>
      </c>
    </row>
    <row r="2775" spans="1:103">
      <c r="A2775" s="56" t="s">
        <v>915</v>
      </c>
      <c r="B2775" s="13">
        <v>83</v>
      </c>
      <c r="C2775" s="15" t="s">
        <v>402</v>
      </c>
      <c r="D2775" s="15" t="s">
        <v>403</v>
      </c>
      <c r="E2775" s="13"/>
      <c r="F2775" s="13"/>
      <c r="G2775" s="13" t="s">
        <v>264</v>
      </c>
      <c r="H2775" s="13">
        <v>8</v>
      </c>
      <c r="I2775" s="55">
        <v>114.83</v>
      </c>
      <c r="J2775" s="55">
        <v>37499</v>
      </c>
      <c r="K2775" s="15">
        <v>0</v>
      </c>
      <c r="L2775" s="15" t="s">
        <v>41</v>
      </c>
      <c r="M2775" s="62" t="s">
        <v>14</v>
      </c>
      <c r="N2775" s="56" t="s">
        <v>185</v>
      </c>
      <c r="O2775" s="56" t="s">
        <v>916</v>
      </c>
      <c r="P2775" s="62" t="s">
        <v>14</v>
      </c>
      <c r="Q2775" s="86" t="s">
        <v>917</v>
      </c>
      <c r="R2775" s="56" t="s">
        <v>918</v>
      </c>
      <c r="S2775" s="56" t="s">
        <v>465</v>
      </c>
      <c r="T2775" s="57" t="s">
        <v>264</v>
      </c>
      <c r="U2775" s="57">
        <v>8</v>
      </c>
      <c r="V2775" s="125">
        <v>114.83</v>
      </c>
      <c r="W2775" s="125" t="s">
        <v>1017</v>
      </c>
      <c r="X2775" s="65">
        <v>45518</v>
      </c>
      <c r="Y2775" s="65">
        <v>45520</v>
      </c>
      <c r="Z2775" s="69" t="s">
        <v>1080</v>
      </c>
      <c r="AA2775" s="322">
        <v>36500</v>
      </c>
      <c r="AB2775" s="56">
        <v>40</v>
      </c>
      <c r="AC2775" s="56">
        <v>40</v>
      </c>
      <c r="AD2775" s="65">
        <v>46741</v>
      </c>
      <c r="AE2775" s="117">
        <v>2833.34</v>
      </c>
      <c r="AF2775" s="117"/>
      <c r="AP2775" s="58"/>
      <c r="AQ2775" s="58"/>
      <c r="AR2775" s="58"/>
      <c r="AW2775" s="56"/>
      <c r="BD2775" s="56"/>
      <c r="CS2775" s="58">
        <f>+AL2775+AT2775</f>
        <v>0</v>
      </c>
      <c r="CT2775" s="76">
        <f>+BA2775+BG2775+BM2775+BS2775+BY2775+CE2775+CK2775+CQ2775</f>
        <v>0</v>
      </c>
      <c r="CU2775" s="76">
        <f>+CS2775-CT2775</f>
        <v>0</v>
      </c>
      <c r="CV2775" s="81">
        <f>+AE2775-AL2775-AT2775</f>
        <v>2833.34</v>
      </c>
    </row>
    <row r="2776" spans="1:103">
      <c r="A2776" s="56" t="s">
        <v>921</v>
      </c>
      <c r="B2776" s="13">
        <v>14</v>
      </c>
      <c r="C2776" s="15" t="s">
        <v>402</v>
      </c>
      <c r="D2776" s="15" t="s">
        <v>403</v>
      </c>
      <c r="E2776" s="13"/>
      <c r="F2776" s="13"/>
      <c r="G2776" s="13" t="s">
        <v>255</v>
      </c>
      <c r="H2776" s="13">
        <v>2</v>
      </c>
      <c r="I2776" s="55">
        <v>123.74</v>
      </c>
      <c r="J2776" s="55">
        <v>37999</v>
      </c>
      <c r="K2776" s="15">
        <v>0</v>
      </c>
      <c r="L2776" s="15" t="s">
        <v>41</v>
      </c>
      <c r="M2776" s="62" t="s">
        <v>14</v>
      </c>
      <c r="N2776" s="56" t="s">
        <v>186</v>
      </c>
      <c r="O2776" s="56" t="s">
        <v>922</v>
      </c>
      <c r="S2776" s="56" t="s">
        <v>465</v>
      </c>
      <c r="T2776" s="57" t="s">
        <v>255</v>
      </c>
      <c r="U2776" s="57">
        <v>2</v>
      </c>
      <c r="V2776" s="125">
        <v>123.74</v>
      </c>
      <c r="W2776" s="125" t="s">
        <v>1017</v>
      </c>
      <c r="X2776" s="65">
        <v>45539</v>
      </c>
      <c r="Y2776" s="65">
        <v>45539</v>
      </c>
      <c r="Z2776" s="69" t="s">
        <v>1080</v>
      </c>
      <c r="AA2776" s="322">
        <v>38000</v>
      </c>
      <c r="AB2776" s="57">
        <v>49</v>
      </c>
      <c r="AC2776" s="57">
        <v>0</v>
      </c>
      <c r="AD2776" s="65">
        <v>45539</v>
      </c>
      <c r="AE2776" s="117">
        <v>4000</v>
      </c>
      <c r="AF2776" s="117"/>
      <c r="AG2776" s="56" t="s">
        <v>441</v>
      </c>
      <c r="AH2776" s="65">
        <v>45539</v>
      </c>
      <c r="AI2776" s="65"/>
      <c r="AJ2776" s="65"/>
      <c r="AK2776" s="56" t="s">
        <v>923</v>
      </c>
      <c r="AL2776" s="58">
        <v>4000</v>
      </c>
      <c r="AN2776" s="56" t="s">
        <v>1291</v>
      </c>
      <c r="AO2776" s="185" t="s">
        <v>441</v>
      </c>
      <c r="AP2776" s="186">
        <v>45533</v>
      </c>
      <c r="AQ2776" s="186"/>
      <c r="AR2776" s="186"/>
      <c r="AS2776" s="185" t="s">
        <v>924</v>
      </c>
      <c r="AT2776" s="185">
        <v>100</v>
      </c>
      <c r="AU2776" s="185"/>
      <c r="AV2776" s="185" t="s">
        <v>1315</v>
      </c>
      <c r="AW2776" s="103">
        <v>45539</v>
      </c>
      <c r="AX2776" s="97">
        <v>3112</v>
      </c>
      <c r="AY2776" s="97"/>
      <c r="AZ2776" s="97"/>
      <c r="BA2776" s="101">
        <v>4000</v>
      </c>
      <c r="BB2776" s="101"/>
      <c r="BC2776" s="187">
        <v>45533</v>
      </c>
      <c r="BD2776" s="188">
        <v>40132</v>
      </c>
      <c r="BE2776" s="188"/>
      <c r="BF2776" s="188"/>
      <c r="BG2776" s="188">
        <v>100</v>
      </c>
      <c r="BH2776" s="188"/>
      <c r="CS2776" s="58">
        <f>+AL2776+AT2776</f>
        <v>4100</v>
      </c>
      <c r="CT2776" s="76">
        <f>+BA2776+BG2776+BM2776+BS2776+BY2776+CE2776+CK2776+CQ2776</f>
        <v>4100</v>
      </c>
      <c r="CU2776" s="76">
        <f>+CS2776-CT2776</f>
        <v>0</v>
      </c>
      <c r="CV2776" s="81">
        <f>+AE2776-AL2776-AT2776</f>
        <v>-100</v>
      </c>
    </row>
    <row r="2777" spans="1:103" s="70" customFormat="1">
      <c r="A2777" s="56" t="s">
        <v>921</v>
      </c>
      <c r="B2777" s="13">
        <v>14</v>
      </c>
      <c r="C2777" s="15" t="s">
        <v>402</v>
      </c>
      <c r="D2777" s="15" t="s">
        <v>403</v>
      </c>
      <c r="E2777" s="13"/>
      <c r="F2777" s="13"/>
      <c r="G2777" s="13" t="s">
        <v>255</v>
      </c>
      <c r="H2777" s="13">
        <v>2</v>
      </c>
      <c r="I2777" s="55">
        <v>123.74</v>
      </c>
      <c r="J2777" s="55">
        <v>37999</v>
      </c>
      <c r="K2777" s="15">
        <v>0</v>
      </c>
      <c r="L2777" s="15" t="s">
        <v>41</v>
      </c>
      <c r="M2777" s="62" t="s">
        <v>14</v>
      </c>
      <c r="N2777" s="56" t="s">
        <v>186</v>
      </c>
      <c r="O2777" s="56" t="s">
        <v>922</v>
      </c>
      <c r="P2777" s="56"/>
      <c r="Q2777" s="86"/>
      <c r="R2777" s="56"/>
      <c r="S2777" s="56" t="s">
        <v>465</v>
      </c>
      <c r="T2777" s="57" t="s">
        <v>255</v>
      </c>
      <c r="U2777" s="57">
        <v>2</v>
      </c>
      <c r="V2777" s="125">
        <v>123.74</v>
      </c>
      <c r="W2777" s="125" t="s">
        <v>1017</v>
      </c>
      <c r="X2777" s="65">
        <v>45539</v>
      </c>
      <c r="Y2777" s="65">
        <v>45539</v>
      </c>
      <c r="Z2777" s="69" t="s">
        <v>1080</v>
      </c>
      <c r="AA2777" s="322">
        <v>38000</v>
      </c>
      <c r="AB2777" s="57">
        <v>49</v>
      </c>
      <c r="AC2777" s="57">
        <v>1</v>
      </c>
      <c r="AD2777" s="65">
        <v>45565</v>
      </c>
      <c r="AE2777" s="117">
        <v>1000</v>
      </c>
      <c r="AF2777" s="117"/>
      <c r="AG2777" s="56" t="s">
        <v>441</v>
      </c>
      <c r="AH2777" s="65">
        <v>45562</v>
      </c>
      <c r="AI2777" s="65"/>
      <c r="AJ2777" s="65"/>
      <c r="AK2777" s="56" t="s">
        <v>1268</v>
      </c>
      <c r="AL2777" s="58">
        <v>1000</v>
      </c>
      <c r="AM2777" s="58"/>
      <c r="AN2777" s="56" t="s">
        <v>1292</v>
      </c>
      <c r="AO2777" s="58"/>
      <c r="AP2777" s="58"/>
      <c r="AQ2777" s="58"/>
      <c r="AR2777" s="58"/>
      <c r="AS2777" s="58"/>
      <c r="AT2777" s="58"/>
      <c r="AU2777" s="58"/>
      <c r="AV2777" s="58"/>
      <c r="AW2777" s="103">
        <v>45562</v>
      </c>
      <c r="AX2777" s="97">
        <v>3208</v>
      </c>
      <c r="AY2777" s="97"/>
      <c r="AZ2777" s="97"/>
      <c r="BA2777" s="162">
        <v>1000</v>
      </c>
      <c r="BB2777" s="58"/>
      <c r="BC2777" s="56"/>
      <c r="BD2777" s="56"/>
      <c r="BE2777" s="56"/>
      <c r="BF2777" s="56"/>
      <c r="BG2777" s="56"/>
      <c r="BH2777" s="56"/>
      <c r="BI2777" s="56"/>
      <c r="BJ2777" s="56"/>
      <c r="BK2777" s="56"/>
      <c r="BL2777" s="56"/>
      <c r="BM2777" s="56"/>
      <c r="BN2777" s="56"/>
      <c r="BO2777" s="56"/>
      <c r="BP2777" s="56"/>
      <c r="BQ2777" s="56"/>
      <c r="BR2777" s="56"/>
      <c r="BS2777" s="56"/>
      <c r="BT2777" s="56"/>
      <c r="BU2777" s="56"/>
      <c r="BV2777" s="56"/>
      <c r="BW2777" s="56"/>
      <c r="BX2777" s="56"/>
      <c r="BY2777" s="56"/>
      <c r="BZ2777" s="56"/>
      <c r="CA2777" s="56"/>
      <c r="CB2777" s="56"/>
      <c r="CC2777" s="56"/>
      <c r="CD2777" s="56"/>
      <c r="CE2777" s="56"/>
      <c r="CF2777" s="56"/>
      <c r="CG2777" s="56"/>
      <c r="CH2777" s="56"/>
      <c r="CI2777" s="56"/>
      <c r="CJ2777" s="56"/>
      <c r="CK2777" s="56"/>
      <c r="CL2777" s="56"/>
      <c r="CM2777" s="56"/>
      <c r="CN2777" s="56"/>
      <c r="CO2777" s="56"/>
      <c r="CP2777" s="56"/>
      <c r="CQ2777" s="56"/>
      <c r="CR2777" s="56"/>
      <c r="CS2777" s="58">
        <f>+AL2777+AT2777</f>
        <v>1000</v>
      </c>
      <c r="CT2777" s="76">
        <f>+BA2777+BG2777+BM2777+BS2777+BY2777+CE2777+CK2777+CQ2777</f>
        <v>1000</v>
      </c>
      <c r="CU2777" s="76">
        <f>+CS2777-CT2777</f>
        <v>0</v>
      </c>
      <c r="CV2777" s="81">
        <f>+AE2777-AL2777-AT2777</f>
        <v>0</v>
      </c>
      <c r="CW2777" s="56"/>
      <c r="CX2777" s="56"/>
      <c r="CY2777" s="56"/>
    </row>
    <row r="2778" spans="1:103" s="70" customFormat="1">
      <c r="A2778" s="56" t="s">
        <v>921</v>
      </c>
      <c r="B2778" s="13">
        <v>14</v>
      </c>
      <c r="C2778" s="15" t="s">
        <v>402</v>
      </c>
      <c r="D2778" s="15" t="s">
        <v>403</v>
      </c>
      <c r="E2778" s="13"/>
      <c r="F2778" s="13"/>
      <c r="G2778" s="13" t="s">
        <v>255</v>
      </c>
      <c r="H2778" s="13">
        <v>2</v>
      </c>
      <c r="I2778" s="55">
        <v>123.74</v>
      </c>
      <c r="J2778" s="55">
        <v>37999</v>
      </c>
      <c r="K2778" s="15">
        <v>0</v>
      </c>
      <c r="L2778" s="15" t="s">
        <v>41</v>
      </c>
      <c r="M2778" s="62" t="s">
        <v>14</v>
      </c>
      <c r="N2778" s="56" t="s">
        <v>186</v>
      </c>
      <c r="O2778" s="56" t="s">
        <v>922</v>
      </c>
      <c r="P2778" s="56"/>
      <c r="Q2778" s="86"/>
      <c r="R2778" s="56"/>
      <c r="S2778" s="56" t="s">
        <v>465</v>
      </c>
      <c r="T2778" s="57" t="s">
        <v>255</v>
      </c>
      <c r="U2778" s="57">
        <v>2</v>
      </c>
      <c r="V2778" s="125">
        <v>123.74</v>
      </c>
      <c r="W2778" s="125" t="s">
        <v>1017</v>
      </c>
      <c r="X2778" s="65">
        <v>45539</v>
      </c>
      <c r="Y2778" s="65">
        <v>45539</v>
      </c>
      <c r="Z2778" s="69" t="s">
        <v>1080</v>
      </c>
      <c r="AA2778" s="322">
        <v>38000</v>
      </c>
      <c r="AB2778" s="57">
        <v>49</v>
      </c>
      <c r="AC2778" s="57">
        <v>2</v>
      </c>
      <c r="AD2778" s="65">
        <v>45595</v>
      </c>
      <c r="AE2778" s="117">
        <v>687.5</v>
      </c>
      <c r="AF2778" s="117"/>
      <c r="AG2778" s="56" t="s">
        <v>441</v>
      </c>
      <c r="AH2778" s="65">
        <v>45623</v>
      </c>
      <c r="AI2778" s="65"/>
      <c r="AJ2778" s="65"/>
      <c r="AK2778" s="56" t="s">
        <v>1269</v>
      </c>
      <c r="AL2778" s="58">
        <v>687.5</v>
      </c>
      <c r="AM2778" s="58"/>
      <c r="AN2778" s="56" t="s">
        <v>1293</v>
      </c>
      <c r="AO2778" s="58"/>
      <c r="AP2778" s="58"/>
      <c r="AQ2778" s="58"/>
      <c r="AR2778" s="58"/>
      <c r="AS2778" s="58"/>
      <c r="AT2778" s="58"/>
      <c r="AU2778" s="58"/>
      <c r="AV2778" s="58"/>
      <c r="AW2778" s="103">
        <v>45593</v>
      </c>
      <c r="AX2778" s="97">
        <v>3321</v>
      </c>
      <c r="AY2778" s="97"/>
      <c r="AZ2778" s="97"/>
      <c r="BA2778" s="162">
        <v>687.5</v>
      </c>
      <c r="BB2778" s="58"/>
      <c r="BC2778" s="56"/>
      <c r="BD2778" s="56"/>
      <c r="BE2778" s="56"/>
      <c r="BF2778" s="56"/>
      <c r="BG2778" s="56"/>
      <c r="BH2778" s="56"/>
      <c r="BI2778" s="56"/>
      <c r="BJ2778" s="56"/>
      <c r="BK2778" s="56"/>
      <c r="BL2778" s="56"/>
      <c r="BM2778" s="56"/>
      <c r="BN2778" s="56"/>
      <c r="BO2778" s="56"/>
      <c r="BP2778" s="56"/>
      <c r="BQ2778" s="56"/>
      <c r="BR2778" s="56"/>
      <c r="BS2778" s="56"/>
      <c r="BT2778" s="56"/>
      <c r="BU2778" s="56"/>
      <c r="BV2778" s="56"/>
      <c r="BW2778" s="56"/>
      <c r="BX2778" s="56"/>
      <c r="BY2778" s="56"/>
      <c r="BZ2778" s="56"/>
      <c r="CA2778" s="56"/>
      <c r="CB2778" s="56"/>
      <c r="CC2778" s="56"/>
      <c r="CD2778" s="56"/>
      <c r="CE2778" s="56"/>
      <c r="CF2778" s="56"/>
      <c r="CG2778" s="56"/>
      <c r="CH2778" s="56"/>
      <c r="CI2778" s="56"/>
      <c r="CJ2778" s="56"/>
      <c r="CK2778" s="56"/>
      <c r="CL2778" s="56"/>
      <c r="CM2778" s="56"/>
      <c r="CN2778" s="56"/>
      <c r="CO2778" s="56"/>
      <c r="CP2778" s="56"/>
      <c r="CQ2778" s="56"/>
      <c r="CR2778" s="56"/>
      <c r="CS2778" s="58">
        <f>+AL2778+AT2778</f>
        <v>687.5</v>
      </c>
      <c r="CT2778" s="76">
        <f>+BA2778+BG2778+BM2778+BS2778+BY2778+CE2778+CK2778+CQ2778</f>
        <v>687.5</v>
      </c>
      <c r="CU2778" s="76">
        <f>+CS2778-CT2778</f>
        <v>0</v>
      </c>
      <c r="CV2778" s="81">
        <f>+AE2778-AL2778-AT2778</f>
        <v>0</v>
      </c>
      <c r="CW2778" s="56"/>
      <c r="CX2778" s="56"/>
      <c r="CY2778" s="56"/>
    </row>
    <row r="2779" spans="1:103" s="70" customFormat="1">
      <c r="A2779" s="56" t="s">
        <v>921</v>
      </c>
      <c r="B2779" s="13">
        <v>14</v>
      </c>
      <c r="C2779" s="15" t="s">
        <v>402</v>
      </c>
      <c r="D2779" s="15" t="s">
        <v>403</v>
      </c>
      <c r="E2779" s="13"/>
      <c r="F2779" s="13"/>
      <c r="G2779" s="13" t="s">
        <v>255</v>
      </c>
      <c r="H2779" s="13">
        <v>2</v>
      </c>
      <c r="I2779" s="55">
        <v>123.74</v>
      </c>
      <c r="J2779" s="55">
        <v>37999</v>
      </c>
      <c r="K2779" s="15">
        <v>0</v>
      </c>
      <c r="L2779" s="15" t="s">
        <v>41</v>
      </c>
      <c r="M2779" s="62" t="s">
        <v>14</v>
      </c>
      <c r="N2779" s="56" t="s">
        <v>186</v>
      </c>
      <c r="O2779" s="56" t="s">
        <v>922</v>
      </c>
      <c r="P2779" s="56"/>
      <c r="Q2779" s="86"/>
      <c r="R2779" s="56"/>
      <c r="S2779" s="56" t="s">
        <v>465</v>
      </c>
      <c r="T2779" s="57" t="s">
        <v>255</v>
      </c>
      <c r="U2779" s="57">
        <v>2</v>
      </c>
      <c r="V2779" s="125">
        <v>123.74</v>
      </c>
      <c r="W2779" s="125" t="s">
        <v>1017</v>
      </c>
      <c r="X2779" s="65">
        <v>45539</v>
      </c>
      <c r="Y2779" s="65">
        <v>45539</v>
      </c>
      <c r="Z2779" s="69" t="s">
        <v>1080</v>
      </c>
      <c r="AA2779" s="322">
        <v>38000</v>
      </c>
      <c r="AB2779" s="57">
        <v>49</v>
      </c>
      <c r="AC2779" s="57">
        <v>3</v>
      </c>
      <c r="AD2779" s="65">
        <v>45626</v>
      </c>
      <c r="AE2779" s="117">
        <v>687.5</v>
      </c>
      <c r="AF2779" s="117"/>
      <c r="AG2779" s="56" t="s">
        <v>441</v>
      </c>
      <c r="AH2779" s="65">
        <v>45623</v>
      </c>
      <c r="AI2779" s="65"/>
      <c r="AJ2779" s="65"/>
      <c r="AK2779" s="56" t="s">
        <v>1270</v>
      </c>
      <c r="AL2779" s="58">
        <v>312.5</v>
      </c>
      <c r="AM2779" s="58"/>
      <c r="AN2779" s="56" t="s">
        <v>1294</v>
      </c>
      <c r="AO2779" s="58" t="s">
        <v>441</v>
      </c>
      <c r="AP2779" s="65">
        <v>45626</v>
      </c>
      <c r="AQ2779" s="65"/>
      <c r="AR2779" s="65"/>
      <c r="AS2779" s="56" t="s">
        <v>1271</v>
      </c>
      <c r="AT2779" s="58">
        <v>375</v>
      </c>
      <c r="AU2779" s="58"/>
      <c r="AV2779" s="56" t="s">
        <v>1295</v>
      </c>
      <c r="AW2779" s="103">
        <v>45593</v>
      </c>
      <c r="AX2779" s="97">
        <v>3321</v>
      </c>
      <c r="AY2779" s="97"/>
      <c r="AZ2779" s="97"/>
      <c r="BA2779" s="162">
        <v>312.5</v>
      </c>
      <c r="BB2779" s="58"/>
      <c r="BC2779" s="103">
        <v>45627</v>
      </c>
      <c r="BD2779" s="97">
        <v>3458</v>
      </c>
      <c r="BE2779" s="97"/>
      <c r="BF2779" s="97"/>
      <c r="BG2779" s="162">
        <v>375</v>
      </c>
      <c r="BH2779" s="162"/>
      <c r="BI2779" s="56"/>
      <c r="BJ2779" s="56"/>
      <c r="BK2779" s="56"/>
      <c r="BL2779" s="56"/>
      <c r="BM2779" s="56"/>
      <c r="BN2779" s="56"/>
      <c r="BO2779" s="56"/>
      <c r="BP2779" s="56"/>
      <c r="BQ2779" s="56"/>
      <c r="BR2779" s="56"/>
      <c r="BS2779" s="56"/>
      <c r="BT2779" s="56"/>
      <c r="BU2779" s="56"/>
      <c r="BV2779" s="56"/>
      <c r="BW2779" s="56"/>
      <c r="BX2779" s="56"/>
      <c r="BY2779" s="56"/>
      <c r="BZ2779" s="56"/>
      <c r="CA2779" s="56"/>
      <c r="CB2779" s="56"/>
      <c r="CC2779" s="56"/>
      <c r="CD2779" s="56"/>
      <c r="CE2779" s="56"/>
      <c r="CF2779" s="56"/>
      <c r="CG2779" s="56"/>
      <c r="CH2779" s="56"/>
      <c r="CI2779" s="56"/>
      <c r="CJ2779" s="56"/>
      <c r="CK2779" s="56"/>
      <c r="CL2779" s="56"/>
      <c r="CM2779" s="56"/>
      <c r="CN2779" s="56"/>
      <c r="CO2779" s="56"/>
      <c r="CP2779" s="56"/>
      <c r="CQ2779" s="56"/>
      <c r="CR2779" s="56"/>
      <c r="CS2779" s="58">
        <f>+AL2779+AT2779</f>
        <v>687.5</v>
      </c>
      <c r="CT2779" s="76">
        <f>+BA2779+BG2779+BM2779+BS2779+BY2779+CE2779+CK2779+CQ2779</f>
        <v>687.5</v>
      </c>
      <c r="CU2779" s="76">
        <f>+CS2779-CT2779</f>
        <v>0</v>
      </c>
      <c r="CV2779" s="81">
        <f>+AE2779-AL2779-AT2779</f>
        <v>0</v>
      </c>
      <c r="CW2779" s="56"/>
      <c r="CX2779" s="56"/>
      <c r="CY2779" s="56"/>
    </row>
    <row r="2780" spans="1:103" s="70" customFormat="1">
      <c r="A2780" s="56" t="s">
        <v>921</v>
      </c>
      <c r="B2780" s="13">
        <v>14</v>
      </c>
      <c r="C2780" s="15" t="s">
        <v>402</v>
      </c>
      <c r="D2780" s="15" t="s">
        <v>403</v>
      </c>
      <c r="E2780" s="13"/>
      <c r="F2780" s="13"/>
      <c r="G2780" s="13" t="s">
        <v>255</v>
      </c>
      <c r="H2780" s="13">
        <v>2</v>
      </c>
      <c r="I2780" s="55">
        <v>123.74</v>
      </c>
      <c r="J2780" s="55">
        <v>37999</v>
      </c>
      <c r="K2780" s="15">
        <v>0</v>
      </c>
      <c r="L2780" s="15" t="s">
        <v>41</v>
      </c>
      <c r="M2780" s="62" t="s">
        <v>14</v>
      </c>
      <c r="N2780" s="56" t="s">
        <v>186</v>
      </c>
      <c r="O2780" s="56" t="s">
        <v>922</v>
      </c>
      <c r="P2780" s="56"/>
      <c r="Q2780" s="86"/>
      <c r="R2780" s="56"/>
      <c r="S2780" s="56" t="s">
        <v>465</v>
      </c>
      <c r="T2780" s="57" t="s">
        <v>255</v>
      </c>
      <c r="U2780" s="57">
        <v>2</v>
      </c>
      <c r="V2780" s="125">
        <v>123.74</v>
      </c>
      <c r="W2780" s="125" t="s">
        <v>1017</v>
      </c>
      <c r="X2780" s="65">
        <v>45539</v>
      </c>
      <c r="Y2780" s="65">
        <v>45539</v>
      </c>
      <c r="Z2780" s="69" t="s">
        <v>1080</v>
      </c>
      <c r="AA2780" s="322">
        <v>38000</v>
      </c>
      <c r="AB2780" s="57">
        <v>49</v>
      </c>
      <c r="AC2780" s="57">
        <v>4</v>
      </c>
      <c r="AD2780" s="65">
        <v>45656</v>
      </c>
      <c r="AE2780" s="117">
        <v>687.5</v>
      </c>
      <c r="AF2780" s="117"/>
      <c r="AG2780" s="56" t="s">
        <v>441</v>
      </c>
      <c r="AH2780" s="65">
        <v>45626</v>
      </c>
      <c r="AI2780" s="65"/>
      <c r="AJ2780" s="65"/>
      <c r="AK2780" s="56" t="s">
        <v>1272</v>
      </c>
      <c r="AL2780" s="58">
        <v>625</v>
      </c>
      <c r="AM2780" s="58"/>
      <c r="AN2780" s="56" t="s">
        <v>1296</v>
      </c>
      <c r="AO2780" s="58" t="s">
        <v>441</v>
      </c>
      <c r="AP2780" s="65">
        <v>45656</v>
      </c>
      <c r="AQ2780" s="65"/>
      <c r="AR2780" s="65"/>
      <c r="AS2780" s="56" t="s">
        <v>1273</v>
      </c>
      <c r="AT2780" s="58">
        <v>62.5</v>
      </c>
      <c r="AU2780" s="58"/>
      <c r="AV2780" s="56" t="s">
        <v>1297</v>
      </c>
      <c r="AW2780" s="103">
        <v>45627</v>
      </c>
      <c r="AX2780" s="97">
        <v>3458</v>
      </c>
      <c r="AY2780" s="97"/>
      <c r="AZ2780" s="97"/>
      <c r="BA2780" s="162">
        <v>625</v>
      </c>
      <c r="BB2780" s="58"/>
      <c r="BC2780" s="103">
        <v>45654</v>
      </c>
      <c r="BD2780" s="97">
        <v>3541</v>
      </c>
      <c r="BE2780" s="97"/>
      <c r="BF2780" s="97"/>
      <c r="BG2780" s="162">
        <v>62.5</v>
      </c>
      <c r="BH2780" s="162"/>
      <c r="BI2780" s="56"/>
      <c r="BJ2780" s="56"/>
      <c r="BK2780" s="56"/>
      <c r="BL2780" s="56"/>
      <c r="BM2780" s="56"/>
      <c r="BN2780" s="56"/>
      <c r="BO2780" s="56"/>
      <c r="BP2780" s="56"/>
      <c r="BQ2780" s="56"/>
      <c r="BR2780" s="56"/>
      <c r="BS2780" s="56"/>
      <c r="BT2780" s="56"/>
      <c r="BU2780" s="56"/>
      <c r="BV2780" s="56"/>
      <c r="BW2780" s="56"/>
      <c r="BX2780" s="56"/>
      <c r="BY2780" s="56"/>
      <c r="BZ2780" s="56"/>
      <c r="CA2780" s="56"/>
      <c r="CB2780" s="56"/>
      <c r="CC2780" s="56"/>
      <c r="CD2780" s="56"/>
      <c r="CE2780" s="56"/>
      <c r="CF2780" s="56"/>
      <c r="CG2780" s="56"/>
      <c r="CH2780" s="56"/>
      <c r="CI2780" s="56"/>
      <c r="CJ2780" s="56"/>
      <c r="CK2780" s="56"/>
      <c r="CL2780" s="56"/>
      <c r="CM2780" s="56"/>
      <c r="CN2780" s="56"/>
      <c r="CO2780" s="56"/>
      <c r="CP2780" s="56"/>
      <c r="CQ2780" s="56"/>
      <c r="CR2780" s="56"/>
      <c r="CS2780" s="58">
        <f>+AL2780+AT2780</f>
        <v>687.5</v>
      </c>
      <c r="CT2780" s="76">
        <f>+BA2780+BG2780+BM2780+BS2780+BY2780+CE2780+CK2780+CQ2780</f>
        <v>687.5</v>
      </c>
      <c r="CU2780" s="76">
        <f>+CS2780-CT2780</f>
        <v>0</v>
      </c>
      <c r="CV2780" s="81">
        <f>+AE2780-AL2780-AT2780</f>
        <v>0</v>
      </c>
      <c r="CW2780" s="56"/>
      <c r="CX2780" s="56"/>
      <c r="CY2780" s="56"/>
    </row>
    <row r="2781" spans="1:103" s="70" customFormat="1">
      <c r="A2781" s="56" t="s">
        <v>921</v>
      </c>
      <c r="B2781" s="13">
        <v>14</v>
      </c>
      <c r="C2781" s="15" t="s">
        <v>402</v>
      </c>
      <c r="D2781" s="15" t="s">
        <v>403</v>
      </c>
      <c r="E2781" s="13"/>
      <c r="F2781" s="13"/>
      <c r="G2781" s="13" t="s">
        <v>255</v>
      </c>
      <c r="H2781" s="13">
        <v>2</v>
      </c>
      <c r="I2781" s="55">
        <v>123.74</v>
      </c>
      <c r="J2781" s="55">
        <v>37999</v>
      </c>
      <c r="K2781" s="15">
        <v>0</v>
      </c>
      <c r="L2781" s="15" t="s">
        <v>41</v>
      </c>
      <c r="M2781" s="62" t="s">
        <v>14</v>
      </c>
      <c r="N2781" s="56" t="s">
        <v>186</v>
      </c>
      <c r="O2781" s="56" t="s">
        <v>922</v>
      </c>
      <c r="P2781" s="56"/>
      <c r="Q2781" s="86"/>
      <c r="R2781" s="56"/>
      <c r="S2781" s="56" t="s">
        <v>465</v>
      </c>
      <c r="T2781" s="57" t="s">
        <v>255</v>
      </c>
      <c r="U2781" s="57">
        <v>2</v>
      </c>
      <c r="V2781" s="125">
        <v>123.74</v>
      </c>
      <c r="W2781" s="125" t="s">
        <v>1017</v>
      </c>
      <c r="X2781" s="65">
        <v>45539</v>
      </c>
      <c r="Y2781" s="65">
        <v>45539</v>
      </c>
      <c r="Z2781" s="69" t="s">
        <v>1080</v>
      </c>
      <c r="AA2781" s="322">
        <v>38000</v>
      </c>
      <c r="AB2781" s="57">
        <v>49</v>
      </c>
      <c r="AC2781" s="57">
        <v>5</v>
      </c>
      <c r="AD2781" s="65">
        <v>45687</v>
      </c>
      <c r="AE2781" s="117">
        <v>687.5</v>
      </c>
      <c r="AF2781" s="117"/>
      <c r="AG2781" s="56" t="s">
        <v>441</v>
      </c>
      <c r="AH2781" s="65">
        <v>45656</v>
      </c>
      <c r="AI2781" s="65"/>
      <c r="AJ2781" s="65"/>
      <c r="AK2781" s="56" t="s">
        <v>1274</v>
      </c>
      <c r="AL2781" s="58">
        <v>687.5</v>
      </c>
      <c r="AM2781" s="58"/>
      <c r="AN2781" s="56" t="s">
        <v>1298</v>
      </c>
      <c r="AO2781" s="58"/>
      <c r="AP2781" s="58"/>
      <c r="AQ2781" s="58"/>
      <c r="AR2781" s="58"/>
      <c r="AS2781" s="58"/>
      <c r="AT2781" s="58"/>
      <c r="AU2781" s="58"/>
      <c r="AV2781" s="58"/>
      <c r="AW2781" s="103">
        <v>45654</v>
      </c>
      <c r="AX2781" s="97">
        <v>3541</v>
      </c>
      <c r="AY2781" s="97"/>
      <c r="AZ2781" s="97"/>
      <c r="BA2781" s="162">
        <v>687.5</v>
      </c>
      <c r="BB2781" s="58"/>
      <c r="BC2781" s="56"/>
      <c r="BD2781" s="56"/>
      <c r="BE2781" s="56"/>
      <c r="BF2781" s="56"/>
      <c r="BG2781" s="56"/>
      <c r="BH2781" s="56"/>
      <c r="BI2781" s="56"/>
      <c r="BJ2781" s="56"/>
      <c r="BK2781" s="56"/>
      <c r="BL2781" s="56"/>
      <c r="BM2781" s="56"/>
      <c r="BN2781" s="56"/>
      <c r="BO2781" s="56"/>
      <c r="BP2781" s="56"/>
      <c r="BQ2781" s="56"/>
      <c r="BR2781" s="56"/>
      <c r="BS2781" s="56"/>
      <c r="BT2781" s="56"/>
      <c r="BU2781" s="56"/>
      <c r="BV2781" s="56"/>
      <c r="BW2781" s="56"/>
      <c r="BX2781" s="56"/>
      <c r="BY2781" s="56"/>
      <c r="BZ2781" s="56"/>
      <c r="CA2781" s="56"/>
      <c r="CB2781" s="56"/>
      <c r="CC2781" s="56"/>
      <c r="CD2781" s="56"/>
      <c r="CE2781" s="56"/>
      <c r="CF2781" s="56"/>
      <c r="CG2781" s="56"/>
      <c r="CH2781" s="56"/>
      <c r="CI2781" s="56"/>
      <c r="CJ2781" s="56"/>
      <c r="CK2781" s="56"/>
      <c r="CL2781" s="56"/>
      <c r="CM2781" s="56"/>
      <c r="CN2781" s="56"/>
      <c r="CO2781" s="56"/>
      <c r="CP2781" s="56"/>
      <c r="CQ2781" s="56"/>
      <c r="CR2781" s="56"/>
      <c r="CS2781" s="58">
        <f>+AL2781+AT2781</f>
        <v>687.5</v>
      </c>
      <c r="CT2781" s="76">
        <f>+BA2781+BG2781+BM2781+BS2781+BY2781+CE2781+CK2781+CQ2781</f>
        <v>687.5</v>
      </c>
      <c r="CU2781" s="76">
        <f>+CS2781-CT2781</f>
        <v>0</v>
      </c>
      <c r="CV2781" s="81">
        <f>+AE2781-AL2781-AT2781</f>
        <v>0</v>
      </c>
      <c r="CW2781" s="56"/>
      <c r="CX2781" s="56"/>
      <c r="CY2781" s="56"/>
    </row>
    <row r="2782" spans="1:103" s="70" customFormat="1">
      <c r="A2782" s="56" t="s">
        <v>921</v>
      </c>
      <c r="B2782" s="13">
        <v>14</v>
      </c>
      <c r="C2782" s="15" t="s">
        <v>402</v>
      </c>
      <c r="D2782" s="15" t="s">
        <v>403</v>
      </c>
      <c r="E2782" s="13"/>
      <c r="F2782" s="13"/>
      <c r="G2782" s="13" t="s">
        <v>255</v>
      </c>
      <c r="H2782" s="13">
        <v>2</v>
      </c>
      <c r="I2782" s="55">
        <v>123.74</v>
      </c>
      <c r="J2782" s="55">
        <v>37999</v>
      </c>
      <c r="K2782" s="15">
        <v>0</v>
      </c>
      <c r="L2782" s="15" t="s">
        <v>41</v>
      </c>
      <c r="M2782" s="62" t="s">
        <v>14</v>
      </c>
      <c r="N2782" s="56" t="s">
        <v>186</v>
      </c>
      <c r="O2782" s="56" t="s">
        <v>922</v>
      </c>
      <c r="P2782" s="56"/>
      <c r="Q2782" s="86"/>
      <c r="R2782" s="56"/>
      <c r="S2782" s="56" t="s">
        <v>465</v>
      </c>
      <c r="T2782" s="57" t="s">
        <v>255</v>
      </c>
      <c r="U2782" s="57">
        <v>2</v>
      </c>
      <c r="V2782" s="125">
        <v>123.74</v>
      </c>
      <c r="W2782" s="125" t="s">
        <v>1017</v>
      </c>
      <c r="X2782" s="65">
        <v>45539</v>
      </c>
      <c r="Y2782" s="65">
        <v>45539</v>
      </c>
      <c r="Z2782" s="69" t="s">
        <v>1080</v>
      </c>
      <c r="AA2782" s="322">
        <v>38000</v>
      </c>
      <c r="AB2782" s="57">
        <v>49</v>
      </c>
      <c r="AC2782" s="57">
        <v>6</v>
      </c>
      <c r="AD2782" s="65">
        <v>45716</v>
      </c>
      <c r="AE2782" s="117">
        <v>687.5</v>
      </c>
      <c r="AF2782" s="117"/>
      <c r="AG2782" s="56" t="s">
        <v>441</v>
      </c>
      <c r="AH2782" s="65">
        <v>45656</v>
      </c>
      <c r="AI2782" s="65"/>
      <c r="AJ2782" s="65"/>
      <c r="AK2782" s="56" t="s">
        <v>1275</v>
      </c>
      <c r="AL2782" s="58">
        <v>250</v>
      </c>
      <c r="AM2782" s="58"/>
      <c r="AN2782" s="56" t="s">
        <v>1299</v>
      </c>
      <c r="AO2782" s="58" t="s">
        <v>441</v>
      </c>
      <c r="AP2782" s="65">
        <v>45688</v>
      </c>
      <c r="AQ2782" s="65"/>
      <c r="AR2782" s="65"/>
      <c r="AS2782" s="56" t="s">
        <v>1276</v>
      </c>
      <c r="AT2782" s="58">
        <v>437.5</v>
      </c>
      <c r="AU2782" s="58"/>
      <c r="AV2782" s="56" t="s">
        <v>1300</v>
      </c>
      <c r="AW2782" s="103">
        <v>45654</v>
      </c>
      <c r="AX2782" s="97">
        <v>3541</v>
      </c>
      <c r="AY2782" s="97"/>
      <c r="AZ2782" s="97"/>
      <c r="BA2782" s="162">
        <v>250</v>
      </c>
      <c r="BB2782" s="58"/>
      <c r="BC2782" s="103">
        <v>45688</v>
      </c>
      <c r="BD2782" s="97">
        <v>3677</v>
      </c>
      <c r="BE2782" s="97"/>
      <c r="BF2782" s="97"/>
      <c r="BG2782" s="162">
        <v>437.5</v>
      </c>
      <c r="BH2782" s="162"/>
      <c r="BI2782" s="56"/>
      <c r="BJ2782" s="56"/>
      <c r="BK2782" s="56"/>
      <c r="BL2782" s="56"/>
      <c r="BM2782" s="56"/>
      <c r="BN2782" s="56"/>
      <c r="BO2782" s="56"/>
      <c r="BP2782" s="56"/>
      <c r="BQ2782" s="56"/>
      <c r="BR2782" s="56"/>
      <c r="BS2782" s="56"/>
      <c r="BT2782" s="56"/>
      <c r="BU2782" s="56"/>
      <c r="BV2782" s="56"/>
      <c r="BW2782" s="56"/>
      <c r="BX2782" s="56"/>
      <c r="BY2782" s="56"/>
      <c r="BZ2782" s="56"/>
      <c r="CA2782" s="56"/>
      <c r="CB2782" s="56"/>
      <c r="CC2782" s="56"/>
      <c r="CD2782" s="56"/>
      <c r="CE2782" s="56"/>
      <c r="CF2782" s="56"/>
      <c r="CG2782" s="56"/>
      <c r="CH2782" s="56"/>
      <c r="CI2782" s="56"/>
      <c r="CJ2782" s="56"/>
      <c r="CK2782" s="56"/>
      <c r="CL2782" s="56"/>
      <c r="CM2782" s="56"/>
      <c r="CN2782" s="56"/>
      <c r="CO2782" s="56"/>
      <c r="CP2782" s="56"/>
      <c r="CQ2782" s="56"/>
      <c r="CR2782" s="56"/>
      <c r="CS2782" s="58">
        <f>+AL2782+AT2782</f>
        <v>687.5</v>
      </c>
      <c r="CT2782" s="76">
        <f>+BA2782+BG2782+BM2782+BS2782+BY2782+CE2782+CK2782+CQ2782</f>
        <v>687.5</v>
      </c>
      <c r="CU2782" s="76">
        <f>+CS2782-CT2782</f>
        <v>0</v>
      </c>
      <c r="CV2782" s="81">
        <f>+AE2782-AL2782-AT2782</f>
        <v>0</v>
      </c>
      <c r="CW2782" s="56"/>
      <c r="CX2782" s="56"/>
      <c r="CY2782" s="56"/>
    </row>
    <row r="2783" spans="1:103" s="70" customFormat="1">
      <c r="A2783" s="56" t="s">
        <v>921</v>
      </c>
      <c r="B2783" s="13">
        <v>14</v>
      </c>
      <c r="C2783" s="15" t="s">
        <v>402</v>
      </c>
      <c r="D2783" s="15" t="s">
        <v>403</v>
      </c>
      <c r="E2783" s="13"/>
      <c r="F2783" s="13"/>
      <c r="G2783" s="13" t="s">
        <v>255</v>
      </c>
      <c r="H2783" s="13">
        <v>2</v>
      </c>
      <c r="I2783" s="55">
        <v>123.74</v>
      </c>
      <c r="J2783" s="55">
        <v>37999</v>
      </c>
      <c r="K2783" s="15">
        <v>0</v>
      </c>
      <c r="L2783" s="15" t="s">
        <v>41</v>
      </c>
      <c r="M2783" s="62" t="s">
        <v>14</v>
      </c>
      <c r="N2783" s="56" t="s">
        <v>186</v>
      </c>
      <c r="O2783" s="56" t="s">
        <v>922</v>
      </c>
      <c r="P2783" s="56"/>
      <c r="Q2783" s="86"/>
      <c r="R2783" s="56"/>
      <c r="S2783" s="56" t="s">
        <v>465</v>
      </c>
      <c r="T2783" s="57" t="s">
        <v>255</v>
      </c>
      <c r="U2783" s="57">
        <v>2</v>
      </c>
      <c r="V2783" s="125">
        <v>123.74</v>
      </c>
      <c r="W2783" s="125" t="s">
        <v>1017</v>
      </c>
      <c r="X2783" s="65">
        <v>45539</v>
      </c>
      <c r="Y2783" s="65">
        <v>45539</v>
      </c>
      <c r="Z2783" s="69" t="s">
        <v>1080</v>
      </c>
      <c r="AA2783" s="322">
        <v>38000</v>
      </c>
      <c r="AB2783" s="57">
        <v>49</v>
      </c>
      <c r="AC2783" s="57">
        <v>7</v>
      </c>
      <c r="AD2783" s="65">
        <v>45746</v>
      </c>
      <c r="AE2783" s="117">
        <v>687.5</v>
      </c>
      <c r="AF2783" s="117"/>
      <c r="AG2783" s="56" t="s">
        <v>441</v>
      </c>
      <c r="AH2783" s="65">
        <v>45688</v>
      </c>
      <c r="AI2783" s="65"/>
      <c r="AJ2783" s="65"/>
      <c r="AK2783" s="56" t="s">
        <v>1277</v>
      </c>
      <c r="AL2783" s="58">
        <v>562.5</v>
      </c>
      <c r="AM2783" s="58"/>
      <c r="AN2783" s="56" t="s">
        <v>1301</v>
      </c>
      <c r="AO2783" s="58" t="s">
        <v>441</v>
      </c>
      <c r="AP2783" s="65">
        <v>45727</v>
      </c>
      <c r="AQ2783" s="65"/>
      <c r="AR2783" s="65"/>
      <c r="AS2783" s="56" t="s">
        <v>1278</v>
      </c>
      <c r="AT2783" s="58">
        <v>125</v>
      </c>
      <c r="AU2783" s="58"/>
      <c r="AV2783" s="56" t="s">
        <v>1302</v>
      </c>
      <c r="AW2783" s="103">
        <v>45688</v>
      </c>
      <c r="AX2783" s="97">
        <v>3677</v>
      </c>
      <c r="AY2783" s="97"/>
      <c r="AZ2783" s="97"/>
      <c r="BA2783" s="162">
        <v>562.5</v>
      </c>
      <c r="BB2783" s="58"/>
      <c r="BC2783" s="103">
        <v>45726</v>
      </c>
      <c r="BD2783" s="97">
        <v>3860</v>
      </c>
      <c r="BE2783" s="97"/>
      <c r="BF2783" s="97"/>
      <c r="BG2783" s="162">
        <v>125</v>
      </c>
      <c r="BH2783" s="162"/>
      <c r="BI2783" s="56"/>
      <c r="BJ2783" s="56"/>
      <c r="BK2783" s="56"/>
      <c r="BL2783" s="56"/>
      <c r="BM2783" s="56"/>
      <c r="BN2783" s="56"/>
      <c r="BO2783" s="56"/>
      <c r="BP2783" s="56"/>
      <c r="BQ2783" s="56"/>
      <c r="BR2783" s="56"/>
      <c r="BS2783" s="56"/>
      <c r="BT2783" s="56"/>
      <c r="BU2783" s="56"/>
      <c r="BV2783" s="56"/>
      <c r="BW2783" s="56"/>
      <c r="BX2783" s="56"/>
      <c r="BY2783" s="56"/>
      <c r="BZ2783" s="56"/>
      <c r="CA2783" s="56"/>
      <c r="CB2783" s="56"/>
      <c r="CC2783" s="56"/>
      <c r="CD2783" s="56"/>
      <c r="CE2783" s="56"/>
      <c r="CF2783" s="56"/>
      <c r="CG2783" s="56"/>
      <c r="CH2783" s="56"/>
      <c r="CI2783" s="56"/>
      <c r="CJ2783" s="56"/>
      <c r="CK2783" s="56"/>
      <c r="CL2783" s="56"/>
      <c r="CM2783" s="56"/>
      <c r="CN2783" s="56"/>
      <c r="CO2783" s="56"/>
      <c r="CP2783" s="56"/>
      <c r="CQ2783" s="56"/>
      <c r="CR2783" s="56"/>
      <c r="CS2783" s="58">
        <f>+AL2783+AT2783</f>
        <v>687.5</v>
      </c>
      <c r="CT2783" s="76">
        <f>+BA2783+BG2783+BM2783+BS2783+BY2783+CE2783+CK2783+CQ2783</f>
        <v>687.5</v>
      </c>
      <c r="CU2783" s="76">
        <f>+CS2783-CT2783</f>
        <v>0</v>
      </c>
      <c r="CV2783" s="81">
        <f>+AE2783-AL2783-AT2783</f>
        <v>0</v>
      </c>
      <c r="CW2783" s="56"/>
      <c r="CX2783" s="56"/>
      <c r="CY2783" s="56"/>
    </row>
    <row r="2784" spans="1:103" s="70" customFormat="1">
      <c r="A2784" s="56" t="s">
        <v>921</v>
      </c>
      <c r="B2784" s="13">
        <v>14</v>
      </c>
      <c r="C2784" s="15" t="s">
        <v>402</v>
      </c>
      <c r="D2784" s="15" t="s">
        <v>403</v>
      </c>
      <c r="E2784" s="13"/>
      <c r="F2784" s="13"/>
      <c r="G2784" s="13" t="s">
        <v>255</v>
      </c>
      <c r="H2784" s="13">
        <v>2</v>
      </c>
      <c r="I2784" s="55">
        <v>123.74</v>
      </c>
      <c r="J2784" s="55">
        <v>37999</v>
      </c>
      <c r="K2784" s="15">
        <v>0</v>
      </c>
      <c r="L2784" s="15" t="s">
        <v>41</v>
      </c>
      <c r="M2784" s="62" t="s">
        <v>14</v>
      </c>
      <c r="N2784" s="56" t="s">
        <v>186</v>
      </c>
      <c r="O2784" s="56" t="s">
        <v>922</v>
      </c>
      <c r="P2784" s="56"/>
      <c r="Q2784" s="86"/>
      <c r="R2784" s="56"/>
      <c r="S2784" s="56" t="s">
        <v>465</v>
      </c>
      <c r="T2784" s="57" t="s">
        <v>255</v>
      </c>
      <c r="U2784" s="57">
        <v>2</v>
      </c>
      <c r="V2784" s="125">
        <v>123.74</v>
      </c>
      <c r="W2784" s="125" t="s">
        <v>1017</v>
      </c>
      <c r="X2784" s="65">
        <v>45539</v>
      </c>
      <c r="Y2784" s="65">
        <v>45539</v>
      </c>
      <c r="Z2784" s="69" t="s">
        <v>1080</v>
      </c>
      <c r="AA2784" s="322">
        <v>38000</v>
      </c>
      <c r="AB2784" s="57">
        <v>49</v>
      </c>
      <c r="AC2784" s="57">
        <v>8</v>
      </c>
      <c r="AD2784" s="65">
        <v>45777</v>
      </c>
      <c r="AE2784" s="117">
        <v>687.5</v>
      </c>
      <c r="AF2784" s="117"/>
      <c r="AG2784" s="56" t="s">
        <v>441</v>
      </c>
      <c r="AH2784" s="65">
        <v>45727</v>
      </c>
      <c r="AI2784" s="65"/>
      <c r="AJ2784" s="65"/>
      <c r="AK2784" s="56" t="s">
        <v>1279</v>
      </c>
      <c r="AL2784" s="58">
        <v>687.5</v>
      </c>
      <c r="AM2784" s="58"/>
      <c r="AN2784" s="56" t="s">
        <v>1303</v>
      </c>
      <c r="AO2784" s="58"/>
      <c r="AP2784" s="58"/>
      <c r="AQ2784" s="58"/>
      <c r="AR2784" s="58"/>
      <c r="AS2784" s="58"/>
      <c r="AT2784" s="58"/>
      <c r="AU2784" s="58"/>
      <c r="AV2784" s="58"/>
      <c r="AW2784" s="103">
        <v>45726</v>
      </c>
      <c r="AX2784" s="97">
        <v>3860</v>
      </c>
      <c r="AY2784" s="97"/>
      <c r="AZ2784" s="97"/>
      <c r="BA2784" s="162">
        <v>687.5</v>
      </c>
      <c r="BB2784" s="58"/>
      <c r="BC2784" s="56"/>
      <c r="BD2784" s="56"/>
      <c r="BE2784" s="56"/>
      <c r="BF2784" s="56"/>
      <c r="BG2784" s="56"/>
      <c r="BH2784" s="56"/>
      <c r="BI2784" s="56"/>
      <c r="BJ2784" s="56"/>
      <c r="BK2784" s="56"/>
      <c r="BL2784" s="56"/>
      <c r="BM2784" s="56"/>
      <c r="BN2784" s="56"/>
      <c r="BO2784" s="56"/>
      <c r="BP2784" s="56"/>
      <c r="BQ2784" s="56"/>
      <c r="BR2784" s="56"/>
      <c r="BS2784" s="56"/>
      <c r="BT2784" s="56"/>
      <c r="BU2784" s="56"/>
      <c r="BV2784" s="56"/>
      <c r="BW2784" s="56"/>
      <c r="BX2784" s="56"/>
      <c r="BY2784" s="56"/>
      <c r="BZ2784" s="56"/>
      <c r="CA2784" s="56"/>
      <c r="CB2784" s="56"/>
      <c r="CC2784" s="56"/>
      <c r="CD2784" s="56"/>
      <c r="CE2784" s="56"/>
      <c r="CF2784" s="56"/>
      <c r="CG2784" s="56"/>
      <c r="CH2784" s="56"/>
      <c r="CI2784" s="56"/>
      <c r="CJ2784" s="56"/>
      <c r="CK2784" s="56"/>
      <c r="CL2784" s="56"/>
      <c r="CM2784" s="56"/>
      <c r="CN2784" s="56"/>
      <c r="CO2784" s="56"/>
      <c r="CP2784" s="56"/>
      <c r="CQ2784" s="56"/>
      <c r="CR2784" s="56"/>
      <c r="CS2784" s="58">
        <f>+AL2784+AT2784</f>
        <v>687.5</v>
      </c>
      <c r="CT2784" s="76">
        <f>+BA2784+BG2784+BM2784+BS2784+BY2784+CE2784+CK2784+CQ2784</f>
        <v>687.5</v>
      </c>
      <c r="CU2784" s="76">
        <f>+CS2784-CT2784</f>
        <v>0</v>
      </c>
      <c r="CV2784" s="81">
        <f>+AE2784-AL2784-AT2784</f>
        <v>0</v>
      </c>
      <c r="CW2784" s="56"/>
      <c r="CX2784" s="56"/>
      <c r="CY2784" s="56"/>
    </row>
    <row r="2785" spans="1:103" s="70" customFormat="1">
      <c r="A2785" s="56" t="s">
        <v>921</v>
      </c>
      <c r="B2785" s="13">
        <v>14</v>
      </c>
      <c r="C2785" s="15" t="s">
        <v>402</v>
      </c>
      <c r="D2785" s="15" t="s">
        <v>403</v>
      </c>
      <c r="E2785" s="13"/>
      <c r="F2785" s="13"/>
      <c r="G2785" s="13" t="s">
        <v>255</v>
      </c>
      <c r="H2785" s="13">
        <v>2</v>
      </c>
      <c r="I2785" s="55">
        <v>123.74</v>
      </c>
      <c r="J2785" s="55">
        <v>37999</v>
      </c>
      <c r="K2785" s="15">
        <v>0</v>
      </c>
      <c r="L2785" s="15" t="s">
        <v>41</v>
      </c>
      <c r="M2785" s="62" t="s">
        <v>14</v>
      </c>
      <c r="N2785" s="56" t="s">
        <v>186</v>
      </c>
      <c r="O2785" s="56" t="s">
        <v>922</v>
      </c>
      <c r="P2785" s="56"/>
      <c r="Q2785" s="86"/>
      <c r="R2785" s="56"/>
      <c r="S2785" s="56" t="s">
        <v>465</v>
      </c>
      <c r="T2785" s="57" t="s">
        <v>255</v>
      </c>
      <c r="U2785" s="57">
        <v>2</v>
      </c>
      <c r="V2785" s="125">
        <v>123.74</v>
      </c>
      <c r="W2785" s="125" t="s">
        <v>1017</v>
      </c>
      <c r="X2785" s="65">
        <v>45539</v>
      </c>
      <c r="Y2785" s="65">
        <v>45539</v>
      </c>
      <c r="Z2785" s="69" t="s">
        <v>1080</v>
      </c>
      <c r="AA2785" s="322">
        <v>38000</v>
      </c>
      <c r="AB2785" s="57">
        <v>49</v>
      </c>
      <c r="AC2785" s="57">
        <v>9</v>
      </c>
      <c r="AD2785" s="65">
        <v>45807</v>
      </c>
      <c r="AE2785" s="117">
        <v>687.5</v>
      </c>
      <c r="AF2785" s="117"/>
      <c r="AG2785" s="56" t="s">
        <v>441</v>
      </c>
      <c r="AH2785" s="65">
        <v>45727</v>
      </c>
      <c r="AI2785" s="65"/>
      <c r="AJ2785" s="65"/>
      <c r="AK2785" s="56" t="s">
        <v>1280</v>
      </c>
      <c r="AL2785" s="58">
        <v>187.5</v>
      </c>
      <c r="AM2785" s="58"/>
      <c r="AN2785" s="56" t="s">
        <v>1304</v>
      </c>
      <c r="AO2785" s="58" t="s">
        <v>441</v>
      </c>
      <c r="AP2785" s="65">
        <v>45768</v>
      </c>
      <c r="AQ2785" s="65"/>
      <c r="AR2785" s="65"/>
      <c r="AS2785" s="56" t="s">
        <v>1281</v>
      </c>
      <c r="AT2785" s="58">
        <v>500</v>
      </c>
      <c r="AU2785" s="58"/>
      <c r="AV2785" s="56" t="s">
        <v>1305</v>
      </c>
      <c r="AW2785" s="103">
        <v>45726</v>
      </c>
      <c r="AX2785" s="97">
        <v>3860</v>
      </c>
      <c r="AY2785" s="97"/>
      <c r="AZ2785" s="97"/>
      <c r="BA2785" s="162">
        <v>187.5</v>
      </c>
      <c r="BB2785" s="58"/>
      <c r="BC2785" s="103">
        <v>45758</v>
      </c>
      <c r="BD2785" s="97">
        <v>4005</v>
      </c>
      <c r="BE2785" s="97"/>
      <c r="BF2785" s="97"/>
      <c r="BG2785" s="162">
        <v>500</v>
      </c>
      <c r="BH2785" s="162"/>
      <c r="BI2785" s="56"/>
      <c r="BJ2785" s="56"/>
      <c r="BK2785" s="56"/>
      <c r="BL2785" s="56"/>
      <c r="BM2785" s="56"/>
      <c r="BN2785" s="56"/>
      <c r="BO2785" s="56"/>
      <c r="BP2785" s="56"/>
      <c r="BQ2785" s="56"/>
      <c r="BR2785" s="56"/>
      <c r="BS2785" s="56"/>
      <c r="BT2785" s="56"/>
      <c r="BU2785" s="56"/>
      <c r="BV2785" s="56"/>
      <c r="BW2785" s="56"/>
      <c r="BX2785" s="56"/>
      <c r="BY2785" s="56"/>
      <c r="BZ2785" s="56"/>
      <c r="CA2785" s="56"/>
      <c r="CB2785" s="56"/>
      <c r="CC2785" s="56"/>
      <c r="CD2785" s="56"/>
      <c r="CE2785" s="56"/>
      <c r="CF2785" s="56"/>
      <c r="CG2785" s="56"/>
      <c r="CH2785" s="56"/>
      <c r="CI2785" s="56"/>
      <c r="CJ2785" s="56"/>
      <c r="CK2785" s="56"/>
      <c r="CL2785" s="56"/>
      <c r="CM2785" s="56"/>
      <c r="CN2785" s="56"/>
      <c r="CO2785" s="56"/>
      <c r="CP2785" s="56"/>
      <c r="CQ2785" s="56"/>
      <c r="CR2785" s="56"/>
      <c r="CS2785" s="58">
        <f>+AL2785+AT2785</f>
        <v>687.5</v>
      </c>
      <c r="CT2785" s="76">
        <f>+BA2785+BG2785+BM2785+BS2785+BY2785+CE2785+CK2785+CQ2785</f>
        <v>687.5</v>
      </c>
      <c r="CU2785" s="76">
        <f>+CS2785-CT2785</f>
        <v>0</v>
      </c>
      <c r="CV2785" s="81">
        <f>+AE2785-AL2785-AT2785</f>
        <v>0</v>
      </c>
      <c r="CW2785" s="56"/>
      <c r="CX2785" s="56"/>
      <c r="CY2785" s="56"/>
    </row>
    <row r="2786" spans="1:103" s="70" customFormat="1">
      <c r="A2786" s="56" t="s">
        <v>921</v>
      </c>
      <c r="B2786" s="13">
        <v>14</v>
      </c>
      <c r="C2786" s="15" t="s">
        <v>402</v>
      </c>
      <c r="D2786" s="15" t="s">
        <v>403</v>
      </c>
      <c r="E2786" s="13"/>
      <c r="F2786" s="13"/>
      <c r="G2786" s="13" t="s">
        <v>255</v>
      </c>
      <c r="H2786" s="13">
        <v>2</v>
      </c>
      <c r="I2786" s="55">
        <v>123.74</v>
      </c>
      <c r="J2786" s="55">
        <v>37999</v>
      </c>
      <c r="K2786" s="15">
        <v>0</v>
      </c>
      <c r="L2786" s="15" t="s">
        <v>41</v>
      </c>
      <c r="M2786" s="62" t="s">
        <v>14</v>
      </c>
      <c r="N2786" s="56" t="s">
        <v>186</v>
      </c>
      <c r="O2786" s="56" t="s">
        <v>922</v>
      </c>
      <c r="P2786" s="56"/>
      <c r="Q2786" s="86"/>
      <c r="R2786" s="56"/>
      <c r="S2786" s="56" t="s">
        <v>465</v>
      </c>
      <c r="T2786" s="57" t="s">
        <v>255</v>
      </c>
      <c r="U2786" s="57">
        <v>2</v>
      </c>
      <c r="V2786" s="125">
        <v>123.74</v>
      </c>
      <c r="W2786" s="125" t="s">
        <v>1017</v>
      </c>
      <c r="X2786" s="65">
        <v>45539</v>
      </c>
      <c r="Y2786" s="65">
        <v>45539</v>
      </c>
      <c r="Z2786" s="69" t="s">
        <v>1080</v>
      </c>
      <c r="AA2786" s="322">
        <v>38000</v>
      </c>
      <c r="AB2786" s="57">
        <v>49</v>
      </c>
      <c r="AC2786" s="57">
        <v>10</v>
      </c>
      <c r="AD2786" s="65">
        <v>45838</v>
      </c>
      <c r="AE2786" s="117">
        <v>687.5</v>
      </c>
      <c r="AF2786" s="117"/>
      <c r="AG2786" s="56" t="s">
        <v>441</v>
      </c>
      <c r="AH2786" s="65">
        <v>45768</v>
      </c>
      <c r="AI2786" s="65"/>
      <c r="AJ2786" s="65"/>
      <c r="AK2786" s="56" t="s">
        <v>1282</v>
      </c>
      <c r="AL2786" s="58">
        <v>500</v>
      </c>
      <c r="AM2786" s="58"/>
      <c r="AN2786" s="56" t="s">
        <v>1306</v>
      </c>
      <c r="AO2786" s="58" t="s">
        <v>441</v>
      </c>
      <c r="AP2786" s="65">
        <v>45814</v>
      </c>
      <c r="AQ2786" s="65"/>
      <c r="AR2786" s="65"/>
      <c r="AS2786" s="56" t="s">
        <v>1283</v>
      </c>
      <c r="AT2786" s="58">
        <v>187.5</v>
      </c>
      <c r="AU2786" s="58"/>
      <c r="AV2786" s="56" t="s">
        <v>1307</v>
      </c>
      <c r="AW2786" s="103">
        <v>45758</v>
      </c>
      <c r="AX2786" s="97">
        <v>4005</v>
      </c>
      <c r="AY2786" s="97"/>
      <c r="AZ2786" s="97"/>
      <c r="BA2786" s="162">
        <v>500</v>
      </c>
      <c r="BB2786" s="58"/>
      <c r="BC2786" s="103">
        <v>45814</v>
      </c>
      <c r="BD2786" s="97">
        <v>4277</v>
      </c>
      <c r="BE2786" s="97"/>
      <c r="BF2786" s="97"/>
      <c r="BG2786" s="162">
        <v>187.5</v>
      </c>
      <c r="BH2786" s="162"/>
      <c r="BI2786" s="56"/>
      <c r="BJ2786" s="56"/>
      <c r="BK2786" s="56"/>
      <c r="BL2786" s="56"/>
      <c r="BM2786" s="56"/>
      <c r="BN2786" s="56"/>
      <c r="BO2786" s="56"/>
      <c r="BP2786" s="56"/>
      <c r="BQ2786" s="56"/>
      <c r="BR2786" s="56"/>
      <c r="BS2786" s="56"/>
      <c r="BT2786" s="56"/>
      <c r="BU2786" s="56"/>
      <c r="BV2786" s="56"/>
      <c r="BW2786" s="56"/>
      <c r="BX2786" s="56"/>
      <c r="BY2786" s="56"/>
      <c r="BZ2786" s="56"/>
      <c r="CA2786" s="56"/>
      <c r="CB2786" s="56"/>
      <c r="CC2786" s="56"/>
      <c r="CD2786" s="56"/>
      <c r="CE2786" s="56"/>
      <c r="CF2786" s="56"/>
      <c r="CG2786" s="56"/>
      <c r="CH2786" s="56"/>
      <c r="CI2786" s="56"/>
      <c r="CJ2786" s="56"/>
      <c r="CK2786" s="56"/>
      <c r="CL2786" s="56"/>
      <c r="CM2786" s="56"/>
      <c r="CN2786" s="56"/>
      <c r="CO2786" s="56"/>
      <c r="CP2786" s="56"/>
      <c r="CQ2786" s="56"/>
      <c r="CR2786" s="56"/>
      <c r="CS2786" s="58">
        <f>+AL2786+AT2786</f>
        <v>687.5</v>
      </c>
      <c r="CT2786" s="76">
        <f>+BA2786+BG2786+BM2786+BS2786+BY2786+CE2786+CK2786+CQ2786</f>
        <v>687.5</v>
      </c>
      <c r="CU2786" s="76">
        <f>+CS2786-CT2786</f>
        <v>0</v>
      </c>
      <c r="CV2786" s="81">
        <f>+AE2786-AL2786-AT2786</f>
        <v>0</v>
      </c>
      <c r="CW2786" s="56"/>
      <c r="CX2786" s="56"/>
      <c r="CY2786" s="56"/>
    </row>
    <row r="2787" spans="1:103" s="70" customFormat="1">
      <c r="A2787" s="56" t="s">
        <v>921</v>
      </c>
      <c r="B2787" s="13">
        <v>14</v>
      </c>
      <c r="C2787" s="15" t="s">
        <v>402</v>
      </c>
      <c r="D2787" s="15" t="s">
        <v>403</v>
      </c>
      <c r="E2787" s="13"/>
      <c r="F2787" s="13"/>
      <c r="G2787" s="13" t="s">
        <v>255</v>
      </c>
      <c r="H2787" s="13">
        <v>2</v>
      </c>
      <c r="I2787" s="55">
        <v>123.74</v>
      </c>
      <c r="J2787" s="55">
        <v>37999</v>
      </c>
      <c r="K2787" s="15">
        <v>0</v>
      </c>
      <c r="L2787" s="15" t="s">
        <v>41</v>
      </c>
      <c r="M2787" s="62" t="s">
        <v>14</v>
      </c>
      <c r="N2787" s="56" t="s">
        <v>186</v>
      </c>
      <c r="O2787" s="56" t="s">
        <v>922</v>
      </c>
      <c r="P2787" s="56"/>
      <c r="Q2787" s="86"/>
      <c r="R2787" s="56"/>
      <c r="S2787" s="56" t="s">
        <v>465</v>
      </c>
      <c r="T2787" s="57" t="s">
        <v>255</v>
      </c>
      <c r="U2787" s="57">
        <v>2</v>
      </c>
      <c r="V2787" s="125">
        <v>123.74</v>
      </c>
      <c r="W2787" s="125" t="s">
        <v>1017</v>
      </c>
      <c r="X2787" s="65">
        <v>45539</v>
      </c>
      <c r="Y2787" s="65">
        <v>45539</v>
      </c>
      <c r="Z2787" s="69" t="s">
        <v>1080</v>
      </c>
      <c r="AA2787" s="322">
        <v>38000</v>
      </c>
      <c r="AB2787" s="57">
        <v>49</v>
      </c>
      <c r="AC2787" s="57">
        <v>11</v>
      </c>
      <c r="AD2787" s="65">
        <v>45868</v>
      </c>
      <c r="AE2787" s="117">
        <v>687.5</v>
      </c>
      <c r="AF2787" s="117"/>
      <c r="AG2787" s="56" t="s">
        <v>441</v>
      </c>
      <c r="AH2787" s="65">
        <v>45814</v>
      </c>
      <c r="AI2787" s="65"/>
      <c r="AJ2787" s="65"/>
      <c r="AK2787" s="56" t="s">
        <v>1284</v>
      </c>
      <c r="AL2787" s="58">
        <v>687.5</v>
      </c>
      <c r="AM2787" s="58"/>
      <c r="AN2787" s="56" t="s">
        <v>1308</v>
      </c>
      <c r="AO2787" s="58"/>
      <c r="AP2787" s="58"/>
      <c r="AQ2787" s="58"/>
      <c r="AR2787" s="58"/>
      <c r="AS2787" s="58"/>
      <c r="AT2787" s="58"/>
      <c r="AU2787" s="58"/>
      <c r="AV2787" s="58"/>
      <c r="AW2787" s="103">
        <v>45814</v>
      </c>
      <c r="AX2787" s="97">
        <v>4277</v>
      </c>
      <c r="AY2787" s="97"/>
      <c r="AZ2787" s="97"/>
      <c r="BA2787" s="162">
        <v>687.5</v>
      </c>
      <c r="BB2787" s="58"/>
      <c r="BC2787" s="56"/>
      <c r="BD2787" s="56"/>
      <c r="BE2787" s="56"/>
      <c r="BF2787" s="56"/>
      <c r="BG2787" s="56"/>
      <c r="BH2787" s="56"/>
      <c r="BI2787" s="56"/>
      <c r="BJ2787" s="56"/>
      <c r="BK2787" s="56"/>
      <c r="BL2787" s="56"/>
      <c r="BM2787" s="56"/>
      <c r="BN2787" s="56"/>
      <c r="BO2787" s="56"/>
      <c r="BP2787" s="56"/>
      <c r="BQ2787" s="56"/>
      <c r="BR2787" s="56"/>
      <c r="BS2787" s="56"/>
      <c r="BT2787" s="56"/>
      <c r="BU2787" s="56"/>
      <c r="BV2787" s="56"/>
      <c r="BW2787" s="56"/>
      <c r="BX2787" s="56"/>
      <c r="BY2787" s="56"/>
      <c r="BZ2787" s="56"/>
      <c r="CA2787" s="56"/>
      <c r="CB2787" s="56"/>
      <c r="CC2787" s="56"/>
      <c r="CD2787" s="56"/>
      <c r="CE2787" s="56"/>
      <c r="CF2787" s="56"/>
      <c r="CG2787" s="56"/>
      <c r="CH2787" s="56"/>
      <c r="CI2787" s="56"/>
      <c r="CJ2787" s="56"/>
      <c r="CK2787" s="56"/>
      <c r="CL2787" s="56"/>
      <c r="CM2787" s="56"/>
      <c r="CN2787" s="56"/>
      <c r="CO2787" s="56"/>
      <c r="CP2787" s="56"/>
      <c r="CQ2787" s="56"/>
      <c r="CR2787" s="56"/>
      <c r="CS2787" s="58">
        <f>+AL2787+AT2787</f>
        <v>687.5</v>
      </c>
      <c r="CT2787" s="76">
        <f>+BA2787+BG2787+BM2787+BS2787+BY2787+CE2787+CK2787+CQ2787</f>
        <v>687.5</v>
      </c>
      <c r="CU2787" s="76">
        <f>+CS2787-CT2787</f>
        <v>0</v>
      </c>
      <c r="CV2787" s="81">
        <f>+AE2787-AL2787-AT2787</f>
        <v>0</v>
      </c>
      <c r="CW2787" s="56"/>
      <c r="CX2787" s="56"/>
      <c r="CY2787" s="56"/>
    </row>
    <row r="2788" spans="1:103" s="70" customFormat="1">
      <c r="A2788" s="56" t="s">
        <v>921</v>
      </c>
      <c r="B2788" s="13">
        <v>14</v>
      </c>
      <c r="C2788" s="15" t="s">
        <v>402</v>
      </c>
      <c r="D2788" s="15" t="s">
        <v>403</v>
      </c>
      <c r="E2788" s="13"/>
      <c r="F2788" s="13"/>
      <c r="G2788" s="13" t="s">
        <v>255</v>
      </c>
      <c r="H2788" s="13">
        <v>2</v>
      </c>
      <c r="I2788" s="55">
        <v>123.74</v>
      </c>
      <c r="J2788" s="55">
        <v>37999</v>
      </c>
      <c r="K2788" s="15">
        <v>0</v>
      </c>
      <c r="L2788" s="15" t="s">
        <v>41</v>
      </c>
      <c r="M2788" s="62" t="s">
        <v>14</v>
      </c>
      <c r="N2788" s="56" t="s">
        <v>186</v>
      </c>
      <c r="O2788" s="56" t="s">
        <v>922</v>
      </c>
      <c r="P2788" s="56"/>
      <c r="Q2788" s="86"/>
      <c r="R2788" s="56"/>
      <c r="S2788" s="56" t="s">
        <v>465</v>
      </c>
      <c r="T2788" s="57" t="s">
        <v>255</v>
      </c>
      <c r="U2788" s="57">
        <v>2</v>
      </c>
      <c r="V2788" s="125">
        <v>123.74</v>
      </c>
      <c r="W2788" s="125" t="s">
        <v>1017</v>
      </c>
      <c r="X2788" s="65">
        <v>45539</v>
      </c>
      <c r="Y2788" s="65">
        <v>45539</v>
      </c>
      <c r="Z2788" s="69" t="s">
        <v>1080</v>
      </c>
      <c r="AA2788" s="322">
        <v>38000</v>
      </c>
      <c r="AB2788" s="57">
        <v>49</v>
      </c>
      <c r="AC2788" s="57">
        <v>12</v>
      </c>
      <c r="AD2788" s="65">
        <v>45899</v>
      </c>
      <c r="AE2788" s="117">
        <v>687.5</v>
      </c>
      <c r="AF2788" s="117"/>
      <c r="AG2788" s="56" t="s">
        <v>441</v>
      </c>
      <c r="AH2788" s="65">
        <v>45814</v>
      </c>
      <c r="AI2788" s="65"/>
      <c r="AJ2788" s="65"/>
      <c r="AK2788" s="56" t="s">
        <v>1285</v>
      </c>
      <c r="AL2788" s="58">
        <v>125</v>
      </c>
      <c r="AM2788" s="58"/>
      <c r="AN2788" s="56" t="s">
        <v>1309</v>
      </c>
      <c r="AO2788" s="58" t="s">
        <v>441</v>
      </c>
      <c r="AP2788" s="65">
        <v>45868</v>
      </c>
      <c r="AQ2788" s="65"/>
      <c r="AR2788" s="65"/>
      <c r="AS2788" s="56" t="s">
        <v>1286</v>
      </c>
      <c r="AT2788" s="58">
        <v>562.5</v>
      </c>
      <c r="AU2788" s="58"/>
      <c r="AV2788" s="56" t="s">
        <v>1310</v>
      </c>
      <c r="AW2788" s="103">
        <v>45814</v>
      </c>
      <c r="AX2788" s="97">
        <v>4277</v>
      </c>
      <c r="AY2788" s="97"/>
      <c r="AZ2788" s="97"/>
      <c r="BA2788" s="162">
        <v>125</v>
      </c>
      <c r="BB2788" s="58"/>
      <c r="BC2788" s="103">
        <v>45863</v>
      </c>
      <c r="BD2788" s="97">
        <v>4471</v>
      </c>
      <c r="BE2788" s="97"/>
      <c r="BF2788" s="97"/>
      <c r="BG2788" s="162">
        <v>562.5</v>
      </c>
      <c r="BH2788" s="162"/>
      <c r="BI2788" s="56"/>
      <c r="BJ2788" s="56"/>
      <c r="BK2788" s="56"/>
      <c r="BL2788" s="56"/>
      <c r="BM2788" s="56"/>
      <c r="BN2788" s="56"/>
      <c r="BO2788" s="56"/>
      <c r="BP2788" s="56"/>
      <c r="BQ2788" s="56"/>
      <c r="BR2788" s="56"/>
      <c r="BS2788" s="56"/>
      <c r="BT2788" s="56"/>
      <c r="BU2788" s="56"/>
      <c r="BV2788" s="56"/>
      <c r="BW2788" s="56"/>
      <c r="BX2788" s="56"/>
      <c r="BY2788" s="56"/>
      <c r="BZ2788" s="56"/>
      <c r="CA2788" s="56"/>
      <c r="CB2788" s="56"/>
      <c r="CC2788" s="56"/>
      <c r="CD2788" s="56"/>
      <c r="CE2788" s="56"/>
      <c r="CF2788" s="56"/>
      <c r="CG2788" s="56"/>
      <c r="CH2788" s="56"/>
      <c r="CI2788" s="56"/>
      <c r="CJ2788" s="56"/>
      <c r="CK2788" s="56"/>
      <c r="CL2788" s="56"/>
      <c r="CM2788" s="56"/>
      <c r="CN2788" s="56"/>
      <c r="CO2788" s="56"/>
      <c r="CP2788" s="56"/>
      <c r="CQ2788" s="56"/>
      <c r="CR2788" s="56"/>
      <c r="CS2788" s="58">
        <f>+AL2788+AT2788</f>
        <v>687.5</v>
      </c>
      <c r="CT2788" s="76">
        <f>+BA2788+BG2788+BM2788+BS2788+BY2788+CE2788+CK2788+CQ2788</f>
        <v>687.5</v>
      </c>
      <c r="CU2788" s="76">
        <f>+CS2788-CT2788</f>
        <v>0</v>
      </c>
      <c r="CV2788" s="81">
        <f>+AE2788-AL2788-AT2788</f>
        <v>0</v>
      </c>
      <c r="CW2788" s="56"/>
      <c r="CX2788" s="56"/>
      <c r="CY2788" s="56"/>
    </row>
    <row r="2789" spans="1:103" s="70" customFormat="1">
      <c r="A2789" s="56" t="s">
        <v>921</v>
      </c>
      <c r="B2789" s="13">
        <v>14</v>
      </c>
      <c r="C2789" s="15" t="s">
        <v>402</v>
      </c>
      <c r="D2789" s="15" t="s">
        <v>403</v>
      </c>
      <c r="E2789" s="13"/>
      <c r="F2789" s="13"/>
      <c r="G2789" s="13" t="s">
        <v>255</v>
      </c>
      <c r="H2789" s="13">
        <v>2</v>
      </c>
      <c r="I2789" s="55">
        <v>123.74</v>
      </c>
      <c r="J2789" s="55">
        <v>37999</v>
      </c>
      <c r="K2789" s="15">
        <v>0</v>
      </c>
      <c r="L2789" s="15" t="s">
        <v>41</v>
      </c>
      <c r="M2789" s="62" t="s">
        <v>14</v>
      </c>
      <c r="N2789" s="56" t="s">
        <v>186</v>
      </c>
      <c r="O2789" s="56" t="s">
        <v>922</v>
      </c>
      <c r="P2789" s="56"/>
      <c r="Q2789" s="86"/>
      <c r="R2789" s="56"/>
      <c r="S2789" s="56" t="s">
        <v>465</v>
      </c>
      <c r="T2789" s="57" t="s">
        <v>255</v>
      </c>
      <c r="U2789" s="57">
        <v>2</v>
      </c>
      <c r="V2789" s="125">
        <v>123.74</v>
      </c>
      <c r="W2789" s="125" t="s">
        <v>1017</v>
      </c>
      <c r="X2789" s="65">
        <v>45539</v>
      </c>
      <c r="Y2789" s="65">
        <v>45539</v>
      </c>
      <c r="Z2789" s="69" t="s">
        <v>1080</v>
      </c>
      <c r="AA2789" s="322">
        <v>38000</v>
      </c>
      <c r="AB2789" s="57">
        <v>49</v>
      </c>
      <c r="AC2789" s="57">
        <v>13</v>
      </c>
      <c r="AD2789" s="65">
        <v>45930</v>
      </c>
      <c r="AE2789" s="117">
        <v>687.5</v>
      </c>
      <c r="AF2789" s="117"/>
      <c r="AG2789" s="56" t="s">
        <v>441</v>
      </c>
      <c r="AH2789" s="65">
        <v>45868</v>
      </c>
      <c r="AI2789" s="65"/>
      <c r="AJ2789" s="65"/>
      <c r="AK2789" s="56" t="s">
        <v>1287</v>
      </c>
      <c r="AL2789" s="58">
        <v>437.5</v>
      </c>
      <c r="AM2789" s="58"/>
      <c r="AN2789" s="56" t="s">
        <v>1311</v>
      </c>
      <c r="AO2789" s="58" t="s">
        <v>441</v>
      </c>
      <c r="AP2789" s="65">
        <v>45901</v>
      </c>
      <c r="AQ2789" s="65"/>
      <c r="AR2789" s="65"/>
      <c r="AS2789" s="56" t="s">
        <v>1288</v>
      </c>
      <c r="AT2789" s="58">
        <v>250</v>
      </c>
      <c r="AU2789" s="58"/>
      <c r="AV2789" s="56" t="s">
        <v>1312</v>
      </c>
      <c r="AW2789" s="103">
        <v>45863</v>
      </c>
      <c r="AX2789" s="97">
        <v>4471</v>
      </c>
      <c r="AY2789" s="97"/>
      <c r="AZ2789" s="97"/>
      <c r="BA2789" s="162">
        <v>437.5</v>
      </c>
      <c r="BB2789" s="58"/>
      <c r="BC2789" s="103">
        <v>45901</v>
      </c>
      <c r="BD2789" s="97">
        <v>4639</v>
      </c>
      <c r="BE2789" s="97"/>
      <c r="BF2789" s="97"/>
      <c r="BG2789" s="162">
        <v>250</v>
      </c>
      <c r="BH2789" s="162"/>
      <c r="BI2789" s="56"/>
      <c r="BJ2789" s="56"/>
      <c r="BK2789" s="56"/>
      <c r="BL2789" s="56"/>
      <c r="BM2789" s="56"/>
      <c r="BN2789" s="56"/>
      <c r="BO2789" s="56"/>
      <c r="BP2789" s="56"/>
      <c r="BQ2789" s="56"/>
      <c r="BR2789" s="56"/>
      <c r="BS2789" s="56"/>
      <c r="BT2789" s="56"/>
      <c r="BU2789" s="56"/>
      <c r="BV2789" s="56"/>
      <c r="BW2789" s="56"/>
      <c r="BX2789" s="56"/>
      <c r="BY2789" s="56"/>
      <c r="BZ2789" s="56"/>
      <c r="CA2789" s="56"/>
      <c r="CB2789" s="56"/>
      <c r="CC2789" s="56"/>
      <c r="CD2789" s="56"/>
      <c r="CE2789" s="56"/>
      <c r="CF2789" s="56"/>
      <c r="CG2789" s="56"/>
      <c r="CH2789" s="56"/>
      <c r="CI2789" s="56"/>
      <c r="CJ2789" s="56"/>
      <c r="CK2789" s="56"/>
      <c r="CL2789" s="56"/>
      <c r="CM2789" s="56"/>
      <c r="CN2789" s="56"/>
      <c r="CO2789" s="56"/>
      <c r="CP2789" s="56"/>
      <c r="CQ2789" s="56"/>
      <c r="CR2789" s="56"/>
      <c r="CS2789" s="58">
        <f>+AL2789+AT2789</f>
        <v>687.5</v>
      </c>
      <c r="CT2789" s="76">
        <f>+BA2789+BG2789+BM2789+BS2789+BY2789+CE2789+CK2789+CQ2789</f>
        <v>687.5</v>
      </c>
      <c r="CU2789" s="76">
        <f>+CS2789-CT2789</f>
        <v>0</v>
      </c>
      <c r="CV2789" s="81">
        <f>+AE2789-AL2789-AT2789</f>
        <v>0</v>
      </c>
      <c r="CW2789" s="56"/>
      <c r="CX2789" s="56"/>
      <c r="CY2789" s="56"/>
    </row>
    <row r="2790" spans="1:103" s="70" customFormat="1">
      <c r="A2790" s="56" t="s">
        <v>921</v>
      </c>
      <c r="B2790" s="13">
        <v>14</v>
      </c>
      <c r="C2790" s="15" t="s">
        <v>402</v>
      </c>
      <c r="D2790" s="15" t="s">
        <v>403</v>
      </c>
      <c r="E2790" s="13"/>
      <c r="F2790" s="13"/>
      <c r="G2790" s="13" t="s">
        <v>255</v>
      </c>
      <c r="H2790" s="13">
        <v>2</v>
      </c>
      <c r="I2790" s="55">
        <v>123.74</v>
      </c>
      <c r="J2790" s="55">
        <v>37999</v>
      </c>
      <c r="K2790" s="15">
        <v>0</v>
      </c>
      <c r="L2790" s="15" t="s">
        <v>41</v>
      </c>
      <c r="M2790" s="62" t="s">
        <v>14</v>
      </c>
      <c r="N2790" s="56" t="s">
        <v>186</v>
      </c>
      <c r="O2790" s="56" t="s">
        <v>922</v>
      </c>
      <c r="P2790" s="56"/>
      <c r="Q2790" s="86"/>
      <c r="R2790" s="56"/>
      <c r="S2790" s="56" t="s">
        <v>465</v>
      </c>
      <c r="T2790" s="57" t="s">
        <v>255</v>
      </c>
      <c r="U2790" s="57">
        <v>2</v>
      </c>
      <c r="V2790" s="125">
        <v>123.74</v>
      </c>
      <c r="W2790" s="125" t="s">
        <v>1017</v>
      </c>
      <c r="X2790" s="65">
        <v>45539</v>
      </c>
      <c r="Y2790" s="65">
        <v>45539</v>
      </c>
      <c r="Z2790" s="69" t="s">
        <v>1080</v>
      </c>
      <c r="AA2790" s="322">
        <v>38000</v>
      </c>
      <c r="AB2790" s="57">
        <v>49</v>
      </c>
      <c r="AC2790" s="57">
        <v>14</v>
      </c>
      <c r="AD2790" s="65">
        <v>45960</v>
      </c>
      <c r="AE2790" s="117">
        <v>687.5</v>
      </c>
      <c r="AF2790" s="117"/>
      <c r="AG2790" s="56" t="s">
        <v>441</v>
      </c>
      <c r="AH2790" s="65">
        <v>45901</v>
      </c>
      <c r="AI2790" s="65"/>
      <c r="AJ2790" s="65"/>
      <c r="AK2790" s="56" t="s">
        <v>1289</v>
      </c>
      <c r="AL2790" s="58">
        <v>687.5</v>
      </c>
      <c r="AM2790" s="58"/>
      <c r="AN2790" s="56" t="s">
        <v>1313</v>
      </c>
      <c r="AO2790" s="58"/>
      <c r="AP2790" s="58"/>
      <c r="AQ2790" s="58"/>
      <c r="AR2790" s="58"/>
      <c r="AS2790" s="58"/>
      <c r="AT2790" s="58"/>
      <c r="AU2790" s="58"/>
      <c r="AV2790" s="58"/>
      <c r="AW2790" s="103">
        <v>45901</v>
      </c>
      <c r="AX2790" s="97">
        <v>4639</v>
      </c>
      <c r="AY2790" s="97"/>
      <c r="AZ2790" s="97"/>
      <c r="BA2790" s="162">
        <v>687.5</v>
      </c>
      <c r="BB2790" s="58"/>
      <c r="BC2790" s="56"/>
      <c r="BD2790" s="56"/>
      <c r="BE2790" s="56"/>
      <c r="BF2790" s="56"/>
      <c r="BG2790" s="56"/>
      <c r="BH2790" s="56"/>
      <c r="BI2790" s="56"/>
      <c r="BJ2790" s="56"/>
      <c r="BK2790" s="56"/>
      <c r="BL2790" s="56"/>
      <c r="BM2790" s="56"/>
      <c r="BN2790" s="56"/>
      <c r="BO2790" s="56"/>
      <c r="BP2790" s="56"/>
      <c r="BQ2790" s="56"/>
      <c r="BR2790" s="56"/>
      <c r="BS2790" s="56"/>
      <c r="BT2790" s="56"/>
      <c r="BU2790" s="56"/>
      <c r="BV2790" s="56"/>
      <c r="BW2790" s="56"/>
      <c r="BX2790" s="56"/>
      <c r="BY2790" s="56"/>
      <c r="BZ2790" s="56"/>
      <c r="CA2790" s="56"/>
      <c r="CB2790" s="56"/>
      <c r="CC2790" s="56"/>
      <c r="CD2790" s="56"/>
      <c r="CE2790" s="56"/>
      <c r="CF2790" s="56"/>
      <c r="CG2790" s="56"/>
      <c r="CH2790" s="56"/>
      <c r="CI2790" s="56"/>
      <c r="CJ2790" s="56"/>
      <c r="CK2790" s="56"/>
      <c r="CL2790" s="56"/>
      <c r="CM2790" s="56"/>
      <c r="CN2790" s="56"/>
      <c r="CO2790" s="56"/>
      <c r="CP2790" s="56"/>
      <c r="CQ2790" s="56"/>
      <c r="CR2790" s="56"/>
      <c r="CS2790" s="58">
        <f>+AL2790+AT2790</f>
        <v>687.5</v>
      </c>
      <c r="CT2790" s="76">
        <f>+BA2790+BG2790+BM2790+BS2790+BY2790+CE2790+CK2790+CQ2790</f>
        <v>687.5</v>
      </c>
      <c r="CU2790" s="76">
        <f>+CS2790-CT2790</f>
        <v>0</v>
      </c>
      <c r="CV2790" s="81">
        <f>+AE2790-AL2790-AT2790</f>
        <v>0</v>
      </c>
      <c r="CW2790" s="56"/>
      <c r="CX2790" s="56"/>
      <c r="CY2790" s="56"/>
    </row>
    <row r="2791" spans="1:103" s="70" customFormat="1">
      <c r="A2791" s="56" t="s">
        <v>921</v>
      </c>
      <c r="B2791" s="13">
        <v>14</v>
      </c>
      <c r="C2791" s="15" t="s">
        <v>402</v>
      </c>
      <c r="D2791" s="15" t="s">
        <v>403</v>
      </c>
      <c r="E2791" s="13"/>
      <c r="F2791" s="13"/>
      <c r="G2791" s="13" t="s">
        <v>255</v>
      </c>
      <c r="H2791" s="13">
        <v>2</v>
      </c>
      <c r="I2791" s="55">
        <v>123.74</v>
      </c>
      <c r="J2791" s="55">
        <v>37999</v>
      </c>
      <c r="K2791" s="15">
        <v>0</v>
      </c>
      <c r="L2791" s="15" t="s">
        <v>41</v>
      </c>
      <c r="M2791" s="62" t="s">
        <v>14</v>
      </c>
      <c r="N2791" s="56" t="s">
        <v>186</v>
      </c>
      <c r="O2791" s="56" t="s">
        <v>922</v>
      </c>
      <c r="P2791" s="56"/>
      <c r="Q2791" s="86"/>
      <c r="R2791" s="56"/>
      <c r="S2791" s="56" t="s">
        <v>465</v>
      </c>
      <c r="T2791" s="57" t="s">
        <v>255</v>
      </c>
      <c r="U2791" s="57">
        <v>2</v>
      </c>
      <c r="V2791" s="125">
        <v>123.74</v>
      </c>
      <c r="W2791" s="125" t="s">
        <v>1017</v>
      </c>
      <c r="X2791" s="65">
        <v>45539</v>
      </c>
      <c r="Y2791" s="65">
        <v>45539</v>
      </c>
      <c r="Z2791" s="69" t="s">
        <v>1080</v>
      </c>
      <c r="AA2791" s="322">
        <v>38000</v>
      </c>
      <c r="AB2791" s="57">
        <v>49</v>
      </c>
      <c r="AC2791" s="57">
        <v>15</v>
      </c>
      <c r="AD2791" s="65">
        <v>45991</v>
      </c>
      <c r="AE2791" s="117">
        <v>687.5</v>
      </c>
      <c r="AF2791" s="117"/>
      <c r="AG2791" s="56" t="s">
        <v>441</v>
      </c>
      <c r="AH2791" s="65">
        <v>45901</v>
      </c>
      <c r="AI2791" s="65"/>
      <c r="AJ2791" s="65"/>
      <c r="AK2791" s="56" t="s">
        <v>1290</v>
      </c>
      <c r="AL2791" s="58">
        <v>62.5</v>
      </c>
      <c r="AM2791" s="58"/>
      <c r="AN2791" s="56" t="s">
        <v>1314</v>
      </c>
      <c r="AO2791" s="58"/>
      <c r="AP2791" s="58"/>
      <c r="AQ2791" s="58"/>
      <c r="AR2791" s="58"/>
      <c r="AS2791" s="58"/>
      <c r="AT2791" s="58"/>
      <c r="AU2791" s="58"/>
      <c r="AV2791" s="58"/>
      <c r="AW2791" s="103">
        <v>45901</v>
      </c>
      <c r="AX2791" s="97">
        <v>4639</v>
      </c>
      <c r="AY2791" s="97"/>
      <c r="AZ2791" s="97"/>
      <c r="BA2791" s="162">
        <v>62.5</v>
      </c>
      <c r="BB2791" s="58"/>
      <c r="BC2791" s="56"/>
      <c r="BD2791" s="56"/>
      <c r="BE2791" s="56"/>
      <c r="BF2791" s="56"/>
      <c r="BG2791" s="56"/>
      <c r="BH2791" s="56"/>
      <c r="BI2791" s="56"/>
      <c r="BJ2791" s="56"/>
      <c r="BK2791" s="56"/>
      <c r="BL2791" s="56"/>
      <c r="BM2791" s="56"/>
      <c r="BN2791" s="56"/>
      <c r="BO2791" s="56"/>
      <c r="BP2791" s="56"/>
      <c r="BQ2791" s="56"/>
      <c r="BR2791" s="56"/>
      <c r="BS2791" s="56"/>
      <c r="BT2791" s="56"/>
      <c r="BU2791" s="56"/>
      <c r="BV2791" s="56"/>
      <c r="BW2791" s="56"/>
      <c r="BX2791" s="56"/>
      <c r="BY2791" s="56"/>
      <c r="BZ2791" s="56"/>
      <c r="CA2791" s="56"/>
      <c r="CB2791" s="56"/>
      <c r="CC2791" s="56"/>
      <c r="CD2791" s="56"/>
      <c r="CE2791" s="56"/>
      <c r="CF2791" s="56"/>
      <c r="CG2791" s="56"/>
      <c r="CH2791" s="56"/>
      <c r="CI2791" s="56"/>
      <c r="CJ2791" s="56"/>
      <c r="CK2791" s="56"/>
      <c r="CL2791" s="56"/>
      <c r="CM2791" s="56"/>
      <c r="CN2791" s="56"/>
      <c r="CO2791" s="56"/>
      <c r="CP2791" s="56"/>
      <c r="CQ2791" s="56"/>
      <c r="CR2791" s="56"/>
      <c r="CS2791" s="58">
        <f>+AL2791+AT2791</f>
        <v>62.5</v>
      </c>
      <c r="CT2791" s="76">
        <f>+BA2791+BG2791+BM2791+BS2791+BY2791+CE2791+CK2791+CQ2791</f>
        <v>62.5</v>
      </c>
      <c r="CU2791" s="76">
        <f>+CS2791-CT2791</f>
        <v>0</v>
      </c>
      <c r="CV2791" s="81">
        <f>+AE2791-AL2791-AT2791</f>
        <v>625</v>
      </c>
      <c r="CW2791" s="56"/>
      <c r="CX2791" s="56"/>
      <c r="CY2791" s="56"/>
    </row>
    <row r="2792" spans="1:103" s="70" customFormat="1">
      <c r="A2792" s="56" t="s">
        <v>921</v>
      </c>
      <c r="B2792" s="13">
        <v>14</v>
      </c>
      <c r="C2792" s="15" t="s">
        <v>402</v>
      </c>
      <c r="D2792" s="15" t="s">
        <v>403</v>
      </c>
      <c r="E2792" s="13"/>
      <c r="F2792" s="13"/>
      <c r="G2792" s="13" t="s">
        <v>255</v>
      </c>
      <c r="H2792" s="13">
        <v>2</v>
      </c>
      <c r="I2792" s="55">
        <v>123.74</v>
      </c>
      <c r="J2792" s="55">
        <v>37999</v>
      </c>
      <c r="K2792" s="15">
        <v>0</v>
      </c>
      <c r="L2792" s="15" t="s">
        <v>41</v>
      </c>
      <c r="M2792" s="62" t="s">
        <v>14</v>
      </c>
      <c r="N2792" s="56" t="s">
        <v>186</v>
      </c>
      <c r="O2792" s="56" t="s">
        <v>922</v>
      </c>
      <c r="P2792" s="56"/>
      <c r="Q2792" s="86"/>
      <c r="R2792" s="56"/>
      <c r="S2792" s="56" t="s">
        <v>465</v>
      </c>
      <c r="T2792" s="57" t="s">
        <v>255</v>
      </c>
      <c r="U2792" s="57">
        <v>2</v>
      </c>
      <c r="V2792" s="125">
        <v>123.74</v>
      </c>
      <c r="W2792" s="125" t="s">
        <v>1017</v>
      </c>
      <c r="X2792" s="65">
        <v>45539</v>
      </c>
      <c r="Y2792" s="65">
        <v>45539</v>
      </c>
      <c r="Z2792" s="69" t="s">
        <v>1080</v>
      </c>
      <c r="AA2792" s="322">
        <v>38000</v>
      </c>
      <c r="AB2792" s="57">
        <v>49</v>
      </c>
      <c r="AC2792" s="57">
        <v>16</v>
      </c>
      <c r="AD2792" s="65">
        <v>46021</v>
      </c>
      <c r="AE2792" s="117">
        <v>687.5</v>
      </c>
      <c r="AF2792" s="117"/>
      <c r="AG2792" s="56"/>
      <c r="AH2792" s="56"/>
      <c r="AI2792" s="56"/>
      <c r="AJ2792" s="56"/>
      <c r="AK2792" s="56"/>
      <c r="AL2792" s="56"/>
      <c r="AM2792" s="56"/>
      <c r="AN2792" s="56"/>
      <c r="AO2792" s="58"/>
      <c r="AP2792" s="58"/>
      <c r="AQ2792" s="58"/>
      <c r="AR2792" s="58"/>
      <c r="AS2792" s="58"/>
      <c r="AT2792" s="58"/>
      <c r="AU2792" s="58"/>
      <c r="AV2792" s="58"/>
      <c r="AW2792" s="56"/>
      <c r="AX2792" s="56"/>
      <c r="AY2792" s="56"/>
      <c r="AZ2792" s="56"/>
      <c r="BA2792" s="58"/>
      <c r="BB2792" s="58"/>
      <c r="BC2792" s="56"/>
      <c r="BD2792" s="56"/>
      <c r="BE2792" s="56"/>
      <c r="BF2792" s="56"/>
      <c r="BG2792" s="56"/>
      <c r="BH2792" s="56"/>
      <c r="BI2792" s="56"/>
      <c r="BJ2792" s="56"/>
      <c r="BK2792" s="56"/>
      <c r="BL2792" s="56"/>
      <c r="BM2792" s="56"/>
      <c r="BN2792" s="56"/>
      <c r="BO2792" s="56"/>
      <c r="BP2792" s="56"/>
      <c r="BQ2792" s="56"/>
      <c r="BR2792" s="56"/>
      <c r="BS2792" s="56"/>
      <c r="BT2792" s="56"/>
      <c r="BU2792" s="56"/>
      <c r="BV2792" s="56"/>
      <c r="BW2792" s="56"/>
      <c r="BX2792" s="56"/>
      <c r="BY2792" s="56"/>
      <c r="BZ2792" s="56"/>
      <c r="CA2792" s="56"/>
      <c r="CB2792" s="56"/>
      <c r="CC2792" s="56"/>
      <c r="CD2792" s="56"/>
      <c r="CE2792" s="56"/>
      <c r="CF2792" s="56"/>
      <c r="CG2792" s="56"/>
      <c r="CH2792" s="56"/>
      <c r="CI2792" s="56"/>
      <c r="CJ2792" s="56"/>
      <c r="CK2792" s="56"/>
      <c r="CL2792" s="56"/>
      <c r="CM2792" s="56"/>
      <c r="CN2792" s="56"/>
      <c r="CO2792" s="56"/>
      <c r="CP2792" s="56"/>
      <c r="CQ2792" s="56"/>
      <c r="CR2792" s="56"/>
      <c r="CS2792" s="58">
        <f>+AL2792+AT2792</f>
        <v>0</v>
      </c>
      <c r="CT2792" s="76">
        <f>+BA2792+BG2792+BM2792+BS2792+BY2792+CE2792+CK2792+CQ2792</f>
        <v>0</v>
      </c>
      <c r="CU2792" s="76">
        <f>+CS2792-CT2792</f>
        <v>0</v>
      </c>
      <c r="CV2792" s="81">
        <f>+AE2792-AL2792-AT2792</f>
        <v>687.5</v>
      </c>
      <c r="CW2792" s="56"/>
      <c r="CX2792" s="56"/>
      <c r="CY2792" s="56"/>
    </row>
    <row r="2793" spans="1:103" s="70" customFormat="1">
      <c r="A2793" s="56" t="s">
        <v>921</v>
      </c>
      <c r="B2793" s="13">
        <v>14</v>
      </c>
      <c r="C2793" s="15" t="s">
        <v>402</v>
      </c>
      <c r="D2793" s="15" t="s">
        <v>403</v>
      </c>
      <c r="E2793" s="13"/>
      <c r="F2793" s="13"/>
      <c r="G2793" s="13" t="s">
        <v>255</v>
      </c>
      <c r="H2793" s="13">
        <v>2</v>
      </c>
      <c r="I2793" s="55">
        <v>123.74</v>
      </c>
      <c r="J2793" s="55">
        <v>37999</v>
      </c>
      <c r="K2793" s="15">
        <v>0</v>
      </c>
      <c r="L2793" s="15" t="s">
        <v>41</v>
      </c>
      <c r="M2793" s="62" t="s">
        <v>14</v>
      </c>
      <c r="N2793" s="56" t="s">
        <v>186</v>
      </c>
      <c r="O2793" s="56" t="s">
        <v>922</v>
      </c>
      <c r="P2793" s="56"/>
      <c r="Q2793" s="86"/>
      <c r="R2793" s="56"/>
      <c r="S2793" s="56" t="s">
        <v>465</v>
      </c>
      <c r="T2793" s="57" t="s">
        <v>255</v>
      </c>
      <c r="U2793" s="57">
        <v>2</v>
      </c>
      <c r="V2793" s="125">
        <v>123.74</v>
      </c>
      <c r="W2793" s="125" t="s">
        <v>1017</v>
      </c>
      <c r="X2793" s="65">
        <v>45539</v>
      </c>
      <c r="Y2793" s="65">
        <v>45539</v>
      </c>
      <c r="Z2793" s="69" t="s">
        <v>1080</v>
      </c>
      <c r="AA2793" s="322">
        <v>38000</v>
      </c>
      <c r="AB2793" s="57">
        <v>49</v>
      </c>
      <c r="AC2793" s="57">
        <v>17</v>
      </c>
      <c r="AD2793" s="65">
        <v>46052</v>
      </c>
      <c r="AE2793" s="117">
        <v>687.5</v>
      </c>
      <c r="AF2793" s="117"/>
      <c r="AG2793" s="56"/>
      <c r="AH2793" s="56"/>
      <c r="AI2793" s="56"/>
      <c r="AJ2793" s="56"/>
      <c r="AK2793" s="56"/>
      <c r="AL2793" s="56"/>
      <c r="AM2793" s="56"/>
      <c r="AN2793" s="56"/>
      <c r="AO2793" s="58"/>
      <c r="AP2793" s="58"/>
      <c r="AQ2793" s="58"/>
      <c r="AR2793" s="58"/>
      <c r="AS2793" s="58"/>
      <c r="AT2793" s="58"/>
      <c r="AU2793" s="58"/>
      <c r="AV2793" s="58"/>
      <c r="AW2793" s="56"/>
      <c r="AX2793" s="56"/>
      <c r="AY2793" s="56"/>
      <c r="AZ2793" s="56"/>
      <c r="BA2793" s="58"/>
      <c r="BB2793" s="58"/>
      <c r="BC2793" s="56"/>
      <c r="BD2793" s="56"/>
      <c r="BE2793" s="56"/>
      <c r="BF2793" s="56"/>
      <c r="BG2793" s="56"/>
      <c r="BH2793" s="56"/>
      <c r="BI2793" s="56"/>
      <c r="BJ2793" s="56"/>
      <c r="BK2793" s="56"/>
      <c r="BL2793" s="56"/>
      <c r="BM2793" s="56"/>
      <c r="BN2793" s="56"/>
      <c r="BO2793" s="56"/>
      <c r="BP2793" s="56"/>
      <c r="BQ2793" s="56"/>
      <c r="BR2793" s="56"/>
      <c r="BS2793" s="56"/>
      <c r="BT2793" s="56"/>
      <c r="BU2793" s="56"/>
      <c r="BV2793" s="56"/>
      <c r="BW2793" s="56"/>
      <c r="BX2793" s="56"/>
      <c r="BY2793" s="56"/>
      <c r="BZ2793" s="56"/>
      <c r="CA2793" s="56"/>
      <c r="CB2793" s="56"/>
      <c r="CC2793" s="56"/>
      <c r="CD2793" s="56"/>
      <c r="CE2793" s="56"/>
      <c r="CF2793" s="56"/>
      <c r="CG2793" s="56"/>
      <c r="CH2793" s="56"/>
      <c r="CI2793" s="56"/>
      <c r="CJ2793" s="56"/>
      <c r="CK2793" s="56"/>
      <c r="CL2793" s="56"/>
      <c r="CM2793" s="56"/>
      <c r="CN2793" s="56"/>
      <c r="CO2793" s="56"/>
      <c r="CP2793" s="56"/>
      <c r="CQ2793" s="56"/>
      <c r="CR2793" s="56"/>
      <c r="CS2793" s="58">
        <f>+AL2793+AT2793</f>
        <v>0</v>
      </c>
      <c r="CT2793" s="76">
        <f>+BA2793+BG2793+BM2793+BS2793+BY2793+CE2793+CK2793+CQ2793</f>
        <v>0</v>
      </c>
      <c r="CU2793" s="76">
        <f>+CS2793-CT2793</f>
        <v>0</v>
      </c>
      <c r="CV2793" s="81">
        <f>+AE2793-AL2793-AT2793</f>
        <v>687.5</v>
      </c>
      <c r="CW2793" s="56"/>
      <c r="CX2793" s="56"/>
      <c r="CY2793" s="56"/>
    </row>
    <row r="2794" spans="1:103" s="70" customFormat="1">
      <c r="A2794" s="56" t="s">
        <v>921</v>
      </c>
      <c r="B2794" s="13">
        <v>14</v>
      </c>
      <c r="C2794" s="15" t="s">
        <v>402</v>
      </c>
      <c r="D2794" s="15" t="s">
        <v>403</v>
      </c>
      <c r="E2794" s="13"/>
      <c r="F2794" s="13"/>
      <c r="G2794" s="13" t="s">
        <v>255</v>
      </c>
      <c r="H2794" s="13">
        <v>2</v>
      </c>
      <c r="I2794" s="55">
        <v>123.74</v>
      </c>
      <c r="J2794" s="55">
        <v>37999</v>
      </c>
      <c r="K2794" s="15">
        <v>0</v>
      </c>
      <c r="L2794" s="15" t="s">
        <v>41</v>
      </c>
      <c r="M2794" s="62" t="s">
        <v>14</v>
      </c>
      <c r="N2794" s="56" t="s">
        <v>186</v>
      </c>
      <c r="O2794" s="56" t="s">
        <v>922</v>
      </c>
      <c r="P2794" s="56"/>
      <c r="Q2794" s="86"/>
      <c r="R2794" s="56"/>
      <c r="S2794" s="56" t="s">
        <v>465</v>
      </c>
      <c r="T2794" s="57" t="s">
        <v>255</v>
      </c>
      <c r="U2794" s="57">
        <v>2</v>
      </c>
      <c r="V2794" s="125">
        <v>123.74</v>
      </c>
      <c r="W2794" s="125" t="s">
        <v>1017</v>
      </c>
      <c r="X2794" s="65">
        <v>45539</v>
      </c>
      <c r="Y2794" s="65">
        <v>45539</v>
      </c>
      <c r="Z2794" s="69" t="s">
        <v>1080</v>
      </c>
      <c r="AA2794" s="322">
        <v>38000</v>
      </c>
      <c r="AB2794" s="57">
        <v>49</v>
      </c>
      <c r="AC2794" s="57">
        <v>18</v>
      </c>
      <c r="AD2794" s="65">
        <v>46081</v>
      </c>
      <c r="AE2794" s="117">
        <v>687.5</v>
      </c>
      <c r="AF2794" s="117"/>
      <c r="AG2794" s="56"/>
      <c r="AH2794" s="56"/>
      <c r="AI2794" s="56"/>
      <c r="AJ2794" s="56"/>
      <c r="AK2794" s="56"/>
      <c r="AL2794" s="56"/>
      <c r="AM2794" s="56"/>
      <c r="AN2794" s="56"/>
      <c r="AO2794" s="58"/>
      <c r="AP2794" s="58"/>
      <c r="AQ2794" s="58"/>
      <c r="AR2794" s="58"/>
      <c r="AS2794" s="58"/>
      <c r="AT2794" s="58"/>
      <c r="AU2794" s="58"/>
      <c r="AV2794" s="58"/>
      <c r="AW2794" s="56"/>
      <c r="AX2794" s="56"/>
      <c r="AY2794" s="56"/>
      <c r="AZ2794" s="56"/>
      <c r="BA2794" s="58"/>
      <c r="BB2794" s="58"/>
      <c r="BC2794" s="56"/>
      <c r="BD2794" s="56"/>
      <c r="BE2794" s="56"/>
      <c r="BF2794" s="56"/>
      <c r="BG2794" s="56"/>
      <c r="BH2794" s="56"/>
      <c r="BI2794" s="56"/>
      <c r="BJ2794" s="56"/>
      <c r="BK2794" s="56"/>
      <c r="BL2794" s="56"/>
      <c r="BM2794" s="56"/>
      <c r="BN2794" s="56"/>
      <c r="BO2794" s="56"/>
      <c r="BP2794" s="56"/>
      <c r="BQ2794" s="56"/>
      <c r="BR2794" s="56"/>
      <c r="BS2794" s="56"/>
      <c r="BT2794" s="56"/>
      <c r="BU2794" s="56"/>
      <c r="BV2794" s="56"/>
      <c r="BW2794" s="56"/>
      <c r="BX2794" s="56"/>
      <c r="BY2794" s="56"/>
      <c r="BZ2794" s="56"/>
      <c r="CA2794" s="56"/>
      <c r="CB2794" s="56"/>
      <c r="CC2794" s="56"/>
      <c r="CD2794" s="56"/>
      <c r="CE2794" s="56"/>
      <c r="CF2794" s="56"/>
      <c r="CG2794" s="56"/>
      <c r="CH2794" s="56"/>
      <c r="CI2794" s="56"/>
      <c r="CJ2794" s="56"/>
      <c r="CK2794" s="56"/>
      <c r="CL2794" s="56"/>
      <c r="CM2794" s="56"/>
      <c r="CN2794" s="56"/>
      <c r="CO2794" s="56"/>
      <c r="CP2794" s="56"/>
      <c r="CQ2794" s="56"/>
      <c r="CR2794" s="56"/>
      <c r="CS2794" s="58">
        <f>+AL2794+AT2794</f>
        <v>0</v>
      </c>
      <c r="CT2794" s="76">
        <f>+BA2794+BG2794+BM2794+BS2794+BY2794+CE2794+CK2794+CQ2794</f>
        <v>0</v>
      </c>
      <c r="CU2794" s="76">
        <f>+CS2794-CT2794</f>
        <v>0</v>
      </c>
      <c r="CV2794" s="81">
        <f>+AE2794-AL2794-AT2794</f>
        <v>687.5</v>
      </c>
      <c r="CW2794" s="56"/>
      <c r="CX2794" s="56"/>
      <c r="CY2794" s="56"/>
    </row>
    <row r="2795" spans="1:103" s="70" customFormat="1">
      <c r="A2795" s="56" t="s">
        <v>921</v>
      </c>
      <c r="B2795" s="13">
        <v>14</v>
      </c>
      <c r="C2795" s="15" t="s">
        <v>402</v>
      </c>
      <c r="D2795" s="15" t="s">
        <v>403</v>
      </c>
      <c r="E2795" s="13"/>
      <c r="F2795" s="13"/>
      <c r="G2795" s="13" t="s">
        <v>255</v>
      </c>
      <c r="H2795" s="13">
        <v>2</v>
      </c>
      <c r="I2795" s="55">
        <v>123.74</v>
      </c>
      <c r="J2795" s="55">
        <v>37999</v>
      </c>
      <c r="K2795" s="15">
        <v>0</v>
      </c>
      <c r="L2795" s="15" t="s">
        <v>41</v>
      </c>
      <c r="M2795" s="62" t="s">
        <v>14</v>
      </c>
      <c r="N2795" s="56" t="s">
        <v>186</v>
      </c>
      <c r="O2795" s="56" t="s">
        <v>922</v>
      </c>
      <c r="P2795" s="56"/>
      <c r="Q2795" s="86"/>
      <c r="R2795" s="56"/>
      <c r="S2795" s="56" t="s">
        <v>465</v>
      </c>
      <c r="T2795" s="57" t="s">
        <v>255</v>
      </c>
      <c r="U2795" s="57">
        <v>2</v>
      </c>
      <c r="V2795" s="125">
        <v>123.74</v>
      </c>
      <c r="W2795" s="125" t="s">
        <v>1017</v>
      </c>
      <c r="X2795" s="65">
        <v>45539</v>
      </c>
      <c r="Y2795" s="65">
        <v>45539</v>
      </c>
      <c r="Z2795" s="69" t="s">
        <v>1080</v>
      </c>
      <c r="AA2795" s="322">
        <v>38000</v>
      </c>
      <c r="AB2795" s="57">
        <v>49</v>
      </c>
      <c r="AC2795" s="57">
        <v>19</v>
      </c>
      <c r="AD2795" s="65">
        <v>46111</v>
      </c>
      <c r="AE2795" s="117">
        <v>687.5</v>
      </c>
      <c r="AF2795" s="117"/>
      <c r="AG2795" s="56"/>
      <c r="AH2795" s="56"/>
      <c r="AI2795" s="56"/>
      <c r="AJ2795" s="56"/>
      <c r="AK2795" s="56"/>
      <c r="AL2795" s="56"/>
      <c r="AM2795" s="56"/>
      <c r="AN2795" s="56"/>
      <c r="AO2795" s="58"/>
      <c r="AP2795" s="58"/>
      <c r="AQ2795" s="58"/>
      <c r="AR2795" s="58"/>
      <c r="AS2795" s="58"/>
      <c r="AT2795" s="58"/>
      <c r="AU2795" s="58"/>
      <c r="AV2795" s="58"/>
      <c r="AW2795" s="65"/>
      <c r="AX2795" s="184"/>
      <c r="AY2795" s="56"/>
      <c r="AZ2795" s="56"/>
      <c r="BA2795" s="58"/>
      <c r="BB2795" s="58"/>
      <c r="BC2795" s="56"/>
      <c r="BD2795" s="56"/>
      <c r="BE2795" s="56"/>
      <c r="BF2795" s="56"/>
      <c r="BG2795" s="56"/>
      <c r="BH2795" s="56"/>
      <c r="BI2795" s="56"/>
      <c r="BJ2795" s="56"/>
      <c r="BK2795" s="56"/>
      <c r="BL2795" s="56"/>
      <c r="BM2795" s="56"/>
      <c r="BN2795" s="56"/>
      <c r="BO2795" s="56"/>
      <c r="BP2795" s="56"/>
      <c r="BQ2795" s="56"/>
      <c r="BR2795" s="56"/>
      <c r="BS2795" s="56"/>
      <c r="BT2795" s="56"/>
      <c r="BU2795" s="56"/>
      <c r="BV2795" s="56"/>
      <c r="BW2795" s="56"/>
      <c r="BX2795" s="56"/>
      <c r="BY2795" s="56"/>
      <c r="BZ2795" s="56"/>
      <c r="CA2795" s="56"/>
      <c r="CB2795" s="56"/>
      <c r="CC2795" s="56"/>
      <c r="CD2795" s="56"/>
      <c r="CE2795" s="56"/>
      <c r="CF2795" s="56"/>
      <c r="CG2795" s="56"/>
      <c r="CH2795" s="56"/>
      <c r="CI2795" s="56"/>
      <c r="CJ2795" s="56"/>
      <c r="CK2795" s="56"/>
      <c r="CL2795" s="56"/>
      <c r="CM2795" s="56"/>
      <c r="CN2795" s="56"/>
      <c r="CO2795" s="56"/>
      <c r="CP2795" s="56"/>
      <c r="CQ2795" s="56"/>
      <c r="CR2795" s="56"/>
      <c r="CS2795" s="58">
        <f>+AL2795+AT2795</f>
        <v>0</v>
      </c>
      <c r="CT2795" s="76">
        <f>+BA2795+BG2795+BM2795+BS2795+BY2795+CE2795+CK2795+CQ2795</f>
        <v>0</v>
      </c>
      <c r="CU2795" s="76">
        <f>+CS2795-CT2795</f>
        <v>0</v>
      </c>
      <c r="CV2795" s="81">
        <f>+AE2795-AL2795-AT2795</f>
        <v>687.5</v>
      </c>
      <c r="CW2795" s="56"/>
      <c r="CX2795" s="56"/>
      <c r="CY2795" s="56"/>
    </row>
    <row r="2796" spans="1:103" s="70" customFormat="1">
      <c r="A2796" s="56" t="s">
        <v>921</v>
      </c>
      <c r="B2796" s="13">
        <v>14</v>
      </c>
      <c r="C2796" s="15" t="s">
        <v>402</v>
      </c>
      <c r="D2796" s="15" t="s">
        <v>403</v>
      </c>
      <c r="E2796" s="13"/>
      <c r="F2796" s="13"/>
      <c r="G2796" s="13" t="s">
        <v>255</v>
      </c>
      <c r="H2796" s="13">
        <v>2</v>
      </c>
      <c r="I2796" s="55">
        <v>123.74</v>
      </c>
      <c r="J2796" s="55">
        <v>37999</v>
      </c>
      <c r="K2796" s="15">
        <v>0</v>
      </c>
      <c r="L2796" s="15" t="s">
        <v>41</v>
      </c>
      <c r="M2796" s="62" t="s">
        <v>14</v>
      </c>
      <c r="N2796" s="56" t="s">
        <v>186</v>
      </c>
      <c r="O2796" s="56" t="s">
        <v>922</v>
      </c>
      <c r="P2796" s="56"/>
      <c r="Q2796" s="86"/>
      <c r="R2796" s="56"/>
      <c r="S2796" s="56" t="s">
        <v>465</v>
      </c>
      <c r="T2796" s="57" t="s">
        <v>255</v>
      </c>
      <c r="U2796" s="57">
        <v>2</v>
      </c>
      <c r="V2796" s="125">
        <v>123.74</v>
      </c>
      <c r="W2796" s="125" t="s">
        <v>1017</v>
      </c>
      <c r="X2796" s="65">
        <v>45539</v>
      </c>
      <c r="Y2796" s="65">
        <v>45539</v>
      </c>
      <c r="Z2796" s="69" t="s">
        <v>1080</v>
      </c>
      <c r="AA2796" s="322">
        <v>38000</v>
      </c>
      <c r="AB2796" s="57">
        <v>49</v>
      </c>
      <c r="AC2796" s="57">
        <v>20</v>
      </c>
      <c r="AD2796" s="65">
        <v>46142</v>
      </c>
      <c r="AE2796" s="117">
        <v>687.5</v>
      </c>
      <c r="AF2796" s="117"/>
      <c r="AG2796" s="56"/>
      <c r="AH2796" s="56"/>
      <c r="AI2796" s="56"/>
      <c r="AJ2796" s="56"/>
      <c r="AK2796" s="56"/>
      <c r="AL2796" s="56"/>
      <c r="AM2796" s="56"/>
      <c r="AN2796" s="56"/>
      <c r="AO2796" s="58"/>
      <c r="AP2796" s="58"/>
      <c r="AQ2796" s="58"/>
      <c r="AR2796" s="58"/>
      <c r="AS2796" s="58"/>
      <c r="AT2796" s="58"/>
      <c r="AU2796" s="58"/>
      <c r="AV2796" s="58"/>
      <c r="AW2796" s="56"/>
      <c r="AX2796" s="56"/>
      <c r="AY2796" s="56"/>
      <c r="AZ2796" s="56"/>
      <c r="BA2796" s="58"/>
      <c r="BB2796" s="58"/>
      <c r="BC2796" s="56"/>
      <c r="BD2796" s="56"/>
      <c r="BE2796" s="56"/>
      <c r="BF2796" s="56"/>
      <c r="BG2796" s="56"/>
      <c r="BH2796" s="56"/>
      <c r="BI2796" s="56"/>
      <c r="BJ2796" s="56"/>
      <c r="BK2796" s="56"/>
      <c r="BL2796" s="56"/>
      <c r="BM2796" s="56"/>
      <c r="BN2796" s="56"/>
      <c r="BO2796" s="56"/>
      <c r="BP2796" s="56"/>
      <c r="BQ2796" s="56"/>
      <c r="BR2796" s="56"/>
      <c r="BS2796" s="56"/>
      <c r="BT2796" s="56"/>
      <c r="BU2796" s="56"/>
      <c r="BV2796" s="56"/>
      <c r="BW2796" s="56"/>
      <c r="BX2796" s="56"/>
      <c r="BY2796" s="56"/>
      <c r="BZ2796" s="56"/>
      <c r="CA2796" s="56"/>
      <c r="CB2796" s="56"/>
      <c r="CC2796" s="56"/>
      <c r="CD2796" s="56"/>
      <c r="CE2796" s="56"/>
      <c r="CF2796" s="56"/>
      <c r="CG2796" s="56"/>
      <c r="CH2796" s="56"/>
      <c r="CI2796" s="56"/>
      <c r="CJ2796" s="56"/>
      <c r="CK2796" s="56"/>
      <c r="CL2796" s="56"/>
      <c r="CM2796" s="56"/>
      <c r="CN2796" s="56"/>
      <c r="CO2796" s="56"/>
      <c r="CP2796" s="56"/>
      <c r="CQ2796" s="56"/>
      <c r="CR2796" s="56"/>
      <c r="CS2796" s="58">
        <f>+AL2796+AT2796</f>
        <v>0</v>
      </c>
      <c r="CT2796" s="76">
        <f>+BA2796+BG2796+BM2796+BS2796+BY2796+CE2796+CK2796+CQ2796</f>
        <v>0</v>
      </c>
      <c r="CU2796" s="76">
        <f>+CS2796-CT2796</f>
        <v>0</v>
      </c>
      <c r="CV2796" s="81">
        <f>+AE2796-AL2796-AT2796</f>
        <v>687.5</v>
      </c>
      <c r="CW2796" s="56"/>
      <c r="CX2796" s="56"/>
      <c r="CY2796" s="56"/>
    </row>
    <row r="2797" spans="1:103" s="70" customFormat="1">
      <c r="A2797" s="56" t="s">
        <v>921</v>
      </c>
      <c r="B2797" s="13">
        <v>14</v>
      </c>
      <c r="C2797" s="15" t="s">
        <v>402</v>
      </c>
      <c r="D2797" s="15" t="s">
        <v>403</v>
      </c>
      <c r="E2797" s="13"/>
      <c r="F2797" s="13"/>
      <c r="G2797" s="13" t="s">
        <v>255</v>
      </c>
      <c r="H2797" s="13">
        <v>2</v>
      </c>
      <c r="I2797" s="55">
        <v>123.74</v>
      </c>
      <c r="J2797" s="55">
        <v>37999</v>
      </c>
      <c r="K2797" s="15">
        <v>0</v>
      </c>
      <c r="L2797" s="15" t="s">
        <v>41</v>
      </c>
      <c r="M2797" s="62" t="s">
        <v>14</v>
      </c>
      <c r="N2797" s="56" t="s">
        <v>186</v>
      </c>
      <c r="O2797" s="56" t="s">
        <v>922</v>
      </c>
      <c r="P2797" s="56"/>
      <c r="Q2797" s="86"/>
      <c r="R2797" s="56"/>
      <c r="S2797" s="56" t="s">
        <v>465</v>
      </c>
      <c r="T2797" s="57" t="s">
        <v>255</v>
      </c>
      <c r="U2797" s="57">
        <v>2</v>
      </c>
      <c r="V2797" s="125">
        <v>123.74</v>
      </c>
      <c r="W2797" s="125" t="s">
        <v>1017</v>
      </c>
      <c r="X2797" s="65">
        <v>45539</v>
      </c>
      <c r="Y2797" s="65">
        <v>45539</v>
      </c>
      <c r="Z2797" s="69" t="s">
        <v>1080</v>
      </c>
      <c r="AA2797" s="322">
        <v>38000</v>
      </c>
      <c r="AB2797" s="57">
        <v>49</v>
      </c>
      <c r="AC2797" s="57">
        <v>21</v>
      </c>
      <c r="AD2797" s="65">
        <v>46172</v>
      </c>
      <c r="AE2797" s="117">
        <v>687.5</v>
      </c>
      <c r="AF2797" s="117"/>
      <c r="AG2797" s="56"/>
      <c r="AH2797" s="56"/>
      <c r="AI2797" s="56"/>
      <c r="AJ2797" s="56"/>
      <c r="AK2797" s="56"/>
      <c r="AL2797" s="56"/>
      <c r="AM2797" s="56"/>
      <c r="AN2797" s="56"/>
      <c r="AO2797" s="58"/>
      <c r="AP2797" s="58"/>
      <c r="AQ2797" s="58"/>
      <c r="AR2797" s="58"/>
      <c r="AS2797" s="58"/>
      <c r="AT2797" s="58"/>
      <c r="AU2797" s="58"/>
      <c r="AV2797" s="58"/>
      <c r="AW2797" s="56"/>
      <c r="AX2797" s="56"/>
      <c r="AY2797" s="56"/>
      <c r="AZ2797" s="56"/>
      <c r="BA2797" s="58"/>
      <c r="BB2797" s="58"/>
      <c r="BC2797" s="56"/>
      <c r="BD2797" s="56"/>
      <c r="BE2797" s="56"/>
      <c r="BF2797" s="56"/>
      <c r="BG2797" s="56"/>
      <c r="BH2797" s="56"/>
      <c r="BI2797" s="56"/>
      <c r="BJ2797" s="56"/>
      <c r="BK2797" s="56"/>
      <c r="BL2797" s="56"/>
      <c r="BM2797" s="56"/>
      <c r="BN2797" s="56"/>
      <c r="BO2797" s="56"/>
      <c r="BP2797" s="56"/>
      <c r="BQ2797" s="56"/>
      <c r="BR2797" s="56"/>
      <c r="BS2797" s="56"/>
      <c r="BT2797" s="56"/>
      <c r="BU2797" s="56"/>
      <c r="BV2797" s="56"/>
      <c r="BW2797" s="56"/>
      <c r="BX2797" s="56"/>
      <c r="BY2797" s="56"/>
      <c r="BZ2797" s="56"/>
      <c r="CA2797" s="56"/>
      <c r="CB2797" s="56"/>
      <c r="CC2797" s="56"/>
      <c r="CD2797" s="56"/>
      <c r="CE2797" s="56"/>
      <c r="CF2797" s="56"/>
      <c r="CG2797" s="56"/>
      <c r="CH2797" s="56"/>
      <c r="CI2797" s="56"/>
      <c r="CJ2797" s="56"/>
      <c r="CK2797" s="56"/>
      <c r="CL2797" s="56"/>
      <c r="CM2797" s="56"/>
      <c r="CN2797" s="56"/>
      <c r="CO2797" s="56"/>
      <c r="CP2797" s="56"/>
      <c r="CQ2797" s="56"/>
      <c r="CR2797" s="56"/>
      <c r="CS2797" s="58">
        <f>+AL2797+AT2797</f>
        <v>0</v>
      </c>
      <c r="CT2797" s="76">
        <f>+BA2797+BG2797+BM2797+BS2797+BY2797+CE2797+CK2797+CQ2797</f>
        <v>0</v>
      </c>
      <c r="CU2797" s="76">
        <f>+CS2797-CT2797</f>
        <v>0</v>
      </c>
      <c r="CV2797" s="81">
        <f>+AE2797-AL2797-AT2797</f>
        <v>687.5</v>
      </c>
      <c r="CW2797" s="56"/>
      <c r="CX2797" s="56"/>
      <c r="CY2797" s="56"/>
    </row>
    <row r="2798" spans="1:103" s="70" customFormat="1">
      <c r="A2798" s="56" t="s">
        <v>921</v>
      </c>
      <c r="B2798" s="13">
        <v>14</v>
      </c>
      <c r="C2798" s="15" t="s">
        <v>402</v>
      </c>
      <c r="D2798" s="15" t="s">
        <v>403</v>
      </c>
      <c r="E2798" s="13"/>
      <c r="F2798" s="13"/>
      <c r="G2798" s="13" t="s">
        <v>255</v>
      </c>
      <c r="H2798" s="13">
        <v>2</v>
      </c>
      <c r="I2798" s="55">
        <v>123.74</v>
      </c>
      <c r="J2798" s="55">
        <v>37999</v>
      </c>
      <c r="K2798" s="15">
        <v>0</v>
      </c>
      <c r="L2798" s="15" t="s">
        <v>41</v>
      </c>
      <c r="M2798" s="62" t="s">
        <v>14</v>
      </c>
      <c r="N2798" s="56" t="s">
        <v>186</v>
      </c>
      <c r="O2798" s="56" t="s">
        <v>922</v>
      </c>
      <c r="P2798" s="56"/>
      <c r="Q2798" s="86"/>
      <c r="R2798" s="56"/>
      <c r="S2798" s="56" t="s">
        <v>465</v>
      </c>
      <c r="T2798" s="57" t="s">
        <v>255</v>
      </c>
      <c r="U2798" s="57">
        <v>2</v>
      </c>
      <c r="V2798" s="125">
        <v>123.74</v>
      </c>
      <c r="W2798" s="125" t="s">
        <v>1017</v>
      </c>
      <c r="X2798" s="65">
        <v>45539</v>
      </c>
      <c r="Y2798" s="65">
        <v>45539</v>
      </c>
      <c r="Z2798" s="69" t="s">
        <v>1080</v>
      </c>
      <c r="AA2798" s="322">
        <v>38000</v>
      </c>
      <c r="AB2798" s="57">
        <v>49</v>
      </c>
      <c r="AC2798" s="57">
        <v>22</v>
      </c>
      <c r="AD2798" s="65">
        <v>46203</v>
      </c>
      <c r="AE2798" s="117">
        <v>687.5</v>
      </c>
      <c r="AF2798" s="117"/>
      <c r="AG2798" s="56"/>
      <c r="AH2798" s="56"/>
      <c r="AI2798" s="56"/>
      <c r="AJ2798" s="56"/>
      <c r="AK2798" s="56"/>
      <c r="AL2798" s="56"/>
      <c r="AM2798" s="56"/>
      <c r="AN2798" s="56"/>
      <c r="AO2798" s="58"/>
      <c r="AP2798" s="58"/>
      <c r="AQ2798" s="58"/>
      <c r="AR2798" s="58"/>
      <c r="AS2798" s="58"/>
      <c r="AT2798" s="58"/>
      <c r="AU2798" s="58"/>
      <c r="AV2798" s="58"/>
      <c r="AW2798" s="56"/>
      <c r="AX2798" s="56"/>
      <c r="AY2798" s="56"/>
      <c r="AZ2798" s="56"/>
      <c r="BA2798" s="58"/>
      <c r="BB2798" s="58"/>
      <c r="BC2798" s="56"/>
      <c r="BD2798" s="56"/>
      <c r="BE2798" s="56"/>
      <c r="BF2798" s="56"/>
      <c r="BG2798" s="56"/>
      <c r="BH2798" s="56"/>
      <c r="BI2798" s="56"/>
      <c r="BJ2798" s="56"/>
      <c r="BK2798" s="56"/>
      <c r="BL2798" s="56"/>
      <c r="BM2798" s="56"/>
      <c r="BN2798" s="56"/>
      <c r="BO2798" s="56"/>
      <c r="BP2798" s="56"/>
      <c r="BQ2798" s="56"/>
      <c r="BR2798" s="56"/>
      <c r="BS2798" s="56"/>
      <c r="BT2798" s="56"/>
      <c r="BU2798" s="56"/>
      <c r="BV2798" s="56"/>
      <c r="BW2798" s="56"/>
      <c r="BX2798" s="56"/>
      <c r="BY2798" s="56"/>
      <c r="BZ2798" s="56"/>
      <c r="CA2798" s="56"/>
      <c r="CB2798" s="56"/>
      <c r="CC2798" s="56"/>
      <c r="CD2798" s="56"/>
      <c r="CE2798" s="56"/>
      <c r="CF2798" s="56"/>
      <c r="CG2798" s="56"/>
      <c r="CH2798" s="56"/>
      <c r="CI2798" s="56"/>
      <c r="CJ2798" s="56"/>
      <c r="CK2798" s="56"/>
      <c r="CL2798" s="56"/>
      <c r="CM2798" s="56"/>
      <c r="CN2798" s="56"/>
      <c r="CO2798" s="56"/>
      <c r="CP2798" s="56"/>
      <c r="CQ2798" s="56"/>
      <c r="CR2798" s="56"/>
      <c r="CS2798" s="58">
        <f>+AL2798+AT2798</f>
        <v>0</v>
      </c>
      <c r="CT2798" s="76">
        <f>+BA2798+BG2798+BM2798+BS2798+BY2798+CE2798+CK2798+CQ2798</f>
        <v>0</v>
      </c>
      <c r="CU2798" s="76">
        <f>+CS2798-CT2798</f>
        <v>0</v>
      </c>
      <c r="CV2798" s="81">
        <f>+AE2798-AL2798-AT2798</f>
        <v>687.5</v>
      </c>
      <c r="CW2798" s="56"/>
      <c r="CX2798" s="56"/>
      <c r="CY2798" s="56"/>
    </row>
    <row r="2799" spans="1:103" s="70" customFormat="1">
      <c r="A2799" s="56" t="s">
        <v>921</v>
      </c>
      <c r="B2799" s="13">
        <v>14</v>
      </c>
      <c r="C2799" s="15" t="s">
        <v>402</v>
      </c>
      <c r="D2799" s="15" t="s">
        <v>403</v>
      </c>
      <c r="E2799" s="13"/>
      <c r="F2799" s="13"/>
      <c r="G2799" s="13" t="s">
        <v>255</v>
      </c>
      <c r="H2799" s="13">
        <v>2</v>
      </c>
      <c r="I2799" s="55">
        <v>123.74</v>
      </c>
      <c r="J2799" s="55">
        <v>37999</v>
      </c>
      <c r="K2799" s="15">
        <v>0</v>
      </c>
      <c r="L2799" s="15" t="s">
        <v>41</v>
      </c>
      <c r="M2799" s="62" t="s">
        <v>14</v>
      </c>
      <c r="N2799" s="56" t="s">
        <v>186</v>
      </c>
      <c r="O2799" s="56" t="s">
        <v>922</v>
      </c>
      <c r="P2799" s="56"/>
      <c r="Q2799" s="86"/>
      <c r="R2799" s="56"/>
      <c r="S2799" s="56" t="s">
        <v>465</v>
      </c>
      <c r="T2799" s="57" t="s">
        <v>255</v>
      </c>
      <c r="U2799" s="57">
        <v>2</v>
      </c>
      <c r="V2799" s="125">
        <v>123.74</v>
      </c>
      <c r="W2799" s="125" t="s">
        <v>1017</v>
      </c>
      <c r="X2799" s="65">
        <v>45539</v>
      </c>
      <c r="Y2799" s="65">
        <v>45539</v>
      </c>
      <c r="Z2799" s="69" t="s">
        <v>1080</v>
      </c>
      <c r="AA2799" s="322">
        <v>38000</v>
      </c>
      <c r="AB2799" s="57">
        <v>49</v>
      </c>
      <c r="AC2799" s="57">
        <v>23</v>
      </c>
      <c r="AD2799" s="65">
        <v>46233</v>
      </c>
      <c r="AE2799" s="117">
        <v>687.5</v>
      </c>
      <c r="AF2799" s="117"/>
      <c r="AG2799" s="56"/>
      <c r="AH2799" s="56"/>
      <c r="AI2799" s="56"/>
      <c r="AJ2799" s="56"/>
      <c r="AK2799" s="56"/>
      <c r="AL2799" s="56"/>
      <c r="AM2799" s="56"/>
      <c r="AN2799" s="56"/>
      <c r="AO2799" s="58"/>
      <c r="AP2799" s="58"/>
      <c r="AQ2799" s="58"/>
      <c r="AR2799" s="58"/>
      <c r="AS2799" s="58"/>
      <c r="AT2799" s="58"/>
      <c r="AU2799" s="58"/>
      <c r="AV2799" s="58"/>
      <c r="AW2799" s="56"/>
      <c r="AX2799" s="56"/>
      <c r="AY2799" s="56"/>
      <c r="AZ2799" s="56"/>
      <c r="BA2799" s="58"/>
      <c r="BB2799" s="58"/>
      <c r="BC2799" s="56"/>
      <c r="BD2799" s="56"/>
      <c r="BE2799" s="56"/>
      <c r="BF2799" s="56"/>
      <c r="BG2799" s="56"/>
      <c r="BH2799" s="56"/>
      <c r="BI2799" s="56"/>
      <c r="BJ2799" s="56"/>
      <c r="BK2799" s="56"/>
      <c r="BL2799" s="56"/>
      <c r="BM2799" s="56"/>
      <c r="BN2799" s="56"/>
      <c r="BO2799" s="56"/>
      <c r="BP2799" s="56"/>
      <c r="BQ2799" s="56"/>
      <c r="BR2799" s="56"/>
      <c r="BS2799" s="56"/>
      <c r="BT2799" s="56"/>
      <c r="BU2799" s="56"/>
      <c r="BV2799" s="56"/>
      <c r="BW2799" s="56"/>
      <c r="BX2799" s="56"/>
      <c r="BY2799" s="56"/>
      <c r="BZ2799" s="56"/>
      <c r="CA2799" s="56"/>
      <c r="CB2799" s="56"/>
      <c r="CC2799" s="56"/>
      <c r="CD2799" s="56"/>
      <c r="CE2799" s="56"/>
      <c r="CF2799" s="56"/>
      <c r="CG2799" s="56"/>
      <c r="CH2799" s="56"/>
      <c r="CI2799" s="56"/>
      <c r="CJ2799" s="56"/>
      <c r="CK2799" s="56"/>
      <c r="CL2799" s="56"/>
      <c r="CM2799" s="56"/>
      <c r="CN2799" s="56"/>
      <c r="CO2799" s="56"/>
      <c r="CP2799" s="56"/>
      <c r="CQ2799" s="56"/>
      <c r="CR2799" s="56"/>
      <c r="CS2799" s="58">
        <f>+AL2799+AT2799</f>
        <v>0</v>
      </c>
      <c r="CT2799" s="76">
        <f>+BA2799+BG2799+BM2799+BS2799+BY2799+CE2799+CK2799+CQ2799</f>
        <v>0</v>
      </c>
      <c r="CU2799" s="76">
        <f>+CS2799-CT2799</f>
        <v>0</v>
      </c>
      <c r="CV2799" s="81">
        <f>+AE2799-AL2799-AT2799</f>
        <v>687.5</v>
      </c>
      <c r="CW2799" s="56"/>
      <c r="CX2799" s="56"/>
      <c r="CY2799" s="56"/>
    </row>
    <row r="2800" spans="1:103" s="70" customFormat="1">
      <c r="A2800" s="56" t="s">
        <v>921</v>
      </c>
      <c r="B2800" s="13">
        <v>14</v>
      </c>
      <c r="C2800" s="15" t="s">
        <v>402</v>
      </c>
      <c r="D2800" s="15" t="s">
        <v>403</v>
      </c>
      <c r="E2800" s="13"/>
      <c r="F2800" s="13"/>
      <c r="G2800" s="13" t="s">
        <v>255</v>
      </c>
      <c r="H2800" s="13">
        <v>2</v>
      </c>
      <c r="I2800" s="55">
        <v>123.74</v>
      </c>
      <c r="J2800" s="55">
        <v>37999</v>
      </c>
      <c r="K2800" s="15">
        <v>0</v>
      </c>
      <c r="L2800" s="15" t="s">
        <v>41</v>
      </c>
      <c r="M2800" s="62" t="s">
        <v>14</v>
      </c>
      <c r="N2800" s="56" t="s">
        <v>186</v>
      </c>
      <c r="O2800" s="56" t="s">
        <v>922</v>
      </c>
      <c r="P2800" s="56"/>
      <c r="Q2800" s="86"/>
      <c r="R2800" s="56"/>
      <c r="S2800" s="56" t="s">
        <v>465</v>
      </c>
      <c r="T2800" s="57" t="s">
        <v>255</v>
      </c>
      <c r="U2800" s="57">
        <v>2</v>
      </c>
      <c r="V2800" s="125">
        <v>123.74</v>
      </c>
      <c r="W2800" s="125" t="s">
        <v>1017</v>
      </c>
      <c r="X2800" s="65">
        <v>45539</v>
      </c>
      <c r="Y2800" s="65">
        <v>45539</v>
      </c>
      <c r="Z2800" s="69" t="s">
        <v>1080</v>
      </c>
      <c r="AA2800" s="322">
        <v>38000</v>
      </c>
      <c r="AB2800" s="57">
        <v>49</v>
      </c>
      <c r="AC2800" s="57">
        <v>24</v>
      </c>
      <c r="AD2800" s="65">
        <v>46264</v>
      </c>
      <c r="AE2800" s="117">
        <v>687.5</v>
      </c>
      <c r="AF2800" s="117"/>
      <c r="AG2800" s="56"/>
      <c r="AH2800" s="65"/>
      <c r="AI2800" s="65"/>
      <c r="AJ2800" s="65"/>
      <c r="AK2800" s="56"/>
      <c r="AL2800" s="58"/>
      <c r="AM2800" s="58"/>
      <c r="AN2800" s="56"/>
      <c r="AO2800" s="58"/>
      <c r="AP2800" s="58"/>
      <c r="AQ2800" s="58"/>
      <c r="AR2800" s="58"/>
      <c r="AS2800" s="58"/>
      <c r="AT2800" s="58"/>
      <c r="AU2800" s="58"/>
      <c r="AV2800" s="58"/>
      <c r="AW2800" s="56"/>
      <c r="AX2800" s="56"/>
      <c r="AY2800" s="56"/>
      <c r="AZ2800" s="56"/>
      <c r="BA2800" s="58"/>
      <c r="BB2800" s="58"/>
      <c r="BC2800" s="56"/>
      <c r="BD2800" s="56"/>
      <c r="BE2800" s="56"/>
      <c r="BF2800" s="56"/>
      <c r="BG2800" s="56"/>
      <c r="BH2800" s="56"/>
      <c r="BI2800" s="56"/>
      <c r="BJ2800" s="56"/>
      <c r="BK2800" s="56"/>
      <c r="BL2800" s="56"/>
      <c r="BM2800" s="56"/>
      <c r="BN2800" s="56"/>
      <c r="BO2800" s="56"/>
      <c r="BP2800" s="56"/>
      <c r="BQ2800" s="56"/>
      <c r="BR2800" s="56"/>
      <c r="BS2800" s="56"/>
      <c r="BT2800" s="56"/>
      <c r="BU2800" s="56"/>
      <c r="BV2800" s="56"/>
      <c r="BW2800" s="56"/>
      <c r="BX2800" s="56"/>
      <c r="BY2800" s="56"/>
      <c r="BZ2800" s="56"/>
      <c r="CA2800" s="56"/>
      <c r="CB2800" s="56"/>
      <c r="CC2800" s="56"/>
      <c r="CD2800" s="56"/>
      <c r="CE2800" s="56"/>
      <c r="CF2800" s="56"/>
      <c r="CG2800" s="56"/>
      <c r="CH2800" s="56"/>
      <c r="CI2800" s="56"/>
      <c r="CJ2800" s="56"/>
      <c r="CK2800" s="56"/>
      <c r="CL2800" s="56"/>
      <c r="CM2800" s="56"/>
      <c r="CN2800" s="56"/>
      <c r="CO2800" s="56"/>
      <c r="CP2800" s="56"/>
      <c r="CQ2800" s="56"/>
      <c r="CR2800" s="56"/>
      <c r="CS2800" s="58">
        <f>+AL2800+AT2800</f>
        <v>0</v>
      </c>
      <c r="CT2800" s="76">
        <f>+BA2800+BG2800+BM2800+BS2800+BY2800+CE2800+CK2800+CQ2800</f>
        <v>0</v>
      </c>
      <c r="CU2800" s="76">
        <f>+CS2800-CT2800</f>
        <v>0</v>
      </c>
      <c r="CV2800" s="81">
        <f>+AE2800-AL2800-AT2800</f>
        <v>687.5</v>
      </c>
      <c r="CW2800" s="56"/>
      <c r="CX2800" s="56"/>
      <c r="CY2800" s="56"/>
    </row>
    <row r="2801" spans="1:103" s="70" customFormat="1">
      <c r="A2801" s="56" t="s">
        <v>921</v>
      </c>
      <c r="B2801" s="13">
        <v>14</v>
      </c>
      <c r="C2801" s="15" t="s">
        <v>402</v>
      </c>
      <c r="D2801" s="15" t="s">
        <v>403</v>
      </c>
      <c r="E2801" s="13"/>
      <c r="F2801" s="13"/>
      <c r="G2801" s="13" t="s">
        <v>255</v>
      </c>
      <c r="H2801" s="13">
        <v>2</v>
      </c>
      <c r="I2801" s="55">
        <v>123.74</v>
      </c>
      <c r="J2801" s="55">
        <v>37999</v>
      </c>
      <c r="K2801" s="15">
        <v>0</v>
      </c>
      <c r="L2801" s="15" t="s">
        <v>41</v>
      </c>
      <c r="M2801" s="62" t="s">
        <v>14</v>
      </c>
      <c r="N2801" s="56" t="s">
        <v>186</v>
      </c>
      <c r="O2801" s="56" t="s">
        <v>922</v>
      </c>
      <c r="P2801" s="56"/>
      <c r="Q2801" s="86"/>
      <c r="R2801" s="56"/>
      <c r="S2801" s="56" t="s">
        <v>465</v>
      </c>
      <c r="T2801" s="57" t="s">
        <v>255</v>
      </c>
      <c r="U2801" s="57">
        <v>2</v>
      </c>
      <c r="V2801" s="125">
        <v>123.74</v>
      </c>
      <c r="W2801" s="125" t="s">
        <v>1017</v>
      </c>
      <c r="X2801" s="65">
        <v>45539</v>
      </c>
      <c r="Y2801" s="65">
        <v>45539</v>
      </c>
      <c r="Z2801" s="69" t="s">
        <v>1080</v>
      </c>
      <c r="AA2801" s="322">
        <v>38000</v>
      </c>
      <c r="AB2801" s="57">
        <v>49</v>
      </c>
      <c r="AC2801" s="57">
        <v>25</v>
      </c>
      <c r="AD2801" s="65">
        <v>46295</v>
      </c>
      <c r="AE2801" s="117">
        <v>687.5</v>
      </c>
      <c r="AF2801" s="117"/>
      <c r="AG2801" s="56"/>
      <c r="AH2801" s="65"/>
      <c r="AI2801" s="65"/>
      <c r="AJ2801" s="65"/>
      <c r="AK2801" s="56"/>
      <c r="AL2801" s="58"/>
      <c r="AM2801" s="58"/>
      <c r="AN2801" s="56"/>
      <c r="AO2801" s="58"/>
      <c r="AP2801" s="58"/>
      <c r="AQ2801" s="58"/>
      <c r="AR2801" s="58"/>
      <c r="AS2801" s="58"/>
      <c r="AT2801" s="58"/>
      <c r="AU2801" s="58"/>
      <c r="AV2801" s="58"/>
      <c r="AW2801" s="56"/>
      <c r="AX2801" s="56"/>
      <c r="AY2801" s="56"/>
      <c r="AZ2801" s="56"/>
      <c r="BA2801" s="58"/>
      <c r="BB2801" s="58"/>
      <c r="BC2801" s="56"/>
      <c r="BD2801" s="56"/>
      <c r="BE2801" s="56"/>
      <c r="BF2801" s="56"/>
      <c r="BG2801" s="56"/>
      <c r="BH2801" s="56"/>
      <c r="BI2801" s="56"/>
      <c r="BJ2801" s="56"/>
      <c r="BK2801" s="56"/>
      <c r="BL2801" s="56"/>
      <c r="BM2801" s="56"/>
      <c r="BN2801" s="56"/>
      <c r="BO2801" s="56"/>
      <c r="BP2801" s="56"/>
      <c r="BQ2801" s="56"/>
      <c r="BR2801" s="56"/>
      <c r="BS2801" s="56"/>
      <c r="BT2801" s="56"/>
      <c r="BU2801" s="56"/>
      <c r="BV2801" s="56"/>
      <c r="BW2801" s="56"/>
      <c r="BX2801" s="56"/>
      <c r="BY2801" s="56"/>
      <c r="BZ2801" s="56"/>
      <c r="CA2801" s="56"/>
      <c r="CB2801" s="56"/>
      <c r="CC2801" s="56"/>
      <c r="CD2801" s="56"/>
      <c r="CE2801" s="56"/>
      <c r="CF2801" s="56"/>
      <c r="CG2801" s="56"/>
      <c r="CH2801" s="56"/>
      <c r="CI2801" s="56"/>
      <c r="CJ2801" s="56"/>
      <c r="CK2801" s="56"/>
      <c r="CL2801" s="56"/>
      <c r="CM2801" s="56"/>
      <c r="CN2801" s="56"/>
      <c r="CO2801" s="56"/>
      <c r="CP2801" s="56"/>
      <c r="CQ2801" s="56"/>
      <c r="CR2801" s="56"/>
      <c r="CS2801" s="58">
        <f>+AL2801+AT2801</f>
        <v>0</v>
      </c>
      <c r="CT2801" s="76">
        <f>+BA2801+BG2801+BM2801+BS2801+BY2801+CE2801+CK2801+CQ2801</f>
        <v>0</v>
      </c>
      <c r="CU2801" s="76">
        <f>+CS2801-CT2801</f>
        <v>0</v>
      </c>
      <c r="CV2801" s="81">
        <f>+AE2801-AL2801-AT2801</f>
        <v>687.5</v>
      </c>
      <c r="CW2801" s="56"/>
      <c r="CX2801" s="56"/>
      <c r="CY2801" s="56"/>
    </row>
    <row r="2802" spans="1:103" s="70" customFormat="1">
      <c r="A2802" s="56" t="s">
        <v>921</v>
      </c>
      <c r="B2802" s="13">
        <v>14</v>
      </c>
      <c r="C2802" s="15" t="s">
        <v>402</v>
      </c>
      <c r="D2802" s="15" t="s">
        <v>403</v>
      </c>
      <c r="E2802" s="13"/>
      <c r="F2802" s="13"/>
      <c r="G2802" s="13" t="s">
        <v>255</v>
      </c>
      <c r="H2802" s="13">
        <v>2</v>
      </c>
      <c r="I2802" s="55">
        <v>123.74</v>
      </c>
      <c r="J2802" s="55">
        <v>37999</v>
      </c>
      <c r="K2802" s="15">
        <v>0</v>
      </c>
      <c r="L2802" s="15" t="s">
        <v>41</v>
      </c>
      <c r="M2802" s="62" t="s">
        <v>14</v>
      </c>
      <c r="N2802" s="56" t="s">
        <v>186</v>
      </c>
      <c r="O2802" s="56" t="s">
        <v>922</v>
      </c>
      <c r="P2802" s="56"/>
      <c r="Q2802" s="86"/>
      <c r="R2802" s="56"/>
      <c r="S2802" s="56" t="s">
        <v>465</v>
      </c>
      <c r="T2802" s="57" t="s">
        <v>255</v>
      </c>
      <c r="U2802" s="57">
        <v>2</v>
      </c>
      <c r="V2802" s="125">
        <v>123.74</v>
      </c>
      <c r="W2802" s="125" t="s">
        <v>1017</v>
      </c>
      <c r="X2802" s="65">
        <v>45539</v>
      </c>
      <c r="Y2802" s="65">
        <v>45539</v>
      </c>
      <c r="Z2802" s="69" t="s">
        <v>1080</v>
      </c>
      <c r="AA2802" s="322">
        <v>38000</v>
      </c>
      <c r="AB2802" s="57">
        <v>49</v>
      </c>
      <c r="AC2802" s="57">
        <v>26</v>
      </c>
      <c r="AD2802" s="65">
        <v>46325</v>
      </c>
      <c r="AE2802" s="117">
        <v>687.5</v>
      </c>
      <c r="AF2802" s="117"/>
      <c r="AG2802" s="56"/>
      <c r="AH2802" s="65"/>
      <c r="AI2802" s="65"/>
      <c r="AJ2802" s="65"/>
      <c r="AK2802" s="56"/>
      <c r="AL2802" s="58"/>
      <c r="AM2802" s="58"/>
      <c r="AN2802" s="56"/>
      <c r="AO2802" s="58"/>
      <c r="AP2802" s="58"/>
      <c r="AQ2802" s="58"/>
      <c r="AR2802" s="58"/>
      <c r="AS2802" s="58"/>
      <c r="AT2802" s="58"/>
      <c r="AU2802" s="58"/>
      <c r="AV2802" s="58"/>
      <c r="AW2802" s="56"/>
      <c r="AX2802" s="56"/>
      <c r="AY2802" s="56"/>
      <c r="AZ2802" s="56"/>
      <c r="BA2802" s="58"/>
      <c r="BB2802" s="58"/>
      <c r="BC2802" s="56"/>
      <c r="BD2802" s="56"/>
      <c r="BE2802" s="56"/>
      <c r="BF2802" s="56"/>
      <c r="BG2802" s="56"/>
      <c r="BH2802" s="56"/>
      <c r="BI2802" s="56"/>
      <c r="BJ2802" s="56"/>
      <c r="BK2802" s="56"/>
      <c r="BL2802" s="56"/>
      <c r="BM2802" s="56"/>
      <c r="BN2802" s="56"/>
      <c r="BO2802" s="56"/>
      <c r="BP2802" s="56"/>
      <c r="BQ2802" s="56"/>
      <c r="BR2802" s="56"/>
      <c r="BS2802" s="56"/>
      <c r="BT2802" s="56"/>
      <c r="BU2802" s="56"/>
      <c r="BV2802" s="56"/>
      <c r="BW2802" s="56"/>
      <c r="BX2802" s="56"/>
      <c r="BY2802" s="56"/>
      <c r="BZ2802" s="56"/>
      <c r="CA2802" s="56"/>
      <c r="CB2802" s="56"/>
      <c r="CC2802" s="56"/>
      <c r="CD2802" s="56"/>
      <c r="CE2802" s="56"/>
      <c r="CF2802" s="56"/>
      <c r="CG2802" s="56"/>
      <c r="CH2802" s="56"/>
      <c r="CI2802" s="56"/>
      <c r="CJ2802" s="56"/>
      <c r="CK2802" s="56"/>
      <c r="CL2802" s="56"/>
      <c r="CM2802" s="56"/>
      <c r="CN2802" s="56"/>
      <c r="CO2802" s="56"/>
      <c r="CP2802" s="56"/>
      <c r="CQ2802" s="56"/>
      <c r="CR2802" s="56"/>
      <c r="CS2802" s="58">
        <f>+AL2802+AT2802</f>
        <v>0</v>
      </c>
      <c r="CT2802" s="76">
        <f>+BA2802+BG2802+BM2802+BS2802+BY2802+CE2802+CK2802+CQ2802</f>
        <v>0</v>
      </c>
      <c r="CU2802" s="76">
        <f>+CS2802-CT2802</f>
        <v>0</v>
      </c>
      <c r="CV2802" s="81">
        <f>+AE2802-AL2802-AT2802</f>
        <v>687.5</v>
      </c>
      <c r="CW2802" s="56"/>
      <c r="CX2802" s="56"/>
      <c r="CY2802" s="56"/>
    </row>
    <row r="2803" spans="1:103" s="70" customFormat="1">
      <c r="A2803" s="56" t="s">
        <v>921</v>
      </c>
      <c r="B2803" s="13">
        <v>14</v>
      </c>
      <c r="C2803" s="15" t="s">
        <v>402</v>
      </c>
      <c r="D2803" s="15" t="s">
        <v>403</v>
      </c>
      <c r="E2803" s="13"/>
      <c r="F2803" s="13"/>
      <c r="G2803" s="13" t="s">
        <v>255</v>
      </c>
      <c r="H2803" s="13">
        <v>2</v>
      </c>
      <c r="I2803" s="55">
        <v>123.74</v>
      </c>
      <c r="J2803" s="55">
        <v>37999</v>
      </c>
      <c r="K2803" s="15">
        <v>0</v>
      </c>
      <c r="L2803" s="15" t="s">
        <v>41</v>
      </c>
      <c r="M2803" s="62" t="s">
        <v>14</v>
      </c>
      <c r="N2803" s="56" t="s">
        <v>186</v>
      </c>
      <c r="O2803" s="56" t="s">
        <v>922</v>
      </c>
      <c r="P2803" s="56"/>
      <c r="Q2803" s="86"/>
      <c r="R2803" s="56"/>
      <c r="S2803" s="56" t="s">
        <v>465</v>
      </c>
      <c r="T2803" s="57" t="s">
        <v>255</v>
      </c>
      <c r="U2803" s="57">
        <v>2</v>
      </c>
      <c r="V2803" s="125">
        <v>123.74</v>
      </c>
      <c r="W2803" s="125" t="s">
        <v>1017</v>
      </c>
      <c r="X2803" s="65">
        <v>45539</v>
      </c>
      <c r="Y2803" s="65">
        <v>45539</v>
      </c>
      <c r="Z2803" s="69" t="s">
        <v>1080</v>
      </c>
      <c r="AA2803" s="322">
        <v>38000</v>
      </c>
      <c r="AB2803" s="57">
        <v>49</v>
      </c>
      <c r="AC2803" s="57">
        <v>27</v>
      </c>
      <c r="AD2803" s="65">
        <v>46356</v>
      </c>
      <c r="AE2803" s="117">
        <v>687.5</v>
      </c>
      <c r="AF2803" s="117"/>
      <c r="AG2803" s="56"/>
      <c r="AH2803" s="65"/>
      <c r="AI2803" s="65"/>
      <c r="AJ2803" s="65"/>
      <c r="AK2803" s="56"/>
      <c r="AL2803" s="58"/>
      <c r="AM2803" s="58"/>
      <c r="AN2803" s="56"/>
      <c r="AO2803" s="58"/>
      <c r="AP2803" s="58"/>
      <c r="AQ2803" s="58"/>
      <c r="AR2803" s="58"/>
      <c r="AS2803" s="58"/>
      <c r="AT2803" s="58"/>
      <c r="AU2803" s="58"/>
      <c r="AV2803" s="58"/>
      <c r="AW2803" s="56"/>
      <c r="AX2803" s="56"/>
      <c r="AY2803" s="56"/>
      <c r="AZ2803" s="56"/>
      <c r="BA2803" s="58"/>
      <c r="BB2803" s="58"/>
      <c r="BC2803" s="56"/>
      <c r="BD2803" s="56"/>
      <c r="BE2803" s="56"/>
      <c r="BF2803" s="56"/>
      <c r="BG2803" s="56"/>
      <c r="BH2803" s="56"/>
      <c r="BI2803" s="56"/>
      <c r="BJ2803" s="56"/>
      <c r="BK2803" s="56"/>
      <c r="BL2803" s="56"/>
      <c r="BM2803" s="56"/>
      <c r="BN2803" s="56"/>
      <c r="BO2803" s="56"/>
      <c r="BP2803" s="56"/>
      <c r="BQ2803" s="56"/>
      <c r="BR2803" s="56"/>
      <c r="BS2803" s="56"/>
      <c r="BT2803" s="56"/>
      <c r="BU2803" s="56"/>
      <c r="BV2803" s="56"/>
      <c r="BW2803" s="56"/>
      <c r="BX2803" s="56"/>
      <c r="BY2803" s="56"/>
      <c r="BZ2803" s="56"/>
      <c r="CA2803" s="56"/>
      <c r="CB2803" s="56"/>
      <c r="CC2803" s="56"/>
      <c r="CD2803" s="56"/>
      <c r="CE2803" s="56"/>
      <c r="CF2803" s="56"/>
      <c r="CG2803" s="56"/>
      <c r="CH2803" s="56"/>
      <c r="CI2803" s="56"/>
      <c r="CJ2803" s="56"/>
      <c r="CK2803" s="56"/>
      <c r="CL2803" s="56"/>
      <c r="CM2803" s="56"/>
      <c r="CN2803" s="56"/>
      <c r="CO2803" s="56"/>
      <c r="CP2803" s="56"/>
      <c r="CQ2803" s="56"/>
      <c r="CR2803" s="56"/>
      <c r="CS2803" s="58">
        <f>+AL2803+AT2803</f>
        <v>0</v>
      </c>
      <c r="CT2803" s="76">
        <f>+BA2803+BG2803+BM2803+BS2803+BY2803+CE2803+CK2803+CQ2803</f>
        <v>0</v>
      </c>
      <c r="CU2803" s="76">
        <f>+CS2803-CT2803</f>
        <v>0</v>
      </c>
      <c r="CV2803" s="81">
        <f>+AE2803-AL2803-AT2803</f>
        <v>687.5</v>
      </c>
      <c r="CW2803" s="56"/>
      <c r="CX2803" s="56"/>
      <c r="CY2803" s="56"/>
    </row>
    <row r="2804" spans="1:103" s="70" customFormat="1">
      <c r="A2804" s="56" t="s">
        <v>921</v>
      </c>
      <c r="B2804" s="13">
        <v>14</v>
      </c>
      <c r="C2804" s="15" t="s">
        <v>402</v>
      </c>
      <c r="D2804" s="15" t="s">
        <v>403</v>
      </c>
      <c r="E2804" s="13"/>
      <c r="F2804" s="13"/>
      <c r="G2804" s="13" t="s">
        <v>255</v>
      </c>
      <c r="H2804" s="13">
        <v>2</v>
      </c>
      <c r="I2804" s="55">
        <v>123.74</v>
      </c>
      <c r="J2804" s="55">
        <v>37999</v>
      </c>
      <c r="K2804" s="15">
        <v>0</v>
      </c>
      <c r="L2804" s="15" t="s">
        <v>41</v>
      </c>
      <c r="M2804" s="62" t="s">
        <v>14</v>
      </c>
      <c r="N2804" s="56" t="s">
        <v>186</v>
      </c>
      <c r="O2804" s="56" t="s">
        <v>922</v>
      </c>
      <c r="P2804" s="56"/>
      <c r="Q2804" s="86"/>
      <c r="R2804" s="56"/>
      <c r="S2804" s="56" t="s">
        <v>465</v>
      </c>
      <c r="T2804" s="57" t="s">
        <v>255</v>
      </c>
      <c r="U2804" s="57">
        <v>2</v>
      </c>
      <c r="V2804" s="125">
        <v>123.74</v>
      </c>
      <c r="W2804" s="125" t="s">
        <v>1017</v>
      </c>
      <c r="X2804" s="65">
        <v>45539</v>
      </c>
      <c r="Y2804" s="65">
        <v>45539</v>
      </c>
      <c r="Z2804" s="69" t="s">
        <v>1080</v>
      </c>
      <c r="AA2804" s="322">
        <v>38000</v>
      </c>
      <c r="AB2804" s="57">
        <v>49</v>
      </c>
      <c r="AC2804" s="57">
        <v>28</v>
      </c>
      <c r="AD2804" s="65">
        <v>46386</v>
      </c>
      <c r="AE2804" s="117">
        <v>687.5</v>
      </c>
      <c r="AF2804" s="117"/>
      <c r="AG2804" s="56"/>
      <c r="AH2804" s="65"/>
      <c r="AI2804" s="65"/>
      <c r="AJ2804" s="65"/>
      <c r="AK2804" s="56"/>
      <c r="AL2804" s="58"/>
      <c r="AM2804" s="58"/>
      <c r="AN2804" s="56"/>
      <c r="AO2804" s="58"/>
      <c r="AP2804" s="58"/>
      <c r="AQ2804" s="58"/>
      <c r="AR2804" s="58"/>
      <c r="AS2804" s="58"/>
      <c r="AT2804" s="58"/>
      <c r="AU2804" s="58"/>
      <c r="AV2804" s="58"/>
      <c r="AW2804" s="56"/>
      <c r="AX2804" s="56"/>
      <c r="AY2804" s="56"/>
      <c r="AZ2804" s="56"/>
      <c r="BA2804" s="58"/>
      <c r="BB2804" s="58"/>
      <c r="BC2804" s="56"/>
      <c r="BD2804" s="56"/>
      <c r="BE2804" s="56"/>
      <c r="BF2804" s="56"/>
      <c r="BG2804" s="56"/>
      <c r="BH2804" s="56"/>
      <c r="BI2804" s="56"/>
      <c r="BJ2804" s="56"/>
      <c r="BK2804" s="56"/>
      <c r="BL2804" s="56"/>
      <c r="BM2804" s="56"/>
      <c r="BN2804" s="56"/>
      <c r="BO2804" s="56"/>
      <c r="BP2804" s="56"/>
      <c r="BQ2804" s="56"/>
      <c r="BR2804" s="56"/>
      <c r="BS2804" s="56"/>
      <c r="BT2804" s="56"/>
      <c r="BU2804" s="56"/>
      <c r="BV2804" s="56"/>
      <c r="BW2804" s="56"/>
      <c r="BX2804" s="56"/>
      <c r="BY2804" s="56"/>
      <c r="BZ2804" s="56"/>
      <c r="CA2804" s="56"/>
      <c r="CB2804" s="56"/>
      <c r="CC2804" s="56"/>
      <c r="CD2804" s="56"/>
      <c r="CE2804" s="56"/>
      <c r="CF2804" s="56"/>
      <c r="CG2804" s="56"/>
      <c r="CH2804" s="56"/>
      <c r="CI2804" s="56"/>
      <c r="CJ2804" s="56"/>
      <c r="CK2804" s="56"/>
      <c r="CL2804" s="56"/>
      <c r="CM2804" s="56"/>
      <c r="CN2804" s="56"/>
      <c r="CO2804" s="56"/>
      <c r="CP2804" s="56"/>
      <c r="CQ2804" s="56"/>
      <c r="CR2804" s="56"/>
      <c r="CS2804" s="58">
        <f>+AL2804+AT2804</f>
        <v>0</v>
      </c>
      <c r="CT2804" s="76">
        <f>+BA2804+BG2804+BM2804+BS2804+BY2804+CE2804+CK2804+CQ2804</f>
        <v>0</v>
      </c>
      <c r="CU2804" s="76">
        <f>+CS2804-CT2804</f>
        <v>0</v>
      </c>
      <c r="CV2804" s="81">
        <f>+AE2804-AL2804-AT2804</f>
        <v>687.5</v>
      </c>
      <c r="CW2804" s="56"/>
      <c r="CX2804" s="56"/>
      <c r="CY2804" s="56"/>
    </row>
    <row r="2805" spans="1:103" s="70" customFormat="1">
      <c r="A2805" s="56" t="s">
        <v>921</v>
      </c>
      <c r="B2805" s="13">
        <v>14</v>
      </c>
      <c r="C2805" s="15" t="s">
        <v>402</v>
      </c>
      <c r="D2805" s="15" t="s">
        <v>403</v>
      </c>
      <c r="E2805" s="13"/>
      <c r="F2805" s="13"/>
      <c r="G2805" s="13" t="s">
        <v>255</v>
      </c>
      <c r="H2805" s="13">
        <v>2</v>
      </c>
      <c r="I2805" s="55">
        <v>123.74</v>
      </c>
      <c r="J2805" s="55">
        <v>37999</v>
      </c>
      <c r="K2805" s="15">
        <v>0</v>
      </c>
      <c r="L2805" s="15" t="s">
        <v>41</v>
      </c>
      <c r="M2805" s="62" t="s">
        <v>14</v>
      </c>
      <c r="N2805" s="56" t="s">
        <v>186</v>
      </c>
      <c r="O2805" s="56" t="s">
        <v>922</v>
      </c>
      <c r="P2805" s="56"/>
      <c r="Q2805" s="86"/>
      <c r="R2805" s="56"/>
      <c r="S2805" s="56" t="s">
        <v>465</v>
      </c>
      <c r="T2805" s="57" t="s">
        <v>255</v>
      </c>
      <c r="U2805" s="57">
        <v>2</v>
      </c>
      <c r="V2805" s="125">
        <v>123.74</v>
      </c>
      <c r="W2805" s="125" t="s">
        <v>1017</v>
      </c>
      <c r="X2805" s="65">
        <v>45539</v>
      </c>
      <c r="Y2805" s="65">
        <v>45539</v>
      </c>
      <c r="Z2805" s="69" t="s">
        <v>1080</v>
      </c>
      <c r="AA2805" s="322">
        <v>38000</v>
      </c>
      <c r="AB2805" s="57">
        <v>49</v>
      </c>
      <c r="AC2805" s="57">
        <v>29</v>
      </c>
      <c r="AD2805" s="65">
        <v>46417</v>
      </c>
      <c r="AE2805" s="117">
        <v>687.5</v>
      </c>
      <c r="AF2805" s="117"/>
      <c r="AG2805" s="56"/>
      <c r="AH2805" s="65"/>
      <c r="AI2805" s="65"/>
      <c r="AJ2805" s="65"/>
      <c r="AK2805" s="56"/>
      <c r="AL2805" s="58"/>
      <c r="AM2805" s="58"/>
      <c r="AN2805" s="56"/>
      <c r="AO2805" s="58"/>
      <c r="AP2805" s="58"/>
      <c r="AQ2805" s="58"/>
      <c r="AR2805" s="58"/>
      <c r="AS2805" s="58"/>
      <c r="AT2805" s="58"/>
      <c r="AU2805" s="58"/>
      <c r="AV2805" s="58"/>
      <c r="AW2805" s="56"/>
      <c r="AX2805" s="56"/>
      <c r="AY2805" s="56"/>
      <c r="AZ2805" s="56"/>
      <c r="BA2805" s="58"/>
      <c r="BB2805" s="58"/>
      <c r="BC2805" s="56"/>
      <c r="BD2805" s="56"/>
      <c r="BE2805" s="56"/>
      <c r="BF2805" s="56"/>
      <c r="BG2805" s="56"/>
      <c r="BH2805" s="56"/>
      <c r="BI2805" s="56"/>
      <c r="BJ2805" s="56"/>
      <c r="BK2805" s="56"/>
      <c r="BL2805" s="56"/>
      <c r="BM2805" s="56"/>
      <c r="BN2805" s="56"/>
      <c r="BO2805" s="56"/>
      <c r="BP2805" s="56"/>
      <c r="BQ2805" s="56"/>
      <c r="BR2805" s="56"/>
      <c r="BS2805" s="56"/>
      <c r="BT2805" s="56"/>
      <c r="BU2805" s="56"/>
      <c r="BV2805" s="56"/>
      <c r="BW2805" s="56"/>
      <c r="BX2805" s="56"/>
      <c r="BY2805" s="56"/>
      <c r="BZ2805" s="56"/>
      <c r="CA2805" s="56"/>
      <c r="CB2805" s="56"/>
      <c r="CC2805" s="56"/>
      <c r="CD2805" s="56"/>
      <c r="CE2805" s="56"/>
      <c r="CF2805" s="56"/>
      <c r="CG2805" s="56"/>
      <c r="CH2805" s="56"/>
      <c r="CI2805" s="56"/>
      <c r="CJ2805" s="56"/>
      <c r="CK2805" s="56"/>
      <c r="CL2805" s="56"/>
      <c r="CM2805" s="56"/>
      <c r="CN2805" s="56"/>
      <c r="CO2805" s="56"/>
      <c r="CP2805" s="56"/>
      <c r="CQ2805" s="56"/>
      <c r="CR2805" s="56"/>
      <c r="CS2805" s="58">
        <f>+AL2805+AT2805</f>
        <v>0</v>
      </c>
      <c r="CT2805" s="76">
        <f>+BA2805+BG2805+BM2805+BS2805+BY2805+CE2805+CK2805+CQ2805</f>
        <v>0</v>
      </c>
      <c r="CU2805" s="76">
        <f>+CS2805-CT2805</f>
        <v>0</v>
      </c>
      <c r="CV2805" s="81">
        <f>+AE2805-AL2805-AT2805</f>
        <v>687.5</v>
      </c>
      <c r="CW2805" s="56"/>
      <c r="CX2805" s="56"/>
      <c r="CY2805" s="56"/>
    </row>
    <row r="2806" spans="1:103" s="70" customFormat="1">
      <c r="A2806" s="56" t="s">
        <v>921</v>
      </c>
      <c r="B2806" s="13">
        <v>14</v>
      </c>
      <c r="C2806" s="15" t="s">
        <v>402</v>
      </c>
      <c r="D2806" s="15" t="s">
        <v>403</v>
      </c>
      <c r="E2806" s="13"/>
      <c r="F2806" s="13"/>
      <c r="G2806" s="13" t="s">
        <v>255</v>
      </c>
      <c r="H2806" s="13">
        <v>2</v>
      </c>
      <c r="I2806" s="55">
        <v>123.74</v>
      </c>
      <c r="J2806" s="55">
        <v>37999</v>
      </c>
      <c r="K2806" s="15">
        <v>0</v>
      </c>
      <c r="L2806" s="15" t="s">
        <v>41</v>
      </c>
      <c r="M2806" s="62" t="s">
        <v>14</v>
      </c>
      <c r="N2806" s="56" t="s">
        <v>186</v>
      </c>
      <c r="O2806" s="56" t="s">
        <v>922</v>
      </c>
      <c r="P2806" s="56"/>
      <c r="Q2806" s="86"/>
      <c r="R2806" s="56"/>
      <c r="S2806" s="56" t="s">
        <v>465</v>
      </c>
      <c r="T2806" s="57" t="s">
        <v>255</v>
      </c>
      <c r="U2806" s="57">
        <v>2</v>
      </c>
      <c r="V2806" s="125">
        <v>123.74</v>
      </c>
      <c r="W2806" s="125" t="s">
        <v>1017</v>
      </c>
      <c r="X2806" s="65">
        <v>45539</v>
      </c>
      <c r="Y2806" s="65">
        <v>45539</v>
      </c>
      <c r="Z2806" s="69" t="s">
        <v>1080</v>
      </c>
      <c r="AA2806" s="322">
        <v>38000</v>
      </c>
      <c r="AB2806" s="57">
        <v>49</v>
      </c>
      <c r="AC2806" s="57">
        <v>30</v>
      </c>
      <c r="AD2806" s="65">
        <v>46446</v>
      </c>
      <c r="AE2806" s="117">
        <v>687.5</v>
      </c>
      <c r="AF2806" s="117"/>
      <c r="AG2806" s="56"/>
      <c r="AH2806" s="56"/>
      <c r="AI2806" s="56"/>
      <c r="AJ2806" s="56"/>
      <c r="AK2806" s="56"/>
      <c r="AL2806" s="56"/>
      <c r="AM2806" s="56"/>
      <c r="AN2806" s="56"/>
      <c r="AO2806" s="58"/>
      <c r="AP2806" s="58"/>
      <c r="AQ2806" s="58"/>
      <c r="AR2806" s="58"/>
      <c r="AS2806" s="58"/>
      <c r="AT2806" s="58"/>
      <c r="AU2806" s="58"/>
      <c r="AV2806" s="58"/>
      <c r="AW2806" s="56"/>
      <c r="AX2806" s="56"/>
      <c r="AY2806" s="56"/>
      <c r="AZ2806" s="56"/>
      <c r="BA2806" s="58"/>
      <c r="BB2806" s="58"/>
      <c r="BC2806" s="56"/>
      <c r="BD2806" s="56"/>
      <c r="BE2806" s="56"/>
      <c r="BF2806" s="56"/>
      <c r="BG2806" s="56"/>
      <c r="BH2806" s="56"/>
      <c r="BI2806" s="56"/>
      <c r="BJ2806" s="56"/>
      <c r="BK2806" s="56"/>
      <c r="BL2806" s="56"/>
      <c r="BM2806" s="56"/>
      <c r="BN2806" s="56"/>
      <c r="BO2806" s="56"/>
      <c r="BP2806" s="56"/>
      <c r="BQ2806" s="56"/>
      <c r="BR2806" s="56"/>
      <c r="BS2806" s="56"/>
      <c r="BT2806" s="56"/>
      <c r="BU2806" s="56"/>
      <c r="BV2806" s="56"/>
      <c r="BW2806" s="56"/>
      <c r="BX2806" s="56"/>
      <c r="BY2806" s="56"/>
      <c r="BZ2806" s="56"/>
      <c r="CA2806" s="56"/>
      <c r="CB2806" s="56"/>
      <c r="CC2806" s="56"/>
      <c r="CD2806" s="56"/>
      <c r="CE2806" s="56"/>
      <c r="CF2806" s="56"/>
      <c r="CG2806" s="56"/>
      <c r="CH2806" s="56"/>
      <c r="CI2806" s="56"/>
      <c r="CJ2806" s="56"/>
      <c r="CK2806" s="56"/>
      <c r="CL2806" s="56"/>
      <c r="CM2806" s="56"/>
      <c r="CN2806" s="56"/>
      <c r="CO2806" s="56"/>
      <c r="CP2806" s="56"/>
      <c r="CQ2806" s="56"/>
      <c r="CR2806" s="56"/>
      <c r="CS2806" s="58">
        <f>+AL2806+AT2806</f>
        <v>0</v>
      </c>
      <c r="CT2806" s="76">
        <f>+BA2806+BG2806+BM2806+BS2806+BY2806+CE2806+CK2806+CQ2806</f>
        <v>0</v>
      </c>
      <c r="CU2806" s="76">
        <f>+CS2806-CT2806</f>
        <v>0</v>
      </c>
      <c r="CV2806" s="81">
        <f>+AE2806-AL2806-AT2806</f>
        <v>687.5</v>
      </c>
      <c r="CW2806" s="56"/>
      <c r="CX2806" s="56"/>
      <c r="CY2806" s="56"/>
    </row>
    <row r="2807" spans="1:103" s="70" customFormat="1">
      <c r="A2807" s="56" t="s">
        <v>921</v>
      </c>
      <c r="B2807" s="13">
        <v>14</v>
      </c>
      <c r="C2807" s="15" t="s">
        <v>402</v>
      </c>
      <c r="D2807" s="15" t="s">
        <v>403</v>
      </c>
      <c r="E2807" s="13"/>
      <c r="F2807" s="13"/>
      <c r="G2807" s="13" t="s">
        <v>255</v>
      </c>
      <c r="H2807" s="13">
        <v>2</v>
      </c>
      <c r="I2807" s="55">
        <v>123.74</v>
      </c>
      <c r="J2807" s="55">
        <v>37999</v>
      </c>
      <c r="K2807" s="15">
        <v>0</v>
      </c>
      <c r="L2807" s="15" t="s">
        <v>41</v>
      </c>
      <c r="M2807" s="62" t="s">
        <v>14</v>
      </c>
      <c r="N2807" s="56" t="s">
        <v>186</v>
      </c>
      <c r="O2807" s="56" t="s">
        <v>922</v>
      </c>
      <c r="P2807" s="56"/>
      <c r="Q2807" s="86"/>
      <c r="R2807" s="56"/>
      <c r="S2807" s="56" t="s">
        <v>465</v>
      </c>
      <c r="T2807" s="57" t="s">
        <v>255</v>
      </c>
      <c r="U2807" s="57">
        <v>2</v>
      </c>
      <c r="V2807" s="125">
        <v>123.74</v>
      </c>
      <c r="W2807" s="125" t="s">
        <v>1017</v>
      </c>
      <c r="X2807" s="65">
        <v>45539</v>
      </c>
      <c r="Y2807" s="65">
        <v>45539</v>
      </c>
      <c r="Z2807" s="69" t="s">
        <v>1080</v>
      </c>
      <c r="AA2807" s="322">
        <v>38000</v>
      </c>
      <c r="AB2807" s="57">
        <v>49</v>
      </c>
      <c r="AC2807" s="57">
        <v>31</v>
      </c>
      <c r="AD2807" s="65">
        <v>46476</v>
      </c>
      <c r="AE2807" s="117">
        <v>687.5</v>
      </c>
      <c r="AF2807" s="117"/>
      <c r="AG2807" s="56"/>
      <c r="AH2807" s="56"/>
      <c r="AI2807" s="56"/>
      <c r="AJ2807" s="56"/>
      <c r="AK2807" s="56"/>
      <c r="AL2807" s="56"/>
      <c r="AM2807" s="56"/>
      <c r="AN2807" s="56"/>
      <c r="AO2807" s="58"/>
      <c r="AP2807" s="58"/>
      <c r="AQ2807" s="58"/>
      <c r="AR2807" s="58"/>
      <c r="AS2807" s="58"/>
      <c r="AT2807" s="58"/>
      <c r="AU2807" s="58"/>
      <c r="AV2807" s="58"/>
      <c r="AW2807" s="56"/>
      <c r="AX2807" s="56"/>
      <c r="AY2807" s="56"/>
      <c r="AZ2807" s="56"/>
      <c r="BA2807" s="58"/>
      <c r="BB2807" s="58"/>
      <c r="BC2807" s="56"/>
      <c r="BD2807" s="56"/>
      <c r="BE2807" s="56"/>
      <c r="BF2807" s="56"/>
      <c r="BG2807" s="56"/>
      <c r="BH2807" s="56"/>
      <c r="BI2807" s="56"/>
      <c r="BJ2807" s="56"/>
      <c r="BK2807" s="56"/>
      <c r="BL2807" s="56"/>
      <c r="BM2807" s="56"/>
      <c r="BN2807" s="56"/>
      <c r="BO2807" s="56"/>
      <c r="BP2807" s="56"/>
      <c r="BQ2807" s="56"/>
      <c r="BR2807" s="56"/>
      <c r="BS2807" s="56"/>
      <c r="BT2807" s="56"/>
      <c r="BU2807" s="56"/>
      <c r="BV2807" s="56"/>
      <c r="BW2807" s="56"/>
      <c r="BX2807" s="56"/>
      <c r="BY2807" s="56"/>
      <c r="BZ2807" s="56"/>
      <c r="CA2807" s="56"/>
      <c r="CB2807" s="56"/>
      <c r="CC2807" s="56"/>
      <c r="CD2807" s="56"/>
      <c r="CE2807" s="56"/>
      <c r="CF2807" s="56"/>
      <c r="CG2807" s="56"/>
      <c r="CH2807" s="56"/>
      <c r="CI2807" s="56"/>
      <c r="CJ2807" s="56"/>
      <c r="CK2807" s="56"/>
      <c r="CL2807" s="56"/>
      <c r="CM2807" s="56"/>
      <c r="CN2807" s="56"/>
      <c r="CO2807" s="56"/>
      <c r="CP2807" s="56"/>
      <c r="CQ2807" s="56"/>
      <c r="CR2807" s="56"/>
      <c r="CS2807" s="58">
        <f>+AL2807+AT2807</f>
        <v>0</v>
      </c>
      <c r="CT2807" s="76">
        <f>+BA2807+BG2807+BM2807+BS2807+BY2807+CE2807+CK2807+CQ2807</f>
        <v>0</v>
      </c>
      <c r="CU2807" s="76">
        <f>+CS2807-CT2807</f>
        <v>0</v>
      </c>
      <c r="CV2807" s="81">
        <f>+AE2807-AL2807-AT2807</f>
        <v>687.5</v>
      </c>
      <c r="CW2807" s="56"/>
      <c r="CX2807" s="56"/>
      <c r="CY2807" s="56"/>
    </row>
    <row r="2808" spans="1:103" s="70" customFormat="1">
      <c r="A2808" s="56" t="s">
        <v>921</v>
      </c>
      <c r="B2808" s="13">
        <v>14</v>
      </c>
      <c r="C2808" s="15" t="s">
        <v>402</v>
      </c>
      <c r="D2808" s="15" t="s">
        <v>403</v>
      </c>
      <c r="E2808" s="13"/>
      <c r="F2808" s="13"/>
      <c r="G2808" s="13" t="s">
        <v>255</v>
      </c>
      <c r="H2808" s="13">
        <v>2</v>
      </c>
      <c r="I2808" s="55">
        <v>123.74</v>
      </c>
      <c r="J2808" s="55">
        <v>37999</v>
      </c>
      <c r="K2808" s="15">
        <v>0</v>
      </c>
      <c r="L2808" s="15" t="s">
        <v>41</v>
      </c>
      <c r="M2808" s="62" t="s">
        <v>14</v>
      </c>
      <c r="N2808" s="56" t="s">
        <v>186</v>
      </c>
      <c r="O2808" s="56" t="s">
        <v>922</v>
      </c>
      <c r="P2808" s="56"/>
      <c r="Q2808" s="86"/>
      <c r="R2808" s="56"/>
      <c r="S2808" s="56" t="s">
        <v>465</v>
      </c>
      <c r="T2808" s="57" t="s">
        <v>255</v>
      </c>
      <c r="U2808" s="57">
        <v>2</v>
      </c>
      <c r="V2808" s="125">
        <v>123.74</v>
      </c>
      <c r="W2808" s="125" t="s">
        <v>1017</v>
      </c>
      <c r="X2808" s="65">
        <v>45539</v>
      </c>
      <c r="Y2808" s="65">
        <v>45539</v>
      </c>
      <c r="Z2808" s="69" t="s">
        <v>1080</v>
      </c>
      <c r="AA2808" s="322">
        <v>38000</v>
      </c>
      <c r="AB2808" s="57">
        <v>49</v>
      </c>
      <c r="AC2808" s="57">
        <v>32</v>
      </c>
      <c r="AD2808" s="65">
        <v>46507</v>
      </c>
      <c r="AE2808" s="117">
        <v>687.5</v>
      </c>
      <c r="AF2808" s="117"/>
      <c r="AG2808" s="56"/>
      <c r="AH2808" s="56"/>
      <c r="AI2808" s="56"/>
      <c r="AJ2808" s="56"/>
      <c r="AK2808" s="56"/>
      <c r="AL2808" s="56"/>
      <c r="AM2808" s="56"/>
      <c r="AN2808" s="56"/>
      <c r="AO2808" s="58"/>
      <c r="AP2808" s="58"/>
      <c r="AQ2808" s="58"/>
      <c r="AR2808" s="58"/>
      <c r="AS2808" s="58"/>
      <c r="AT2808" s="58"/>
      <c r="AU2808" s="58"/>
      <c r="AV2808" s="58"/>
      <c r="AW2808" s="56"/>
      <c r="AX2808" s="56"/>
      <c r="AY2808" s="56"/>
      <c r="AZ2808" s="56"/>
      <c r="BA2808" s="58"/>
      <c r="BB2808" s="58"/>
      <c r="BC2808" s="56"/>
      <c r="BD2808" s="56"/>
      <c r="BE2808" s="56"/>
      <c r="BF2808" s="56"/>
      <c r="BG2808" s="56"/>
      <c r="BH2808" s="56"/>
      <c r="BI2808" s="56"/>
      <c r="BJ2808" s="56"/>
      <c r="BK2808" s="56"/>
      <c r="BL2808" s="56"/>
      <c r="BM2808" s="56"/>
      <c r="BN2808" s="56"/>
      <c r="BO2808" s="56"/>
      <c r="BP2808" s="56"/>
      <c r="BQ2808" s="56"/>
      <c r="BR2808" s="56"/>
      <c r="BS2808" s="56"/>
      <c r="BT2808" s="56"/>
      <c r="BU2808" s="56"/>
      <c r="BV2808" s="56"/>
      <c r="BW2808" s="56"/>
      <c r="BX2808" s="56"/>
      <c r="BY2808" s="56"/>
      <c r="BZ2808" s="56"/>
      <c r="CA2808" s="56"/>
      <c r="CB2808" s="56"/>
      <c r="CC2808" s="56"/>
      <c r="CD2808" s="56"/>
      <c r="CE2808" s="56"/>
      <c r="CF2808" s="56"/>
      <c r="CG2808" s="56"/>
      <c r="CH2808" s="56"/>
      <c r="CI2808" s="56"/>
      <c r="CJ2808" s="56"/>
      <c r="CK2808" s="56"/>
      <c r="CL2808" s="56"/>
      <c r="CM2808" s="56"/>
      <c r="CN2808" s="56"/>
      <c r="CO2808" s="56"/>
      <c r="CP2808" s="56"/>
      <c r="CQ2808" s="56"/>
      <c r="CR2808" s="56"/>
      <c r="CS2808" s="58">
        <f>+AL2808+AT2808</f>
        <v>0</v>
      </c>
      <c r="CT2808" s="76">
        <f>+BA2808+BG2808+BM2808+BS2808+BY2808+CE2808+CK2808+CQ2808</f>
        <v>0</v>
      </c>
      <c r="CU2808" s="76">
        <f>+CS2808-CT2808</f>
        <v>0</v>
      </c>
      <c r="CV2808" s="81">
        <f>+AE2808-AL2808-AT2808</f>
        <v>687.5</v>
      </c>
      <c r="CW2808" s="56"/>
      <c r="CX2808" s="56"/>
      <c r="CY2808" s="56"/>
    </row>
    <row r="2809" spans="1:103" s="70" customFormat="1">
      <c r="A2809" s="56" t="s">
        <v>921</v>
      </c>
      <c r="B2809" s="13">
        <v>14</v>
      </c>
      <c r="C2809" s="15" t="s">
        <v>402</v>
      </c>
      <c r="D2809" s="15" t="s">
        <v>403</v>
      </c>
      <c r="E2809" s="13"/>
      <c r="F2809" s="13"/>
      <c r="G2809" s="13" t="s">
        <v>255</v>
      </c>
      <c r="H2809" s="13">
        <v>2</v>
      </c>
      <c r="I2809" s="55">
        <v>123.74</v>
      </c>
      <c r="J2809" s="55">
        <v>37999</v>
      </c>
      <c r="K2809" s="15">
        <v>0</v>
      </c>
      <c r="L2809" s="15" t="s">
        <v>41</v>
      </c>
      <c r="M2809" s="62" t="s">
        <v>14</v>
      </c>
      <c r="N2809" s="56" t="s">
        <v>186</v>
      </c>
      <c r="O2809" s="56" t="s">
        <v>922</v>
      </c>
      <c r="P2809" s="56"/>
      <c r="Q2809" s="86"/>
      <c r="R2809" s="56"/>
      <c r="S2809" s="56" t="s">
        <v>465</v>
      </c>
      <c r="T2809" s="57" t="s">
        <v>255</v>
      </c>
      <c r="U2809" s="57">
        <v>2</v>
      </c>
      <c r="V2809" s="125">
        <v>123.74</v>
      </c>
      <c r="W2809" s="125" t="s">
        <v>1017</v>
      </c>
      <c r="X2809" s="65">
        <v>45539</v>
      </c>
      <c r="Y2809" s="65">
        <v>45539</v>
      </c>
      <c r="Z2809" s="69" t="s">
        <v>1080</v>
      </c>
      <c r="AA2809" s="322">
        <v>38000</v>
      </c>
      <c r="AB2809" s="57">
        <v>49</v>
      </c>
      <c r="AC2809" s="57">
        <v>33</v>
      </c>
      <c r="AD2809" s="65">
        <v>46537</v>
      </c>
      <c r="AE2809" s="117">
        <v>687.5</v>
      </c>
      <c r="AF2809" s="117"/>
      <c r="AG2809" s="56"/>
      <c r="AH2809" s="56"/>
      <c r="AI2809" s="56"/>
      <c r="AJ2809" s="56"/>
      <c r="AK2809" s="56"/>
      <c r="AL2809" s="56"/>
      <c r="AM2809" s="56"/>
      <c r="AN2809" s="56"/>
      <c r="AO2809" s="58"/>
      <c r="AP2809" s="58"/>
      <c r="AQ2809" s="58"/>
      <c r="AR2809" s="58"/>
      <c r="AS2809" s="58"/>
      <c r="AT2809" s="58"/>
      <c r="AU2809" s="58"/>
      <c r="AV2809" s="58"/>
      <c r="AW2809" s="56"/>
      <c r="AX2809" s="56"/>
      <c r="AY2809" s="56"/>
      <c r="AZ2809" s="56"/>
      <c r="BA2809" s="58"/>
      <c r="BB2809" s="58"/>
      <c r="BC2809" s="56"/>
      <c r="BD2809" s="56"/>
      <c r="BE2809" s="56"/>
      <c r="BF2809" s="56"/>
      <c r="BG2809" s="56"/>
      <c r="BH2809" s="56"/>
      <c r="BI2809" s="56"/>
      <c r="BJ2809" s="56"/>
      <c r="BK2809" s="56"/>
      <c r="BL2809" s="56"/>
      <c r="BM2809" s="56"/>
      <c r="BN2809" s="56"/>
      <c r="BO2809" s="56"/>
      <c r="BP2809" s="56"/>
      <c r="BQ2809" s="56"/>
      <c r="BR2809" s="56"/>
      <c r="BS2809" s="56"/>
      <c r="BT2809" s="56"/>
      <c r="BU2809" s="56"/>
      <c r="BV2809" s="56"/>
      <c r="BW2809" s="56"/>
      <c r="BX2809" s="56"/>
      <c r="BY2809" s="56"/>
      <c r="BZ2809" s="56"/>
      <c r="CA2809" s="56"/>
      <c r="CB2809" s="56"/>
      <c r="CC2809" s="56"/>
      <c r="CD2809" s="56"/>
      <c r="CE2809" s="56"/>
      <c r="CF2809" s="56"/>
      <c r="CG2809" s="56"/>
      <c r="CH2809" s="56"/>
      <c r="CI2809" s="56"/>
      <c r="CJ2809" s="56"/>
      <c r="CK2809" s="56"/>
      <c r="CL2809" s="56"/>
      <c r="CM2809" s="56"/>
      <c r="CN2809" s="56"/>
      <c r="CO2809" s="56"/>
      <c r="CP2809" s="56"/>
      <c r="CQ2809" s="56"/>
      <c r="CR2809" s="56"/>
      <c r="CS2809" s="58">
        <f>+AL2809+AT2809</f>
        <v>0</v>
      </c>
      <c r="CT2809" s="76">
        <f>+BA2809+BG2809+BM2809+BS2809+BY2809+CE2809+CK2809+CQ2809</f>
        <v>0</v>
      </c>
      <c r="CU2809" s="76">
        <f>+CS2809-CT2809</f>
        <v>0</v>
      </c>
      <c r="CV2809" s="81">
        <f>+AE2809-AL2809-AT2809</f>
        <v>687.5</v>
      </c>
      <c r="CW2809" s="56"/>
      <c r="CX2809" s="56"/>
      <c r="CY2809" s="56"/>
    </row>
    <row r="2810" spans="1:103" s="70" customFormat="1">
      <c r="A2810" s="56" t="s">
        <v>921</v>
      </c>
      <c r="B2810" s="13">
        <v>14</v>
      </c>
      <c r="C2810" s="15" t="s">
        <v>402</v>
      </c>
      <c r="D2810" s="15" t="s">
        <v>403</v>
      </c>
      <c r="E2810" s="13"/>
      <c r="F2810" s="13"/>
      <c r="G2810" s="13" t="s">
        <v>255</v>
      </c>
      <c r="H2810" s="13">
        <v>2</v>
      </c>
      <c r="I2810" s="55">
        <v>123.74</v>
      </c>
      <c r="J2810" s="55">
        <v>37999</v>
      </c>
      <c r="K2810" s="15">
        <v>0</v>
      </c>
      <c r="L2810" s="15" t="s">
        <v>41</v>
      </c>
      <c r="M2810" s="62" t="s">
        <v>14</v>
      </c>
      <c r="N2810" s="56" t="s">
        <v>186</v>
      </c>
      <c r="O2810" s="56" t="s">
        <v>922</v>
      </c>
      <c r="P2810" s="56"/>
      <c r="Q2810" s="86"/>
      <c r="R2810" s="56"/>
      <c r="S2810" s="56" t="s">
        <v>465</v>
      </c>
      <c r="T2810" s="57" t="s">
        <v>255</v>
      </c>
      <c r="U2810" s="57">
        <v>2</v>
      </c>
      <c r="V2810" s="125">
        <v>123.74</v>
      </c>
      <c r="W2810" s="125" t="s">
        <v>1017</v>
      </c>
      <c r="X2810" s="65">
        <v>45539</v>
      </c>
      <c r="Y2810" s="65">
        <v>45539</v>
      </c>
      <c r="Z2810" s="69" t="s">
        <v>1080</v>
      </c>
      <c r="AA2810" s="322">
        <v>38000</v>
      </c>
      <c r="AB2810" s="57">
        <v>49</v>
      </c>
      <c r="AC2810" s="57">
        <v>34</v>
      </c>
      <c r="AD2810" s="65">
        <v>46568</v>
      </c>
      <c r="AE2810" s="117">
        <v>687.5</v>
      </c>
      <c r="AF2810" s="117"/>
      <c r="AG2810" s="56"/>
      <c r="AH2810" s="56"/>
      <c r="AI2810" s="56"/>
      <c r="AJ2810" s="56"/>
      <c r="AK2810" s="56"/>
      <c r="AL2810" s="56"/>
      <c r="AM2810" s="56"/>
      <c r="AN2810" s="56"/>
      <c r="AO2810" s="58"/>
      <c r="AP2810" s="58"/>
      <c r="AQ2810" s="58"/>
      <c r="AR2810" s="58"/>
      <c r="AS2810" s="58"/>
      <c r="AT2810" s="58"/>
      <c r="AU2810" s="58"/>
      <c r="AV2810" s="58"/>
      <c r="AW2810" s="56"/>
      <c r="AX2810" s="56"/>
      <c r="AY2810" s="56"/>
      <c r="AZ2810" s="56"/>
      <c r="BA2810" s="58"/>
      <c r="BB2810" s="58"/>
      <c r="BC2810" s="56"/>
      <c r="BD2810" s="56"/>
      <c r="BE2810" s="56"/>
      <c r="BF2810" s="56"/>
      <c r="BG2810" s="56"/>
      <c r="BH2810" s="56"/>
      <c r="BI2810" s="56"/>
      <c r="BJ2810" s="56"/>
      <c r="BK2810" s="56"/>
      <c r="BL2810" s="56"/>
      <c r="BM2810" s="56"/>
      <c r="BN2810" s="56"/>
      <c r="BO2810" s="56"/>
      <c r="BP2810" s="56"/>
      <c r="BQ2810" s="56"/>
      <c r="BR2810" s="56"/>
      <c r="BS2810" s="56"/>
      <c r="BT2810" s="56"/>
      <c r="BU2810" s="56"/>
      <c r="BV2810" s="56"/>
      <c r="BW2810" s="56"/>
      <c r="BX2810" s="56"/>
      <c r="BY2810" s="56"/>
      <c r="BZ2810" s="56"/>
      <c r="CA2810" s="56"/>
      <c r="CB2810" s="56"/>
      <c r="CC2810" s="56"/>
      <c r="CD2810" s="56"/>
      <c r="CE2810" s="56"/>
      <c r="CF2810" s="56"/>
      <c r="CG2810" s="56"/>
      <c r="CH2810" s="56"/>
      <c r="CI2810" s="56"/>
      <c r="CJ2810" s="56"/>
      <c r="CK2810" s="56"/>
      <c r="CL2810" s="56"/>
      <c r="CM2810" s="56"/>
      <c r="CN2810" s="56"/>
      <c r="CO2810" s="56"/>
      <c r="CP2810" s="56"/>
      <c r="CQ2810" s="56"/>
      <c r="CR2810" s="56"/>
      <c r="CS2810" s="58">
        <f>+AL2810+AT2810</f>
        <v>0</v>
      </c>
      <c r="CT2810" s="76">
        <f>+BA2810+BG2810+BM2810+BS2810+BY2810+CE2810+CK2810+CQ2810</f>
        <v>0</v>
      </c>
      <c r="CU2810" s="76">
        <f>+CS2810-CT2810</f>
        <v>0</v>
      </c>
      <c r="CV2810" s="81">
        <f>+AE2810-AL2810-AT2810</f>
        <v>687.5</v>
      </c>
      <c r="CW2810" s="56"/>
      <c r="CX2810" s="56"/>
      <c r="CY2810" s="56"/>
    </row>
    <row r="2811" spans="1:103" s="70" customFormat="1">
      <c r="A2811" s="56" t="s">
        <v>921</v>
      </c>
      <c r="B2811" s="13">
        <v>14</v>
      </c>
      <c r="C2811" s="15" t="s">
        <v>402</v>
      </c>
      <c r="D2811" s="15" t="s">
        <v>403</v>
      </c>
      <c r="E2811" s="13"/>
      <c r="F2811" s="13"/>
      <c r="G2811" s="13" t="s">
        <v>255</v>
      </c>
      <c r="H2811" s="13">
        <v>2</v>
      </c>
      <c r="I2811" s="55">
        <v>123.74</v>
      </c>
      <c r="J2811" s="55">
        <v>37999</v>
      </c>
      <c r="K2811" s="15">
        <v>0</v>
      </c>
      <c r="L2811" s="15" t="s">
        <v>41</v>
      </c>
      <c r="M2811" s="62" t="s">
        <v>14</v>
      </c>
      <c r="N2811" s="56" t="s">
        <v>186</v>
      </c>
      <c r="O2811" s="56" t="s">
        <v>922</v>
      </c>
      <c r="P2811" s="56"/>
      <c r="Q2811" s="86"/>
      <c r="R2811" s="56"/>
      <c r="S2811" s="56" t="s">
        <v>465</v>
      </c>
      <c r="T2811" s="57" t="s">
        <v>255</v>
      </c>
      <c r="U2811" s="57">
        <v>2</v>
      </c>
      <c r="V2811" s="125">
        <v>123.74</v>
      </c>
      <c r="W2811" s="125" t="s">
        <v>1017</v>
      </c>
      <c r="X2811" s="65">
        <v>45539</v>
      </c>
      <c r="Y2811" s="65">
        <v>45539</v>
      </c>
      <c r="Z2811" s="69" t="s">
        <v>1080</v>
      </c>
      <c r="AA2811" s="322">
        <v>38000</v>
      </c>
      <c r="AB2811" s="57">
        <v>49</v>
      </c>
      <c r="AC2811" s="57">
        <v>35</v>
      </c>
      <c r="AD2811" s="65">
        <v>46598</v>
      </c>
      <c r="AE2811" s="117">
        <v>687.5</v>
      </c>
      <c r="AF2811" s="117"/>
      <c r="AG2811" s="56"/>
      <c r="AH2811" s="56"/>
      <c r="AI2811" s="56"/>
      <c r="AJ2811" s="56"/>
      <c r="AK2811" s="56"/>
      <c r="AL2811" s="56"/>
      <c r="AM2811" s="56"/>
      <c r="AN2811" s="56"/>
      <c r="AO2811" s="58"/>
      <c r="AP2811" s="58"/>
      <c r="AQ2811" s="58"/>
      <c r="AR2811" s="58"/>
      <c r="AS2811" s="58"/>
      <c r="AT2811" s="58"/>
      <c r="AU2811" s="58"/>
      <c r="AV2811" s="58"/>
      <c r="AW2811" s="56"/>
      <c r="AX2811" s="56"/>
      <c r="AY2811" s="56"/>
      <c r="AZ2811" s="56"/>
      <c r="BA2811" s="58"/>
      <c r="BB2811" s="58"/>
      <c r="BC2811" s="56"/>
      <c r="BD2811" s="56"/>
      <c r="BE2811" s="56"/>
      <c r="BF2811" s="56"/>
      <c r="BG2811" s="56"/>
      <c r="BH2811" s="56"/>
      <c r="BI2811" s="56"/>
      <c r="BJ2811" s="56"/>
      <c r="BK2811" s="56"/>
      <c r="BL2811" s="56"/>
      <c r="BM2811" s="56"/>
      <c r="BN2811" s="56"/>
      <c r="BO2811" s="56"/>
      <c r="BP2811" s="56"/>
      <c r="BQ2811" s="56"/>
      <c r="BR2811" s="56"/>
      <c r="BS2811" s="56"/>
      <c r="BT2811" s="56"/>
      <c r="BU2811" s="56"/>
      <c r="BV2811" s="56"/>
      <c r="BW2811" s="56"/>
      <c r="BX2811" s="56"/>
      <c r="BY2811" s="56"/>
      <c r="BZ2811" s="56"/>
      <c r="CA2811" s="56"/>
      <c r="CB2811" s="56"/>
      <c r="CC2811" s="56"/>
      <c r="CD2811" s="56"/>
      <c r="CE2811" s="56"/>
      <c r="CF2811" s="56"/>
      <c r="CG2811" s="56"/>
      <c r="CH2811" s="56"/>
      <c r="CI2811" s="56"/>
      <c r="CJ2811" s="56"/>
      <c r="CK2811" s="56"/>
      <c r="CL2811" s="56"/>
      <c r="CM2811" s="56"/>
      <c r="CN2811" s="56"/>
      <c r="CO2811" s="56"/>
      <c r="CP2811" s="56"/>
      <c r="CQ2811" s="56"/>
      <c r="CR2811" s="56"/>
      <c r="CS2811" s="58">
        <f>+AL2811+AT2811</f>
        <v>0</v>
      </c>
      <c r="CT2811" s="76">
        <f>+BA2811+BG2811+BM2811+BS2811+BY2811+CE2811+CK2811+CQ2811</f>
        <v>0</v>
      </c>
      <c r="CU2811" s="76">
        <f>+CS2811-CT2811</f>
        <v>0</v>
      </c>
      <c r="CV2811" s="81">
        <f>+AE2811-AL2811-AT2811</f>
        <v>687.5</v>
      </c>
      <c r="CW2811" s="56"/>
      <c r="CX2811" s="56"/>
      <c r="CY2811" s="56"/>
    </row>
    <row r="2812" spans="1:103" s="70" customFormat="1">
      <c r="A2812" s="56" t="s">
        <v>921</v>
      </c>
      <c r="B2812" s="13">
        <v>14</v>
      </c>
      <c r="C2812" s="15" t="s">
        <v>402</v>
      </c>
      <c r="D2812" s="15" t="s">
        <v>403</v>
      </c>
      <c r="E2812" s="13"/>
      <c r="F2812" s="13"/>
      <c r="G2812" s="13" t="s">
        <v>255</v>
      </c>
      <c r="H2812" s="13">
        <v>2</v>
      </c>
      <c r="I2812" s="55">
        <v>123.74</v>
      </c>
      <c r="J2812" s="55">
        <v>37999</v>
      </c>
      <c r="K2812" s="15">
        <v>0</v>
      </c>
      <c r="L2812" s="15" t="s">
        <v>41</v>
      </c>
      <c r="M2812" s="62" t="s">
        <v>14</v>
      </c>
      <c r="N2812" s="56" t="s">
        <v>186</v>
      </c>
      <c r="O2812" s="56" t="s">
        <v>922</v>
      </c>
      <c r="P2812" s="56"/>
      <c r="Q2812" s="86"/>
      <c r="R2812" s="56"/>
      <c r="S2812" s="56" t="s">
        <v>465</v>
      </c>
      <c r="T2812" s="57" t="s">
        <v>255</v>
      </c>
      <c r="U2812" s="57">
        <v>2</v>
      </c>
      <c r="V2812" s="125">
        <v>123.74</v>
      </c>
      <c r="W2812" s="125" t="s">
        <v>1017</v>
      </c>
      <c r="X2812" s="65">
        <v>45539</v>
      </c>
      <c r="Y2812" s="65">
        <v>45539</v>
      </c>
      <c r="Z2812" s="69" t="s">
        <v>1080</v>
      </c>
      <c r="AA2812" s="322">
        <v>38000</v>
      </c>
      <c r="AB2812" s="57">
        <v>49</v>
      </c>
      <c r="AC2812" s="57">
        <v>36</v>
      </c>
      <c r="AD2812" s="65">
        <v>46629</v>
      </c>
      <c r="AE2812" s="117">
        <v>687.5</v>
      </c>
      <c r="AF2812" s="117"/>
      <c r="AG2812" s="56"/>
      <c r="AH2812" s="56"/>
      <c r="AI2812" s="56"/>
      <c r="AJ2812" s="56"/>
      <c r="AK2812" s="56"/>
      <c r="AL2812" s="56"/>
      <c r="AM2812" s="56"/>
      <c r="AN2812" s="56"/>
      <c r="AO2812" s="58"/>
      <c r="AP2812" s="58"/>
      <c r="AQ2812" s="58"/>
      <c r="AR2812" s="58"/>
      <c r="AS2812" s="58"/>
      <c r="AT2812" s="58"/>
      <c r="AU2812" s="58"/>
      <c r="AV2812" s="58"/>
      <c r="AW2812" s="56"/>
      <c r="AX2812" s="56"/>
      <c r="AY2812" s="56"/>
      <c r="AZ2812" s="56"/>
      <c r="BA2812" s="58"/>
      <c r="BB2812" s="58"/>
      <c r="BC2812" s="56"/>
      <c r="BD2812" s="56"/>
      <c r="BE2812" s="56"/>
      <c r="BF2812" s="56"/>
      <c r="BG2812" s="56"/>
      <c r="BH2812" s="56"/>
      <c r="BI2812" s="56"/>
      <c r="BJ2812" s="56"/>
      <c r="BK2812" s="56"/>
      <c r="BL2812" s="56"/>
      <c r="BM2812" s="56"/>
      <c r="BN2812" s="56"/>
      <c r="BO2812" s="56"/>
      <c r="BP2812" s="56"/>
      <c r="BQ2812" s="56"/>
      <c r="BR2812" s="56"/>
      <c r="BS2812" s="56"/>
      <c r="BT2812" s="56"/>
      <c r="BU2812" s="56"/>
      <c r="BV2812" s="56"/>
      <c r="BW2812" s="56"/>
      <c r="BX2812" s="56"/>
      <c r="BY2812" s="56"/>
      <c r="BZ2812" s="56"/>
      <c r="CA2812" s="56"/>
      <c r="CB2812" s="56"/>
      <c r="CC2812" s="56"/>
      <c r="CD2812" s="56"/>
      <c r="CE2812" s="56"/>
      <c r="CF2812" s="56"/>
      <c r="CG2812" s="56"/>
      <c r="CH2812" s="56"/>
      <c r="CI2812" s="56"/>
      <c r="CJ2812" s="56"/>
      <c r="CK2812" s="56"/>
      <c r="CL2812" s="56"/>
      <c r="CM2812" s="56"/>
      <c r="CN2812" s="56"/>
      <c r="CO2812" s="56"/>
      <c r="CP2812" s="56"/>
      <c r="CQ2812" s="56"/>
      <c r="CR2812" s="56"/>
      <c r="CS2812" s="58">
        <f>+AL2812+AT2812</f>
        <v>0</v>
      </c>
      <c r="CT2812" s="76">
        <f>+BA2812+BG2812+BM2812+BS2812+BY2812+CE2812+CK2812+CQ2812</f>
        <v>0</v>
      </c>
      <c r="CU2812" s="76">
        <f>+CS2812-CT2812</f>
        <v>0</v>
      </c>
      <c r="CV2812" s="81">
        <f>+AE2812-AL2812-AT2812</f>
        <v>687.5</v>
      </c>
      <c r="CW2812" s="56"/>
      <c r="CX2812" s="56"/>
      <c r="CY2812" s="56"/>
    </row>
    <row r="2813" spans="1:103" s="70" customFormat="1">
      <c r="A2813" s="56" t="s">
        <v>921</v>
      </c>
      <c r="B2813" s="13">
        <v>14</v>
      </c>
      <c r="C2813" s="15" t="s">
        <v>402</v>
      </c>
      <c r="D2813" s="15" t="s">
        <v>403</v>
      </c>
      <c r="E2813" s="13"/>
      <c r="F2813" s="13"/>
      <c r="G2813" s="13" t="s">
        <v>255</v>
      </c>
      <c r="H2813" s="13">
        <v>2</v>
      </c>
      <c r="I2813" s="55">
        <v>123.74</v>
      </c>
      <c r="J2813" s="55">
        <v>37999</v>
      </c>
      <c r="K2813" s="15">
        <v>0</v>
      </c>
      <c r="L2813" s="15" t="s">
        <v>41</v>
      </c>
      <c r="M2813" s="62" t="s">
        <v>14</v>
      </c>
      <c r="N2813" s="56" t="s">
        <v>186</v>
      </c>
      <c r="O2813" s="56" t="s">
        <v>922</v>
      </c>
      <c r="P2813" s="56"/>
      <c r="Q2813" s="86"/>
      <c r="R2813" s="56"/>
      <c r="S2813" s="56" t="s">
        <v>465</v>
      </c>
      <c r="T2813" s="57" t="s">
        <v>255</v>
      </c>
      <c r="U2813" s="57">
        <v>2</v>
      </c>
      <c r="V2813" s="125">
        <v>123.74</v>
      </c>
      <c r="W2813" s="125" t="s">
        <v>1017</v>
      </c>
      <c r="X2813" s="65">
        <v>45539</v>
      </c>
      <c r="Y2813" s="65">
        <v>45539</v>
      </c>
      <c r="Z2813" s="69" t="s">
        <v>1080</v>
      </c>
      <c r="AA2813" s="322">
        <v>38000</v>
      </c>
      <c r="AB2813" s="57">
        <v>49</v>
      </c>
      <c r="AC2813" s="57">
        <v>37</v>
      </c>
      <c r="AD2813" s="65">
        <v>46660</v>
      </c>
      <c r="AE2813" s="117">
        <v>687.5</v>
      </c>
      <c r="AF2813" s="117"/>
      <c r="AG2813" s="56"/>
      <c r="AH2813" s="56"/>
      <c r="AI2813" s="56"/>
      <c r="AJ2813" s="56"/>
      <c r="AK2813" s="56"/>
      <c r="AL2813" s="56"/>
      <c r="AM2813" s="56"/>
      <c r="AN2813" s="56"/>
      <c r="AO2813" s="58"/>
      <c r="AP2813" s="58"/>
      <c r="AQ2813" s="58"/>
      <c r="AR2813" s="58"/>
      <c r="AS2813" s="58"/>
      <c r="AT2813" s="58"/>
      <c r="AU2813" s="58"/>
      <c r="AV2813" s="58"/>
      <c r="AW2813" s="56"/>
      <c r="AX2813" s="56"/>
      <c r="AY2813" s="56"/>
      <c r="AZ2813" s="56"/>
      <c r="BA2813" s="58"/>
      <c r="BB2813" s="58"/>
      <c r="BC2813" s="56"/>
      <c r="BD2813" s="56"/>
      <c r="BE2813" s="56"/>
      <c r="BF2813" s="56"/>
      <c r="BG2813" s="56"/>
      <c r="BH2813" s="56"/>
      <c r="BI2813" s="56"/>
      <c r="BJ2813" s="56"/>
      <c r="BK2813" s="56"/>
      <c r="BL2813" s="56"/>
      <c r="BM2813" s="56"/>
      <c r="BN2813" s="56"/>
      <c r="BO2813" s="56"/>
      <c r="BP2813" s="56"/>
      <c r="BQ2813" s="56"/>
      <c r="BR2813" s="56"/>
      <c r="BS2813" s="56"/>
      <c r="BT2813" s="56"/>
      <c r="BU2813" s="56"/>
      <c r="BV2813" s="56"/>
      <c r="BW2813" s="56"/>
      <c r="BX2813" s="56"/>
      <c r="BY2813" s="56"/>
      <c r="BZ2813" s="56"/>
      <c r="CA2813" s="56"/>
      <c r="CB2813" s="56"/>
      <c r="CC2813" s="56"/>
      <c r="CD2813" s="56"/>
      <c r="CE2813" s="56"/>
      <c r="CF2813" s="56"/>
      <c r="CG2813" s="56"/>
      <c r="CH2813" s="56"/>
      <c r="CI2813" s="56"/>
      <c r="CJ2813" s="56"/>
      <c r="CK2813" s="56"/>
      <c r="CL2813" s="56"/>
      <c r="CM2813" s="56"/>
      <c r="CN2813" s="56"/>
      <c r="CO2813" s="56"/>
      <c r="CP2813" s="56"/>
      <c r="CQ2813" s="56"/>
      <c r="CR2813" s="56"/>
      <c r="CS2813" s="58">
        <f>+AL2813+AT2813</f>
        <v>0</v>
      </c>
      <c r="CT2813" s="76">
        <f>+BA2813+BG2813+BM2813+BS2813+BY2813+CE2813+CK2813+CQ2813</f>
        <v>0</v>
      </c>
      <c r="CU2813" s="76">
        <f>+CS2813-CT2813</f>
        <v>0</v>
      </c>
      <c r="CV2813" s="81">
        <f>+AE2813-AL2813-AT2813</f>
        <v>687.5</v>
      </c>
      <c r="CW2813" s="56"/>
      <c r="CX2813" s="56"/>
      <c r="CY2813" s="56"/>
    </row>
    <row r="2814" spans="1:103" s="70" customFormat="1">
      <c r="A2814" s="56" t="s">
        <v>921</v>
      </c>
      <c r="B2814" s="13">
        <v>14</v>
      </c>
      <c r="C2814" s="15" t="s">
        <v>402</v>
      </c>
      <c r="D2814" s="15" t="s">
        <v>403</v>
      </c>
      <c r="E2814" s="13"/>
      <c r="F2814" s="13"/>
      <c r="G2814" s="13" t="s">
        <v>255</v>
      </c>
      <c r="H2814" s="13">
        <v>2</v>
      </c>
      <c r="I2814" s="55">
        <v>123.74</v>
      </c>
      <c r="J2814" s="55">
        <v>37999</v>
      </c>
      <c r="K2814" s="15">
        <v>0</v>
      </c>
      <c r="L2814" s="15" t="s">
        <v>41</v>
      </c>
      <c r="M2814" s="62" t="s">
        <v>14</v>
      </c>
      <c r="N2814" s="56" t="s">
        <v>186</v>
      </c>
      <c r="O2814" s="56" t="s">
        <v>922</v>
      </c>
      <c r="P2814" s="56"/>
      <c r="Q2814" s="86"/>
      <c r="R2814" s="56"/>
      <c r="S2814" s="56" t="s">
        <v>465</v>
      </c>
      <c r="T2814" s="57" t="s">
        <v>255</v>
      </c>
      <c r="U2814" s="57">
        <v>2</v>
      </c>
      <c r="V2814" s="125">
        <v>123.74</v>
      </c>
      <c r="W2814" s="125" t="s">
        <v>1017</v>
      </c>
      <c r="X2814" s="65">
        <v>45539</v>
      </c>
      <c r="Y2814" s="65">
        <v>45539</v>
      </c>
      <c r="Z2814" s="69" t="s">
        <v>1080</v>
      </c>
      <c r="AA2814" s="322">
        <v>38000</v>
      </c>
      <c r="AB2814" s="57">
        <v>49</v>
      </c>
      <c r="AC2814" s="57">
        <v>38</v>
      </c>
      <c r="AD2814" s="65">
        <v>46690</v>
      </c>
      <c r="AE2814" s="117">
        <v>687.5</v>
      </c>
      <c r="AF2814" s="117"/>
      <c r="AG2814" s="56"/>
      <c r="AH2814" s="56"/>
      <c r="AI2814" s="56"/>
      <c r="AJ2814" s="56"/>
      <c r="AK2814" s="56"/>
      <c r="AL2814" s="56"/>
      <c r="AM2814" s="56"/>
      <c r="AN2814" s="56"/>
      <c r="AO2814" s="58"/>
      <c r="AP2814" s="58"/>
      <c r="AQ2814" s="58"/>
      <c r="AR2814" s="58"/>
      <c r="AS2814" s="58"/>
      <c r="AT2814" s="58"/>
      <c r="AU2814" s="58"/>
      <c r="AV2814" s="58"/>
      <c r="AW2814" s="56"/>
      <c r="AX2814" s="56"/>
      <c r="AY2814" s="56"/>
      <c r="AZ2814" s="56"/>
      <c r="BA2814" s="58"/>
      <c r="BB2814" s="58"/>
      <c r="BC2814" s="56"/>
      <c r="BD2814" s="56"/>
      <c r="BE2814" s="56"/>
      <c r="BF2814" s="56"/>
      <c r="BG2814" s="56"/>
      <c r="BH2814" s="56"/>
      <c r="BI2814" s="56"/>
      <c r="BJ2814" s="56"/>
      <c r="BK2814" s="56"/>
      <c r="BL2814" s="56"/>
      <c r="BM2814" s="56"/>
      <c r="BN2814" s="56"/>
      <c r="BO2814" s="56"/>
      <c r="BP2814" s="56"/>
      <c r="BQ2814" s="56"/>
      <c r="BR2814" s="56"/>
      <c r="BS2814" s="56"/>
      <c r="BT2814" s="56"/>
      <c r="BU2814" s="56"/>
      <c r="BV2814" s="56"/>
      <c r="BW2814" s="56"/>
      <c r="BX2814" s="56"/>
      <c r="BY2814" s="56"/>
      <c r="BZ2814" s="56"/>
      <c r="CA2814" s="56"/>
      <c r="CB2814" s="56"/>
      <c r="CC2814" s="56"/>
      <c r="CD2814" s="56"/>
      <c r="CE2814" s="56"/>
      <c r="CF2814" s="56"/>
      <c r="CG2814" s="56"/>
      <c r="CH2814" s="56"/>
      <c r="CI2814" s="56"/>
      <c r="CJ2814" s="56"/>
      <c r="CK2814" s="56"/>
      <c r="CL2814" s="56"/>
      <c r="CM2814" s="56"/>
      <c r="CN2814" s="56"/>
      <c r="CO2814" s="56"/>
      <c r="CP2814" s="56"/>
      <c r="CQ2814" s="56"/>
      <c r="CR2814" s="56"/>
      <c r="CS2814" s="58">
        <f>+AL2814+AT2814</f>
        <v>0</v>
      </c>
      <c r="CT2814" s="76">
        <f>+BA2814+BG2814+BM2814+BS2814+BY2814+CE2814+CK2814+CQ2814</f>
        <v>0</v>
      </c>
      <c r="CU2814" s="76">
        <f>+CS2814-CT2814</f>
        <v>0</v>
      </c>
      <c r="CV2814" s="81">
        <f>+AE2814-AL2814-AT2814</f>
        <v>687.5</v>
      </c>
      <c r="CW2814" s="56"/>
      <c r="CX2814" s="56"/>
      <c r="CY2814" s="56"/>
    </row>
    <row r="2815" spans="1:103" s="70" customFormat="1">
      <c r="A2815" s="56" t="s">
        <v>921</v>
      </c>
      <c r="B2815" s="13">
        <v>14</v>
      </c>
      <c r="C2815" s="15" t="s">
        <v>402</v>
      </c>
      <c r="D2815" s="15" t="s">
        <v>403</v>
      </c>
      <c r="E2815" s="13"/>
      <c r="F2815" s="13"/>
      <c r="G2815" s="13" t="s">
        <v>255</v>
      </c>
      <c r="H2815" s="13">
        <v>2</v>
      </c>
      <c r="I2815" s="55">
        <v>123.74</v>
      </c>
      <c r="J2815" s="55">
        <v>37999</v>
      </c>
      <c r="K2815" s="15">
        <v>0</v>
      </c>
      <c r="L2815" s="15" t="s">
        <v>41</v>
      </c>
      <c r="M2815" s="62" t="s">
        <v>14</v>
      </c>
      <c r="N2815" s="56" t="s">
        <v>186</v>
      </c>
      <c r="O2815" s="56" t="s">
        <v>922</v>
      </c>
      <c r="P2815" s="56"/>
      <c r="Q2815" s="86"/>
      <c r="R2815" s="56"/>
      <c r="S2815" s="56" t="s">
        <v>465</v>
      </c>
      <c r="T2815" s="57" t="s">
        <v>255</v>
      </c>
      <c r="U2815" s="57">
        <v>2</v>
      </c>
      <c r="V2815" s="125">
        <v>123.74</v>
      </c>
      <c r="W2815" s="125" t="s">
        <v>1017</v>
      </c>
      <c r="X2815" s="65">
        <v>45539</v>
      </c>
      <c r="Y2815" s="65">
        <v>45539</v>
      </c>
      <c r="Z2815" s="69" t="s">
        <v>1080</v>
      </c>
      <c r="AA2815" s="322">
        <v>38000</v>
      </c>
      <c r="AB2815" s="57">
        <v>49</v>
      </c>
      <c r="AC2815" s="57">
        <v>39</v>
      </c>
      <c r="AD2815" s="65">
        <v>46721</v>
      </c>
      <c r="AE2815" s="117">
        <v>687.5</v>
      </c>
      <c r="AF2815" s="117"/>
      <c r="AG2815" s="56"/>
      <c r="AH2815" s="56"/>
      <c r="AI2815" s="56"/>
      <c r="AJ2815" s="56"/>
      <c r="AK2815" s="56"/>
      <c r="AL2815" s="56"/>
      <c r="AM2815" s="56"/>
      <c r="AN2815" s="56"/>
      <c r="AO2815" s="58"/>
      <c r="AP2815" s="58"/>
      <c r="AQ2815" s="58"/>
      <c r="AR2815" s="58"/>
      <c r="AS2815" s="58"/>
      <c r="AT2815" s="58"/>
      <c r="AU2815" s="58"/>
      <c r="AV2815" s="58"/>
      <c r="AW2815" s="56"/>
      <c r="AX2815" s="56"/>
      <c r="AY2815" s="56"/>
      <c r="AZ2815" s="56"/>
      <c r="BA2815" s="58"/>
      <c r="BB2815" s="58"/>
      <c r="BC2815" s="56"/>
      <c r="BD2815" s="56"/>
      <c r="BE2815" s="56"/>
      <c r="BF2815" s="56"/>
      <c r="BG2815" s="56"/>
      <c r="BH2815" s="56"/>
      <c r="BI2815" s="56"/>
      <c r="BJ2815" s="56"/>
      <c r="BK2815" s="56"/>
      <c r="BL2815" s="56"/>
      <c r="BM2815" s="56"/>
      <c r="BN2815" s="56"/>
      <c r="BO2815" s="56"/>
      <c r="BP2815" s="56"/>
      <c r="BQ2815" s="56"/>
      <c r="BR2815" s="56"/>
      <c r="BS2815" s="56"/>
      <c r="BT2815" s="56"/>
      <c r="BU2815" s="56"/>
      <c r="BV2815" s="56"/>
      <c r="BW2815" s="56"/>
      <c r="BX2815" s="56"/>
      <c r="BY2815" s="56"/>
      <c r="BZ2815" s="56"/>
      <c r="CA2815" s="56"/>
      <c r="CB2815" s="56"/>
      <c r="CC2815" s="56"/>
      <c r="CD2815" s="56"/>
      <c r="CE2815" s="56"/>
      <c r="CF2815" s="56"/>
      <c r="CG2815" s="56"/>
      <c r="CH2815" s="56"/>
      <c r="CI2815" s="56"/>
      <c r="CJ2815" s="56"/>
      <c r="CK2815" s="56"/>
      <c r="CL2815" s="56"/>
      <c r="CM2815" s="56"/>
      <c r="CN2815" s="56"/>
      <c r="CO2815" s="56"/>
      <c r="CP2815" s="56"/>
      <c r="CQ2815" s="56"/>
      <c r="CR2815" s="56"/>
      <c r="CS2815" s="58">
        <f>+AL2815+AT2815</f>
        <v>0</v>
      </c>
      <c r="CT2815" s="76">
        <f>+BA2815+BG2815+BM2815+BS2815+BY2815+CE2815+CK2815+CQ2815</f>
        <v>0</v>
      </c>
      <c r="CU2815" s="76">
        <f>+CS2815-CT2815</f>
        <v>0</v>
      </c>
      <c r="CV2815" s="81">
        <f>+AE2815-AL2815-AT2815</f>
        <v>687.5</v>
      </c>
      <c r="CW2815" s="56"/>
      <c r="CX2815" s="56"/>
      <c r="CY2815" s="56"/>
    </row>
    <row r="2816" spans="1:103" s="70" customFormat="1">
      <c r="A2816" s="56" t="s">
        <v>921</v>
      </c>
      <c r="B2816" s="13">
        <v>14</v>
      </c>
      <c r="C2816" s="15" t="s">
        <v>402</v>
      </c>
      <c r="D2816" s="15" t="s">
        <v>403</v>
      </c>
      <c r="E2816" s="13"/>
      <c r="F2816" s="13"/>
      <c r="G2816" s="13" t="s">
        <v>255</v>
      </c>
      <c r="H2816" s="13">
        <v>2</v>
      </c>
      <c r="I2816" s="55">
        <v>123.74</v>
      </c>
      <c r="J2816" s="55">
        <v>37999</v>
      </c>
      <c r="K2816" s="15">
        <v>0</v>
      </c>
      <c r="L2816" s="15" t="s">
        <v>41</v>
      </c>
      <c r="M2816" s="62" t="s">
        <v>14</v>
      </c>
      <c r="N2816" s="56" t="s">
        <v>186</v>
      </c>
      <c r="O2816" s="56" t="s">
        <v>922</v>
      </c>
      <c r="P2816" s="56"/>
      <c r="Q2816" s="86"/>
      <c r="R2816" s="56"/>
      <c r="S2816" s="56" t="s">
        <v>465</v>
      </c>
      <c r="T2816" s="57" t="s">
        <v>255</v>
      </c>
      <c r="U2816" s="57">
        <v>2</v>
      </c>
      <c r="V2816" s="125">
        <v>123.74</v>
      </c>
      <c r="W2816" s="125" t="s">
        <v>1017</v>
      </c>
      <c r="X2816" s="65">
        <v>45539</v>
      </c>
      <c r="Y2816" s="65">
        <v>45539</v>
      </c>
      <c r="Z2816" s="69" t="s">
        <v>1080</v>
      </c>
      <c r="AA2816" s="322">
        <v>38000</v>
      </c>
      <c r="AB2816" s="57">
        <v>49</v>
      </c>
      <c r="AC2816" s="57">
        <v>40</v>
      </c>
      <c r="AD2816" s="65">
        <v>46751</v>
      </c>
      <c r="AE2816" s="117">
        <v>687.5</v>
      </c>
      <c r="AF2816" s="117"/>
      <c r="AG2816" s="56"/>
      <c r="AH2816" s="56"/>
      <c r="AI2816" s="56"/>
      <c r="AJ2816" s="56"/>
      <c r="AK2816" s="56"/>
      <c r="AL2816" s="56"/>
      <c r="AM2816" s="56"/>
      <c r="AN2816" s="56"/>
      <c r="AO2816" s="58"/>
      <c r="AP2816" s="58"/>
      <c r="AQ2816" s="58"/>
      <c r="AR2816" s="58"/>
      <c r="AS2816" s="58"/>
      <c r="AT2816" s="58"/>
      <c r="AU2816" s="58"/>
      <c r="AV2816" s="58"/>
      <c r="AW2816" s="56"/>
      <c r="AX2816" s="56"/>
      <c r="AY2816" s="56"/>
      <c r="AZ2816" s="56"/>
      <c r="BA2816" s="58"/>
      <c r="BB2816" s="58"/>
      <c r="BC2816" s="56"/>
      <c r="BD2816" s="56"/>
      <c r="BE2816" s="56"/>
      <c r="BF2816" s="56"/>
      <c r="BG2816" s="56"/>
      <c r="BH2816" s="56"/>
      <c r="BI2816" s="56"/>
      <c r="BJ2816" s="56"/>
      <c r="BK2816" s="56"/>
      <c r="BL2816" s="56"/>
      <c r="BM2816" s="56"/>
      <c r="BN2816" s="56"/>
      <c r="BO2816" s="56"/>
      <c r="BP2816" s="56"/>
      <c r="BQ2816" s="56"/>
      <c r="BR2816" s="56"/>
      <c r="BS2816" s="56"/>
      <c r="BT2816" s="56"/>
      <c r="BU2816" s="56"/>
      <c r="BV2816" s="56"/>
      <c r="BW2816" s="56"/>
      <c r="BX2816" s="56"/>
      <c r="BY2816" s="56"/>
      <c r="BZ2816" s="56"/>
      <c r="CA2816" s="56"/>
      <c r="CB2816" s="56"/>
      <c r="CC2816" s="56"/>
      <c r="CD2816" s="56"/>
      <c r="CE2816" s="56"/>
      <c r="CF2816" s="56"/>
      <c r="CG2816" s="56"/>
      <c r="CH2816" s="56"/>
      <c r="CI2816" s="56"/>
      <c r="CJ2816" s="56"/>
      <c r="CK2816" s="56"/>
      <c r="CL2816" s="56"/>
      <c r="CM2816" s="56"/>
      <c r="CN2816" s="56"/>
      <c r="CO2816" s="56"/>
      <c r="CP2816" s="56"/>
      <c r="CQ2816" s="56"/>
      <c r="CR2816" s="56"/>
      <c r="CS2816" s="58">
        <f>+AL2816+AT2816</f>
        <v>0</v>
      </c>
      <c r="CT2816" s="76">
        <f>+BA2816+BG2816+BM2816+BS2816+BY2816+CE2816+CK2816+CQ2816</f>
        <v>0</v>
      </c>
      <c r="CU2816" s="76">
        <f>+CS2816-CT2816</f>
        <v>0</v>
      </c>
      <c r="CV2816" s="81">
        <f>+AE2816-AL2816-AT2816</f>
        <v>687.5</v>
      </c>
      <c r="CW2816" s="56"/>
      <c r="CX2816" s="56"/>
      <c r="CY2816" s="56"/>
    </row>
    <row r="2817" spans="1:103" s="70" customFormat="1">
      <c r="A2817" s="56" t="s">
        <v>921</v>
      </c>
      <c r="B2817" s="13">
        <v>14</v>
      </c>
      <c r="C2817" s="15" t="s">
        <v>402</v>
      </c>
      <c r="D2817" s="15" t="s">
        <v>403</v>
      </c>
      <c r="E2817" s="13"/>
      <c r="F2817" s="13"/>
      <c r="G2817" s="13" t="s">
        <v>255</v>
      </c>
      <c r="H2817" s="13">
        <v>2</v>
      </c>
      <c r="I2817" s="55">
        <v>123.74</v>
      </c>
      <c r="J2817" s="55">
        <v>37999</v>
      </c>
      <c r="K2817" s="15">
        <v>0</v>
      </c>
      <c r="L2817" s="15" t="s">
        <v>41</v>
      </c>
      <c r="M2817" s="62" t="s">
        <v>14</v>
      </c>
      <c r="N2817" s="56" t="s">
        <v>186</v>
      </c>
      <c r="O2817" s="56" t="s">
        <v>922</v>
      </c>
      <c r="P2817" s="56"/>
      <c r="Q2817" s="86"/>
      <c r="R2817" s="56"/>
      <c r="S2817" s="56" t="s">
        <v>465</v>
      </c>
      <c r="T2817" s="57" t="s">
        <v>255</v>
      </c>
      <c r="U2817" s="57">
        <v>2</v>
      </c>
      <c r="V2817" s="125">
        <v>123.74</v>
      </c>
      <c r="W2817" s="125" t="s">
        <v>1017</v>
      </c>
      <c r="X2817" s="65">
        <v>45539</v>
      </c>
      <c r="Y2817" s="65">
        <v>45539</v>
      </c>
      <c r="Z2817" s="69" t="s">
        <v>1080</v>
      </c>
      <c r="AA2817" s="322">
        <v>38000</v>
      </c>
      <c r="AB2817" s="57">
        <v>49</v>
      </c>
      <c r="AC2817" s="57">
        <v>41</v>
      </c>
      <c r="AD2817" s="65">
        <v>46782</v>
      </c>
      <c r="AE2817" s="117">
        <v>687.5</v>
      </c>
      <c r="AF2817" s="117"/>
      <c r="AG2817" s="56"/>
      <c r="AH2817" s="56"/>
      <c r="AI2817" s="56"/>
      <c r="AJ2817" s="56"/>
      <c r="AK2817" s="56"/>
      <c r="AL2817" s="56"/>
      <c r="AM2817" s="56"/>
      <c r="AN2817" s="56"/>
      <c r="AO2817" s="58"/>
      <c r="AP2817" s="58"/>
      <c r="AQ2817" s="58"/>
      <c r="AR2817" s="58"/>
      <c r="AS2817" s="58"/>
      <c r="AT2817" s="58"/>
      <c r="AU2817" s="58"/>
      <c r="AV2817" s="58"/>
      <c r="AW2817" s="56"/>
      <c r="AX2817" s="56"/>
      <c r="AY2817" s="56"/>
      <c r="AZ2817" s="56"/>
      <c r="BA2817" s="58"/>
      <c r="BB2817" s="58"/>
      <c r="BC2817" s="56"/>
      <c r="BD2817" s="56"/>
      <c r="BE2817" s="56"/>
      <c r="BF2817" s="56"/>
      <c r="BG2817" s="56"/>
      <c r="BH2817" s="56"/>
      <c r="BI2817" s="56"/>
      <c r="BJ2817" s="56"/>
      <c r="BK2817" s="56"/>
      <c r="BL2817" s="56"/>
      <c r="BM2817" s="56"/>
      <c r="BN2817" s="56"/>
      <c r="BO2817" s="56"/>
      <c r="BP2817" s="56"/>
      <c r="BQ2817" s="56"/>
      <c r="BR2817" s="56"/>
      <c r="BS2817" s="56"/>
      <c r="BT2817" s="56"/>
      <c r="BU2817" s="56"/>
      <c r="BV2817" s="56"/>
      <c r="BW2817" s="56"/>
      <c r="BX2817" s="56"/>
      <c r="BY2817" s="56"/>
      <c r="BZ2817" s="56"/>
      <c r="CA2817" s="56"/>
      <c r="CB2817" s="56"/>
      <c r="CC2817" s="56"/>
      <c r="CD2817" s="56"/>
      <c r="CE2817" s="56"/>
      <c r="CF2817" s="56"/>
      <c r="CG2817" s="56"/>
      <c r="CH2817" s="56"/>
      <c r="CI2817" s="56"/>
      <c r="CJ2817" s="56"/>
      <c r="CK2817" s="56"/>
      <c r="CL2817" s="56"/>
      <c r="CM2817" s="56"/>
      <c r="CN2817" s="56"/>
      <c r="CO2817" s="56"/>
      <c r="CP2817" s="56"/>
      <c r="CQ2817" s="56"/>
      <c r="CR2817" s="56"/>
      <c r="CS2817" s="58">
        <f>+AL2817+AT2817</f>
        <v>0</v>
      </c>
      <c r="CT2817" s="76">
        <f>+BA2817+BG2817+BM2817+BS2817+BY2817+CE2817+CK2817+CQ2817</f>
        <v>0</v>
      </c>
      <c r="CU2817" s="76">
        <f>+CS2817-CT2817</f>
        <v>0</v>
      </c>
      <c r="CV2817" s="81">
        <f>+AE2817-AL2817-AT2817</f>
        <v>687.5</v>
      </c>
      <c r="CW2817" s="56"/>
      <c r="CX2817" s="56"/>
      <c r="CY2817" s="56"/>
    </row>
    <row r="2818" spans="1:103" s="70" customFormat="1">
      <c r="A2818" s="56" t="s">
        <v>921</v>
      </c>
      <c r="B2818" s="13">
        <v>14</v>
      </c>
      <c r="C2818" s="15" t="s">
        <v>402</v>
      </c>
      <c r="D2818" s="15" t="s">
        <v>403</v>
      </c>
      <c r="E2818" s="13"/>
      <c r="F2818" s="13"/>
      <c r="G2818" s="13" t="s">
        <v>255</v>
      </c>
      <c r="H2818" s="13">
        <v>2</v>
      </c>
      <c r="I2818" s="55">
        <v>123.74</v>
      </c>
      <c r="J2818" s="55">
        <v>37999</v>
      </c>
      <c r="K2818" s="15">
        <v>0</v>
      </c>
      <c r="L2818" s="15" t="s">
        <v>41</v>
      </c>
      <c r="M2818" s="62" t="s">
        <v>14</v>
      </c>
      <c r="N2818" s="56" t="s">
        <v>186</v>
      </c>
      <c r="O2818" s="56" t="s">
        <v>922</v>
      </c>
      <c r="P2818" s="56"/>
      <c r="Q2818" s="86"/>
      <c r="R2818" s="56"/>
      <c r="S2818" s="56" t="s">
        <v>465</v>
      </c>
      <c r="T2818" s="57" t="s">
        <v>255</v>
      </c>
      <c r="U2818" s="57">
        <v>2</v>
      </c>
      <c r="V2818" s="125">
        <v>123.74</v>
      </c>
      <c r="W2818" s="125" t="s">
        <v>1017</v>
      </c>
      <c r="X2818" s="65">
        <v>45539</v>
      </c>
      <c r="Y2818" s="65">
        <v>45539</v>
      </c>
      <c r="Z2818" s="69" t="s">
        <v>1080</v>
      </c>
      <c r="AA2818" s="322">
        <v>38000</v>
      </c>
      <c r="AB2818" s="57">
        <v>49</v>
      </c>
      <c r="AC2818" s="57">
        <v>42</v>
      </c>
      <c r="AD2818" s="65">
        <v>46812</v>
      </c>
      <c r="AE2818" s="117">
        <v>687.5</v>
      </c>
      <c r="AF2818" s="117"/>
      <c r="AG2818" s="56"/>
      <c r="AH2818" s="56"/>
      <c r="AI2818" s="56"/>
      <c r="AJ2818" s="56"/>
      <c r="AK2818" s="56"/>
      <c r="AL2818" s="56"/>
      <c r="AM2818" s="56"/>
      <c r="AN2818" s="56"/>
      <c r="AO2818" s="58"/>
      <c r="AP2818" s="58"/>
      <c r="AQ2818" s="58"/>
      <c r="AR2818" s="58"/>
      <c r="AS2818" s="58"/>
      <c r="AT2818" s="58"/>
      <c r="AU2818" s="58"/>
      <c r="AV2818" s="58"/>
      <c r="AW2818" s="56"/>
      <c r="AX2818" s="56"/>
      <c r="AY2818" s="56"/>
      <c r="AZ2818" s="56"/>
      <c r="BA2818" s="58"/>
      <c r="BB2818" s="58"/>
      <c r="BC2818" s="56"/>
      <c r="BD2818" s="56"/>
      <c r="BE2818" s="56"/>
      <c r="BF2818" s="56"/>
      <c r="BG2818" s="56"/>
      <c r="BH2818" s="56"/>
      <c r="BI2818" s="56"/>
      <c r="BJ2818" s="56"/>
      <c r="BK2818" s="56"/>
      <c r="BL2818" s="56"/>
      <c r="BM2818" s="56"/>
      <c r="BN2818" s="56"/>
      <c r="BO2818" s="56"/>
      <c r="BP2818" s="56"/>
      <c r="BQ2818" s="56"/>
      <c r="BR2818" s="56"/>
      <c r="BS2818" s="56"/>
      <c r="BT2818" s="56"/>
      <c r="BU2818" s="56"/>
      <c r="BV2818" s="56"/>
      <c r="BW2818" s="56"/>
      <c r="BX2818" s="56"/>
      <c r="BY2818" s="56"/>
      <c r="BZ2818" s="56"/>
      <c r="CA2818" s="56"/>
      <c r="CB2818" s="56"/>
      <c r="CC2818" s="56"/>
      <c r="CD2818" s="56"/>
      <c r="CE2818" s="56"/>
      <c r="CF2818" s="56"/>
      <c r="CG2818" s="56"/>
      <c r="CH2818" s="56"/>
      <c r="CI2818" s="56"/>
      <c r="CJ2818" s="56"/>
      <c r="CK2818" s="56"/>
      <c r="CL2818" s="56"/>
      <c r="CM2818" s="56"/>
      <c r="CN2818" s="56"/>
      <c r="CO2818" s="56"/>
      <c r="CP2818" s="56"/>
      <c r="CQ2818" s="56"/>
      <c r="CR2818" s="56"/>
      <c r="CS2818" s="58">
        <f>+AL2818+AT2818</f>
        <v>0</v>
      </c>
      <c r="CT2818" s="76">
        <f>+BA2818+BG2818+BM2818+BS2818+BY2818+CE2818+CK2818+CQ2818</f>
        <v>0</v>
      </c>
      <c r="CU2818" s="76">
        <f>+CS2818-CT2818</f>
        <v>0</v>
      </c>
      <c r="CV2818" s="81">
        <f>+AE2818-AL2818-AT2818</f>
        <v>687.5</v>
      </c>
      <c r="CW2818" s="56"/>
      <c r="CX2818" s="56"/>
      <c r="CY2818" s="56"/>
    </row>
    <row r="2819" spans="1:103" s="70" customFormat="1">
      <c r="A2819" s="56" t="s">
        <v>921</v>
      </c>
      <c r="B2819" s="13">
        <v>14</v>
      </c>
      <c r="C2819" s="15" t="s">
        <v>402</v>
      </c>
      <c r="D2819" s="15" t="s">
        <v>403</v>
      </c>
      <c r="E2819" s="13"/>
      <c r="F2819" s="13"/>
      <c r="G2819" s="13" t="s">
        <v>255</v>
      </c>
      <c r="H2819" s="13">
        <v>2</v>
      </c>
      <c r="I2819" s="55">
        <v>123.74</v>
      </c>
      <c r="J2819" s="55">
        <v>37999</v>
      </c>
      <c r="K2819" s="15">
        <v>0</v>
      </c>
      <c r="L2819" s="15" t="s">
        <v>41</v>
      </c>
      <c r="M2819" s="62" t="s">
        <v>14</v>
      </c>
      <c r="N2819" s="56" t="s">
        <v>186</v>
      </c>
      <c r="O2819" s="56" t="s">
        <v>922</v>
      </c>
      <c r="P2819" s="56"/>
      <c r="Q2819" s="86"/>
      <c r="R2819" s="56"/>
      <c r="S2819" s="56" t="s">
        <v>465</v>
      </c>
      <c r="T2819" s="57" t="s">
        <v>255</v>
      </c>
      <c r="U2819" s="57">
        <v>2</v>
      </c>
      <c r="V2819" s="125">
        <v>123.74</v>
      </c>
      <c r="W2819" s="125" t="s">
        <v>1017</v>
      </c>
      <c r="X2819" s="65">
        <v>45539</v>
      </c>
      <c r="Y2819" s="65">
        <v>45539</v>
      </c>
      <c r="Z2819" s="69" t="s">
        <v>1080</v>
      </c>
      <c r="AA2819" s="322">
        <v>38000</v>
      </c>
      <c r="AB2819" s="57">
        <v>49</v>
      </c>
      <c r="AC2819" s="57">
        <v>43</v>
      </c>
      <c r="AD2819" s="65">
        <v>46842</v>
      </c>
      <c r="AE2819" s="117">
        <v>687.5</v>
      </c>
      <c r="AF2819" s="117"/>
      <c r="AG2819" s="56"/>
      <c r="AH2819" s="56"/>
      <c r="AI2819" s="56"/>
      <c r="AJ2819" s="56"/>
      <c r="AK2819" s="56"/>
      <c r="AL2819" s="56"/>
      <c r="AM2819" s="56"/>
      <c r="AN2819" s="56"/>
      <c r="AO2819" s="58"/>
      <c r="AP2819" s="58"/>
      <c r="AQ2819" s="58"/>
      <c r="AR2819" s="58"/>
      <c r="AS2819" s="58"/>
      <c r="AT2819" s="58"/>
      <c r="AU2819" s="58"/>
      <c r="AV2819" s="58"/>
      <c r="AW2819" s="56"/>
      <c r="AX2819" s="56"/>
      <c r="AY2819" s="56"/>
      <c r="AZ2819" s="56"/>
      <c r="BA2819" s="58"/>
      <c r="BB2819" s="58"/>
      <c r="BC2819" s="56"/>
      <c r="BD2819" s="56"/>
      <c r="BE2819" s="56"/>
      <c r="BF2819" s="56"/>
      <c r="BG2819" s="56"/>
      <c r="BH2819" s="56"/>
      <c r="BI2819" s="56"/>
      <c r="BJ2819" s="56"/>
      <c r="BK2819" s="56"/>
      <c r="BL2819" s="56"/>
      <c r="BM2819" s="56"/>
      <c r="BN2819" s="56"/>
      <c r="BO2819" s="56"/>
      <c r="BP2819" s="56"/>
      <c r="BQ2819" s="56"/>
      <c r="BR2819" s="56"/>
      <c r="BS2819" s="56"/>
      <c r="BT2819" s="56"/>
      <c r="BU2819" s="56"/>
      <c r="BV2819" s="56"/>
      <c r="BW2819" s="56"/>
      <c r="BX2819" s="56"/>
      <c r="BY2819" s="56"/>
      <c r="BZ2819" s="56"/>
      <c r="CA2819" s="56"/>
      <c r="CB2819" s="56"/>
      <c r="CC2819" s="56"/>
      <c r="CD2819" s="56"/>
      <c r="CE2819" s="56"/>
      <c r="CF2819" s="56"/>
      <c r="CG2819" s="56"/>
      <c r="CH2819" s="56"/>
      <c r="CI2819" s="56"/>
      <c r="CJ2819" s="56"/>
      <c r="CK2819" s="56"/>
      <c r="CL2819" s="56"/>
      <c r="CM2819" s="56"/>
      <c r="CN2819" s="56"/>
      <c r="CO2819" s="56"/>
      <c r="CP2819" s="56"/>
      <c r="CQ2819" s="56"/>
      <c r="CR2819" s="56"/>
      <c r="CS2819" s="58">
        <f>+AL2819+AT2819</f>
        <v>0</v>
      </c>
      <c r="CT2819" s="76">
        <f>+BA2819+BG2819+BM2819+BS2819+BY2819+CE2819+CK2819+CQ2819</f>
        <v>0</v>
      </c>
      <c r="CU2819" s="76">
        <f>+CS2819-CT2819</f>
        <v>0</v>
      </c>
      <c r="CV2819" s="81">
        <f>+AE2819-AL2819-AT2819</f>
        <v>687.5</v>
      </c>
      <c r="CW2819" s="56"/>
      <c r="CX2819" s="56"/>
      <c r="CY2819" s="56"/>
    </row>
    <row r="2820" spans="1:103" s="70" customFormat="1">
      <c r="A2820" s="56" t="s">
        <v>921</v>
      </c>
      <c r="B2820" s="13">
        <v>14</v>
      </c>
      <c r="C2820" s="15" t="s">
        <v>402</v>
      </c>
      <c r="D2820" s="15" t="s">
        <v>403</v>
      </c>
      <c r="E2820" s="13"/>
      <c r="F2820" s="13"/>
      <c r="G2820" s="13" t="s">
        <v>255</v>
      </c>
      <c r="H2820" s="13">
        <v>2</v>
      </c>
      <c r="I2820" s="55">
        <v>123.74</v>
      </c>
      <c r="J2820" s="55">
        <v>37999</v>
      </c>
      <c r="K2820" s="15">
        <v>0</v>
      </c>
      <c r="L2820" s="15" t="s">
        <v>41</v>
      </c>
      <c r="M2820" s="62" t="s">
        <v>14</v>
      </c>
      <c r="N2820" s="56" t="s">
        <v>186</v>
      </c>
      <c r="O2820" s="56" t="s">
        <v>922</v>
      </c>
      <c r="P2820" s="56"/>
      <c r="Q2820" s="86"/>
      <c r="R2820" s="56"/>
      <c r="S2820" s="56" t="s">
        <v>465</v>
      </c>
      <c r="T2820" s="57" t="s">
        <v>255</v>
      </c>
      <c r="U2820" s="57">
        <v>2</v>
      </c>
      <c r="V2820" s="125">
        <v>123.74</v>
      </c>
      <c r="W2820" s="125" t="s">
        <v>1017</v>
      </c>
      <c r="X2820" s="65">
        <v>45539</v>
      </c>
      <c r="Y2820" s="65">
        <v>45539</v>
      </c>
      <c r="Z2820" s="69" t="s">
        <v>1080</v>
      </c>
      <c r="AA2820" s="322">
        <v>38000</v>
      </c>
      <c r="AB2820" s="57">
        <v>49</v>
      </c>
      <c r="AC2820" s="57">
        <v>44</v>
      </c>
      <c r="AD2820" s="65">
        <v>46873</v>
      </c>
      <c r="AE2820" s="117">
        <v>687.5</v>
      </c>
      <c r="AF2820" s="117"/>
      <c r="AG2820" s="56"/>
      <c r="AH2820" s="56"/>
      <c r="AI2820" s="56"/>
      <c r="AJ2820" s="56"/>
      <c r="AK2820" s="56"/>
      <c r="AL2820" s="56"/>
      <c r="AM2820" s="56"/>
      <c r="AN2820" s="56"/>
      <c r="AO2820" s="58"/>
      <c r="AP2820" s="58"/>
      <c r="AQ2820" s="58"/>
      <c r="AR2820" s="58"/>
      <c r="AS2820" s="58"/>
      <c r="AT2820" s="58"/>
      <c r="AU2820" s="58"/>
      <c r="AV2820" s="58"/>
      <c r="AW2820" s="56"/>
      <c r="AX2820" s="56"/>
      <c r="AY2820" s="56"/>
      <c r="AZ2820" s="56"/>
      <c r="BA2820" s="58"/>
      <c r="BB2820" s="58"/>
      <c r="BC2820" s="56"/>
      <c r="BD2820" s="56"/>
      <c r="BE2820" s="56"/>
      <c r="BF2820" s="56"/>
      <c r="BG2820" s="56"/>
      <c r="BH2820" s="56"/>
      <c r="BI2820" s="56"/>
      <c r="BJ2820" s="56"/>
      <c r="BK2820" s="56"/>
      <c r="BL2820" s="56"/>
      <c r="BM2820" s="56"/>
      <c r="BN2820" s="56"/>
      <c r="BO2820" s="56"/>
      <c r="BP2820" s="56"/>
      <c r="BQ2820" s="56"/>
      <c r="BR2820" s="56"/>
      <c r="BS2820" s="56"/>
      <c r="BT2820" s="56"/>
      <c r="BU2820" s="56"/>
      <c r="BV2820" s="56"/>
      <c r="BW2820" s="56"/>
      <c r="BX2820" s="56"/>
      <c r="BY2820" s="56"/>
      <c r="BZ2820" s="56"/>
      <c r="CA2820" s="56"/>
      <c r="CB2820" s="56"/>
      <c r="CC2820" s="56"/>
      <c r="CD2820" s="56"/>
      <c r="CE2820" s="56"/>
      <c r="CF2820" s="56"/>
      <c r="CG2820" s="56"/>
      <c r="CH2820" s="56"/>
      <c r="CI2820" s="56"/>
      <c r="CJ2820" s="56"/>
      <c r="CK2820" s="56"/>
      <c r="CL2820" s="56"/>
      <c r="CM2820" s="56"/>
      <c r="CN2820" s="56"/>
      <c r="CO2820" s="56"/>
      <c r="CP2820" s="56"/>
      <c r="CQ2820" s="56"/>
      <c r="CR2820" s="56"/>
      <c r="CS2820" s="58">
        <f>+AL2820+AT2820</f>
        <v>0</v>
      </c>
      <c r="CT2820" s="76">
        <f>+BA2820+BG2820+BM2820+BS2820+BY2820+CE2820+CK2820+CQ2820</f>
        <v>0</v>
      </c>
      <c r="CU2820" s="76">
        <f>+CS2820-CT2820</f>
        <v>0</v>
      </c>
      <c r="CV2820" s="81">
        <f>+AE2820-AL2820-AT2820</f>
        <v>687.5</v>
      </c>
      <c r="CW2820" s="56"/>
      <c r="CX2820" s="56"/>
      <c r="CY2820" s="56"/>
    </row>
    <row r="2821" spans="1:103" s="70" customFormat="1">
      <c r="A2821" s="56" t="s">
        <v>921</v>
      </c>
      <c r="B2821" s="13">
        <v>14</v>
      </c>
      <c r="C2821" s="15" t="s">
        <v>402</v>
      </c>
      <c r="D2821" s="15" t="s">
        <v>403</v>
      </c>
      <c r="E2821" s="13"/>
      <c r="F2821" s="13"/>
      <c r="G2821" s="13" t="s">
        <v>255</v>
      </c>
      <c r="H2821" s="13">
        <v>2</v>
      </c>
      <c r="I2821" s="55">
        <v>123.74</v>
      </c>
      <c r="J2821" s="55">
        <v>37999</v>
      </c>
      <c r="K2821" s="15">
        <v>0</v>
      </c>
      <c r="L2821" s="15" t="s">
        <v>41</v>
      </c>
      <c r="M2821" s="62" t="s">
        <v>14</v>
      </c>
      <c r="N2821" s="56" t="s">
        <v>186</v>
      </c>
      <c r="O2821" s="56" t="s">
        <v>922</v>
      </c>
      <c r="P2821" s="56"/>
      <c r="Q2821" s="86"/>
      <c r="R2821" s="56"/>
      <c r="S2821" s="56" t="s">
        <v>465</v>
      </c>
      <c r="T2821" s="57" t="s">
        <v>255</v>
      </c>
      <c r="U2821" s="57">
        <v>2</v>
      </c>
      <c r="V2821" s="125">
        <v>123.74</v>
      </c>
      <c r="W2821" s="125" t="s">
        <v>1017</v>
      </c>
      <c r="X2821" s="65">
        <v>45539</v>
      </c>
      <c r="Y2821" s="65">
        <v>45539</v>
      </c>
      <c r="Z2821" s="69" t="s">
        <v>1080</v>
      </c>
      <c r="AA2821" s="322">
        <v>38000</v>
      </c>
      <c r="AB2821" s="57">
        <v>49</v>
      </c>
      <c r="AC2821" s="57">
        <v>45</v>
      </c>
      <c r="AD2821" s="65">
        <v>46903</v>
      </c>
      <c r="AE2821" s="117">
        <v>687.5</v>
      </c>
      <c r="AF2821" s="117"/>
      <c r="AG2821" s="56"/>
      <c r="AH2821" s="56"/>
      <c r="AI2821" s="56"/>
      <c r="AJ2821" s="56"/>
      <c r="AK2821" s="56"/>
      <c r="AL2821" s="56"/>
      <c r="AM2821" s="56"/>
      <c r="AN2821" s="56"/>
      <c r="AO2821" s="58"/>
      <c r="AP2821" s="58"/>
      <c r="AQ2821" s="58"/>
      <c r="AR2821" s="58"/>
      <c r="AS2821" s="58"/>
      <c r="AT2821" s="58"/>
      <c r="AU2821" s="58"/>
      <c r="AV2821" s="58"/>
      <c r="AW2821" s="56"/>
      <c r="AX2821" s="56"/>
      <c r="AY2821" s="56"/>
      <c r="AZ2821" s="56"/>
      <c r="BA2821" s="58"/>
      <c r="BB2821" s="58"/>
      <c r="BC2821" s="56"/>
      <c r="BD2821" s="56"/>
      <c r="BE2821" s="56"/>
      <c r="BF2821" s="56"/>
      <c r="BG2821" s="56"/>
      <c r="BH2821" s="56"/>
      <c r="BI2821" s="56"/>
      <c r="BJ2821" s="56"/>
      <c r="BK2821" s="56"/>
      <c r="BL2821" s="56"/>
      <c r="BM2821" s="56"/>
      <c r="BN2821" s="56"/>
      <c r="BO2821" s="56"/>
      <c r="BP2821" s="56"/>
      <c r="BQ2821" s="56"/>
      <c r="BR2821" s="56"/>
      <c r="BS2821" s="56"/>
      <c r="BT2821" s="56"/>
      <c r="BU2821" s="56"/>
      <c r="BV2821" s="56"/>
      <c r="BW2821" s="56"/>
      <c r="BX2821" s="56"/>
      <c r="BY2821" s="56"/>
      <c r="BZ2821" s="56"/>
      <c r="CA2821" s="56"/>
      <c r="CB2821" s="56"/>
      <c r="CC2821" s="56"/>
      <c r="CD2821" s="56"/>
      <c r="CE2821" s="56"/>
      <c r="CF2821" s="56"/>
      <c r="CG2821" s="56"/>
      <c r="CH2821" s="56"/>
      <c r="CI2821" s="56"/>
      <c r="CJ2821" s="56"/>
      <c r="CK2821" s="56"/>
      <c r="CL2821" s="56"/>
      <c r="CM2821" s="56"/>
      <c r="CN2821" s="56"/>
      <c r="CO2821" s="56"/>
      <c r="CP2821" s="56"/>
      <c r="CQ2821" s="56"/>
      <c r="CR2821" s="56"/>
      <c r="CS2821" s="58">
        <f>+AL2821+AT2821</f>
        <v>0</v>
      </c>
      <c r="CT2821" s="76">
        <f>+BA2821+BG2821+BM2821+BS2821+BY2821+CE2821+CK2821+CQ2821</f>
        <v>0</v>
      </c>
      <c r="CU2821" s="76">
        <f>+CS2821-CT2821</f>
        <v>0</v>
      </c>
      <c r="CV2821" s="81">
        <f>+AE2821-AL2821-AT2821</f>
        <v>687.5</v>
      </c>
      <c r="CW2821" s="56"/>
      <c r="CX2821" s="56"/>
      <c r="CY2821" s="56"/>
    </row>
    <row r="2822" spans="1:103" s="70" customFormat="1">
      <c r="A2822" s="56" t="s">
        <v>921</v>
      </c>
      <c r="B2822" s="13">
        <v>14</v>
      </c>
      <c r="C2822" s="15" t="s">
        <v>402</v>
      </c>
      <c r="D2822" s="15" t="s">
        <v>403</v>
      </c>
      <c r="E2822" s="13"/>
      <c r="F2822" s="13"/>
      <c r="G2822" s="13" t="s">
        <v>255</v>
      </c>
      <c r="H2822" s="13">
        <v>2</v>
      </c>
      <c r="I2822" s="55">
        <v>123.74</v>
      </c>
      <c r="J2822" s="55">
        <v>37999</v>
      </c>
      <c r="K2822" s="15">
        <v>0</v>
      </c>
      <c r="L2822" s="15" t="s">
        <v>41</v>
      </c>
      <c r="M2822" s="62" t="s">
        <v>14</v>
      </c>
      <c r="N2822" s="56" t="s">
        <v>186</v>
      </c>
      <c r="O2822" s="56" t="s">
        <v>922</v>
      </c>
      <c r="P2822" s="56"/>
      <c r="Q2822" s="86"/>
      <c r="R2822" s="56"/>
      <c r="S2822" s="56" t="s">
        <v>465</v>
      </c>
      <c r="T2822" s="57" t="s">
        <v>255</v>
      </c>
      <c r="U2822" s="57">
        <v>2</v>
      </c>
      <c r="V2822" s="125">
        <v>123.74</v>
      </c>
      <c r="W2822" s="125" t="s">
        <v>1017</v>
      </c>
      <c r="X2822" s="65">
        <v>45539</v>
      </c>
      <c r="Y2822" s="65">
        <v>45539</v>
      </c>
      <c r="Z2822" s="69" t="s">
        <v>1080</v>
      </c>
      <c r="AA2822" s="322">
        <v>38000</v>
      </c>
      <c r="AB2822" s="57">
        <v>49</v>
      </c>
      <c r="AC2822" s="57">
        <v>46</v>
      </c>
      <c r="AD2822" s="65">
        <v>46934</v>
      </c>
      <c r="AE2822" s="117">
        <v>687.5</v>
      </c>
      <c r="AF2822" s="117"/>
      <c r="AG2822" s="56"/>
      <c r="AH2822" s="56"/>
      <c r="AI2822" s="56"/>
      <c r="AJ2822" s="56"/>
      <c r="AK2822" s="56"/>
      <c r="AL2822" s="56"/>
      <c r="AM2822" s="56"/>
      <c r="AN2822" s="56"/>
      <c r="AO2822" s="58"/>
      <c r="AP2822" s="58"/>
      <c r="AQ2822" s="58"/>
      <c r="AR2822" s="58"/>
      <c r="AS2822" s="58"/>
      <c r="AT2822" s="58"/>
      <c r="AU2822" s="58"/>
      <c r="AV2822" s="58"/>
      <c r="AW2822" s="56"/>
      <c r="AX2822" s="56"/>
      <c r="AY2822" s="56"/>
      <c r="AZ2822" s="56"/>
      <c r="BA2822" s="58"/>
      <c r="BB2822" s="58"/>
      <c r="BC2822" s="56"/>
      <c r="BD2822" s="56"/>
      <c r="BE2822" s="56"/>
      <c r="BF2822" s="56"/>
      <c r="BG2822" s="56"/>
      <c r="BH2822" s="56"/>
      <c r="BI2822" s="56"/>
      <c r="BJ2822" s="56"/>
      <c r="BK2822" s="56"/>
      <c r="BL2822" s="56"/>
      <c r="BM2822" s="56"/>
      <c r="BN2822" s="56"/>
      <c r="BO2822" s="56"/>
      <c r="BP2822" s="56"/>
      <c r="BQ2822" s="56"/>
      <c r="BR2822" s="56"/>
      <c r="BS2822" s="56"/>
      <c r="BT2822" s="56"/>
      <c r="BU2822" s="56"/>
      <c r="BV2822" s="56"/>
      <c r="BW2822" s="56"/>
      <c r="BX2822" s="56"/>
      <c r="BY2822" s="56"/>
      <c r="BZ2822" s="56"/>
      <c r="CA2822" s="56"/>
      <c r="CB2822" s="56"/>
      <c r="CC2822" s="56"/>
      <c r="CD2822" s="56"/>
      <c r="CE2822" s="56"/>
      <c r="CF2822" s="56"/>
      <c r="CG2822" s="56"/>
      <c r="CH2822" s="56"/>
      <c r="CI2822" s="56"/>
      <c r="CJ2822" s="56"/>
      <c r="CK2822" s="56"/>
      <c r="CL2822" s="56"/>
      <c r="CM2822" s="56"/>
      <c r="CN2822" s="56"/>
      <c r="CO2822" s="56"/>
      <c r="CP2822" s="56"/>
      <c r="CQ2822" s="56"/>
      <c r="CR2822" s="56"/>
      <c r="CS2822" s="58">
        <f>+AL2822+AT2822</f>
        <v>0</v>
      </c>
      <c r="CT2822" s="76">
        <f>+BA2822+BG2822+BM2822+BS2822+BY2822+CE2822+CK2822+CQ2822</f>
        <v>0</v>
      </c>
      <c r="CU2822" s="76">
        <f>+CS2822-CT2822</f>
        <v>0</v>
      </c>
      <c r="CV2822" s="81">
        <f>+AE2822-AL2822-AT2822</f>
        <v>687.5</v>
      </c>
      <c r="CW2822" s="56"/>
      <c r="CX2822" s="56"/>
      <c r="CY2822" s="56"/>
    </row>
    <row r="2823" spans="1:103" s="70" customFormat="1">
      <c r="A2823" s="56" t="s">
        <v>921</v>
      </c>
      <c r="B2823" s="13">
        <v>14</v>
      </c>
      <c r="C2823" s="15" t="s">
        <v>402</v>
      </c>
      <c r="D2823" s="15" t="s">
        <v>403</v>
      </c>
      <c r="E2823" s="13"/>
      <c r="F2823" s="13"/>
      <c r="G2823" s="13" t="s">
        <v>255</v>
      </c>
      <c r="H2823" s="13">
        <v>2</v>
      </c>
      <c r="I2823" s="55">
        <v>123.74</v>
      </c>
      <c r="J2823" s="55">
        <v>37999</v>
      </c>
      <c r="K2823" s="15">
        <v>0</v>
      </c>
      <c r="L2823" s="15" t="s">
        <v>41</v>
      </c>
      <c r="M2823" s="62" t="s">
        <v>14</v>
      </c>
      <c r="N2823" s="56" t="s">
        <v>186</v>
      </c>
      <c r="O2823" s="56" t="s">
        <v>922</v>
      </c>
      <c r="P2823" s="56"/>
      <c r="Q2823" s="86"/>
      <c r="R2823" s="56"/>
      <c r="S2823" s="56" t="s">
        <v>465</v>
      </c>
      <c r="T2823" s="57" t="s">
        <v>255</v>
      </c>
      <c r="U2823" s="57">
        <v>2</v>
      </c>
      <c r="V2823" s="125">
        <v>123.74</v>
      </c>
      <c r="W2823" s="125" t="s">
        <v>1017</v>
      </c>
      <c r="X2823" s="65">
        <v>45539</v>
      </c>
      <c r="Y2823" s="65">
        <v>45539</v>
      </c>
      <c r="Z2823" s="69" t="s">
        <v>1080</v>
      </c>
      <c r="AA2823" s="322">
        <v>38000</v>
      </c>
      <c r="AB2823" s="57">
        <v>49</v>
      </c>
      <c r="AC2823" s="57">
        <v>47</v>
      </c>
      <c r="AD2823" s="65">
        <v>46964</v>
      </c>
      <c r="AE2823" s="117">
        <v>687.5</v>
      </c>
      <c r="AF2823" s="117"/>
      <c r="AG2823" s="56"/>
      <c r="AH2823" s="56"/>
      <c r="AI2823" s="56"/>
      <c r="AJ2823" s="56"/>
      <c r="AK2823" s="56"/>
      <c r="AL2823" s="56"/>
      <c r="AM2823" s="56"/>
      <c r="AN2823" s="56"/>
      <c r="AO2823" s="58"/>
      <c r="AP2823" s="58"/>
      <c r="AQ2823" s="58"/>
      <c r="AR2823" s="58"/>
      <c r="AS2823" s="58"/>
      <c r="AT2823" s="58"/>
      <c r="AU2823" s="58"/>
      <c r="AV2823" s="58"/>
      <c r="AW2823" s="56"/>
      <c r="AX2823" s="56"/>
      <c r="AY2823" s="56"/>
      <c r="AZ2823" s="56"/>
      <c r="BA2823" s="58"/>
      <c r="BB2823" s="58"/>
      <c r="BC2823" s="56"/>
      <c r="BD2823" s="56"/>
      <c r="BE2823" s="56"/>
      <c r="BF2823" s="56"/>
      <c r="BG2823" s="56"/>
      <c r="BH2823" s="56"/>
      <c r="BI2823" s="56"/>
      <c r="BJ2823" s="56"/>
      <c r="BK2823" s="56"/>
      <c r="BL2823" s="56"/>
      <c r="BM2823" s="56"/>
      <c r="BN2823" s="56"/>
      <c r="BO2823" s="56"/>
      <c r="BP2823" s="56"/>
      <c r="BQ2823" s="56"/>
      <c r="BR2823" s="56"/>
      <c r="BS2823" s="56"/>
      <c r="BT2823" s="56"/>
      <c r="BU2823" s="56"/>
      <c r="BV2823" s="56"/>
      <c r="BW2823" s="56"/>
      <c r="BX2823" s="56"/>
      <c r="BY2823" s="56"/>
      <c r="BZ2823" s="56"/>
      <c r="CA2823" s="56"/>
      <c r="CB2823" s="56"/>
      <c r="CC2823" s="56"/>
      <c r="CD2823" s="56"/>
      <c r="CE2823" s="56"/>
      <c r="CF2823" s="56"/>
      <c r="CG2823" s="56"/>
      <c r="CH2823" s="56"/>
      <c r="CI2823" s="56"/>
      <c r="CJ2823" s="56"/>
      <c r="CK2823" s="56"/>
      <c r="CL2823" s="56"/>
      <c r="CM2823" s="56"/>
      <c r="CN2823" s="56"/>
      <c r="CO2823" s="56"/>
      <c r="CP2823" s="56"/>
      <c r="CQ2823" s="56"/>
      <c r="CR2823" s="56"/>
      <c r="CS2823" s="58">
        <f>+AL2823+AT2823</f>
        <v>0</v>
      </c>
      <c r="CT2823" s="76">
        <f>+BA2823+BG2823+BM2823+BS2823+BY2823+CE2823+CK2823+CQ2823</f>
        <v>0</v>
      </c>
      <c r="CU2823" s="76">
        <f>+CS2823-CT2823</f>
        <v>0</v>
      </c>
      <c r="CV2823" s="81">
        <f>+AE2823-AL2823-AT2823</f>
        <v>687.5</v>
      </c>
      <c r="CW2823" s="56"/>
      <c r="CX2823" s="56"/>
      <c r="CY2823" s="56"/>
    </row>
    <row r="2824" spans="1:103" s="70" customFormat="1">
      <c r="A2824" s="56" t="s">
        <v>921</v>
      </c>
      <c r="B2824" s="13">
        <v>14</v>
      </c>
      <c r="C2824" s="15" t="s">
        <v>402</v>
      </c>
      <c r="D2824" s="15" t="s">
        <v>403</v>
      </c>
      <c r="E2824" s="13"/>
      <c r="F2824" s="13"/>
      <c r="G2824" s="13" t="s">
        <v>255</v>
      </c>
      <c r="H2824" s="13">
        <v>2</v>
      </c>
      <c r="I2824" s="55">
        <v>123.74</v>
      </c>
      <c r="J2824" s="55">
        <v>37999</v>
      </c>
      <c r="K2824" s="15">
        <v>0</v>
      </c>
      <c r="L2824" s="15" t="s">
        <v>41</v>
      </c>
      <c r="M2824" s="62" t="s">
        <v>14</v>
      </c>
      <c r="N2824" s="56" t="s">
        <v>186</v>
      </c>
      <c r="O2824" s="56" t="s">
        <v>922</v>
      </c>
      <c r="P2824" s="56"/>
      <c r="Q2824" s="86"/>
      <c r="R2824" s="56"/>
      <c r="S2824" s="56" t="s">
        <v>465</v>
      </c>
      <c r="T2824" s="57" t="s">
        <v>255</v>
      </c>
      <c r="U2824" s="57">
        <v>2</v>
      </c>
      <c r="V2824" s="125">
        <v>123.74</v>
      </c>
      <c r="W2824" s="125" t="s">
        <v>1017</v>
      </c>
      <c r="X2824" s="65">
        <v>45539</v>
      </c>
      <c r="Y2824" s="65">
        <v>45539</v>
      </c>
      <c r="Z2824" s="69" t="s">
        <v>1080</v>
      </c>
      <c r="AA2824" s="322">
        <v>38000</v>
      </c>
      <c r="AB2824" s="57">
        <v>49</v>
      </c>
      <c r="AC2824" s="57">
        <v>48</v>
      </c>
      <c r="AD2824" s="65">
        <v>46995</v>
      </c>
      <c r="AE2824" s="117">
        <v>687.5</v>
      </c>
      <c r="AF2824" s="117"/>
      <c r="AG2824" s="56"/>
      <c r="AH2824" s="56"/>
      <c r="AI2824" s="56"/>
      <c r="AJ2824" s="56"/>
      <c r="AK2824" s="56"/>
      <c r="AL2824" s="56"/>
      <c r="AM2824" s="56"/>
      <c r="AN2824" s="56"/>
      <c r="AO2824" s="58"/>
      <c r="AP2824" s="58"/>
      <c r="AQ2824" s="58"/>
      <c r="AR2824" s="58"/>
      <c r="AS2824" s="58"/>
      <c r="AT2824" s="58"/>
      <c r="AU2824" s="58"/>
      <c r="AV2824" s="58"/>
      <c r="AW2824" s="56"/>
      <c r="AX2824" s="56"/>
      <c r="AY2824" s="56"/>
      <c r="AZ2824" s="56"/>
      <c r="BA2824" s="58"/>
      <c r="BB2824" s="58"/>
      <c r="BC2824" s="56"/>
      <c r="BD2824" s="56"/>
      <c r="BE2824" s="56"/>
      <c r="BF2824" s="56"/>
      <c r="BG2824" s="56"/>
      <c r="BH2824" s="56"/>
      <c r="BI2824" s="56"/>
      <c r="BJ2824" s="56"/>
      <c r="BK2824" s="56"/>
      <c r="BL2824" s="56"/>
      <c r="BM2824" s="56"/>
      <c r="BN2824" s="56"/>
      <c r="BO2824" s="56"/>
      <c r="BP2824" s="56"/>
      <c r="BQ2824" s="56"/>
      <c r="BR2824" s="56"/>
      <c r="BS2824" s="56"/>
      <c r="BT2824" s="56"/>
      <c r="BU2824" s="56"/>
      <c r="BV2824" s="56"/>
      <c r="BW2824" s="56"/>
      <c r="BX2824" s="56"/>
      <c r="BY2824" s="56"/>
      <c r="BZ2824" s="56"/>
      <c r="CA2824" s="56"/>
      <c r="CB2824" s="56"/>
      <c r="CC2824" s="56"/>
      <c r="CD2824" s="56"/>
      <c r="CE2824" s="56"/>
      <c r="CF2824" s="56"/>
      <c r="CG2824" s="56"/>
      <c r="CH2824" s="56"/>
      <c r="CI2824" s="56"/>
      <c r="CJ2824" s="56"/>
      <c r="CK2824" s="56"/>
      <c r="CL2824" s="56"/>
      <c r="CM2824" s="56"/>
      <c r="CN2824" s="56"/>
      <c r="CO2824" s="56"/>
      <c r="CP2824" s="56"/>
      <c r="CQ2824" s="56"/>
      <c r="CR2824" s="56"/>
      <c r="CS2824" s="58">
        <f>+AL2824+AT2824</f>
        <v>0</v>
      </c>
      <c r="CT2824" s="76">
        <f>+BA2824+BG2824+BM2824+BS2824+BY2824+CE2824+CK2824+CQ2824</f>
        <v>0</v>
      </c>
      <c r="CU2824" s="76">
        <f>+CS2824-CT2824</f>
        <v>0</v>
      </c>
      <c r="CV2824" s="81">
        <f>+AE2824-AL2824-AT2824</f>
        <v>687.5</v>
      </c>
      <c r="CW2824" s="56"/>
      <c r="CX2824" s="56"/>
      <c r="CY2824" s="56"/>
    </row>
    <row r="2825" spans="1:103" s="70" customFormat="1">
      <c r="A2825" s="56" t="s">
        <v>921</v>
      </c>
      <c r="B2825" s="13">
        <v>14</v>
      </c>
      <c r="C2825" s="15" t="s">
        <v>402</v>
      </c>
      <c r="D2825" s="15" t="s">
        <v>403</v>
      </c>
      <c r="E2825" s="13"/>
      <c r="F2825" s="13"/>
      <c r="G2825" s="13" t="s">
        <v>255</v>
      </c>
      <c r="H2825" s="13">
        <v>2</v>
      </c>
      <c r="I2825" s="55">
        <v>123.74</v>
      </c>
      <c r="J2825" s="55">
        <v>37999</v>
      </c>
      <c r="K2825" s="15">
        <v>0</v>
      </c>
      <c r="L2825" s="15" t="s">
        <v>41</v>
      </c>
      <c r="M2825" s="62" t="s">
        <v>14</v>
      </c>
      <c r="N2825" s="56" t="s">
        <v>186</v>
      </c>
      <c r="O2825" s="56" t="s">
        <v>922</v>
      </c>
      <c r="P2825" s="56"/>
      <c r="Q2825" s="86"/>
      <c r="R2825" s="56"/>
      <c r="S2825" s="56" t="s">
        <v>465</v>
      </c>
      <c r="T2825" s="57" t="s">
        <v>255</v>
      </c>
      <c r="U2825" s="57">
        <v>2</v>
      </c>
      <c r="V2825" s="125">
        <v>123.74</v>
      </c>
      <c r="W2825" s="125"/>
      <c r="X2825" s="65">
        <v>45539</v>
      </c>
      <c r="Y2825" s="65">
        <v>45539</v>
      </c>
      <c r="Z2825" s="69" t="s">
        <v>1080</v>
      </c>
      <c r="AA2825" s="322">
        <v>38000</v>
      </c>
      <c r="AB2825" s="57">
        <v>49</v>
      </c>
      <c r="AC2825" s="57">
        <v>49</v>
      </c>
      <c r="AD2825" s="65">
        <v>47026</v>
      </c>
      <c r="AE2825" s="117">
        <v>687.5</v>
      </c>
      <c r="AF2825" s="117"/>
      <c r="AG2825" s="56"/>
      <c r="AH2825" s="65"/>
      <c r="AI2825" s="65"/>
      <c r="AJ2825" s="65"/>
      <c r="AK2825" s="56"/>
      <c r="AL2825" s="56"/>
      <c r="AM2825" s="56"/>
      <c r="AN2825" s="56"/>
      <c r="AO2825" s="58"/>
      <c r="AP2825" s="58"/>
      <c r="AQ2825" s="58"/>
      <c r="AR2825" s="58"/>
      <c r="AS2825" s="58"/>
      <c r="AT2825" s="58"/>
      <c r="AU2825" s="58"/>
      <c r="AV2825" s="58"/>
      <c r="AW2825" s="56"/>
      <c r="AX2825" s="56"/>
      <c r="AY2825" s="56"/>
      <c r="AZ2825" s="56"/>
      <c r="BA2825" s="58"/>
      <c r="BB2825" s="58"/>
      <c r="BC2825" s="56"/>
      <c r="BD2825" s="56"/>
      <c r="BE2825" s="56"/>
      <c r="BF2825" s="56"/>
      <c r="BG2825" s="56"/>
      <c r="BH2825" s="56"/>
      <c r="BI2825" s="56"/>
      <c r="BJ2825" s="56"/>
      <c r="BK2825" s="56"/>
      <c r="BL2825" s="56"/>
      <c r="BM2825" s="56"/>
      <c r="BN2825" s="56"/>
      <c r="BO2825" s="56"/>
      <c r="BP2825" s="56"/>
      <c r="BQ2825" s="56"/>
      <c r="BR2825" s="56"/>
      <c r="BS2825" s="56"/>
      <c r="BT2825" s="56"/>
      <c r="BU2825" s="56"/>
      <c r="BV2825" s="56"/>
      <c r="BW2825" s="56"/>
      <c r="BX2825" s="56"/>
      <c r="BY2825" s="56"/>
      <c r="BZ2825" s="56"/>
      <c r="CA2825" s="56"/>
      <c r="CB2825" s="56"/>
      <c r="CC2825" s="56"/>
      <c r="CD2825" s="56"/>
      <c r="CE2825" s="56"/>
      <c r="CF2825" s="56"/>
      <c r="CG2825" s="56"/>
      <c r="CH2825" s="56"/>
      <c r="CI2825" s="56"/>
      <c r="CJ2825" s="56"/>
      <c r="CK2825" s="56"/>
      <c r="CL2825" s="56"/>
      <c r="CM2825" s="56"/>
      <c r="CN2825" s="56"/>
      <c r="CO2825" s="56"/>
      <c r="CP2825" s="56"/>
      <c r="CQ2825" s="56"/>
      <c r="CR2825" s="56"/>
      <c r="CS2825" s="58">
        <f>+AL2825+AT2825</f>
        <v>0</v>
      </c>
      <c r="CT2825" s="76">
        <f>+BA2825+BG2825+BM2825+BS2825+BY2825+CE2825+CK2825+CQ2825</f>
        <v>0</v>
      </c>
      <c r="CU2825" s="76">
        <f>+CS2825-CT2825</f>
        <v>0</v>
      </c>
      <c r="CV2825" s="81">
        <f>+AE2825-AL2825-AT2825</f>
        <v>687.5</v>
      </c>
      <c r="CW2825" s="56"/>
      <c r="CX2825" s="56"/>
      <c r="CY2825" s="56"/>
    </row>
    <row r="2826" spans="1:103" s="70" customFormat="1">
      <c r="A2826" s="70" t="s">
        <v>925</v>
      </c>
      <c r="B2826" s="13">
        <v>92</v>
      </c>
      <c r="C2826" s="15" t="s">
        <v>402</v>
      </c>
      <c r="D2826" s="15" t="s">
        <v>403</v>
      </c>
      <c r="E2826" s="13"/>
      <c r="F2826" s="13"/>
      <c r="G2826" s="13" t="s">
        <v>267</v>
      </c>
      <c r="H2826" s="13">
        <v>1</v>
      </c>
      <c r="I2826" s="55">
        <v>95.82</v>
      </c>
      <c r="J2826" s="55">
        <v>30999</v>
      </c>
      <c r="K2826" s="15">
        <v>0</v>
      </c>
      <c r="L2826" s="15" t="s">
        <v>41</v>
      </c>
      <c r="M2826" s="62" t="s">
        <v>14</v>
      </c>
      <c r="N2826" s="62" t="s">
        <v>187</v>
      </c>
      <c r="O2826" s="56" t="s">
        <v>886</v>
      </c>
      <c r="P2826" s="56"/>
      <c r="Q2826" s="86"/>
      <c r="R2826" s="56"/>
      <c r="S2826" s="56" t="s">
        <v>465</v>
      </c>
      <c r="T2826" s="57" t="s">
        <v>267</v>
      </c>
      <c r="U2826" s="57">
        <v>1</v>
      </c>
      <c r="V2826" s="125">
        <v>95.82</v>
      </c>
      <c r="W2826" s="125" t="s">
        <v>1017</v>
      </c>
      <c r="X2826" s="65">
        <v>45529</v>
      </c>
      <c r="Y2826" s="127">
        <v>45554</v>
      </c>
      <c r="Z2826" s="69" t="s">
        <v>1080</v>
      </c>
      <c r="AA2826" s="324">
        <v>30000</v>
      </c>
      <c r="AB2826" s="62">
        <v>39</v>
      </c>
      <c r="AC2826" s="62">
        <v>0</v>
      </c>
      <c r="AD2826" s="65">
        <v>45529</v>
      </c>
      <c r="AE2826" s="58">
        <v>1000</v>
      </c>
      <c r="AF2826" s="117"/>
      <c r="AG2826" s="57" t="s">
        <v>441</v>
      </c>
      <c r="AH2826" s="65">
        <v>45529</v>
      </c>
      <c r="AI2826" s="65"/>
      <c r="AJ2826" s="65"/>
      <c r="AK2826" s="56" t="s">
        <v>926</v>
      </c>
      <c r="AL2826" s="58">
        <v>1000</v>
      </c>
      <c r="AM2826" s="58"/>
      <c r="AN2826" s="58" t="s">
        <v>1263</v>
      </c>
      <c r="AO2826" s="58"/>
      <c r="AP2826" s="58"/>
      <c r="AQ2826" s="58"/>
      <c r="AR2826" s="58"/>
      <c r="AS2826" s="58"/>
      <c r="AT2826" s="58"/>
      <c r="AU2826" s="58"/>
      <c r="AV2826" s="58"/>
      <c r="AW2826" s="103">
        <v>45532</v>
      </c>
      <c r="AX2826" s="97">
        <v>3081</v>
      </c>
      <c r="AY2826" s="97"/>
      <c r="AZ2826" s="97"/>
      <c r="BA2826" s="101">
        <v>500</v>
      </c>
      <c r="BB2826" s="58"/>
      <c r="BC2826" s="103">
        <v>45531</v>
      </c>
      <c r="BD2826" s="97">
        <v>3083</v>
      </c>
      <c r="BE2826" s="97"/>
      <c r="BF2826" s="97"/>
      <c r="BG2826" s="97">
        <v>500</v>
      </c>
      <c r="BH2826" s="97"/>
      <c r="BI2826" s="56"/>
      <c r="BJ2826" s="56"/>
      <c r="BK2826" s="56"/>
      <c r="BL2826" s="56"/>
      <c r="BM2826" s="56"/>
      <c r="BN2826" s="56"/>
      <c r="BO2826" s="56"/>
      <c r="BP2826" s="56"/>
      <c r="BQ2826" s="56"/>
      <c r="BR2826" s="56"/>
      <c r="BS2826" s="56"/>
      <c r="BT2826" s="56"/>
      <c r="BU2826" s="56"/>
      <c r="BV2826" s="56"/>
      <c r="BW2826" s="56"/>
      <c r="BX2826" s="56"/>
      <c r="BY2826" s="56"/>
      <c r="BZ2826" s="56"/>
      <c r="CA2826" s="56"/>
      <c r="CB2826" s="56"/>
      <c r="CC2826" s="56"/>
      <c r="CD2826" s="56"/>
      <c r="CE2826" s="56"/>
      <c r="CF2826" s="56"/>
      <c r="CG2826" s="56"/>
      <c r="CH2826" s="56"/>
      <c r="CI2826" s="56"/>
      <c r="CJ2826" s="56"/>
      <c r="CK2826" s="56"/>
      <c r="CL2826" s="56"/>
      <c r="CM2826" s="56"/>
      <c r="CN2826" s="56"/>
      <c r="CO2826" s="56"/>
      <c r="CP2826" s="56"/>
      <c r="CQ2826" s="56"/>
      <c r="CR2826" s="56"/>
      <c r="CS2826" s="58">
        <f>+AL2826+AT2826</f>
        <v>1000</v>
      </c>
      <c r="CT2826" s="76">
        <f>+BA2826+BG2826+BM2826+BS2826+BY2826+CE2826+CK2826+CQ2826</f>
        <v>1000</v>
      </c>
      <c r="CU2826" s="76">
        <f>+CS2826-CT2826</f>
        <v>0</v>
      </c>
      <c r="CV2826" s="81">
        <f>+AE2826-AL2826-AT2826</f>
        <v>0</v>
      </c>
      <c r="CW2826" s="56"/>
      <c r="CX2826" s="56"/>
      <c r="CY2826" s="56"/>
    </row>
    <row r="2827" spans="1:103" s="70" customFormat="1">
      <c r="A2827" s="70" t="s">
        <v>925</v>
      </c>
      <c r="B2827" s="13">
        <v>92</v>
      </c>
      <c r="C2827" s="15" t="s">
        <v>402</v>
      </c>
      <c r="D2827" s="15" t="s">
        <v>403</v>
      </c>
      <c r="E2827" s="13"/>
      <c r="F2827" s="13"/>
      <c r="G2827" s="13" t="s">
        <v>267</v>
      </c>
      <c r="H2827" s="13">
        <v>1</v>
      </c>
      <c r="I2827" s="55">
        <v>95.82</v>
      </c>
      <c r="J2827" s="55">
        <v>30999</v>
      </c>
      <c r="K2827" s="15">
        <v>0</v>
      </c>
      <c r="L2827" s="15" t="s">
        <v>41</v>
      </c>
      <c r="M2827" s="62" t="s">
        <v>14</v>
      </c>
      <c r="N2827" s="62" t="s">
        <v>187</v>
      </c>
      <c r="O2827" s="56" t="s">
        <v>886</v>
      </c>
      <c r="P2827" s="56"/>
      <c r="Q2827" s="86"/>
      <c r="R2827" s="56"/>
      <c r="S2827" s="56" t="s">
        <v>465</v>
      </c>
      <c r="T2827" s="57" t="s">
        <v>267</v>
      </c>
      <c r="U2827" s="57">
        <v>1</v>
      </c>
      <c r="V2827" s="125">
        <v>95.82</v>
      </c>
      <c r="W2827" s="125" t="s">
        <v>1017</v>
      </c>
      <c r="X2827" s="65">
        <v>45529</v>
      </c>
      <c r="Y2827" s="127">
        <v>45554</v>
      </c>
      <c r="Z2827" s="69" t="s">
        <v>1080</v>
      </c>
      <c r="AA2827" s="324">
        <v>30000</v>
      </c>
      <c r="AB2827" s="62">
        <v>39</v>
      </c>
      <c r="AC2827" s="56">
        <v>0</v>
      </c>
      <c r="AD2827" s="65">
        <v>45537</v>
      </c>
      <c r="AE2827" s="58">
        <v>1000</v>
      </c>
      <c r="AF2827" s="117"/>
      <c r="AG2827" s="57" t="s">
        <v>441</v>
      </c>
      <c r="AH2827" s="65">
        <v>45537</v>
      </c>
      <c r="AI2827" s="65"/>
      <c r="AJ2827" s="65"/>
      <c r="AK2827" s="56" t="s">
        <v>927</v>
      </c>
      <c r="AL2827" s="58">
        <v>1000</v>
      </c>
      <c r="AM2827" s="58"/>
      <c r="AN2827" s="56" t="s">
        <v>1264</v>
      </c>
      <c r="AO2827" s="58"/>
      <c r="AP2827" s="58"/>
      <c r="AQ2827" s="58"/>
      <c r="AR2827" s="58"/>
      <c r="AS2827" s="58"/>
      <c r="AT2827" s="58"/>
      <c r="AU2827" s="58"/>
      <c r="AV2827" s="58"/>
      <c r="AW2827" s="103">
        <v>45535</v>
      </c>
      <c r="AX2827" s="97">
        <v>3097</v>
      </c>
      <c r="AY2827" s="97"/>
      <c r="AZ2827" s="97"/>
      <c r="BA2827" s="101">
        <v>1000</v>
      </c>
      <c r="BB2827" s="58"/>
      <c r="BC2827" s="56"/>
      <c r="BD2827" s="56"/>
      <c r="BE2827" s="56"/>
      <c r="BF2827" s="56"/>
      <c r="BG2827" s="56"/>
      <c r="BH2827" s="56"/>
      <c r="BI2827" s="56"/>
      <c r="BJ2827" s="56"/>
      <c r="BK2827" s="56"/>
      <c r="BL2827" s="56"/>
      <c r="BM2827" s="56"/>
      <c r="BN2827" s="56"/>
      <c r="BO2827" s="56"/>
      <c r="BP2827" s="56"/>
      <c r="BQ2827" s="56"/>
      <c r="BR2827" s="56"/>
      <c r="BS2827" s="56"/>
      <c r="BT2827" s="56"/>
      <c r="BU2827" s="56"/>
      <c r="BV2827" s="56"/>
      <c r="BW2827" s="56"/>
      <c r="BX2827" s="56"/>
      <c r="BY2827" s="56"/>
      <c r="BZ2827" s="56"/>
      <c r="CA2827" s="56"/>
      <c r="CB2827" s="56"/>
      <c r="CC2827" s="56"/>
      <c r="CD2827" s="56"/>
      <c r="CE2827" s="56"/>
      <c r="CF2827" s="56"/>
      <c r="CG2827" s="56"/>
      <c r="CH2827" s="56"/>
      <c r="CI2827" s="56"/>
      <c r="CJ2827" s="56"/>
      <c r="CK2827" s="56"/>
      <c r="CL2827" s="56"/>
      <c r="CM2827" s="56"/>
      <c r="CN2827" s="56"/>
      <c r="CO2827" s="56"/>
      <c r="CP2827" s="56"/>
      <c r="CQ2827" s="56"/>
      <c r="CR2827" s="56"/>
      <c r="CS2827" s="58">
        <f>+AL2827+AT2827</f>
        <v>1000</v>
      </c>
      <c r="CT2827" s="76">
        <f>+BA2827+BG2827+BM2827+BS2827+BY2827+CE2827+CK2827+CQ2827</f>
        <v>1000</v>
      </c>
      <c r="CU2827" s="76">
        <f>+CS2827-CT2827</f>
        <v>0</v>
      </c>
      <c r="CV2827" s="81">
        <f>+AE2827-AL2827-AT2827</f>
        <v>0</v>
      </c>
      <c r="CW2827" s="56"/>
      <c r="CX2827" s="56"/>
      <c r="CY2827" s="56"/>
    </row>
    <row r="2828" spans="1:103" s="70" customFormat="1">
      <c r="A2828" s="70" t="s">
        <v>925</v>
      </c>
      <c r="B2828" s="13">
        <v>92</v>
      </c>
      <c r="C2828" s="15" t="s">
        <v>402</v>
      </c>
      <c r="D2828" s="15" t="s">
        <v>403</v>
      </c>
      <c r="E2828" s="13"/>
      <c r="F2828" s="13"/>
      <c r="G2828" s="13" t="s">
        <v>267</v>
      </c>
      <c r="H2828" s="13">
        <v>1</v>
      </c>
      <c r="I2828" s="55">
        <v>95.82</v>
      </c>
      <c r="J2828" s="55">
        <v>30999</v>
      </c>
      <c r="K2828" s="15">
        <v>0</v>
      </c>
      <c r="L2828" s="15" t="s">
        <v>41</v>
      </c>
      <c r="M2828" s="62" t="s">
        <v>14</v>
      </c>
      <c r="N2828" s="62" t="s">
        <v>187</v>
      </c>
      <c r="O2828" s="56" t="s">
        <v>886</v>
      </c>
      <c r="P2828" s="56"/>
      <c r="Q2828" s="86"/>
      <c r="R2828" s="56"/>
      <c r="S2828" s="56" t="s">
        <v>465</v>
      </c>
      <c r="T2828" s="57" t="s">
        <v>267</v>
      </c>
      <c r="U2828" s="57">
        <v>1</v>
      </c>
      <c r="V2828" s="125">
        <v>95.82</v>
      </c>
      <c r="W2828" s="125" t="s">
        <v>1017</v>
      </c>
      <c r="X2828" s="65">
        <v>45529</v>
      </c>
      <c r="Y2828" s="127">
        <v>45554</v>
      </c>
      <c r="Z2828" s="69" t="s">
        <v>1080</v>
      </c>
      <c r="AA2828" s="324">
        <v>30000</v>
      </c>
      <c r="AB2828" s="62">
        <v>39</v>
      </c>
      <c r="AC2828" s="56">
        <v>0</v>
      </c>
      <c r="AD2828" s="65">
        <v>45553</v>
      </c>
      <c r="AE2828" s="58">
        <v>1000</v>
      </c>
      <c r="AF2828" s="117"/>
      <c r="AG2828" s="57" t="s">
        <v>441</v>
      </c>
      <c r="AH2828" s="65">
        <v>45553</v>
      </c>
      <c r="AI2828" s="65"/>
      <c r="AJ2828" s="65"/>
      <c r="AK2828" s="56" t="s">
        <v>928</v>
      </c>
      <c r="AL2828" s="58">
        <v>1000</v>
      </c>
      <c r="AM2828" s="58"/>
      <c r="AN2828" s="56" t="s">
        <v>1265</v>
      </c>
      <c r="AO2828" s="58"/>
      <c r="AP2828" s="58"/>
      <c r="AQ2828" s="58"/>
      <c r="AR2828" s="58"/>
      <c r="AS2828" s="58"/>
      <c r="AT2828" s="58"/>
      <c r="AU2828" s="58"/>
      <c r="AV2828" s="58"/>
      <c r="AW2828" s="103">
        <v>45553</v>
      </c>
      <c r="AX2828" s="97">
        <v>3183</v>
      </c>
      <c r="AY2828" s="97"/>
      <c r="AZ2828" s="97"/>
      <c r="BA2828" s="101">
        <v>1000</v>
      </c>
      <c r="BB2828" s="58"/>
      <c r="BC2828" s="56"/>
      <c r="BD2828" s="56"/>
      <c r="BE2828" s="56"/>
      <c r="BF2828" s="56"/>
      <c r="BG2828" s="56"/>
      <c r="BH2828" s="56"/>
      <c r="BI2828" s="56"/>
      <c r="BJ2828" s="56"/>
      <c r="BK2828" s="56"/>
      <c r="BL2828" s="56"/>
      <c r="BM2828" s="56"/>
      <c r="BN2828" s="56"/>
      <c r="BO2828" s="56"/>
      <c r="BP2828" s="56"/>
      <c r="BQ2828" s="56"/>
      <c r="BR2828" s="56"/>
      <c r="BS2828" s="56"/>
      <c r="BT2828" s="56"/>
      <c r="BU2828" s="56"/>
      <c r="BV2828" s="56"/>
      <c r="BW2828" s="56"/>
      <c r="BX2828" s="56"/>
      <c r="BY2828" s="56"/>
      <c r="BZ2828" s="56"/>
      <c r="CA2828" s="56"/>
      <c r="CB2828" s="56"/>
      <c r="CC2828" s="56"/>
      <c r="CD2828" s="56"/>
      <c r="CE2828" s="56"/>
      <c r="CF2828" s="56"/>
      <c r="CG2828" s="56"/>
      <c r="CH2828" s="56"/>
      <c r="CI2828" s="56"/>
      <c r="CJ2828" s="56"/>
      <c r="CK2828" s="56"/>
      <c r="CL2828" s="56"/>
      <c r="CM2828" s="56"/>
      <c r="CN2828" s="56"/>
      <c r="CO2828" s="56"/>
      <c r="CP2828" s="56"/>
      <c r="CQ2828" s="56"/>
      <c r="CR2828" s="56"/>
      <c r="CS2828" s="58">
        <f>+AL2828+AT2828</f>
        <v>1000</v>
      </c>
      <c r="CT2828" s="76">
        <f>+BA2828+BG2828+BM2828+BS2828+BY2828+CE2828+CK2828+CQ2828</f>
        <v>1000</v>
      </c>
      <c r="CU2828" s="76">
        <f>+CS2828-CT2828</f>
        <v>0</v>
      </c>
      <c r="CV2828" s="81">
        <f>+AE2828-AL2828-AT2828</f>
        <v>0</v>
      </c>
      <c r="CW2828" s="56"/>
      <c r="CX2828" s="56"/>
      <c r="CY2828" s="56"/>
    </row>
    <row r="2829" spans="1:103" s="70" customFormat="1">
      <c r="A2829" s="70" t="s">
        <v>925</v>
      </c>
      <c r="B2829" s="13">
        <v>92</v>
      </c>
      <c r="C2829" s="15" t="s">
        <v>402</v>
      </c>
      <c r="D2829" s="15" t="s">
        <v>403</v>
      </c>
      <c r="E2829" s="13"/>
      <c r="F2829" s="13"/>
      <c r="G2829" s="13" t="s">
        <v>267</v>
      </c>
      <c r="H2829" s="13">
        <v>1</v>
      </c>
      <c r="I2829" s="55">
        <v>95.82</v>
      </c>
      <c r="J2829" s="55">
        <v>30999</v>
      </c>
      <c r="K2829" s="15">
        <v>0</v>
      </c>
      <c r="L2829" s="15" t="s">
        <v>41</v>
      </c>
      <c r="M2829" s="62" t="s">
        <v>14</v>
      </c>
      <c r="N2829" s="62" t="s">
        <v>187</v>
      </c>
      <c r="O2829" s="56" t="s">
        <v>886</v>
      </c>
      <c r="P2829" s="56"/>
      <c r="Q2829" s="86"/>
      <c r="R2829" s="56"/>
      <c r="S2829" s="56" t="s">
        <v>465</v>
      </c>
      <c r="T2829" s="57" t="s">
        <v>267</v>
      </c>
      <c r="U2829" s="57">
        <v>1</v>
      </c>
      <c r="V2829" s="125">
        <v>95.82</v>
      </c>
      <c r="W2829" s="125" t="s">
        <v>1017</v>
      </c>
      <c r="X2829" s="65">
        <v>45529</v>
      </c>
      <c r="Y2829" s="127">
        <v>45554</v>
      </c>
      <c r="Z2829" s="69" t="s">
        <v>1080</v>
      </c>
      <c r="AA2829" s="324">
        <v>30000</v>
      </c>
      <c r="AB2829" s="62">
        <v>39</v>
      </c>
      <c r="AC2829" s="56">
        <v>1</v>
      </c>
      <c r="AD2829" s="65">
        <v>45646</v>
      </c>
      <c r="AE2829" s="58">
        <v>2000</v>
      </c>
      <c r="AF2829" s="117"/>
      <c r="AG2829" s="57" t="s">
        <v>441</v>
      </c>
      <c r="AH2829" s="78">
        <v>45688</v>
      </c>
      <c r="AI2829" s="78"/>
      <c r="AJ2829" s="78"/>
      <c r="AK2829" s="70" t="s">
        <v>1266</v>
      </c>
      <c r="AL2829" s="76">
        <v>500</v>
      </c>
      <c r="AM2829" s="76"/>
      <c r="AN2829" s="70" t="s">
        <v>1267</v>
      </c>
      <c r="AO2829" s="76"/>
      <c r="AP2829" s="76"/>
      <c r="AQ2829" s="76"/>
      <c r="AR2829" s="76"/>
      <c r="AS2829" s="58"/>
      <c r="AT2829" s="58"/>
      <c r="AU2829" s="58"/>
      <c r="AV2829" s="58"/>
      <c r="AW2829" s="103">
        <v>45663</v>
      </c>
      <c r="AX2829" s="97">
        <v>44200</v>
      </c>
      <c r="AY2829" s="162">
        <v>1860</v>
      </c>
      <c r="AZ2829" s="97">
        <v>3.72</v>
      </c>
      <c r="BA2829" s="101">
        <f>+AY2829/AZ2829</f>
        <v>500</v>
      </c>
      <c r="BB2829" s="58"/>
      <c r="BC2829" s="56"/>
      <c r="BD2829" s="56"/>
      <c r="BE2829" s="56"/>
      <c r="BF2829" s="56"/>
      <c r="BG2829" s="56"/>
      <c r="BH2829" s="56"/>
      <c r="BI2829" s="56"/>
      <c r="BJ2829" s="56"/>
      <c r="BK2829" s="56"/>
      <c r="BL2829" s="56"/>
      <c r="BM2829" s="56"/>
      <c r="BN2829" s="56"/>
      <c r="BO2829" s="56"/>
      <c r="BP2829" s="56"/>
      <c r="BQ2829" s="56"/>
      <c r="BR2829" s="56"/>
      <c r="BS2829" s="56"/>
      <c r="BT2829" s="56"/>
      <c r="BU2829" s="56"/>
      <c r="BV2829" s="56"/>
      <c r="BW2829" s="56"/>
      <c r="BX2829" s="56"/>
      <c r="BY2829" s="56"/>
      <c r="BZ2829" s="56"/>
      <c r="CA2829" s="56"/>
      <c r="CB2829" s="56"/>
      <c r="CC2829" s="56"/>
      <c r="CD2829" s="56"/>
      <c r="CE2829" s="56"/>
      <c r="CF2829" s="56"/>
      <c r="CG2829" s="56"/>
      <c r="CH2829" s="56"/>
      <c r="CI2829" s="56"/>
      <c r="CJ2829" s="56"/>
      <c r="CK2829" s="56"/>
      <c r="CL2829" s="56"/>
      <c r="CM2829" s="56"/>
      <c r="CN2829" s="56"/>
      <c r="CO2829" s="56"/>
      <c r="CP2829" s="56"/>
      <c r="CQ2829" s="56"/>
      <c r="CR2829" s="56"/>
      <c r="CS2829" s="58">
        <f>+AL2829+AT2829</f>
        <v>500</v>
      </c>
      <c r="CT2829" s="76">
        <f>+BA2829+BG2829+BM2829+BS2829+BY2829+CE2829+CK2829+CQ2829</f>
        <v>500</v>
      </c>
      <c r="CU2829" s="76">
        <f>+CS2829-CT2829</f>
        <v>0</v>
      </c>
      <c r="CV2829" s="81">
        <f>+AE2829-AL2829-AT2829</f>
        <v>1500</v>
      </c>
      <c r="CW2829" s="56"/>
      <c r="CX2829" s="56"/>
      <c r="CY2829" s="56"/>
    </row>
    <row r="2830" spans="1:103" s="70" customFormat="1">
      <c r="A2830" s="70" t="s">
        <v>925</v>
      </c>
      <c r="B2830" s="13">
        <v>92</v>
      </c>
      <c r="C2830" s="15" t="s">
        <v>402</v>
      </c>
      <c r="D2830" s="15" t="s">
        <v>403</v>
      </c>
      <c r="E2830" s="13"/>
      <c r="F2830" s="13"/>
      <c r="G2830" s="13" t="s">
        <v>267</v>
      </c>
      <c r="H2830" s="13">
        <v>1</v>
      </c>
      <c r="I2830" s="55">
        <v>95.82</v>
      </c>
      <c r="J2830" s="55">
        <v>30999</v>
      </c>
      <c r="K2830" s="15">
        <v>0</v>
      </c>
      <c r="L2830" s="15" t="s">
        <v>41</v>
      </c>
      <c r="M2830" s="62" t="s">
        <v>14</v>
      </c>
      <c r="N2830" s="62" t="s">
        <v>187</v>
      </c>
      <c r="O2830" s="56" t="s">
        <v>886</v>
      </c>
      <c r="P2830" s="56"/>
      <c r="Q2830" s="86"/>
      <c r="R2830" s="56"/>
      <c r="S2830" s="56" t="s">
        <v>465</v>
      </c>
      <c r="T2830" s="57" t="s">
        <v>267</v>
      </c>
      <c r="U2830" s="57">
        <v>1</v>
      </c>
      <c r="V2830" s="125">
        <v>95.82</v>
      </c>
      <c r="W2830" s="125" t="s">
        <v>1017</v>
      </c>
      <c r="X2830" s="65">
        <v>45529</v>
      </c>
      <c r="Y2830" s="127">
        <v>45554</v>
      </c>
      <c r="Z2830" s="69" t="s">
        <v>1080</v>
      </c>
      <c r="AA2830" s="324">
        <v>30000</v>
      </c>
      <c r="AB2830" s="62">
        <v>39</v>
      </c>
      <c r="AC2830" s="56">
        <v>2</v>
      </c>
      <c r="AD2830" s="65">
        <v>45677</v>
      </c>
      <c r="AE2830" s="58">
        <v>500</v>
      </c>
      <c r="AF2830" s="117"/>
      <c r="AG2830" s="56"/>
      <c r="AH2830" s="78"/>
      <c r="AI2830" s="78"/>
      <c r="AJ2830" s="78"/>
      <c r="AO2830" s="76"/>
      <c r="AP2830" s="76"/>
      <c r="AQ2830" s="76"/>
      <c r="AR2830" s="76"/>
      <c r="AS2830" s="58"/>
      <c r="AT2830" s="58"/>
      <c r="AU2830" s="58"/>
      <c r="AV2830" s="58"/>
      <c r="AW2830" s="56"/>
      <c r="AX2830" s="56"/>
      <c r="AY2830" s="56"/>
      <c r="AZ2830" s="56"/>
      <c r="BA2830" s="58"/>
      <c r="BB2830" s="58"/>
      <c r="BC2830" s="56"/>
      <c r="BD2830" s="56"/>
      <c r="BE2830" s="56"/>
      <c r="BF2830" s="56"/>
      <c r="BG2830" s="56"/>
      <c r="BH2830" s="56"/>
      <c r="BI2830" s="56"/>
      <c r="BJ2830" s="56"/>
      <c r="BK2830" s="56"/>
      <c r="BL2830" s="56"/>
      <c r="BM2830" s="56"/>
      <c r="BN2830" s="56"/>
      <c r="BO2830" s="56"/>
      <c r="BP2830" s="56"/>
      <c r="BQ2830" s="56"/>
      <c r="BR2830" s="56"/>
      <c r="BS2830" s="56"/>
      <c r="BT2830" s="56"/>
      <c r="BU2830" s="56"/>
      <c r="BV2830" s="56"/>
      <c r="BW2830" s="56"/>
      <c r="BX2830" s="56"/>
      <c r="BY2830" s="56"/>
      <c r="BZ2830" s="56"/>
      <c r="CA2830" s="56"/>
      <c r="CB2830" s="56"/>
      <c r="CC2830" s="56"/>
      <c r="CD2830" s="56"/>
      <c r="CE2830" s="56"/>
      <c r="CF2830" s="56"/>
      <c r="CG2830" s="56"/>
      <c r="CH2830" s="56"/>
      <c r="CI2830" s="56"/>
      <c r="CJ2830" s="56"/>
      <c r="CK2830" s="56"/>
      <c r="CL2830" s="56"/>
      <c r="CM2830" s="56"/>
      <c r="CN2830" s="56"/>
      <c r="CO2830" s="56"/>
      <c r="CP2830" s="56"/>
      <c r="CQ2830" s="56"/>
      <c r="CR2830" s="56"/>
      <c r="CS2830" s="58">
        <f>+AL2830+AT2830</f>
        <v>0</v>
      </c>
      <c r="CT2830" s="76">
        <f>+BA2830+BG2830+BM2830+BS2830+BY2830+CE2830+CK2830+CQ2830</f>
        <v>0</v>
      </c>
      <c r="CU2830" s="76">
        <f>+CS2830-CT2830</f>
        <v>0</v>
      </c>
      <c r="CV2830" s="81">
        <f>+AE2830-AL2830-AT2830</f>
        <v>500</v>
      </c>
      <c r="CW2830" s="56"/>
      <c r="CX2830" s="56"/>
      <c r="CY2830" s="56"/>
    </row>
    <row r="2831" spans="1:103" s="70" customFormat="1">
      <c r="A2831" s="70" t="s">
        <v>925</v>
      </c>
      <c r="B2831" s="13">
        <v>92</v>
      </c>
      <c r="C2831" s="15" t="s">
        <v>402</v>
      </c>
      <c r="D2831" s="15" t="s">
        <v>403</v>
      </c>
      <c r="E2831" s="13"/>
      <c r="F2831" s="13"/>
      <c r="G2831" s="13" t="s">
        <v>267</v>
      </c>
      <c r="H2831" s="13">
        <v>1</v>
      </c>
      <c r="I2831" s="55">
        <v>95.82</v>
      </c>
      <c r="J2831" s="55">
        <v>30999</v>
      </c>
      <c r="K2831" s="15">
        <v>0</v>
      </c>
      <c r="L2831" s="15" t="s">
        <v>41</v>
      </c>
      <c r="M2831" s="62" t="s">
        <v>14</v>
      </c>
      <c r="N2831" s="62" t="s">
        <v>187</v>
      </c>
      <c r="O2831" s="56" t="s">
        <v>886</v>
      </c>
      <c r="P2831" s="56"/>
      <c r="Q2831" s="86"/>
      <c r="R2831" s="56"/>
      <c r="S2831" s="56" t="s">
        <v>465</v>
      </c>
      <c r="T2831" s="57" t="s">
        <v>267</v>
      </c>
      <c r="U2831" s="57">
        <v>1</v>
      </c>
      <c r="V2831" s="125">
        <v>95.82</v>
      </c>
      <c r="W2831" s="125" t="s">
        <v>1017</v>
      </c>
      <c r="X2831" s="65">
        <v>45529</v>
      </c>
      <c r="Y2831" s="127">
        <v>45554</v>
      </c>
      <c r="Z2831" s="69" t="s">
        <v>1080</v>
      </c>
      <c r="AA2831" s="324">
        <v>30000</v>
      </c>
      <c r="AB2831" s="62">
        <v>39</v>
      </c>
      <c r="AC2831" s="56">
        <v>3</v>
      </c>
      <c r="AD2831" s="65">
        <v>45708</v>
      </c>
      <c r="AE2831" s="58">
        <v>500</v>
      </c>
      <c r="AF2831" s="117"/>
      <c r="AG2831" s="56"/>
      <c r="AH2831" s="78"/>
      <c r="AI2831" s="78"/>
      <c r="AJ2831" s="78"/>
      <c r="AO2831" s="76"/>
      <c r="AP2831" s="76"/>
      <c r="AQ2831" s="76"/>
      <c r="AR2831" s="76"/>
      <c r="AS2831" s="58"/>
      <c r="AT2831" s="58"/>
      <c r="AU2831" s="58"/>
      <c r="AV2831" s="58"/>
      <c r="AW2831" s="56"/>
      <c r="AX2831" s="56"/>
      <c r="AY2831" s="56"/>
      <c r="AZ2831" s="56"/>
      <c r="BA2831" s="58"/>
      <c r="BB2831" s="58"/>
      <c r="BC2831" s="56"/>
      <c r="BD2831" s="56"/>
      <c r="BE2831" s="56"/>
      <c r="BF2831" s="56"/>
      <c r="BG2831" s="56"/>
      <c r="BH2831" s="56"/>
      <c r="BI2831" s="56"/>
      <c r="BJ2831" s="56"/>
      <c r="BK2831" s="56"/>
      <c r="BL2831" s="56"/>
      <c r="BM2831" s="56"/>
      <c r="BN2831" s="56"/>
      <c r="BO2831" s="56"/>
      <c r="BP2831" s="56"/>
      <c r="BQ2831" s="56"/>
      <c r="BR2831" s="56"/>
      <c r="BS2831" s="56"/>
      <c r="BT2831" s="56"/>
      <c r="BU2831" s="56"/>
      <c r="BV2831" s="56"/>
      <c r="BW2831" s="56"/>
      <c r="BX2831" s="56"/>
      <c r="BY2831" s="56"/>
      <c r="BZ2831" s="56"/>
      <c r="CA2831" s="56"/>
      <c r="CB2831" s="56"/>
      <c r="CC2831" s="56"/>
      <c r="CD2831" s="56"/>
      <c r="CE2831" s="56"/>
      <c r="CF2831" s="56"/>
      <c r="CG2831" s="56"/>
      <c r="CH2831" s="56"/>
      <c r="CI2831" s="56"/>
      <c r="CJ2831" s="56"/>
      <c r="CK2831" s="56"/>
      <c r="CL2831" s="56"/>
      <c r="CM2831" s="56"/>
      <c r="CN2831" s="56"/>
      <c r="CO2831" s="56"/>
      <c r="CP2831" s="56"/>
      <c r="CQ2831" s="56"/>
      <c r="CR2831" s="56"/>
      <c r="CS2831" s="58">
        <f>+AL2831+AT2831</f>
        <v>0</v>
      </c>
      <c r="CT2831" s="76">
        <f>+BA2831+BG2831+BM2831+BS2831+BY2831+CE2831+CK2831+CQ2831</f>
        <v>0</v>
      </c>
      <c r="CU2831" s="76">
        <f>+CS2831-CT2831</f>
        <v>0</v>
      </c>
      <c r="CV2831" s="81">
        <f>+AE2831-AL2831-AT2831</f>
        <v>500</v>
      </c>
      <c r="CW2831" s="56"/>
      <c r="CX2831" s="56"/>
      <c r="CY2831" s="56"/>
    </row>
    <row r="2832" spans="1:103" s="70" customFormat="1">
      <c r="A2832" s="70" t="s">
        <v>925</v>
      </c>
      <c r="B2832" s="13">
        <v>92</v>
      </c>
      <c r="C2832" s="15" t="s">
        <v>402</v>
      </c>
      <c r="D2832" s="15" t="s">
        <v>403</v>
      </c>
      <c r="E2832" s="13"/>
      <c r="F2832" s="13"/>
      <c r="G2832" s="13" t="s">
        <v>267</v>
      </c>
      <c r="H2832" s="13">
        <v>1</v>
      </c>
      <c r="I2832" s="55">
        <v>95.82</v>
      </c>
      <c r="J2832" s="55">
        <v>30999</v>
      </c>
      <c r="K2832" s="15">
        <v>0</v>
      </c>
      <c r="L2832" s="15" t="s">
        <v>41</v>
      </c>
      <c r="M2832" s="62" t="s">
        <v>14</v>
      </c>
      <c r="N2832" s="62" t="s">
        <v>187</v>
      </c>
      <c r="O2832" s="56" t="s">
        <v>886</v>
      </c>
      <c r="P2832" s="56"/>
      <c r="Q2832" s="86"/>
      <c r="R2832" s="56"/>
      <c r="S2832" s="56" t="s">
        <v>465</v>
      </c>
      <c r="T2832" s="57" t="s">
        <v>267</v>
      </c>
      <c r="U2832" s="57">
        <v>1</v>
      </c>
      <c r="V2832" s="125">
        <v>95.82</v>
      </c>
      <c r="W2832" s="125" t="s">
        <v>1017</v>
      </c>
      <c r="X2832" s="65">
        <v>45529</v>
      </c>
      <c r="Y2832" s="127">
        <v>45554</v>
      </c>
      <c r="Z2832" s="69" t="s">
        <v>1080</v>
      </c>
      <c r="AA2832" s="324">
        <v>30000</v>
      </c>
      <c r="AB2832" s="62">
        <v>39</v>
      </c>
      <c r="AC2832" s="56">
        <v>4</v>
      </c>
      <c r="AD2832" s="65">
        <v>45736</v>
      </c>
      <c r="AE2832" s="58">
        <v>500</v>
      </c>
      <c r="AF2832" s="117"/>
      <c r="AG2832" s="56"/>
      <c r="AH2832" s="78"/>
      <c r="AI2832" s="78"/>
      <c r="AJ2832" s="78"/>
      <c r="AO2832" s="76"/>
      <c r="AP2832" s="76"/>
      <c r="AQ2832" s="76"/>
      <c r="AR2832" s="76"/>
      <c r="AS2832" s="58"/>
      <c r="AT2832" s="58"/>
      <c r="AU2832" s="58"/>
      <c r="AV2832" s="58"/>
      <c r="AW2832" s="56"/>
      <c r="AX2832" s="56"/>
      <c r="AY2832" s="56"/>
      <c r="AZ2832" s="56"/>
      <c r="BA2832" s="58"/>
      <c r="BB2832" s="58"/>
      <c r="BC2832" s="56"/>
      <c r="BD2832" s="56"/>
      <c r="BE2832" s="56"/>
      <c r="BF2832" s="56"/>
      <c r="BG2832" s="56"/>
      <c r="BH2832" s="56"/>
      <c r="BI2832" s="56"/>
      <c r="BJ2832" s="56"/>
      <c r="BK2832" s="56"/>
      <c r="BL2832" s="56"/>
      <c r="BM2832" s="56"/>
      <c r="BN2832" s="56"/>
      <c r="BO2832" s="56"/>
      <c r="BP2832" s="56"/>
      <c r="BQ2832" s="56"/>
      <c r="BR2832" s="56"/>
      <c r="BS2832" s="56"/>
      <c r="BT2832" s="56"/>
      <c r="BU2832" s="56"/>
      <c r="BV2832" s="56"/>
      <c r="BW2832" s="56"/>
      <c r="BX2832" s="56"/>
      <c r="BY2832" s="56"/>
      <c r="BZ2832" s="56"/>
      <c r="CA2832" s="56"/>
      <c r="CB2832" s="56"/>
      <c r="CC2832" s="56"/>
      <c r="CD2832" s="56"/>
      <c r="CE2832" s="56"/>
      <c r="CF2832" s="56"/>
      <c r="CG2832" s="56"/>
      <c r="CH2832" s="56"/>
      <c r="CI2832" s="56"/>
      <c r="CJ2832" s="56"/>
      <c r="CK2832" s="56"/>
      <c r="CL2832" s="56"/>
      <c r="CM2832" s="56"/>
      <c r="CN2832" s="56"/>
      <c r="CO2832" s="56"/>
      <c r="CP2832" s="56"/>
      <c r="CQ2832" s="56"/>
      <c r="CR2832" s="56"/>
      <c r="CS2832" s="58">
        <f>+AL2832+AT2832</f>
        <v>0</v>
      </c>
      <c r="CT2832" s="76">
        <f>+BA2832+BG2832+BM2832+BS2832+BY2832+CE2832+CK2832+CQ2832</f>
        <v>0</v>
      </c>
      <c r="CU2832" s="76">
        <f>+CS2832-CT2832</f>
        <v>0</v>
      </c>
      <c r="CV2832" s="81">
        <f>+AE2832-AL2832-AT2832</f>
        <v>500</v>
      </c>
      <c r="CW2832" s="56"/>
      <c r="CX2832" s="56"/>
      <c r="CY2832" s="56"/>
    </row>
    <row r="2833" spans="1:103" s="70" customFormat="1">
      <c r="A2833" s="70" t="s">
        <v>925</v>
      </c>
      <c r="B2833" s="13">
        <v>92</v>
      </c>
      <c r="C2833" s="15" t="s">
        <v>402</v>
      </c>
      <c r="D2833" s="15" t="s">
        <v>403</v>
      </c>
      <c r="E2833" s="13"/>
      <c r="F2833" s="13"/>
      <c r="G2833" s="13" t="s">
        <v>267</v>
      </c>
      <c r="H2833" s="13">
        <v>1</v>
      </c>
      <c r="I2833" s="55">
        <v>95.82</v>
      </c>
      <c r="J2833" s="55">
        <v>30999</v>
      </c>
      <c r="K2833" s="15">
        <v>0</v>
      </c>
      <c r="L2833" s="15" t="s">
        <v>41</v>
      </c>
      <c r="M2833" s="62" t="s">
        <v>14</v>
      </c>
      <c r="N2833" s="62" t="s">
        <v>187</v>
      </c>
      <c r="O2833" s="56" t="s">
        <v>886</v>
      </c>
      <c r="P2833" s="56"/>
      <c r="Q2833" s="86"/>
      <c r="R2833" s="56"/>
      <c r="S2833" s="56" t="s">
        <v>465</v>
      </c>
      <c r="T2833" s="57" t="s">
        <v>267</v>
      </c>
      <c r="U2833" s="57">
        <v>1</v>
      </c>
      <c r="V2833" s="125">
        <v>95.82</v>
      </c>
      <c r="W2833" s="125" t="s">
        <v>1017</v>
      </c>
      <c r="X2833" s="65">
        <v>45529</v>
      </c>
      <c r="Y2833" s="127">
        <v>45554</v>
      </c>
      <c r="Z2833" s="69" t="s">
        <v>1080</v>
      </c>
      <c r="AA2833" s="324">
        <v>30000</v>
      </c>
      <c r="AB2833" s="62">
        <v>39</v>
      </c>
      <c r="AC2833" s="56">
        <v>5</v>
      </c>
      <c r="AD2833" s="65">
        <v>45767</v>
      </c>
      <c r="AE2833" s="58">
        <v>500</v>
      </c>
      <c r="AF2833" s="117"/>
      <c r="AG2833" s="56"/>
      <c r="AH2833" s="78"/>
      <c r="AI2833" s="78"/>
      <c r="AJ2833" s="78"/>
      <c r="AO2833" s="76"/>
      <c r="AP2833" s="76"/>
      <c r="AQ2833" s="76"/>
      <c r="AR2833" s="76"/>
      <c r="AS2833" s="58"/>
      <c r="AT2833" s="58"/>
      <c r="AU2833" s="58"/>
      <c r="AV2833" s="58"/>
      <c r="AW2833" s="56"/>
      <c r="AX2833" s="56"/>
      <c r="AY2833" s="56"/>
      <c r="AZ2833" s="56"/>
      <c r="BA2833" s="58"/>
      <c r="BB2833" s="58"/>
      <c r="BC2833" s="56"/>
      <c r="BD2833" s="56"/>
      <c r="BE2833" s="56"/>
      <c r="BF2833" s="56"/>
      <c r="BG2833" s="56"/>
      <c r="BH2833" s="56"/>
      <c r="BI2833" s="56"/>
      <c r="BJ2833" s="56"/>
      <c r="BK2833" s="56"/>
      <c r="BL2833" s="56"/>
      <c r="BM2833" s="56"/>
      <c r="BN2833" s="56"/>
      <c r="BO2833" s="56"/>
      <c r="BP2833" s="56"/>
      <c r="BQ2833" s="56"/>
      <c r="BR2833" s="56"/>
      <c r="BS2833" s="56"/>
      <c r="BT2833" s="56"/>
      <c r="BU2833" s="56"/>
      <c r="BV2833" s="56"/>
      <c r="BW2833" s="56"/>
      <c r="BX2833" s="56"/>
      <c r="BY2833" s="56"/>
      <c r="BZ2833" s="56"/>
      <c r="CA2833" s="56"/>
      <c r="CB2833" s="56"/>
      <c r="CC2833" s="56"/>
      <c r="CD2833" s="56"/>
      <c r="CE2833" s="56"/>
      <c r="CF2833" s="56"/>
      <c r="CG2833" s="56"/>
      <c r="CH2833" s="56"/>
      <c r="CI2833" s="56"/>
      <c r="CJ2833" s="56"/>
      <c r="CK2833" s="56"/>
      <c r="CL2833" s="56"/>
      <c r="CM2833" s="56"/>
      <c r="CN2833" s="56"/>
      <c r="CO2833" s="56"/>
      <c r="CP2833" s="56"/>
      <c r="CQ2833" s="56"/>
      <c r="CR2833" s="56"/>
      <c r="CS2833" s="58">
        <f>+AL2833+AT2833</f>
        <v>0</v>
      </c>
      <c r="CT2833" s="76">
        <f>+BA2833+BG2833+BM2833+BS2833+BY2833+CE2833+CK2833+CQ2833</f>
        <v>0</v>
      </c>
      <c r="CU2833" s="76">
        <f>+CS2833-CT2833</f>
        <v>0</v>
      </c>
      <c r="CV2833" s="81">
        <f>+AE2833-AL2833-AT2833</f>
        <v>500</v>
      </c>
      <c r="CW2833" s="56"/>
      <c r="CX2833" s="56"/>
      <c r="CY2833" s="56"/>
    </row>
    <row r="2834" spans="1:103" s="70" customFormat="1">
      <c r="A2834" s="70" t="s">
        <v>925</v>
      </c>
      <c r="B2834" s="13">
        <v>92</v>
      </c>
      <c r="C2834" s="15" t="s">
        <v>402</v>
      </c>
      <c r="D2834" s="15" t="s">
        <v>403</v>
      </c>
      <c r="E2834" s="13"/>
      <c r="F2834" s="13"/>
      <c r="G2834" s="13" t="s">
        <v>267</v>
      </c>
      <c r="H2834" s="13">
        <v>1</v>
      </c>
      <c r="I2834" s="55">
        <v>95.82</v>
      </c>
      <c r="J2834" s="55">
        <v>30999</v>
      </c>
      <c r="K2834" s="15">
        <v>0</v>
      </c>
      <c r="L2834" s="15" t="s">
        <v>41</v>
      </c>
      <c r="M2834" s="62" t="s">
        <v>14</v>
      </c>
      <c r="N2834" s="62" t="s">
        <v>187</v>
      </c>
      <c r="O2834" s="56" t="s">
        <v>886</v>
      </c>
      <c r="P2834" s="56"/>
      <c r="Q2834" s="86"/>
      <c r="R2834" s="56"/>
      <c r="S2834" s="56" t="s">
        <v>465</v>
      </c>
      <c r="T2834" s="13" t="s">
        <v>267</v>
      </c>
      <c r="U2834" s="13">
        <v>1</v>
      </c>
      <c r="V2834" s="13">
        <v>95.82</v>
      </c>
      <c r="W2834" s="125" t="s">
        <v>1017</v>
      </c>
      <c r="X2834" s="65">
        <v>45529</v>
      </c>
      <c r="Y2834" s="127">
        <v>45554</v>
      </c>
      <c r="Z2834" s="69" t="s">
        <v>1080</v>
      </c>
      <c r="AA2834" s="324">
        <v>30000</v>
      </c>
      <c r="AB2834" s="62">
        <v>39</v>
      </c>
      <c r="AC2834" s="56">
        <v>6</v>
      </c>
      <c r="AD2834" s="65">
        <v>45797</v>
      </c>
      <c r="AE2834" s="58">
        <v>500</v>
      </c>
      <c r="AF2834" s="117"/>
      <c r="AG2834" s="56"/>
      <c r="AH2834" s="78"/>
      <c r="AI2834" s="78"/>
      <c r="AJ2834" s="78"/>
      <c r="AO2834" s="76"/>
      <c r="AP2834" s="76"/>
      <c r="AQ2834" s="76"/>
      <c r="AR2834" s="76"/>
      <c r="AS2834" s="58"/>
      <c r="AT2834" s="58"/>
      <c r="AU2834" s="58"/>
      <c r="AV2834" s="58"/>
      <c r="AW2834" s="56"/>
      <c r="AX2834" s="56"/>
      <c r="AY2834" s="56"/>
      <c r="AZ2834" s="56"/>
      <c r="BA2834" s="58"/>
      <c r="BB2834" s="58"/>
      <c r="BC2834" s="56"/>
      <c r="BD2834" s="56"/>
      <c r="BE2834" s="56"/>
      <c r="BF2834" s="56"/>
      <c r="BG2834" s="56"/>
      <c r="BH2834" s="56"/>
      <c r="BI2834" s="56"/>
      <c r="BJ2834" s="56"/>
      <c r="BK2834" s="56"/>
      <c r="BL2834" s="56"/>
      <c r="BM2834" s="56"/>
      <c r="BN2834" s="56"/>
      <c r="BO2834" s="56"/>
      <c r="BP2834" s="56"/>
      <c r="BQ2834" s="56"/>
      <c r="BR2834" s="56"/>
      <c r="BS2834" s="56"/>
      <c r="BT2834" s="56"/>
      <c r="BU2834" s="56"/>
      <c r="BV2834" s="56"/>
      <c r="BW2834" s="56"/>
      <c r="BX2834" s="56"/>
      <c r="BY2834" s="56"/>
      <c r="BZ2834" s="56"/>
      <c r="CA2834" s="56"/>
      <c r="CB2834" s="56"/>
      <c r="CC2834" s="56"/>
      <c r="CD2834" s="56"/>
      <c r="CE2834" s="56"/>
      <c r="CF2834" s="56"/>
      <c r="CG2834" s="56"/>
      <c r="CH2834" s="56"/>
      <c r="CI2834" s="56"/>
      <c r="CJ2834" s="56"/>
      <c r="CK2834" s="56"/>
      <c r="CL2834" s="56"/>
      <c r="CM2834" s="56"/>
      <c r="CN2834" s="56"/>
      <c r="CO2834" s="56"/>
      <c r="CP2834" s="56"/>
      <c r="CQ2834" s="56"/>
      <c r="CR2834" s="56"/>
      <c r="CS2834" s="58">
        <f>+AL2834+AT2834</f>
        <v>0</v>
      </c>
      <c r="CT2834" s="76">
        <f>+BA2834+BG2834+BM2834+BS2834+BY2834+CE2834+CK2834+CQ2834</f>
        <v>0</v>
      </c>
      <c r="CU2834" s="76">
        <f>+CS2834-CT2834</f>
        <v>0</v>
      </c>
      <c r="CV2834" s="81">
        <f>+AE2834-AL2834-AT2834</f>
        <v>500</v>
      </c>
      <c r="CW2834" s="56"/>
      <c r="CX2834" s="56"/>
      <c r="CY2834" s="56"/>
    </row>
    <row r="2835" spans="1:103" s="70" customFormat="1">
      <c r="A2835" s="70" t="s">
        <v>925</v>
      </c>
      <c r="B2835" s="13">
        <v>92</v>
      </c>
      <c r="C2835" s="15" t="s">
        <v>402</v>
      </c>
      <c r="D2835" s="15" t="s">
        <v>403</v>
      </c>
      <c r="E2835" s="13"/>
      <c r="F2835" s="13"/>
      <c r="G2835" s="13" t="s">
        <v>267</v>
      </c>
      <c r="H2835" s="13">
        <v>1</v>
      </c>
      <c r="I2835" s="55">
        <v>95.82</v>
      </c>
      <c r="J2835" s="55">
        <v>30999</v>
      </c>
      <c r="K2835" s="15">
        <v>0</v>
      </c>
      <c r="L2835" s="15" t="s">
        <v>41</v>
      </c>
      <c r="M2835" s="62" t="s">
        <v>14</v>
      </c>
      <c r="N2835" s="62" t="s">
        <v>187</v>
      </c>
      <c r="O2835" s="56" t="s">
        <v>886</v>
      </c>
      <c r="P2835" s="56"/>
      <c r="Q2835" s="86"/>
      <c r="R2835" s="56"/>
      <c r="S2835" s="56" t="s">
        <v>465</v>
      </c>
      <c r="T2835" s="13" t="s">
        <v>267</v>
      </c>
      <c r="U2835" s="13">
        <v>1</v>
      </c>
      <c r="V2835" s="13">
        <v>95.82</v>
      </c>
      <c r="W2835" s="125" t="s">
        <v>1017</v>
      </c>
      <c r="X2835" s="65">
        <v>45529</v>
      </c>
      <c r="Y2835" s="127">
        <v>45554</v>
      </c>
      <c r="Z2835" s="69" t="s">
        <v>1080</v>
      </c>
      <c r="AA2835" s="324">
        <v>30000</v>
      </c>
      <c r="AB2835" s="62">
        <v>39</v>
      </c>
      <c r="AC2835" s="56">
        <v>7</v>
      </c>
      <c r="AD2835" s="65">
        <v>45828</v>
      </c>
      <c r="AE2835" s="58">
        <v>500</v>
      </c>
      <c r="AF2835" s="117"/>
      <c r="AG2835" s="56"/>
      <c r="AH2835" s="78"/>
      <c r="AI2835" s="78"/>
      <c r="AJ2835" s="78"/>
      <c r="AO2835" s="76"/>
      <c r="AP2835" s="76"/>
      <c r="AQ2835" s="76"/>
      <c r="AR2835" s="76"/>
      <c r="AS2835" s="58"/>
      <c r="AT2835" s="58"/>
      <c r="AU2835" s="58"/>
      <c r="AV2835" s="58"/>
      <c r="AW2835" s="56"/>
      <c r="AX2835" s="56"/>
      <c r="AY2835" s="56"/>
      <c r="AZ2835" s="56"/>
      <c r="BA2835" s="58"/>
      <c r="BB2835" s="58"/>
      <c r="BC2835" s="56"/>
      <c r="BD2835" s="56"/>
      <c r="BE2835" s="56"/>
      <c r="BF2835" s="56"/>
      <c r="BG2835" s="56"/>
      <c r="BH2835" s="56"/>
      <c r="BI2835" s="56"/>
      <c r="BJ2835" s="56"/>
      <c r="BK2835" s="56"/>
      <c r="BL2835" s="56"/>
      <c r="BM2835" s="56"/>
      <c r="BN2835" s="56"/>
      <c r="BO2835" s="56"/>
      <c r="BP2835" s="56"/>
      <c r="BQ2835" s="56"/>
      <c r="BR2835" s="56"/>
      <c r="BS2835" s="56"/>
      <c r="BT2835" s="56"/>
      <c r="BU2835" s="56"/>
      <c r="BV2835" s="56"/>
      <c r="BW2835" s="56"/>
      <c r="BX2835" s="56"/>
      <c r="BY2835" s="56"/>
      <c r="BZ2835" s="56"/>
      <c r="CA2835" s="56"/>
      <c r="CB2835" s="56"/>
      <c r="CC2835" s="56"/>
      <c r="CD2835" s="56"/>
      <c r="CE2835" s="56"/>
      <c r="CF2835" s="56"/>
      <c r="CG2835" s="56"/>
      <c r="CH2835" s="56"/>
      <c r="CI2835" s="56"/>
      <c r="CJ2835" s="56"/>
      <c r="CK2835" s="56"/>
      <c r="CL2835" s="56"/>
      <c r="CM2835" s="56"/>
      <c r="CN2835" s="56"/>
      <c r="CO2835" s="56"/>
      <c r="CP2835" s="56"/>
      <c r="CQ2835" s="56"/>
      <c r="CR2835" s="56"/>
      <c r="CS2835" s="58">
        <f>+AL2835+AT2835</f>
        <v>0</v>
      </c>
      <c r="CT2835" s="76">
        <f>+BA2835+BG2835+BM2835+BS2835+BY2835+CE2835+CK2835+CQ2835</f>
        <v>0</v>
      </c>
      <c r="CU2835" s="76">
        <f>+CS2835-CT2835</f>
        <v>0</v>
      </c>
      <c r="CV2835" s="81">
        <f>+AE2835-AL2835-AT2835</f>
        <v>500</v>
      </c>
      <c r="CW2835" s="56"/>
      <c r="CX2835" s="56"/>
      <c r="CY2835" s="56"/>
    </row>
    <row r="2836" spans="1:103" s="70" customFormat="1">
      <c r="A2836" s="70" t="s">
        <v>925</v>
      </c>
      <c r="B2836" s="13">
        <v>92</v>
      </c>
      <c r="C2836" s="15" t="s">
        <v>402</v>
      </c>
      <c r="D2836" s="15" t="s">
        <v>403</v>
      </c>
      <c r="E2836" s="13"/>
      <c r="F2836" s="13"/>
      <c r="G2836" s="13" t="s">
        <v>267</v>
      </c>
      <c r="H2836" s="13">
        <v>1</v>
      </c>
      <c r="I2836" s="55">
        <v>95.82</v>
      </c>
      <c r="J2836" s="55">
        <v>30999</v>
      </c>
      <c r="K2836" s="15">
        <v>0</v>
      </c>
      <c r="L2836" s="15" t="s">
        <v>41</v>
      </c>
      <c r="M2836" s="62" t="s">
        <v>14</v>
      </c>
      <c r="N2836" s="62" t="s">
        <v>187</v>
      </c>
      <c r="O2836" s="56" t="s">
        <v>886</v>
      </c>
      <c r="P2836" s="56"/>
      <c r="Q2836" s="86"/>
      <c r="R2836" s="56"/>
      <c r="S2836" s="56" t="s">
        <v>465</v>
      </c>
      <c r="T2836" s="13" t="s">
        <v>267</v>
      </c>
      <c r="U2836" s="13">
        <v>1</v>
      </c>
      <c r="V2836" s="13">
        <v>95.82</v>
      </c>
      <c r="W2836" s="125" t="s">
        <v>1017</v>
      </c>
      <c r="X2836" s="65">
        <v>45529</v>
      </c>
      <c r="Y2836" s="127">
        <v>45554</v>
      </c>
      <c r="Z2836" s="69" t="s">
        <v>1080</v>
      </c>
      <c r="AA2836" s="324">
        <v>30000</v>
      </c>
      <c r="AB2836" s="62">
        <v>39</v>
      </c>
      <c r="AC2836" s="56">
        <v>8</v>
      </c>
      <c r="AD2836" s="65">
        <v>45858</v>
      </c>
      <c r="AE2836" s="58">
        <v>500</v>
      </c>
      <c r="AF2836" s="117"/>
      <c r="AG2836" s="56"/>
      <c r="AH2836" s="78"/>
      <c r="AI2836" s="78"/>
      <c r="AJ2836" s="78"/>
      <c r="AO2836" s="76"/>
      <c r="AP2836" s="76"/>
      <c r="AQ2836" s="76"/>
      <c r="AR2836" s="76"/>
      <c r="AS2836" s="58"/>
      <c r="AT2836" s="58"/>
      <c r="AU2836" s="58"/>
      <c r="AV2836" s="58"/>
      <c r="AW2836" s="56"/>
      <c r="AX2836" s="56"/>
      <c r="AY2836" s="56"/>
      <c r="AZ2836" s="56"/>
      <c r="BA2836" s="58"/>
      <c r="BB2836" s="58"/>
      <c r="BC2836" s="56"/>
      <c r="BD2836" s="56"/>
      <c r="BE2836" s="56"/>
      <c r="BF2836" s="56"/>
      <c r="BG2836" s="56"/>
      <c r="BH2836" s="56"/>
      <c r="BI2836" s="56"/>
      <c r="BJ2836" s="56"/>
      <c r="BK2836" s="56"/>
      <c r="BL2836" s="56"/>
      <c r="BM2836" s="56"/>
      <c r="BN2836" s="56"/>
      <c r="BO2836" s="56"/>
      <c r="BP2836" s="56"/>
      <c r="BQ2836" s="56"/>
      <c r="BR2836" s="56"/>
      <c r="BS2836" s="56"/>
      <c r="BT2836" s="56"/>
      <c r="BU2836" s="56"/>
      <c r="BV2836" s="56"/>
      <c r="BW2836" s="56"/>
      <c r="BX2836" s="56"/>
      <c r="BY2836" s="56"/>
      <c r="BZ2836" s="56"/>
      <c r="CA2836" s="56"/>
      <c r="CB2836" s="56"/>
      <c r="CC2836" s="56"/>
      <c r="CD2836" s="56"/>
      <c r="CE2836" s="56"/>
      <c r="CF2836" s="56"/>
      <c r="CG2836" s="56"/>
      <c r="CH2836" s="56"/>
      <c r="CI2836" s="56"/>
      <c r="CJ2836" s="56"/>
      <c r="CK2836" s="56"/>
      <c r="CL2836" s="56"/>
      <c r="CM2836" s="56"/>
      <c r="CN2836" s="56"/>
      <c r="CO2836" s="56"/>
      <c r="CP2836" s="56"/>
      <c r="CQ2836" s="56"/>
      <c r="CR2836" s="56"/>
      <c r="CS2836" s="58">
        <f>+AL2836+AT2836</f>
        <v>0</v>
      </c>
      <c r="CT2836" s="76">
        <f>+BA2836+BG2836+BM2836+BS2836+BY2836+CE2836+CK2836+CQ2836</f>
        <v>0</v>
      </c>
      <c r="CU2836" s="76">
        <f>+CS2836-CT2836</f>
        <v>0</v>
      </c>
      <c r="CV2836" s="81">
        <f>+AE2836-AL2836-AT2836</f>
        <v>500</v>
      </c>
      <c r="CW2836" s="56"/>
      <c r="CX2836" s="56"/>
      <c r="CY2836" s="56"/>
    </row>
    <row r="2837" spans="1:103" s="70" customFormat="1">
      <c r="A2837" s="70" t="s">
        <v>925</v>
      </c>
      <c r="B2837" s="13">
        <v>92</v>
      </c>
      <c r="C2837" s="15" t="s">
        <v>402</v>
      </c>
      <c r="D2837" s="15" t="s">
        <v>403</v>
      </c>
      <c r="E2837" s="13"/>
      <c r="F2837" s="13"/>
      <c r="G2837" s="13" t="s">
        <v>267</v>
      </c>
      <c r="H2837" s="13">
        <v>1</v>
      </c>
      <c r="I2837" s="55">
        <v>95.82</v>
      </c>
      <c r="J2837" s="55">
        <v>30999</v>
      </c>
      <c r="K2837" s="15">
        <v>0</v>
      </c>
      <c r="L2837" s="15" t="s">
        <v>41</v>
      </c>
      <c r="M2837" s="62" t="s">
        <v>14</v>
      </c>
      <c r="N2837" s="62" t="s">
        <v>187</v>
      </c>
      <c r="O2837" s="56" t="s">
        <v>886</v>
      </c>
      <c r="P2837" s="56"/>
      <c r="Q2837" s="86"/>
      <c r="R2837" s="56"/>
      <c r="S2837" s="56" t="s">
        <v>465</v>
      </c>
      <c r="T2837" s="13" t="s">
        <v>267</v>
      </c>
      <c r="U2837" s="13">
        <v>1</v>
      </c>
      <c r="V2837" s="13">
        <v>95.82</v>
      </c>
      <c r="W2837" s="125" t="s">
        <v>1017</v>
      </c>
      <c r="X2837" s="65">
        <v>45529</v>
      </c>
      <c r="Y2837" s="127">
        <v>45554</v>
      </c>
      <c r="Z2837" s="69" t="s">
        <v>1080</v>
      </c>
      <c r="AA2837" s="324">
        <v>30000</v>
      </c>
      <c r="AB2837" s="62">
        <v>39</v>
      </c>
      <c r="AC2837" s="56">
        <v>9</v>
      </c>
      <c r="AD2837" s="65">
        <v>45889</v>
      </c>
      <c r="AE2837" s="58">
        <v>500</v>
      </c>
      <c r="AF2837" s="117"/>
      <c r="AG2837" s="56"/>
      <c r="AH2837" s="78"/>
      <c r="AI2837" s="78"/>
      <c r="AJ2837" s="78"/>
      <c r="AO2837" s="76"/>
      <c r="AP2837" s="76"/>
      <c r="AQ2837" s="76"/>
      <c r="AR2837" s="76"/>
      <c r="AS2837" s="58"/>
      <c r="AT2837" s="58"/>
      <c r="AU2837" s="58"/>
      <c r="AV2837" s="58"/>
      <c r="AW2837" s="65"/>
      <c r="AX2837" s="184"/>
      <c r="AY2837" s="56"/>
      <c r="AZ2837" s="56"/>
      <c r="BA2837" s="58"/>
      <c r="BB2837" s="58"/>
      <c r="BC2837" s="56"/>
      <c r="BD2837" s="56"/>
      <c r="BE2837" s="56"/>
      <c r="BF2837" s="56"/>
      <c r="BG2837" s="56"/>
      <c r="BH2837" s="56"/>
      <c r="BI2837" s="56"/>
      <c r="BJ2837" s="56"/>
      <c r="BK2837" s="56"/>
      <c r="BL2837" s="56"/>
      <c r="BM2837" s="56"/>
      <c r="BN2837" s="56"/>
      <c r="BO2837" s="56"/>
      <c r="BP2837" s="56"/>
      <c r="BQ2837" s="56"/>
      <c r="BR2837" s="56"/>
      <c r="BS2837" s="56"/>
      <c r="BT2837" s="56"/>
      <c r="BU2837" s="56"/>
      <c r="BV2837" s="56"/>
      <c r="BW2837" s="56"/>
      <c r="BX2837" s="56"/>
      <c r="BY2837" s="56"/>
      <c r="BZ2837" s="56"/>
      <c r="CA2837" s="56"/>
      <c r="CB2837" s="56"/>
      <c r="CC2837" s="56"/>
      <c r="CD2837" s="56"/>
      <c r="CE2837" s="56"/>
      <c r="CF2837" s="56"/>
      <c r="CG2837" s="56"/>
      <c r="CH2837" s="56"/>
      <c r="CI2837" s="56"/>
      <c r="CJ2837" s="56"/>
      <c r="CK2837" s="56"/>
      <c r="CL2837" s="56"/>
      <c r="CM2837" s="56"/>
      <c r="CN2837" s="56"/>
      <c r="CO2837" s="56"/>
      <c r="CP2837" s="56"/>
      <c r="CQ2837" s="56"/>
      <c r="CR2837" s="56"/>
      <c r="CS2837" s="58">
        <f>+AL2837+AT2837</f>
        <v>0</v>
      </c>
      <c r="CT2837" s="76">
        <f>+BA2837+BG2837+BM2837+BS2837+BY2837+CE2837+CK2837+CQ2837</f>
        <v>0</v>
      </c>
      <c r="CU2837" s="76">
        <f>+CS2837-CT2837</f>
        <v>0</v>
      </c>
      <c r="CV2837" s="81">
        <f>+AE2837-AL2837-AT2837</f>
        <v>500</v>
      </c>
      <c r="CW2837" s="56"/>
      <c r="CX2837" s="56"/>
      <c r="CY2837" s="56"/>
    </row>
    <row r="2838" spans="1:103" s="70" customFormat="1">
      <c r="A2838" s="70" t="s">
        <v>925</v>
      </c>
      <c r="B2838" s="13">
        <v>92</v>
      </c>
      <c r="C2838" s="15" t="s">
        <v>402</v>
      </c>
      <c r="D2838" s="15" t="s">
        <v>403</v>
      </c>
      <c r="E2838" s="13"/>
      <c r="F2838" s="13"/>
      <c r="G2838" s="13" t="s">
        <v>267</v>
      </c>
      <c r="H2838" s="13">
        <v>1</v>
      </c>
      <c r="I2838" s="55">
        <v>95.82</v>
      </c>
      <c r="J2838" s="55">
        <v>30999</v>
      </c>
      <c r="K2838" s="15">
        <v>0</v>
      </c>
      <c r="L2838" s="15" t="s">
        <v>41</v>
      </c>
      <c r="M2838" s="62" t="s">
        <v>14</v>
      </c>
      <c r="N2838" s="62" t="s">
        <v>187</v>
      </c>
      <c r="O2838" s="56" t="s">
        <v>886</v>
      </c>
      <c r="P2838" s="56"/>
      <c r="Q2838" s="86"/>
      <c r="R2838" s="56"/>
      <c r="S2838" s="56" t="s">
        <v>465</v>
      </c>
      <c r="T2838" s="13" t="s">
        <v>267</v>
      </c>
      <c r="U2838" s="13">
        <v>1</v>
      </c>
      <c r="V2838" s="13">
        <v>95.82</v>
      </c>
      <c r="W2838" s="125" t="s">
        <v>1017</v>
      </c>
      <c r="X2838" s="65">
        <v>45529</v>
      </c>
      <c r="Y2838" s="127">
        <v>45554</v>
      </c>
      <c r="Z2838" s="69" t="s">
        <v>1080</v>
      </c>
      <c r="AA2838" s="324">
        <v>30000</v>
      </c>
      <c r="AB2838" s="62">
        <v>39</v>
      </c>
      <c r="AC2838" s="56">
        <v>10</v>
      </c>
      <c r="AD2838" s="65">
        <v>45920</v>
      </c>
      <c r="AE2838" s="58">
        <v>500</v>
      </c>
      <c r="AF2838" s="117"/>
      <c r="AG2838" s="56"/>
      <c r="AH2838" s="78"/>
      <c r="AI2838" s="78"/>
      <c r="AJ2838" s="78"/>
      <c r="AO2838" s="76"/>
      <c r="AP2838" s="76"/>
      <c r="AQ2838" s="76"/>
      <c r="AR2838" s="76"/>
      <c r="AS2838" s="58"/>
      <c r="AT2838" s="58"/>
      <c r="AU2838" s="58"/>
      <c r="AV2838" s="58"/>
      <c r="AW2838" s="65"/>
      <c r="AX2838" s="56"/>
      <c r="AY2838" s="56"/>
      <c r="AZ2838" s="56"/>
      <c r="BA2838" s="58"/>
      <c r="BB2838" s="58"/>
      <c r="BC2838" s="56"/>
      <c r="BD2838" s="56"/>
      <c r="BE2838" s="56"/>
      <c r="BF2838" s="56"/>
      <c r="BG2838" s="56"/>
      <c r="BH2838" s="56"/>
      <c r="BI2838" s="56"/>
      <c r="BJ2838" s="56"/>
      <c r="BK2838" s="56"/>
      <c r="BL2838" s="56"/>
      <c r="BM2838" s="56"/>
      <c r="BN2838" s="56"/>
      <c r="BO2838" s="56"/>
      <c r="BP2838" s="56"/>
      <c r="BQ2838" s="56"/>
      <c r="BR2838" s="56"/>
      <c r="BS2838" s="56"/>
      <c r="BT2838" s="56"/>
      <c r="BU2838" s="56"/>
      <c r="BV2838" s="56"/>
      <c r="BW2838" s="56"/>
      <c r="BX2838" s="56"/>
      <c r="BY2838" s="56"/>
      <c r="BZ2838" s="56"/>
      <c r="CA2838" s="56"/>
      <c r="CB2838" s="56"/>
      <c r="CC2838" s="56"/>
      <c r="CD2838" s="56"/>
      <c r="CE2838" s="56"/>
      <c r="CF2838" s="56"/>
      <c r="CG2838" s="56"/>
      <c r="CH2838" s="56"/>
      <c r="CI2838" s="56"/>
      <c r="CJ2838" s="56"/>
      <c r="CK2838" s="56"/>
      <c r="CL2838" s="56"/>
      <c r="CM2838" s="56"/>
      <c r="CN2838" s="56"/>
      <c r="CO2838" s="56"/>
      <c r="CP2838" s="56"/>
      <c r="CQ2838" s="56"/>
      <c r="CR2838" s="56"/>
      <c r="CS2838" s="58">
        <f>+AL2838+AT2838</f>
        <v>0</v>
      </c>
      <c r="CT2838" s="76">
        <f>+BA2838+BG2838+BM2838+BS2838+BY2838+CE2838+CK2838+CQ2838</f>
        <v>0</v>
      </c>
      <c r="CU2838" s="76">
        <f>+CS2838-CT2838</f>
        <v>0</v>
      </c>
      <c r="CV2838" s="81">
        <f>+AE2838-AL2838-AT2838</f>
        <v>500</v>
      </c>
      <c r="CW2838" s="56"/>
      <c r="CX2838" s="56"/>
      <c r="CY2838" s="56"/>
    </row>
    <row r="2839" spans="1:103" s="70" customFormat="1">
      <c r="A2839" s="70" t="s">
        <v>925</v>
      </c>
      <c r="B2839" s="13">
        <v>92</v>
      </c>
      <c r="C2839" s="15" t="s">
        <v>402</v>
      </c>
      <c r="D2839" s="15" t="s">
        <v>403</v>
      </c>
      <c r="E2839" s="13"/>
      <c r="F2839" s="13"/>
      <c r="G2839" s="13" t="s">
        <v>267</v>
      </c>
      <c r="H2839" s="13">
        <v>1</v>
      </c>
      <c r="I2839" s="55">
        <v>95.82</v>
      </c>
      <c r="J2839" s="55">
        <v>30999</v>
      </c>
      <c r="K2839" s="15">
        <v>0</v>
      </c>
      <c r="L2839" s="15" t="s">
        <v>41</v>
      </c>
      <c r="M2839" s="62" t="s">
        <v>14</v>
      </c>
      <c r="N2839" s="62" t="s">
        <v>187</v>
      </c>
      <c r="O2839" s="56" t="s">
        <v>886</v>
      </c>
      <c r="P2839" s="56"/>
      <c r="Q2839" s="86"/>
      <c r="R2839" s="56"/>
      <c r="S2839" s="56" t="s">
        <v>465</v>
      </c>
      <c r="T2839" s="13" t="s">
        <v>267</v>
      </c>
      <c r="U2839" s="13">
        <v>1</v>
      </c>
      <c r="V2839" s="13">
        <v>95.82</v>
      </c>
      <c r="W2839" s="125" t="s">
        <v>1017</v>
      </c>
      <c r="X2839" s="65">
        <v>45529</v>
      </c>
      <c r="Y2839" s="127">
        <v>45554</v>
      </c>
      <c r="Z2839" s="69" t="s">
        <v>1080</v>
      </c>
      <c r="AA2839" s="324">
        <v>30000</v>
      </c>
      <c r="AB2839" s="62">
        <v>39</v>
      </c>
      <c r="AC2839" s="56">
        <v>11</v>
      </c>
      <c r="AD2839" s="65">
        <v>45950</v>
      </c>
      <c r="AE2839" s="58">
        <v>500</v>
      </c>
      <c r="AF2839" s="117"/>
      <c r="AG2839" s="56"/>
      <c r="AH2839" s="78"/>
      <c r="AI2839" s="78"/>
      <c r="AJ2839" s="78"/>
      <c r="AO2839" s="76"/>
      <c r="AP2839" s="76"/>
      <c r="AQ2839" s="76"/>
      <c r="AR2839" s="76"/>
      <c r="AS2839" s="58"/>
      <c r="AT2839" s="58"/>
      <c r="AU2839" s="58"/>
      <c r="AV2839" s="58"/>
      <c r="AW2839" s="56"/>
      <c r="AX2839" s="56"/>
      <c r="AY2839" s="56"/>
      <c r="AZ2839" s="56"/>
      <c r="BA2839" s="58"/>
      <c r="BB2839" s="58"/>
      <c r="BC2839" s="56"/>
      <c r="BD2839" s="56"/>
      <c r="BE2839" s="56"/>
      <c r="BF2839" s="56"/>
      <c r="BG2839" s="56"/>
      <c r="BH2839" s="56"/>
      <c r="BI2839" s="56"/>
      <c r="BJ2839" s="56"/>
      <c r="BK2839" s="56"/>
      <c r="BL2839" s="56"/>
      <c r="BM2839" s="56"/>
      <c r="BN2839" s="56"/>
      <c r="BO2839" s="56"/>
      <c r="BP2839" s="56"/>
      <c r="BQ2839" s="56"/>
      <c r="BR2839" s="56"/>
      <c r="BS2839" s="56"/>
      <c r="BT2839" s="56"/>
      <c r="BU2839" s="56"/>
      <c r="BV2839" s="56"/>
      <c r="BW2839" s="56"/>
      <c r="BX2839" s="56"/>
      <c r="BY2839" s="56"/>
      <c r="BZ2839" s="56"/>
      <c r="CA2839" s="56"/>
      <c r="CB2839" s="56"/>
      <c r="CC2839" s="56"/>
      <c r="CD2839" s="56"/>
      <c r="CE2839" s="56"/>
      <c r="CF2839" s="56"/>
      <c r="CG2839" s="56"/>
      <c r="CH2839" s="56"/>
      <c r="CI2839" s="56"/>
      <c r="CJ2839" s="56"/>
      <c r="CK2839" s="56"/>
      <c r="CL2839" s="56"/>
      <c r="CM2839" s="56"/>
      <c r="CN2839" s="56"/>
      <c r="CO2839" s="56"/>
      <c r="CP2839" s="56"/>
      <c r="CQ2839" s="56"/>
      <c r="CR2839" s="56"/>
      <c r="CS2839" s="58">
        <f>+AL2839+AT2839</f>
        <v>0</v>
      </c>
      <c r="CT2839" s="76">
        <f>+BA2839+BG2839+BM2839+BS2839+BY2839+CE2839+CK2839+CQ2839</f>
        <v>0</v>
      </c>
      <c r="CU2839" s="76">
        <f>+CS2839-CT2839</f>
        <v>0</v>
      </c>
      <c r="CV2839" s="81">
        <f>+AE2839-AL2839-AT2839</f>
        <v>500</v>
      </c>
      <c r="CW2839" s="56"/>
      <c r="CX2839" s="56"/>
      <c r="CY2839" s="56"/>
    </row>
    <row r="2840" spans="1:103" s="70" customFormat="1">
      <c r="A2840" s="70" t="s">
        <v>925</v>
      </c>
      <c r="B2840" s="13">
        <v>92</v>
      </c>
      <c r="C2840" s="15" t="s">
        <v>402</v>
      </c>
      <c r="D2840" s="15" t="s">
        <v>403</v>
      </c>
      <c r="E2840" s="13"/>
      <c r="F2840" s="13"/>
      <c r="G2840" s="13" t="s">
        <v>267</v>
      </c>
      <c r="H2840" s="13">
        <v>1</v>
      </c>
      <c r="I2840" s="55">
        <v>95.82</v>
      </c>
      <c r="J2840" s="55">
        <v>30999</v>
      </c>
      <c r="K2840" s="15">
        <v>0</v>
      </c>
      <c r="L2840" s="15" t="s">
        <v>41</v>
      </c>
      <c r="M2840" s="62" t="s">
        <v>14</v>
      </c>
      <c r="N2840" s="62" t="s">
        <v>187</v>
      </c>
      <c r="O2840" s="56" t="s">
        <v>886</v>
      </c>
      <c r="P2840" s="56"/>
      <c r="Q2840" s="86"/>
      <c r="R2840" s="56"/>
      <c r="S2840" s="56" t="s">
        <v>465</v>
      </c>
      <c r="T2840" s="13" t="s">
        <v>267</v>
      </c>
      <c r="U2840" s="13">
        <v>1</v>
      </c>
      <c r="V2840" s="13">
        <v>95.82</v>
      </c>
      <c r="W2840" s="125" t="s">
        <v>1017</v>
      </c>
      <c r="X2840" s="65">
        <v>45529</v>
      </c>
      <c r="Y2840" s="127">
        <v>45554</v>
      </c>
      <c r="Z2840" s="69" t="s">
        <v>1080</v>
      </c>
      <c r="AA2840" s="324">
        <v>30000</v>
      </c>
      <c r="AB2840" s="62">
        <v>39</v>
      </c>
      <c r="AC2840" s="56">
        <v>12</v>
      </c>
      <c r="AD2840" s="65">
        <v>45981</v>
      </c>
      <c r="AE2840" s="58">
        <v>500</v>
      </c>
      <c r="AF2840" s="117"/>
      <c r="AG2840" s="56"/>
      <c r="AH2840" s="78"/>
      <c r="AI2840" s="78"/>
      <c r="AJ2840" s="78"/>
      <c r="AO2840" s="76"/>
      <c r="AP2840" s="76"/>
      <c r="AQ2840" s="76"/>
      <c r="AR2840" s="76"/>
      <c r="AS2840" s="58"/>
      <c r="AT2840" s="58"/>
      <c r="AU2840" s="58"/>
      <c r="AV2840" s="58"/>
      <c r="AW2840" s="56"/>
      <c r="AX2840" s="56"/>
      <c r="AY2840" s="56"/>
      <c r="AZ2840" s="56"/>
      <c r="BA2840" s="58"/>
      <c r="BB2840" s="58"/>
      <c r="BC2840" s="56"/>
      <c r="BD2840" s="56"/>
      <c r="BE2840" s="56"/>
      <c r="BF2840" s="56"/>
      <c r="BG2840" s="56"/>
      <c r="BH2840" s="56"/>
      <c r="BI2840" s="56"/>
      <c r="BJ2840" s="56"/>
      <c r="BK2840" s="56"/>
      <c r="BL2840" s="56"/>
      <c r="BM2840" s="56"/>
      <c r="BN2840" s="56"/>
      <c r="BO2840" s="56"/>
      <c r="BP2840" s="56"/>
      <c r="BQ2840" s="56"/>
      <c r="BR2840" s="56"/>
      <c r="BS2840" s="56"/>
      <c r="BT2840" s="56"/>
      <c r="BU2840" s="56"/>
      <c r="BV2840" s="56"/>
      <c r="BW2840" s="56"/>
      <c r="BX2840" s="56"/>
      <c r="BY2840" s="56"/>
      <c r="BZ2840" s="56"/>
      <c r="CA2840" s="56"/>
      <c r="CB2840" s="56"/>
      <c r="CC2840" s="56"/>
      <c r="CD2840" s="56"/>
      <c r="CE2840" s="56"/>
      <c r="CF2840" s="56"/>
      <c r="CG2840" s="56"/>
      <c r="CH2840" s="56"/>
      <c r="CI2840" s="56"/>
      <c r="CJ2840" s="56"/>
      <c r="CK2840" s="56"/>
      <c r="CL2840" s="56"/>
      <c r="CM2840" s="56"/>
      <c r="CN2840" s="56"/>
      <c r="CO2840" s="56"/>
      <c r="CP2840" s="56"/>
      <c r="CQ2840" s="56"/>
      <c r="CR2840" s="56"/>
      <c r="CS2840" s="58">
        <f>+AL2840+AT2840</f>
        <v>0</v>
      </c>
      <c r="CT2840" s="76">
        <f>+BA2840+BG2840+BM2840+BS2840+BY2840+CE2840+CK2840+CQ2840</f>
        <v>0</v>
      </c>
      <c r="CU2840" s="76">
        <f>+CS2840-CT2840</f>
        <v>0</v>
      </c>
      <c r="CV2840" s="81">
        <f>+AE2840-AL2840-AT2840</f>
        <v>500</v>
      </c>
      <c r="CW2840" s="56"/>
      <c r="CX2840" s="56"/>
      <c r="CY2840" s="56"/>
    </row>
    <row r="2841" spans="1:103" s="70" customFormat="1">
      <c r="A2841" s="70" t="s">
        <v>925</v>
      </c>
      <c r="B2841" s="13">
        <v>92</v>
      </c>
      <c r="C2841" s="15" t="s">
        <v>402</v>
      </c>
      <c r="D2841" s="15" t="s">
        <v>403</v>
      </c>
      <c r="E2841" s="13"/>
      <c r="F2841" s="13"/>
      <c r="G2841" s="13" t="s">
        <v>267</v>
      </c>
      <c r="H2841" s="13">
        <v>1</v>
      </c>
      <c r="I2841" s="55">
        <v>95.82</v>
      </c>
      <c r="J2841" s="55">
        <v>30999</v>
      </c>
      <c r="K2841" s="15">
        <v>0</v>
      </c>
      <c r="L2841" s="15" t="s">
        <v>41</v>
      </c>
      <c r="M2841" s="62" t="s">
        <v>14</v>
      </c>
      <c r="N2841" s="62" t="s">
        <v>187</v>
      </c>
      <c r="O2841" s="56" t="s">
        <v>886</v>
      </c>
      <c r="P2841" s="56"/>
      <c r="Q2841" s="86"/>
      <c r="R2841" s="56"/>
      <c r="S2841" s="56" t="s">
        <v>465</v>
      </c>
      <c r="T2841" s="13" t="s">
        <v>267</v>
      </c>
      <c r="U2841" s="13">
        <v>1</v>
      </c>
      <c r="V2841" s="13">
        <v>95.82</v>
      </c>
      <c r="W2841" s="125" t="s">
        <v>1017</v>
      </c>
      <c r="X2841" s="65">
        <v>45529</v>
      </c>
      <c r="Y2841" s="127">
        <v>45554</v>
      </c>
      <c r="Z2841" s="69" t="s">
        <v>1080</v>
      </c>
      <c r="AA2841" s="324">
        <v>30000</v>
      </c>
      <c r="AB2841" s="62">
        <v>39</v>
      </c>
      <c r="AC2841" s="56">
        <v>13</v>
      </c>
      <c r="AD2841" s="65">
        <v>46011</v>
      </c>
      <c r="AE2841" s="58">
        <v>500</v>
      </c>
      <c r="AF2841" s="117"/>
      <c r="AG2841" s="56"/>
      <c r="AH2841" s="78"/>
      <c r="AI2841" s="78"/>
      <c r="AJ2841" s="78"/>
      <c r="AO2841" s="76"/>
      <c r="AP2841" s="76"/>
      <c r="AQ2841" s="76"/>
      <c r="AR2841" s="76"/>
      <c r="AS2841" s="58"/>
      <c r="AT2841" s="58"/>
      <c r="AU2841" s="58"/>
      <c r="AV2841" s="58"/>
      <c r="AW2841" s="56"/>
      <c r="AX2841" s="56"/>
      <c r="AY2841" s="56"/>
      <c r="AZ2841" s="56"/>
      <c r="BA2841" s="58"/>
      <c r="BB2841" s="58"/>
      <c r="BC2841" s="56"/>
      <c r="BD2841" s="56"/>
      <c r="BE2841" s="56"/>
      <c r="BF2841" s="56"/>
      <c r="BG2841" s="56"/>
      <c r="BH2841" s="56"/>
      <c r="BI2841" s="56"/>
      <c r="BJ2841" s="56"/>
      <c r="BK2841" s="56"/>
      <c r="BL2841" s="56"/>
      <c r="BM2841" s="56"/>
      <c r="BN2841" s="56"/>
      <c r="BO2841" s="56"/>
      <c r="BP2841" s="56"/>
      <c r="BQ2841" s="56"/>
      <c r="BR2841" s="56"/>
      <c r="BS2841" s="56"/>
      <c r="BT2841" s="56"/>
      <c r="BU2841" s="56"/>
      <c r="BV2841" s="56"/>
      <c r="BW2841" s="56"/>
      <c r="BX2841" s="56"/>
      <c r="BY2841" s="56"/>
      <c r="BZ2841" s="56"/>
      <c r="CA2841" s="56"/>
      <c r="CB2841" s="56"/>
      <c r="CC2841" s="56"/>
      <c r="CD2841" s="56"/>
      <c r="CE2841" s="56"/>
      <c r="CF2841" s="56"/>
      <c r="CG2841" s="56"/>
      <c r="CH2841" s="56"/>
      <c r="CI2841" s="56"/>
      <c r="CJ2841" s="56"/>
      <c r="CK2841" s="56"/>
      <c r="CL2841" s="56"/>
      <c r="CM2841" s="56"/>
      <c r="CN2841" s="56"/>
      <c r="CO2841" s="56"/>
      <c r="CP2841" s="56"/>
      <c r="CQ2841" s="56"/>
      <c r="CR2841" s="56"/>
      <c r="CS2841" s="58">
        <f>+AL2841+AT2841</f>
        <v>0</v>
      </c>
      <c r="CT2841" s="76">
        <f>+BA2841+BG2841+BM2841+BS2841+BY2841+CE2841+CK2841+CQ2841</f>
        <v>0</v>
      </c>
      <c r="CU2841" s="76">
        <f>+CS2841-CT2841</f>
        <v>0</v>
      </c>
      <c r="CV2841" s="81">
        <f>+AE2841-AL2841-AT2841</f>
        <v>500</v>
      </c>
      <c r="CW2841" s="56"/>
      <c r="CX2841" s="56"/>
      <c r="CY2841" s="56"/>
    </row>
    <row r="2842" spans="1:103" s="70" customFormat="1">
      <c r="A2842" s="70" t="s">
        <v>925</v>
      </c>
      <c r="B2842" s="13">
        <v>92</v>
      </c>
      <c r="C2842" s="15" t="s">
        <v>402</v>
      </c>
      <c r="D2842" s="15" t="s">
        <v>403</v>
      </c>
      <c r="E2842" s="13"/>
      <c r="F2842" s="13"/>
      <c r="G2842" s="13" t="s">
        <v>267</v>
      </c>
      <c r="H2842" s="13">
        <v>1</v>
      </c>
      <c r="I2842" s="55">
        <v>95.82</v>
      </c>
      <c r="J2842" s="55">
        <v>30999</v>
      </c>
      <c r="K2842" s="15">
        <v>0</v>
      </c>
      <c r="L2842" s="15" t="s">
        <v>41</v>
      </c>
      <c r="M2842" s="62" t="s">
        <v>14</v>
      </c>
      <c r="N2842" s="62" t="s">
        <v>187</v>
      </c>
      <c r="O2842" s="56" t="s">
        <v>886</v>
      </c>
      <c r="P2842" s="56"/>
      <c r="Q2842" s="86"/>
      <c r="R2842" s="56"/>
      <c r="S2842" s="56" t="s">
        <v>465</v>
      </c>
      <c r="T2842" s="13" t="s">
        <v>267</v>
      </c>
      <c r="U2842" s="13">
        <v>1</v>
      </c>
      <c r="V2842" s="13">
        <v>95.82</v>
      </c>
      <c r="W2842" s="125" t="s">
        <v>1017</v>
      </c>
      <c r="X2842" s="65">
        <v>45529</v>
      </c>
      <c r="Y2842" s="127">
        <v>45554</v>
      </c>
      <c r="Z2842" s="69" t="s">
        <v>1080</v>
      </c>
      <c r="AA2842" s="324">
        <v>30000</v>
      </c>
      <c r="AB2842" s="62">
        <v>39</v>
      </c>
      <c r="AC2842" s="56">
        <v>14</v>
      </c>
      <c r="AD2842" s="65">
        <v>46042</v>
      </c>
      <c r="AE2842" s="58">
        <v>500</v>
      </c>
      <c r="AF2842" s="117"/>
      <c r="AG2842" s="56"/>
      <c r="AH2842" s="78"/>
      <c r="AI2842" s="78"/>
      <c r="AJ2842" s="78"/>
      <c r="AO2842" s="76"/>
      <c r="AP2842" s="76"/>
      <c r="AQ2842" s="76"/>
      <c r="AR2842" s="76"/>
      <c r="AS2842" s="58"/>
      <c r="AT2842" s="58"/>
      <c r="AU2842" s="58"/>
      <c r="AV2842" s="58"/>
      <c r="AW2842" s="56"/>
      <c r="AX2842" s="56"/>
      <c r="AY2842" s="56"/>
      <c r="AZ2842" s="56"/>
      <c r="BA2842" s="58"/>
      <c r="BB2842" s="58"/>
      <c r="BC2842" s="56"/>
      <c r="BD2842" s="56"/>
      <c r="BE2842" s="56"/>
      <c r="BF2842" s="56"/>
      <c r="BG2842" s="56"/>
      <c r="BH2842" s="56"/>
      <c r="BI2842" s="56"/>
      <c r="BJ2842" s="56"/>
      <c r="BK2842" s="56"/>
      <c r="BL2842" s="56"/>
      <c r="BM2842" s="56"/>
      <c r="BN2842" s="56"/>
      <c r="BO2842" s="56"/>
      <c r="BP2842" s="56"/>
      <c r="BQ2842" s="56"/>
      <c r="BR2842" s="56"/>
      <c r="BS2842" s="56"/>
      <c r="BT2842" s="56"/>
      <c r="BU2842" s="56"/>
      <c r="BV2842" s="56"/>
      <c r="BW2842" s="56"/>
      <c r="BX2842" s="56"/>
      <c r="BY2842" s="56"/>
      <c r="BZ2842" s="56"/>
      <c r="CA2842" s="56"/>
      <c r="CB2842" s="56"/>
      <c r="CC2842" s="56"/>
      <c r="CD2842" s="56"/>
      <c r="CE2842" s="56"/>
      <c r="CF2842" s="56"/>
      <c r="CG2842" s="56"/>
      <c r="CH2842" s="56"/>
      <c r="CI2842" s="56"/>
      <c r="CJ2842" s="56"/>
      <c r="CK2842" s="56"/>
      <c r="CL2842" s="56"/>
      <c r="CM2842" s="56"/>
      <c r="CN2842" s="56"/>
      <c r="CO2842" s="56"/>
      <c r="CP2842" s="56"/>
      <c r="CQ2842" s="56"/>
      <c r="CR2842" s="56"/>
      <c r="CS2842" s="58">
        <f>+AL2842+AT2842</f>
        <v>0</v>
      </c>
      <c r="CT2842" s="76">
        <f>+BA2842+BG2842+BM2842+BS2842+BY2842+CE2842+CK2842+CQ2842</f>
        <v>0</v>
      </c>
      <c r="CU2842" s="76">
        <f>+CS2842-CT2842</f>
        <v>0</v>
      </c>
      <c r="CV2842" s="81">
        <f>+AE2842-AL2842-AT2842</f>
        <v>500</v>
      </c>
      <c r="CW2842" s="56"/>
      <c r="CX2842" s="56"/>
      <c r="CY2842" s="56"/>
    </row>
    <row r="2843" spans="1:103" s="70" customFormat="1">
      <c r="A2843" s="70" t="s">
        <v>925</v>
      </c>
      <c r="B2843" s="13">
        <v>92</v>
      </c>
      <c r="C2843" s="15" t="s">
        <v>402</v>
      </c>
      <c r="D2843" s="15" t="s">
        <v>403</v>
      </c>
      <c r="E2843" s="13"/>
      <c r="F2843" s="13"/>
      <c r="G2843" s="13" t="s">
        <v>267</v>
      </c>
      <c r="H2843" s="13">
        <v>1</v>
      </c>
      <c r="I2843" s="55">
        <v>95.82</v>
      </c>
      <c r="J2843" s="55">
        <v>30999</v>
      </c>
      <c r="K2843" s="15">
        <v>0</v>
      </c>
      <c r="L2843" s="15" t="s">
        <v>41</v>
      </c>
      <c r="M2843" s="62" t="s">
        <v>14</v>
      </c>
      <c r="N2843" s="62" t="s">
        <v>187</v>
      </c>
      <c r="O2843" s="56" t="s">
        <v>886</v>
      </c>
      <c r="P2843" s="56"/>
      <c r="Q2843" s="86"/>
      <c r="R2843" s="56"/>
      <c r="S2843" s="56" t="s">
        <v>465</v>
      </c>
      <c r="T2843" s="13" t="s">
        <v>267</v>
      </c>
      <c r="U2843" s="13">
        <v>1</v>
      </c>
      <c r="V2843" s="13">
        <v>95.82</v>
      </c>
      <c r="W2843" s="125" t="s">
        <v>1017</v>
      </c>
      <c r="X2843" s="65">
        <v>45529</v>
      </c>
      <c r="Y2843" s="127">
        <v>45554</v>
      </c>
      <c r="Z2843" s="69" t="s">
        <v>1080</v>
      </c>
      <c r="AA2843" s="324">
        <v>30000</v>
      </c>
      <c r="AB2843" s="62">
        <v>39</v>
      </c>
      <c r="AC2843" s="56">
        <v>15</v>
      </c>
      <c r="AD2843" s="65">
        <v>46073</v>
      </c>
      <c r="AE2843" s="58">
        <v>500</v>
      </c>
      <c r="AF2843" s="117"/>
      <c r="AG2843" s="56"/>
      <c r="AL2843" s="76"/>
      <c r="AM2843" s="76"/>
      <c r="AN2843" s="76"/>
      <c r="AO2843" s="76"/>
      <c r="AP2843" s="76"/>
      <c r="AQ2843" s="76"/>
      <c r="AR2843" s="76"/>
      <c r="AS2843" s="58"/>
      <c r="AT2843" s="58"/>
      <c r="AU2843" s="58"/>
      <c r="AV2843" s="58"/>
      <c r="AW2843" s="56"/>
      <c r="AX2843" s="56"/>
      <c r="AY2843" s="56"/>
      <c r="AZ2843" s="56"/>
      <c r="BA2843" s="58"/>
      <c r="BB2843" s="58"/>
      <c r="BC2843" s="56"/>
      <c r="BD2843" s="56"/>
      <c r="BE2843" s="56"/>
      <c r="BF2843" s="56"/>
      <c r="BG2843" s="56"/>
      <c r="BH2843" s="56"/>
      <c r="BI2843" s="56"/>
      <c r="BJ2843" s="56"/>
      <c r="BK2843" s="56"/>
      <c r="BL2843" s="56"/>
      <c r="BM2843" s="56"/>
      <c r="BN2843" s="56"/>
      <c r="BO2843" s="56"/>
      <c r="BP2843" s="56"/>
      <c r="BQ2843" s="56"/>
      <c r="BR2843" s="56"/>
      <c r="BS2843" s="56"/>
      <c r="BT2843" s="56"/>
      <c r="BU2843" s="56"/>
      <c r="BV2843" s="56"/>
      <c r="BW2843" s="56"/>
      <c r="BX2843" s="56"/>
      <c r="BY2843" s="56"/>
      <c r="BZ2843" s="56"/>
      <c r="CA2843" s="56"/>
      <c r="CB2843" s="56"/>
      <c r="CC2843" s="56"/>
      <c r="CD2843" s="56"/>
      <c r="CE2843" s="56"/>
      <c r="CF2843" s="56"/>
      <c r="CG2843" s="56"/>
      <c r="CH2843" s="56"/>
      <c r="CI2843" s="56"/>
      <c r="CJ2843" s="56"/>
      <c r="CK2843" s="56"/>
      <c r="CL2843" s="56"/>
      <c r="CM2843" s="56"/>
      <c r="CN2843" s="56"/>
      <c r="CO2843" s="56"/>
      <c r="CP2843" s="56"/>
      <c r="CQ2843" s="56"/>
      <c r="CR2843" s="56"/>
      <c r="CS2843" s="58">
        <f>+AL2843+AT2843</f>
        <v>0</v>
      </c>
      <c r="CT2843" s="76">
        <f>+BA2843+BG2843+BM2843+BS2843+BY2843+CE2843+CK2843+CQ2843</f>
        <v>0</v>
      </c>
      <c r="CU2843" s="76">
        <f>+CS2843-CT2843</f>
        <v>0</v>
      </c>
      <c r="CV2843" s="81">
        <f>+AE2843-AL2843-AT2843</f>
        <v>500</v>
      </c>
      <c r="CW2843" s="56"/>
      <c r="CX2843" s="56"/>
      <c r="CY2843" s="56"/>
    </row>
    <row r="2844" spans="1:103" s="70" customFormat="1">
      <c r="A2844" s="70" t="s">
        <v>925</v>
      </c>
      <c r="B2844" s="13">
        <v>92</v>
      </c>
      <c r="C2844" s="15" t="s">
        <v>402</v>
      </c>
      <c r="D2844" s="15" t="s">
        <v>403</v>
      </c>
      <c r="E2844" s="13"/>
      <c r="F2844" s="13"/>
      <c r="G2844" s="13" t="s">
        <v>267</v>
      </c>
      <c r="H2844" s="13">
        <v>1</v>
      </c>
      <c r="I2844" s="55">
        <v>95.82</v>
      </c>
      <c r="J2844" s="55">
        <v>30999</v>
      </c>
      <c r="K2844" s="15">
        <v>0</v>
      </c>
      <c r="L2844" s="15" t="s">
        <v>41</v>
      </c>
      <c r="M2844" s="62" t="s">
        <v>14</v>
      </c>
      <c r="N2844" s="62" t="s">
        <v>187</v>
      </c>
      <c r="O2844" s="56" t="s">
        <v>886</v>
      </c>
      <c r="P2844" s="56"/>
      <c r="Q2844" s="86"/>
      <c r="R2844" s="56"/>
      <c r="S2844" s="56" t="s">
        <v>465</v>
      </c>
      <c r="T2844" s="13" t="s">
        <v>267</v>
      </c>
      <c r="U2844" s="13">
        <v>1</v>
      </c>
      <c r="V2844" s="13">
        <v>95.82</v>
      </c>
      <c r="W2844" s="125" t="s">
        <v>1017</v>
      </c>
      <c r="X2844" s="65">
        <v>45529</v>
      </c>
      <c r="Y2844" s="127">
        <v>45554</v>
      </c>
      <c r="Z2844" s="69" t="s">
        <v>1080</v>
      </c>
      <c r="AA2844" s="324">
        <v>30000</v>
      </c>
      <c r="AB2844" s="62">
        <v>39</v>
      </c>
      <c r="AC2844" s="56">
        <v>16</v>
      </c>
      <c r="AD2844" s="65">
        <v>46101</v>
      </c>
      <c r="AE2844" s="58">
        <v>500</v>
      </c>
      <c r="AF2844" s="117"/>
      <c r="AG2844" s="56"/>
      <c r="AL2844" s="76"/>
      <c r="AM2844" s="76"/>
      <c r="AN2844" s="76"/>
      <c r="AO2844" s="76"/>
      <c r="AP2844" s="76"/>
      <c r="AQ2844" s="76"/>
      <c r="AR2844" s="76"/>
      <c r="AS2844" s="58"/>
      <c r="AT2844" s="58"/>
      <c r="AU2844" s="58"/>
      <c r="AV2844" s="58"/>
      <c r="AW2844" s="56"/>
      <c r="AX2844" s="56"/>
      <c r="AY2844" s="56"/>
      <c r="AZ2844" s="56"/>
      <c r="BA2844" s="58"/>
      <c r="BB2844" s="58"/>
      <c r="BC2844" s="56"/>
      <c r="BD2844" s="56"/>
      <c r="BE2844" s="56"/>
      <c r="BF2844" s="56"/>
      <c r="BG2844" s="56"/>
      <c r="BH2844" s="56"/>
      <c r="BI2844" s="56"/>
      <c r="BJ2844" s="56"/>
      <c r="BK2844" s="56"/>
      <c r="BL2844" s="56"/>
      <c r="BM2844" s="56"/>
      <c r="BN2844" s="56"/>
      <c r="BO2844" s="56"/>
      <c r="BP2844" s="56"/>
      <c r="BQ2844" s="56"/>
      <c r="BR2844" s="56"/>
      <c r="BS2844" s="56"/>
      <c r="BT2844" s="56"/>
      <c r="BU2844" s="56"/>
      <c r="BV2844" s="56"/>
      <c r="BW2844" s="56"/>
      <c r="BX2844" s="56"/>
      <c r="BY2844" s="56"/>
      <c r="BZ2844" s="56"/>
      <c r="CA2844" s="56"/>
      <c r="CB2844" s="56"/>
      <c r="CC2844" s="56"/>
      <c r="CD2844" s="56"/>
      <c r="CE2844" s="56"/>
      <c r="CF2844" s="56"/>
      <c r="CG2844" s="56"/>
      <c r="CH2844" s="56"/>
      <c r="CI2844" s="56"/>
      <c r="CJ2844" s="56"/>
      <c r="CK2844" s="56"/>
      <c r="CL2844" s="56"/>
      <c r="CM2844" s="56"/>
      <c r="CN2844" s="56"/>
      <c r="CO2844" s="56"/>
      <c r="CP2844" s="56"/>
      <c r="CQ2844" s="56"/>
      <c r="CR2844" s="56"/>
      <c r="CS2844" s="58">
        <f>+AL2844+AT2844</f>
        <v>0</v>
      </c>
      <c r="CT2844" s="76">
        <f>+BA2844+BG2844+BM2844+BS2844+BY2844+CE2844+CK2844+CQ2844</f>
        <v>0</v>
      </c>
      <c r="CU2844" s="76">
        <f>+CS2844-CT2844</f>
        <v>0</v>
      </c>
      <c r="CV2844" s="81">
        <f>+AE2844-AL2844-AT2844</f>
        <v>500</v>
      </c>
      <c r="CW2844" s="56"/>
      <c r="CX2844" s="56"/>
      <c r="CY2844" s="56"/>
    </row>
    <row r="2845" spans="1:103" s="70" customFormat="1">
      <c r="A2845" s="70" t="s">
        <v>925</v>
      </c>
      <c r="B2845" s="13">
        <v>92</v>
      </c>
      <c r="C2845" s="15" t="s">
        <v>402</v>
      </c>
      <c r="D2845" s="15" t="s">
        <v>403</v>
      </c>
      <c r="E2845" s="13"/>
      <c r="F2845" s="13"/>
      <c r="G2845" s="13" t="s">
        <v>267</v>
      </c>
      <c r="H2845" s="13">
        <v>1</v>
      </c>
      <c r="I2845" s="55">
        <v>95.82</v>
      </c>
      <c r="J2845" s="55">
        <v>30999</v>
      </c>
      <c r="K2845" s="15">
        <v>0</v>
      </c>
      <c r="L2845" s="15" t="s">
        <v>41</v>
      </c>
      <c r="M2845" s="62" t="s">
        <v>14</v>
      </c>
      <c r="N2845" s="62" t="s">
        <v>187</v>
      </c>
      <c r="O2845" s="56" t="s">
        <v>886</v>
      </c>
      <c r="P2845" s="56"/>
      <c r="Q2845" s="86"/>
      <c r="R2845" s="56"/>
      <c r="S2845" s="56" t="s">
        <v>465</v>
      </c>
      <c r="T2845" s="13" t="s">
        <v>267</v>
      </c>
      <c r="U2845" s="13">
        <v>1</v>
      </c>
      <c r="V2845" s="13">
        <v>95.82</v>
      </c>
      <c r="W2845" s="125" t="s">
        <v>1017</v>
      </c>
      <c r="X2845" s="65">
        <v>45529</v>
      </c>
      <c r="Y2845" s="127">
        <v>45554</v>
      </c>
      <c r="Z2845" s="69" t="s">
        <v>1080</v>
      </c>
      <c r="AA2845" s="324">
        <v>30000</v>
      </c>
      <c r="AB2845" s="62">
        <v>39</v>
      </c>
      <c r="AC2845" s="56">
        <v>17</v>
      </c>
      <c r="AD2845" s="65">
        <v>46132</v>
      </c>
      <c r="AE2845" s="58">
        <v>500</v>
      </c>
      <c r="AF2845" s="117"/>
      <c r="AG2845" s="56"/>
      <c r="AL2845" s="76"/>
      <c r="AM2845" s="76"/>
      <c r="AN2845" s="76"/>
      <c r="AO2845" s="76"/>
      <c r="AP2845" s="76"/>
      <c r="AQ2845" s="76"/>
      <c r="AR2845" s="76"/>
      <c r="AS2845" s="58"/>
      <c r="AT2845" s="58"/>
      <c r="AU2845" s="58"/>
      <c r="AV2845" s="58"/>
      <c r="AW2845" s="56"/>
      <c r="AX2845" s="56"/>
      <c r="AY2845" s="56"/>
      <c r="AZ2845" s="56"/>
      <c r="BA2845" s="58"/>
      <c r="BB2845" s="58"/>
      <c r="BC2845" s="56"/>
      <c r="BD2845" s="56"/>
      <c r="BE2845" s="56"/>
      <c r="BF2845" s="56"/>
      <c r="BG2845" s="56"/>
      <c r="BH2845" s="56"/>
      <c r="BI2845" s="56"/>
      <c r="BJ2845" s="56"/>
      <c r="BK2845" s="56"/>
      <c r="BL2845" s="56"/>
      <c r="BM2845" s="56"/>
      <c r="BN2845" s="56"/>
      <c r="BO2845" s="56"/>
      <c r="BP2845" s="56"/>
      <c r="BQ2845" s="56"/>
      <c r="BR2845" s="56"/>
      <c r="BS2845" s="56"/>
      <c r="BT2845" s="56"/>
      <c r="BU2845" s="56"/>
      <c r="BV2845" s="56"/>
      <c r="BW2845" s="56"/>
      <c r="BX2845" s="56"/>
      <c r="BY2845" s="56"/>
      <c r="BZ2845" s="56"/>
      <c r="CA2845" s="56"/>
      <c r="CB2845" s="56"/>
      <c r="CC2845" s="56"/>
      <c r="CD2845" s="56"/>
      <c r="CE2845" s="56"/>
      <c r="CF2845" s="56"/>
      <c r="CG2845" s="56"/>
      <c r="CH2845" s="56"/>
      <c r="CI2845" s="56"/>
      <c r="CJ2845" s="56"/>
      <c r="CK2845" s="56"/>
      <c r="CL2845" s="56"/>
      <c r="CM2845" s="56"/>
      <c r="CN2845" s="56"/>
      <c r="CO2845" s="56"/>
      <c r="CP2845" s="56"/>
      <c r="CQ2845" s="56"/>
      <c r="CR2845" s="56"/>
      <c r="CS2845" s="58">
        <f>+AL2845+AT2845</f>
        <v>0</v>
      </c>
      <c r="CT2845" s="76">
        <f>+BA2845+BG2845+BM2845+BS2845+BY2845+CE2845+CK2845+CQ2845</f>
        <v>0</v>
      </c>
      <c r="CU2845" s="76">
        <f>+CS2845-CT2845</f>
        <v>0</v>
      </c>
      <c r="CV2845" s="81">
        <f>+AE2845-AL2845-AT2845</f>
        <v>500</v>
      </c>
      <c r="CW2845" s="56"/>
      <c r="CX2845" s="56"/>
      <c r="CY2845" s="56"/>
    </row>
    <row r="2846" spans="1:103" s="70" customFormat="1">
      <c r="A2846" s="70" t="s">
        <v>925</v>
      </c>
      <c r="B2846" s="13">
        <v>92</v>
      </c>
      <c r="C2846" s="15" t="s">
        <v>402</v>
      </c>
      <c r="D2846" s="15" t="s">
        <v>403</v>
      </c>
      <c r="E2846" s="13"/>
      <c r="F2846" s="13"/>
      <c r="G2846" s="13" t="s">
        <v>267</v>
      </c>
      <c r="H2846" s="13">
        <v>1</v>
      </c>
      <c r="I2846" s="55">
        <v>95.82</v>
      </c>
      <c r="J2846" s="55">
        <v>30999</v>
      </c>
      <c r="K2846" s="15">
        <v>0</v>
      </c>
      <c r="L2846" s="15" t="s">
        <v>41</v>
      </c>
      <c r="M2846" s="62" t="s">
        <v>14</v>
      </c>
      <c r="N2846" s="62" t="s">
        <v>187</v>
      </c>
      <c r="O2846" s="56" t="s">
        <v>886</v>
      </c>
      <c r="P2846" s="56"/>
      <c r="Q2846" s="86"/>
      <c r="R2846" s="56"/>
      <c r="S2846" s="56" t="s">
        <v>465</v>
      </c>
      <c r="T2846" s="13" t="s">
        <v>267</v>
      </c>
      <c r="U2846" s="13">
        <v>1</v>
      </c>
      <c r="V2846" s="13">
        <v>95.82</v>
      </c>
      <c r="W2846" s="125" t="s">
        <v>1017</v>
      </c>
      <c r="X2846" s="65">
        <v>45529</v>
      </c>
      <c r="Y2846" s="127">
        <v>45554</v>
      </c>
      <c r="Z2846" s="69" t="s">
        <v>1080</v>
      </c>
      <c r="AA2846" s="324">
        <v>30000</v>
      </c>
      <c r="AB2846" s="62">
        <v>39</v>
      </c>
      <c r="AC2846" s="56">
        <v>18</v>
      </c>
      <c r="AD2846" s="65">
        <v>46162</v>
      </c>
      <c r="AE2846" s="58">
        <v>500</v>
      </c>
      <c r="AF2846" s="117"/>
      <c r="AG2846" s="56"/>
      <c r="AL2846" s="76"/>
      <c r="AM2846" s="76"/>
      <c r="AN2846" s="76"/>
      <c r="AO2846" s="76"/>
      <c r="AP2846" s="76"/>
      <c r="AQ2846" s="76"/>
      <c r="AR2846" s="76"/>
      <c r="AS2846" s="58"/>
      <c r="AT2846" s="58"/>
      <c r="AU2846" s="58"/>
      <c r="AV2846" s="58"/>
      <c r="AW2846" s="56"/>
      <c r="AX2846" s="56"/>
      <c r="AY2846" s="56"/>
      <c r="AZ2846" s="56"/>
      <c r="BA2846" s="58"/>
      <c r="BB2846" s="58"/>
      <c r="BC2846" s="56"/>
      <c r="BD2846" s="56"/>
      <c r="BE2846" s="56"/>
      <c r="BF2846" s="56"/>
      <c r="BG2846" s="56"/>
      <c r="BH2846" s="56"/>
      <c r="BI2846" s="56"/>
      <c r="BJ2846" s="56"/>
      <c r="BK2846" s="56"/>
      <c r="BL2846" s="56"/>
      <c r="BM2846" s="56"/>
      <c r="BN2846" s="56"/>
      <c r="BO2846" s="56"/>
      <c r="BP2846" s="56"/>
      <c r="BQ2846" s="56"/>
      <c r="BR2846" s="56"/>
      <c r="BS2846" s="56"/>
      <c r="BT2846" s="56"/>
      <c r="BU2846" s="56"/>
      <c r="BV2846" s="56"/>
      <c r="BW2846" s="56"/>
      <c r="BX2846" s="56"/>
      <c r="BY2846" s="56"/>
      <c r="BZ2846" s="56"/>
      <c r="CA2846" s="56"/>
      <c r="CB2846" s="56"/>
      <c r="CC2846" s="56"/>
      <c r="CD2846" s="56"/>
      <c r="CE2846" s="56"/>
      <c r="CF2846" s="56"/>
      <c r="CG2846" s="56"/>
      <c r="CH2846" s="56"/>
      <c r="CI2846" s="56"/>
      <c r="CJ2846" s="56"/>
      <c r="CK2846" s="56"/>
      <c r="CL2846" s="56"/>
      <c r="CM2846" s="56"/>
      <c r="CN2846" s="56"/>
      <c r="CO2846" s="56"/>
      <c r="CP2846" s="56"/>
      <c r="CQ2846" s="56"/>
      <c r="CR2846" s="56"/>
      <c r="CS2846" s="58">
        <f>+AL2846+AT2846</f>
        <v>0</v>
      </c>
      <c r="CT2846" s="76">
        <f>+BA2846+BG2846+BM2846+BS2846+BY2846+CE2846+CK2846+CQ2846</f>
        <v>0</v>
      </c>
      <c r="CU2846" s="76">
        <f>+CS2846-CT2846</f>
        <v>0</v>
      </c>
      <c r="CV2846" s="81">
        <f>+AE2846-AL2846-AT2846</f>
        <v>500</v>
      </c>
      <c r="CW2846" s="56"/>
      <c r="CX2846" s="56"/>
      <c r="CY2846" s="56"/>
    </row>
    <row r="2847" spans="1:103" s="70" customFormat="1">
      <c r="A2847" s="70" t="s">
        <v>925</v>
      </c>
      <c r="B2847" s="13">
        <v>92</v>
      </c>
      <c r="C2847" s="15" t="s">
        <v>402</v>
      </c>
      <c r="D2847" s="15" t="s">
        <v>403</v>
      </c>
      <c r="E2847" s="13"/>
      <c r="F2847" s="13"/>
      <c r="G2847" s="13" t="s">
        <v>267</v>
      </c>
      <c r="H2847" s="13">
        <v>1</v>
      </c>
      <c r="I2847" s="55">
        <v>95.82</v>
      </c>
      <c r="J2847" s="55">
        <v>30999</v>
      </c>
      <c r="K2847" s="15">
        <v>0</v>
      </c>
      <c r="L2847" s="15" t="s">
        <v>41</v>
      </c>
      <c r="M2847" s="62" t="s">
        <v>14</v>
      </c>
      <c r="N2847" s="62" t="s">
        <v>187</v>
      </c>
      <c r="O2847" s="56" t="s">
        <v>886</v>
      </c>
      <c r="P2847" s="56"/>
      <c r="Q2847" s="86"/>
      <c r="R2847" s="56"/>
      <c r="S2847" s="56" t="s">
        <v>465</v>
      </c>
      <c r="T2847" s="13" t="s">
        <v>267</v>
      </c>
      <c r="U2847" s="13">
        <v>1</v>
      </c>
      <c r="V2847" s="13">
        <v>95.82</v>
      </c>
      <c r="W2847" s="125" t="s">
        <v>1017</v>
      </c>
      <c r="X2847" s="65">
        <v>45529</v>
      </c>
      <c r="Y2847" s="127">
        <v>45554</v>
      </c>
      <c r="Z2847" s="69" t="s">
        <v>1080</v>
      </c>
      <c r="AA2847" s="324">
        <v>30000</v>
      </c>
      <c r="AB2847" s="62">
        <v>39</v>
      </c>
      <c r="AC2847" s="56">
        <v>19</v>
      </c>
      <c r="AD2847" s="65">
        <v>46193</v>
      </c>
      <c r="AE2847" s="58">
        <v>500</v>
      </c>
      <c r="AF2847" s="117"/>
      <c r="AG2847" s="56"/>
      <c r="AH2847" s="78"/>
      <c r="AI2847" s="78"/>
      <c r="AJ2847" s="78"/>
      <c r="AO2847" s="76"/>
      <c r="AP2847" s="76"/>
      <c r="AQ2847" s="76"/>
      <c r="AR2847" s="76"/>
      <c r="AS2847" s="58"/>
      <c r="AT2847" s="58"/>
      <c r="AU2847" s="58"/>
      <c r="AV2847" s="58"/>
      <c r="AW2847" s="56"/>
      <c r="AX2847" s="56"/>
      <c r="AY2847" s="56"/>
      <c r="AZ2847" s="56"/>
      <c r="BA2847" s="58"/>
      <c r="BB2847" s="58"/>
      <c r="BC2847" s="56"/>
      <c r="BD2847" s="56"/>
      <c r="BE2847" s="56"/>
      <c r="BF2847" s="56"/>
      <c r="BG2847" s="56"/>
      <c r="BH2847" s="56"/>
      <c r="BI2847" s="56"/>
      <c r="BJ2847" s="56"/>
      <c r="BK2847" s="56"/>
      <c r="BL2847" s="56"/>
      <c r="BM2847" s="56"/>
      <c r="BN2847" s="56"/>
      <c r="BO2847" s="56"/>
      <c r="BP2847" s="56"/>
      <c r="BQ2847" s="56"/>
      <c r="BR2847" s="56"/>
      <c r="BS2847" s="56"/>
      <c r="BT2847" s="56"/>
      <c r="BU2847" s="56"/>
      <c r="BV2847" s="56"/>
      <c r="BW2847" s="56"/>
      <c r="BX2847" s="56"/>
      <c r="BY2847" s="56"/>
      <c r="BZ2847" s="56"/>
      <c r="CA2847" s="56"/>
      <c r="CB2847" s="56"/>
      <c r="CC2847" s="56"/>
      <c r="CD2847" s="56"/>
      <c r="CE2847" s="56"/>
      <c r="CF2847" s="56"/>
      <c r="CG2847" s="56"/>
      <c r="CH2847" s="56"/>
      <c r="CI2847" s="56"/>
      <c r="CJ2847" s="56"/>
      <c r="CK2847" s="56"/>
      <c r="CL2847" s="56"/>
      <c r="CM2847" s="56"/>
      <c r="CN2847" s="56"/>
      <c r="CO2847" s="56"/>
      <c r="CP2847" s="56"/>
      <c r="CQ2847" s="56"/>
      <c r="CR2847" s="56"/>
      <c r="CS2847" s="58">
        <f>+AL2847+AT2847</f>
        <v>0</v>
      </c>
      <c r="CT2847" s="76">
        <f>+BA2847+BG2847+BM2847+BS2847+BY2847+CE2847+CK2847+CQ2847</f>
        <v>0</v>
      </c>
      <c r="CU2847" s="76">
        <f>+CS2847-CT2847</f>
        <v>0</v>
      </c>
      <c r="CV2847" s="81">
        <f>+AE2847-AL2847-AT2847</f>
        <v>500</v>
      </c>
      <c r="CW2847" s="56"/>
      <c r="CX2847" s="56"/>
      <c r="CY2847" s="56"/>
    </row>
    <row r="2848" spans="1:103" s="70" customFormat="1">
      <c r="A2848" s="70" t="s">
        <v>925</v>
      </c>
      <c r="B2848" s="13">
        <v>92</v>
      </c>
      <c r="C2848" s="15" t="s">
        <v>402</v>
      </c>
      <c r="D2848" s="15" t="s">
        <v>403</v>
      </c>
      <c r="E2848" s="13"/>
      <c r="F2848" s="13"/>
      <c r="G2848" s="13" t="s">
        <v>267</v>
      </c>
      <c r="H2848" s="13">
        <v>1</v>
      </c>
      <c r="I2848" s="55">
        <v>95.82</v>
      </c>
      <c r="J2848" s="55">
        <v>30999</v>
      </c>
      <c r="K2848" s="15">
        <v>0</v>
      </c>
      <c r="L2848" s="15" t="s">
        <v>41</v>
      </c>
      <c r="M2848" s="62" t="s">
        <v>14</v>
      </c>
      <c r="N2848" s="62" t="s">
        <v>187</v>
      </c>
      <c r="O2848" s="56" t="s">
        <v>886</v>
      </c>
      <c r="P2848" s="56"/>
      <c r="Q2848" s="86"/>
      <c r="R2848" s="56"/>
      <c r="S2848" s="56" t="s">
        <v>465</v>
      </c>
      <c r="T2848" s="13" t="s">
        <v>267</v>
      </c>
      <c r="U2848" s="13">
        <v>1</v>
      </c>
      <c r="V2848" s="13">
        <v>95.82</v>
      </c>
      <c r="W2848" s="125" t="s">
        <v>1017</v>
      </c>
      <c r="X2848" s="65">
        <v>45529</v>
      </c>
      <c r="Y2848" s="127">
        <v>45554</v>
      </c>
      <c r="Z2848" s="69" t="s">
        <v>1080</v>
      </c>
      <c r="AA2848" s="324">
        <v>30000</v>
      </c>
      <c r="AB2848" s="62">
        <v>39</v>
      </c>
      <c r="AC2848" s="56">
        <v>20</v>
      </c>
      <c r="AD2848" s="65">
        <v>46223</v>
      </c>
      <c r="AE2848" s="58">
        <v>500</v>
      </c>
      <c r="AF2848" s="117"/>
      <c r="AG2848" s="56"/>
      <c r="AL2848" s="76"/>
      <c r="AM2848" s="76"/>
      <c r="AN2848" s="76"/>
      <c r="AO2848" s="76"/>
      <c r="AP2848" s="76"/>
      <c r="AQ2848" s="76"/>
      <c r="AR2848" s="76"/>
      <c r="AS2848" s="58"/>
      <c r="AT2848" s="58"/>
      <c r="AU2848" s="58"/>
      <c r="AV2848" s="58"/>
      <c r="AW2848" s="56"/>
      <c r="AX2848" s="56"/>
      <c r="AY2848" s="56"/>
      <c r="AZ2848" s="56"/>
      <c r="BA2848" s="58"/>
      <c r="BB2848" s="58"/>
      <c r="BC2848" s="56"/>
      <c r="BD2848" s="56"/>
      <c r="BE2848" s="56"/>
      <c r="BF2848" s="56"/>
      <c r="BG2848" s="56"/>
      <c r="BH2848" s="56"/>
      <c r="BI2848" s="56"/>
      <c r="BJ2848" s="56"/>
      <c r="BK2848" s="56"/>
      <c r="BL2848" s="56"/>
      <c r="BM2848" s="56"/>
      <c r="BN2848" s="56"/>
      <c r="BO2848" s="56"/>
      <c r="BP2848" s="56"/>
      <c r="BQ2848" s="56"/>
      <c r="BR2848" s="56"/>
      <c r="BS2848" s="56"/>
      <c r="BT2848" s="56"/>
      <c r="BU2848" s="56"/>
      <c r="BV2848" s="56"/>
      <c r="BW2848" s="56"/>
      <c r="BX2848" s="56"/>
      <c r="BY2848" s="56"/>
      <c r="BZ2848" s="56"/>
      <c r="CA2848" s="56"/>
      <c r="CB2848" s="56"/>
      <c r="CC2848" s="56"/>
      <c r="CD2848" s="56"/>
      <c r="CE2848" s="56"/>
      <c r="CF2848" s="56"/>
      <c r="CG2848" s="56"/>
      <c r="CH2848" s="56"/>
      <c r="CI2848" s="56"/>
      <c r="CJ2848" s="56"/>
      <c r="CK2848" s="56"/>
      <c r="CL2848" s="56"/>
      <c r="CM2848" s="56"/>
      <c r="CN2848" s="56"/>
      <c r="CO2848" s="56"/>
      <c r="CP2848" s="56"/>
      <c r="CQ2848" s="56"/>
      <c r="CR2848" s="56"/>
      <c r="CS2848" s="58">
        <f>+AL2848+AT2848</f>
        <v>0</v>
      </c>
      <c r="CT2848" s="76">
        <f>+BA2848+BG2848+BM2848+BS2848+BY2848+CE2848+CK2848+CQ2848</f>
        <v>0</v>
      </c>
      <c r="CU2848" s="76">
        <f>+CS2848-CT2848</f>
        <v>0</v>
      </c>
      <c r="CV2848" s="81">
        <f>+AE2848-AL2848-AT2848</f>
        <v>500</v>
      </c>
      <c r="CW2848" s="56"/>
      <c r="CX2848" s="56"/>
      <c r="CY2848" s="56"/>
    </row>
    <row r="2849" spans="1:103" s="70" customFormat="1">
      <c r="A2849" s="70" t="s">
        <v>925</v>
      </c>
      <c r="B2849" s="13">
        <v>92</v>
      </c>
      <c r="C2849" s="15" t="s">
        <v>402</v>
      </c>
      <c r="D2849" s="15" t="s">
        <v>403</v>
      </c>
      <c r="E2849" s="13"/>
      <c r="F2849" s="13"/>
      <c r="G2849" s="13" t="s">
        <v>267</v>
      </c>
      <c r="H2849" s="13">
        <v>1</v>
      </c>
      <c r="I2849" s="55">
        <v>95.82</v>
      </c>
      <c r="J2849" s="55">
        <v>30999</v>
      </c>
      <c r="K2849" s="15">
        <v>0</v>
      </c>
      <c r="L2849" s="15" t="s">
        <v>41</v>
      </c>
      <c r="M2849" s="62" t="s">
        <v>14</v>
      </c>
      <c r="N2849" s="62" t="s">
        <v>187</v>
      </c>
      <c r="O2849" s="56" t="s">
        <v>886</v>
      </c>
      <c r="P2849" s="56"/>
      <c r="Q2849" s="86"/>
      <c r="R2849" s="56"/>
      <c r="S2849" s="56" t="s">
        <v>465</v>
      </c>
      <c r="T2849" s="13" t="s">
        <v>267</v>
      </c>
      <c r="U2849" s="13">
        <v>1</v>
      </c>
      <c r="V2849" s="13">
        <v>95.82</v>
      </c>
      <c r="W2849" s="125" t="s">
        <v>1017</v>
      </c>
      <c r="X2849" s="65">
        <v>45529</v>
      </c>
      <c r="Y2849" s="127">
        <v>45554</v>
      </c>
      <c r="Z2849" s="69" t="s">
        <v>1080</v>
      </c>
      <c r="AA2849" s="324">
        <v>30000</v>
      </c>
      <c r="AB2849" s="62">
        <v>39</v>
      </c>
      <c r="AC2849" s="56">
        <v>21</v>
      </c>
      <c r="AD2849" s="65">
        <v>46254</v>
      </c>
      <c r="AE2849" s="58">
        <v>500</v>
      </c>
      <c r="AF2849" s="117"/>
      <c r="AG2849" s="56"/>
      <c r="AH2849" s="78"/>
      <c r="AI2849" s="78"/>
      <c r="AJ2849" s="78"/>
      <c r="AL2849" s="155"/>
      <c r="AM2849" s="155"/>
      <c r="AO2849" s="76"/>
      <c r="AP2849" s="76"/>
      <c r="AQ2849" s="76"/>
      <c r="AR2849" s="76"/>
      <c r="AS2849" s="58"/>
      <c r="AT2849" s="58"/>
      <c r="AU2849" s="58"/>
      <c r="AV2849" s="58"/>
      <c r="AW2849" s="56"/>
      <c r="AX2849" s="56"/>
      <c r="AY2849" s="56"/>
      <c r="AZ2849" s="56"/>
      <c r="BA2849" s="58"/>
      <c r="BB2849" s="58"/>
      <c r="BC2849" s="56"/>
      <c r="BD2849" s="56"/>
      <c r="BE2849" s="56"/>
      <c r="BF2849" s="56"/>
      <c r="BG2849" s="56"/>
      <c r="BH2849" s="56"/>
      <c r="BI2849" s="56"/>
      <c r="BJ2849" s="56"/>
      <c r="BK2849" s="56"/>
      <c r="BL2849" s="56"/>
      <c r="BM2849" s="56"/>
      <c r="BN2849" s="56"/>
      <c r="BO2849" s="56"/>
      <c r="BP2849" s="56"/>
      <c r="BQ2849" s="56"/>
      <c r="BR2849" s="56"/>
      <c r="BS2849" s="56"/>
      <c r="BT2849" s="56"/>
      <c r="BU2849" s="56"/>
      <c r="BV2849" s="56"/>
      <c r="BW2849" s="56"/>
      <c r="BX2849" s="56"/>
      <c r="BY2849" s="56"/>
      <c r="BZ2849" s="56"/>
      <c r="CA2849" s="56"/>
      <c r="CB2849" s="56"/>
      <c r="CC2849" s="56"/>
      <c r="CD2849" s="56"/>
      <c r="CE2849" s="56"/>
      <c r="CF2849" s="56"/>
      <c r="CG2849" s="56"/>
      <c r="CH2849" s="56"/>
      <c r="CI2849" s="56"/>
      <c r="CJ2849" s="56"/>
      <c r="CK2849" s="56"/>
      <c r="CL2849" s="56"/>
      <c r="CM2849" s="56"/>
      <c r="CN2849" s="56"/>
      <c r="CO2849" s="56"/>
      <c r="CP2849" s="56"/>
      <c r="CQ2849" s="56"/>
      <c r="CR2849" s="56"/>
      <c r="CS2849" s="58">
        <f>+AL2849+AT2849</f>
        <v>0</v>
      </c>
      <c r="CT2849" s="76">
        <f>+BA2849+BG2849+BM2849+BS2849+BY2849+CE2849+CK2849+CQ2849</f>
        <v>0</v>
      </c>
      <c r="CU2849" s="76">
        <f>+CS2849-CT2849</f>
        <v>0</v>
      </c>
      <c r="CV2849" s="81">
        <f>+AE2849-AL2849-AT2849</f>
        <v>500</v>
      </c>
      <c r="CW2849" s="56"/>
      <c r="CX2849" s="56"/>
      <c r="CY2849" s="56"/>
    </row>
    <row r="2850" spans="1:103" s="70" customFormat="1">
      <c r="A2850" s="70" t="s">
        <v>925</v>
      </c>
      <c r="B2850" s="13">
        <v>92</v>
      </c>
      <c r="C2850" s="15" t="s">
        <v>402</v>
      </c>
      <c r="D2850" s="15" t="s">
        <v>403</v>
      </c>
      <c r="E2850" s="13"/>
      <c r="F2850" s="13"/>
      <c r="G2850" s="13" t="s">
        <v>267</v>
      </c>
      <c r="H2850" s="13">
        <v>1</v>
      </c>
      <c r="I2850" s="55">
        <v>95.82</v>
      </c>
      <c r="J2850" s="55">
        <v>30999</v>
      </c>
      <c r="K2850" s="15">
        <v>0</v>
      </c>
      <c r="L2850" s="15" t="s">
        <v>41</v>
      </c>
      <c r="M2850" s="62" t="s">
        <v>14</v>
      </c>
      <c r="N2850" s="62" t="s">
        <v>187</v>
      </c>
      <c r="O2850" s="56" t="s">
        <v>886</v>
      </c>
      <c r="P2850" s="56"/>
      <c r="Q2850" s="86"/>
      <c r="R2850" s="56"/>
      <c r="S2850" s="56" t="s">
        <v>465</v>
      </c>
      <c r="T2850" s="13" t="s">
        <v>267</v>
      </c>
      <c r="U2850" s="13">
        <v>1</v>
      </c>
      <c r="V2850" s="13">
        <v>95.82</v>
      </c>
      <c r="W2850" s="125" t="s">
        <v>1017</v>
      </c>
      <c r="X2850" s="65">
        <v>45529</v>
      </c>
      <c r="Y2850" s="127">
        <v>45554</v>
      </c>
      <c r="Z2850" s="69" t="s">
        <v>1080</v>
      </c>
      <c r="AA2850" s="324">
        <v>30000</v>
      </c>
      <c r="AB2850" s="62">
        <v>39</v>
      </c>
      <c r="AC2850" s="56">
        <v>22</v>
      </c>
      <c r="AD2850" s="65">
        <v>46285</v>
      </c>
      <c r="AE2850" s="58">
        <v>500</v>
      </c>
      <c r="AF2850" s="117"/>
      <c r="AG2850" s="56"/>
      <c r="AH2850" s="78"/>
      <c r="AI2850" s="78"/>
      <c r="AJ2850" s="78"/>
      <c r="AL2850" s="155"/>
      <c r="AM2850" s="155"/>
      <c r="AO2850" s="76"/>
      <c r="AP2850" s="76"/>
      <c r="AQ2850" s="76"/>
      <c r="AR2850" s="76"/>
      <c r="AS2850" s="58"/>
      <c r="AT2850" s="58"/>
      <c r="AU2850" s="58"/>
      <c r="AV2850" s="58"/>
      <c r="AW2850" s="56"/>
      <c r="AX2850" s="56"/>
      <c r="AY2850" s="56"/>
      <c r="AZ2850" s="56"/>
      <c r="BA2850" s="58"/>
      <c r="BB2850" s="58"/>
      <c r="BC2850" s="56"/>
      <c r="BD2850" s="56"/>
      <c r="BE2850" s="56"/>
      <c r="BF2850" s="56"/>
      <c r="BG2850" s="56"/>
      <c r="BH2850" s="56"/>
      <c r="BI2850" s="56"/>
      <c r="BJ2850" s="56"/>
      <c r="BK2850" s="56"/>
      <c r="BL2850" s="56"/>
      <c r="BM2850" s="56"/>
      <c r="BN2850" s="56"/>
      <c r="BO2850" s="56"/>
      <c r="BP2850" s="56"/>
      <c r="BQ2850" s="56"/>
      <c r="BR2850" s="56"/>
      <c r="BS2850" s="56"/>
      <c r="BT2850" s="56"/>
      <c r="BU2850" s="56"/>
      <c r="BV2850" s="56"/>
      <c r="BW2850" s="56"/>
      <c r="BX2850" s="56"/>
      <c r="BY2850" s="56"/>
      <c r="BZ2850" s="56"/>
      <c r="CA2850" s="56"/>
      <c r="CB2850" s="56"/>
      <c r="CC2850" s="56"/>
      <c r="CD2850" s="56"/>
      <c r="CE2850" s="56"/>
      <c r="CF2850" s="56"/>
      <c r="CG2850" s="56"/>
      <c r="CH2850" s="56"/>
      <c r="CI2850" s="56"/>
      <c r="CJ2850" s="56"/>
      <c r="CK2850" s="56"/>
      <c r="CL2850" s="56"/>
      <c r="CM2850" s="56"/>
      <c r="CN2850" s="56"/>
      <c r="CO2850" s="56"/>
      <c r="CP2850" s="56"/>
      <c r="CQ2850" s="56"/>
      <c r="CR2850" s="56"/>
      <c r="CS2850" s="58">
        <f>+AL2850+AT2850</f>
        <v>0</v>
      </c>
      <c r="CT2850" s="76">
        <f>+BA2850+BG2850+BM2850+BS2850+BY2850+CE2850+CK2850+CQ2850</f>
        <v>0</v>
      </c>
      <c r="CU2850" s="76">
        <f>+CS2850-CT2850</f>
        <v>0</v>
      </c>
      <c r="CV2850" s="81">
        <f>+AE2850-AL2850-AT2850</f>
        <v>500</v>
      </c>
      <c r="CW2850" s="56"/>
      <c r="CX2850" s="56"/>
      <c r="CY2850" s="56"/>
    </row>
    <row r="2851" spans="1:103" s="70" customFormat="1">
      <c r="A2851" s="70" t="s">
        <v>925</v>
      </c>
      <c r="B2851" s="13">
        <v>92</v>
      </c>
      <c r="C2851" s="15" t="s">
        <v>402</v>
      </c>
      <c r="D2851" s="15" t="s">
        <v>403</v>
      </c>
      <c r="E2851" s="13"/>
      <c r="F2851" s="13"/>
      <c r="G2851" s="13" t="s">
        <v>267</v>
      </c>
      <c r="H2851" s="13">
        <v>1</v>
      </c>
      <c r="I2851" s="55">
        <v>95.82</v>
      </c>
      <c r="J2851" s="55">
        <v>30999</v>
      </c>
      <c r="K2851" s="15">
        <v>0</v>
      </c>
      <c r="L2851" s="15" t="s">
        <v>41</v>
      </c>
      <c r="M2851" s="62" t="s">
        <v>14</v>
      </c>
      <c r="N2851" s="62" t="s">
        <v>187</v>
      </c>
      <c r="O2851" s="56" t="s">
        <v>886</v>
      </c>
      <c r="P2851" s="56"/>
      <c r="Q2851" s="86"/>
      <c r="R2851" s="56"/>
      <c r="S2851" s="56" t="s">
        <v>465</v>
      </c>
      <c r="T2851" s="13" t="s">
        <v>267</v>
      </c>
      <c r="U2851" s="13">
        <v>1</v>
      </c>
      <c r="V2851" s="13">
        <v>95.82</v>
      </c>
      <c r="W2851" s="125" t="s">
        <v>1017</v>
      </c>
      <c r="X2851" s="65">
        <v>45529</v>
      </c>
      <c r="Y2851" s="127">
        <v>45554</v>
      </c>
      <c r="Z2851" s="69" t="s">
        <v>1080</v>
      </c>
      <c r="AA2851" s="324">
        <v>30000</v>
      </c>
      <c r="AB2851" s="62">
        <v>39</v>
      </c>
      <c r="AC2851" s="56">
        <v>23</v>
      </c>
      <c r="AD2851" s="65">
        <v>46315</v>
      </c>
      <c r="AE2851" s="58">
        <v>500</v>
      </c>
      <c r="AF2851" s="117"/>
      <c r="AG2851" s="56"/>
      <c r="AH2851" s="78"/>
      <c r="AI2851" s="78"/>
      <c r="AJ2851" s="78"/>
      <c r="AO2851" s="76"/>
      <c r="AP2851" s="76"/>
      <c r="AQ2851" s="76"/>
      <c r="AR2851" s="76"/>
      <c r="AS2851" s="58"/>
      <c r="AT2851" s="58"/>
      <c r="AU2851" s="58"/>
      <c r="AV2851" s="58"/>
      <c r="AW2851" s="56"/>
      <c r="AX2851" s="56"/>
      <c r="AY2851" s="56"/>
      <c r="AZ2851" s="56"/>
      <c r="BA2851" s="58"/>
      <c r="BB2851" s="58"/>
      <c r="BC2851" s="56"/>
      <c r="BD2851" s="56"/>
      <c r="BE2851" s="56"/>
      <c r="BF2851" s="56"/>
      <c r="BG2851" s="56"/>
      <c r="BH2851" s="56"/>
      <c r="BI2851" s="56"/>
      <c r="BJ2851" s="56"/>
      <c r="BK2851" s="56"/>
      <c r="BL2851" s="56"/>
      <c r="BM2851" s="56"/>
      <c r="BN2851" s="56"/>
      <c r="BO2851" s="56"/>
      <c r="BP2851" s="56"/>
      <c r="BQ2851" s="56"/>
      <c r="BR2851" s="56"/>
      <c r="BS2851" s="56"/>
      <c r="BT2851" s="56"/>
      <c r="BU2851" s="56"/>
      <c r="BV2851" s="56"/>
      <c r="BW2851" s="56"/>
      <c r="BX2851" s="56"/>
      <c r="BY2851" s="56"/>
      <c r="BZ2851" s="56"/>
      <c r="CA2851" s="56"/>
      <c r="CB2851" s="56"/>
      <c r="CC2851" s="56"/>
      <c r="CD2851" s="56"/>
      <c r="CE2851" s="56"/>
      <c r="CF2851" s="56"/>
      <c r="CG2851" s="56"/>
      <c r="CH2851" s="56"/>
      <c r="CI2851" s="56"/>
      <c r="CJ2851" s="56"/>
      <c r="CK2851" s="56"/>
      <c r="CL2851" s="56"/>
      <c r="CM2851" s="56"/>
      <c r="CN2851" s="56"/>
      <c r="CO2851" s="56"/>
      <c r="CP2851" s="56"/>
      <c r="CQ2851" s="56"/>
      <c r="CR2851" s="56"/>
      <c r="CS2851" s="58">
        <f>+AL2851+AT2851</f>
        <v>0</v>
      </c>
      <c r="CT2851" s="76">
        <f>+BA2851+BG2851+BM2851+BS2851+BY2851+CE2851+CK2851+CQ2851</f>
        <v>0</v>
      </c>
      <c r="CU2851" s="76">
        <f>+CS2851-CT2851</f>
        <v>0</v>
      </c>
      <c r="CV2851" s="81">
        <f>+AE2851-AL2851-AT2851</f>
        <v>500</v>
      </c>
      <c r="CW2851" s="56"/>
      <c r="CX2851" s="56"/>
      <c r="CY2851" s="56"/>
    </row>
    <row r="2852" spans="1:103" s="70" customFormat="1">
      <c r="A2852" s="70" t="s">
        <v>925</v>
      </c>
      <c r="B2852" s="13">
        <v>92</v>
      </c>
      <c r="C2852" s="15" t="s">
        <v>402</v>
      </c>
      <c r="D2852" s="15" t="s">
        <v>403</v>
      </c>
      <c r="E2852" s="13"/>
      <c r="F2852" s="13"/>
      <c r="G2852" s="13" t="s">
        <v>267</v>
      </c>
      <c r="H2852" s="13">
        <v>1</v>
      </c>
      <c r="I2852" s="55">
        <v>95.82</v>
      </c>
      <c r="J2852" s="55">
        <v>30999</v>
      </c>
      <c r="K2852" s="15">
        <v>0</v>
      </c>
      <c r="L2852" s="15" t="s">
        <v>41</v>
      </c>
      <c r="M2852" s="62" t="s">
        <v>14</v>
      </c>
      <c r="N2852" s="62" t="s">
        <v>187</v>
      </c>
      <c r="O2852" s="56" t="s">
        <v>886</v>
      </c>
      <c r="P2852" s="56"/>
      <c r="Q2852" s="86"/>
      <c r="R2852" s="56"/>
      <c r="S2852" s="56" t="s">
        <v>465</v>
      </c>
      <c r="T2852" s="13" t="s">
        <v>267</v>
      </c>
      <c r="U2852" s="13">
        <v>1</v>
      </c>
      <c r="V2852" s="13">
        <v>95.82</v>
      </c>
      <c r="W2852" s="125" t="s">
        <v>1017</v>
      </c>
      <c r="X2852" s="65">
        <v>45529</v>
      </c>
      <c r="Y2852" s="127">
        <v>45554</v>
      </c>
      <c r="Z2852" s="69" t="s">
        <v>1080</v>
      </c>
      <c r="AA2852" s="324">
        <v>30000</v>
      </c>
      <c r="AB2852" s="62">
        <v>39</v>
      </c>
      <c r="AC2852" s="56">
        <v>24</v>
      </c>
      <c r="AD2852" s="65">
        <v>46346</v>
      </c>
      <c r="AE2852" s="58">
        <v>500</v>
      </c>
      <c r="AF2852" s="117"/>
      <c r="AG2852" s="56"/>
      <c r="AH2852" s="78"/>
      <c r="AI2852" s="78"/>
      <c r="AJ2852" s="78"/>
      <c r="AO2852" s="76"/>
      <c r="AP2852" s="76"/>
      <c r="AQ2852" s="76"/>
      <c r="AR2852" s="76"/>
      <c r="AS2852" s="58"/>
      <c r="AT2852" s="58"/>
      <c r="AU2852" s="58"/>
      <c r="AV2852" s="58"/>
      <c r="AW2852" s="56"/>
      <c r="AX2852" s="56"/>
      <c r="AY2852" s="56"/>
      <c r="AZ2852" s="56"/>
      <c r="BA2852" s="58"/>
      <c r="BB2852" s="58"/>
      <c r="BC2852" s="56"/>
      <c r="BD2852" s="56"/>
      <c r="BE2852" s="56"/>
      <c r="BF2852" s="56"/>
      <c r="BG2852" s="56"/>
      <c r="BH2852" s="56"/>
      <c r="BI2852" s="56"/>
      <c r="BJ2852" s="56"/>
      <c r="BK2852" s="56"/>
      <c r="BL2852" s="56"/>
      <c r="BM2852" s="56"/>
      <c r="BN2852" s="56"/>
      <c r="BO2852" s="56"/>
      <c r="BP2852" s="56"/>
      <c r="BQ2852" s="56"/>
      <c r="BR2852" s="56"/>
      <c r="BS2852" s="56"/>
      <c r="BT2852" s="56"/>
      <c r="BU2852" s="56"/>
      <c r="BV2852" s="56"/>
      <c r="BW2852" s="56"/>
      <c r="BX2852" s="56"/>
      <c r="BY2852" s="56"/>
      <c r="BZ2852" s="56"/>
      <c r="CA2852" s="56"/>
      <c r="CB2852" s="56"/>
      <c r="CC2852" s="56"/>
      <c r="CD2852" s="56"/>
      <c r="CE2852" s="56"/>
      <c r="CF2852" s="56"/>
      <c r="CG2852" s="56"/>
      <c r="CH2852" s="56"/>
      <c r="CI2852" s="56"/>
      <c r="CJ2852" s="56"/>
      <c r="CK2852" s="56"/>
      <c r="CL2852" s="56"/>
      <c r="CM2852" s="56"/>
      <c r="CN2852" s="56"/>
      <c r="CO2852" s="56"/>
      <c r="CP2852" s="56"/>
      <c r="CQ2852" s="56"/>
      <c r="CR2852" s="56"/>
      <c r="CS2852" s="58">
        <f>+AL2852+AT2852</f>
        <v>0</v>
      </c>
      <c r="CT2852" s="76">
        <f>+BA2852+BG2852+BM2852+BS2852+BY2852+CE2852+CK2852+CQ2852</f>
        <v>0</v>
      </c>
      <c r="CU2852" s="76">
        <f>+CS2852-CT2852</f>
        <v>0</v>
      </c>
      <c r="CV2852" s="81">
        <f>+AE2852-AL2852-AT2852</f>
        <v>500</v>
      </c>
      <c r="CW2852" s="56"/>
      <c r="CX2852" s="56"/>
      <c r="CY2852" s="56"/>
    </row>
    <row r="2853" spans="1:103" s="70" customFormat="1">
      <c r="A2853" s="70" t="s">
        <v>925</v>
      </c>
      <c r="B2853" s="13">
        <v>92</v>
      </c>
      <c r="C2853" s="15" t="s">
        <v>402</v>
      </c>
      <c r="D2853" s="15" t="s">
        <v>403</v>
      </c>
      <c r="E2853" s="13"/>
      <c r="F2853" s="13"/>
      <c r="G2853" s="13" t="s">
        <v>267</v>
      </c>
      <c r="H2853" s="13">
        <v>1</v>
      </c>
      <c r="I2853" s="55">
        <v>95.82</v>
      </c>
      <c r="J2853" s="55">
        <v>30999</v>
      </c>
      <c r="K2853" s="15">
        <v>0</v>
      </c>
      <c r="L2853" s="15" t="s">
        <v>41</v>
      </c>
      <c r="M2853" s="62" t="s">
        <v>14</v>
      </c>
      <c r="N2853" s="62" t="s">
        <v>187</v>
      </c>
      <c r="O2853" s="56" t="s">
        <v>886</v>
      </c>
      <c r="P2853" s="56"/>
      <c r="Q2853" s="86"/>
      <c r="R2853" s="56"/>
      <c r="S2853" s="56" t="s">
        <v>465</v>
      </c>
      <c r="T2853" s="13" t="s">
        <v>267</v>
      </c>
      <c r="U2853" s="13">
        <v>1</v>
      </c>
      <c r="V2853" s="13">
        <v>95.82</v>
      </c>
      <c r="W2853" s="125" t="s">
        <v>1017</v>
      </c>
      <c r="X2853" s="65">
        <v>45529</v>
      </c>
      <c r="Y2853" s="127">
        <v>45554</v>
      </c>
      <c r="Z2853" s="69" t="s">
        <v>1080</v>
      </c>
      <c r="AA2853" s="324">
        <v>30000</v>
      </c>
      <c r="AB2853" s="62">
        <v>39</v>
      </c>
      <c r="AC2853" s="56">
        <v>25</v>
      </c>
      <c r="AD2853" s="65">
        <v>46376</v>
      </c>
      <c r="AE2853" s="58">
        <v>500</v>
      </c>
      <c r="AF2853" s="117"/>
      <c r="AG2853" s="56"/>
      <c r="AH2853" s="78"/>
      <c r="AI2853" s="78"/>
      <c r="AJ2853" s="78"/>
      <c r="AO2853" s="76"/>
      <c r="AP2853" s="76"/>
      <c r="AQ2853" s="76"/>
      <c r="AR2853" s="76"/>
      <c r="AS2853" s="58"/>
      <c r="AT2853" s="58"/>
      <c r="AU2853" s="58"/>
      <c r="AV2853" s="58"/>
      <c r="AW2853" s="56"/>
      <c r="AX2853" s="56"/>
      <c r="AY2853" s="56"/>
      <c r="AZ2853" s="56"/>
      <c r="BA2853" s="58"/>
      <c r="BB2853" s="58"/>
      <c r="BC2853" s="56"/>
      <c r="BD2853" s="56"/>
      <c r="BE2853" s="56"/>
      <c r="BF2853" s="56"/>
      <c r="BG2853" s="56"/>
      <c r="BH2853" s="56"/>
      <c r="BI2853" s="56"/>
      <c r="BJ2853" s="56"/>
      <c r="BK2853" s="56"/>
      <c r="BL2853" s="56"/>
      <c r="BM2853" s="56"/>
      <c r="BN2853" s="56"/>
      <c r="BO2853" s="56"/>
      <c r="BP2853" s="56"/>
      <c r="BQ2853" s="56"/>
      <c r="BR2853" s="56"/>
      <c r="BS2853" s="56"/>
      <c r="BT2853" s="56"/>
      <c r="BU2853" s="56"/>
      <c r="BV2853" s="56"/>
      <c r="BW2853" s="56"/>
      <c r="BX2853" s="56"/>
      <c r="BY2853" s="56"/>
      <c r="BZ2853" s="56"/>
      <c r="CA2853" s="56"/>
      <c r="CB2853" s="56"/>
      <c r="CC2853" s="56"/>
      <c r="CD2853" s="56"/>
      <c r="CE2853" s="56"/>
      <c r="CF2853" s="56"/>
      <c r="CG2853" s="56"/>
      <c r="CH2853" s="56"/>
      <c r="CI2853" s="56"/>
      <c r="CJ2853" s="56"/>
      <c r="CK2853" s="56"/>
      <c r="CL2853" s="56"/>
      <c r="CM2853" s="56"/>
      <c r="CN2853" s="56"/>
      <c r="CO2853" s="56"/>
      <c r="CP2853" s="56"/>
      <c r="CQ2853" s="56"/>
      <c r="CR2853" s="56"/>
      <c r="CS2853" s="58">
        <f>+AL2853+AT2853</f>
        <v>0</v>
      </c>
      <c r="CT2853" s="76">
        <f>+BA2853+BG2853+BM2853+BS2853+BY2853+CE2853+CK2853+CQ2853</f>
        <v>0</v>
      </c>
      <c r="CU2853" s="76">
        <f>+CS2853-CT2853</f>
        <v>0</v>
      </c>
      <c r="CV2853" s="81">
        <f>+AE2853-AL2853-AT2853</f>
        <v>500</v>
      </c>
      <c r="CW2853" s="56"/>
      <c r="CX2853" s="56"/>
      <c r="CY2853" s="56"/>
    </row>
    <row r="2854" spans="1:103" s="70" customFormat="1">
      <c r="A2854" s="70" t="s">
        <v>925</v>
      </c>
      <c r="B2854" s="13">
        <v>92</v>
      </c>
      <c r="C2854" s="15" t="s">
        <v>402</v>
      </c>
      <c r="D2854" s="15" t="s">
        <v>403</v>
      </c>
      <c r="E2854" s="13"/>
      <c r="F2854" s="13"/>
      <c r="G2854" s="13" t="s">
        <v>267</v>
      </c>
      <c r="H2854" s="13">
        <v>1</v>
      </c>
      <c r="I2854" s="55">
        <v>95.82</v>
      </c>
      <c r="J2854" s="55">
        <v>30999</v>
      </c>
      <c r="K2854" s="15">
        <v>0</v>
      </c>
      <c r="L2854" s="15" t="s">
        <v>41</v>
      </c>
      <c r="M2854" s="62" t="s">
        <v>14</v>
      </c>
      <c r="N2854" s="62" t="s">
        <v>187</v>
      </c>
      <c r="O2854" s="56" t="s">
        <v>886</v>
      </c>
      <c r="P2854" s="56"/>
      <c r="Q2854" s="86"/>
      <c r="R2854" s="56"/>
      <c r="S2854" s="56" t="s">
        <v>465</v>
      </c>
      <c r="T2854" s="13" t="s">
        <v>267</v>
      </c>
      <c r="U2854" s="13">
        <v>1</v>
      </c>
      <c r="V2854" s="13">
        <v>95.82</v>
      </c>
      <c r="W2854" s="125" t="s">
        <v>1017</v>
      </c>
      <c r="X2854" s="65">
        <v>45529</v>
      </c>
      <c r="Y2854" s="127">
        <v>45554</v>
      </c>
      <c r="Z2854" s="69" t="s">
        <v>1080</v>
      </c>
      <c r="AA2854" s="324">
        <v>30000</v>
      </c>
      <c r="AB2854" s="62">
        <v>39</v>
      </c>
      <c r="AC2854" s="56">
        <v>26</v>
      </c>
      <c r="AD2854" s="65">
        <v>46407</v>
      </c>
      <c r="AE2854" s="58">
        <v>500</v>
      </c>
      <c r="AF2854" s="117"/>
      <c r="AG2854" s="56"/>
      <c r="AH2854" s="78"/>
      <c r="AI2854" s="78"/>
      <c r="AJ2854" s="78"/>
      <c r="AO2854" s="76"/>
      <c r="AP2854" s="76"/>
      <c r="AQ2854" s="76"/>
      <c r="AR2854" s="76"/>
      <c r="AS2854" s="58"/>
      <c r="AT2854" s="58"/>
      <c r="AU2854" s="58"/>
      <c r="AV2854" s="58"/>
      <c r="AW2854" s="56"/>
      <c r="AX2854" s="56"/>
      <c r="AY2854" s="56"/>
      <c r="AZ2854" s="56"/>
      <c r="BA2854" s="58"/>
      <c r="BB2854" s="58"/>
      <c r="BC2854" s="56"/>
      <c r="BD2854" s="56"/>
      <c r="BE2854" s="56"/>
      <c r="BF2854" s="56"/>
      <c r="BG2854" s="56"/>
      <c r="BH2854" s="56"/>
      <c r="BI2854" s="56"/>
      <c r="BJ2854" s="56"/>
      <c r="BK2854" s="56"/>
      <c r="BL2854" s="56"/>
      <c r="BM2854" s="56"/>
      <c r="BN2854" s="56"/>
      <c r="BO2854" s="56"/>
      <c r="BP2854" s="56"/>
      <c r="BQ2854" s="56"/>
      <c r="BR2854" s="56"/>
      <c r="BS2854" s="56"/>
      <c r="BT2854" s="56"/>
      <c r="BU2854" s="56"/>
      <c r="BV2854" s="56"/>
      <c r="BW2854" s="56"/>
      <c r="BX2854" s="56"/>
      <c r="BY2854" s="56"/>
      <c r="BZ2854" s="56"/>
      <c r="CA2854" s="56"/>
      <c r="CB2854" s="56"/>
      <c r="CC2854" s="56"/>
      <c r="CD2854" s="56"/>
      <c r="CE2854" s="56"/>
      <c r="CF2854" s="56"/>
      <c r="CG2854" s="56"/>
      <c r="CH2854" s="56"/>
      <c r="CI2854" s="56"/>
      <c r="CJ2854" s="56"/>
      <c r="CK2854" s="56"/>
      <c r="CL2854" s="56"/>
      <c r="CM2854" s="56"/>
      <c r="CN2854" s="56"/>
      <c r="CO2854" s="56"/>
      <c r="CP2854" s="56"/>
      <c r="CQ2854" s="56"/>
      <c r="CR2854" s="56"/>
      <c r="CS2854" s="58">
        <f>+AL2854+AT2854</f>
        <v>0</v>
      </c>
      <c r="CT2854" s="76">
        <f>+BA2854+BG2854+BM2854+BS2854+BY2854+CE2854+CK2854+CQ2854</f>
        <v>0</v>
      </c>
      <c r="CU2854" s="76">
        <f>+CS2854-CT2854</f>
        <v>0</v>
      </c>
      <c r="CV2854" s="81">
        <f>+AE2854-AL2854-AT2854</f>
        <v>500</v>
      </c>
      <c r="CW2854" s="56"/>
      <c r="CX2854" s="56"/>
      <c r="CY2854" s="56"/>
    </row>
    <row r="2855" spans="1:103" s="70" customFormat="1">
      <c r="A2855" s="70" t="s">
        <v>925</v>
      </c>
      <c r="B2855" s="13">
        <v>92</v>
      </c>
      <c r="C2855" s="15" t="s">
        <v>402</v>
      </c>
      <c r="D2855" s="15" t="s">
        <v>403</v>
      </c>
      <c r="E2855" s="13"/>
      <c r="F2855" s="13"/>
      <c r="G2855" s="13" t="s">
        <v>267</v>
      </c>
      <c r="H2855" s="13">
        <v>1</v>
      </c>
      <c r="I2855" s="55">
        <v>95.82</v>
      </c>
      <c r="J2855" s="55">
        <v>30999</v>
      </c>
      <c r="K2855" s="15">
        <v>0</v>
      </c>
      <c r="L2855" s="15" t="s">
        <v>41</v>
      </c>
      <c r="M2855" s="62" t="s">
        <v>14</v>
      </c>
      <c r="N2855" s="62" t="s">
        <v>187</v>
      </c>
      <c r="O2855" s="56" t="s">
        <v>886</v>
      </c>
      <c r="P2855" s="56"/>
      <c r="Q2855" s="86"/>
      <c r="R2855" s="56"/>
      <c r="S2855" s="56" t="s">
        <v>465</v>
      </c>
      <c r="T2855" s="13" t="s">
        <v>267</v>
      </c>
      <c r="U2855" s="13">
        <v>1</v>
      </c>
      <c r="V2855" s="13">
        <v>95.82</v>
      </c>
      <c r="W2855" s="125" t="s">
        <v>1017</v>
      </c>
      <c r="X2855" s="65">
        <v>45529</v>
      </c>
      <c r="Y2855" s="127">
        <v>45554</v>
      </c>
      <c r="Z2855" s="69" t="s">
        <v>1080</v>
      </c>
      <c r="AA2855" s="324">
        <v>30000</v>
      </c>
      <c r="AB2855" s="62">
        <v>39</v>
      </c>
      <c r="AC2855" s="56">
        <v>27</v>
      </c>
      <c r="AD2855" s="65">
        <v>46438</v>
      </c>
      <c r="AE2855" s="58">
        <v>500</v>
      </c>
      <c r="AF2855" s="117"/>
      <c r="AG2855" s="56"/>
      <c r="AH2855" s="78"/>
      <c r="AI2855" s="78"/>
      <c r="AJ2855" s="78"/>
      <c r="AO2855" s="76"/>
      <c r="AP2855" s="76"/>
      <c r="AQ2855" s="76"/>
      <c r="AR2855" s="76"/>
      <c r="AS2855" s="58"/>
      <c r="AT2855" s="58"/>
      <c r="AU2855" s="58"/>
      <c r="AV2855" s="58"/>
      <c r="AW2855" s="56"/>
      <c r="AX2855" s="56"/>
      <c r="AY2855" s="56"/>
      <c r="AZ2855" s="56"/>
      <c r="BA2855" s="58"/>
      <c r="BB2855" s="58"/>
      <c r="BC2855" s="56"/>
      <c r="BD2855" s="56"/>
      <c r="BE2855" s="56"/>
      <c r="BF2855" s="56"/>
      <c r="BG2855" s="56"/>
      <c r="BH2855" s="56"/>
      <c r="BI2855" s="56"/>
      <c r="BJ2855" s="56"/>
      <c r="BK2855" s="56"/>
      <c r="BL2855" s="56"/>
      <c r="BM2855" s="56"/>
      <c r="BN2855" s="56"/>
      <c r="BO2855" s="56"/>
      <c r="BP2855" s="56"/>
      <c r="BQ2855" s="56"/>
      <c r="BR2855" s="56"/>
      <c r="BS2855" s="56"/>
      <c r="BT2855" s="56"/>
      <c r="BU2855" s="56"/>
      <c r="BV2855" s="56"/>
      <c r="BW2855" s="56"/>
      <c r="BX2855" s="56"/>
      <c r="BY2855" s="56"/>
      <c r="BZ2855" s="56"/>
      <c r="CA2855" s="56"/>
      <c r="CB2855" s="56"/>
      <c r="CC2855" s="56"/>
      <c r="CD2855" s="56"/>
      <c r="CE2855" s="56"/>
      <c r="CF2855" s="56"/>
      <c r="CG2855" s="56"/>
      <c r="CH2855" s="56"/>
      <c r="CI2855" s="56"/>
      <c r="CJ2855" s="56"/>
      <c r="CK2855" s="56"/>
      <c r="CL2855" s="56"/>
      <c r="CM2855" s="56"/>
      <c r="CN2855" s="56"/>
      <c r="CO2855" s="56"/>
      <c r="CP2855" s="56"/>
      <c r="CQ2855" s="56"/>
      <c r="CR2855" s="56"/>
      <c r="CS2855" s="58">
        <f>+AL2855+AT2855</f>
        <v>0</v>
      </c>
      <c r="CT2855" s="76">
        <f>+BA2855+BG2855+BM2855+BS2855+BY2855+CE2855+CK2855+CQ2855</f>
        <v>0</v>
      </c>
      <c r="CU2855" s="76">
        <f>+CS2855-CT2855</f>
        <v>0</v>
      </c>
      <c r="CV2855" s="81">
        <f>+AE2855-AL2855-AT2855</f>
        <v>500</v>
      </c>
      <c r="CW2855" s="56"/>
      <c r="CX2855" s="56"/>
      <c r="CY2855" s="56"/>
    </row>
    <row r="2856" spans="1:103" s="70" customFormat="1">
      <c r="A2856" s="70" t="s">
        <v>925</v>
      </c>
      <c r="B2856" s="13">
        <v>92</v>
      </c>
      <c r="C2856" s="15" t="s">
        <v>402</v>
      </c>
      <c r="D2856" s="15" t="s">
        <v>403</v>
      </c>
      <c r="E2856" s="13"/>
      <c r="F2856" s="13"/>
      <c r="G2856" s="13" t="s">
        <v>267</v>
      </c>
      <c r="H2856" s="13">
        <v>1</v>
      </c>
      <c r="I2856" s="55">
        <v>95.82</v>
      </c>
      <c r="J2856" s="55">
        <v>30999</v>
      </c>
      <c r="K2856" s="15">
        <v>0</v>
      </c>
      <c r="L2856" s="15" t="s">
        <v>41</v>
      </c>
      <c r="M2856" s="62" t="s">
        <v>14</v>
      </c>
      <c r="N2856" s="62" t="s">
        <v>187</v>
      </c>
      <c r="O2856" s="56" t="s">
        <v>886</v>
      </c>
      <c r="P2856" s="56"/>
      <c r="Q2856" s="86"/>
      <c r="R2856" s="56"/>
      <c r="S2856" s="56" t="s">
        <v>465</v>
      </c>
      <c r="T2856" s="13" t="s">
        <v>267</v>
      </c>
      <c r="U2856" s="13">
        <v>1</v>
      </c>
      <c r="V2856" s="13">
        <v>95.82</v>
      </c>
      <c r="W2856" s="125" t="s">
        <v>1017</v>
      </c>
      <c r="X2856" s="65">
        <v>45529</v>
      </c>
      <c r="Y2856" s="127">
        <v>45554</v>
      </c>
      <c r="Z2856" s="69" t="s">
        <v>1080</v>
      </c>
      <c r="AA2856" s="324">
        <v>30000</v>
      </c>
      <c r="AB2856" s="62">
        <v>39</v>
      </c>
      <c r="AC2856" s="56">
        <v>28</v>
      </c>
      <c r="AD2856" s="65">
        <v>46466</v>
      </c>
      <c r="AE2856" s="58">
        <v>500</v>
      </c>
      <c r="AF2856" s="117"/>
      <c r="AG2856" s="56"/>
      <c r="AH2856" s="78"/>
      <c r="AI2856" s="78"/>
      <c r="AJ2856" s="78"/>
      <c r="AO2856" s="76"/>
      <c r="AP2856" s="76"/>
      <c r="AQ2856" s="76"/>
      <c r="AR2856" s="76"/>
      <c r="AS2856" s="58"/>
      <c r="AT2856" s="58"/>
      <c r="AU2856" s="58"/>
      <c r="AV2856" s="58"/>
      <c r="AW2856" s="56"/>
      <c r="AX2856" s="56"/>
      <c r="AY2856" s="56"/>
      <c r="AZ2856" s="56"/>
      <c r="BA2856" s="58"/>
      <c r="BB2856" s="58"/>
      <c r="BC2856" s="56"/>
      <c r="BD2856" s="56"/>
      <c r="BE2856" s="56"/>
      <c r="BF2856" s="56"/>
      <c r="BG2856" s="56"/>
      <c r="BH2856" s="56"/>
      <c r="BI2856" s="56"/>
      <c r="BJ2856" s="56"/>
      <c r="BK2856" s="56"/>
      <c r="BL2856" s="56"/>
      <c r="BM2856" s="56"/>
      <c r="BN2856" s="56"/>
      <c r="BO2856" s="56"/>
      <c r="BP2856" s="56"/>
      <c r="BQ2856" s="56"/>
      <c r="BR2856" s="56"/>
      <c r="BS2856" s="56"/>
      <c r="BT2856" s="56"/>
      <c r="BU2856" s="56"/>
      <c r="BV2856" s="56"/>
      <c r="BW2856" s="56"/>
      <c r="BX2856" s="56"/>
      <c r="BY2856" s="56"/>
      <c r="BZ2856" s="56"/>
      <c r="CA2856" s="56"/>
      <c r="CB2856" s="56"/>
      <c r="CC2856" s="56"/>
      <c r="CD2856" s="56"/>
      <c r="CE2856" s="56"/>
      <c r="CF2856" s="56"/>
      <c r="CG2856" s="56"/>
      <c r="CH2856" s="56"/>
      <c r="CI2856" s="56"/>
      <c r="CJ2856" s="56"/>
      <c r="CK2856" s="56"/>
      <c r="CL2856" s="56"/>
      <c r="CM2856" s="56"/>
      <c r="CN2856" s="56"/>
      <c r="CO2856" s="56"/>
      <c r="CP2856" s="56"/>
      <c r="CQ2856" s="56"/>
      <c r="CR2856" s="56"/>
      <c r="CS2856" s="58">
        <f>+AL2856+AT2856</f>
        <v>0</v>
      </c>
      <c r="CT2856" s="76">
        <f>+BA2856+BG2856+BM2856+BS2856+BY2856+CE2856+CK2856+CQ2856</f>
        <v>0</v>
      </c>
      <c r="CU2856" s="76">
        <f>+CS2856-CT2856</f>
        <v>0</v>
      </c>
      <c r="CV2856" s="81">
        <f>+AE2856-AL2856-AT2856</f>
        <v>500</v>
      </c>
      <c r="CW2856" s="56"/>
      <c r="CX2856" s="56"/>
      <c r="CY2856" s="56"/>
    </row>
    <row r="2857" spans="1:103" s="70" customFormat="1">
      <c r="A2857" s="70" t="s">
        <v>925</v>
      </c>
      <c r="B2857" s="13">
        <v>92</v>
      </c>
      <c r="C2857" s="15" t="s">
        <v>402</v>
      </c>
      <c r="D2857" s="15" t="s">
        <v>403</v>
      </c>
      <c r="E2857" s="13"/>
      <c r="F2857" s="13"/>
      <c r="G2857" s="13" t="s">
        <v>267</v>
      </c>
      <c r="H2857" s="13">
        <v>1</v>
      </c>
      <c r="I2857" s="55">
        <v>95.82</v>
      </c>
      <c r="J2857" s="55">
        <v>30999</v>
      </c>
      <c r="K2857" s="15">
        <v>0</v>
      </c>
      <c r="L2857" s="15" t="s">
        <v>41</v>
      </c>
      <c r="M2857" s="62" t="s">
        <v>14</v>
      </c>
      <c r="N2857" s="62" t="s">
        <v>187</v>
      </c>
      <c r="O2857" s="56" t="s">
        <v>886</v>
      </c>
      <c r="P2857" s="56"/>
      <c r="Q2857" s="86"/>
      <c r="R2857" s="56"/>
      <c r="S2857" s="56" t="s">
        <v>465</v>
      </c>
      <c r="T2857" s="13" t="s">
        <v>267</v>
      </c>
      <c r="U2857" s="13">
        <v>1</v>
      </c>
      <c r="V2857" s="13">
        <v>95.82</v>
      </c>
      <c r="W2857" s="125" t="s">
        <v>1017</v>
      </c>
      <c r="X2857" s="65">
        <v>45529</v>
      </c>
      <c r="Y2857" s="127">
        <v>45554</v>
      </c>
      <c r="Z2857" s="69" t="s">
        <v>1080</v>
      </c>
      <c r="AA2857" s="324">
        <v>30000</v>
      </c>
      <c r="AB2857" s="62">
        <v>39</v>
      </c>
      <c r="AC2857" s="56">
        <v>29</v>
      </c>
      <c r="AD2857" s="65">
        <v>46497</v>
      </c>
      <c r="AE2857" s="58">
        <v>500</v>
      </c>
      <c r="AF2857" s="117"/>
      <c r="AG2857" s="56"/>
      <c r="AH2857" s="65"/>
      <c r="AI2857" s="65"/>
      <c r="AJ2857" s="65"/>
      <c r="AK2857" s="56"/>
      <c r="AL2857" s="56"/>
      <c r="AM2857" s="56"/>
      <c r="AN2857" s="56"/>
      <c r="AO2857" s="58"/>
      <c r="AP2857" s="58"/>
      <c r="AQ2857" s="58"/>
      <c r="AR2857" s="58"/>
      <c r="AS2857" s="58"/>
      <c r="AT2857" s="58"/>
      <c r="AU2857" s="58"/>
      <c r="AV2857" s="58"/>
      <c r="AW2857" s="56"/>
      <c r="AX2857" s="56"/>
      <c r="AY2857" s="56"/>
      <c r="AZ2857" s="56"/>
      <c r="BA2857" s="58"/>
      <c r="BB2857" s="58"/>
      <c r="BC2857" s="56"/>
      <c r="BD2857" s="56"/>
      <c r="BE2857" s="56"/>
      <c r="BF2857" s="56"/>
      <c r="BG2857" s="56"/>
      <c r="BH2857" s="56"/>
      <c r="BI2857" s="56"/>
      <c r="BJ2857" s="56"/>
      <c r="BK2857" s="56"/>
      <c r="BL2857" s="56"/>
      <c r="BM2857" s="56"/>
      <c r="BN2857" s="56"/>
      <c r="BO2857" s="56"/>
      <c r="BP2857" s="56"/>
      <c r="BQ2857" s="56"/>
      <c r="BR2857" s="56"/>
      <c r="BS2857" s="56"/>
      <c r="BT2857" s="56"/>
      <c r="BU2857" s="56"/>
      <c r="BV2857" s="56"/>
      <c r="BW2857" s="56"/>
      <c r="BX2857" s="56"/>
      <c r="BY2857" s="56"/>
      <c r="BZ2857" s="56"/>
      <c r="CA2857" s="56"/>
      <c r="CB2857" s="56"/>
      <c r="CC2857" s="56"/>
      <c r="CD2857" s="56"/>
      <c r="CE2857" s="56"/>
      <c r="CF2857" s="56"/>
      <c r="CG2857" s="56"/>
      <c r="CH2857" s="56"/>
      <c r="CI2857" s="56"/>
      <c r="CJ2857" s="56"/>
      <c r="CK2857" s="56"/>
      <c r="CL2857" s="56"/>
      <c r="CM2857" s="56"/>
      <c r="CN2857" s="56"/>
      <c r="CO2857" s="56"/>
      <c r="CP2857" s="56"/>
      <c r="CQ2857" s="56"/>
      <c r="CR2857" s="56"/>
      <c r="CS2857" s="58">
        <f>+AL2857+AT2857</f>
        <v>0</v>
      </c>
      <c r="CT2857" s="76">
        <f>+BA2857+BG2857+BM2857+BS2857+BY2857+CE2857+CK2857+CQ2857</f>
        <v>0</v>
      </c>
      <c r="CU2857" s="76">
        <f>+CS2857-CT2857</f>
        <v>0</v>
      </c>
      <c r="CV2857" s="81">
        <f>+AE2857-AL2857-AT2857</f>
        <v>500</v>
      </c>
      <c r="CW2857" s="56"/>
      <c r="CX2857" s="56"/>
      <c r="CY2857" s="56"/>
    </row>
    <row r="2858" spans="1:103" s="70" customFormat="1">
      <c r="A2858" s="70" t="s">
        <v>925</v>
      </c>
      <c r="B2858" s="13">
        <v>92</v>
      </c>
      <c r="C2858" s="15" t="s">
        <v>402</v>
      </c>
      <c r="D2858" s="15" t="s">
        <v>403</v>
      </c>
      <c r="E2858" s="13"/>
      <c r="F2858" s="13"/>
      <c r="G2858" s="13" t="s">
        <v>267</v>
      </c>
      <c r="H2858" s="13">
        <v>1</v>
      </c>
      <c r="I2858" s="55">
        <v>95.82</v>
      </c>
      <c r="J2858" s="55">
        <v>30999</v>
      </c>
      <c r="K2858" s="15">
        <v>0</v>
      </c>
      <c r="L2858" s="15" t="s">
        <v>41</v>
      </c>
      <c r="M2858" s="62" t="s">
        <v>14</v>
      </c>
      <c r="N2858" s="62" t="s">
        <v>187</v>
      </c>
      <c r="O2858" s="56" t="s">
        <v>886</v>
      </c>
      <c r="P2858" s="56"/>
      <c r="Q2858" s="86"/>
      <c r="R2858" s="56"/>
      <c r="S2858" s="56" t="s">
        <v>465</v>
      </c>
      <c r="T2858" s="13" t="s">
        <v>267</v>
      </c>
      <c r="U2858" s="13">
        <v>1</v>
      </c>
      <c r="V2858" s="13">
        <v>95.82</v>
      </c>
      <c r="W2858" s="125" t="s">
        <v>1017</v>
      </c>
      <c r="X2858" s="65">
        <v>45529</v>
      </c>
      <c r="Y2858" s="127">
        <v>45554</v>
      </c>
      <c r="Z2858" s="69" t="s">
        <v>1080</v>
      </c>
      <c r="AA2858" s="324">
        <v>30000</v>
      </c>
      <c r="AB2858" s="62">
        <v>39</v>
      </c>
      <c r="AC2858" s="56">
        <v>30</v>
      </c>
      <c r="AD2858" s="65">
        <v>46527</v>
      </c>
      <c r="AE2858" s="58">
        <v>500</v>
      </c>
      <c r="AF2858" s="117"/>
      <c r="AG2858" s="56"/>
      <c r="AH2858" s="65"/>
      <c r="AI2858" s="65"/>
      <c r="AJ2858" s="65"/>
      <c r="AK2858" s="56"/>
      <c r="AL2858" s="56"/>
      <c r="AM2858" s="56"/>
      <c r="AN2858" s="56"/>
      <c r="AO2858" s="58"/>
      <c r="AP2858" s="58"/>
      <c r="AQ2858" s="58"/>
      <c r="AR2858" s="58"/>
      <c r="AS2858" s="58"/>
      <c r="AT2858" s="58"/>
      <c r="AU2858" s="58"/>
      <c r="AV2858" s="58"/>
      <c r="AW2858" s="56"/>
      <c r="AX2858" s="56"/>
      <c r="AY2858" s="56"/>
      <c r="AZ2858" s="56"/>
      <c r="BA2858" s="58"/>
      <c r="BB2858" s="58"/>
      <c r="BC2858" s="56"/>
      <c r="BD2858" s="56"/>
      <c r="BE2858" s="56"/>
      <c r="BF2858" s="56"/>
      <c r="BG2858" s="56"/>
      <c r="BH2858" s="56"/>
      <c r="BI2858" s="56"/>
      <c r="BJ2858" s="56"/>
      <c r="BK2858" s="56"/>
      <c r="BL2858" s="56"/>
      <c r="BM2858" s="56"/>
      <c r="BN2858" s="56"/>
      <c r="BO2858" s="56"/>
      <c r="BP2858" s="56"/>
      <c r="BQ2858" s="56"/>
      <c r="BR2858" s="56"/>
      <c r="BS2858" s="56"/>
      <c r="BT2858" s="56"/>
      <c r="BU2858" s="56"/>
      <c r="BV2858" s="56"/>
      <c r="BW2858" s="56"/>
      <c r="BX2858" s="56"/>
      <c r="BY2858" s="56"/>
      <c r="BZ2858" s="56"/>
      <c r="CA2858" s="56"/>
      <c r="CB2858" s="56"/>
      <c r="CC2858" s="56"/>
      <c r="CD2858" s="56"/>
      <c r="CE2858" s="56"/>
      <c r="CF2858" s="56"/>
      <c r="CG2858" s="56"/>
      <c r="CH2858" s="56"/>
      <c r="CI2858" s="56"/>
      <c r="CJ2858" s="56"/>
      <c r="CK2858" s="56"/>
      <c r="CL2858" s="56"/>
      <c r="CM2858" s="56"/>
      <c r="CN2858" s="56"/>
      <c r="CO2858" s="56"/>
      <c r="CP2858" s="56"/>
      <c r="CQ2858" s="56"/>
      <c r="CR2858" s="56"/>
      <c r="CS2858" s="58">
        <f>+AL2858+AT2858</f>
        <v>0</v>
      </c>
      <c r="CT2858" s="76">
        <f>+BA2858+BG2858+BM2858+BS2858+BY2858+CE2858+CK2858+CQ2858</f>
        <v>0</v>
      </c>
      <c r="CU2858" s="76">
        <f>+CS2858-CT2858</f>
        <v>0</v>
      </c>
      <c r="CV2858" s="81">
        <f>+AE2858-AL2858-AT2858</f>
        <v>500</v>
      </c>
      <c r="CW2858" s="56"/>
      <c r="CX2858" s="56"/>
      <c r="CY2858" s="56"/>
    </row>
    <row r="2859" spans="1:103" s="70" customFormat="1">
      <c r="A2859" s="70" t="s">
        <v>925</v>
      </c>
      <c r="B2859" s="13">
        <v>92</v>
      </c>
      <c r="C2859" s="15" t="s">
        <v>402</v>
      </c>
      <c r="D2859" s="15" t="s">
        <v>403</v>
      </c>
      <c r="E2859" s="13"/>
      <c r="F2859" s="13"/>
      <c r="G2859" s="13" t="s">
        <v>267</v>
      </c>
      <c r="H2859" s="13">
        <v>1</v>
      </c>
      <c r="I2859" s="55">
        <v>95.82</v>
      </c>
      <c r="J2859" s="55">
        <v>30999</v>
      </c>
      <c r="K2859" s="15">
        <v>0</v>
      </c>
      <c r="L2859" s="15" t="s">
        <v>41</v>
      </c>
      <c r="M2859" s="62" t="s">
        <v>14</v>
      </c>
      <c r="N2859" s="62" t="s">
        <v>187</v>
      </c>
      <c r="O2859" s="56" t="s">
        <v>886</v>
      </c>
      <c r="P2859" s="56"/>
      <c r="Q2859" s="86"/>
      <c r="R2859" s="56"/>
      <c r="S2859" s="56" t="s">
        <v>465</v>
      </c>
      <c r="T2859" s="13" t="s">
        <v>267</v>
      </c>
      <c r="U2859" s="13">
        <v>1</v>
      </c>
      <c r="V2859" s="13">
        <v>95.82</v>
      </c>
      <c r="W2859" s="125" t="s">
        <v>1017</v>
      </c>
      <c r="X2859" s="65">
        <v>45529</v>
      </c>
      <c r="Y2859" s="127">
        <v>45554</v>
      </c>
      <c r="Z2859" s="69" t="s">
        <v>1080</v>
      </c>
      <c r="AA2859" s="324">
        <v>30000</v>
      </c>
      <c r="AB2859" s="62">
        <v>39</v>
      </c>
      <c r="AC2859" s="56">
        <v>31</v>
      </c>
      <c r="AD2859" s="65">
        <v>46558</v>
      </c>
      <c r="AE2859" s="58">
        <v>500</v>
      </c>
      <c r="AF2859" s="117"/>
      <c r="AG2859" s="56"/>
      <c r="AH2859" s="78"/>
      <c r="AI2859" s="78"/>
      <c r="AJ2859" s="78"/>
      <c r="AL2859" s="155"/>
      <c r="AM2859" s="155"/>
      <c r="AO2859" s="76"/>
      <c r="AP2859" s="76"/>
      <c r="AQ2859" s="76"/>
      <c r="AR2859" s="76"/>
      <c r="AS2859" s="58"/>
      <c r="AT2859" s="58"/>
      <c r="AU2859" s="58"/>
      <c r="AV2859" s="58"/>
      <c r="AW2859" s="56"/>
      <c r="AX2859" s="56"/>
      <c r="AY2859" s="56"/>
      <c r="AZ2859" s="56"/>
      <c r="BA2859" s="58"/>
      <c r="BB2859" s="58"/>
      <c r="BC2859" s="56"/>
      <c r="BD2859" s="56"/>
      <c r="BE2859" s="56"/>
      <c r="BF2859" s="56"/>
      <c r="BG2859" s="56"/>
      <c r="BH2859" s="56"/>
      <c r="BI2859" s="56"/>
      <c r="BJ2859" s="56"/>
      <c r="BK2859" s="56"/>
      <c r="BL2859" s="56"/>
      <c r="BM2859" s="56"/>
      <c r="BN2859" s="56"/>
      <c r="BO2859" s="56"/>
      <c r="BP2859" s="56"/>
      <c r="BQ2859" s="56"/>
      <c r="BR2859" s="56"/>
      <c r="BS2859" s="56"/>
      <c r="BT2859" s="56"/>
      <c r="BU2859" s="56"/>
      <c r="BV2859" s="56"/>
      <c r="BW2859" s="56"/>
      <c r="BX2859" s="56"/>
      <c r="BY2859" s="56"/>
      <c r="BZ2859" s="56"/>
      <c r="CA2859" s="56"/>
      <c r="CB2859" s="56"/>
      <c r="CC2859" s="56"/>
      <c r="CD2859" s="56"/>
      <c r="CE2859" s="56"/>
      <c r="CF2859" s="56"/>
      <c r="CG2859" s="56"/>
      <c r="CH2859" s="56"/>
      <c r="CI2859" s="56"/>
      <c r="CJ2859" s="56"/>
      <c r="CK2859" s="56"/>
      <c r="CL2859" s="56"/>
      <c r="CM2859" s="56"/>
      <c r="CN2859" s="56"/>
      <c r="CO2859" s="56"/>
      <c r="CP2859" s="56"/>
      <c r="CQ2859" s="56"/>
      <c r="CR2859" s="56"/>
      <c r="CS2859" s="58">
        <f>+AL2859+AT2859</f>
        <v>0</v>
      </c>
      <c r="CT2859" s="76">
        <f>+BA2859+BG2859+BM2859+BS2859+BY2859+CE2859+CK2859+CQ2859</f>
        <v>0</v>
      </c>
      <c r="CU2859" s="76">
        <f>+CS2859-CT2859</f>
        <v>0</v>
      </c>
      <c r="CV2859" s="81">
        <f>+AE2859-AL2859-AT2859</f>
        <v>500</v>
      </c>
      <c r="CW2859" s="56"/>
      <c r="CX2859" s="56"/>
      <c r="CY2859" s="56"/>
    </row>
    <row r="2860" spans="1:103" s="70" customFormat="1">
      <c r="A2860" s="70" t="s">
        <v>925</v>
      </c>
      <c r="B2860" s="13">
        <v>92</v>
      </c>
      <c r="C2860" s="15" t="s">
        <v>402</v>
      </c>
      <c r="D2860" s="15" t="s">
        <v>403</v>
      </c>
      <c r="E2860" s="13"/>
      <c r="F2860" s="13"/>
      <c r="G2860" s="13" t="s">
        <v>267</v>
      </c>
      <c r="H2860" s="13">
        <v>1</v>
      </c>
      <c r="I2860" s="55">
        <v>95.82</v>
      </c>
      <c r="J2860" s="55">
        <v>30999</v>
      </c>
      <c r="K2860" s="15">
        <v>0</v>
      </c>
      <c r="L2860" s="15" t="s">
        <v>41</v>
      </c>
      <c r="M2860" s="62" t="s">
        <v>14</v>
      </c>
      <c r="N2860" s="62" t="s">
        <v>187</v>
      </c>
      <c r="O2860" s="56" t="s">
        <v>886</v>
      </c>
      <c r="P2860" s="56"/>
      <c r="Q2860" s="86"/>
      <c r="R2860" s="56"/>
      <c r="S2860" s="56" t="s">
        <v>465</v>
      </c>
      <c r="T2860" s="13" t="s">
        <v>267</v>
      </c>
      <c r="U2860" s="13">
        <v>1</v>
      </c>
      <c r="V2860" s="13">
        <v>95.82</v>
      </c>
      <c r="W2860" s="125" t="s">
        <v>1017</v>
      </c>
      <c r="X2860" s="65">
        <v>45529</v>
      </c>
      <c r="Y2860" s="127">
        <v>45554</v>
      </c>
      <c r="Z2860" s="69" t="s">
        <v>1080</v>
      </c>
      <c r="AA2860" s="324">
        <v>30000</v>
      </c>
      <c r="AB2860" s="62">
        <v>39</v>
      </c>
      <c r="AC2860" s="56">
        <v>32</v>
      </c>
      <c r="AD2860" s="65">
        <v>46588</v>
      </c>
      <c r="AE2860" s="58">
        <v>500</v>
      </c>
      <c r="AF2860" s="117"/>
      <c r="AG2860" s="56"/>
      <c r="AH2860" s="78"/>
      <c r="AI2860" s="78"/>
      <c r="AJ2860" s="78"/>
      <c r="AO2860" s="76"/>
      <c r="AP2860" s="76"/>
      <c r="AQ2860" s="76"/>
      <c r="AR2860" s="76"/>
      <c r="AS2860" s="58"/>
      <c r="AT2860" s="58"/>
      <c r="AU2860" s="58"/>
      <c r="AV2860" s="58"/>
      <c r="AW2860" s="56"/>
      <c r="AX2860" s="56"/>
      <c r="AY2860" s="56"/>
      <c r="AZ2860" s="56"/>
      <c r="BA2860" s="58"/>
      <c r="BB2860" s="58"/>
      <c r="BC2860" s="56"/>
      <c r="BD2860" s="56"/>
      <c r="BE2860" s="56"/>
      <c r="BF2860" s="56"/>
      <c r="BG2860" s="56"/>
      <c r="BH2860" s="56"/>
      <c r="BI2860" s="56"/>
      <c r="BJ2860" s="56"/>
      <c r="BK2860" s="56"/>
      <c r="BL2860" s="56"/>
      <c r="BM2860" s="56"/>
      <c r="BN2860" s="56"/>
      <c r="BO2860" s="56"/>
      <c r="BP2860" s="56"/>
      <c r="BQ2860" s="56"/>
      <c r="BR2860" s="56"/>
      <c r="BS2860" s="56"/>
      <c r="BT2860" s="56"/>
      <c r="BU2860" s="56"/>
      <c r="BV2860" s="56"/>
      <c r="BW2860" s="56"/>
      <c r="BX2860" s="56"/>
      <c r="BY2860" s="56"/>
      <c r="BZ2860" s="56"/>
      <c r="CA2860" s="56"/>
      <c r="CB2860" s="56"/>
      <c r="CC2860" s="56"/>
      <c r="CD2860" s="56"/>
      <c r="CE2860" s="56"/>
      <c r="CF2860" s="56"/>
      <c r="CG2860" s="56"/>
      <c r="CH2860" s="56"/>
      <c r="CI2860" s="56"/>
      <c r="CJ2860" s="56"/>
      <c r="CK2860" s="56"/>
      <c r="CL2860" s="56"/>
      <c r="CM2860" s="56"/>
      <c r="CN2860" s="56"/>
      <c r="CO2860" s="56"/>
      <c r="CP2860" s="56"/>
      <c r="CQ2860" s="56"/>
      <c r="CR2860" s="56"/>
      <c r="CS2860" s="58">
        <f>+AL2860+AT2860</f>
        <v>0</v>
      </c>
      <c r="CT2860" s="76">
        <f>+BA2860+BG2860+BM2860+BS2860+BY2860+CE2860+CK2860+CQ2860</f>
        <v>0</v>
      </c>
      <c r="CU2860" s="76">
        <f>+CS2860-CT2860</f>
        <v>0</v>
      </c>
      <c r="CV2860" s="81">
        <f>+AE2860-AL2860-AT2860</f>
        <v>500</v>
      </c>
      <c r="CW2860" s="56"/>
      <c r="CX2860" s="56"/>
      <c r="CY2860" s="56"/>
    </row>
    <row r="2861" spans="1:103" s="70" customFormat="1">
      <c r="A2861" s="70" t="s">
        <v>925</v>
      </c>
      <c r="B2861" s="13">
        <v>92</v>
      </c>
      <c r="C2861" s="15" t="s">
        <v>402</v>
      </c>
      <c r="D2861" s="15" t="s">
        <v>403</v>
      </c>
      <c r="E2861" s="13"/>
      <c r="F2861" s="13"/>
      <c r="G2861" s="13" t="s">
        <v>267</v>
      </c>
      <c r="H2861" s="13">
        <v>1</v>
      </c>
      <c r="I2861" s="55">
        <v>95.82</v>
      </c>
      <c r="J2861" s="55">
        <v>30999</v>
      </c>
      <c r="K2861" s="15">
        <v>0</v>
      </c>
      <c r="L2861" s="15" t="s">
        <v>41</v>
      </c>
      <c r="M2861" s="62" t="s">
        <v>14</v>
      </c>
      <c r="N2861" s="62" t="s">
        <v>187</v>
      </c>
      <c r="O2861" s="56" t="s">
        <v>886</v>
      </c>
      <c r="P2861" s="56"/>
      <c r="Q2861" s="86"/>
      <c r="R2861" s="56"/>
      <c r="S2861" s="56" t="s">
        <v>465</v>
      </c>
      <c r="T2861" s="13" t="s">
        <v>267</v>
      </c>
      <c r="U2861" s="13">
        <v>1</v>
      </c>
      <c r="V2861" s="13">
        <v>95.82</v>
      </c>
      <c r="W2861" s="125" t="s">
        <v>1017</v>
      </c>
      <c r="X2861" s="65">
        <v>45529</v>
      </c>
      <c r="Y2861" s="127">
        <v>45554</v>
      </c>
      <c r="Z2861" s="69" t="s">
        <v>1080</v>
      </c>
      <c r="AA2861" s="324">
        <v>30000</v>
      </c>
      <c r="AB2861" s="62">
        <v>39</v>
      </c>
      <c r="AC2861" s="56">
        <v>33</v>
      </c>
      <c r="AD2861" s="65">
        <v>46619</v>
      </c>
      <c r="AE2861" s="58">
        <v>500</v>
      </c>
      <c r="AF2861" s="117"/>
      <c r="AG2861" s="56"/>
      <c r="AH2861" s="78"/>
      <c r="AI2861" s="78"/>
      <c r="AJ2861" s="78"/>
      <c r="AO2861" s="76"/>
      <c r="AP2861" s="76"/>
      <c r="AQ2861" s="76"/>
      <c r="AR2861" s="76"/>
      <c r="AS2861" s="58"/>
      <c r="AT2861" s="58"/>
      <c r="AU2861" s="58"/>
      <c r="AV2861" s="58"/>
      <c r="AW2861" s="56"/>
      <c r="AX2861" s="56"/>
      <c r="AY2861" s="56"/>
      <c r="AZ2861" s="56"/>
      <c r="BA2861" s="58"/>
      <c r="BB2861" s="58"/>
      <c r="BC2861" s="56"/>
      <c r="BD2861" s="56"/>
      <c r="BE2861" s="56"/>
      <c r="BF2861" s="56"/>
      <c r="BG2861" s="56"/>
      <c r="BH2861" s="56"/>
      <c r="BI2861" s="56"/>
      <c r="BJ2861" s="56"/>
      <c r="BK2861" s="56"/>
      <c r="BL2861" s="56"/>
      <c r="BM2861" s="56"/>
      <c r="BN2861" s="56"/>
      <c r="BO2861" s="56"/>
      <c r="BP2861" s="56"/>
      <c r="BQ2861" s="56"/>
      <c r="BR2861" s="56"/>
      <c r="BS2861" s="56"/>
      <c r="BT2861" s="56"/>
      <c r="BU2861" s="56"/>
      <c r="BV2861" s="56"/>
      <c r="BW2861" s="56"/>
      <c r="BX2861" s="56"/>
      <c r="BY2861" s="56"/>
      <c r="BZ2861" s="56"/>
      <c r="CA2861" s="56"/>
      <c r="CB2861" s="56"/>
      <c r="CC2861" s="56"/>
      <c r="CD2861" s="56"/>
      <c r="CE2861" s="56"/>
      <c r="CF2861" s="56"/>
      <c r="CG2861" s="56"/>
      <c r="CH2861" s="56"/>
      <c r="CI2861" s="56"/>
      <c r="CJ2861" s="56"/>
      <c r="CK2861" s="56"/>
      <c r="CL2861" s="56"/>
      <c r="CM2861" s="56"/>
      <c r="CN2861" s="56"/>
      <c r="CO2861" s="56"/>
      <c r="CP2861" s="56"/>
      <c r="CQ2861" s="56"/>
      <c r="CR2861" s="56"/>
      <c r="CS2861" s="58">
        <f>+AL2861+AT2861</f>
        <v>0</v>
      </c>
      <c r="CT2861" s="76">
        <f>+BA2861+BG2861+BM2861+BS2861+BY2861+CE2861+CK2861+CQ2861</f>
        <v>0</v>
      </c>
      <c r="CU2861" s="76">
        <f>+CS2861-CT2861</f>
        <v>0</v>
      </c>
      <c r="CV2861" s="81">
        <f>+AE2861-AL2861-AT2861</f>
        <v>500</v>
      </c>
      <c r="CW2861" s="56"/>
      <c r="CX2861" s="56"/>
      <c r="CY2861" s="56"/>
    </row>
    <row r="2862" spans="1:103" s="70" customFormat="1">
      <c r="A2862" s="70" t="s">
        <v>925</v>
      </c>
      <c r="B2862" s="13">
        <v>92</v>
      </c>
      <c r="C2862" s="15" t="s">
        <v>402</v>
      </c>
      <c r="D2862" s="15" t="s">
        <v>403</v>
      </c>
      <c r="E2862" s="13"/>
      <c r="F2862" s="13"/>
      <c r="G2862" s="13" t="s">
        <v>267</v>
      </c>
      <c r="H2862" s="13">
        <v>1</v>
      </c>
      <c r="I2862" s="55">
        <v>95.82</v>
      </c>
      <c r="J2862" s="55">
        <v>30999</v>
      </c>
      <c r="K2862" s="15">
        <v>0</v>
      </c>
      <c r="L2862" s="15" t="s">
        <v>41</v>
      </c>
      <c r="M2862" s="62" t="s">
        <v>14</v>
      </c>
      <c r="N2862" s="62" t="s">
        <v>187</v>
      </c>
      <c r="O2862" s="56" t="s">
        <v>886</v>
      </c>
      <c r="P2862" s="56"/>
      <c r="Q2862" s="86"/>
      <c r="R2862" s="56"/>
      <c r="S2862" s="56" t="s">
        <v>465</v>
      </c>
      <c r="T2862" s="13" t="s">
        <v>267</v>
      </c>
      <c r="U2862" s="13">
        <v>1</v>
      </c>
      <c r="V2862" s="13">
        <v>95.82</v>
      </c>
      <c r="W2862" s="125" t="s">
        <v>1017</v>
      </c>
      <c r="X2862" s="65">
        <v>45529</v>
      </c>
      <c r="Y2862" s="127">
        <v>45554</v>
      </c>
      <c r="Z2862" s="69" t="s">
        <v>1080</v>
      </c>
      <c r="AA2862" s="324">
        <v>30000</v>
      </c>
      <c r="AB2862" s="62">
        <v>39</v>
      </c>
      <c r="AC2862" s="56">
        <v>34</v>
      </c>
      <c r="AD2862" s="65">
        <v>46650</v>
      </c>
      <c r="AE2862" s="58">
        <v>500</v>
      </c>
      <c r="AF2862" s="117"/>
      <c r="AG2862" s="56"/>
      <c r="AH2862" s="78"/>
      <c r="AI2862" s="78"/>
      <c r="AJ2862" s="78"/>
      <c r="AO2862" s="76"/>
      <c r="AP2862" s="76"/>
      <c r="AQ2862" s="76"/>
      <c r="AR2862" s="76"/>
      <c r="AS2862" s="58"/>
      <c r="AT2862" s="58"/>
      <c r="AU2862" s="58"/>
      <c r="AV2862" s="58"/>
      <c r="AW2862" s="56"/>
      <c r="AX2862" s="56"/>
      <c r="AY2862" s="56"/>
      <c r="AZ2862" s="56"/>
      <c r="BA2862" s="58"/>
      <c r="BB2862" s="58"/>
      <c r="BC2862" s="56"/>
      <c r="BD2862" s="56"/>
      <c r="BE2862" s="56"/>
      <c r="BF2862" s="56"/>
      <c r="BG2862" s="56"/>
      <c r="BH2862" s="56"/>
      <c r="BI2862" s="56"/>
      <c r="BJ2862" s="56"/>
      <c r="BK2862" s="56"/>
      <c r="BL2862" s="56"/>
      <c r="BM2862" s="56"/>
      <c r="BN2862" s="56"/>
      <c r="BO2862" s="56"/>
      <c r="BP2862" s="56"/>
      <c r="BQ2862" s="56"/>
      <c r="BR2862" s="56"/>
      <c r="BS2862" s="56"/>
      <c r="BT2862" s="56"/>
      <c r="BU2862" s="56"/>
      <c r="BV2862" s="56"/>
      <c r="BW2862" s="56"/>
      <c r="BX2862" s="56"/>
      <c r="BY2862" s="56"/>
      <c r="BZ2862" s="56"/>
      <c r="CA2862" s="56"/>
      <c r="CB2862" s="56"/>
      <c r="CC2862" s="56"/>
      <c r="CD2862" s="56"/>
      <c r="CE2862" s="56"/>
      <c r="CF2862" s="56"/>
      <c r="CG2862" s="56"/>
      <c r="CH2862" s="56"/>
      <c r="CI2862" s="56"/>
      <c r="CJ2862" s="56"/>
      <c r="CK2862" s="56"/>
      <c r="CL2862" s="56"/>
      <c r="CM2862" s="56"/>
      <c r="CN2862" s="56"/>
      <c r="CO2862" s="56"/>
      <c r="CP2862" s="56"/>
      <c r="CQ2862" s="56"/>
      <c r="CR2862" s="56"/>
      <c r="CS2862" s="58">
        <f>+AL2862+AT2862</f>
        <v>0</v>
      </c>
      <c r="CT2862" s="76">
        <f>+BA2862+BG2862+BM2862+BS2862+BY2862+CE2862+CK2862+CQ2862</f>
        <v>0</v>
      </c>
      <c r="CU2862" s="76">
        <f>+CS2862-CT2862</f>
        <v>0</v>
      </c>
      <c r="CV2862" s="81">
        <f>+AE2862-AL2862-AT2862</f>
        <v>500</v>
      </c>
      <c r="CW2862" s="56"/>
      <c r="CX2862" s="56"/>
      <c r="CY2862" s="56"/>
    </row>
    <row r="2863" spans="1:103" s="70" customFormat="1">
      <c r="A2863" s="70" t="s">
        <v>925</v>
      </c>
      <c r="B2863" s="13">
        <v>92</v>
      </c>
      <c r="C2863" s="15" t="s">
        <v>402</v>
      </c>
      <c r="D2863" s="15" t="s">
        <v>403</v>
      </c>
      <c r="E2863" s="13"/>
      <c r="F2863" s="13"/>
      <c r="G2863" s="13" t="s">
        <v>267</v>
      </c>
      <c r="H2863" s="13">
        <v>1</v>
      </c>
      <c r="I2863" s="55">
        <v>95.82</v>
      </c>
      <c r="J2863" s="55">
        <v>30999</v>
      </c>
      <c r="K2863" s="15">
        <v>0</v>
      </c>
      <c r="L2863" s="15" t="s">
        <v>41</v>
      </c>
      <c r="M2863" s="62" t="s">
        <v>14</v>
      </c>
      <c r="N2863" s="62" t="s">
        <v>187</v>
      </c>
      <c r="O2863" s="56" t="s">
        <v>886</v>
      </c>
      <c r="P2863" s="56"/>
      <c r="Q2863" s="86"/>
      <c r="R2863" s="56"/>
      <c r="S2863" s="56" t="s">
        <v>465</v>
      </c>
      <c r="T2863" s="13" t="s">
        <v>267</v>
      </c>
      <c r="U2863" s="13">
        <v>1</v>
      </c>
      <c r="V2863" s="13">
        <v>95.82</v>
      </c>
      <c r="W2863" s="125" t="s">
        <v>1017</v>
      </c>
      <c r="X2863" s="65">
        <v>45529</v>
      </c>
      <c r="Y2863" s="127">
        <v>45554</v>
      </c>
      <c r="Z2863" s="69" t="s">
        <v>1080</v>
      </c>
      <c r="AA2863" s="324">
        <v>30000</v>
      </c>
      <c r="AB2863" s="62">
        <v>39</v>
      </c>
      <c r="AC2863" s="56">
        <v>35</v>
      </c>
      <c r="AD2863" s="65">
        <v>46680</v>
      </c>
      <c r="AE2863" s="58">
        <v>500</v>
      </c>
      <c r="AF2863" s="117"/>
      <c r="AG2863" s="56"/>
      <c r="AH2863" s="78"/>
      <c r="AI2863" s="78"/>
      <c r="AJ2863" s="78"/>
      <c r="AO2863" s="76"/>
      <c r="AP2863" s="76"/>
      <c r="AQ2863" s="76"/>
      <c r="AR2863" s="76"/>
      <c r="AS2863" s="58"/>
      <c r="AT2863" s="58"/>
      <c r="AU2863" s="58"/>
      <c r="AV2863" s="58"/>
      <c r="AW2863" s="56"/>
      <c r="AX2863" s="56"/>
      <c r="AY2863" s="56"/>
      <c r="AZ2863" s="56"/>
      <c r="BA2863" s="58"/>
      <c r="BB2863" s="58"/>
      <c r="BC2863" s="56"/>
      <c r="BD2863" s="56"/>
      <c r="BE2863" s="56"/>
      <c r="BF2863" s="56"/>
      <c r="BG2863" s="56"/>
      <c r="BH2863" s="56"/>
      <c r="BI2863" s="56"/>
      <c r="BJ2863" s="56"/>
      <c r="BK2863" s="56"/>
      <c r="BL2863" s="56"/>
      <c r="BM2863" s="56"/>
      <c r="BN2863" s="56"/>
      <c r="BO2863" s="56"/>
      <c r="BP2863" s="56"/>
      <c r="BQ2863" s="56"/>
      <c r="BR2863" s="56"/>
      <c r="BS2863" s="56"/>
      <c r="BT2863" s="56"/>
      <c r="BU2863" s="56"/>
      <c r="BV2863" s="56"/>
      <c r="BW2863" s="56"/>
      <c r="BX2863" s="56"/>
      <c r="BY2863" s="56"/>
      <c r="BZ2863" s="56"/>
      <c r="CA2863" s="56"/>
      <c r="CB2863" s="56"/>
      <c r="CC2863" s="56"/>
      <c r="CD2863" s="56"/>
      <c r="CE2863" s="56"/>
      <c r="CF2863" s="56"/>
      <c r="CG2863" s="56"/>
      <c r="CH2863" s="56"/>
      <c r="CI2863" s="56"/>
      <c r="CJ2863" s="56"/>
      <c r="CK2863" s="56"/>
      <c r="CL2863" s="56"/>
      <c r="CM2863" s="56"/>
      <c r="CN2863" s="56"/>
      <c r="CO2863" s="56"/>
      <c r="CP2863" s="56"/>
      <c r="CQ2863" s="56"/>
      <c r="CR2863" s="56"/>
      <c r="CS2863" s="58">
        <f>+AL2863+AT2863</f>
        <v>0</v>
      </c>
      <c r="CT2863" s="76">
        <f>+BA2863+BG2863+BM2863+BS2863+BY2863+CE2863+CK2863+CQ2863</f>
        <v>0</v>
      </c>
      <c r="CU2863" s="76">
        <f>+CS2863-CT2863</f>
        <v>0</v>
      </c>
      <c r="CV2863" s="81">
        <f>+AE2863-AL2863-AT2863</f>
        <v>500</v>
      </c>
      <c r="CW2863" s="56"/>
      <c r="CX2863" s="56"/>
      <c r="CY2863" s="56"/>
    </row>
    <row r="2864" spans="1:103" s="70" customFormat="1">
      <c r="A2864" s="70" t="s">
        <v>925</v>
      </c>
      <c r="B2864" s="13">
        <v>92</v>
      </c>
      <c r="C2864" s="15" t="s">
        <v>402</v>
      </c>
      <c r="D2864" s="15" t="s">
        <v>403</v>
      </c>
      <c r="E2864" s="13"/>
      <c r="F2864" s="13"/>
      <c r="G2864" s="13" t="s">
        <v>267</v>
      </c>
      <c r="H2864" s="13">
        <v>1</v>
      </c>
      <c r="I2864" s="55">
        <v>95.82</v>
      </c>
      <c r="J2864" s="55">
        <v>30999</v>
      </c>
      <c r="K2864" s="15">
        <v>0</v>
      </c>
      <c r="L2864" s="15" t="s">
        <v>41</v>
      </c>
      <c r="M2864" s="62" t="s">
        <v>14</v>
      </c>
      <c r="N2864" s="62" t="s">
        <v>187</v>
      </c>
      <c r="O2864" s="56" t="s">
        <v>886</v>
      </c>
      <c r="P2864" s="56"/>
      <c r="Q2864" s="86"/>
      <c r="R2864" s="56"/>
      <c r="S2864" s="56" t="s">
        <v>465</v>
      </c>
      <c r="T2864" s="13" t="s">
        <v>267</v>
      </c>
      <c r="U2864" s="13">
        <v>1</v>
      </c>
      <c r="V2864" s="13">
        <v>95.82</v>
      </c>
      <c r="W2864" s="125" t="s">
        <v>1017</v>
      </c>
      <c r="X2864" s="65">
        <v>45529</v>
      </c>
      <c r="Y2864" s="127">
        <v>45554</v>
      </c>
      <c r="Z2864" s="69" t="s">
        <v>1080</v>
      </c>
      <c r="AA2864" s="324">
        <v>30000</v>
      </c>
      <c r="AB2864" s="62">
        <v>39</v>
      </c>
      <c r="AC2864" s="56">
        <v>36</v>
      </c>
      <c r="AD2864" s="65">
        <v>46711</v>
      </c>
      <c r="AE2864" s="58">
        <v>500</v>
      </c>
      <c r="AF2864" s="117"/>
      <c r="AG2864" s="56"/>
      <c r="AH2864" s="78"/>
      <c r="AI2864" s="78"/>
      <c r="AJ2864" s="78"/>
      <c r="AO2864" s="76"/>
      <c r="AP2864" s="76"/>
      <c r="AQ2864" s="76"/>
      <c r="AR2864" s="76"/>
      <c r="AS2864" s="58"/>
      <c r="AT2864" s="58"/>
      <c r="AU2864" s="58"/>
      <c r="AV2864" s="58"/>
      <c r="AW2864" s="56"/>
      <c r="AX2864" s="56"/>
      <c r="AY2864" s="56"/>
      <c r="AZ2864" s="56"/>
      <c r="BA2864" s="58"/>
      <c r="BB2864" s="58"/>
      <c r="BC2864" s="56"/>
      <c r="BD2864" s="56"/>
      <c r="BE2864" s="56"/>
      <c r="BF2864" s="56"/>
      <c r="BG2864" s="56"/>
      <c r="BH2864" s="56"/>
      <c r="BI2864" s="56"/>
      <c r="BJ2864" s="56"/>
      <c r="BK2864" s="56"/>
      <c r="BL2864" s="56"/>
      <c r="BM2864" s="56"/>
      <c r="BN2864" s="56"/>
      <c r="BO2864" s="56"/>
      <c r="BP2864" s="56"/>
      <c r="BQ2864" s="56"/>
      <c r="BR2864" s="56"/>
      <c r="BS2864" s="56"/>
      <c r="BT2864" s="56"/>
      <c r="BU2864" s="56"/>
      <c r="BV2864" s="56"/>
      <c r="BW2864" s="56"/>
      <c r="BX2864" s="56"/>
      <c r="BY2864" s="56"/>
      <c r="BZ2864" s="56"/>
      <c r="CA2864" s="56"/>
      <c r="CB2864" s="56"/>
      <c r="CC2864" s="56"/>
      <c r="CD2864" s="56"/>
      <c r="CE2864" s="56"/>
      <c r="CF2864" s="56"/>
      <c r="CG2864" s="56"/>
      <c r="CH2864" s="56"/>
      <c r="CI2864" s="56"/>
      <c r="CJ2864" s="56"/>
      <c r="CK2864" s="56"/>
      <c r="CL2864" s="56"/>
      <c r="CM2864" s="56"/>
      <c r="CN2864" s="56"/>
      <c r="CO2864" s="56"/>
      <c r="CP2864" s="56"/>
      <c r="CQ2864" s="56"/>
      <c r="CR2864" s="56"/>
      <c r="CS2864" s="58">
        <f>+AL2864+AT2864</f>
        <v>0</v>
      </c>
      <c r="CT2864" s="76">
        <f>+BA2864+BG2864+BM2864+BS2864+BY2864+CE2864+CK2864+CQ2864</f>
        <v>0</v>
      </c>
      <c r="CU2864" s="76">
        <f>+CS2864-CT2864</f>
        <v>0</v>
      </c>
      <c r="CV2864" s="81">
        <f>+AE2864-AL2864-AT2864</f>
        <v>500</v>
      </c>
      <c r="CW2864" s="56"/>
      <c r="CX2864" s="56"/>
      <c r="CY2864" s="56"/>
    </row>
    <row r="2865" spans="1:103" s="70" customFormat="1">
      <c r="A2865" s="70" t="s">
        <v>925</v>
      </c>
      <c r="B2865" s="13">
        <v>92</v>
      </c>
      <c r="C2865" s="15" t="s">
        <v>402</v>
      </c>
      <c r="D2865" s="15" t="s">
        <v>403</v>
      </c>
      <c r="E2865" s="13"/>
      <c r="F2865" s="13"/>
      <c r="G2865" s="13" t="s">
        <v>267</v>
      </c>
      <c r="H2865" s="13">
        <v>1</v>
      </c>
      <c r="I2865" s="55">
        <v>95.82</v>
      </c>
      <c r="J2865" s="55">
        <v>30999</v>
      </c>
      <c r="K2865" s="15">
        <v>0</v>
      </c>
      <c r="L2865" s="15" t="s">
        <v>41</v>
      </c>
      <c r="M2865" s="62" t="s">
        <v>14</v>
      </c>
      <c r="N2865" s="62" t="s">
        <v>187</v>
      </c>
      <c r="O2865" s="56" t="s">
        <v>886</v>
      </c>
      <c r="P2865" s="56"/>
      <c r="Q2865" s="86"/>
      <c r="R2865" s="56"/>
      <c r="S2865" s="56" t="s">
        <v>465</v>
      </c>
      <c r="T2865" s="13" t="s">
        <v>267</v>
      </c>
      <c r="U2865" s="13">
        <v>1</v>
      </c>
      <c r="V2865" s="13">
        <v>95.82</v>
      </c>
      <c r="W2865" s="125" t="s">
        <v>1017</v>
      </c>
      <c r="X2865" s="65">
        <v>45529</v>
      </c>
      <c r="Y2865" s="127">
        <v>45554</v>
      </c>
      <c r="Z2865" s="69" t="s">
        <v>1080</v>
      </c>
      <c r="AA2865" s="324">
        <v>30000</v>
      </c>
      <c r="AB2865" s="62">
        <v>39</v>
      </c>
      <c r="AC2865" s="56">
        <v>37</v>
      </c>
      <c r="AD2865" s="65">
        <v>46741</v>
      </c>
      <c r="AE2865" s="58">
        <v>2500</v>
      </c>
      <c r="AF2865" s="117"/>
      <c r="AG2865" s="56"/>
      <c r="AH2865" s="78"/>
      <c r="AI2865" s="78"/>
      <c r="AJ2865" s="78"/>
      <c r="AO2865" s="76"/>
      <c r="AP2865" s="76"/>
      <c r="AQ2865" s="76"/>
      <c r="AR2865" s="76"/>
      <c r="AS2865" s="58"/>
      <c r="AT2865" s="58"/>
      <c r="AU2865" s="58"/>
      <c r="AV2865" s="58"/>
      <c r="AW2865" s="56"/>
      <c r="AX2865" s="56"/>
      <c r="AY2865" s="56"/>
      <c r="AZ2865" s="56"/>
      <c r="BA2865" s="58"/>
      <c r="BB2865" s="58"/>
      <c r="BC2865" s="56"/>
      <c r="BD2865" s="56"/>
      <c r="BE2865" s="56"/>
      <c r="BF2865" s="56"/>
      <c r="BG2865" s="56"/>
      <c r="BH2865" s="56"/>
      <c r="BI2865" s="56"/>
      <c r="BJ2865" s="56"/>
      <c r="BK2865" s="56"/>
      <c r="BL2865" s="56"/>
      <c r="BM2865" s="56"/>
      <c r="BN2865" s="56"/>
      <c r="BO2865" s="56"/>
      <c r="BP2865" s="56"/>
      <c r="BQ2865" s="56"/>
      <c r="BR2865" s="56"/>
      <c r="BS2865" s="56"/>
      <c r="BT2865" s="56"/>
      <c r="BU2865" s="56"/>
      <c r="BV2865" s="56"/>
      <c r="BW2865" s="56"/>
      <c r="BX2865" s="56"/>
      <c r="BY2865" s="56"/>
      <c r="BZ2865" s="56"/>
      <c r="CA2865" s="56"/>
      <c r="CB2865" s="56"/>
      <c r="CC2865" s="56"/>
      <c r="CD2865" s="56"/>
      <c r="CE2865" s="56"/>
      <c r="CF2865" s="56"/>
      <c r="CG2865" s="56"/>
      <c r="CH2865" s="56"/>
      <c r="CI2865" s="56"/>
      <c r="CJ2865" s="56"/>
      <c r="CK2865" s="56"/>
      <c r="CL2865" s="56"/>
      <c r="CM2865" s="56"/>
      <c r="CN2865" s="56"/>
      <c r="CO2865" s="56"/>
      <c r="CP2865" s="56"/>
      <c r="CQ2865" s="56"/>
      <c r="CR2865" s="56"/>
      <c r="CS2865" s="58">
        <f>+AL2865+AT2865</f>
        <v>0</v>
      </c>
      <c r="CT2865" s="76">
        <f>+BA2865+BG2865+BM2865+BS2865+BY2865+CE2865+CK2865+CQ2865</f>
        <v>0</v>
      </c>
      <c r="CU2865" s="76">
        <f>+CS2865-CT2865</f>
        <v>0</v>
      </c>
      <c r="CV2865" s="81">
        <f>+AE2865-AL2865-AT2865</f>
        <v>2500</v>
      </c>
      <c r="CW2865" s="56"/>
      <c r="CX2865" s="56"/>
      <c r="CY2865" s="56"/>
    </row>
    <row r="2866" spans="1:103" s="70" customFormat="1">
      <c r="A2866" s="70" t="s">
        <v>925</v>
      </c>
      <c r="B2866" s="13">
        <v>92</v>
      </c>
      <c r="C2866" s="15" t="s">
        <v>402</v>
      </c>
      <c r="D2866" s="15" t="s">
        <v>403</v>
      </c>
      <c r="E2866" s="13"/>
      <c r="F2866" s="13"/>
      <c r="G2866" s="13" t="s">
        <v>267</v>
      </c>
      <c r="H2866" s="13">
        <v>1</v>
      </c>
      <c r="I2866" s="55">
        <v>95.82</v>
      </c>
      <c r="J2866" s="55">
        <v>30999</v>
      </c>
      <c r="K2866" s="15">
        <v>0</v>
      </c>
      <c r="L2866" s="15" t="s">
        <v>41</v>
      </c>
      <c r="M2866" s="62" t="s">
        <v>14</v>
      </c>
      <c r="N2866" s="62" t="s">
        <v>187</v>
      </c>
      <c r="O2866" s="56" t="s">
        <v>886</v>
      </c>
      <c r="P2866" s="56"/>
      <c r="Q2866" s="86"/>
      <c r="R2866" s="56"/>
      <c r="S2866" s="56" t="s">
        <v>465</v>
      </c>
      <c r="T2866" s="13" t="s">
        <v>267</v>
      </c>
      <c r="U2866" s="13">
        <v>1</v>
      </c>
      <c r="V2866" s="13">
        <v>95.82</v>
      </c>
      <c r="W2866" s="125" t="s">
        <v>1017</v>
      </c>
      <c r="X2866" s="65">
        <v>45529</v>
      </c>
      <c r="Y2866" s="127">
        <v>45554</v>
      </c>
      <c r="Z2866" s="69" t="s">
        <v>1080</v>
      </c>
      <c r="AA2866" s="324">
        <v>30000</v>
      </c>
      <c r="AB2866" s="62">
        <v>39</v>
      </c>
      <c r="AC2866" s="56">
        <v>38</v>
      </c>
      <c r="AD2866" s="65">
        <v>46772</v>
      </c>
      <c r="AE2866" s="58">
        <v>2500</v>
      </c>
      <c r="AF2866" s="117"/>
      <c r="AG2866" s="56"/>
      <c r="AO2866" s="76"/>
      <c r="AP2866" s="76"/>
      <c r="AQ2866" s="76"/>
      <c r="AR2866" s="76"/>
      <c r="AS2866" s="58"/>
      <c r="AT2866" s="58"/>
      <c r="AU2866" s="58"/>
      <c r="AV2866" s="58"/>
      <c r="AW2866" s="56"/>
      <c r="AX2866" s="56"/>
      <c r="AY2866" s="56"/>
      <c r="AZ2866" s="56"/>
      <c r="BA2866" s="58"/>
      <c r="BB2866" s="58"/>
      <c r="BC2866" s="56"/>
      <c r="BD2866" s="56"/>
      <c r="BE2866" s="56"/>
      <c r="BF2866" s="56"/>
      <c r="BG2866" s="56"/>
      <c r="BH2866" s="56"/>
      <c r="BI2866" s="56"/>
      <c r="BJ2866" s="56"/>
      <c r="BK2866" s="56"/>
      <c r="BL2866" s="56"/>
      <c r="BM2866" s="56"/>
      <c r="BN2866" s="56"/>
      <c r="BO2866" s="56"/>
      <c r="BP2866" s="56"/>
      <c r="BQ2866" s="56"/>
      <c r="BR2866" s="56"/>
      <c r="BS2866" s="56"/>
      <c r="BT2866" s="56"/>
      <c r="BU2866" s="56"/>
      <c r="BV2866" s="56"/>
      <c r="BW2866" s="56"/>
      <c r="BX2866" s="56"/>
      <c r="BY2866" s="56"/>
      <c r="BZ2866" s="56"/>
      <c r="CA2866" s="56"/>
      <c r="CB2866" s="56"/>
      <c r="CC2866" s="56"/>
      <c r="CD2866" s="56"/>
      <c r="CE2866" s="56"/>
      <c r="CF2866" s="56"/>
      <c r="CG2866" s="56"/>
      <c r="CH2866" s="56"/>
      <c r="CI2866" s="56"/>
      <c r="CJ2866" s="56"/>
      <c r="CK2866" s="56"/>
      <c r="CL2866" s="56"/>
      <c r="CM2866" s="56"/>
      <c r="CN2866" s="56"/>
      <c r="CO2866" s="56"/>
      <c r="CP2866" s="56"/>
      <c r="CQ2866" s="56"/>
      <c r="CR2866" s="56"/>
      <c r="CS2866" s="58">
        <f>+AL2866+AT2866</f>
        <v>0</v>
      </c>
      <c r="CT2866" s="76">
        <f>+BA2866+BG2866+BM2866+BS2866+BY2866+CE2866+CK2866+CQ2866</f>
        <v>0</v>
      </c>
      <c r="CU2866" s="76">
        <f>+CS2866-CT2866</f>
        <v>0</v>
      </c>
      <c r="CV2866" s="81">
        <f>+AE2866-AL2866-AT2866</f>
        <v>2500</v>
      </c>
      <c r="CW2866" s="56"/>
      <c r="CX2866" s="56"/>
      <c r="CY2866" s="56"/>
    </row>
    <row r="2867" spans="1:103" s="70" customFormat="1">
      <c r="A2867" s="70" t="s">
        <v>925</v>
      </c>
      <c r="B2867" s="13">
        <v>92</v>
      </c>
      <c r="C2867" s="15" t="s">
        <v>402</v>
      </c>
      <c r="D2867" s="15" t="s">
        <v>403</v>
      </c>
      <c r="E2867" s="13"/>
      <c r="F2867" s="13"/>
      <c r="G2867" s="13" t="s">
        <v>267</v>
      </c>
      <c r="H2867" s="13">
        <v>1</v>
      </c>
      <c r="I2867" s="55">
        <v>95.82</v>
      </c>
      <c r="J2867" s="55">
        <v>30999</v>
      </c>
      <c r="K2867" s="15">
        <v>0</v>
      </c>
      <c r="L2867" s="15" t="s">
        <v>41</v>
      </c>
      <c r="M2867" s="62" t="s">
        <v>14</v>
      </c>
      <c r="N2867" s="62" t="s">
        <v>187</v>
      </c>
      <c r="O2867" s="56" t="s">
        <v>886</v>
      </c>
      <c r="P2867" s="56"/>
      <c r="Q2867" s="86"/>
      <c r="R2867" s="56"/>
      <c r="S2867" s="56" t="s">
        <v>465</v>
      </c>
      <c r="T2867" s="13" t="s">
        <v>267</v>
      </c>
      <c r="U2867" s="13">
        <v>1</v>
      </c>
      <c r="V2867" s="13">
        <v>95.82</v>
      </c>
      <c r="W2867" s="125" t="s">
        <v>1017</v>
      </c>
      <c r="X2867" s="65">
        <v>45529</v>
      </c>
      <c r="Y2867" s="127">
        <v>45554</v>
      </c>
      <c r="Z2867" s="69" t="s">
        <v>1080</v>
      </c>
      <c r="AA2867" s="324">
        <v>30000</v>
      </c>
      <c r="AB2867" s="62">
        <v>39</v>
      </c>
      <c r="AC2867" s="56">
        <v>39</v>
      </c>
      <c r="AD2867" s="65">
        <v>46803</v>
      </c>
      <c r="AE2867" s="58">
        <v>2500</v>
      </c>
      <c r="AF2867" s="117"/>
      <c r="AG2867" s="56"/>
      <c r="AH2867" s="56"/>
      <c r="AI2867" s="56"/>
      <c r="AJ2867" s="56"/>
      <c r="AK2867" s="56"/>
      <c r="AL2867" s="56"/>
      <c r="AM2867" s="56"/>
      <c r="AN2867" s="56"/>
      <c r="AO2867" s="58"/>
      <c r="AP2867" s="58"/>
      <c r="AQ2867" s="58"/>
      <c r="AR2867" s="58"/>
      <c r="AS2867" s="58"/>
      <c r="AT2867" s="58"/>
      <c r="AU2867" s="58"/>
      <c r="AV2867" s="58"/>
      <c r="AW2867" s="56"/>
      <c r="AX2867" s="56"/>
      <c r="AY2867" s="56"/>
      <c r="AZ2867" s="56"/>
      <c r="BA2867" s="58"/>
      <c r="BB2867" s="58"/>
      <c r="BC2867" s="56"/>
      <c r="BD2867" s="56"/>
      <c r="BE2867" s="56"/>
      <c r="BF2867" s="56"/>
      <c r="BG2867" s="56"/>
      <c r="BH2867" s="56"/>
      <c r="BI2867" s="56"/>
      <c r="BJ2867" s="56"/>
      <c r="BK2867" s="56"/>
      <c r="BL2867" s="56"/>
      <c r="BM2867" s="56"/>
      <c r="BN2867" s="56"/>
      <c r="BO2867" s="56"/>
      <c r="BP2867" s="56"/>
      <c r="BQ2867" s="56"/>
      <c r="BR2867" s="56"/>
      <c r="BS2867" s="56"/>
      <c r="BT2867" s="56"/>
      <c r="BU2867" s="56"/>
      <c r="BV2867" s="56"/>
      <c r="BW2867" s="56"/>
      <c r="BX2867" s="56"/>
      <c r="BY2867" s="56"/>
      <c r="BZ2867" s="56"/>
      <c r="CA2867" s="56"/>
      <c r="CB2867" s="56"/>
      <c r="CC2867" s="56"/>
      <c r="CD2867" s="56"/>
      <c r="CE2867" s="56"/>
      <c r="CF2867" s="56"/>
      <c r="CG2867" s="56"/>
      <c r="CH2867" s="56"/>
      <c r="CI2867" s="56"/>
      <c r="CJ2867" s="56"/>
      <c r="CK2867" s="56"/>
      <c r="CL2867" s="56"/>
      <c r="CM2867" s="56"/>
      <c r="CN2867" s="56"/>
      <c r="CO2867" s="56"/>
      <c r="CP2867" s="56"/>
      <c r="CQ2867" s="56"/>
      <c r="CR2867" s="56"/>
      <c r="CS2867" s="58">
        <f>+AL2867+AT2867</f>
        <v>0</v>
      </c>
      <c r="CT2867" s="76">
        <f>+BA2867+BG2867+BM2867+BS2867+BY2867+CE2867+CK2867+CQ2867</f>
        <v>0</v>
      </c>
      <c r="CU2867" s="76">
        <f>+CS2867-CT2867</f>
        <v>0</v>
      </c>
      <c r="CV2867" s="81">
        <f>+AE2867-AL2867-AT2867</f>
        <v>2500</v>
      </c>
      <c r="CW2867" s="56"/>
      <c r="CX2867" s="56"/>
      <c r="CY2867" s="56"/>
    </row>
    <row r="2868" spans="1:103" s="70" customFormat="1">
      <c r="A2868" s="56" t="s">
        <v>932</v>
      </c>
      <c r="B2868" s="13">
        <v>119</v>
      </c>
      <c r="C2868" s="15" t="s">
        <v>402</v>
      </c>
      <c r="D2868" s="15" t="s">
        <v>403</v>
      </c>
      <c r="E2868" s="13"/>
      <c r="F2868" s="13"/>
      <c r="G2868" s="13" t="s">
        <v>271</v>
      </c>
      <c r="H2868" s="13">
        <v>2</v>
      </c>
      <c r="I2868" s="55">
        <v>159.65</v>
      </c>
      <c r="J2868" s="55">
        <v>71455</v>
      </c>
      <c r="K2868" s="15">
        <v>0</v>
      </c>
      <c r="L2868" s="15" t="s">
        <v>41</v>
      </c>
      <c r="M2868" s="62" t="s">
        <v>14</v>
      </c>
      <c r="N2868" s="56" t="s">
        <v>188</v>
      </c>
      <c r="O2868" s="56" t="s">
        <v>929</v>
      </c>
      <c r="P2868" s="62" t="s">
        <v>14</v>
      </c>
      <c r="Q2868" s="86" t="s">
        <v>930</v>
      </c>
      <c r="R2868" s="56" t="s">
        <v>931</v>
      </c>
      <c r="S2868" s="56" t="s">
        <v>465</v>
      </c>
      <c r="T2868" s="13" t="s">
        <v>271</v>
      </c>
      <c r="U2868" s="13">
        <v>2</v>
      </c>
      <c r="V2868" s="13">
        <v>159.65</v>
      </c>
      <c r="W2868" s="125" t="s">
        <v>1017</v>
      </c>
      <c r="X2868" s="65">
        <v>45633</v>
      </c>
      <c r="Y2868" s="65">
        <v>45659</v>
      </c>
      <c r="Z2868" s="69" t="s">
        <v>1080</v>
      </c>
      <c r="AA2868" s="322">
        <v>48000</v>
      </c>
      <c r="AB2868" s="56">
        <v>48</v>
      </c>
      <c r="AC2868" s="56">
        <v>0</v>
      </c>
      <c r="AD2868" s="65">
        <v>45637</v>
      </c>
      <c r="AE2868" s="117">
        <v>300</v>
      </c>
      <c r="AF2868" s="117"/>
      <c r="AG2868" s="56" t="s">
        <v>441</v>
      </c>
      <c r="AH2868" s="65">
        <v>45637</v>
      </c>
      <c r="AI2868" s="65"/>
      <c r="AJ2868" s="65"/>
      <c r="AK2868" s="56" t="s">
        <v>933</v>
      </c>
      <c r="AL2868" s="58">
        <v>300</v>
      </c>
      <c r="AM2868" s="58"/>
      <c r="AN2868" s="58" t="s">
        <v>1261</v>
      </c>
      <c r="AO2868" s="58"/>
      <c r="AP2868" s="58"/>
      <c r="AQ2868" s="58"/>
      <c r="AR2868" s="58"/>
      <c r="AS2868" s="58"/>
      <c r="AT2868" s="58"/>
      <c r="AU2868" s="58"/>
      <c r="AV2868" s="58"/>
      <c r="AW2868" s="103">
        <v>45633</v>
      </c>
      <c r="AX2868" s="97">
        <v>43390</v>
      </c>
      <c r="AY2868" s="101">
        <v>1118.0999999999999</v>
      </c>
      <c r="AZ2868" s="97">
        <v>3.7269999999999999</v>
      </c>
      <c r="BA2868" s="101">
        <f>+AY2868/AZ2868</f>
        <v>300</v>
      </c>
      <c r="BB2868" s="58"/>
      <c r="BC2868" s="56"/>
      <c r="BD2868" s="56"/>
      <c r="BE2868" s="56"/>
      <c r="BF2868" s="56"/>
      <c r="BG2868" s="56"/>
      <c r="BH2868" s="56"/>
      <c r="BI2868" s="56"/>
      <c r="BJ2868" s="56"/>
      <c r="BK2868" s="56"/>
      <c r="BL2868" s="56"/>
      <c r="BM2868" s="56"/>
      <c r="BN2868" s="56"/>
      <c r="BO2868" s="56"/>
      <c r="BP2868" s="56"/>
      <c r="BQ2868" s="56"/>
      <c r="BR2868" s="56"/>
      <c r="BS2868" s="56"/>
      <c r="BT2868" s="56"/>
      <c r="BU2868" s="56"/>
      <c r="BV2868" s="56"/>
      <c r="BW2868" s="56"/>
      <c r="BX2868" s="56"/>
      <c r="BY2868" s="56"/>
      <c r="BZ2868" s="56"/>
      <c r="CA2868" s="56"/>
      <c r="CB2868" s="56"/>
      <c r="CC2868" s="56"/>
      <c r="CD2868" s="56"/>
      <c r="CE2868" s="56"/>
      <c r="CF2868" s="56"/>
      <c r="CG2868" s="56"/>
      <c r="CH2868" s="56"/>
      <c r="CI2868" s="56"/>
      <c r="CJ2868" s="56"/>
      <c r="CK2868" s="56"/>
      <c r="CL2868" s="56"/>
      <c r="CM2868" s="56"/>
      <c r="CN2868" s="56"/>
      <c r="CO2868" s="56"/>
      <c r="CP2868" s="56"/>
      <c r="CQ2868" s="56"/>
      <c r="CR2868" s="56"/>
      <c r="CS2868" s="58">
        <f>+AL2868+AT2868</f>
        <v>300</v>
      </c>
      <c r="CT2868" s="76">
        <f>+BA2868+BG2868+BM2868+BS2868+BY2868+CE2868+CK2868+CQ2868</f>
        <v>300</v>
      </c>
      <c r="CU2868" s="76">
        <f>+CS2868-CT2868</f>
        <v>0</v>
      </c>
      <c r="CV2868" s="81">
        <f>+AE2868-AL2868-AT2868</f>
        <v>0</v>
      </c>
      <c r="CW2868" s="56"/>
      <c r="CX2868" s="56"/>
      <c r="CY2868" s="56"/>
    </row>
    <row r="2869" spans="1:103" s="70" customFormat="1">
      <c r="A2869" s="56" t="s">
        <v>932</v>
      </c>
      <c r="B2869" s="13">
        <v>119</v>
      </c>
      <c r="C2869" s="15" t="s">
        <v>402</v>
      </c>
      <c r="D2869" s="15" t="s">
        <v>403</v>
      </c>
      <c r="E2869" s="13"/>
      <c r="F2869" s="13"/>
      <c r="G2869" s="13" t="s">
        <v>271</v>
      </c>
      <c r="H2869" s="13">
        <v>2</v>
      </c>
      <c r="I2869" s="55">
        <v>159.65</v>
      </c>
      <c r="J2869" s="55">
        <v>71455</v>
      </c>
      <c r="K2869" s="15">
        <v>0</v>
      </c>
      <c r="L2869" s="15" t="s">
        <v>41</v>
      </c>
      <c r="M2869" s="62" t="s">
        <v>14</v>
      </c>
      <c r="N2869" s="56" t="s">
        <v>188</v>
      </c>
      <c r="O2869" s="56" t="s">
        <v>929</v>
      </c>
      <c r="P2869" s="62" t="s">
        <v>14</v>
      </c>
      <c r="Q2869" s="86" t="s">
        <v>930</v>
      </c>
      <c r="R2869" s="56" t="s">
        <v>931</v>
      </c>
      <c r="S2869" s="56" t="s">
        <v>465</v>
      </c>
      <c r="T2869" s="13" t="s">
        <v>271</v>
      </c>
      <c r="U2869" s="13">
        <v>2</v>
      </c>
      <c r="V2869" s="13">
        <v>159.65</v>
      </c>
      <c r="W2869" s="125" t="s">
        <v>1017</v>
      </c>
      <c r="X2869" s="65">
        <v>45633</v>
      </c>
      <c r="Y2869" s="65">
        <v>45659</v>
      </c>
      <c r="Z2869" s="69" t="s">
        <v>1080</v>
      </c>
      <c r="AA2869" s="322">
        <v>48000</v>
      </c>
      <c r="AB2869" s="56">
        <v>48</v>
      </c>
      <c r="AC2869" s="56">
        <v>0</v>
      </c>
      <c r="AD2869" s="65">
        <v>45637</v>
      </c>
      <c r="AE2869" s="117">
        <v>2700</v>
      </c>
      <c r="AF2869" s="117"/>
      <c r="AG2869" s="56" t="s">
        <v>441</v>
      </c>
      <c r="AH2869" s="65">
        <v>45637</v>
      </c>
      <c r="AI2869" s="65"/>
      <c r="AJ2869" s="65"/>
      <c r="AK2869" s="56" t="s">
        <v>934</v>
      </c>
      <c r="AL2869" s="58">
        <v>2700</v>
      </c>
      <c r="AM2869" s="58"/>
      <c r="AN2869" s="58" t="s">
        <v>1262</v>
      </c>
      <c r="AO2869" s="58"/>
      <c r="AP2869" s="58"/>
      <c r="AQ2869" s="58"/>
      <c r="AR2869" s="58"/>
      <c r="AS2869" s="58"/>
      <c r="AT2869" s="58"/>
      <c r="AU2869" s="58"/>
      <c r="AV2869" s="58"/>
      <c r="AW2869" s="103">
        <v>45637</v>
      </c>
      <c r="AX2869" s="97">
        <v>43438</v>
      </c>
      <c r="AY2869" s="101">
        <v>10038.6</v>
      </c>
      <c r="AZ2869" s="97">
        <v>3.718</v>
      </c>
      <c r="BA2869" s="101">
        <f>+AY2869/AZ2869</f>
        <v>2700</v>
      </c>
      <c r="BB2869" s="58"/>
      <c r="BC2869" s="56"/>
      <c r="BD2869" s="56"/>
      <c r="BE2869" s="56"/>
      <c r="BF2869" s="56"/>
      <c r="BG2869" s="56"/>
      <c r="BH2869" s="56"/>
      <c r="BI2869" s="56"/>
      <c r="BJ2869" s="56"/>
      <c r="BK2869" s="56"/>
      <c r="BL2869" s="56"/>
      <c r="BM2869" s="56"/>
      <c r="BN2869" s="56"/>
      <c r="BO2869" s="56"/>
      <c r="BP2869" s="56"/>
      <c r="BQ2869" s="56"/>
      <c r="BR2869" s="56"/>
      <c r="BS2869" s="56"/>
      <c r="BT2869" s="56"/>
      <c r="BU2869" s="56"/>
      <c r="BV2869" s="56"/>
      <c r="BW2869" s="56"/>
      <c r="BX2869" s="56"/>
      <c r="BY2869" s="56"/>
      <c r="BZ2869" s="56"/>
      <c r="CA2869" s="56"/>
      <c r="CB2869" s="56"/>
      <c r="CC2869" s="56"/>
      <c r="CD2869" s="56"/>
      <c r="CE2869" s="56"/>
      <c r="CF2869" s="56"/>
      <c r="CG2869" s="56"/>
      <c r="CH2869" s="56"/>
      <c r="CI2869" s="56"/>
      <c r="CJ2869" s="56"/>
      <c r="CK2869" s="56"/>
      <c r="CL2869" s="56"/>
      <c r="CM2869" s="56"/>
      <c r="CN2869" s="56"/>
      <c r="CO2869" s="56"/>
      <c r="CP2869" s="56"/>
      <c r="CQ2869" s="56"/>
      <c r="CR2869" s="56"/>
      <c r="CS2869" s="58">
        <f>+AL2869+AT2869</f>
        <v>2700</v>
      </c>
      <c r="CT2869" s="76">
        <f>+BA2869+BG2869+BM2869+BS2869+BY2869+CE2869+CK2869+CQ2869</f>
        <v>2700</v>
      </c>
      <c r="CU2869" s="76">
        <f>+CS2869-CT2869</f>
        <v>0</v>
      </c>
      <c r="CV2869" s="81">
        <f>+AE2869-AL2869-AT2869</f>
        <v>0</v>
      </c>
      <c r="CW2869" s="56"/>
      <c r="CX2869" s="56"/>
      <c r="CY2869" s="56"/>
    </row>
    <row r="2870" spans="1:103" s="70" customFormat="1">
      <c r="A2870" s="56" t="s">
        <v>932</v>
      </c>
      <c r="B2870" s="13">
        <v>119</v>
      </c>
      <c r="C2870" s="15" t="s">
        <v>402</v>
      </c>
      <c r="D2870" s="15" t="s">
        <v>403</v>
      </c>
      <c r="E2870" s="13"/>
      <c r="F2870" s="13"/>
      <c r="G2870" s="13" t="s">
        <v>271</v>
      </c>
      <c r="H2870" s="13">
        <v>2</v>
      </c>
      <c r="I2870" s="55">
        <v>159.65</v>
      </c>
      <c r="J2870" s="55">
        <v>71455</v>
      </c>
      <c r="K2870" s="15">
        <v>0</v>
      </c>
      <c r="L2870" s="15" t="s">
        <v>41</v>
      </c>
      <c r="M2870" s="62" t="s">
        <v>14</v>
      </c>
      <c r="N2870" s="56" t="s">
        <v>188</v>
      </c>
      <c r="O2870" s="56" t="s">
        <v>929</v>
      </c>
      <c r="P2870" s="62" t="s">
        <v>14</v>
      </c>
      <c r="Q2870" s="86" t="s">
        <v>930</v>
      </c>
      <c r="R2870" s="56" t="s">
        <v>931</v>
      </c>
      <c r="S2870" s="56" t="s">
        <v>465</v>
      </c>
      <c r="T2870" s="13" t="s">
        <v>271</v>
      </c>
      <c r="U2870" s="13">
        <v>2</v>
      </c>
      <c r="V2870" s="13">
        <v>159.65</v>
      </c>
      <c r="W2870" s="125" t="s">
        <v>1017</v>
      </c>
      <c r="X2870" s="65">
        <v>45633</v>
      </c>
      <c r="Y2870" s="65">
        <v>45659</v>
      </c>
      <c r="Z2870" s="69" t="s">
        <v>1080</v>
      </c>
      <c r="AA2870" s="322">
        <v>48000</v>
      </c>
      <c r="AB2870" s="56">
        <v>48</v>
      </c>
      <c r="AC2870" s="56">
        <v>0</v>
      </c>
      <c r="AD2870" s="65">
        <v>45659</v>
      </c>
      <c r="AE2870" s="117">
        <v>1000</v>
      </c>
      <c r="AF2870" s="117"/>
      <c r="AG2870" s="56" t="s">
        <v>441</v>
      </c>
      <c r="AH2870" s="65">
        <v>45659</v>
      </c>
      <c r="AI2870" s="65"/>
      <c r="AJ2870" s="65"/>
      <c r="AK2870" s="56" t="s">
        <v>935</v>
      </c>
      <c r="AL2870" s="58">
        <v>1000</v>
      </c>
      <c r="AM2870" s="58"/>
      <c r="AN2870" s="58" t="s">
        <v>1250</v>
      </c>
      <c r="AO2870" s="58"/>
      <c r="AP2870" s="58"/>
      <c r="AQ2870" s="58"/>
      <c r="AR2870" s="58"/>
      <c r="AS2870" s="58"/>
      <c r="AT2870" s="58"/>
      <c r="AU2870" s="58"/>
      <c r="AV2870" s="58"/>
      <c r="AW2870" s="103">
        <v>45657</v>
      </c>
      <c r="AX2870" s="97">
        <v>44054</v>
      </c>
      <c r="AY2870" s="101">
        <v>3760</v>
      </c>
      <c r="AZ2870" s="97">
        <v>3.76</v>
      </c>
      <c r="BA2870" s="101">
        <f>+AY2870/AZ2870</f>
        <v>1000</v>
      </c>
      <c r="BB2870" s="58"/>
      <c r="BC2870" s="56"/>
      <c r="BD2870" s="56"/>
      <c r="BE2870" s="56"/>
      <c r="BF2870" s="56"/>
      <c r="BG2870" s="56"/>
      <c r="BH2870" s="56"/>
      <c r="BI2870" s="56"/>
      <c r="BJ2870" s="56"/>
      <c r="BK2870" s="56"/>
      <c r="BL2870" s="56"/>
      <c r="BM2870" s="56"/>
      <c r="BN2870" s="56"/>
      <c r="BO2870" s="56"/>
      <c r="BP2870" s="56"/>
      <c r="BQ2870" s="56"/>
      <c r="BR2870" s="56"/>
      <c r="BS2870" s="56"/>
      <c r="BT2870" s="56"/>
      <c r="BU2870" s="56"/>
      <c r="BV2870" s="56"/>
      <c r="BW2870" s="56"/>
      <c r="BX2870" s="56"/>
      <c r="BY2870" s="56"/>
      <c r="BZ2870" s="56"/>
      <c r="CA2870" s="56"/>
      <c r="CB2870" s="56"/>
      <c r="CC2870" s="56"/>
      <c r="CD2870" s="56"/>
      <c r="CE2870" s="56"/>
      <c r="CF2870" s="56"/>
      <c r="CG2870" s="56"/>
      <c r="CH2870" s="56"/>
      <c r="CI2870" s="56"/>
      <c r="CJ2870" s="56"/>
      <c r="CK2870" s="56"/>
      <c r="CL2870" s="56"/>
      <c r="CM2870" s="56"/>
      <c r="CN2870" s="56"/>
      <c r="CO2870" s="56"/>
      <c r="CP2870" s="56"/>
      <c r="CQ2870" s="56"/>
      <c r="CR2870" s="56"/>
      <c r="CS2870" s="58">
        <f>+AL2870+AT2870</f>
        <v>1000</v>
      </c>
      <c r="CT2870" s="76">
        <f>+BA2870+BG2870+BM2870+BS2870+BY2870+CE2870+CK2870+CQ2870</f>
        <v>1000</v>
      </c>
      <c r="CU2870" s="76">
        <f>+CS2870-CT2870</f>
        <v>0</v>
      </c>
      <c r="CV2870" s="81">
        <f>+AE2870-AL2870-AT2870</f>
        <v>0</v>
      </c>
      <c r="CW2870" s="56"/>
      <c r="CX2870" s="56"/>
      <c r="CY2870" s="56"/>
    </row>
    <row r="2871" spans="1:103" s="70" customFormat="1">
      <c r="A2871" s="56" t="s">
        <v>932</v>
      </c>
      <c r="B2871" s="13">
        <v>119</v>
      </c>
      <c r="C2871" s="15" t="s">
        <v>402</v>
      </c>
      <c r="D2871" s="15" t="s">
        <v>403</v>
      </c>
      <c r="E2871" s="13"/>
      <c r="F2871" s="13"/>
      <c r="G2871" s="13" t="s">
        <v>271</v>
      </c>
      <c r="H2871" s="13">
        <v>2</v>
      </c>
      <c r="I2871" s="55">
        <v>159.65</v>
      </c>
      <c r="J2871" s="55">
        <v>71455</v>
      </c>
      <c r="K2871" s="15">
        <v>0</v>
      </c>
      <c r="L2871" s="15" t="s">
        <v>41</v>
      </c>
      <c r="M2871" s="62" t="s">
        <v>14</v>
      </c>
      <c r="N2871" s="56">
        <v>41584741</v>
      </c>
      <c r="O2871" s="56" t="s">
        <v>929</v>
      </c>
      <c r="P2871" s="62" t="s">
        <v>14</v>
      </c>
      <c r="Q2871" s="86" t="s">
        <v>930</v>
      </c>
      <c r="R2871" s="56" t="s">
        <v>931</v>
      </c>
      <c r="S2871" s="56" t="s">
        <v>465</v>
      </c>
      <c r="T2871" s="13" t="s">
        <v>271</v>
      </c>
      <c r="U2871" s="13">
        <v>2</v>
      </c>
      <c r="V2871" s="13">
        <v>159.65</v>
      </c>
      <c r="W2871" s="125" t="s">
        <v>1017</v>
      </c>
      <c r="X2871" s="65">
        <v>45633</v>
      </c>
      <c r="Y2871" s="65">
        <v>45659</v>
      </c>
      <c r="Z2871" s="69" t="s">
        <v>1080</v>
      </c>
      <c r="AA2871" s="322">
        <v>48000</v>
      </c>
      <c r="AB2871" s="56">
        <v>48</v>
      </c>
      <c r="AC2871" s="56">
        <v>1</v>
      </c>
      <c r="AD2871" s="65">
        <v>45685</v>
      </c>
      <c r="AE2871" s="117">
        <v>920</v>
      </c>
      <c r="AF2871" s="117"/>
      <c r="AG2871" s="56" t="s">
        <v>441</v>
      </c>
      <c r="AH2871" s="65">
        <v>45685</v>
      </c>
      <c r="AI2871" s="65"/>
      <c r="AJ2871" s="65"/>
      <c r="AK2871" s="56" t="s">
        <v>1241</v>
      </c>
      <c r="AL2871" s="58">
        <v>920</v>
      </c>
      <c r="AM2871" s="58"/>
      <c r="AN2871" s="58" t="s">
        <v>1252</v>
      </c>
      <c r="AO2871" s="58"/>
      <c r="AP2871" s="58"/>
      <c r="AQ2871" s="58"/>
      <c r="AR2871" s="58"/>
      <c r="AS2871" s="58"/>
      <c r="AT2871" s="58"/>
      <c r="AU2871" s="58"/>
      <c r="AV2871" s="58"/>
      <c r="AW2871" s="103">
        <v>45685</v>
      </c>
      <c r="AX2871" s="97">
        <v>3660</v>
      </c>
      <c r="AY2871" s="101"/>
      <c r="AZ2871" s="97"/>
      <c r="BA2871" s="101">
        <v>920</v>
      </c>
      <c r="BB2871" s="58"/>
      <c r="BC2871" s="56"/>
      <c r="BD2871" s="56"/>
      <c r="BE2871" s="56"/>
      <c r="BF2871" s="56"/>
      <c r="BG2871" s="56"/>
      <c r="BH2871" s="56"/>
      <c r="BI2871" s="56"/>
      <c r="BJ2871" s="56"/>
      <c r="BK2871" s="56"/>
      <c r="BL2871" s="56"/>
      <c r="BM2871" s="56"/>
      <c r="BN2871" s="56"/>
      <c r="BO2871" s="56"/>
      <c r="BP2871" s="56"/>
      <c r="BQ2871" s="56"/>
      <c r="BR2871" s="56"/>
      <c r="BS2871" s="56"/>
      <c r="BT2871" s="56"/>
      <c r="BU2871" s="56"/>
      <c r="BV2871" s="56"/>
      <c r="BW2871" s="56"/>
      <c r="BX2871" s="56"/>
      <c r="BY2871" s="56"/>
      <c r="BZ2871" s="56"/>
      <c r="CA2871" s="56"/>
      <c r="CB2871" s="56"/>
      <c r="CC2871" s="56"/>
      <c r="CD2871" s="56"/>
      <c r="CE2871" s="56"/>
      <c r="CF2871" s="56"/>
      <c r="CG2871" s="56"/>
      <c r="CH2871" s="56"/>
      <c r="CI2871" s="56"/>
      <c r="CJ2871" s="56"/>
      <c r="CK2871" s="56"/>
      <c r="CL2871" s="56"/>
      <c r="CM2871" s="56"/>
      <c r="CN2871" s="56"/>
      <c r="CO2871" s="56"/>
      <c r="CP2871" s="56"/>
      <c r="CQ2871" s="56"/>
      <c r="CR2871" s="56"/>
      <c r="CS2871" s="58">
        <f>+AL2871+AT2871</f>
        <v>920</v>
      </c>
      <c r="CT2871" s="76">
        <f>+BA2871+BG2871+BM2871+BS2871+BY2871+CE2871+CK2871+CQ2871</f>
        <v>920</v>
      </c>
      <c r="CU2871" s="76">
        <f>+CS2871-CT2871</f>
        <v>0</v>
      </c>
      <c r="CV2871" s="81">
        <f>+AE2871-AL2871-AT2871</f>
        <v>0</v>
      </c>
      <c r="CW2871" s="56"/>
      <c r="CX2871" s="56"/>
      <c r="CY2871" s="56"/>
    </row>
    <row r="2872" spans="1:103" s="70" customFormat="1">
      <c r="A2872" s="56" t="s">
        <v>932</v>
      </c>
      <c r="B2872" s="13">
        <v>119</v>
      </c>
      <c r="C2872" s="15" t="s">
        <v>402</v>
      </c>
      <c r="D2872" s="15" t="s">
        <v>403</v>
      </c>
      <c r="E2872" s="13"/>
      <c r="F2872" s="13"/>
      <c r="G2872" s="13" t="s">
        <v>271</v>
      </c>
      <c r="H2872" s="13">
        <v>2</v>
      </c>
      <c r="I2872" s="55">
        <v>159.65</v>
      </c>
      <c r="J2872" s="55">
        <v>71455</v>
      </c>
      <c r="K2872" s="15">
        <v>0</v>
      </c>
      <c r="L2872" s="15" t="s">
        <v>41</v>
      </c>
      <c r="M2872" s="62" t="s">
        <v>14</v>
      </c>
      <c r="N2872" s="56" t="s">
        <v>188</v>
      </c>
      <c r="O2872" s="56" t="s">
        <v>929</v>
      </c>
      <c r="P2872" s="62" t="s">
        <v>14</v>
      </c>
      <c r="Q2872" s="86" t="s">
        <v>930</v>
      </c>
      <c r="R2872" s="56" t="s">
        <v>931</v>
      </c>
      <c r="S2872" s="56" t="s">
        <v>465</v>
      </c>
      <c r="T2872" s="13" t="s">
        <v>271</v>
      </c>
      <c r="U2872" s="13">
        <v>2</v>
      </c>
      <c r="V2872" s="13">
        <v>159.65</v>
      </c>
      <c r="W2872" s="125" t="s">
        <v>1017</v>
      </c>
      <c r="X2872" s="65">
        <v>45633</v>
      </c>
      <c r="Y2872" s="65">
        <v>45659</v>
      </c>
      <c r="Z2872" s="69" t="s">
        <v>1080</v>
      </c>
      <c r="AA2872" s="322">
        <v>48000</v>
      </c>
      <c r="AB2872" s="56">
        <v>48</v>
      </c>
      <c r="AC2872" s="56">
        <v>2</v>
      </c>
      <c r="AD2872" s="65">
        <v>45716</v>
      </c>
      <c r="AE2872" s="117">
        <v>920</v>
      </c>
      <c r="AF2872" s="117"/>
      <c r="AG2872" s="56" t="s">
        <v>441</v>
      </c>
      <c r="AH2872" s="65">
        <v>45716</v>
      </c>
      <c r="AI2872" s="65"/>
      <c r="AJ2872" s="65"/>
      <c r="AK2872" s="56" t="s">
        <v>1242</v>
      </c>
      <c r="AL2872" s="58">
        <v>920</v>
      </c>
      <c r="AM2872" s="58"/>
      <c r="AN2872" s="58" t="s">
        <v>1253</v>
      </c>
      <c r="AO2872" s="58"/>
      <c r="AP2872" s="58"/>
      <c r="AQ2872" s="58"/>
      <c r="AR2872" s="58"/>
      <c r="AS2872" s="58"/>
      <c r="AT2872" s="58"/>
      <c r="AU2872" s="58"/>
      <c r="AV2872" s="58"/>
      <c r="AW2872" s="103">
        <v>45716</v>
      </c>
      <c r="AX2872" s="97">
        <v>3825</v>
      </c>
      <c r="AY2872" s="101"/>
      <c r="AZ2872" s="97"/>
      <c r="BA2872" s="101">
        <v>920</v>
      </c>
      <c r="BB2872" s="58"/>
      <c r="BC2872" s="56"/>
      <c r="BD2872" s="56"/>
      <c r="BE2872" s="56"/>
      <c r="BF2872" s="56"/>
      <c r="BG2872" s="56"/>
      <c r="BH2872" s="56"/>
      <c r="BI2872" s="56"/>
      <c r="BJ2872" s="56"/>
      <c r="BK2872" s="56"/>
      <c r="BL2872" s="56"/>
      <c r="BM2872" s="56"/>
      <c r="BN2872" s="56"/>
      <c r="BO2872" s="56"/>
      <c r="BP2872" s="56"/>
      <c r="BQ2872" s="56"/>
      <c r="BR2872" s="56"/>
      <c r="BS2872" s="56"/>
      <c r="BT2872" s="56"/>
      <c r="BU2872" s="56"/>
      <c r="BV2872" s="56"/>
      <c r="BW2872" s="56"/>
      <c r="BX2872" s="56"/>
      <c r="BY2872" s="56"/>
      <c r="BZ2872" s="56"/>
      <c r="CA2872" s="56"/>
      <c r="CB2872" s="56"/>
      <c r="CC2872" s="56"/>
      <c r="CD2872" s="56"/>
      <c r="CE2872" s="56"/>
      <c r="CF2872" s="56"/>
      <c r="CG2872" s="56"/>
      <c r="CH2872" s="56"/>
      <c r="CI2872" s="56"/>
      <c r="CJ2872" s="56"/>
      <c r="CK2872" s="56"/>
      <c r="CL2872" s="56"/>
      <c r="CM2872" s="56"/>
      <c r="CN2872" s="56"/>
      <c r="CO2872" s="56"/>
      <c r="CP2872" s="56"/>
      <c r="CQ2872" s="56"/>
      <c r="CR2872" s="56"/>
      <c r="CS2872" s="58">
        <f>+AL2872+AT2872</f>
        <v>920</v>
      </c>
      <c r="CT2872" s="76">
        <f>+BA2872+BG2872+BM2872+BS2872+BY2872+CE2872+CK2872+CQ2872</f>
        <v>920</v>
      </c>
      <c r="CU2872" s="76">
        <f>+CS2872-CT2872</f>
        <v>0</v>
      </c>
      <c r="CV2872" s="81">
        <f>+AE2872-AL2872-AT2872</f>
        <v>0</v>
      </c>
      <c r="CW2872" s="56"/>
      <c r="CX2872" s="56"/>
      <c r="CY2872" s="56"/>
    </row>
    <row r="2873" spans="1:103" s="70" customFormat="1">
      <c r="A2873" s="56" t="s">
        <v>932</v>
      </c>
      <c r="B2873" s="13">
        <v>119</v>
      </c>
      <c r="C2873" s="15" t="s">
        <v>402</v>
      </c>
      <c r="D2873" s="15" t="s">
        <v>403</v>
      </c>
      <c r="E2873" s="13"/>
      <c r="F2873" s="13"/>
      <c r="G2873" s="13" t="s">
        <v>271</v>
      </c>
      <c r="H2873" s="13">
        <v>2</v>
      </c>
      <c r="I2873" s="55">
        <v>159.65</v>
      </c>
      <c r="J2873" s="55">
        <v>71455</v>
      </c>
      <c r="K2873" s="15">
        <v>0</v>
      </c>
      <c r="L2873" s="15" t="s">
        <v>41</v>
      </c>
      <c r="M2873" s="62" t="s">
        <v>14</v>
      </c>
      <c r="N2873" s="56" t="s">
        <v>188</v>
      </c>
      <c r="O2873" s="56" t="s">
        <v>929</v>
      </c>
      <c r="P2873" s="62" t="s">
        <v>14</v>
      </c>
      <c r="Q2873" s="86" t="s">
        <v>930</v>
      </c>
      <c r="R2873" s="56" t="s">
        <v>931</v>
      </c>
      <c r="S2873" s="56" t="s">
        <v>465</v>
      </c>
      <c r="T2873" s="13" t="s">
        <v>271</v>
      </c>
      <c r="U2873" s="13">
        <v>2</v>
      </c>
      <c r="V2873" s="13">
        <v>159.65</v>
      </c>
      <c r="W2873" s="125" t="s">
        <v>1017</v>
      </c>
      <c r="X2873" s="65">
        <v>45633</v>
      </c>
      <c r="Y2873" s="65">
        <v>45659</v>
      </c>
      <c r="Z2873" s="69" t="s">
        <v>1080</v>
      </c>
      <c r="AA2873" s="322">
        <v>48000</v>
      </c>
      <c r="AB2873" s="56">
        <v>48</v>
      </c>
      <c r="AC2873" s="56">
        <v>3</v>
      </c>
      <c r="AD2873" s="65">
        <v>45744</v>
      </c>
      <c r="AE2873" s="117">
        <v>920</v>
      </c>
      <c r="AF2873" s="117"/>
      <c r="AG2873" s="56" t="s">
        <v>441</v>
      </c>
      <c r="AH2873" s="65">
        <v>45747</v>
      </c>
      <c r="AI2873" s="65"/>
      <c r="AJ2873" s="65"/>
      <c r="AK2873" s="56" t="s">
        <v>1243</v>
      </c>
      <c r="AL2873" s="58">
        <v>920</v>
      </c>
      <c r="AM2873" s="58"/>
      <c r="AN2873" s="58" t="s">
        <v>1254</v>
      </c>
      <c r="AO2873" s="58"/>
      <c r="AP2873" s="58"/>
      <c r="AQ2873" s="58"/>
      <c r="AR2873" s="58"/>
      <c r="AS2873" s="58"/>
      <c r="AT2873" s="58"/>
      <c r="AU2873" s="58"/>
      <c r="AV2873" s="58"/>
      <c r="AW2873" s="103">
        <v>45745</v>
      </c>
      <c r="AX2873" s="97">
        <v>3941</v>
      </c>
      <c r="AY2873" s="101"/>
      <c r="AZ2873" s="97"/>
      <c r="BA2873" s="101">
        <v>920</v>
      </c>
      <c r="BB2873" s="58"/>
      <c r="BC2873" s="56"/>
      <c r="BD2873" s="56"/>
      <c r="BE2873" s="56"/>
      <c r="BF2873" s="56"/>
      <c r="BG2873" s="56"/>
      <c r="BH2873" s="56"/>
      <c r="BI2873" s="56"/>
      <c r="BJ2873" s="56"/>
      <c r="BK2873" s="56"/>
      <c r="BL2873" s="56"/>
      <c r="BM2873" s="56"/>
      <c r="BN2873" s="56"/>
      <c r="BO2873" s="56"/>
      <c r="BP2873" s="56"/>
      <c r="BQ2873" s="56"/>
      <c r="BR2873" s="56"/>
      <c r="BS2873" s="56"/>
      <c r="BT2873" s="56"/>
      <c r="BU2873" s="56"/>
      <c r="BV2873" s="56"/>
      <c r="BW2873" s="56"/>
      <c r="BX2873" s="56"/>
      <c r="BY2873" s="56"/>
      <c r="BZ2873" s="56"/>
      <c r="CA2873" s="56"/>
      <c r="CB2873" s="56"/>
      <c r="CC2873" s="56"/>
      <c r="CD2873" s="56"/>
      <c r="CE2873" s="56"/>
      <c r="CF2873" s="56"/>
      <c r="CG2873" s="56"/>
      <c r="CH2873" s="56"/>
      <c r="CI2873" s="56"/>
      <c r="CJ2873" s="56"/>
      <c r="CK2873" s="56"/>
      <c r="CL2873" s="56"/>
      <c r="CM2873" s="56"/>
      <c r="CN2873" s="56"/>
      <c r="CO2873" s="56"/>
      <c r="CP2873" s="56"/>
      <c r="CQ2873" s="56"/>
      <c r="CR2873" s="56"/>
      <c r="CS2873" s="58">
        <f>+AL2873+AT2873</f>
        <v>920</v>
      </c>
      <c r="CT2873" s="76">
        <f>+BA2873+BG2873+BM2873+BS2873+BY2873+CE2873+CK2873+CQ2873</f>
        <v>920</v>
      </c>
      <c r="CU2873" s="76">
        <f>+CS2873-CT2873</f>
        <v>0</v>
      </c>
      <c r="CV2873" s="81">
        <f>+AE2873-AL2873-AT2873</f>
        <v>0</v>
      </c>
      <c r="CW2873" s="56"/>
      <c r="CX2873" s="56"/>
      <c r="CY2873" s="56"/>
    </row>
    <row r="2874" spans="1:103" s="70" customFormat="1">
      <c r="A2874" s="56" t="s">
        <v>932</v>
      </c>
      <c r="B2874" s="13">
        <v>119</v>
      </c>
      <c r="C2874" s="15" t="s">
        <v>402</v>
      </c>
      <c r="D2874" s="15" t="s">
        <v>403</v>
      </c>
      <c r="E2874" s="13"/>
      <c r="F2874" s="13"/>
      <c r="G2874" s="13" t="s">
        <v>271</v>
      </c>
      <c r="H2874" s="13">
        <v>2</v>
      </c>
      <c r="I2874" s="55">
        <v>159.65</v>
      </c>
      <c r="J2874" s="55">
        <v>71455</v>
      </c>
      <c r="K2874" s="15">
        <v>0</v>
      </c>
      <c r="L2874" s="15" t="s">
        <v>41</v>
      </c>
      <c r="M2874" s="62" t="s">
        <v>14</v>
      </c>
      <c r="N2874" s="56" t="s">
        <v>188</v>
      </c>
      <c r="O2874" s="56" t="s">
        <v>929</v>
      </c>
      <c r="P2874" s="62" t="s">
        <v>14</v>
      </c>
      <c r="Q2874" s="86" t="s">
        <v>930</v>
      </c>
      <c r="R2874" s="56" t="s">
        <v>931</v>
      </c>
      <c r="S2874" s="56" t="s">
        <v>465</v>
      </c>
      <c r="T2874" s="13" t="s">
        <v>271</v>
      </c>
      <c r="U2874" s="13">
        <v>2</v>
      </c>
      <c r="V2874" s="13">
        <v>159.65</v>
      </c>
      <c r="W2874" s="125" t="s">
        <v>1017</v>
      </c>
      <c r="X2874" s="65">
        <v>45633</v>
      </c>
      <c r="Y2874" s="65">
        <v>45659</v>
      </c>
      <c r="Z2874" s="69" t="s">
        <v>1080</v>
      </c>
      <c r="AA2874" s="322">
        <v>48000</v>
      </c>
      <c r="AB2874" s="56">
        <v>48</v>
      </c>
      <c r="AC2874" s="56">
        <v>4</v>
      </c>
      <c r="AD2874" s="65">
        <v>45775</v>
      </c>
      <c r="AE2874" s="117">
        <v>920</v>
      </c>
      <c r="AF2874" s="117"/>
      <c r="AG2874" s="56" t="s">
        <v>441</v>
      </c>
      <c r="AH2874" s="65">
        <v>45775</v>
      </c>
      <c r="AI2874" s="65"/>
      <c r="AJ2874" s="65"/>
      <c r="AK2874" s="56" t="s">
        <v>1244</v>
      </c>
      <c r="AL2874" s="58">
        <v>920</v>
      </c>
      <c r="AM2874" s="58"/>
      <c r="AN2874" s="58" t="s">
        <v>1255</v>
      </c>
      <c r="AO2874" s="58"/>
      <c r="AP2874" s="58"/>
      <c r="AQ2874" s="58"/>
      <c r="AR2874" s="58"/>
      <c r="AS2874" s="58"/>
      <c r="AT2874" s="58"/>
      <c r="AU2874" s="58"/>
      <c r="AV2874" s="58"/>
      <c r="AW2874" s="103">
        <v>45775</v>
      </c>
      <c r="AX2874" s="97">
        <v>4074</v>
      </c>
      <c r="AY2874" s="101"/>
      <c r="AZ2874" s="97"/>
      <c r="BA2874" s="101">
        <v>920</v>
      </c>
      <c r="BB2874" s="58"/>
      <c r="BC2874" s="56"/>
      <c r="BD2874" s="56"/>
      <c r="BE2874" s="56"/>
      <c r="BF2874" s="56"/>
      <c r="BG2874" s="56"/>
      <c r="BH2874" s="56"/>
      <c r="BI2874" s="56"/>
      <c r="BJ2874" s="56"/>
      <c r="BK2874" s="56"/>
      <c r="BL2874" s="56"/>
      <c r="BM2874" s="56"/>
      <c r="BN2874" s="56"/>
      <c r="BO2874" s="56"/>
      <c r="BP2874" s="56"/>
      <c r="BQ2874" s="56"/>
      <c r="BR2874" s="56"/>
      <c r="BS2874" s="56"/>
      <c r="BT2874" s="56"/>
      <c r="BU2874" s="56"/>
      <c r="BV2874" s="56"/>
      <c r="BW2874" s="56"/>
      <c r="BX2874" s="56"/>
      <c r="BY2874" s="56"/>
      <c r="BZ2874" s="56"/>
      <c r="CA2874" s="56"/>
      <c r="CB2874" s="56"/>
      <c r="CC2874" s="56"/>
      <c r="CD2874" s="56"/>
      <c r="CE2874" s="56"/>
      <c r="CF2874" s="56"/>
      <c r="CG2874" s="56"/>
      <c r="CH2874" s="56"/>
      <c r="CI2874" s="56"/>
      <c r="CJ2874" s="56"/>
      <c r="CK2874" s="56"/>
      <c r="CL2874" s="56"/>
      <c r="CM2874" s="56"/>
      <c r="CN2874" s="56"/>
      <c r="CO2874" s="56"/>
      <c r="CP2874" s="56"/>
      <c r="CQ2874" s="56"/>
      <c r="CR2874" s="56"/>
      <c r="CS2874" s="58">
        <f>+AL2874+AT2874</f>
        <v>920</v>
      </c>
      <c r="CT2874" s="76">
        <f>+BA2874+BG2874+BM2874+BS2874+BY2874+CE2874+CK2874+CQ2874</f>
        <v>920</v>
      </c>
      <c r="CU2874" s="76">
        <f>+CS2874-CT2874</f>
        <v>0</v>
      </c>
      <c r="CV2874" s="81">
        <f>+AE2874-AL2874-AT2874</f>
        <v>0</v>
      </c>
      <c r="CW2874" s="56"/>
      <c r="CX2874" s="56"/>
      <c r="CY2874" s="56"/>
    </row>
    <row r="2875" spans="1:103" s="70" customFormat="1">
      <c r="A2875" s="56" t="s">
        <v>932</v>
      </c>
      <c r="B2875" s="13">
        <v>119</v>
      </c>
      <c r="C2875" s="15" t="s">
        <v>402</v>
      </c>
      <c r="D2875" s="15" t="s">
        <v>403</v>
      </c>
      <c r="E2875" s="13"/>
      <c r="F2875" s="13"/>
      <c r="G2875" s="13" t="s">
        <v>271</v>
      </c>
      <c r="H2875" s="13">
        <v>2</v>
      </c>
      <c r="I2875" s="55">
        <v>159.65</v>
      </c>
      <c r="J2875" s="55">
        <v>71455</v>
      </c>
      <c r="K2875" s="15">
        <v>0</v>
      </c>
      <c r="L2875" s="15" t="s">
        <v>41</v>
      </c>
      <c r="M2875" s="62" t="s">
        <v>14</v>
      </c>
      <c r="N2875" s="56" t="s">
        <v>188</v>
      </c>
      <c r="O2875" s="56" t="s">
        <v>929</v>
      </c>
      <c r="P2875" s="62" t="s">
        <v>14</v>
      </c>
      <c r="Q2875" s="86" t="s">
        <v>930</v>
      </c>
      <c r="R2875" s="56" t="s">
        <v>931</v>
      </c>
      <c r="S2875" s="56" t="s">
        <v>465</v>
      </c>
      <c r="T2875" s="13" t="s">
        <v>271</v>
      </c>
      <c r="U2875" s="13">
        <v>2</v>
      </c>
      <c r="V2875" s="13">
        <v>159.65</v>
      </c>
      <c r="W2875" s="125" t="s">
        <v>1017</v>
      </c>
      <c r="X2875" s="65">
        <v>45633</v>
      </c>
      <c r="Y2875" s="65">
        <v>45659</v>
      </c>
      <c r="Z2875" s="69" t="s">
        <v>1080</v>
      </c>
      <c r="AA2875" s="322">
        <v>48000</v>
      </c>
      <c r="AB2875" s="56">
        <v>48</v>
      </c>
      <c r="AC2875" s="56">
        <v>5</v>
      </c>
      <c r="AD2875" s="65">
        <v>45805</v>
      </c>
      <c r="AE2875" s="117">
        <v>920</v>
      </c>
      <c r="AF2875" s="117"/>
      <c r="AG2875" s="56" t="s">
        <v>441</v>
      </c>
      <c r="AH2875" s="65">
        <v>45805</v>
      </c>
      <c r="AI2875" s="65"/>
      <c r="AJ2875" s="65"/>
      <c r="AK2875" s="56" t="s">
        <v>1245</v>
      </c>
      <c r="AL2875" s="58">
        <v>920</v>
      </c>
      <c r="AM2875" s="58"/>
      <c r="AN2875" s="58" t="s">
        <v>1256</v>
      </c>
      <c r="AO2875" s="58"/>
      <c r="AP2875" s="58"/>
      <c r="AQ2875" s="58"/>
      <c r="AR2875" s="58"/>
      <c r="AS2875" s="58"/>
      <c r="AT2875" s="58"/>
      <c r="AU2875" s="58"/>
      <c r="AV2875" s="58"/>
      <c r="AW2875" s="103">
        <v>45805</v>
      </c>
      <c r="AX2875" s="97">
        <v>4222</v>
      </c>
      <c r="AY2875" s="101"/>
      <c r="AZ2875" s="97"/>
      <c r="BA2875" s="101">
        <v>920</v>
      </c>
      <c r="BB2875" s="58"/>
      <c r="BC2875" s="56"/>
      <c r="BD2875" s="56"/>
      <c r="BE2875" s="56"/>
      <c r="BF2875" s="56"/>
      <c r="BG2875" s="56"/>
      <c r="BH2875" s="56"/>
      <c r="BI2875" s="56"/>
      <c r="BJ2875" s="56"/>
      <c r="BK2875" s="56"/>
      <c r="BL2875" s="56"/>
      <c r="BM2875" s="56"/>
      <c r="BN2875" s="56"/>
      <c r="BO2875" s="56"/>
      <c r="BP2875" s="56"/>
      <c r="BQ2875" s="56"/>
      <c r="BR2875" s="56"/>
      <c r="BS2875" s="56"/>
      <c r="BT2875" s="56"/>
      <c r="BU2875" s="56"/>
      <c r="BV2875" s="56"/>
      <c r="BW2875" s="56"/>
      <c r="BX2875" s="56"/>
      <c r="BY2875" s="56"/>
      <c r="BZ2875" s="56"/>
      <c r="CA2875" s="56"/>
      <c r="CB2875" s="56"/>
      <c r="CC2875" s="56"/>
      <c r="CD2875" s="56"/>
      <c r="CE2875" s="56"/>
      <c r="CF2875" s="56"/>
      <c r="CG2875" s="56"/>
      <c r="CH2875" s="56"/>
      <c r="CI2875" s="56"/>
      <c r="CJ2875" s="56"/>
      <c r="CK2875" s="56"/>
      <c r="CL2875" s="56"/>
      <c r="CM2875" s="56"/>
      <c r="CN2875" s="56"/>
      <c r="CO2875" s="56"/>
      <c r="CP2875" s="56"/>
      <c r="CQ2875" s="56"/>
      <c r="CR2875" s="56"/>
      <c r="CS2875" s="58">
        <f>+AL2875+AT2875</f>
        <v>920</v>
      </c>
      <c r="CT2875" s="76">
        <f>+BA2875+BG2875+BM2875+BS2875+BY2875+CE2875+CK2875+CQ2875</f>
        <v>920</v>
      </c>
      <c r="CU2875" s="76">
        <f>+CS2875-CT2875</f>
        <v>0</v>
      </c>
      <c r="CV2875" s="81">
        <f>+AE2875-AL2875-AT2875</f>
        <v>0</v>
      </c>
      <c r="CW2875" s="56"/>
      <c r="CX2875" s="56"/>
      <c r="CY2875" s="56"/>
    </row>
    <row r="2876" spans="1:103" s="70" customFormat="1">
      <c r="A2876" s="56" t="s">
        <v>932</v>
      </c>
      <c r="B2876" s="13">
        <v>119</v>
      </c>
      <c r="C2876" s="15" t="s">
        <v>402</v>
      </c>
      <c r="D2876" s="15" t="s">
        <v>403</v>
      </c>
      <c r="E2876" s="13"/>
      <c r="F2876" s="13"/>
      <c r="G2876" s="13" t="s">
        <v>271</v>
      </c>
      <c r="H2876" s="13">
        <v>2</v>
      </c>
      <c r="I2876" s="55">
        <v>159.65</v>
      </c>
      <c r="J2876" s="55">
        <v>71455</v>
      </c>
      <c r="K2876" s="15">
        <v>0</v>
      </c>
      <c r="L2876" s="15" t="s">
        <v>41</v>
      </c>
      <c r="M2876" s="62" t="s">
        <v>14</v>
      </c>
      <c r="N2876" s="56" t="s">
        <v>188</v>
      </c>
      <c r="O2876" s="56" t="s">
        <v>929</v>
      </c>
      <c r="P2876" s="62" t="s">
        <v>14</v>
      </c>
      <c r="Q2876" s="86" t="s">
        <v>930</v>
      </c>
      <c r="R2876" s="56" t="s">
        <v>931</v>
      </c>
      <c r="S2876" s="56" t="s">
        <v>465</v>
      </c>
      <c r="T2876" s="13" t="s">
        <v>271</v>
      </c>
      <c r="U2876" s="13">
        <v>2</v>
      </c>
      <c r="V2876" s="13">
        <v>159.65</v>
      </c>
      <c r="W2876" s="125" t="s">
        <v>1017</v>
      </c>
      <c r="X2876" s="65">
        <v>45633</v>
      </c>
      <c r="Y2876" s="65">
        <v>45659</v>
      </c>
      <c r="Z2876" s="69" t="s">
        <v>1080</v>
      </c>
      <c r="AA2876" s="322">
        <v>48000</v>
      </c>
      <c r="AB2876" s="56">
        <v>48</v>
      </c>
      <c r="AC2876" s="56">
        <v>6</v>
      </c>
      <c r="AD2876" s="65">
        <v>45836</v>
      </c>
      <c r="AE2876" s="117">
        <v>920</v>
      </c>
      <c r="AF2876" s="117"/>
      <c r="AG2876" s="56" t="s">
        <v>441</v>
      </c>
      <c r="AH2876" s="65">
        <v>45838</v>
      </c>
      <c r="AI2876" s="65"/>
      <c r="AJ2876" s="65"/>
      <c r="AK2876" s="56" t="s">
        <v>1246</v>
      </c>
      <c r="AL2876" s="58">
        <v>920</v>
      </c>
      <c r="AM2876" s="58"/>
      <c r="AN2876" s="58" t="s">
        <v>1257</v>
      </c>
      <c r="AO2876" s="58"/>
      <c r="AP2876" s="58"/>
      <c r="AQ2876" s="58"/>
      <c r="AR2876" s="58"/>
      <c r="AS2876" s="58"/>
      <c r="AT2876" s="58"/>
      <c r="AU2876" s="58"/>
      <c r="AV2876" s="58"/>
      <c r="AW2876" s="103">
        <v>45836</v>
      </c>
      <c r="AX2876" s="97">
        <v>4348</v>
      </c>
      <c r="AY2876" s="101"/>
      <c r="AZ2876" s="97"/>
      <c r="BA2876" s="101">
        <v>920</v>
      </c>
      <c r="BB2876" s="58"/>
      <c r="BC2876" s="56"/>
      <c r="BD2876" s="56"/>
      <c r="BE2876" s="56"/>
      <c r="BF2876" s="56"/>
      <c r="BG2876" s="56"/>
      <c r="BH2876" s="56"/>
      <c r="BI2876" s="56"/>
      <c r="BJ2876" s="56"/>
      <c r="BK2876" s="56"/>
      <c r="BL2876" s="56"/>
      <c r="BM2876" s="56"/>
      <c r="BN2876" s="56"/>
      <c r="BO2876" s="56"/>
      <c r="BP2876" s="56"/>
      <c r="BQ2876" s="56"/>
      <c r="BR2876" s="56"/>
      <c r="BS2876" s="56"/>
      <c r="BT2876" s="56"/>
      <c r="BU2876" s="56"/>
      <c r="BV2876" s="56"/>
      <c r="BW2876" s="56"/>
      <c r="BX2876" s="56"/>
      <c r="BY2876" s="56"/>
      <c r="BZ2876" s="56"/>
      <c r="CA2876" s="56"/>
      <c r="CB2876" s="56"/>
      <c r="CC2876" s="56"/>
      <c r="CD2876" s="56"/>
      <c r="CE2876" s="56"/>
      <c r="CF2876" s="56"/>
      <c r="CG2876" s="56"/>
      <c r="CH2876" s="56"/>
      <c r="CI2876" s="56"/>
      <c r="CJ2876" s="56"/>
      <c r="CK2876" s="56"/>
      <c r="CL2876" s="56"/>
      <c r="CM2876" s="56"/>
      <c r="CN2876" s="56"/>
      <c r="CO2876" s="56"/>
      <c r="CP2876" s="56"/>
      <c r="CQ2876" s="56"/>
      <c r="CR2876" s="56"/>
      <c r="CS2876" s="58">
        <f>+AL2876+AT2876</f>
        <v>920</v>
      </c>
      <c r="CT2876" s="76">
        <f>+BA2876+BG2876+BM2876+BS2876+BY2876+CE2876+CK2876+CQ2876</f>
        <v>920</v>
      </c>
      <c r="CU2876" s="76">
        <f>+CS2876-CT2876</f>
        <v>0</v>
      </c>
      <c r="CV2876" s="81">
        <f>+AE2876-AL2876-AT2876</f>
        <v>0</v>
      </c>
      <c r="CW2876" s="56"/>
      <c r="CX2876" s="56"/>
      <c r="CY2876" s="56"/>
    </row>
    <row r="2877" spans="1:103" s="70" customFormat="1">
      <c r="A2877" s="56" t="s">
        <v>932</v>
      </c>
      <c r="B2877" s="13">
        <v>119</v>
      </c>
      <c r="C2877" s="15" t="s">
        <v>402</v>
      </c>
      <c r="D2877" s="15" t="s">
        <v>403</v>
      </c>
      <c r="E2877" s="13"/>
      <c r="F2877" s="13"/>
      <c r="G2877" s="13" t="s">
        <v>271</v>
      </c>
      <c r="H2877" s="13">
        <v>2</v>
      </c>
      <c r="I2877" s="55">
        <v>159.65</v>
      </c>
      <c r="J2877" s="55">
        <v>71455</v>
      </c>
      <c r="K2877" s="15">
        <v>0</v>
      </c>
      <c r="L2877" s="15" t="s">
        <v>41</v>
      </c>
      <c r="M2877" s="62" t="s">
        <v>14</v>
      </c>
      <c r="N2877" s="56" t="s">
        <v>188</v>
      </c>
      <c r="O2877" s="56" t="s">
        <v>929</v>
      </c>
      <c r="P2877" s="62" t="s">
        <v>14</v>
      </c>
      <c r="Q2877" s="86" t="s">
        <v>930</v>
      </c>
      <c r="R2877" s="56" t="s">
        <v>931</v>
      </c>
      <c r="S2877" s="56" t="s">
        <v>465</v>
      </c>
      <c r="T2877" s="13" t="s">
        <v>271</v>
      </c>
      <c r="U2877" s="13">
        <v>2</v>
      </c>
      <c r="V2877" s="13">
        <v>159.65</v>
      </c>
      <c r="W2877" s="125" t="s">
        <v>1017</v>
      </c>
      <c r="X2877" s="65">
        <v>45633</v>
      </c>
      <c r="Y2877" s="65">
        <v>45659</v>
      </c>
      <c r="Z2877" s="69" t="s">
        <v>1080</v>
      </c>
      <c r="AA2877" s="322">
        <v>48000</v>
      </c>
      <c r="AB2877" s="56">
        <v>48</v>
      </c>
      <c r="AC2877" s="56">
        <v>7</v>
      </c>
      <c r="AD2877" s="65">
        <v>45866</v>
      </c>
      <c r="AE2877" s="117">
        <v>920</v>
      </c>
      <c r="AF2877" s="117"/>
      <c r="AG2877" s="56" t="s">
        <v>441</v>
      </c>
      <c r="AH2877" s="65">
        <v>45869</v>
      </c>
      <c r="AI2877" s="65"/>
      <c r="AJ2877" s="65"/>
      <c r="AK2877" s="56" t="s">
        <v>1247</v>
      </c>
      <c r="AL2877" s="58">
        <v>920</v>
      </c>
      <c r="AM2877" s="58"/>
      <c r="AN2877" s="58" t="s">
        <v>1258</v>
      </c>
      <c r="AO2877" s="58"/>
      <c r="AP2877" s="58"/>
      <c r="AQ2877" s="58"/>
      <c r="AR2877" s="58"/>
      <c r="AS2877" s="58"/>
      <c r="AT2877" s="58"/>
      <c r="AU2877" s="58"/>
      <c r="AV2877" s="58"/>
      <c r="AW2877" s="103">
        <v>45869</v>
      </c>
      <c r="AX2877" s="97">
        <v>4487</v>
      </c>
      <c r="AY2877" s="101"/>
      <c r="AZ2877" s="97"/>
      <c r="BA2877" s="101">
        <v>920</v>
      </c>
      <c r="BB2877" s="58"/>
      <c r="BC2877" s="56"/>
      <c r="BD2877" s="56"/>
      <c r="BE2877" s="56"/>
      <c r="BF2877" s="56"/>
      <c r="BG2877" s="56"/>
      <c r="BH2877" s="56"/>
      <c r="BI2877" s="56"/>
      <c r="BJ2877" s="56"/>
      <c r="BK2877" s="56"/>
      <c r="BL2877" s="56"/>
      <c r="BM2877" s="56"/>
      <c r="BN2877" s="56"/>
      <c r="BO2877" s="56"/>
      <c r="BP2877" s="56"/>
      <c r="BQ2877" s="56"/>
      <c r="BR2877" s="56"/>
      <c r="BS2877" s="56"/>
      <c r="BT2877" s="56"/>
      <c r="BU2877" s="56"/>
      <c r="BV2877" s="56"/>
      <c r="BW2877" s="56"/>
      <c r="BX2877" s="56"/>
      <c r="BY2877" s="56"/>
      <c r="BZ2877" s="56"/>
      <c r="CA2877" s="56"/>
      <c r="CB2877" s="56"/>
      <c r="CC2877" s="56"/>
      <c r="CD2877" s="56"/>
      <c r="CE2877" s="56"/>
      <c r="CF2877" s="56"/>
      <c r="CG2877" s="56"/>
      <c r="CH2877" s="56"/>
      <c r="CI2877" s="56"/>
      <c r="CJ2877" s="56"/>
      <c r="CK2877" s="56"/>
      <c r="CL2877" s="56"/>
      <c r="CM2877" s="56"/>
      <c r="CN2877" s="56"/>
      <c r="CO2877" s="56"/>
      <c r="CP2877" s="56"/>
      <c r="CQ2877" s="56"/>
      <c r="CR2877" s="56"/>
      <c r="CS2877" s="58">
        <f>+AL2877+AT2877</f>
        <v>920</v>
      </c>
      <c r="CT2877" s="76">
        <f>+BA2877+BG2877+BM2877+BS2877+BY2877+CE2877+CK2877+CQ2877</f>
        <v>920</v>
      </c>
      <c r="CU2877" s="76">
        <f>+CS2877-CT2877</f>
        <v>0</v>
      </c>
      <c r="CV2877" s="81">
        <f>+AE2877-AL2877-AT2877</f>
        <v>0</v>
      </c>
      <c r="CW2877" s="56"/>
      <c r="CX2877" s="56"/>
      <c r="CY2877" s="56"/>
    </row>
    <row r="2878" spans="1:103" s="70" customFormat="1">
      <c r="A2878" s="56" t="s">
        <v>932</v>
      </c>
      <c r="B2878" s="13">
        <v>119</v>
      </c>
      <c r="C2878" s="15" t="s">
        <v>402</v>
      </c>
      <c r="D2878" s="15" t="s">
        <v>403</v>
      </c>
      <c r="E2878" s="13"/>
      <c r="F2878" s="13"/>
      <c r="G2878" s="13" t="s">
        <v>271</v>
      </c>
      <c r="H2878" s="13">
        <v>2</v>
      </c>
      <c r="I2878" s="55">
        <v>159.65</v>
      </c>
      <c r="J2878" s="55">
        <v>71455</v>
      </c>
      <c r="K2878" s="15">
        <v>0</v>
      </c>
      <c r="L2878" s="15" t="s">
        <v>41</v>
      </c>
      <c r="M2878" s="62" t="s">
        <v>14</v>
      </c>
      <c r="N2878" s="56" t="s">
        <v>188</v>
      </c>
      <c r="O2878" s="56" t="s">
        <v>929</v>
      </c>
      <c r="P2878" s="62" t="s">
        <v>14</v>
      </c>
      <c r="Q2878" s="86" t="s">
        <v>930</v>
      </c>
      <c r="R2878" s="56" t="s">
        <v>931</v>
      </c>
      <c r="S2878" s="56" t="s">
        <v>465</v>
      </c>
      <c r="T2878" s="13" t="s">
        <v>271</v>
      </c>
      <c r="U2878" s="13">
        <v>2</v>
      </c>
      <c r="V2878" s="13">
        <v>159.65</v>
      </c>
      <c r="W2878" s="125" t="s">
        <v>1017</v>
      </c>
      <c r="X2878" s="65">
        <v>45633</v>
      </c>
      <c r="Y2878" s="65">
        <v>45659</v>
      </c>
      <c r="Z2878" s="69" t="s">
        <v>1080</v>
      </c>
      <c r="AA2878" s="322">
        <v>48000</v>
      </c>
      <c r="AB2878" s="56">
        <v>48</v>
      </c>
      <c r="AC2878" s="56">
        <v>8</v>
      </c>
      <c r="AD2878" s="65">
        <v>45897</v>
      </c>
      <c r="AE2878" s="117">
        <v>920</v>
      </c>
      <c r="AF2878" s="117"/>
      <c r="AG2878" s="56" t="s">
        <v>441</v>
      </c>
      <c r="AH2878" s="65">
        <v>45898</v>
      </c>
      <c r="AI2878" s="65"/>
      <c r="AJ2878" s="65"/>
      <c r="AK2878" s="56" t="s">
        <v>1248</v>
      </c>
      <c r="AL2878" s="58">
        <v>920</v>
      </c>
      <c r="AM2878" s="58"/>
      <c r="AN2878" s="58" t="s">
        <v>1259</v>
      </c>
      <c r="AO2878" s="58"/>
      <c r="AP2878" s="58"/>
      <c r="AQ2878" s="58"/>
      <c r="AR2878" s="58"/>
      <c r="AS2878" s="58"/>
      <c r="AT2878" s="58"/>
      <c r="AU2878" s="58"/>
      <c r="AV2878" s="58"/>
      <c r="AW2878" s="103">
        <v>45897</v>
      </c>
      <c r="AX2878" s="97">
        <v>51942</v>
      </c>
      <c r="AY2878" s="101">
        <v>3275.2</v>
      </c>
      <c r="AZ2878" s="97">
        <v>3.56</v>
      </c>
      <c r="BA2878" s="101">
        <f>+AY2878/AZ2878</f>
        <v>919.99999999999989</v>
      </c>
      <c r="BB2878" s="58"/>
      <c r="BC2878" s="56"/>
      <c r="BD2878" s="56"/>
      <c r="BE2878" s="56"/>
      <c r="BF2878" s="56"/>
      <c r="BG2878" s="56"/>
      <c r="BH2878" s="56"/>
      <c r="BI2878" s="56"/>
      <c r="BJ2878" s="56"/>
      <c r="BK2878" s="56"/>
      <c r="BL2878" s="56"/>
      <c r="BM2878" s="56"/>
      <c r="BN2878" s="56"/>
      <c r="BO2878" s="56"/>
      <c r="BP2878" s="56"/>
      <c r="BQ2878" s="56"/>
      <c r="BR2878" s="56"/>
      <c r="BS2878" s="56"/>
      <c r="BT2878" s="56"/>
      <c r="BU2878" s="56"/>
      <c r="BV2878" s="56"/>
      <c r="BW2878" s="56"/>
      <c r="BX2878" s="56"/>
      <c r="BY2878" s="56"/>
      <c r="BZ2878" s="56"/>
      <c r="CA2878" s="56"/>
      <c r="CB2878" s="56"/>
      <c r="CC2878" s="56"/>
      <c r="CD2878" s="56"/>
      <c r="CE2878" s="56"/>
      <c r="CF2878" s="56"/>
      <c r="CG2878" s="56"/>
      <c r="CH2878" s="56"/>
      <c r="CI2878" s="56"/>
      <c r="CJ2878" s="56"/>
      <c r="CK2878" s="56"/>
      <c r="CL2878" s="56"/>
      <c r="CM2878" s="56"/>
      <c r="CN2878" s="56"/>
      <c r="CO2878" s="56"/>
      <c r="CP2878" s="56"/>
      <c r="CQ2878" s="56"/>
      <c r="CR2878" s="56"/>
      <c r="CS2878" s="58">
        <f>+AL2878+AT2878</f>
        <v>920</v>
      </c>
      <c r="CT2878" s="76">
        <f>+BA2878+BG2878+BM2878+BS2878+BY2878+CE2878+CK2878+CQ2878</f>
        <v>919.99999999999989</v>
      </c>
      <c r="CU2878" s="76">
        <f>+CS2878-CT2878</f>
        <v>0</v>
      </c>
      <c r="CV2878" s="81">
        <f>+AE2878-AL2878-AT2878</f>
        <v>0</v>
      </c>
      <c r="CW2878" s="56"/>
      <c r="CX2878" s="56"/>
      <c r="CY2878" s="56"/>
    </row>
    <row r="2879" spans="1:103" s="70" customFormat="1">
      <c r="A2879" s="56" t="s">
        <v>932</v>
      </c>
      <c r="B2879" s="13">
        <v>119</v>
      </c>
      <c r="C2879" s="15" t="s">
        <v>402</v>
      </c>
      <c r="D2879" s="15" t="s">
        <v>403</v>
      </c>
      <c r="E2879" s="13"/>
      <c r="F2879" s="13"/>
      <c r="G2879" s="13" t="s">
        <v>271</v>
      </c>
      <c r="H2879" s="13">
        <v>2</v>
      </c>
      <c r="I2879" s="55">
        <v>159.65</v>
      </c>
      <c r="J2879" s="55">
        <v>71455</v>
      </c>
      <c r="K2879" s="15">
        <v>0</v>
      </c>
      <c r="L2879" s="15" t="s">
        <v>41</v>
      </c>
      <c r="M2879" s="62" t="s">
        <v>14</v>
      </c>
      <c r="N2879" s="56" t="s">
        <v>188</v>
      </c>
      <c r="O2879" s="56" t="s">
        <v>929</v>
      </c>
      <c r="P2879" s="62" t="s">
        <v>14</v>
      </c>
      <c r="Q2879" s="86" t="s">
        <v>930</v>
      </c>
      <c r="R2879" s="56" t="s">
        <v>931</v>
      </c>
      <c r="S2879" s="56" t="s">
        <v>465</v>
      </c>
      <c r="T2879" s="13" t="s">
        <v>271</v>
      </c>
      <c r="U2879" s="13">
        <v>2</v>
      </c>
      <c r="V2879" s="13">
        <v>159.65</v>
      </c>
      <c r="W2879" s="125" t="s">
        <v>1017</v>
      </c>
      <c r="X2879" s="65">
        <v>45633</v>
      </c>
      <c r="Y2879" s="65">
        <v>45659</v>
      </c>
      <c r="Z2879" s="69" t="s">
        <v>1080</v>
      </c>
      <c r="AA2879" s="322">
        <v>48000</v>
      </c>
      <c r="AB2879" s="56">
        <v>48</v>
      </c>
      <c r="AC2879" s="56">
        <v>9</v>
      </c>
      <c r="AD2879" s="65">
        <v>45928</v>
      </c>
      <c r="AE2879" s="117">
        <v>920</v>
      </c>
      <c r="AF2879" s="117"/>
      <c r="AG2879" s="56" t="s">
        <v>441</v>
      </c>
      <c r="AH2879" s="65">
        <v>45929</v>
      </c>
      <c r="AI2879" s="65"/>
      <c r="AJ2879" s="65"/>
      <c r="AK2879" s="56" t="s">
        <v>1249</v>
      </c>
      <c r="AL2879" s="58">
        <v>920</v>
      </c>
      <c r="AM2879" s="58"/>
      <c r="AN2879" s="58" t="s">
        <v>1260</v>
      </c>
      <c r="AO2879" s="58"/>
      <c r="AP2879" s="58"/>
      <c r="AQ2879" s="58"/>
      <c r="AR2879" s="58"/>
      <c r="AS2879" s="58"/>
      <c r="AT2879" s="58"/>
      <c r="AU2879" s="58"/>
      <c r="AV2879" s="58"/>
      <c r="AW2879" s="103">
        <v>45929</v>
      </c>
      <c r="AX2879" s="97">
        <v>52877</v>
      </c>
      <c r="AY2879" s="101">
        <v>3229.2</v>
      </c>
      <c r="AZ2879" s="97">
        <v>3.51</v>
      </c>
      <c r="BA2879" s="101">
        <f>+AY2879/AZ2879</f>
        <v>920</v>
      </c>
      <c r="BB2879" s="58"/>
      <c r="BC2879" s="56"/>
      <c r="BD2879" s="56"/>
      <c r="BE2879" s="56"/>
      <c r="BF2879" s="56"/>
      <c r="BG2879" s="56"/>
      <c r="BH2879" s="56"/>
      <c r="BI2879" s="56"/>
      <c r="BJ2879" s="56"/>
      <c r="BK2879" s="56"/>
      <c r="BL2879" s="56"/>
      <c r="BM2879" s="56"/>
      <c r="BN2879" s="56"/>
      <c r="BO2879" s="56"/>
      <c r="BP2879" s="56"/>
      <c r="BQ2879" s="56"/>
      <c r="BR2879" s="56"/>
      <c r="BS2879" s="56"/>
      <c r="BT2879" s="56"/>
      <c r="BU2879" s="56"/>
      <c r="BV2879" s="56"/>
      <c r="BW2879" s="56"/>
      <c r="BX2879" s="56"/>
      <c r="BY2879" s="56"/>
      <c r="BZ2879" s="56"/>
      <c r="CA2879" s="56"/>
      <c r="CB2879" s="56"/>
      <c r="CC2879" s="56"/>
      <c r="CD2879" s="56"/>
      <c r="CE2879" s="56"/>
      <c r="CF2879" s="56"/>
      <c r="CG2879" s="56"/>
      <c r="CH2879" s="56"/>
      <c r="CI2879" s="56"/>
      <c r="CJ2879" s="56"/>
      <c r="CK2879" s="56"/>
      <c r="CL2879" s="56"/>
      <c r="CM2879" s="56"/>
      <c r="CN2879" s="56"/>
      <c r="CO2879" s="56"/>
      <c r="CP2879" s="56"/>
      <c r="CQ2879" s="56"/>
      <c r="CR2879" s="56"/>
      <c r="CS2879" s="58">
        <f>+AL2879+AT2879</f>
        <v>920</v>
      </c>
      <c r="CT2879" s="76">
        <f>+BA2879+BG2879+BM2879+BS2879+BY2879+CE2879+CK2879+CQ2879</f>
        <v>920</v>
      </c>
      <c r="CU2879" s="76">
        <f>+CS2879-CT2879</f>
        <v>0</v>
      </c>
      <c r="CV2879" s="81">
        <f>+AE2879-AL2879-AT2879</f>
        <v>0</v>
      </c>
      <c r="CW2879" s="56"/>
      <c r="CX2879" s="56"/>
      <c r="CY2879" s="56"/>
    </row>
    <row r="2880" spans="1:103" s="70" customFormat="1">
      <c r="A2880" s="56" t="s">
        <v>932</v>
      </c>
      <c r="B2880" s="13">
        <v>119</v>
      </c>
      <c r="C2880" s="15" t="s">
        <v>402</v>
      </c>
      <c r="D2880" s="15" t="s">
        <v>403</v>
      </c>
      <c r="E2880" s="13"/>
      <c r="F2880" s="13"/>
      <c r="G2880" s="13" t="s">
        <v>271</v>
      </c>
      <c r="H2880" s="13">
        <v>2</v>
      </c>
      <c r="I2880" s="55">
        <v>159.65</v>
      </c>
      <c r="J2880" s="55">
        <v>71455</v>
      </c>
      <c r="K2880" s="15">
        <v>0</v>
      </c>
      <c r="L2880" s="15" t="s">
        <v>41</v>
      </c>
      <c r="M2880" s="62" t="s">
        <v>14</v>
      </c>
      <c r="N2880" s="56" t="s">
        <v>188</v>
      </c>
      <c r="O2880" s="56" t="s">
        <v>929</v>
      </c>
      <c r="P2880" s="62" t="s">
        <v>14</v>
      </c>
      <c r="Q2880" s="86" t="s">
        <v>930</v>
      </c>
      <c r="R2880" s="56" t="s">
        <v>931</v>
      </c>
      <c r="S2880" s="56" t="s">
        <v>465</v>
      </c>
      <c r="T2880" s="13" t="s">
        <v>271</v>
      </c>
      <c r="U2880" s="13">
        <v>2</v>
      </c>
      <c r="V2880" s="13">
        <v>159.65</v>
      </c>
      <c r="W2880" s="125" t="s">
        <v>1017</v>
      </c>
      <c r="X2880" s="65">
        <v>45633</v>
      </c>
      <c r="Y2880" s="65">
        <v>45659</v>
      </c>
      <c r="Z2880" s="69" t="s">
        <v>1080</v>
      </c>
      <c r="AA2880" s="322">
        <v>48000</v>
      </c>
      <c r="AB2880" s="56">
        <v>48</v>
      </c>
      <c r="AC2880" s="56">
        <v>10</v>
      </c>
      <c r="AD2880" s="65">
        <v>45958</v>
      </c>
      <c r="AE2880" s="117">
        <v>920</v>
      </c>
      <c r="AF2880" s="117"/>
      <c r="AG2880" s="56"/>
      <c r="AH2880" s="56"/>
      <c r="AI2880" s="56"/>
      <c r="AJ2880" s="56"/>
      <c r="AK2880" s="56"/>
      <c r="AL2880" s="56"/>
      <c r="AM2880" s="56"/>
      <c r="AN2880" s="56"/>
      <c r="AO2880" s="58"/>
      <c r="AP2880" s="58"/>
      <c r="AQ2880" s="58"/>
      <c r="AR2880" s="58"/>
      <c r="AS2880" s="58"/>
      <c r="AT2880" s="58"/>
      <c r="AU2880" s="58"/>
      <c r="AV2880" s="58"/>
      <c r="AW2880" s="65"/>
      <c r="AX2880" s="56"/>
      <c r="AY2880" s="56"/>
      <c r="AZ2880" s="56"/>
      <c r="BA2880" s="58"/>
      <c r="BB2880" s="58"/>
      <c r="BC2880" s="56"/>
      <c r="BD2880" s="56"/>
      <c r="BE2880" s="56"/>
      <c r="BF2880" s="56"/>
      <c r="BG2880" s="56"/>
      <c r="BH2880" s="56"/>
      <c r="BI2880" s="56"/>
      <c r="BJ2880" s="56"/>
      <c r="BK2880" s="56"/>
      <c r="BL2880" s="56"/>
      <c r="BM2880" s="56"/>
      <c r="BN2880" s="56"/>
      <c r="BO2880" s="56"/>
      <c r="BP2880" s="56"/>
      <c r="BQ2880" s="56"/>
      <c r="BR2880" s="56"/>
      <c r="BS2880" s="56"/>
      <c r="BT2880" s="56"/>
      <c r="BU2880" s="56"/>
      <c r="BV2880" s="56"/>
      <c r="BW2880" s="56"/>
      <c r="BX2880" s="56"/>
      <c r="BY2880" s="56"/>
      <c r="BZ2880" s="56"/>
      <c r="CA2880" s="56"/>
      <c r="CB2880" s="56"/>
      <c r="CC2880" s="56"/>
      <c r="CD2880" s="56"/>
      <c r="CE2880" s="56"/>
      <c r="CF2880" s="56"/>
      <c r="CG2880" s="56"/>
      <c r="CH2880" s="56"/>
      <c r="CI2880" s="56"/>
      <c r="CJ2880" s="56"/>
      <c r="CK2880" s="56"/>
      <c r="CL2880" s="56"/>
      <c r="CM2880" s="56"/>
      <c r="CN2880" s="56"/>
      <c r="CO2880" s="56"/>
      <c r="CP2880" s="56"/>
      <c r="CQ2880" s="56"/>
      <c r="CR2880" s="56"/>
      <c r="CS2880" s="58">
        <f>+AL2880+AT2880</f>
        <v>0</v>
      </c>
      <c r="CT2880" s="76">
        <f>+BA2880+BG2880+BM2880+BS2880+BY2880+CE2880+CK2880+CQ2880</f>
        <v>0</v>
      </c>
      <c r="CU2880" s="76">
        <f>+CS2880-CT2880</f>
        <v>0</v>
      </c>
      <c r="CV2880" s="81">
        <f>+AE2880-AL2880-AT2880</f>
        <v>920</v>
      </c>
      <c r="CW2880" s="56"/>
      <c r="CX2880" s="56"/>
      <c r="CY2880" s="56"/>
    </row>
    <row r="2881" spans="1:103" s="70" customFormat="1">
      <c r="A2881" s="56" t="s">
        <v>932</v>
      </c>
      <c r="B2881" s="13">
        <v>119</v>
      </c>
      <c r="C2881" s="15" t="s">
        <v>402</v>
      </c>
      <c r="D2881" s="15" t="s">
        <v>403</v>
      </c>
      <c r="E2881" s="13"/>
      <c r="F2881" s="13"/>
      <c r="G2881" s="13" t="s">
        <v>271</v>
      </c>
      <c r="H2881" s="13">
        <v>2</v>
      </c>
      <c r="I2881" s="55">
        <v>159.65</v>
      </c>
      <c r="J2881" s="55">
        <v>71455</v>
      </c>
      <c r="K2881" s="15">
        <v>0</v>
      </c>
      <c r="L2881" s="15" t="s">
        <v>41</v>
      </c>
      <c r="M2881" s="62" t="s">
        <v>14</v>
      </c>
      <c r="N2881" s="56" t="s">
        <v>188</v>
      </c>
      <c r="O2881" s="56" t="s">
        <v>929</v>
      </c>
      <c r="P2881" s="62" t="s">
        <v>14</v>
      </c>
      <c r="Q2881" s="86" t="s">
        <v>930</v>
      </c>
      <c r="R2881" s="56" t="s">
        <v>931</v>
      </c>
      <c r="S2881" s="56" t="s">
        <v>465</v>
      </c>
      <c r="T2881" s="13" t="s">
        <v>271</v>
      </c>
      <c r="U2881" s="13">
        <v>2</v>
      </c>
      <c r="V2881" s="13">
        <v>159.65</v>
      </c>
      <c r="W2881" s="125" t="s">
        <v>1017</v>
      </c>
      <c r="X2881" s="65">
        <v>45633</v>
      </c>
      <c r="Y2881" s="65">
        <v>45659</v>
      </c>
      <c r="Z2881" s="69" t="s">
        <v>1080</v>
      </c>
      <c r="AA2881" s="322">
        <v>48000</v>
      </c>
      <c r="AB2881" s="56">
        <v>48</v>
      </c>
      <c r="AC2881" s="56">
        <v>11</v>
      </c>
      <c r="AD2881" s="65">
        <v>45989</v>
      </c>
      <c r="AE2881" s="117">
        <v>920</v>
      </c>
      <c r="AF2881" s="117"/>
      <c r="AG2881" s="56"/>
      <c r="AH2881" s="56"/>
      <c r="AI2881" s="56"/>
      <c r="AJ2881" s="56"/>
      <c r="AK2881" s="56"/>
      <c r="AL2881" s="56"/>
      <c r="AM2881" s="56"/>
      <c r="AN2881" s="56"/>
      <c r="AO2881" s="58"/>
      <c r="AP2881" s="58"/>
      <c r="AQ2881" s="58"/>
      <c r="AR2881" s="58"/>
      <c r="AS2881" s="58"/>
      <c r="AT2881" s="58"/>
      <c r="AU2881" s="58"/>
      <c r="AV2881" s="58"/>
      <c r="AW2881" s="56"/>
      <c r="AX2881" s="56"/>
      <c r="AY2881" s="56"/>
      <c r="AZ2881" s="56"/>
      <c r="BA2881" s="58"/>
      <c r="BB2881" s="58"/>
      <c r="BC2881" s="56"/>
      <c r="BD2881" s="56"/>
      <c r="BE2881" s="56"/>
      <c r="BF2881" s="56"/>
      <c r="BG2881" s="56"/>
      <c r="BH2881" s="56"/>
      <c r="BI2881" s="56"/>
      <c r="BJ2881" s="56"/>
      <c r="BK2881" s="56"/>
      <c r="BL2881" s="56"/>
      <c r="BM2881" s="56"/>
      <c r="BN2881" s="56"/>
      <c r="BO2881" s="56"/>
      <c r="BP2881" s="56"/>
      <c r="BQ2881" s="56"/>
      <c r="BR2881" s="56"/>
      <c r="BS2881" s="56"/>
      <c r="BT2881" s="56"/>
      <c r="BU2881" s="56"/>
      <c r="BV2881" s="56"/>
      <c r="BW2881" s="56"/>
      <c r="BX2881" s="56"/>
      <c r="BY2881" s="56"/>
      <c r="BZ2881" s="56"/>
      <c r="CA2881" s="56"/>
      <c r="CB2881" s="56"/>
      <c r="CC2881" s="56"/>
      <c r="CD2881" s="56"/>
      <c r="CE2881" s="56"/>
      <c r="CF2881" s="56"/>
      <c r="CG2881" s="56"/>
      <c r="CH2881" s="56"/>
      <c r="CI2881" s="56"/>
      <c r="CJ2881" s="56"/>
      <c r="CK2881" s="56"/>
      <c r="CL2881" s="56"/>
      <c r="CM2881" s="56"/>
      <c r="CN2881" s="56"/>
      <c r="CO2881" s="56"/>
      <c r="CP2881" s="56"/>
      <c r="CQ2881" s="56"/>
      <c r="CR2881" s="56"/>
      <c r="CS2881" s="58">
        <f>+AL2881+AT2881</f>
        <v>0</v>
      </c>
      <c r="CT2881" s="76">
        <f>+BA2881+BG2881+BM2881+BS2881+BY2881+CE2881+CK2881+CQ2881</f>
        <v>0</v>
      </c>
      <c r="CU2881" s="76">
        <f>+CS2881-CT2881</f>
        <v>0</v>
      </c>
      <c r="CV2881" s="81">
        <f>+AE2881-AL2881-AT2881</f>
        <v>920</v>
      </c>
      <c r="CW2881" s="56"/>
      <c r="CX2881" s="56"/>
      <c r="CY2881" s="56"/>
    </row>
    <row r="2882" spans="1:103" s="70" customFormat="1" ht="12.75">
      <c r="A2882" s="56" t="s">
        <v>932</v>
      </c>
      <c r="B2882" s="13">
        <v>119</v>
      </c>
      <c r="C2882" s="15" t="s">
        <v>402</v>
      </c>
      <c r="D2882" s="15" t="s">
        <v>403</v>
      </c>
      <c r="E2882" s="13"/>
      <c r="F2882" s="13"/>
      <c r="G2882" s="13" t="s">
        <v>271</v>
      </c>
      <c r="H2882" s="13">
        <v>2</v>
      </c>
      <c r="I2882" s="55">
        <v>159.65</v>
      </c>
      <c r="J2882" s="55">
        <v>71455</v>
      </c>
      <c r="K2882" s="15">
        <v>0</v>
      </c>
      <c r="L2882" s="15" t="s">
        <v>41</v>
      </c>
      <c r="M2882" s="62" t="s">
        <v>14</v>
      </c>
      <c r="N2882" s="56" t="s">
        <v>188</v>
      </c>
      <c r="O2882" s="56" t="s">
        <v>929</v>
      </c>
      <c r="P2882" s="62" t="s">
        <v>14</v>
      </c>
      <c r="Q2882" s="86" t="s">
        <v>930</v>
      </c>
      <c r="R2882" s="56" t="s">
        <v>931</v>
      </c>
      <c r="S2882" s="56" t="s">
        <v>465</v>
      </c>
      <c r="T2882" s="13" t="s">
        <v>271</v>
      </c>
      <c r="U2882" s="13">
        <v>2</v>
      </c>
      <c r="V2882" s="13">
        <v>159.65</v>
      </c>
      <c r="W2882" s="125" t="s">
        <v>1017</v>
      </c>
      <c r="X2882" s="65">
        <v>45633</v>
      </c>
      <c r="Y2882" s="65">
        <v>45659</v>
      </c>
      <c r="Z2882" s="69" t="s">
        <v>1080</v>
      </c>
      <c r="AA2882" s="322">
        <v>48000</v>
      </c>
      <c r="AB2882" s="56">
        <v>48</v>
      </c>
      <c r="AC2882" s="56">
        <v>12</v>
      </c>
      <c r="AD2882" s="65">
        <v>46019</v>
      </c>
      <c r="AE2882" s="117">
        <v>920</v>
      </c>
      <c r="AF2882" s="117"/>
      <c r="AG2882" s="56"/>
      <c r="AH2882" s="56"/>
      <c r="AI2882" s="56"/>
      <c r="AJ2882" s="56"/>
      <c r="AK2882" s="56"/>
      <c r="AL2882" s="56"/>
      <c r="AM2882" s="56"/>
      <c r="AN2882" s="56"/>
      <c r="AO2882" s="58"/>
      <c r="AP2882" s="58"/>
      <c r="AQ2882" s="58"/>
      <c r="AR2882" s="58"/>
      <c r="AS2882" s="58"/>
      <c r="AT2882" s="58"/>
      <c r="AU2882" s="58"/>
      <c r="AV2882" s="58"/>
      <c r="AW2882" s="163"/>
      <c r="AX2882" s="164"/>
      <c r="AY2882" s="165"/>
      <c r="AZ2882" s="56"/>
      <c r="BA2882" s="58"/>
      <c r="BB2882" s="58"/>
      <c r="BC2882" s="56"/>
      <c r="BD2882" s="56"/>
      <c r="BE2882" s="56"/>
      <c r="BF2882" s="56"/>
      <c r="BG2882" s="56"/>
      <c r="BH2882" s="56"/>
      <c r="BI2882" s="56"/>
      <c r="BJ2882" s="56"/>
      <c r="BK2882" s="56"/>
      <c r="BL2882" s="56"/>
      <c r="BM2882" s="56"/>
      <c r="BN2882" s="56"/>
      <c r="BO2882" s="56"/>
      <c r="BP2882" s="56"/>
      <c r="BQ2882" s="56"/>
      <c r="BR2882" s="56"/>
      <c r="BS2882" s="56"/>
      <c r="BT2882" s="56"/>
      <c r="BU2882" s="56"/>
      <c r="BV2882" s="56"/>
      <c r="BW2882" s="56"/>
      <c r="BX2882" s="56"/>
      <c r="BY2882" s="56"/>
      <c r="BZ2882" s="56"/>
      <c r="CA2882" s="56"/>
      <c r="CB2882" s="56"/>
      <c r="CC2882" s="56"/>
      <c r="CD2882" s="56"/>
      <c r="CE2882" s="56"/>
      <c r="CF2882" s="56"/>
      <c r="CG2882" s="56"/>
      <c r="CH2882" s="56"/>
      <c r="CI2882" s="56"/>
      <c r="CJ2882" s="56"/>
      <c r="CK2882" s="56"/>
      <c r="CL2882" s="56"/>
      <c r="CM2882" s="56"/>
      <c r="CN2882" s="56"/>
      <c r="CO2882" s="56"/>
      <c r="CP2882" s="56"/>
      <c r="CQ2882" s="56"/>
      <c r="CR2882" s="56"/>
      <c r="CS2882" s="58">
        <f>+AL2882+AT2882</f>
        <v>0</v>
      </c>
      <c r="CT2882" s="76">
        <f>+BA2882+BG2882+BM2882+BS2882+BY2882+CE2882+CK2882+CQ2882</f>
        <v>0</v>
      </c>
      <c r="CU2882" s="76">
        <f>+CS2882-CT2882</f>
        <v>0</v>
      </c>
      <c r="CV2882" s="81">
        <f>+AE2882-AL2882-AT2882</f>
        <v>920</v>
      </c>
      <c r="CW2882" s="56"/>
      <c r="CX2882" s="56"/>
      <c r="CY2882" s="56"/>
    </row>
    <row r="2883" spans="1:103" s="70" customFormat="1">
      <c r="A2883" s="56" t="s">
        <v>932</v>
      </c>
      <c r="B2883" s="13">
        <v>119</v>
      </c>
      <c r="C2883" s="15" t="s">
        <v>402</v>
      </c>
      <c r="D2883" s="15" t="s">
        <v>403</v>
      </c>
      <c r="E2883" s="13"/>
      <c r="F2883" s="13"/>
      <c r="G2883" s="13" t="s">
        <v>271</v>
      </c>
      <c r="H2883" s="13">
        <v>2</v>
      </c>
      <c r="I2883" s="55">
        <v>159.65</v>
      </c>
      <c r="J2883" s="55">
        <v>71455</v>
      </c>
      <c r="K2883" s="15">
        <v>0</v>
      </c>
      <c r="L2883" s="15" t="s">
        <v>41</v>
      </c>
      <c r="M2883" s="62" t="s">
        <v>14</v>
      </c>
      <c r="N2883" s="56" t="s">
        <v>188</v>
      </c>
      <c r="O2883" s="56" t="s">
        <v>929</v>
      </c>
      <c r="P2883" s="62" t="s">
        <v>14</v>
      </c>
      <c r="Q2883" s="86" t="s">
        <v>930</v>
      </c>
      <c r="R2883" s="56" t="s">
        <v>931</v>
      </c>
      <c r="S2883" s="56" t="s">
        <v>465</v>
      </c>
      <c r="T2883" s="57" t="s">
        <v>271</v>
      </c>
      <c r="U2883" s="57">
        <v>2</v>
      </c>
      <c r="V2883" s="125">
        <v>159.65</v>
      </c>
      <c r="W2883" s="125" t="s">
        <v>1017</v>
      </c>
      <c r="X2883" s="65">
        <v>45633</v>
      </c>
      <c r="Y2883" s="65">
        <v>45659</v>
      </c>
      <c r="Z2883" s="69" t="s">
        <v>1080</v>
      </c>
      <c r="AA2883" s="322">
        <v>48000</v>
      </c>
      <c r="AB2883" s="56">
        <v>48</v>
      </c>
      <c r="AC2883" s="56">
        <v>13</v>
      </c>
      <c r="AD2883" s="65">
        <v>46050</v>
      </c>
      <c r="AE2883" s="117">
        <v>920</v>
      </c>
      <c r="AF2883" s="117"/>
      <c r="AG2883" s="56"/>
      <c r="AH2883" s="56"/>
      <c r="AI2883" s="56"/>
      <c r="AJ2883" s="56"/>
      <c r="AK2883" s="56"/>
      <c r="AL2883" s="56"/>
      <c r="AM2883" s="56"/>
      <c r="AN2883" s="56"/>
      <c r="AO2883" s="58"/>
      <c r="AP2883" s="58"/>
      <c r="AQ2883" s="58"/>
      <c r="AR2883" s="58"/>
      <c r="AS2883" s="58"/>
      <c r="AT2883" s="58"/>
      <c r="AU2883" s="58"/>
      <c r="AV2883" s="58"/>
      <c r="AW2883" s="56"/>
      <c r="AX2883" s="56"/>
      <c r="AY2883" s="56"/>
      <c r="AZ2883" s="56"/>
      <c r="BA2883" s="58"/>
      <c r="BB2883" s="58"/>
      <c r="BC2883" s="56"/>
      <c r="BD2883" s="56"/>
      <c r="BE2883" s="56"/>
      <c r="BF2883" s="56"/>
      <c r="BG2883" s="56"/>
      <c r="BH2883" s="56"/>
      <c r="BI2883" s="56"/>
      <c r="BJ2883" s="56"/>
      <c r="BK2883" s="56"/>
      <c r="BL2883" s="56"/>
      <c r="BM2883" s="56"/>
      <c r="BN2883" s="56"/>
      <c r="BO2883" s="56"/>
      <c r="BP2883" s="56"/>
      <c r="BQ2883" s="56"/>
      <c r="BR2883" s="56"/>
      <c r="BS2883" s="56"/>
      <c r="BT2883" s="56"/>
      <c r="BU2883" s="56"/>
      <c r="BV2883" s="56"/>
      <c r="BW2883" s="56"/>
      <c r="BX2883" s="56"/>
      <c r="BY2883" s="56"/>
      <c r="BZ2883" s="56"/>
      <c r="CA2883" s="56"/>
      <c r="CB2883" s="56"/>
      <c r="CC2883" s="56"/>
      <c r="CD2883" s="56"/>
      <c r="CE2883" s="56"/>
      <c r="CF2883" s="56"/>
      <c r="CG2883" s="56"/>
      <c r="CH2883" s="56"/>
      <c r="CI2883" s="56"/>
      <c r="CJ2883" s="56"/>
      <c r="CK2883" s="56"/>
      <c r="CL2883" s="56"/>
      <c r="CM2883" s="56"/>
      <c r="CN2883" s="56"/>
      <c r="CO2883" s="56"/>
      <c r="CP2883" s="56"/>
      <c r="CQ2883" s="56"/>
      <c r="CR2883" s="56"/>
      <c r="CS2883" s="58">
        <f>+AL2883+AT2883</f>
        <v>0</v>
      </c>
      <c r="CT2883" s="76">
        <f>+BA2883+BG2883+BM2883+BS2883+BY2883+CE2883+CK2883+CQ2883</f>
        <v>0</v>
      </c>
      <c r="CU2883" s="76">
        <f>+CS2883-CT2883</f>
        <v>0</v>
      </c>
      <c r="CV2883" s="81">
        <f>+AE2883-AL2883-AT2883</f>
        <v>920</v>
      </c>
      <c r="CW2883" s="56"/>
      <c r="CX2883" s="56"/>
      <c r="CY2883" s="56"/>
    </row>
    <row r="2884" spans="1:103" s="70" customFormat="1">
      <c r="A2884" s="56" t="s">
        <v>932</v>
      </c>
      <c r="B2884" s="13">
        <v>119</v>
      </c>
      <c r="C2884" s="15" t="s">
        <v>402</v>
      </c>
      <c r="D2884" s="15" t="s">
        <v>403</v>
      </c>
      <c r="E2884" s="13"/>
      <c r="F2884" s="13"/>
      <c r="G2884" s="13" t="s">
        <v>271</v>
      </c>
      <c r="H2884" s="13">
        <v>2</v>
      </c>
      <c r="I2884" s="55">
        <v>159.65</v>
      </c>
      <c r="J2884" s="55">
        <v>71455</v>
      </c>
      <c r="K2884" s="15">
        <v>0</v>
      </c>
      <c r="L2884" s="15" t="s">
        <v>41</v>
      </c>
      <c r="M2884" s="62" t="s">
        <v>14</v>
      </c>
      <c r="N2884" s="56" t="s">
        <v>188</v>
      </c>
      <c r="O2884" s="56" t="s">
        <v>929</v>
      </c>
      <c r="P2884" s="62" t="s">
        <v>14</v>
      </c>
      <c r="Q2884" s="86" t="s">
        <v>930</v>
      </c>
      <c r="R2884" s="56" t="s">
        <v>931</v>
      </c>
      <c r="S2884" s="56" t="s">
        <v>465</v>
      </c>
      <c r="T2884" s="57" t="s">
        <v>271</v>
      </c>
      <c r="U2884" s="57">
        <v>2</v>
      </c>
      <c r="V2884" s="125">
        <v>159.65</v>
      </c>
      <c r="W2884" s="125" t="s">
        <v>1017</v>
      </c>
      <c r="X2884" s="65">
        <v>45633</v>
      </c>
      <c r="Y2884" s="65">
        <v>45659</v>
      </c>
      <c r="Z2884" s="69" t="s">
        <v>1080</v>
      </c>
      <c r="AA2884" s="322">
        <v>48000</v>
      </c>
      <c r="AB2884" s="56">
        <v>48</v>
      </c>
      <c r="AC2884" s="56">
        <v>14</v>
      </c>
      <c r="AD2884" s="65">
        <v>46081</v>
      </c>
      <c r="AE2884" s="117">
        <v>920</v>
      </c>
      <c r="AF2884" s="117"/>
      <c r="AG2884" s="56"/>
      <c r="AH2884" s="56"/>
      <c r="AI2884" s="56"/>
      <c r="AJ2884" s="56"/>
      <c r="AK2884" s="56"/>
      <c r="AL2884" s="56"/>
      <c r="AM2884" s="56"/>
      <c r="AN2884" s="56"/>
      <c r="AO2884" s="58"/>
      <c r="AP2884" s="58"/>
      <c r="AQ2884" s="58"/>
      <c r="AR2884" s="58"/>
      <c r="AS2884" s="58"/>
      <c r="AT2884" s="58"/>
      <c r="AU2884" s="58"/>
      <c r="AV2884" s="58"/>
      <c r="AW2884" s="56"/>
      <c r="AX2884" s="56"/>
      <c r="AY2884" s="56"/>
      <c r="AZ2884" s="56"/>
      <c r="BA2884" s="58"/>
      <c r="BB2884" s="58"/>
      <c r="BC2884" s="56"/>
      <c r="BD2884" s="56"/>
      <c r="BE2884" s="56"/>
      <c r="BF2884" s="56"/>
      <c r="BG2884" s="56"/>
      <c r="BH2884" s="56"/>
      <c r="BI2884" s="56"/>
      <c r="BJ2884" s="56"/>
      <c r="BK2884" s="56"/>
      <c r="BL2884" s="56"/>
      <c r="BM2884" s="56"/>
      <c r="BN2884" s="56"/>
      <c r="BO2884" s="56"/>
      <c r="BP2884" s="56"/>
      <c r="BQ2884" s="56"/>
      <c r="BR2884" s="56"/>
      <c r="BS2884" s="56"/>
      <c r="BT2884" s="56"/>
      <c r="BU2884" s="56"/>
      <c r="BV2884" s="56"/>
      <c r="BW2884" s="56"/>
      <c r="BX2884" s="56"/>
      <c r="BY2884" s="56"/>
      <c r="BZ2884" s="56"/>
      <c r="CA2884" s="56"/>
      <c r="CB2884" s="56"/>
      <c r="CC2884" s="56"/>
      <c r="CD2884" s="56"/>
      <c r="CE2884" s="56"/>
      <c r="CF2884" s="56"/>
      <c r="CG2884" s="56"/>
      <c r="CH2884" s="56"/>
      <c r="CI2884" s="56"/>
      <c r="CJ2884" s="56"/>
      <c r="CK2884" s="56"/>
      <c r="CL2884" s="56"/>
      <c r="CM2884" s="56"/>
      <c r="CN2884" s="56"/>
      <c r="CO2884" s="56"/>
      <c r="CP2884" s="56"/>
      <c r="CQ2884" s="56"/>
      <c r="CR2884" s="56"/>
      <c r="CS2884" s="58">
        <f>+AL2884+AT2884</f>
        <v>0</v>
      </c>
      <c r="CT2884" s="76">
        <f>+BA2884+BG2884+BM2884+BS2884+BY2884+CE2884+CK2884+CQ2884</f>
        <v>0</v>
      </c>
      <c r="CU2884" s="76">
        <f>+CS2884-CT2884</f>
        <v>0</v>
      </c>
      <c r="CV2884" s="81">
        <f>+AE2884-AL2884-AT2884</f>
        <v>920</v>
      </c>
      <c r="CW2884" s="56"/>
      <c r="CX2884" s="56"/>
      <c r="CY2884" s="56"/>
    </row>
    <row r="2885" spans="1:103" s="70" customFormat="1">
      <c r="A2885" s="56" t="s">
        <v>932</v>
      </c>
      <c r="B2885" s="13">
        <v>119</v>
      </c>
      <c r="C2885" s="15" t="s">
        <v>402</v>
      </c>
      <c r="D2885" s="15" t="s">
        <v>403</v>
      </c>
      <c r="E2885" s="13"/>
      <c r="F2885" s="13"/>
      <c r="G2885" s="13" t="s">
        <v>271</v>
      </c>
      <c r="H2885" s="13">
        <v>2</v>
      </c>
      <c r="I2885" s="55">
        <v>159.65</v>
      </c>
      <c r="J2885" s="55">
        <v>71455</v>
      </c>
      <c r="K2885" s="15">
        <v>0</v>
      </c>
      <c r="L2885" s="15" t="s">
        <v>41</v>
      </c>
      <c r="M2885" s="62" t="s">
        <v>14</v>
      </c>
      <c r="N2885" s="56" t="s">
        <v>188</v>
      </c>
      <c r="O2885" s="56" t="s">
        <v>929</v>
      </c>
      <c r="P2885" s="62" t="s">
        <v>14</v>
      </c>
      <c r="Q2885" s="86" t="s">
        <v>930</v>
      </c>
      <c r="R2885" s="56" t="s">
        <v>931</v>
      </c>
      <c r="S2885" s="56" t="s">
        <v>465</v>
      </c>
      <c r="T2885" s="57" t="s">
        <v>271</v>
      </c>
      <c r="U2885" s="57">
        <v>2</v>
      </c>
      <c r="V2885" s="125">
        <v>159.65</v>
      </c>
      <c r="W2885" s="125" t="s">
        <v>1017</v>
      </c>
      <c r="X2885" s="65">
        <v>45633</v>
      </c>
      <c r="Y2885" s="65">
        <v>45659</v>
      </c>
      <c r="Z2885" s="69" t="s">
        <v>1080</v>
      </c>
      <c r="AA2885" s="322">
        <v>48000</v>
      </c>
      <c r="AB2885" s="56">
        <v>48</v>
      </c>
      <c r="AC2885" s="56">
        <v>15</v>
      </c>
      <c r="AD2885" s="65">
        <v>46109</v>
      </c>
      <c r="AE2885" s="117">
        <v>920</v>
      </c>
      <c r="AF2885" s="117"/>
      <c r="AG2885" s="56"/>
      <c r="AH2885" s="56"/>
      <c r="AI2885" s="56"/>
      <c r="AJ2885" s="56"/>
      <c r="AK2885" s="56"/>
      <c r="AL2885" s="58"/>
      <c r="AM2885" s="58"/>
      <c r="AN2885" s="58"/>
      <c r="AO2885" s="58"/>
      <c r="AP2885" s="58"/>
      <c r="AQ2885" s="58"/>
      <c r="AR2885" s="58"/>
      <c r="AS2885" s="58"/>
      <c r="AT2885" s="58"/>
      <c r="AU2885" s="58"/>
      <c r="AV2885" s="58"/>
      <c r="AW2885" s="65"/>
      <c r="AX2885" s="184"/>
      <c r="AY2885" s="56"/>
      <c r="AZ2885" s="56"/>
      <c r="BA2885" s="58"/>
      <c r="BB2885" s="58"/>
      <c r="BC2885" s="56"/>
      <c r="BD2885" s="56"/>
      <c r="BE2885" s="56"/>
      <c r="BF2885" s="56"/>
      <c r="BG2885" s="56"/>
      <c r="BH2885" s="56"/>
      <c r="BI2885" s="56"/>
      <c r="BJ2885" s="56"/>
      <c r="BK2885" s="56"/>
      <c r="BL2885" s="56"/>
      <c r="BM2885" s="56"/>
      <c r="BN2885" s="56"/>
      <c r="BO2885" s="56"/>
      <c r="BP2885" s="56"/>
      <c r="BQ2885" s="56"/>
      <c r="BR2885" s="56"/>
      <c r="BS2885" s="56"/>
      <c r="BT2885" s="56"/>
      <c r="BU2885" s="56"/>
      <c r="BV2885" s="56"/>
      <c r="BW2885" s="56"/>
      <c r="BX2885" s="56"/>
      <c r="BY2885" s="56"/>
      <c r="BZ2885" s="56"/>
      <c r="CA2885" s="56"/>
      <c r="CB2885" s="56"/>
      <c r="CC2885" s="56"/>
      <c r="CD2885" s="56"/>
      <c r="CE2885" s="56"/>
      <c r="CF2885" s="56"/>
      <c r="CG2885" s="56"/>
      <c r="CH2885" s="56"/>
      <c r="CI2885" s="56"/>
      <c r="CJ2885" s="56"/>
      <c r="CK2885" s="56"/>
      <c r="CL2885" s="56"/>
      <c r="CM2885" s="56"/>
      <c r="CN2885" s="56"/>
      <c r="CO2885" s="56"/>
      <c r="CP2885" s="56"/>
      <c r="CQ2885" s="56"/>
      <c r="CR2885" s="56"/>
      <c r="CS2885" s="58">
        <f>+AL2885+AT2885</f>
        <v>0</v>
      </c>
      <c r="CT2885" s="76">
        <f>+BA2885+BG2885+BM2885+BS2885+BY2885+CE2885+CK2885+CQ2885</f>
        <v>0</v>
      </c>
      <c r="CU2885" s="76">
        <f>+CS2885-CT2885</f>
        <v>0</v>
      </c>
      <c r="CV2885" s="81">
        <f>+AE2885-AL2885-AT2885</f>
        <v>920</v>
      </c>
      <c r="CW2885" s="56"/>
      <c r="CX2885" s="56"/>
      <c r="CY2885" s="56"/>
    </row>
    <row r="2886" spans="1:103" s="70" customFormat="1">
      <c r="A2886" s="56" t="s">
        <v>932</v>
      </c>
      <c r="B2886" s="13">
        <v>119</v>
      </c>
      <c r="C2886" s="15" t="s">
        <v>402</v>
      </c>
      <c r="D2886" s="15" t="s">
        <v>403</v>
      </c>
      <c r="E2886" s="13"/>
      <c r="F2886" s="13"/>
      <c r="G2886" s="13" t="s">
        <v>271</v>
      </c>
      <c r="H2886" s="13">
        <v>2</v>
      </c>
      <c r="I2886" s="55">
        <v>159.65</v>
      </c>
      <c r="J2886" s="55">
        <v>71455</v>
      </c>
      <c r="K2886" s="15">
        <v>0</v>
      </c>
      <c r="L2886" s="15" t="s">
        <v>41</v>
      </c>
      <c r="M2886" s="62" t="s">
        <v>14</v>
      </c>
      <c r="N2886" s="56" t="s">
        <v>188</v>
      </c>
      <c r="O2886" s="56" t="s">
        <v>929</v>
      </c>
      <c r="P2886" s="62" t="s">
        <v>14</v>
      </c>
      <c r="Q2886" s="86" t="s">
        <v>930</v>
      </c>
      <c r="R2886" s="56" t="s">
        <v>931</v>
      </c>
      <c r="S2886" s="56" t="s">
        <v>465</v>
      </c>
      <c r="T2886" s="57" t="s">
        <v>271</v>
      </c>
      <c r="U2886" s="57">
        <v>2</v>
      </c>
      <c r="V2886" s="125">
        <v>159.65</v>
      </c>
      <c r="W2886" s="125" t="s">
        <v>1017</v>
      </c>
      <c r="X2886" s="65">
        <v>45633</v>
      </c>
      <c r="Y2886" s="65">
        <v>45659</v>
      </c>
      <c r="Z2886" s="69" t="s">
        <v>1080</v>
      </c>
      <c r="AA2886" s="322">
        <v>48000</v>
      </c>
      <c r="AB2886" s="56">
        <v>48</v>
      </c>
      <c r="AC2886" s="56">
        <v>16</v>
      </c>
      <c r="AD2886" s="65">
        <v>46140</v>
      </c>
      <c r="AE2886" s="117">
        <v>920</v>
      </c>
      <c r="AF2886" s="117"/>
      <c r="AG2886" s="56"/>
      <c r="AH2886" s="56"/>
      <c r="AI2886" s="56"/>
      <c r="AJ2886" s="56"/>
      <c r="AK2886" s="56"/>
      <c r="AL2886" s="58"/>
      <c r="AM2886" s="58"/>
      <c r="AN2886" s="58"/>
      <c r="AO2886" s="58"/>
      <c r="AP2886" s="58"/>
      <c r="AQ2886" s="58"/>
      <c r="AR2886" s="58"/>
      <c r="AS2886" s="58"/>
      <c r="AT2886" s="58"/>
      <c r="AU2886" s="58"/>
      <c r="AV2886" s="58"/>
      <c r="AW2886" s="56"/>
      <c r="AX2886" s="56"/>
      <c r="AY2886" s="56"/>
      <c r="AZ2886" s="56"/>
      <c r="BA2886" s="58"/>
      <c r="BB2886" s="58"/>
      <c r="BC2886" s="56"/>
      <c r="BD2886" s="56"/>
      <c r="BE2886" s="56"/>
      <c r="BF2886" s="56"/>
      <c r="BG2886" s="56"/>
      <c r="BH2886" s="56"/>
      <c r="BI2886" s="56"/>
      <c r="BJ2886" s="56"/>
      <c r="BK2886" s="56"/>
      <c r="BL2886" s="56"/>
      <c r="BM2886" s="56"/>
      <c r="BN2886" s="56"/>
      <c r="BO2886" s="56"/>
      <c r="BP2886" s="56"/>
      <c r="BQ2886" s="56"/>
      <c r="BR2886" s="56"/>
      <c r="BS2886" s="56"/>
      <c r="BT2886" s="56"/>
      <c r="BU2886" s="56"/>
      <c r="BV2886" s="56"/>
      <c r="BW2886" s="56"/>
      <c r="BX2886" s="56"/>
      <c r="BY2886" s="56"/>
      <c r="BZ2886" s="56"/>
      <c r="CA2886" s="56"/>
      <c r="CB2886" s="56"/>
      <c r="CC2886" s="56"/>
      <c r="CD2886" s="56"/>
      <c r="CE2886" s="56"/>
      <c r="CF2886" s="56"/>
      <c r="CG2886" s="56"/>
      <c r="CH2886" s="56"/>
      <c r="CI2886" s="56"/>
      <c r="CJ2886" s="56"/>
      <c r="CK2886" s="56"/>
      <c r="CL2886" s="56"/>
      <c r="CM2886" s="56"/>
      <c r="CN2886" s="56"/>
      <c r="CO2886" s="56"/>
      <c r="CP2886" s="56"/>
      <c r="CQ2886" s="56"/>
      <c r="CR2886" s="56"/>
      <c r="CS2886" s="58">
        <f>+AL2886+AT2886</f>
        <v>0</v>
      </c>
      <c r="CT2886" s="76">
        <f>+BA2886+BG2886+BM2886+BS2886+BY2886+CE2886+CK2886+CQ2886</f>
        <v>0</v>
      </c>
      <c r="CU2886" s="76">
        <f>+CS2886-CT2886</f>
        <v>0</v>
      </c>
      <c r="CV2886" s="81">
        <f>+AE2886-AL2886-AT2886</f>
        <v>920</v>
      </c>
      <c r="CW2886" s="56"/>
      <c r="CX2886" s="56"/>
      <c r="CY2886" s="56"/>
    </row>
    <row r="2887" spans="1:103" s="70" customFormat="1">
      <c r="A2887" s="56" t="s">
        <v>932</v>
      </c>
      <c r="B2887" s="13">
        <v>119</v>
      </c>
      <c r="C2887" s="15" t="s">
        <v>402</v>
      </c>
      <c r="D2887" s="15" t="s">
        <v>403</v>
      </c>
      <c r="E2887" s="13"/>
      <c r="F2887" s="13"/>
      <c r="G2887" s="13" t="s">
        <v>271</v>
      </c>
      <c r="H2887" s="13">
        <v>2</v>
      </c>
      <c r="I2887" s="55">
        <v>159.65</v>
      </c>
      <c r="J2887" s="55">
        <v>71455</v>
      </c>
      <c r="K2887" s="15">
        <v>0</v>
      </c>
      <c r="L2887" s="15" t="s">
        <v>41</v>
      </c>
      <c r="M2887" s="62" t="s">
        <v>14</v>
      </c>
      <c r="N2887" s="56" t="s">
        <v>188</v>
      </c>
      <c r="O2887" s="56" t="s">
        <v>929</v>
      </c>
      <c r="P2887" s="62" t="s">
        <v>14</v>
      </c>
      <c r="Q2887" s="86" t="s">
        <v>930</v>
      </c>
      <c r="R2887" s="56" t="s">
        <v>931</v>
      </c>
      <c r="S2887" s="56" t="s">
        <v>465</v>
      </c>
      <c r="T2887" s="57" t="s">
        <v>271</v>
      </c>
      <c r="U2887" s="57">
        <v>2</v>
      </c>
      <c r="V2887" s="125">
        <v>159.65</v>
      </c>
      <c r="W2887" s="125" t="s">
        <v>1017</v>
      </c>
      <c r="X2887" s="65">
        <v>45633</v>
      </c>
      <c r="Y2887" s="65">
        <v>45659</v>
      </c>
      <c r="Z2887" s="69" t="s">
        <v>1080</v>
      </c>
      <c r="AA2887" s="322">
        <v>48000</v>
      </c>
      <c r="AB2887" s="56">
        <v>48</v>
      </c>
      <c r="AC2887" s="56">
        <v>17</v>
      </c>
      <c r="AD2887" s="65">
        <v>46170</v>
      </c>
      <c r="AE2887" s="117">
        <v>920</v>
      </c>
      <c r="AF2887" s="117"/>
      <c r="AG2887" s="56"/>
      <c r="AH2887" s="56"/>
      <c r="AI2887" s="56"/>
      <c r="AJ2887" s="56"/>
      <c r="AK2887" s="56"/>
      <c r="AL2887" s="58"/>
      <c r="AM2887" s="58"/>
      <c r="AN2887" s="58"/>
      <c r="AO2887" s="58"/>
      <c r="AP2887" s="58"/>
      <c r="AQ2887" s="58"/>
      <c r="AR2887" s="58"/>
      <c r="AS2887" s="58"/>
      <c r="AT2887" s="58"/>
      <c r="AU2887" s="58"/>
      <c r="AV2887" s="58"/>
      <c r="AW2887" s="56"/>
      <c r="AX2887" s="56"/>
      <c r="AY2887" s="56"/>
      <c r="AZ2887" s="56"/>
      <c r="BA2887" s="58"/>
      <c r="BB2887" s="58"/>
      <c r="BC2887" s="56"/>
      <c r="BD2887" s="56"/>
      <c r="BE2887" s="56"/>
      <c r="BF2887" s="56"/>
      <c r="BG2887" s="56"/>
      <c r="BH2887" s="56"/>
      <c r="BI2887" s="56"/>
      <c r="BJ2887" s="56"/>
      <c r="BK2887" s="56"/>
      <c r="BL2887" s="56"/>
      <c r="BM2887" s="56"/>
      <c r="BN2887" s="56"/>
      <c r="BO2887" s="56"/>
      <c r="BP2887" s="56"/>
      <c r="BQ2887" s="56"/>
      <c r="BR2887" s="56"/>
      <c r="BS2887" s="56"/>
      <c r="BT2887" s="56"/>
      <c r="BU2887" s="56"/>
      <c r="BV2887" s="56"/>
      <c r="BW2887" s="56"/>
      <c r="BX2887" s="56"/>
      <c r="BY2887" s="56"/>
      <c r="BZ2887" s="56"/>
      <c r="CA2887" s="56"/>
      <c r="CB2887" s="56"/>
      <c r="CC2887" s="56"/>
      <c r="CD2887" s="56"/>
      <c r="CE2887" s="56"/>
      <c r="CF2887" s="56"/>
      <c r="CG2887" s="56"/>
      <c r="CH2887" s="56"/>
      <c r="CI2887" s="56"/>
      <c r="CJ2887" s="56"/>
      <c r="CK2887" s="56"/>
      <c r="CL2887" s="56"/>
      <c r="CM2887" s="56"/>
      <c r="CN2887" s="56"/>
      <c r="CO2887" s="56"/>
      <c r="CP2887" s="56"/>
      <c r="CQ2887" s="56"/>
      <c r="CR2887" s="56"/>
      <c r="CS2887" s="58">
        <f>+AL2887+AT2887</f>
        <v>0</v>
      </c>
      <c r="CT2887" s="76">
        <f>+BA2887+BG2887+BM2887+BS2887+BY2887+CE2887+CK2887+CQ2887</f>
        <v>0</v>
      </c>
      <c r="CU2887" s="76">
        <f>+CS2887-CT2887</f>
        <v>0</v>
      </c>
      <c r="CV2887" s="81">
        <f>+AE2887-AL2887-AT2887</f>
        <v>920</v>
      </c>
      <c r="CW2887" s="56"/>
      <c r="CX2887" s="56"/>
      <c r="CY2887" s="56"/>
    </row>
    <row r="2888" spans="1:103" s="70" customFormat="1">
      <c r="A2888" s="56" t="s">
        <v>932</v>
      </c>
      <c r="B2888" s="13">
        <v>119</v>
      </c>
      <c r="C2888" s="15" t="s">
        <v>402</v>
      </c>
      <c r="D2888" s="15" t="s">
        <v>403</v>
      </c>
      <c r="E2888" s="13"/>
      <c r="F2888" s="13"/>
      <c r="G2888" s="13" t="s">
        <v>271</v>
      </c>
      <c r="H2888" s="13">
        <v>2</v>
      </c>
      <c r="I2888" s="55">
        <v>159.65</v>
      </c>
      <c r="J2888" s="55">
        <v>71455</v>
      </c>
      <c r="K2888" s="15">
        <v>0</v>
      </c>
      <c r="L2888" s="15" t="s">
        <v>41</v>
      </c>
      <c r="M2888" s="62" t="s">
        <v>14</v>
      </c>
      <c r="N2888" s="56" t="s">
        <v>188</v>
      </c>
      <c r="O2888" s="56" t="s">
        <v>929</v>
      </c>
      <c r="P2888" s="62" t="s">
        <v>14</v>
      </c>
      <c r="Q2888" s="86" t="s">
        <v>930</v>
      </c>
      <c r="R2888" s="56" t="s">
        <v>931</v>
      </c>
      <c r="S2888" s="56" t="s">
        <v>465</v>
      </c>
      <c r="T2888" s="57" t="s">
        <v>271</v>
      </c>
      <c r="U2888" s="57">
        <v>2</v>
      </c>
      <c r="V2888" s="125">
        <v>159.65</v>
      </c>
      <c r="W2888" s="125" t="s">
        <v>1017</v>
      </c>
      <c r="X2888" s="65">
        <v>45633</v>
      </c>
      <c r="Y2888" s="65">
        <v>45659</v>
      </c>
      <c r="Z2888" s="69" t="s">
        <v>1080</v>
      </c>
      <c r="AA2888" s="322">
        <v>48000</v>
      </c>
      <c r="AB2888" s="56">
        <v>48</v>
      </c>
      <c r="AC2888" s="56">
        <v>18</v>
      </c>
      <c r="AD2888" s="65">
        <v>46201</v>
      </c>
      <c r="AE2888" s="117">
        <v>920</v>
      </c>
      <c r="AF2888" s="117"/>
      <c r="AG2888" s="56"/>
      <c r="AH2888" s="56"/>
      <c r="AI2888" s="56"/>
      <c r="AJ2888" s="56"/>
      <c r="AK2888" s="56"/>
      <c r="AL2888" s="58"/>
      <c r="AM2888" s="58"/>
      <c r="AN2888" s="58"/>
      <c r="AO2888" s="58"/>
      <c r="AP2888" s="58"/>
      <c r="AQ2888" s="58"/>
      <c r="AR2888" s="58"/>
      <c r="AS2888" s="58"/>
      <c r="AT2888" s="58"/>
      <c r="AU2888" s="58"/>
      <c r="AV2888" s="58"/>
      <c r="AW2888" s="56"/>
      <c r="AX2888" s="56"/>
      <c r="AY2888" s="56"/>
      <c r="AZ2888" s="56"/>
      <c r="BA2888" s="58"/>
      <c r="BB2888" s="58"/>
      <c r="BC2888" s="56"/>
      <c r="BD2888" s="56"/>
      <c r="BE2888" s="56"/>
      <c r="BF2888" s="56"/>
      <c r="BG2888" s="56"/>
      <c r="BH2888" s="56"/>
      <c r="BI2888" s="56"/>
      <c r="BJ2888" s="56"/>
      <c r="BK2888" s="56"/>
      <c r="BL2888" s="56"/>
      <c r="BM2888" s="56"/>
      <c r="BN2888" s="56"/>
      <c r="BO2888" s="56"/>
      <c r="BP2888" s="56"/>
      <c r="BQ2888" s="56"/>
      <c r="BR2888" s="56"/>
      <c r="BS2888" s="56"/>
      <c r="BT2888" s="56"/>
      <c r="BU2888" s="56"/>
      <c r="BV2888" s="56"/>
      <c r="BW2888" s="56"/>
      <c r="BX2888" s="56"/>
      <c r="BY2888" s="56"/>
      <c r="BZ2888" s="56"/>
      <c r="CA2888" s="56"/>
      <c r="CB2888" s="56"/>
      <c r="CC2888" s="56"/>
      <c r="CD2888" s="56"/>
      <c r="CE2888" s="56"/>
      <c r="CF2888" s="56"/>
      <c r="CG2888" s="56"/>
      <c r="CH2888" s="56"/>
      <c r="CI2888" s="56"/>
      <c r="CJ2888" s="56"/>
      <c r="CK2888" s="56"/>
      <c r="CL2888" s="56"/>
      <c r="CM2888" s="56"/>
      <c r="CN2888" s="56"/>
      <c r="CO2888" s="56"/>
      <c r="CP2888" s="56"/>
      <c r="CQ2888" s="56"/>
      <c r="CR2888" s="56"/>
      <c r="CS2888" s="58">
        <f>+AL2888+AT2888</f>
        <v>0</v>
      </c>
      <c r="CT2888" s="76">
        <f>+BA2888+BG2888+BM2888+BS2888+BY2888+CE2888+CK2888+CQ2888</f>
        <v>0</v>
      </c>
      <c r="CU2888" s="76">
        <f>+CS2888-CT2888</f>
        <v>0</v>
      </c>
      <c r="CV2888" s="81">
        <f>+AE2888-AL2888-AT2888</f>
        <v>920</v>
      </c>
      <c r="CW2888" s="56"/>
      <c r="CX2888" s="56"/>
      <c r="CY2888" s="56"/>
    </row>
    <row r="2889" spans="1:103" s="70" customFormat="1">
      <c r="A2889" s="56" t="s">
        <v>932</v>
      </c>
      <c r="B2889" s="13">
        <v>119</v>
      </c>
      <c r="C2889" s="15" t="s">
        <v>402</v>
      </c>
      <c r="D2889" s="15" t="s">
        <v>403</v>
      </c>
      <c r="E2889" s="13"/>
      <c r="F2889" s="13"/>
      <c r="G2889" s="13" t="s">
        <v>271</v>
      </c>
      <c r="H2889" s="13">
        <v>2</v>
      </c>
      <c r="I2889" s="55">
        <v>159.65</v>
      </c>
      <c r="J2889" s="55">
        <v>71455</v>
      </c>
      <c r="K2889" s="15">
        <v>0</v>
      </c>
      <c r="L2889" s="15" t="s">
        <v>41</v>
      </c>
      <c r="M2889" s="62" t="s">
        <v>14</v>
      </c>
      <c r="N2889" s="56" t="s">
        <v>188</v>
      </c>
      <c r="O2889" s="56" t="s">
        <v>929</v>
      </c>
      <c r="P2889" s="62" t="s">
        <v>14</v>
      </c>
      <c r="Q2889" s="86" t="s">
        <v>930</v>
      </c>
      <c r="R2889" s="56" t="s">
        <v>931</v>
      </c>
      <c r="S2889" s="56" t="s">
        <v>465</v>
      </c>
      <c r="T2889" s="57" t="s">
        <v>271</v>
      </c>
      <c r="U2889" s="57">
        <v>2</v>
      </c>
      <c r="V2889" s="125">
        <v>159.65</v>
      </c>
      <c r="W2889" s="125" t="s">
        <v>1017</v>
      </c>
      <c r="X2889" s="65">
        <v>45633</v>
      </c>
      <c r="Y2889" s="65">
        <v>45659</v>
      </c>
      <c r="Z2889" s="69" t="s">
        <v>1080</v>
      </c>
      <c r="AA2889" s="322">
        <v>48000</v>
      </c>
      <c r="AB2889" s="56">
        <v>48</v>
      </c>
      <c r="AC2889" s="56">
        <v>19</v>
      </c>
      <c r="AD2889" s="65">
        <v>46231</v>
      </c>
      <c r="AE2889" s="117">
        <v>920</v>
      </c>
      <c r="AF2889" s="117"/>
      <c r="AG2889" s="56"/>
      <c r="AH2889" s="56"/>
      <c r="AI2889" s="56"/>
      <c r="AJ2889" s="56"/>
      <c r="AK2889" s="56"/>
      <c r="AL2889" s="58"/>
      <c r="AM2889" s="58"/>
      <c r="AN2889" s="58"/>
      <c r="AO2889" s="58"/>
      <c r="AP2889" s="58"/>
      <c r="AQ2889" s="58"/>
      <c r="AR2889" s="58"/>
      <c r="AS2889" s="58"/>
      <c r="AT2889" s="58"/>
      <c r="AU2889" s="58"/>
      <c r="AV2889" s="58"/>
      <c r="AW2889" s="56"/>
      <c r="AX2889" s="56"/>
      <c r="AY2889" s="56"/>
      <c r="AZ2889" s="56"/>
      <c r="BA2889" s="58"/>
      <c r="BB2889" s="58"/>
      <c r="BC2889" s="56"/>
      <c r="BD2889" s="56"/>
      <c r="BE2889" s="56"/>
      <c r="BF2889" s="56"/>
      <c r="BG2889" s="56"/>
      <c r="BH2889" s="56"/>
      <c r="BI2889" s="56"/>
      <c r="BJ2889" s="56"/>
      <c r="BK2889" s="56"/>
      <c r="BL2889" s="56"/>
      <c r="BM2889" s="56"/>
      <c r="BN2889" s="56"/>
      <c r="BO2889" s="56"/>
      <c r="BP2889" s="56"/>
      <c r="BQ2889" s="56"/>
      <c r="BR2889" s="56"/>
      <c r="BS2889" s="56"/>
      <c r="BT2889" s="56"/>
      <c r="BU2889" s="56"/>
      <c r="BV2889" s="56"/>
      <c r="BW2889" s="56"/>
      <c r="BX2889" s="56"/>
      <c r="BY2889" s="56"/>
      <c r="BZ2889" s="56"/>
      <c r="CA2889" s="56"/>
      <c r="CB2889" s="56"/>
      <c r="CC2889" s="56"/>
      <c r="CD2889" s="56"/>
      <c r="CE2889" s="56"/>
      <c r="CF2889" s="56"/>
      <c r="CG2889" s="56"/>
      <c r="CH2889" s="56"/>
      <c r="CI2889" s="56"/>
      <c r="CJ2889" s="56"/>
      <c r="CK2889" s="56"/>
      <c r="CL2889" s="56"/>
      <c r="CM2889" s="56"/>
      <c r="CN2889" s="56"/>
      <c r="CO2889" s="56"/>
      <c r="CP2889" s="56"/>
      <c r="CQ2889" s="56"/>
      <c r="CR2889" s="56"/>
      <c r="CS2889" s="58">
        <f>+AL2889+AT2889</f>
        <v>0</v>
      </c>
      <c r="CT2889" s="76">
        <f>+BA2889+BG2889+BM2889+BS2889+BY2889+CE2889+CK2889+CQ2889</f>
        <v>0</v>
      </c>
      <c r="CU2889" s="76">
        <f>+CS2889-CT2889</f>
        <v>0</v>
      </c>
      <c r="CV2889" s="81">
        <f>+AE2889-AL2889-AT2889</f>
        <v>920</v>
      </c>
      <c r="CW2889" s="56"/>
      <c r="CX2889" s="56"/>
      <c r="CY2889" s="56"/>
    </row>
    <row r="2890" spans="1:103" s="70" customFormat="1">
      <c r="A2890" s="56" t="s">
        <v>932</v>
      </c>
      <c r="B2890" s="13">
        <v>119</v>
      </c>
      <c r="C2890" s="15" t="s">
        <v>402</v>
      </c>
      <c r="D2890" s="15" t="s">
        <v>403</v>
      </c>
      <c r="E2890" s="13"/>
      <c r="F2890" s="13"/>
      <c r="G2890" s="13" t="s">
        <v>271</v>
      </c>
      <c r="H2890" s="13">
        <v>2</v>
      </c>
      <c r="I2890" s="55">
        <v>159.65</v>
      </c>
      <c r="J2890" s="55">
        <v>71455</v>
      </c>
      <c r="K2890" s="15">
        <v>0</v>
      </c>
      <c r="L2890" s="15" t="s">
        <v>41</v>
      </c>
      <c r="M2890" s="62" t="s">
        <v>14</v>
      </c>
      <c r="N2890" s="56" t="s">
        <v>188</v>
      </c>
      <c r="O2890" s="56" t="s">
        <v>929</v>
      </c>
      <c r="P2890" s="62" t="s">
        <v>14</v>
      </c>
      <c r="Q2890" s="86" t="s">
        <v>930</v>
      </c>
      <c r="R2890" s="56" t="s">
        <v>931</v>
      </c>
      <c r="S2890" s="56" t="s">
        <v>465</v>
      </c>
      <c r="T2890" s="57" t="s">
        <v>271</v>
      </c>
      <c r="U2890" s="57">
        <v>2</v>
      </c>
      <c r="V2890" s="125">
        <v>159.65</v>
      </c>
      <c r="W2890" s="125" t="s">
        <v>1017</v>
      </c>
      <c r="X2890" s="65">
        <v>45633</v>
      </c>
      <c r="Y2890" s="65">
        <v>45659</v>
      </c>
      <c r="Z2890" s="69" t="s">
        <v>1080</v>
      </c>
      <c r="AA2890" s="322">
        <v>48000</v>
      </c>
      <c r="AB2890" s="56">
        <v>48</v>
      </c>
      <c r="AC2890" s="56">
        <v>20</v>
      </c>
      <c r="AD2890" s="65">
        <v>46262</v>
      </c>
      <c r="AE2890" s="117">
        <v>920</v>
      </c>
      <c r="AF2890" s="117"/>
      <c r="AG2890" s="56"/>
      <c r="AH2890" s="56"/>
      <c r="AI2890" s="56"/>
      <c r="AJ2890" s="56"/>
      <c r="AK2890" s="56"/>
      <c r="AL2890" s="58"/>
      <c r="AM2890" s="58"/>
      <c r="AN2890" s="58"/>
      <c r="AO2890" s="58"/>
      <c r="AP2890" s="58"/>
      <c r="AQ2890" s="58"/>
      <c r="AR2890" s="58"/>
      <c r="AS2890" s="58"/>
      <c r="AT2890" s="58"/>
      <c r="AU2890" s="58"/>
      <c r="AV2890" s="58"/>
      <c r="AW2890" s="56"/>
      <c r="AX2890" s="56"/>
      <c r="AY2890" s="56"/>
      <c r="AZ2890" s="56"/>
      <c r="BA2890" s="58"/>
      <c r="BB2890" s="58"/>
      <c r="BC2890" s="56"/>
      <c r="BD2890" s="56"/>
      <c r="BE2890" s="56"/>
      <c r="BF2890" s="56"/>
      <c r="BG2890" s="56"/>
      <c r="BH2890" s="56"/>
      <c r="BI2890" s="56"/>
      <c r="BJ2890" s="56"/>
      <c r="BK2890" s="56"/>
      <c r="BL2890" s="56"/>
      <c r="BM2890" s="56"/>
      <c r="BN2890" s="56"/>
      <c r="BO2890" s="56"/>
      <c r="BP2890" s="56"/>
      <c r="BQ2890" s="56"/>
      <c r="BR2890" s="56"/>
      <c r="BS2890" s="56"/>
      <c r="BT2890" s="56"/>
      <c r="BU2890" s="56"/>
      <c r="BV2890" s="56"/>
      <c r="BW2890" s="56"/>
      <c r="BX2890" s="56"/>
      <c r="BY2890" s="56"/>
      <c r="BZ2890" s="56"/>
      <c r="CA2890" s="56"/>
      <c r="CB2890" s="56"/>
      <c r="CC2890" s="56"/>
      <c r="CD2890" s="56"/>
      <c r="CE2890" s="56"/>
      <c r="CF2890" s="56"/>
      <c r="CG2890" s="56"/>
      <c r="CH2890" s="56"/>
      <c r="CI2890" s="56"/>
      <c r="CJ2890" s="56"/>
      <c r="CK2890" s="56"/>
      <c r="CL2890" s="56"/>
      <c r="CM2890" s="56"/>
      <c r="CN2890" s="56"/>
      <c r="CO2890" s="56"/>
      <c r="CP2890" s="56"/>
      <c r="CQ2890" s="56"/>
      <c r="CR2890" s="56"/>
      <c r="CS2890" s="58">
        <f>+AL2890+AT2890</f>
        <v>0</v>
      </c>
      <c r="CT2890" s="76">
        <f>+BA2890+BG2890+BM2890+BS2890+BY2890+CE2890+CK2890+CQ2890</f>
        <v>0</v>
      </c>
      <c r="CU2890" s="76">
        <f>+CS2890-CT2890</f>
        <v>0</v>
      </c>
      <c r="CV2890" s="81">
        <f>+AE2890-AL2890-AT2890</f>
        <v>920</v>
      </c>
      <c r="CW2890" s="56"/>
      <c r="CX2890" s="56"/>
      <c r="CY2890" s="56"/>
    </row>
    <row r="2891" spans="1:103" s="70" customFormat="1">
      <c r="A2891" s="56" t="s">
        <v>932</v>
      </c>
      <c r="B2891" s="13">
        <v>119</v>
      </c>
      <c r="C2891" s="15" t="s">
        <v>402</v>
      </c>
      <c r="D2891" s="15" t="s">
        <v>403</v>
      </c>
      <c r="E2891" s="13"/>
      <c r="F2891" s="13"/>
      <c r="G2891" s="13" t="s">
        <v>271</v>
      </c>
      <c r="H2891" s="13">
        <v>2</v>
      </c>
      <c r="I2891" s="55">
        <v>159.65</v>
      </c>
      <c r="J2891" s="55">
        <v>71455</v>
      </c>
      <c r="K2891" s="15">
        <v>0</v>
      </c>
      <c r="L2891" s="15" t="s">
        <v>41</v>
      </c>
      <c r="M2891" s="62" t="s">
        <v>14</v>
      </c>
      <c r="N2891" s="56" t="s">
        <v>188</v>
      </c>
      <c r="O2891" s="56" t="s">
        <v>929</v>
      </c>
      <c r="P2891" s="62" t="s">
        <v>14</v>
      </c>
      <c r="Q2891" s="86" t="s">
        <v>930</v>
      </c>
      <c r="R2891" s="56" t="s">
        <v>931</v>
      </c>
      <c r="S2891" s="56" t="s">
        <v>465</v>
      </c>
      <c r="T2891" s="57" t="s">
        <v>271</v>
      </c>
      <c r="U2891" s="57">
        <v>2</v>
      </c>
      <c r="V2891" s="125">
        <v>159.65</v>
      </c>
      <c r="W2891" s="125" t="s">
        <v>1017</v>
      </c>
      <c r="X2891" s="65">
        <v>45633</v>
      </c>
      <c r="Y2891" s="65">
        <v>45659</v>
      </c>
      <c r="Z2891" s="69" t="s">
        <v>1080</v>
      </c>
      <c r="AA2891" s="322">
        <v>48000</v>
      </c>
      <c r="AB2891" s="56">
        <v>48</v>
      </c>
      <c r="AC2891" s="56">
        <v>21</v>
      </c>
      <c r="AD2891" s="65">
        <v>46293</v>
      </c>
      <c r="AE2891" s="117">
        <v>920</v>
      </c>
      <c r="AF2891" s="117"/>
      <c r="AG2891" s="56"/>
      <c r="AH2891" s="56"/>
      <c r="AI2891" s="56"/>
      <c r="AJ2891" s="56"/>
      <c r="AK2891" s="56"/>
      <c r="AL2891" s="58"/>
      <c r="AM2891" s="58"/>
      <c r="AN2891" s="58"/>
      <c r="AO2891" s="58"/>
      <c r="AP2891" s="58"/>
      <c r="AQ2891" s="58"/>
      <c r="AR2891" s="58"/>
      <c r="AS2891" s="58"/>
      <c r="AT2891" s="58"/>
      <c r="AU2891" s="58"/>
      <c r="AV2891" s="58"/>
      <c r="AW2891" s="56"/>
      <c r="AX2891" s="56"/>
      <c r="AY2891" s="56"/>
      <c r="AZ2891" s="56"/>
      <c r="BA2891" s="58"/>
      <c r="BB2891" s="58"/>
      <c r="BC2891" s="56"/>
      <c r="BD2891" s="56"/>
      <c r="BE2891" s="56"/>
      <c r="BF2891" s="56"/>
      <c r="BG2891" s="56"/>
      <c r="BH2891" s="56"/>
      <c r="BI2891" s="56"/>
      <c r="BJ2891" s="56"/>
      <c r="BK2891" s="56"/>
      <c r="BL2891" s="56"/>
      <c r="BM2891" s="56"/>
      <c r="BN2891" s="56"/>
      <c r="BO2891" s="56"/>
      <c r="BP2891" s="56"/>
      <c r="BQ2891" s="56"/>
      <c r="BR2891" s="56"/>
      <c r="BS2891" s="56"/>
      <c r="BT2891" s="56"/>
      <c r="BU2891" s="56"/>
      <c r="BV2891" s="56"/>
      <c r="BW2891" s="56"/>
      <c r="BX2891" s="56"/>
      <c r="BY2891" s="56"/>
      <c r="BZ2891" s="56"/>
      <c r="CA2891" s="56"/>
      <c r="CB2891" s="56"/>
      <c r="CC2891" s="56"/>
      <c r="CD2891" s="56"/>
      <c r="CE2891" s="56"/>
      <c r="CF2891" s="56"/>
      <c r="CG2891" s="56"/>
      <c r="CH2891" s="56"/>
      <c r="CI2891" s="56"/>
      <c r="CJ2891" s="56"/>
      <c r="CK2891" s="56"/>
      <c r="CL2891" s="56"/>
      <c r="CM2891" s="56"/>
      <c r="CN2891" s="56"/>
      <c r="CO2891" s="56"/>
      <c r="CP2891" s="56"/>
      <c r="CQ2891" s="56"/>
      <c r="CR2891" s="56"/>
      <c r="CS2891" s="58">
        <f>+AL2891+AT2891</f>
        <v>0</v>
      </c>
      <c r="CT2891" s="76">
        <f>+BA2891+BG2891+BM2891+BS2891+BY2891+CE2891+CK2891+CQ2891</f>
        <v>0</v>
      </c>
      <c r="CU2891" s="76">
        <f>+CS2891-CT2891</f>
        <v>0</v>
      </c>
      <c r="CV2891" s="81">
        <f>+AE2891-AL2891-AT2891</f>
        <v>920</v>
      </c>
      <c r="CW2891" s="56"/>
      <c r="CX2891" s="56"/>
      <c r="CY2891" s="56"/>
    </row>
    <row r="2892" spans="1:103" s="70" customFormat="1">
      <c r="A2892" s="56" t="s">
        <v>932</v>
      </c>
      <c r="B2892" s="13">
        <v>119</v>
      </c>
      <c r="C2892" s="15" t="s">
        <v>402</v>
      </c>
      <c r="D2892" s="15" t="s">
        <v>403</v>
      </c>
      <c r="E2892" s="13"/>
      <c r="F2892" s="13"/>
      <c r="G2892" s="13" t="s">
        <v>271</v>
      </c>
      <c r="H2892" s="13">
        <v>2</v>
      </c>
      <c r="I2892" s="55">
        <v>159.65</v>
      </c>
      <c r="J2892" s="55">
        <v>71455</v>
      </c>
      <c r="K2892" s="15">
        <v>0</v>
      </c>
      <c r="L2892" s="15" t="s">
        <v>41</v>
      </c>
      <c r="M2892" s="62" t="s">
        <v>14</v>
      </c>
      <c r="N2892" s="56" t="s">
        <v>188</v>
      </c>
      <c r="O2892" s="56" t="s">
        <v>929</v>
      </c>
      <c r="P2892" s="62" t="s">
        <v>14</v>
      </c>
      <c r="Q2892" s="86" t="s">
        <v>930</v>
      </c>
      <c r="R2892" s="56" t="s">
        <v>931</v>
      </c>
      <c r="S2892" s="56" t="s">
        <v>465</v>
      </c>
      <c r="T2892" s="57" t="s">
        <v>271</v>
      </c>
      <c r="U2892" s="57">
        <v>2</v>
      </c>
      <c r="V2892" s="125">
        <v>159.65</v>
      </c>
      <c r="W2892" s="125" t="s">
        <v>1017</v>
      </c>
      <c r="X2892" s="65">
        <v>45633</v>
      </c>
      <c r="Y2892" s="65">
        <v>45659</v>
      </c>
      <c r="Z2892" s="69" t="s">
        <v>1080</v>
      </c>
      <c r="AA2892" s="322">
        <v>48000</v>
      </c>
      <c r="AB2892" s="56">
        <v>48</v>
      </c>
      <c r="AC2892" s="56">
        <v>22</v>
      </c>
      <c r="AD2892" s="65">
        <v>46323</v>
      </c>
      <c r="AE2892" s="117">
        <v>920</v>
      </c>
      <c r="AF2892" s="117"/>
      <c r="AG2892" s="56"/>
      <c r="AH2892" s="56"/>
      <c r="AI2892" s="56"/>
      <c r="AJ2892" s="56"/>
      <c r="AK2892" s="56"/>
      <c r="AL2892" s="58"/>
      <c r="AM2892" s="58"/>
      <c r="AN2892" s="58"/>
      <c r="AO2892" s="58"/>
      <c r="AP2892" s="58"/>
      <c r="AQ2892" s="58"/>
      <c r="AR2892" s="58"/>
      <c r="AS2892" s="58"/>
      <c r="AT2892" s="58"/>
      <c r="AU2892" s="58"/>
      <c r="AV2892" s="58"/>
      <c r="AW2892" s="56"/>
      <c r="AX2892" s="56"/>
      <c r="AY2892" s="56"/>
      <c r="AZ2892" s="56"/>
      <c r="BA2892" s="58"/>
      <c r="BB2892" s="58"/>
      <c r="BC2892" s="56"/>
      <c r="BD2892" s="56"/>
      <c r="BE2892" s="56"/>
      <c r="BF2892" s="56"/>
      <c r="BG2892" s="56"/>
      <c r="BH2892" s="56"/>
      <c r="BI2892" s="56"/>
      <c r="BJ2892" s="56"/>
      <c r="BK2892" s="56"/>
      <c r="BL2892" s="56"/>
      <c r="BM2892" s="56"/>
      <c r="BN2892" s="56"/>
      <c r="BO2892" s="56"/>
      <c r="BP2892" s="56"/>
      <c r="BQ2892" s="56"/>
      <c r="BR2892" s="56"/>
      <c r="BS2892" s="56"/>
      <c r="BT2892" s="56"/>
      <c r="BU2892" s="56"/>
      <c r="BV2892" s="56"/>
      <c r="BW2892" s="56"/>
      <c r="BX2892" s="56"/>
      <c r="BY2892" s="56"/>
      <c r="BZ2892" s="56"/>
      <c r="CA2892" s="56"/>
      <c r="CB2892" s="56"/>
      <c r="CC2892" s="56"/>
      <c r="CD2892" s="56"/>
      <c r="CE2892" s="56"/>
      <c r="CF2892" s="56"/>
      <c r="CG2892" s="56"/>
      <c r="CH2892" s="56"/>
      <c r="CI2892" s="56"/>
      <c r="CJ2892" s="56"/>
      <c r="CK2892" s="56"/>
      <c r="CL2892" s="56"/>
      <c r="CM2892" s="56"/>
      <c r="CN2892" s="56"/>
      <c r="CO2892" s="56"/>
      <c r="CP2892" s="56"/>
      <c r="CQ2892" s="56"/>
      <c r="CR2892" s="56"/>
      <c r="CS2892" s="58">
        <f>+AL2892+AT2892</f>
        <v>0</v>
      </c>
      <c r="CT2892" s="76">
        <f>+BA2892+BG2892+BM2892+BS2892+BY2892+CE2892+CK2892+CQ2892</f>
        <v>0</v>
      </c>
      <c r="CU2892" s="76">
        <f>+CS2892-CT2892</f>
        <v>0</v>
      </c>
      <c r="CV2892" s="81">
        <f>+AE2892-AL2892-AT2892</f>
        <v>920</v>
      </c>
      <c r="CW2892" s="56"/>
      <c r="CX2892" s="56"/>
      <c r="CY2892" s="56"/>
    </row>
    <row r="2893" spans="1:103" s="70" customFormat="1">
      <c r="A2893" s="56" t="s">
        <v>932</v>
      </c>
      <c r="B2893" s="13">
        <v>119</v>
      </c>
      <c r="C2893" s="15" t="s">
        <v>402</v>
      </c>
      <c r="D2893" s="15" t="s">
        <v>403</v>
      </c>
      <c r="E2893" s="13"/>
      <c r="F2893" s="13"/>
      <c r="G2893" s="13" t="s">
        <v>271</v>
      </c>
      <c r="H2893" s="13">
        <v>2</v>
      </c>
      <c r="I2893" s="55">
        <v>159.65</v>
      </c>
      <c r="J2893" s="55">
        <v>71455</v>
      </c>
      <c r="K2893" s="15">
        <v>0</v>
      </c>
      <c r="L2893" s="15" t="s">
        <v>41</v>
      </c>
      <c r="M2893" s="62" t="s">
        <v>14</v>
      </c>
      <c r="N2893" s="56" t="s">
        <v>188</v>
      </c>
      <c r="O2893" s="56" t="s">
        <v>929</v>
      </c>
      <c r="P2893" s="62" t="s">
        <v>14</v>
      </c>
      <c r="Q2893" s="86" t="s">
        <v>930</v>
      </c>
      <c r="R2893" s="56" t="s">
        <v>931</v>
      </c>
      <c r="S2893" s="56" t="s">
        <v>465</v>
      </c>
      <c r="T2893" s="57" t="s">
        <v>271</v>
      </c>
      <c r="U2893" s="57">
        <v>2</v>
      </c>
      <c r="V2893" s="125">
        <v>159.65</v>
      </c>
      <c r="W2893" s="125" t="s">
        <v>1017</v>
      </c>
      <c r="X2893" s="65">
        <v>45633</v>
      </c>
      <c r="Y2893" s="65">
        <v>45659</v>
      </c>
      <c r="Z2893" s="69" t="s">
        <v>1080</v>
      </c>
      <c r="AA2893" s="322">
        <v>48000</v>
      </c>
      <c r="AB2893" s="56">
        <v>48</v>
      </c>
      <c r="AC2893" s="56">
        <v>23</v>
      </c>
      <c r="AD2893" s="65">
        <v>46354</v>
      </c>
      <c r="AE2893" s="117">
        <v>920</v>
      </c>
      <c r="AF2893" s="117"/>
      <c r="AG2893" s="56"/>
      <c r="AH2893" s="56"/>
      <c r="AI2893" s="56"/>
      <c r="AJ2893" s="56"/>
      <c r="AK2893" s="56"/>
      <c r="AL2893" s="58"/>
      <c r="AM2893" s="58"/>
      <c r="AN2893" s="58"/>
      <c r="AO2893" s="58"/>
      <c r="AP2893" s="58"/>
      <c r="AQ2893" s="58"/>
      <c r="AR2893" s="58"/>
      <c r="AS2893" s="58"/>
      <c r="AT2893" s="58"/>
      <c r="AU2893" s="58"/>
      <c r="AV2893" s="58"/>
      <c r="AW2893" s="56"/>
      <c r="AX2893" s="56"/>
      <c r="AY2893" s="56"/>
      <c r="AZ2893" s="56"/>
      <c r="BA2893" s="58"/>
      <c r="BB2893" s="58"/>
      <c r="BC2893" s="56"/>
      <c r="BD2893" s="56"/>
      <c r="BE2893" s="56"/>
      <c r="BF2893" s="56"/>
      <c r="BG2893" s="56"/>
      <c r="BH2893" s="56"/>
      <c r="BI2893" s="56"/>
      <c r="BJ2893" s="56"/>
      <c r="BK2893" s="56"/>
      <c r="BL2893" s="56"/>
      <c r="BM2893" s="56"/>
      <c r="BN2893" s="56"/>
      <c r="BO2893" s="56"/>
      <c r="BP2893" s="56"/>
      <c r="BQ2893" s="56"/>
      <c r="BR2893" s="56"/>
      <c r="BS2893" s="56"/>
      <c r="BT2893" s="56"/>
      <c r="BU2893" s="56"/>
      <c r="BV2893" s="56"/>
      <c r="BW2893" s="56"/>
      <c r="BX2893" s="56"/>
      <c r="BY2893" s="56"/>
      <c r="BZ2893" s="56"/>
      <c r="CA2893" s="56"/>
      <c r="CB2893" s="56"/>
      <c r="CC2893" s="56"/>
      <c r="CD2893" s="56"/>
      <c r="CE2893" s="56"/>
      <c r="CF2893" s="56"/>
      <c r="CG2893" s="56"/>
      <c r="CH2893" s="56"/>
      <c r="CI2893" s="56"/>
      <c r="CJ2893" s="56"/>
      <c r="CK2893" s="56"/>
      <c r="CL2893" s="56"/>
      <c r="CM2893" s="56"/>
      <c r="CN2893" s="56"/>
      <c r="CO2893" s="56"/>
      <c r="CP2893" s="56"/>
      <c r="CQ2893" s="56"/>
      <c r="CR2893" s="56"/>
      <c r="CS2893" s="58">
        <f>+AL2893+AT2893</f>
        <v>0</v>
      </c>
      <c r="CT2893" s="76">
        <f>+BA2893+BG2893+BM2893+BS2893+BY2893+CE2893+CK2893+CQ2893</f>
        <v>0</v>
      </c>
      <c r="CU2893" s="76">
        <f>+CS2893-CT2893</f>
        <v>0</v>
      </c>
      <c r="CV2893" s="81">
        <f>+AE2893-AL2893-AT2893</f>
        <v>920</v>
      </c>
      <c r="CW2893" s="56"/>
      <c r="CX2893" s="56"/>
      <c r="CY2893" s="56"/>
    </row>
    <row r="2894" spans="1:103" s="70" customFormat="1">
      <c r="A2894" s="56" t="s">
        <v>932</v>
      </c>
      <c r="B2894" s="13">
        <v>119</v>
      </c>
      <c r="C2894" s="15" t="s">
        <v>402</v>
      </c>
      <c r="D2894" s="15" t="s">
        <v>403</v>
      </c>
      <c r="E2894" s="13"/>
      <c r="F2894" s="13"/>
      <c r="G2894" s="13" t="s">
        <v>271</v>
      </c>
      <c r="H2894" s="13">
        <v>2</v>
      </c>
      <c r="I2894" s="55">
        <v>159.65</v>
      </c>
      <c r="J2894" s="55">
        <v>71455</v>
      </c>
      <c r="K2894" s="15">
        <v>0</v>
      </c>
      <c r="L2894" s="15" t="s">
        <v>41</v>
      </c>
      <c r="M2894" s="62" t="s">
        <v>14</v>
      </c>
      <c r="N2894" s="56" t="s">
        <v>188</v>
      </c>
      <c r="O2894" s="56" t="s">
        <v>929</v>
      </c>
      <c r="P2894" s="62" t="s">
        <v>14</v>
      </c>
      <c r="Q2894" s="86" t="s">
        <v>930</v>
      </c>
      <c r="R2894" s="56" t="s">
        <v>931</v>
      </c>
      <c r="S2894" s="56" t="s">
        <v>465</v>
      </c>
      <c r="T2894" s="57" t="s">
        <v>271</v>
      </c>
      <c r="U2894" s="57">
        <v>2</v>
      </c>
      <c r="V2894" s="125">
        <v>159.65</v>
      </c>
      <c r="W2894" s="125" t="s">
        <v>1017</v>
      </c>
      <c r="X2894" s="65">
        <v>45633</v>
      </c>
      <c r="Y2894" s="65">
        <v>45659</v>
      </c>
      <c r="Z2894" s="69" t="s">
        <v>1080</v>
      </c>
      <c r="AA2894" s="322">
        <v>48000</v>
      </c>
      <c r="AB2894" s="56">
        <v>48</v>
      </c>
      <c r="AC2894" s="56">
        <v>24</v>
      </c>
      <c r="AD2894" s="65">
        <v>46384</v>
      </c>
      <c r="AE2894" s="117">
        <v>920</v>
      </c>
      <c r="AF2894" s="117"/>
      <c r="AG2894" s="56"/>
      <c r="AH2894" s="56"/>
      <c r="AI2894" s="56"/>
      <c r="AJ2894" s="56"/>
      <c r="AK2894" s="56"/>
      <c r="AL2894" s="58"/>
      <c r="AM2894" s="58"/>
      <c r="AN2894" s="58"/>
      <c r="AO2894" s="58"/>
      <c r="AP2894" s="58"/>
      <c r="AQ2894" s="58"/>
      <c r="AR2894" s="58"/>
      <c r="AS2894" s="58"/>
      <c r="AT2894" s="58"/>
      <c r="AU2894" s="58"/>
      <c r="AV2894" s="58"/>
      <c r="AW2894" s="56"/>
      <c r="AX2894" s="56"/>
      <c r="AY2894" s="56"/>
      <c r="AZ2894" s="56"/>
      <c r="BA2894" s="58"/>
      <c r="BB2894" s="58"/>
      <c r="BC2894" s="56"/>
      <c r="BD2894" s="56"/>
      <c r="BE2894" s="56"/>
      <c r="BF2894" s="56"/>
      <c r="BG2894" s="56"/>
      <c r="BH2894" s="56"/>
      <c r="BI2894" s="56"/>
      <c r="BJ2894" s="56"/>
      <c r="BK2894" s="56"/>
      <c r="BL2894" s="56"/>
      <c r="BM2894" s="56"/>
      <c r="BN2894" s="56"/>
      <c r="BO2894" s="56"/>
      <c r="BP2894" s="56"/>
      <c r="BQ2894" s="56"/>
      <c r="BR2894" s="56"/>
      <c r="BS2894" s="56"/>
      <c r="BT2894" s="56"/>
      <c r="BU2894" s="56"/>
      <c r="BV2894" s="56"/>
      <c r="BW2894" s="56"/>
      <c r="BX2894" s="56"/>
      <c r="BY2894" s="56"/>
      <c r="BZ2894" s="56"/>
      <c r="CA2894" s="56"/>
      <c r="CB2894" s="56"/>
      <c r="CC2894" s="56"/>
      <c r="CD2894" s="56"/>
      <c r="CE2894" s="56"/>
      <c r="CF2894" s="56"/>
      <c r="CG2894" s="56"/>
      <c r="CH2894" s="56"/>
      <c r="CI2894" s="56"/>
      <c r="CJ2894" s="56"/>
      <c r="CK2894" s="56"/>
      <c r="CL2894" s="56"/>
      <c r="CM2894" s="56"/>
      <c r="CN2894" s="56"/>
      <c r="CO2894" s="56"/>
      <c r="CP2894" s="56"/>
      <c r="CQ2894" s="56"/>
      <c r="CR2894" s="56"/>
      <c r="CS2894" s="58">
        <f>+AL2894+AT2894</f>
        <v>0</v>
      </c>
      <c r="CT2894" s="76">
        <f>+BA2894+BG2894+BM2894+BS2894+BY2894+CE2894+CK2894+CQ2894</f>
        <v>0</v>
      </c>
      <c r="CU2894" s="76">
        <f>+CS2894-CT2894</f>
        <v>0</v>
      </c>
      <c r="CV2894" s="81">
        <f>+AE2894-AL2894-AT2894</f>
        <v>920</v>
      </c>
      <c r="CW2894" s="56"/>
      <c r="CX2894" s="56"/>
      <c r="CY2894" s="56"/>
    </row>
    <row r="2895" spans="1:103" s="70" customFormat="1">
      <c r="A2895" s="56" t="s">
        <v>932</v>
      </c>
      <c r="B2895" s="13">
        <v>119</v>
      </c>
      <c r="C2895" s="15" t="s">
        <v>402</v>
      </c>
      <c r="D2895" s="15" t="s">
        <v>403</v>
      </c>
      <c r="E2895" s="13"/>
      <c r="F2895" s="13"/>
      <c r="G2895" s="13" t="s">
        <v>271</v>
      </c>
      <c r="H2895" s="13">
        <v>2</v>
      </c>
      <c r="I2895" s="55">
        <v>159.65</v>
      </c>
      <c r="J2895" s="55">
        <v>71455</v>
      </c>
      <c r="K2895" s="15">
        <v>0</v>
      </c>
      <c r="L2895" s="15" t="s">
        <v>41</v>
      </c>
      <c r="M2895" s="62" t="s">
        <v>14</v>
      </c>
      <c r="N2895" s="56" t="s">
        <v>188</v>
      </c>
      <c r="O2895" s="56" t="s">
        <v>929</v>
      </c>
      <c r="P2895" s="62" t="s">
        <v>14</v>
      </c>
      <c r="Q2895" s="86" t="s">
        <v>930</v>
      </c>
      <c r="R2895" s="56" t="s">
        <v>931</v>
      </c>
      <c r="S2895" s="56" t="s">
        <v>465</v>
      </c>
      <c r="T2895" s="57" t="s">
        <v>271</v>
      </c>
      <c r="U2895" s="57">
        <v>2</v>
      </c>
      <c r="V2895" s="125">
        <v>159.65</v>
      </c>
      <c r="W2895" s="125" t="s">
        <v>1017</v>
      </c>
      <c r="X2895" s="65">
        <v>45633</v>
      </c>
      <c r="Y2895" s="65">
        <v>45659</v>
      </c>
      <c r="Z2895" s="69" t="s">
        <v>1080</v>
      </c>
      <c r="AA2895" s="322">
        <v>48000</v>
      </c>
      <c r="AB2895" s="56">
        <v>48</v>
      </c>
      <c r="AC2895" s="56">
        <v>25</v>
      </c>
      <c r="AD2895" s="65">
        <v>46415</v>
      </c>
      <c r="AE2895" s="117">
        <v>920</v>
      </c>
      <c r="AF2895" s="117"/>
      <c r="AG2895" s="56"/>
      <c r="AH2895" s="56"/>
      <c r="AI2895" s="56"/>
      <c r="AJ2895" s="56"/>
      <c r="AK2895" s="56"/>
      <c r="AL2895" s="58"/>
      <c r="AM2895" s="58"/>
      <c r="AN2895" s="58"/>
      <c r="AO2895" s="58"/>
      <c r="AP2895" s="58"/>
      <c r="AQ2895" s="58"/>
      <c r="AR2895" s="58"/>
      <c r="AS2895" s="58"/>
      <c r="AT2895" s="58"/>
      <c r="AU2895" s="58"/>
      <c r="AV2895" s="58"/>
      <c r="AW2895" s="56"/>
      <c r="AX2895" s="56"/>
      <c r="AY2895" s="56"/>
      <c r="AZ2895" s="56"/>
      <c r="BA2895" s="58"/>
      <c r="BB2895" s="58"/>
      <c r="BC2895" s="56"/>
      <c r="BD2895" s="56"/>
      <c r="BE2895" s="56"/>
      <c r="BF2895" s="56"/>
      <c r="BG2895" s="56"/>
      <c r="BH2895" s="56"/>
      <c r="BI2895" s="56"/>
      <c r="BJ2895" s="56"/>
      <c r="BK2895" s="56"/>
      <c r="BL2895" s="56"/>
      <c r="BM2895" s="56"/>
      <c r="BN2895" s="56"/>
      <c r="BO2895" s="56"/>
      <c r="BP2895" s="56"/>
      <c r="BQ2895" s="56"/>
      <c r="BR2895" s="56"/>
      <c r="BS2895" s="56"/>
      <c r="BT2895" s="56"/>
      <c r="BU2895" s="56"/>
      <c r="BV2895" s="56"/>
      <c r="BW2895" s="56"/>
      <c r="BX2895" s="56"/>
      <c r="BY2895" s="56"/>
      <c r="BZ2895" s="56"/>
      <c r="CA2895" s="56"/>
      <c r="CB2895" s="56"/>
      <c r="CC2895" s="56"/>
      <c r="CD2895" s="56"/>
      <c r="CE2895" s="56"/>
      <c r="CF2895" s="56"/>
      <c r="CG2895" s="56"/>
      <c r="CH2895" s="56"/>
      <c r="CI2895" s="56"/>
      <c r="CJ2895" s="56"/>
      <c r="CK2895" s="56"/>
      <c r="CL2895" s="56"/>
      <c r="CM2895" s="56"/>
      <c r="CN2895" s="56"/>
      <c r="CO2895" s="56"/>
      <c r="CP2895" s="56"/>
      <c r="CQ2895" s="56"/>
      <c r="CR2895" s="56"/>
      <c r="CS2895" s="58">
        <f>+AL2895+AT2895</f>
        <v>0</v>
      </c>
      <c r="CT2895" s="76">
        <f>+BA2895+BG2895+BM2895+BS2895+BY2895+CE2895+CK2895+CQ2895</f>
        <v>0</v>
      </c>
      <c r="CU2895" s="76">
        <f>+CS2895-CT2895</f>
        <v>0</v>
      </c>
      <c r="CV2895" s="81">
        <f>+AE2895-AL2895-AT2895</f>
        <v>920</v>
      </c>
      <c r="CW2895" s="56"/>
      <c r="CX2895" s="56"/>
      <c r="CY2895" s="56"/>
    </row>
    <row r="2896" spans="1:103" s="70" customFormat="1">
      <c r="A2896" s="56" t="s">
        <v>932</v>
      </c>
      <c r="B2896" s="13">
        <v>119</v>
      </c>
      <c r="C2896" s="15" t="s">
        <v>402</v>
      </c>
      <c r="D2896" s="15" t="s">
        <v>403</v>
      </c>
      <c r="E2896" s="13"/>
      <c r="F2896" s="13"/>
      <c r="G2896" s="13" t="s">
        <v>271</v>
      </c>
      <c r="H2896" s="13">
        <v>2</v>
      </c>
      <c r="I2896" s="55">
        <v>159.65</v>
      </c>
      <c r="J2896" s="55">
        <v>71455</v>
      </c>
      <c r="K2896" s="15">
        <v>0</v>
      </c>
      <c r="L2896" s="15" t="s">
        <v>41</v>
      </c>
      <c r="M2896" s="62" t="s">
        <v>14</v>
      </c>
      <c r="N2896" s="56" t="s">
        <v>188</v>
      </c>
      <c r="O2896" s="56" t="s">
        <v>929</v>
      </c>
      <c r="P2896" s="62" t="s">
        <v>14</v>
      </c>
      <c r="Q2896" s="86" t="s">
        <v>930</v>
      </c>
      <c r="R2896" s="56" t="s">
        <v>931</v>
      </c>
      <c r="S2896" s="56" t="s">
        <v>465</v>
      </c>
      <c r="T2896" s="57" t="s">
        <v>271</v>
      </c>
      <c r="U2896" s="57">
        <v>2</v>
      </c>
      <c r="V2896" s="125">
        <v>159.65</v>
      </c>
      <c r="W2896" s="125" t="s">
        <v>1017</v>
      </c>
      <c r="X2896" s="65">
        <v>45633</v>
      </c>
      <c r="Y2896" s="65">
        <v>45659</v>
      </c>
      <c r="Z2896" s="69" t="s">
        <v>1080</v>
      </c>
      <c r="AA2896" s="322">
        <v>48000</v>
      </c>
      <c r="AB2896" s="56">
        <v>48</v>
      </c>
      <c r="AC2896" s="56">
        <v>26</v>
      </c>
      <c r="AD2896" s="65">
        <v>46446</v>
      </c>
      <c r="AE2896" s="117">
        <v>920</v>
      </c>
      <c r="AF2896" s="117"/>
      <c r="AG2896" s="56"/>
      <c r="AH2896" s="56"/>
      <c r="AI2896" s="56"/>
      <c r="AJ2896" s="56"/>
      <c r="AK2896" s="56"/>
      <c r="AL2896" s="58"/>
      <c r="AM2896" s="58"/>
      <c r="AN2896" s="58"/>
      <c r="AO2896" s="58"/>
      <c r="AP2896" s="58"/>
      <c r="AQ2896" s="58"/>
      <c r="AR2896" s="58"/>
      <c r="AS2896" s="58"/>
      <c r="AT2896" s="58"/>
      <c r="AU2896" s="58"/>
      <c r="AV2896" s="58"/>
      <c r="AW2896" s="56"/>
      <c r="AX2896" s="56"/>
      <c r="AY2896" s="56"/>
      <c r="AZ2896" s="56"/>
      <c r="BA2896" s="58"/>
      <c r="BB2896" s="58"/>
      <c r="BC2896" s="56"/>
      <c r="BD2896" s="56"/>
      <c r="BE2896" s="56"/>
      <c r="BF2896" s="56"/>
      <c r="BG2896" s="56"/>
      <c r="BH2896" s="56"/>
      <c r="BI2896" s="56"/>
      <c r="BJ2896" s="56"/>
      <c r="BK2896" s="56"/>
      <c r="BL2896" s="56"/>
      <c r="BM2896" s="56"/>
      <c r="BN2896" s="56"/>
      <c r="BO2896" s="56"/>
      <c r="BP2896" s="56"/>
      <c r="BQ2896" s="56"/>
      <c r="BR2896" s="56"/>
      <c r="BS2896" s="56"/>
      <c r="BT2896" s="56"/>
      <c r="BU2896" s="56"/>
      <c r="BV2896" s="56"/>
      <c r="BW2896" s="56"/>
      <c r="BX2896" s="56"/>
      <c r="BY2896" s="56"/>
      <c r="BZ2896" s="56"/>
      <c r="CA2896" s="56"/>
      <c r="CB2896" s="56"/>
      <c r="CC2896" s="56"/>
      <c r="CD2896" s="56"/>
      <c r="CE2896" s="56"/>
      <c r="CF2896" s="56"/>
      <c r="CG2896" s="56"/>
      <c r="CH2896" s="56"/>
      <c r="CI2896" s="56"/>
      <c r="CJ2896" s="56"/>
      <c r="CK2896" s="56"/>
      <c r="CL2896" s="56"/>
      <c r="CM2896" s="56"/>
      <c r="CN2896" s="56"/>
      <c r="CO2896" s="56"/>
      <c r="CP2896" s="56"/>
      <c r="CQ2896" s="56"/>
      <c r="CR2896" s="56"/>
      <c r="CS2896" s="58">
        <f>+AL2896+AT2896</f>
        <v>0</v>
      </c>
      <c r="CT2896" s="76">
        <f>+BA2896+BG2896+BM2896+BS2896+BY2896+CE2896+CK2896+CQ2896</f>
        <v>0</v>
      </c>
      <c r="CU2896" s="76">
        <f>+CS2896-CT2896</f>
        <v>0</v>
      </c>
      <c r="CV2896" s="81">
        <f>+AE2896-AL2896-AT2896</f>
        <v>920</v>
      </c>
      <c r="CW2896" s="56"/>
      <c r="CX2896" s="56"/>
      <c r="CY2896" s="56"/>
    </row>
    <row r="2897" spans="1:103" s="70" customFormat="1">
      <c r="A2897" s="56" t="s">
        <v>932</v>
      </c>
      <c r="B2897" s="13">
        <v>119</v>
      </c>
      <c r="C2897" s="15" t="s">
        <v>402</v>
      </c>
      <c r="D2897" s="15" t="s">
        <v>403</v>
      </c>
      <c r="E2897" s="13"/>
      <c r="F2897" s="13"/>
      <c r="G2897" s="13" t="s">
        <v>271</v>
      </c>
      <c r="H2897" s="13">
        <v>2</v>
      </c>
      <c r="I2897" s="55">
        <v>159.65</v>
      </c>
      <c r="J2897" s="55">
        <v>71455</v>
      </c>
      <c r="K2897" s="15">
        <v>0</v>
      </c>
      <c r="L2897" s="15" t="s">
        <v>41</v>
      </c>
      <c r="M2897" s="62" t="s">
        <v>14</v>
      </c>
      <c r="N2897" s="56" t="s">
        <v>188</v>
      </c>
      <c r="O2897" s="56" t="s">
        <v>929</v>
      </c>
      <c r="P2897" s="62" t="s">
        <v>14</v>
      </c>
      <c r="Q2897" s="86" t="s">
        <v>930</v>
      </c>
      <c r="R2897" s="56" t="s">
        <v>931</v>
      </c>
      <c r="S2897" s="56" t="s">
        <v>465</v>
      </c>
      <c r="T2897" s="57" t="s">
        <v>271</v>
      </c>
      <c r="U2897" s="57">
        <v>2</v>
      </c>
      <c r="V2897" s="125">
        <v>159.65</v>
      </c>
      <c r="W2897" s="125" t="s">
        <v>1017</v>
      </c>
      <c r="X2897" s="65">
        <v>45633</v>
      </c>
      <c r="Y2897" s="65">
        <v>45659</v>
      </c>
      <c r="Z2897" s="69" t="s">
        <v>1080</v>
      </c>
      <c r="AA2897" s="322">
        <v>48000</v>
      </c>
      <c r="AB2897" s="56">
        <v>48</v>
      </c>
      <c r="AC2897" s="56">
        <v>27</v>
      </c>
      <c r="AD2897" s="65">
        <v>46474</v>
      </c>
      <c r="AE2897" s="117">
        <v>920</v>
      </c>
      <c r="AF2897" s="117"/>
      <c r="AG2897" s="56"/>
      <c r="AH2897" s="56"/>
      <c r="AI2897" s="56"/>
      <c r="AJ2897" s="56"/>
      <c r="AK2897" s="56"/>
      <c r="AL2897" s="58"/>
      <c r="AM2897" s="58"/>
      <c r="AN2897" s="58"/>
      <c r="AO2897" s="58"/>
      <c r="AP2897" s="58"/>
      <c r="AQ2897" s="58"/>
      <c r="AR2897" s="58"/>
      <c r="AS2897" s="58"/>
      <c r="AT2897" s="58"/>
      <c r="AU2897" s="58"/>
      <c r="AV2897" s="58"/>
      <c r="AW2897" s="56"/>
      <c r="AX2897" s="56"/>
      <c r="AY2897" s="56"/>
      <c r="AZ2897" s="56"/>
      <c r="BA2897" s="58"/>
      <c r="BB2897" s="58"/>
      <c r="BC2897" s="56"/>
      <c r="BD2897" s="56"/>
      <c r="BE2897" s="56"/>
      <c r="BF2897" s="56"/>
      <c r="BG2897" s="56"/>
      <c r="BH2897" s="56"/>
      <c r="BI2897" s="56"/>
      <c r="BJ2897" s="56"/>
      <c r="BK2897" s="56"/>
      <c r="BL2897" s="56"/>
      <c r="BM2897" s="56"/>
      <c r="BN2897" s="56"/>
      <c r="BO2897" s="56"/>
      <c r="BP2897" s="56"/>
      <c r="BQ2897" s="56"/>
      <c r="BR2897" s="56"/>
      <c r="BS2897" s="56"/>
      <c r="BT2897" s="56"/>
      <c r="BU2897" s="56"/>
      <c r="BV2897" s="56"/>
      <c r="BW2897" s="56"/>
      <c r="BX2897" s="56"/>
      <c r="BY2897" s="56"/>
      <c r="BZ2897" s="56"/>
      <c r="CA2897" s="56"/>
      <c r="CB2897" s="56"/>
      <c r="CC2897" s="56"/>
      <c r="CD2897" s="56"/>
      <c r="CE2897" s="56"/>
      <c r="CF2897" s="56"/>
      <c r="CG2897" s="56"/>
      <c r="CH2897" s="56"/>
      <c r="CI2897" s="56"/>
      <c r="CJ2897" s="56"/>
      <c r="CK2897" s="56"/>
      <c r="CL2897" s="56"/>
      <c r="CM2897" s="56"/>
      <c r="CN2897" s="56"/>
      <c r="CO2897" s="56"/>
      <c r="CP2897" s="56"/>
      <c r="CQ2897" s="56"/>
      <c r="CR2897" s="56"/>
      <c r="CS2897" s="58">
        <f>+AL2897+AT2897</f>
        <v>0</v>
      </c>
      <c r="CT2897" s="76">
        <f>+BA2897+BG2897+BM2897+BS2897+BY2897+CE2897+CK2897+CQ2897</f>
        <v>0</v>
      </c>
      <c r="CU2897" s="76">
        <f>+CS2897-CT2897</f>
        <v>0</v>
      </c>
      <c r="CV2897" s="81">
        <f>+AE2897-AL2897-AT2897</f>
        <v>920</v>
      </c>
      <c r="CW2897" s="56"/>
      <c r="CX2897" s="56"/>
      <c r="CY2897" s="56"/>
    </row>
    <row r="2898" spans="1:103" s="70" customFormat="1">
      <c r="A2898" s="56" t="s">
        <v>932</v>
      </c>
      <c r="B2898" s="13">
        <v>119</v>
      </c>
      <c r="C2898" s="15" t="s">
        <v>402</v>
      </c>
      <c r="D2898" s="15" t="s">
        <v>403</v>
      </c>
      <c r="E2898" s="13"/>
      <c r="F2898" s="13"/>
      <c r="G2898" s="13" t="s">
        <v>271</v>
      </c>
      <c r="H2898" s="13">
        <v>2</v>
      </c>
      <c r="I2898" s="55">
        <v>159.65</v>
      </c>
      <c r="J2898" s="55">
        <v>71455</v>
      </c>
      <c r="K2898" s="15">
        <v>0</v>
      </c>
      <c r="L2898" s="15" t="s">
        <v>41</v>
      </c>
      <c r="M2898" s="62" t="s">
        <v>14</v>
      </c>
      <c r="N2898" s="56" t="s">
        <v>188</v>
      </c>
      <c r="O2898" s="56" t="s">
        <v>929</v>
      </c>
      <c r="P2898" s="62" t="s">
        <v>14</v>
      </c>
      <c r="Q2898" s="86" t="s">
        <v>930</v>
      </c>
      <c r="R2898" s="56" t="s">
        <v>931</v>
      </c>
      <c r="S2898" s="56" t="s">
        <v>465</v>
      </c>
      <c r="T2898" s="57" t="s">
        <v>271</v>
      </c>
      <c r="U2898" s="57">
        <v>2</v>
      </c>
      <c r="V2898" s="125">
        <v>159.65</v>
      </c>
      <c r="W2898" s="125" t="s">
        <v>1017</v>
      </c>
      <c r="X2898" s="65">
        <v>45633</v>
      </c>
      <c r="Y2898" s="65">
        <v>45659</v>
      </c>
      <c r="Z2898" s="69" t="s">
        <v>1080</v>
      </c>
      <c r="AA2898" s="322">
        <v>48000</v>
      </c>
      <c r="AB2898" s="56">
        <v>48</v>
      </c>
      <c r="AC2898" s="56">
        <v>28</v>
      </c>
      <c r="AD2898" s="65">
        <v>46505</v>
      </c>
      <c r="AE2898" s="117">
        <v>920</v>
      </c>
      <c r="AF2898" s="117"/>
      <c r="AG2898" s="56"/>
      <c r="AH2898" s="56"/>
      <c r="AI2898" s="56"/>
      <c r="AJ2898" s="56"/>
      <c r="AK2898" s="56"/>
      <c r="AL2898" s="58"/>
      <c r="AM2898" s="58"/>
      <c r="AN2898" s="58"/>
      <c r="AO2898" s="58"/>
      <c r="AP2898" s="58"/>
      <c r="AQ2898" s="58"/>
      <c r="AR2898" s="58"/>
      <c r="AS2898" s="58"/>
      <c r="AT2898" s="58"/>
      <c r="AU2898" s="58"/>
      <c r="AV2898" s="58"/>
      <c r="AW2898" s="56"/>
      <c r="AX2898" s="56"/>
      <c r="AY2898" s="56"/>
      <c r="AZ2898" s="56"/>
      <c r="BA2898" s="58"/>
      <c r="BB2898" s="58"/>
      <c r="BC2898" s="56"/>
      <c r="BD2898" s="56"/>
      <c r="BE2898" s="56"/>
      <c r="BF2898" s="56"/>
      <c r="BG2898" s="56"/>
      <c r="BH2898" s="56"/>
      <c r="BI2898" s="56"/>
      <c r="BJ2898" s="56"/>
      <c r="BK2898" s="56"/>
      <c r="BL2898" s="56"/>
      <c r="BM2898" s="56"/>
      <c r="BN2898" s="56"/>
      <c r="BO2898" s="56"/>
      <c r="BP2898" s="56"/>
      <c r="BQ2898" s="56"/>
      <c r="BR2898" s="56"/>
      <c r="BS2898" s="56"/>
      <c r="BT2898" s="56"/>
      <c r="BU2898" s="56"/>
      <c r="BV2898" s="56"/>
      <c r="BW2898" s="56"/>
      <c r="BX2898" s="56"/>
      <c r="BY2898" s="56"/>
      <c r="BZ2898" s="56"/>
      <c r="CA2898" s="56"/>
      <c r="CB2898" s="56"/>
      <c r="CC2898" s="56"/>
      <c r="CD2898" s="56"/>
      <c r="CE2898" s="56"/>
      <c r="CF2898" s="56"/>
      <c r="CG2898" s="56"/>
      <c r="CH2898" s="56"/>
      <c r="CI2898" s="56"/>
      <c r="CJ2898" s="56"/>
      <c r="CK2898" s="56"/>
      <c r="CL2898" s="56"/>
      <c r="CM2898" s="56"/>
      <c r="CN2898" s="56"/>
      <c r="CO2898" s="56"/>
      <c r="CP2898" s="56"/>
      <c r="CQ2898" s="56"/>
      <c r="CR2898" s="56"/>
      <c r="CS2898" s="58">
        <f>+AL2898+AT2898</f>
        <v>0</v>
      </c>
      <c r="CT2898" s="76">
        <f>+BA2898+BG2898+BM2898+BS2898+BY2898+CE2898+CK2898+CQ2898</f>
        <v>0</v>
      </c>
      <c r="CU2898" s="76">
        <f>+CS2898-CT2898</f>
        <v>0</v>
      </c>
      <c r="CV2898" s="81">
        <f>+AE2898-AL2898-AT2898</f>
        <v>920</v>
      </c>
      <c r="CW2898" s="56"/>
      <c r="CX2898" s="56"/>
      <c r="CY2898" s="56"/>
    </row>
    <row r="2899" spans="1:103" s="70" customFormat="1">
      <c r="A2899" s="56" t="s">
        <v>932</v>
      </c>
      <c r="B2899" s="13">
        <v>119</v>
      </c>
      <c r="C2899" s="15" t="s">
        <v>402</v>
      </c>
      <c r="D2899" s="15" t="s">
        <v>403</v>
      </c>
      <c r="E2899" s="13"/>
      <c r="F2899" s="13"/>
      <c r="G2899" s="13" t="s">
        <v>271</v>
      </c>
      <c r="H2899" s="13">
        <v>2</v>
      </c>
      <c r="I2899" s="55">
        <v>159.65</v>
      </c>
      <c r="J2899" s="55">
        <v>71455</v>
      </c>
      <c r="K2899" s="15">
        <v>0</v>
      </c>
      <c r="L2899" s="15" t="s">
        <v>41</v>
      </c>
      <c r="M2899" s="62" t="s">
        <v>14</v>
      </c>
      <c r="N2899" s="56" t="s">
        <v>188</v>
      </c>
      <c r="O2899" s="56" t="s">
        <v>929</v>
      </c>
      <c r="P2899" s="62" t="s">
        <v>14</v>
      </c>
      <c r="Q2899" s="86" t="s">
        <v>930</v>
      </c>
      <c r="R2899" s="56" t="s">
        <v>931</v>
      </c>
      <c r="S2899" s="56" t="s">
        <v>465</v>
      </c>
      <c r="T2899" s="57" t="s">
        <v>271</v>
      </c>
      <c r="U2899" s="57">
        <v>2</v>
      </c>
      <c r="V2899" s="125">
        <v>159.65</v>
      </c>
      <c r="W2899" s="125" t="s">
        <v>1017</v>
      </c>
      <c r="X2899" s="65">
        <v>45633</v>
      </c>
      <c r="Y2899" s="65">
        <v>45659</v>
      </c>
      <c r="Z2899" s="69" t="s">
        <v>1080</v>
      </c>
      <c r="AA2899" s="322">
        <v>48000</v>
      </c>
      <c r="AB2899" s="56">
        <v>48</v>
      </c>
      <c r="AC2899" s="56">
        <v>29</v>
      </c>
      <c r="AD2899" s="65">
        <v>46535</v>
      </c>
      <c r="AE2899" s="117">
        <v>920</v>
      </c>
      <c r="AF2899" s="117"/>
      <c r="AG2899" s="56"/>
      <c r="AH2899" s="56"/>
      <c r="AI2899" s="56"/>
      <c r="AJ2899" s="56"/>
      <c r="AK2899" s="56"/>
      <c r="AL2899" s="58"/>
      <c r="AM2899" s="58"/>
      <c r="AN2899" s="58"/>
      <c r="AO2899" s="58"/>
      <c r="AP2899" s="58"/>
      <c r="AQ2899" s="58"/>
      <c r="AR2899" s="58"/>
      <c r="AS2899" s="58"/>
      <c r="AT2899" s="58"/>
      <c r="AU2899" s="58"/>
      <c r="AV2899" s="58"/>
      <c r="AW2899" s="56"/>
      <c r="AX2899" s="56"/>
      <c r="AY2899" s="56"/>
      <c r="AZ2899" s="56"/>
      <c r="BA2899" s="58"/>
      <c r="BB2899" s="58"/>
      <c r="BC2899" s="56"/>
      <c r="BD2899" s="56"/>
      <c r="BE2899" s="56"/>
      <c r="BF2899" s="56"/>
      <c r="BG2899" s="56"/>
      <c r="BH2899" s="56"/>
      <c r="BI2899" s="56"/>
      <c r="BJ2899" s="56"/>
      <c r="BK2899" s="56"/>
      <c r="BL2899" s="56"/>
      <c r="BM2899" s="56"/>
      <c r="BN2899" s="56"/>
      <c r="BO2899" s="56"/>
      <c r="BP2899" s="56"/>
      <c r="BQ2899" s="56"/>
      <c r="BR2899" s="56"/>
      <c r="BS2899" s="56"/>
      <c r="BT2899" s="56"/>
      <c r="BU2899" s="56"/>
      <c r="BV2899" s="56"/>
      <c r="BW2899" s="56"/>
      <c r="BX2899" s="56"/>
      <c r="BY2899" s="56"/>
      <c r="BZ2899" s="56"/>
      <c r="CA2899" s="56"/>
      <c r="CB2899" s="56"/>
      <c r="CC2899" s="56"/>
      <c r="CD2899" s="56"/>
      <c r="CE2899" s="56"/>
      <c r="CF2899" s="56"/>
      <c r="CG2899" s="56"/>
      <c r="CH2899" s="56"/>
      <c r="CI2899" s="56"/>
      <c r="CJ2899" s="56"/>
      <c r="CK2899" s="56"/>
      <c r="CL2899" s="56"/>
      <c r="CM2899" s="56"/>
      <c r="CN2899" s="56"/>
      <c r="CO2899" s="56"/>
      <c r="CP2899" s="56"/>
      <c r="CQ2899" s="56"/>
      <c r="CR2899" s="56"/>
      <c r="CS2899" s="58">
        <f>+AL2899+AT2899</f>
        <v>0</v>
      </c>
      <c r="CT2899" s="76">
        <f>+BA2899+BG2899+BM2899+BS2899+BY2899+CE2899+CK2899+CQ2899</f>
        <v>0</v>
      </c>
      <c r="CU2899" s="76">
        <f>+CS2899-CT2899</f>
        <v>0</v>
      </c>
      <c r="CV2899" s="81">
        <f>+AE2899-AL2899-AT2899</f>
        <v>920</v>
      </c>
      <c r="CW2899" s="56"/>
      <c r="CX2899" s="56"/>
      <c r="CY2899" s="56"/>
    </row>
    <row r="2900" spans="1:103" s="70" customFormat="1">
      <c r="A2900" s="56" t="s">
        <v>932</v>
      </c>
      <c r="B2900" s="13">
        <v>119</v>
      </c>
      <c r="C2900" s="15" t="s">
        <v>402</v>
      </c>
      <c r="D2900" s="15" t="s">
        <v>403</v>
      </c>
      <c r="E2900" s="13"/>
      <c r="F2900" s="13"/>
      <c r="G2900" s="13" t="s">
        <v>271</v>
      </c>
      <c r="H2900" s="13">
        <v>2</v>
      </c>
      <c r="I2900" s="55">
        <v>159.65</v>
      </c>
      <c r="J2900" s="55">
        <v>71455</v>
      </c>
      <c r="K2900" s="15">
        <v>0</v>
      </c>
      <c r="L2900" s="15" t="s">
        <v>41</v>
      </c>
      <c r="M2900" s="62" t="s">
        <v>14</v>
      </c>
      <c r="N2900" s="56" t="s">
        <v>188</v>
      </c>
      <c r="O2900" s="56" t="s">
        <v>929</v>
      </c>
      <c r="P2900" s="62" t="s">
        <v>14</v>
      </c>
      <c r="Q2900" s="86" t="s">
        <v>930</v>
      </c>
      <c r="R2900" s="56" t="s">
        <v>931</v>
      </c>
      <c r="S2900" s="56" t="s">
        <v>465</v>
      </c>
      <c r="T2900" s="57" t="s">
        <v>271</v>
      </c>
      <c r="U2900" s="57">
        <v>2</v>
      </c>
      <c r="V2900" s="125">
        <v>159.65</v>
      </c>
      <c r="W2900" s="125" t="s">
        <v>1017</v>
      </c>
      <c r="X2900" s="65">
        <v>45633</v>
      </c>
      <c r="Y2900" s="65">
        <v>45659</v>
      </c>
      <c r="Z2900" s="69" t="s">
        <v>1080</v>
      </c>
      <c r="AA2900" s="322">
        <v>48000</v>
      </c>
      <c r="AB2900" s="56">
        <v>48</v>
      </c>
      <c r="AC2900" s="56">
        <v>30</v>
      </c>
      <c r="AD2900" s="65">
        <v>46566</v>
      </c>
      <c r="AE2900" s="117">
        <v>920</v>
      </c>
      <c r="AF2900" s="117"/>
      <c r="AG2900" s="56"/>
      <c r="AH2900" s="56"/>
      <c r="AI2900" s="56"/>
      <c r="AJ2900" s="56"/>
      <c r="AK2900" s="56"/>
      <c r="AL2900" s="58"/>
      <c r="AM2900" s="58"/>
      <c r="AN2900" s="58"/>
      <c r="AO2900" s="58"/>
      <c r="AP2900" s="58"/>
      <c r="AQ2900" s="58"/>
      <c r="AR2900" s="58"/>
      <c r="AS2900" s="58"/>
      <c r="AT2900" s="58"/>
      <c r="AU2900" s="58"/>
      <c r="AV2900" s="58"/>
      <c r="AW2900" s="56"/>
      <c r="AX2900" s="56"/>
      <c r="AY2900" s="56"/>
      <c r="AZ2900" s="56"/>
      <c r="BA2900" s="58"/>
      <c r="BB2900" s="58"/>
      <c r="BC2900" s="56"/>
      <c r="BD2900" s="56"/>
      <c r="BE2900" s="56"/>
      <c r="BF2900" s="56"/>
      <c r="BG2900" s="56"/>
      <c r="BH2900" s="56"/>
      <c r="BI2900" s="56"/>
      <c r="BJ2900" s="56"/>
      <c r="BK2900" s="56"/>
      <c r="BL2900" s="56"/>
      <c r="BM2900" s="56"/>
      <c r="BN2900" s="56"/>
      <c r="BO2900" s="56"/>
      <c r="BP2900" s="56"/>
      <c r="BQ2900" s="56"/>
      <c r="BR2900" s="56"/>
      <c r="BS2900" s="56"/>
      <c r="BT2900" s="56"/>
      <c r="BU2900" s="56"/>
      <c r="BV2900" s="56"/>
      <c r="BW2900" s="56"/>
      <c r="BX2900" s="56"/>
      <c r="BY2900" s="56"/>
      <c r="BZ2900" s="56"/>
      <c r="CA2900" s="56"/>
      <c r="CB2900" s="56"/>
      <c r="CC2900" s="56"/>
      <c r="CD2900" s="56"/>
      <c r="CE2900" s="56"/>
      <c r="CF2900" s="56"/>
      <c r="CG2900" s="56"/>
      <c r="CH2900" s="56"/>
      <c r="CI2900" s="56"/>
      <c r="CJ2900" s="56"/>
      <c r="CK2900" s="56"/>
      <c r="CL2900" s="56"/>
      <c r="CM2900" s="56"/>
      <c r="CN2900" s="56"/>
      <c r="CO2900" s="56"/>
      <c r="CP2900" s="56"/>
      <c r="CQ2900" s="56"/>
      <c r="CR2900" s="56"/>
      <c r="CS2900" s="58">
        <f>+AL2900+AT2900</f>
        <v>0</v>
      </c>
      <c r="CT2900" s="76">
        <f>+BA2900+BG2900+BM2900+BS2900+BY2900+CE2900+CK2900+CQ2900</f>
        <v>0</v>
      </c>
      <c r="CU2900" s="76">
        <f>+CS2900-CT2900</f>
        <v>0</v>
      </c>
      <c r="CV2900" s="81">
        <f>+AE2900-AL2900-AT2900</f>
        <v>920</v>
      </c>
      <c r="CW2900" s="56"/>
      <c r="CX2900" s="56"/>
      <c r="CY2900" s="56"/>
    </row>
    <row r="2901" spans="1:103" s="70" customFormat="1">
      <c r="A2901" s="56" t="s">
        <v>932</v>
      </c>
      <c r="B2901" s="13">
        <v>119</v>
      </c>
      <c r="C2901" s="15" t="s">
        <v>402</v>
      </c>
      <c r="D2901" s="15" t="s">
        <v>403</v>
      </c>
      <c r="E2901" s="13"/>
      <c r="F2901" s="13"/>
      <c r="G2901" s="13" t="s">
        <v>271</v>
      </c>
      <c r="H2901" s="13">
        <v>2</v>
      </c>
      <c r="I2901" s="55">
        <v>159.65</v>
      </c>
      <c r="J2901" s="55">
        <v>71455</v>
      </c>
      <c r="K2901" s="15">
        <v>0</v>
      </c>
      <c r="L2901" s="15" t="s">
        <v>41</v>
      </c>
      <c r="M2901" s="62" t="s">
        <v>14</v>
      </c>
      <c r="N2901" s="56" t="s">
        <v>188</v>
      </c>
      <c r="O2901" s="56" t="s">
        <v>929</v>
      </c>
      <c r="P2901" s="62" t="s">
        <v>14</v>
      </c>
      <c r="Q2901" s="86" t="s">
        <v>930</v>
      </c>
      <c r="R2901" s="56" t="s">
        <v>931</v>
      </c>
      <c r="S2901" s="56" t="s">
        <v>465</v>
      </c>
      <c r="T2901" s="57" t="s">
        <v>271</v>
      </c>
      <c r="U2901" s="57">
        <v>2</v>
      </c>
      <c r="V2901" s="125">
        <v>159.65</v>
      </c>
      <c r="W2901" s="125" t="s">
        <v>1017</v>
      </c>
      <c r="X2901" s="65">
        <v>45633</v>
      </c>
      <c r="Y2901" s="65">
        <v>45659</v>
      </c>
      <c r="Z2901" s="69" t="s">
        <v>1080</v>
      </c>
      <c r="AA2901" s="322">
        <v>48000</v>
      </c>
      <c r="AB2901" s="56">
        <v>48</v>
      </c>
      <c r="AC2901" s="56">
        <v>31</v>
      </c>
      <c r="AD2901" s="65">
        <v>46596</v>
      </c>
      <c r="AE2901" s="117">
        <v>920</v>
      </c>
      <c r="AF2901" s="117"/>
      <c r="AG2901" s="56"/>
      <c r="AH2901" s="56"/>
      <c r="AI2901" s="56"/>
      <c r="AJ2901" s="56"/>
      <c r="AK2901" s="56"/>
      <c r="AL2901" s="58"/>
      <c r="AM2901" s="58"/>
      <c r="AN2901" s="58"/>
      <c r="AO2901" s="58"/>
      <c r="AP2901" s="58"/>
      <c r="AQ2901" s="58"/>
      <c r="AR2901" s="58"/>
      <c r="AS2901" s="58"/>
      <c r="AT2901" s="58"/>
      <c r="AU2901" s="58"/>
      <c r="AV2901" s="58"/>
      <c r="AW2901" s="56"/>
      <c r="AX2901" s="56"/>
      <c r="AY2901" s="56"/>
      <c r="AZ2901" s="56"/>
      <c r="BA2901" s="58"/>
      <c r="BB2901" s="58"/>
      <c r="BC2901" s="56"/>
      <c r="BD2901" s="56"/>
      <c r="BE2901" s="56"/>
      <c r="BF2901" s="56"/>
      <c r="BG2901" s="56"/>
      <c r="BH2901" s="56"/>
      <c r="BI2901" s="56"/>
      <c r="BJ2901" s="56"/>
      <c r="BK2901" s="56"/>
      <c r="BL2901" s="56"/>
      <c r="BM2901" s="56"/>
      <c r="BN2901" s="56"/>
      <c r="BO2901" s="56"/>
      <c r="BP2901" s="56"/>
      <c r="BQ2901" s="56"/>
      <c r="BR2901" s="56"/>
      <c r="BS2901" s="56"/>
      <c r="BT2901" s="56"/>
      <c r="BU2901" s="56"/>
      <c r="BV2901" s="56"/>
      <c r="BW2901" s="56"/>
      <c r="BX2901" s="56"/>
      <c r="BY2901" s="56"/>
      <c r="BZ2901" s="56"/>
      <c r="CA2901" s="56"/>
      <c r="CB2901" s="56"/>
      <c r="CC2901" s="56"/>
      <c r="CD2901" s="56"/>
      <c r="CE2901" s="56"/>
      <c r="CF2901" s="56"/>
      <c r="CG2901" s="56"/>
      <c r="CH2901" s="56"/>
      <c r="CI2901" s="56"/>
      <c r="CJ2901" s="56"/>
      <c r="CK2901" s="56"/>
      <c r="CL2901" s="56"/>
      <c r="CM2901" s="56"/>
      <c r="CN2901" s="56"/>
      <c r="CO2901" s="56"/>
      <c r="CP2901" s="56"/>
      <c r="CQ2901" s="56"/>
      <c r="CR2901" s="56"/>
      <c r="CS2901" s="58">
        <f>+AL2901+AT2901</f>
        <v>0</v>
      </c>
      <c r="CT2901" s="76">
        <f>+BA2901+BG2901+BM2901+BS2901+BY2901+CE2901+CK2901+CQ2901</f>
        <v>0</v>
      </c>
      <c r="CU2901" s="76">
        <f>+CS2901-CT2901</f>
        <v>0</v>
      </c>
      <c r="CV2901" s="81">
        <f>+AE2901-AL2901-AT2901</f>
        <v>920</v>
      </c>
      <c r="CW2901" s="56"/>
      <c r="CX2901" s="56"/>
      <c r="CY2901" s="56"/>
    </row>
    <row r="2902" spans="1:103" s="70" customFormat="1">
      <c r="A2902" s="56" t="s">
        <v>932</v>
      </c>
      <c r="B2902" s="13">
        <v>119</v>
      </c>
      <c r="C2902" s="15" t="s">
        <v>402</v>
      </c>
      <c r="D2902" s="15" t="s">
        <v>403</v>
      </c>
      <c r="E2902" s="13"/>
      <c r="F2902" s="13"/>
      <c r="G2902" s="13" t="s">
        <v>271</v>
      </c>
      <c r="H2902" s="13">
        <v>2</v>
      </c>
      <c r="I2902" s="55">
        <v>159.65</v>
      </c>
      <c r="J2902" s="55">
        <v>71455</v>
      </c>
      <c r="K2902" s="15">
        <v>0</v>
      </c>
      <c r="L2902" s="15" t="s">
        <v>41</v>
      </c>
      <c r="M2902" s="62" t="s">
        <v>14</v>
      </c>
      <c r="N2902" s="56" t="s">
        <v>188</v>
      </c>
      <c r="O2902" s="56" t="s">
        <v>929</v>
      </c>
      <c r="P2902" s="62" t="s">
        <v>14</v>
      </c>
      <c r="Q2902" s="86" t="s">
        <v>930</v>
      </c>
      <c r="R2902" s="56" t="s">
        <v>931</v>
      </c>
      <c r="S2902" s="56" t="s">
        <v>465</v>
      </c>
      <c r="T2902" s="57" t="s">
        <v>271</v>
      </c>
      <c r="U2902" s="57">
        <v>2</v>
      </c>
      <c r="V2902" s="125">
        <v>159.65</v>
      </c>
      <c r="W2902" s="125" t="s">
        <v>1017</v>
      </c>
      <c r="X2902" s="65">
        <v>45633</v>
      </c>
      <c r="Y2902" s="65">
        <v>45659</v>
      </c>
      <c r="Z2902" s="69" t="s">
        <v>1080</v>
      </c>
      <c r="AA2902" s="322">
        <v>48000</v>
      </c>
      <c r="AB2902" s="56">
        <v>48</v>
      </c>
      <c r="AC2902" s="56">
        <v>32</v>
      </c>
      <c r="AD2902" s="65">
        <v>46627</v>
      </c>
      <c r="AE2902" s="117">
        <v>920</v>
      </c>
      <c r="AF2902" s="117"/>
      <c r="AG2902" s="56"/>
      <c r="AH2902" s="56"/>
      <c r="AI2902" s="56"/>
      <c r="AJ2902" s="56"/>
      <c r="AK2902" s="56"/>
      <c r="AL2902" s="58"/>
      <c r="AM2902" s="58"/>
      <c r="AN2902" s="58"/>
      <c r="AO2902" s="58"/>
      <c r="AP2902" s="58"/>
      <c r="AQ2902" s="58"/>
      <c r="AR2902" s="58"/>
      <c r="AS2902" s="58"/>
      <c r="AT2902" s="58"/>
      <c r="AU2902" s="58"/>
      <c r="AV2902" s="58"/>
      <c r="AW2902" s="56"/>
      <c r="AX2902" s="56"/>
      <c r="AY2902" s="56"/>
      <c r="AZ2902" s="56"/>
      <c r="BA2902" s="58"/>
      <c r="BB2902" s="58"/>
      <c r="BC2902" s="56"/>
      <c r="BD2902" s="56"/>
      <c r="BE2902" s="56"/>
      <c r="BF2902" s="56"/>
      <c r="BG2902" s="56"/>
      <c r="BH2902" s="56"/>
      <c r="BI2902" s="56"/>
      <c r="BJ2902" s="56"/>
      <c r="BK2902" s="56"/>
      <c r="BL2902" s="56"/>
      <c r="BM2902" s="56"/>
      <c r="BN2902" s="56"/>
      <c r="BO2902" s="56"/>
      <c r="BP2902" s="56"/>
      <c r="BQ2902" s="56"/>
      <c r="BR2902" s="56"/>
      <c r="BS2902" s="56"/>
      <c r="BT2902" s="56"/>
      <c r="BU2902" s="56"/>
      <c r="BV2902" s="56"/>
      <c r="BW2902" s="56"/>
      <c r="BX2902" s="56"/>
      <c r="BY2902" s="56"/>
      <c r="BZ2902" s="56"/>
      <c r="CA2902" s="56"/>
      <c r="CB2902" s="56"/>
      <c r="CC2902" s="56"/>
      <c r="CD2902" s="56"/>
      <c r="CE2902" s="56"/>
      <c r="CF2902" s="56"/>
      <c r="CG2902" s="56"/>
      <c r="CH2902" s="56"/>
      <c r="CI2902" s="56"/>
      <c r="CJ2902" s="56"/>
      <c r="CK2902" s="56"/>
      <c r="CL2902" s="56"/>
      <c r="CM2902" s="56"/>
      <c r="CN2902" s="56"/>
      <c r="CO2902" s="56"/>
      <c r="CP2902" s="56"/>
      <c r="CQ2902" s="56"/>
      <c r="CR2902" s="56"/>
      <c r="CS2902" s="58">
        <f>+AL2902+AT2902</f>
        <v>0</v>
      </c>
      <c r="CT2902" s="76">
        <f>+BA2902+BG2902+BM2902+BS2902+BY2902+CE2902+CK2902+CQ2902</f>
        <v>0</v>
      </c>
      <c r="CU2902" s="76">
        <f>+CS2902-CT2902</f>
        <v>0</v>
      </c>
      <c r="CV2902" s="81">
        <f>+AE2902-AL2902-AT2902</f>
        <v>920</v>
      </c>
      <c r="CW2902" s="56"/>
      <c r="CX2902" s="56"/>
      <c r="CY2902" s="56"/>
    </row>
    <row r="2903" spans="1:103" s="70" customFormat="1">
      <c r="A2903" s="56" t="s">
        <v>932</v>
      </c>
      <c r="B2903" s="13">
        <v>119</v>
      </c>
      <c r="C2903" s="15" t="s">
        <v>402</v>
      </c>
      <c r="D2903" s="15" t="s">
        <v>403</v>
      </c>
      <c r="E2903" s="13"/>
      <c r="F2903" s="13"/>
      <c r="G2903" s="13" t="s">
        <v>271</v>
      </c>
      <c r="H2903" s="13">
        <v>2</v>
      </c>
      <c r="I2903" s="55">
        <v>159.65</v>
      </c>
      <c r="J2903" s="55">
        <v>71455</v>
      </c>
      <c r="K2903" s="15">
        <v>0</v>
      </c>
      <c r="L2903" s="15" t="s">
        <v>41</v>
      </c>
      <c r="M2903" s="62" t="s">
        <v>14</v>
      </c>
      <c r="N2903" s="56" t="s">
        <v>188</v>
      </c>
      <c r="O2903" s="56" t="s">
        <v>929</v>
      </c>
      <c r="P2903" s="62" t="s">
        <v>14</v>
      </c>
      <c r="Q2903" s="86" t="s">
        <v>930</v>
      </c>
      <c r="R2903" s="56" t="s">
        <v>931</v>
      </c>
      <c r="S2903" s="56" t="s">
        <v>465</v>
      </c>
      <c r="T2903" s="57" t="s">
        <v>271</v>
      </c>
      <c r="U2903" s="57">
        <v>2</v>
      </c>
      <c r="V2903" s="125">
        <v>159.65</v>
      </c>
      <c r="W2903" s="125" t="s">
        <v>1017</v>
      </c>
      <c r="X2903" s="65">
        <v>45633</v>
      </c>
      <c r="Y2903" s="65">
        <v>45659</v>
      </c>
      <c r="Z2903" s="69" t="s">
        <v>1080</v>
      </c>
      <c r="AA2903" s="322">
        <v>48000</v>
      </c>
      <c r="AB2903" s="56">
        <v>48</v>
      </c>
      <c r="AC2903" s="56">
        <v>33</v>
      </c>
      <c r="AD2903" s="65">
        <v>46658</v>
      </c>
      <c r="AE2903" s="117">
        <v>920</v>
      </c>
      <c r="AF2903" s="117"/>
      <c r="AG2903" s="56"/>
      <c r="AH2903" s="56"/>
      <c r="AI2903" s="56"/>
      <c r="AJ2903" s="56"/>
      <c r="AK2903" s="56"/>
      <c r="AL2903" s="58"/>
      <c r="AM2903" s="58"/>
      <c r="AN2903" s="58"/>
      <c r="AO2903" s="58"/>
      <c r="AP2903" s="58"/>
      <c r="AQ2903" s="58"/>
      <c r="AR2903" s="58"/>
      <c r="AS2903" s="58"/>
      <c r="AT2903" s="58"/>
      <c r="AU2903" s="58"/>
      <c r="AV2903" s="58"/>
      <c r="AW2903" s="56"/>
      <c r="AX2903" s="56"/>
      <c r="AY2903" s="56"/>
      <c r="AZ2903" s="56"/>
      <c r="BA2903" s="58"/>
      <c r="BB2903" s="58"/>
      <c r="BC2903" s="56"/>
      <c r="BD2903" s="56"/>
      <c r="BE2903" s="56"/>
      <c r="BF2903" s="56"/>
      <c r="BG2903" s="56"/>
      <c r="BH2903" s="56"/>
      <c r="BI2903" s="56"/>
      <c r="BJ2903" s="56"/>
      <c r="BK2903" s="56"/>
      <c r="BL2903" s="56"/>
      <c r="BM2903" s="56"/>
      <c r="BN2903" s="56"/>
      <c r="BO2903" s="56"/>
      <c r="BP2903" s="56"/>
      <c r="BQ2903" s="56"/>
      <c r="BR2903" s="56"/>
      <c r="BS2903" s="56"/>
      <c r="BT2903" s="56"/>
      <c r="BU2903" s="56"/>
      <c r="BV2903" s="56"/>
      <c r="BW2903" s="56"/>
      <c r="BX2903" s="56"/>
      <c r="BY2903" s="56"/>
      <c r="BZ2903" s="56"/>
      <c r="CA2903" s="56"/>
      <c r="CB2903" s="56"/>
      <c r="CC2903" s="56"/>
      <c r="CD2903" s="56"/>
      <c r="CE2903" s="56"/>
      <c r="CF2903" s="56"/>
      <c r="CG2903" s="56"/>
      <c r="CH2903" s="56"/>
      <c r="CI2903" s="56"/>
      <c r="CJ2903" s="56"/>
      <c r="CK2903" s="56"/>
      <c r="CL2903" s="56"/>
      <c r="CM2903" s="56"/>
      <c r="CN2903" s="56"/>
      <c r="CO2903" s="56"/>
      <c r="CP2903" s="56"/>
      <c r="CQ2903" s="56"/>
      <c r="CR2903" s="56"/>
      <c r="CS2903" s="58">
        <f>+AL2903+AT2903</f>
        <v>0</v>
      </c>
      <c r="CT2903" s="76">
        <f>+BA2903+BG2903+BM2903+BS2903+BY2903+CE2903+CK2903+CQ2903</f>
        <v>0</v>
      </c>
      <c r="CU2903" s="76">
        <f>+CS2903-CT2903</f>
        <v>0</v>
      </c>
      <c r="CV2903" s="81">
        <f>+AE2903-AL2903-AT2903</f>
        <v>920</v>
      </c>
      <c r="CW2903" s="56"/>
      <c r="CX2903" s="56"/>
      <c r="CY2903" s="56"/>
    </row>
    <row r="2904" spans="1:103" s="70" customFormat="1">
      <c r="A2904" s="56" t="s">
        <v>932</v>
      </c>
      <c r="B2904" s="13">
        <v>119</v>
      </c>
      <c r="C2904" s="15" t="s">
        <v>402</v>
      </c>
      <c r="D2904" s="15" t="s">
        <v>403</v>
      </c>
      <c r="E2904" s="13"/>
      <c r="F2904" s="13"/>
      <c r="G2904" s="13" t="s">
        <v>271</v>
      </c>
      <c r="H2904" s="13">
        <v>2</v>
      </c>
      <c r="I2904" s="55">
        <v>159.65</v>
      </c>
      <c r="J2904" s="55">
        <v>71455</v>
      </c>
      <c r="K2904" s="15">
        <v>0</v>
      </c>
      <c r="L2904" s="15" t="s">
        <v>41</v>
      </c>
      <c r="M2904" s="62" t="s">
        <v>14</v>
      </c>
      <c r="N2904" s="56" t="s">
        <v>188</v>
      </c>
      <c r="O2904" s="56" t="s">
        <v>929</v>
      </c>
      <c r="P2904" s="62" t="s">
        <v>14</v>
      </c>
      <c r="Q2904" s="86" t="s">
        <v>930</v>
      </c>
      <c r="R2904" s="56" t="s">
        <v>931</v>
      </c>
      <c r="S2904" s="56" t="s">
        <v>465</v>
      </c>
      <c r="T2904" s="57" t="s">
        <v>271</v>
      </c>
      <c r="U2904" s="57">
        <v>2</v>
      </c>
      <c r="V2904" s="125">
        <v>159.65</v>
      </c>
      <c r="W2904" s="125" t="s">
        <v>1017</v>
      </c>
      <c r="X2904" s="65">
        <v>45633</v>
      </c>
      <c r="Y2904" s="65">
        <v>45659</v>
      </c>
      <c r="Z2904" s="69" t="s">
        <v>1080</v>
      </c>
      <c r="AA2904" s="322">
        <v>48000</v>
      </c>
      <c r="AB2904" s="56">
        <v>48</v>
      </c>
      <c r="AC2904" s="56">
        <v>34</v>
      </c>
      <c r="AD2904" s="65">
        <v>46688</v>
      </c>
      <c r="AE2904" s="117">
        <v>920</v>
      </c>
      <c r="AF2904" s="117"/>
      <c r="AG2904" s="56"/>
      <c r="AH2904" s="56"/>
      <c r="AI2904" s="56"/>
      <c r="AJ2904" s="56"/>
      <c r="AK2904" s="56"/>
      <c r="AL2904" s="58"/>
      <c r="AM2904" s="58"/>
      <c r="AN2904" s="58"/>
      <c r="AO2904" s="58"/>
      <c r="AP2904" s="58"/>
      <c r="AQ2904" s="58"/>
      <c r="AR2904" s="58"/>
      <c r="AS2904" s="58"/>
      <c r="AT2904" s="58"/>
      <c r="AU2904" s="58"/>
      <c r="AV2904" s="58"/>
      <c r="AW2904" s="56"/>
      <c r="AX2904" s="56"/>
      <c r="AY2904" s="56"/>
      <c r="AZ2904" s="56"/>
      <c r="BA2904" s="58"/>
      <c r="BB2904" s="58"/>
      <c r="BC2904" s="56"/>
      <c r="BD2904" s="56"/>
      <c r="BE2904" s="56"/>
      <c r="BF2904" s="56"/>
      <c r="BG2904" s="56"/>
      <c r="BH2904" s="56"/>
      <c r="BI2904" s="56"/>
      <c r="BJ2904" s="56"/>
      <c r="BK2904" s="56"/>
      <c r="BL2904" s="56"/>
      <c r="BM2904" s="56"/>
      <c r="BN2904" s="56"/>
      <c r="BO2904" s="56"/>
      <c r="BP2904" s="56"/>
      <c r="BQ2904" s="56"/>
      <c r="BR2904" s="56"/>
      <c r="BS2904" s="56"/>
      <c r="BT2904" s="56"/>
      <c r="BU2904" s="56"/>
      <c r="BV2904" s="56"/>
      <c r="BW2904" s="56"/>
      <c r="BX2904" s="56"/>
      <c r="BY2904" s="56"/>
      <c r="BZ2904" s="56"/>
      <c r="CA2904" s="56"/>
      <c r="CB2904" s="56"/>
      <c r="CC2904" s="56"/>
      <c r="CD2904" s="56"/>
      <c r="CE2904" s="56"/>
      <c r="CF2904" s="56"/>
      <c r="CG2904" s="56"/>
      <c r="CH2904" s="56"/>
      <c r="CI2904" s="56"/>
      <c r="CJ2904" s="56"/>
      <c r="CK2904" s="56"/>
      <c r="CL2904" s="56"/>
      <c r="CM2904" s="56"/>
      <c r="CN2904" s="56"/>
      <c r="CO2904" s="56"/>
      <c r="CP2904" s="56"/>
      <c r="CQ2904" s="56"/>
      <c r="CR2904" s="56"/>
      <c r="CS2904" s="58">
        <f>+AL2904+AT2904</f>
        <v>0</v>
      </c>
      <c r="CT2904" s="76">
        <f>+BA2904+BG2904+BM2904+BS2904+BY2904+CE2904+CK2904+CQ2904</f>
        <v>0</v>
      </c>
      <c r="CU2904" s="76">
        <f>+CS2904-CT2904</f>
        <v>0</v>
      </c>
      <c r="CV2904" s="81">
        <f>+AE2904-AL2904-AT2904</f>
        <v>920</v>
      </c>
      <c r="CW2904" s="56"/>
      <c r="CX2904" s="56"/>
      <c r="CY2904" s="56"/>
    </row>
    <row r="2905" spans="1:103" s="70" customFormat="1">
      <c r="A2905" s="56" t="s">
        <v>932</v>
      </c>
      <c r="B2905" s="13">
        <v>119</v>
      </c>
      <c r="C2905" s="15" t="s">
        <v>402</v>
      </c>
      <c r="D2905" s="15" t="s">
        <v>403</v>
      </c>
      <c r="E2905" s="13"/>
      <c r="F2905" s="13"/>
      <c r="G2905" s="13" t="s">
        <v>271</v>
      </c>
      <c r="H2905" s="13">
        <v>2</v>
      </c>
      <c r="I2905" s="55">
        <v>159.65</v>
      </c>
      <c r="J2905" s="55">
        <v>71455</v>
      </c>
      <c r="K2905" s="15">
        <v>0</v>
      </c>
      <c r="L2905" s="15" t="s">
        <v>41</v>
      </c>
      <c r="M2905" s="62" t="s">
        <v>14</v>
      </c>
      <c r="N2905" s="56" t="s">
        <v>188</v>
      </c>
      <c r="O2905" s="56" t="s">
        <v>929</v>
      </c>
      <c r="P2905" s="62" t="s">
        <v>14</v>
      </c>
      <c r="Q2905" s="86" t="s">
        <v>930</v>
      </c>
      <c r="R2905" s="56" t="s">
        <v>931</v>
      </c>
      <c r="S2905" s="56" t="s">
        <v>465</v>
      </c>
      <c r="T2905" s="57" t="s">
        <v>271</v>
      </c>
      <c r="U2905" s="57">
        <v>2</v>
      </c>
      <c r="V2905" s="125">
        <v>159.65</v>
      </c>
      <c r="W2905" s="125" t="s">
        <v>1017</v>
      </c>
      <c r="X2905" s="65">
        <v>45633</v>
      </c>
      <c r="Y2905" s="65">
        <v>45659</v>
      </c>
      <c r="Z2905" s="69" t="s">
        <v>1080</v>
      </c>
      <c r="AA2905" s="322">
        <v>48000</v>
      </c>
      <c r="AB2905" s="56">
        <v>48</v>
      </c>
      <c r="AC2905" s="56">
        <v>35</v>
      </c>
      <c r="AD2905" s="65">
        <v>46719</v>
      </c>
      <c r="AE2905" s="117">
        <v>920</v>
      </c>
      <c r="AF2905" s="117"/>
      <c r="AG2905" s="56"/>
      <c r="AH2905" s="56"/>
      <c r="AI2905" s="56"/>
      <c r="AJ2905" s="56"/>
      <c r="AK2905" s="56"/>
      <c r="AL2905" s="58"/>
      <c r="AM2905" s="58"/>
      <c r="AN2905" s="58"/>
      <c r="AO2905" s="58"/>
      <c r="AP2905" s="58"/>
      <c r="AQ2905" s="58"/>
      <c r="AR2905" s="58"/>
      <c r="AS2905" s="58"/>
      <c r="AT2905" s="58"/>
      <c r="AU2905" s="58"/>
      <c r="AV2905" s="58"/>
      <c r="AW2905" s="56"/>
      <c r="AX2905" s="56"/>
      <c r="AY2905" s="56"/>
      <c r="AZ2905" s="56"/>
      <c r="BA2905" s="58"/>
      <c r="BB2905" s="58"/>
      <c r="BC2905" s="56"/>
      <c r="BD2905" s="56"/>
      <c r="BE2905" s="56"/>
      <c r="BF2905" s="56"/>
      <c r="BG2905" s="56"/>
      <c r="BH2905" s="56"/>
      <c r="BI2905" s="56"/>
      <c r="BJ2905" s="56"/>
      <c r="BK2905" s="56"/>
      <c r="BL2905" s="56"/>
      <c r="BM2905" s="56"/>
      <c r="BN2905" s="56"/>
      <c r="BO2905" s="56"/>
      <c r="BP2905" s="56"/>
      <c r="BQ2905" s="56"/>
      <c r="BR2905" s="56"/>
      <c r="BS2905" s="56"/>
      <c r="BT2905" s="56"/>
      <c r="BU2905" s="56"/>
      <c r="BV2905" s="56"/>
      <c r="BW2905" s="56"/>
      <c r="BX2905" s="56"/>
      <c r="BY2905" s="56"/>
      <c r="BZ2905" s="56"/>
      <c r="CA2905" s="56"/>
      <c r="CB2905" s="56"/>
      <c r="CC2905" s="56"/>
      <c r="CD2905" s="56"/>
      <c r="CE2905" s="56"/>
      <c r="CF2905" s="56"/>
      <c r="CG2905" s="56"/>
      <c r="CH2905" s="56"/>
      <c r="CI2905" s="56"/>
      <c r="CJ2905" s="56"/>
      <c r="CK2905" s="56"/>
      <c r="CL2905" s="56"/>
      <c r="CM2905" s="56"/>
      <c r="CN2905" s="56"/>
      <c r="CO2905" s="56"/>
      <c r="CP2905" s="56"/>
      <c r="CQ2905" s="56"/>
      <c r="CR2905" s="56"/>
      <c r="CS2905" s="58">
        <f>+AL2905+AT2905</f>
        <v>0</v>
      </c>
      <c r="CT2905" s="76">
        <f>+BA2905+BG2905+BM2905+BS2905+BY2905+CE2905+CK2905+CQ2905</f>
        <v>0</v>
      </c>
      <c r="CU2905" s="76">
        <f>+CS2905-CT2905</f>
        <v>0</v>
      </c>
      <c r="CV2905" s="81">
        <f>+AE2905-AL2905-AT2905</f>
        <v>920</v>
      </c>
      <c r="CW2905" s="56"/>
      <c r="CX2905" s="56"/>
      <c r="CY2905" s="56"/>
    </row>
    <row r="2906" spans="1:103" s="70" customFormat="1">
      <c r="A2906" s="56" t="s">
        <v>932</v>
      </c>
      <c r="B2906" s="13">
        <v>119</v>
      </c>
      <c r="C2906" s="15" t="s">
        <v>402</v>
      </c>
      <c r="D2906" s="15" t="s">
        <v>403</v>
      </c>
      <c r="E2906" s="13"/>
      <c r="F2906" s="13"/>
      <c r="G2906" s="13" t="s">
        <v>271</v>
      </c>
      <c r="H2906" s="13">
        <v>2</v>
      </c>
      <c r="I2906" s="55">
        <v>159.65</v>
      </c>
      <c r="J2906" s="55">
        <v>71455</v>
      </c>
      <c r="K2906" s="15">
        <v>0</v>
      </c>
      <c r="L2906" s="15" t="s">
        <v>41</v>
      </c>
      <c r="M2906" s="62" t="s">
        <v>14</v>
      </c>
      <c r="N2906" s="56" t="s">
        <v>188</v>
      </c>
      <c r="O2906" s="56" t="s">
        <v>929</v>
      </c>
      <c r="P2906" s="62" t="s">
        <v>14</v>
      </c>
      <c r="Q2906" s="86" t="s">
        <v>930</v>
      </c>
      <c r="R2906" s="56" t="s">
        <v>931</v>
      </c>
      <c r="S2906" s="56" t="s">
        <v>465</v>
      </c>
      <c r="T2906" s="57" t="s">
        <v>271</v>
      </c>
      <c r="U2906" s="57">
        <v>2</v>
      </c>
      <c r="V2906" s="125">
        <v>159.65</v>
      </c>
      <c r="W2906" s="125" t="s">
        <v>1017</v>
      </c>
      <c r="X2906" s="65">
        <v>45633</v>
      </c>
      <c r="Y2906" s="65">
        <v>45659</v>
      </c>
      <c r="Z2906" s="69" t="s">
        <v>1080</v>
      </c>
      <c r="AA2906" s="322">
        <v>48000</v>
      </c>
      <c r="AB2906" s="56">
        <v>48</v>
      </c>
      <c r="AC2906" s="56">
        <v>36</v>
      </c>
      <c r="AD2906" s="65">
        <v>46749</v>
      </c>
      <c r="AE2906" s="117">
        <v>920</v>
      </c>
      <c r="AF2906" s="117"/>
      <c r="AG2906" s="56"/>
      <c r="AH2906" s="56"/>
      <c r="AI2906" s="56"/>
      <c r="AJ2906" s="56"/>
      <c r="AK2906" s="56"/>
      <c r="AL2906" s="58"/>
      <c r="AM2906" s="58"/>
      <c r="AN2906" s="58"/>
      <c r="AO2906" s="58"/>
      <c r="AP2906" s="58"/>
      <c r="AQ2906" s="58"/>
      <c r="AR2906" s="58"/>
      <c r="AS2906" s="58"/>
      <c r="AT2906" s="58"/>
      <c r="AU2906" s="58"/>
      <c r="AV2906" s="58"/>
      <c r="AW2906" s="56"/>
      <c r="AX2906" s="56"/>
      <c r="AY2906" s="56"/>
      <c r="AZ2906" s="56"/>
      <c r="BA2906" s="58"/>
      <c r="BB2906" s="58"/>
      <c r="BC2906" s="56"/>
      <c r="BD2906" s="56"/>
      <c r="BE2906" s="56"/>
      <c r="BF2906" s="56"/>
      <c r="BG2906" s="56"/>
      <c r="BH2906" s="56"/>
      <c r="BI2906" s="56"/>
      <c r="BJ2906" s="56"/>
      <c r="BK2906" s="56"/>
      <c r="BL2906" s="56"/>
      <c r="BM2906" s="56"/>
      <c r="BN2906" s="56"/>
      <c r="BO2906" s="56"/>
      <c r="BP2906" s="56"/>
      <c r="BQ2906" s="56"/>
      <c r="BR2906" s="56"/>
      <c r="BS2906" s="56"/>
      <c r="BT2906" s="56"/>
      <c r="BU2906" s="56"/>
      <c r="BV2906" s="56"/>
      <c r="BW2906" s="56"/>
      <c r="BX2906" s="56"/>
      <c r="BY2906" s="56"/>
      <c r="BZ2906" s="56"/>
      <c r="CA2906" s="56"/>
      <c r="CB2906" s="56"/>
      <c r="CC2906" s="56"/>
      <c r="CD2906" s="56"/>
      <c r="CE2906" s="56"/>
      <c r="CF2906" s="56"/>
      <c r="CG2906" s="56"/>
      <c r="CH2906" s="56"/>
      <c r="CI2906" s="56"/>
      <c r="CJ2906" s="56"/>
      <c r="CK2906" s="56"/>
      <c r="CL2906" s="56"/>
      <c r="CM2906" s="56"/>
      <c r="CN2906" s="56"/>
      <c r="CO2906" s="56"/>
      <c r="CP2906" s="56"/>
      <c r="CQ2906" s="56"/>
      <c r="CR2906" s="56"/>
      <c r="CS2906" s="58">
        <f>+AL2906+AT2906</f>
        <v>0</v>
      </c>
      <c r="CT2906" s="76">
        <f>+BA2906+BG2906+BM2906+BS2906+BY2906+CE2906+CK2906+CQ2906</f>
        <v>0</v>
      </c>
      <c r="CU2906" s="76">
        <f>+CS2906-CT2906</f>
        <v>0</v>
      </c>
      <c r="CV2906" s="81">
        <f>+AE2906-AL2906-AT2906</f>
        <v>920</v>
      </c>
      <c r="CW2906" s="56"/>
      <c r="CX2906" s="56"/>
      <c r="CY2906" s="56"/>
    </row>
    <row r="2907" spans="1:103" s="70" customFormat="1">
      <c r="A2907" s="56" t="s">
        <v>932</v>
      </c>
      <c r="B2907" s="13">
        <v>119</v>
      </c>
      <c r="C2907" s="15" t="s">
        <v>402</v>
      </c>
      <c r="D2907" s="15" t="s">
        <v>403</v>
      </c>
      <c r="E2907" s="13"/>
      <c r="F2907" s="13"/>
      <c r="G2907" s="13" t="s">
        <v>271</v>
      </c>
      <c r="H2907" s="13">
        <v>2</v>
      </c>
      <c r="I2907" s="55">
        <v>159.65</v>
      </c>
      <c r="J2907" s="55">
        <v>71455</v>
      </c>
      <c r="K2907" s="15">
        <v>0</v>
      </c>
      <c r="L2907" s="15" t="s">
        <v>41</v>
      </c>
      <c r="M2907" s="62" t="s">
        <v>14</v>
      </c>
      <c r="N2907" s="56" t="s">
        <v>188</v>
      </c>
      <c r="O2907" s="56" t="s">
        <v>929</v>
      </c>
      <c r="P2907" s="62" t="s">
        <v>14</v>
      </c>
      <c r="Q2907" s="86" t="s">
        <v>930</v>
      </c>
      <c r="R2907" s="56" t="s">
        <v>931</v>
      </c>
      <c r="S2907" s="56" t="s">
        <v>465</v>
      </c>
      <c r="T2907" s="57" t="s">
        <v>271</v>
      </c>
      <c r="U2907" s="57">
        <v>2</v>
      </c>
      <c r="V2907" s="125">
        <v>159.65</v>
      </c>
      <c r="W2907" s="125" t="s">
        <v>1017</v>
      </c>
      <c r="X2907" s="65">
        <v>45633</v>
      </c>
      <c r="Y2907" s="65">
        <v>45659</v>
      </c>
      <c r="Z2907" s="69" t="s">
        <v>1080</v>
      </c>
      <c r="AA2907" s="322">
        <v>48000</v>
      </c>
      <c r="AB2907" s="56">
        <v>48</v>
      </c>
      <c r="AC2907" s="56">
        <v>37</v>
      </c>
      <c r="AD2907" s="65">
        <v>46780</v>
      </c>
      <c r="AE2907" s="117">
        <v>920</v>
      </c>
      <c r="AF2907" s="117"/>
      <c r="AG2907" s="56"/>
      <c r="AH2907" s="56"/>
      <c r="AI2907" s="56"/>
      <c r="AJ2907" s="56"/>
      <c r="AK2907" s="56"/>
      <c r="AL2907" s="58"/>
      <c r="AM2907" s="58"/>
      <c r="AN2907" s="58"/>
      <c r="AO2907" s="58"/>
      <c r="AP2907" s="58"/>
      <c r="AQ2907" s="58"/>
      <c r="AR2907" s="58"/>
      <c r="AS2907" s="58"/>
      <c r="AT2907" s="58"/>
      <c r="AU2907" s="58"/>
      <c r="AV2907" s="58"/>
      <c r="AW2907" s="56"/>
      <c r="AX2907" s="56"/>
      <c r="AY2907" s="56"/>
      <c r="AZ2907" s="56"/>
      <c r="BA2907" s="58"/>
      <c r="BB2907" s="58"/>
      <c r="BC2907" s="56"/>
      <c r="BD2907" s="56"/>
      <c r="BE2907" s="56"/>
      <c r="BF2907" s="56"/>
      <c r="BG2907" s="56"/>
      <c r="BH2907" s="56"/>
      <c r="BI2907" s="56"/>
      <c r="BJ2907" s="56"/>
      <c r="BK2907" s="56"/>
      <c r="BL2907" s="56"/>
      <c r="BM2907" s="56"/>
      <c r="BN2907" s="56"/>
      <c r="BO2907" s="56"/>
      <c r="BP2907" s="56"/>
      <c r="BQ2907" s="56"/>
      <c r="BR2907" s="56"/>
      <c r="BS2907" s="56"/>
      <c r="BT2907" s="56"/>
      <c r="BU2907" s="56"/>
      <c r="BV2907" s="56"/>
      <c r="BW2907" s="56"/>
      <c r="BX2907" s="56"/>
      <c r="BY2907" s="56"/>
      <c r="BZ2907" s="56"/>
      <c r="CA2907" s="56"/>
      <c r="CB2907" s="56"/>
      <c r="CC2907" s="56"/>
      <c r="CD2907" s="56"/>
      <c r="CE2907" s="56"/>
      <c r="CF2907" s="56"/>
      <c r="CG2907" s="56"/>
      <c r="CH2907" s="56"/>
      <c r="CI2907" s="56"/>
      <c r="CJ2907" s="56"/>
      <c r="CK2907" s="56"/>
      <c r="CL2907" s="56"/>
      <c r="CM2907" s="56"/>
      <c r="CN2907" s="56"/>
      <c r="CO2907" s="56"/>
      <c r="CP2907" s="56"/>
      <c r="CQ2907" s="56"/>
      <c r="CR2907" s="56"/>
      <c r="CS2907" s="58">
        <f>+AL2907+AT2907</f>
        <v>0</v>
      </c>
      <c r="CT2907" s="76">
        <f>+BA2907+BG2907+BM2907+BS2907+BY2907+CE2907+CK2907+CQ2907</f>
        <v>0</v>
      </c>
      <c r="CU2907" s="76">
        <f>+CS2907-CT2907</f>
        <v>0</v>
      </c>
      <c r="CV2907" s="81">
        <f>+AE2907-AL2907-AT2907</f>
        <v>920</v>
      </c>
      <c r="CW2907" s="56"/>
      <c r="CX2907" s="56"/>
      <c r="CY2907" s="56"/>
    </row>
    <row r="2908" spans="1:103" s="70" customFormat="1">
      <c r="A2908" s="56" t="s">
        <v>932</v>
      </c>
      <c r="B2908" s="13">
        <v>119</v>
      </c>
      <c r="C2908" s="15" t="s">
        <v>402</v>
      </c>
      <c r="D2908" s="15" t="s">
        <v>403</v>
      </c>
      <c r="E2908" s="13"/>
      <c r="F2908" s="13"/>
      <c r="G2908" s="13" t="s">
        <v>271</v>
      </c>
      <c r="H2908" s="13">
        <v>2</v>
      </c>
      <c r="I2908" s="55">
        <v>159.65</v>
      </c>
      <c r="J2908" s="55">
        <v>71455</v>
      </c>
      <c r="K2908" s="15">
        <v>0</v>
      </c>
      <c r="L2908" s="15" t="s">
        <v>41</v>
      </c>
      <c r="M2908" s="62" t="s">
        <v>14</v>
      </c>
      <c r="N2908" s="56" t="s">
        <v>188</v>
      </c>
      <c r="O2908" s="56" t="s">
        <v>929</v>
      </c>
      <c r="P2908" s="62" t="s">
        <v>14</v>
      </c>
      <c r="Q2908" s="86" t="s">
        <v>930</v>
      </c>
      <c r="R2908" s="56" t="s">
        <v>931</v>
      </c>
      <c r="S2908" s="56" t="s">
        <v>465</v>
      </c>
      <c r="T2908" s="57" t="s">
        <v>271</v>
      </c>
      <c r="U2908" s="57">
        <v>2</v>
      </c>
      <c r="V2908" s="125">
        <v>159.65</v>
      </c>
      <c r="W2908" s="125" t="s">
        <v>1017</v>
      </c>
      <c r="X2908" s="65">
        <v>45633</v>
      </c>
      <c r="Y2908" s="65">
        <v>45659</v>
      </c>
      <c r="Z2908" s="69" t="s">
        <v>1080</v>
      </c>
      <c r="AA2908" s="322">
        <v>48000</v>
      </c>
      <c r="AB2908" s="56">
        <v>48</v>
      </c>
      <c r="AC2908" s="56">
        <v>38</v>
      </c>
      <c r="AD2908" s="65">
        <v>46811</v>
      </c>
      <c r="AE2908" s="117">
        <v>920</v>
      </c>
      <c r="AF2908" s="117"/>
      <c r="AG2908" s="56"/>
      <c r="AH2908" s="56"/>
      <c r="AI2908" s="56"/>
      <c r="AJ2908" s="56"/>
      <c r="AK2908" s="56"/>
      <c r="AL2908" s="58"/>
      <c r="AM2908" s="58"/>
      <c r="AN2908" s="58"/>
      <c r="AO2908" s="58"/>
      <c r="AP2908" s="58"/>
      <c r="AQ2908" s="58"/>
      <c r="AR2908" s="58"/>
      <c r="AS2908" s="58"/>
      <c r="AT2908" s="58"/>
      <c r="AU2908" s="58"/>
      <c r="AV2908" s="58"/>
      <c r="AW2908" s="56"/>
      <c r="AX2908" s="56"/>
      <c r="AY2908" s="56"/>
      <c r="AZ2908" s="56"/>
      <c r="BA2908" s="58"/>
      <c r="BB2908" s="58"/>
      <c r="BC2908" s="56"/>
      <c r="BD2908" s="56"/>
      <c r="BE2908" s="56"/>
      <c r="BF2908" s="56"/>
      <c r="BG2908" s="56"/>
      <c r="BH2908" s="56"/>
      <c r="BI2908" s="56"/>
      <c r="BJ2908" s="56"/>
      <c r="BK2908" s="56"/>
      <c r="BL2908" s="56"/>
      <c r="BM2908" s="56"/>
      <c r="BN2908" s="56"/>
      <c r="BO2908" s="56"/>
      <c r="BP2908" s="56"/>
      <c r="BQ2908" s="56"/>
      <c r="BR2908" s="56"/>
      <c r="BS2908" s="56"/>
      <c r="BT2908" s="56"/>
      <c r="BU2908" s="56"/>
      <c r="BV2908" s="56"/>
      <c r="BW2908" s="56"/>
      <c r="BX2908" s="56"/>
      <c r="BY2908" s="56"/>
      <c r="BZ2908" s="56"/>
      <c r="CA2908" s="56"/>
      <c r="CB2908" s="56"/>
      <c r="CC2908" s="56"/>
      <c r="CD2908" s="56"/>
      <c r="CE2908" s="56"/>
      <c r="CF2908" s="56"/>
      <c r="CG2908" s="56"/>
      <c r="CH2908" s="56"/>
      <c r="CI2908" s="56"/>
      <c r="CJ2908" s="56"/>
      <c r="CK2908" s="56"/>
      <c r="CL2908" s="56"/>
      <c r="CM2908" s="56"/>
      <c r="CN2908" s="56"/>
      <c r="CO2908" s="56"/>
      <c r="CP2908" s="56"/>
      <c r="CQ2908" s="56"/>
      <c r="CR2908" s="56"/>
      <c r="CS2908" s="58">
        <f>+AL2908+AT2908</f>
        <v>0</v>
      </c>
      <c r="CT2908" s="76">
        <f>+BA2908+BG2908+BM2908+BS2908+BY2908+CE2908+CK2908+CQ2908</f>
        <v>0</v>
      </c>
      <c r="CU2908" s="76">
        <f>+CS2908-CT2908</f>
        <v>0</v>
      </c>
      <c r="CV2908" s="81">
        <f>+AE2908-AL2908-AT2908</f>
        <v>920</v>
      </c>
      <c r="CW2908" s="56"/>
      <c r="CX2908" s="56"/>
      <c r="CY2908" s="56"/>
    </row>
    <row r="2909" spans="1:103" s="70" customFormat="1">
      <c r="A2909" s="56" t="s">
        <v>932</v>
      </c>
      <c r="B2909" s="13">
        <v>119</v>
      </c>
      <c r="C2909" s="15" t="s">
        <v>402</v>
      </c>
      <c r="D2909" s="15" t="s">
        <v>403</v>
      </c>
      <c r="E2909" s="13"/>
      <c r="F2909" s="13"/>
      <c r="G2909" s="13" t="s">
        <v>271</v>
      </c>
      <c r="H2909" s="13">
        <v>2</v>
      </c>
      <c r="I2909" s="55">
        <v>159.65</v>
      </c>
      <c r="J2909" s="55">
        <v>71455</v>
      </c>
      <c r="K2909" s="15">
        <v>0</v>
      </c>
      <c r="L2909" s="15" t="s">
        <v>41</v>
      </c>
      <c r="M2909" s="62" t="s">
        <v>14</v>
      </c>
      <c r="N2909" s="56" t="s">
        <v>188</v>
      </c>
      <c r="O2909" s="56" t="s">
        <v>929</v>
      </c>
      <c r="P2909" s="62" t="s">
        <v>14</v>
      </c>
      <c r="Q2909" s="86" t="s">
        <v>930</v>
      </c>
      <c r="R2909" s="56" t="s">
        <v>931</v>
      </c>
      <c r="S2909" s="56" t="s">
        <v>465</v>
      </c>
      <c r="T2909" s="57" t="s">
        <v>271</v>
      </c>
      <c r="U2909" s="57">
        <v>2</v>
      </c>
      <c r="V2909" s="125">
        <v>159.65</v>
      </c>
      <c r="W2909" s="125" t="s">
        <v>1017</v>
      </c>
      <c r="X2909" s="65">
        <v>45633</v>
      </c>
      <c r="Y2909" s="65">
        <v>45659</v>
      </c>
      <c r="Z2909" s="69" t="s">
        <v>1080</v>
      </c>
      <c r="AA2909" s="322">
        <v>48000</v>
      </c>
      <c r="AB2909" s="56">
        <v>48</v>
      </c>
      <c r="AC2909" s="56">
        <v>39</v>
      </c>
      <c r="AD2909" s="65">
        <v>46840</v>
      </c>
      <c r="AE2909" s="117">
        <v>920</v>
      </c>
      <c r="AF2909" s="117"/>
      <c r="AG2909" s="56"/>
      <c r="AH2909" s="56"/>
      <c r="AI2909" s="56"/>
      <c r="AJ2909" s="56"/>
      <c r="AK2909" s="56"/>
      <c r="AL2909" s="58"/>
      <c r="AM2909" s="58"/>
      <c r="AN2909" s="58"/>
      <c r="AO2909" s="58"/>
      <c r="AP2909" s="58"/>
      <c r="AQ2909" s="58"/>
      <c r="AR2909" s="58"/>
      <c r="AS2909" s="58"/>
      <c r="AT2909" s="58"/>
      <c r="AU2909" s="58"/>
      <c r="AV2909" s="58"/>
      <c r="AW2909" s="56"/>
      <c r="AX2909" s="56"/>
      <c r="AY2909" s="56"/>
      <c r="AZ2909" s="56"/>
      <c r="BA2909" s="58"/>
      <c r="BB2909" s="58"/>
      <c r="BC2909" s="56"/>
      <c r="BD2909" s="56"/>
      <c r="BE2909" s="56"/>
      <c r="BF2909" s="56"/>
      <c r="BG2909" s="56"/>
      <c r="BH2909" s="56"/>
      <c r="BI2909" s="56"/>
      <c r="BJ2909" s="56"/>
      <c r="BK2909" s="56"/>
      <c r="BL2909" s="56"/>
      <c r="BM2909" s="56"/>
      <c r="BN2909" s="56"/>
      <c r="BO2909" s="56"/>
      <c r="BP2909" s="56"/>
      <c r="BQ2909" s="56"/>
      <c r="BR2909" s="56"/>
      <c r="BS2909" s="56"/>
      <c r="BT2909" s="56"/>
      <c r="BU2909" s="56"/>
      <c r="BV2909" s="56"/>
      <c r="BW2909" s="56"/>
      <c r="BX2909" s="56"/>
      <c r="BY2909" s="56"/>
      <c r="BZ2909" s="56"/>
      <c r="CA2909" s="56"/>
      <c r="CB2909" s="56"/>
      <c r="CC2909" s="56"/>
      <c r="CD2909" s="56"/>
      <c r="CE2909" s="56"/>
      <c r="CF2909" s="56"/>
      <c r="CG2909" s="56"/>
      <c r="CH2909" s="56"/>
      <c r="CI2909" s="56"/>
      <c r="CJ2909" s="56"/>
      <c r="CK2909" s="56"/>
      <c r="CL2909" s="56"/>
      <c r="CM2909" s="56"/>
      <c r="CN2909" s="56"/>
      <c r="CO2909" s="56"/>
      <c r="CP2909" s="56"/>
      <c r="CQ2909" s="56"/>
      <c r="CR2909" s="56"/>
      <c r="CS2909" s="58">
        <f>+AL2909+AT2909</f>
        <v>0</v>
      </c>
      <c r="CT2909" s="76">
        <f>+BA2909+BG2909+BM2909+BS2909+BY2909+CE2909+CK2909+CQ2909</f>
        <v>0</v>
      </c>
      <c r="CU2909" s="76">
        <f>+CS2909-CT2909</f>
        <v>0</v>
      </c>
      <c r="CV2909" s="81">
        <f>+AE2909-AL2909-AT2909</f>
        <v>920</v>
      </c>
      <c r="CW2909" s="56"/>
      <c r="CX2909" s="56"/>
      <c r="CY2909" s="56"/>
    </row>
    <row r="2910" spans="1:103" s="70" customFormat="1">
      <c r="A2910" s="56" t="s">
        <v>932</v>
      </c>
      <c r="B2910" s="13">
        <v>119</v>
      </c>
      <c r="C2910" s="15" t="s">
        <v>402</v>
      </c>
      <c r="D2910" s="15" t="s">
        <v>403</v>
      </c>
      <c r="E2910" s="13"/>
      <c r="F2910" s="13"/>
      <c r="G2910" s="13" t="s">
        <v>271</v>
      </c>
      <c r="H2910" s="13">
        <v>2</v>
      </c>
      <c r="I2910" s="55">
        <v>159.65</v>
      </c>
      <c r="J2910" s="55">
        <v>71455</v>
      </c>
      <c r="K2910" s="15">
        <v>0</v>
      </c>
      <c r="L2910" s="15" t="s">
        <v>41</v>
      </c>
      <c r="M2910" s="62" t="s">
        <v>14</v>
      </c>
      <c r="N2910" s="56" t="s">
        <v>188</v>
      </c>
      <c r="O2910" s="56" t="s">
        <v>929</v>
      </c>
      <c r="P2910" s="62" t="s">
        <v>14</v>
      </c>
      <c r="Q2910" s="86" t="s">
        <v>930</v>
      </c>
      <c r="R2910" s="56" t="s">
        <v>931</v>
      </c>
      <c r="S2910" s="56" t="s">
        <v>465</v>
      </c>
      <c r="T2910" s="57" t="s">
        <v>271</v>
      </c>
      <c r="U2910" s="57">
        <v>2</v>
      </c>
      <c r="V2910" s="125">
        <v>159.65</v>
      </c>
      <c r="W2910" s="125" t="s">
        <v>1017</v>
      </c>
      <c r="X2910" s="65">
        <v>45633</v>
      </c>
      <c r="Y2910" s="65">
        <v>45659</v>
      </c>
      <c r="Z2910" s="69" t="s">
        <v>1080</v>
      </c>
      <c r="AA2910" s="322">
        <v>48000</v>
      </c>
      <c r="AB2910" s="56">
        <v>48</v>
      </c>
      <c r="AC2910" s="56">
        <v>40</v>
      </c>
      <c r="AD2910" s="65">
        <v>46871</v>
      </c>
      <c r="AE2910" s="117">
        <v>920</v>
      </c>
      <c r="AF2910" s="117"/>
      <c r="AG2910" s="56"/>
      <c r="AH2910" s="56"/>
      <c r="AI2910" s="56"/>
      <c r="AJ2910" s="56"/>
      <c r="AK2910" s="56"/>
      <c r="AL2910" s="58"/>
      <c r="AM2910" s="58"/>
      <c r="AN2910" s="58"/>
      <c r="AO2910" s="58"/>
      <c r="AP2910" s="58"/>
      <c r="AQ2910" s="58"/>
      <c r="AR2910" s="58"/>
      <c r="AS2910" s="58"/>
      <c r="AT2910" s="58"/>
      <c r="AU2910" s="58"/>
      <c r="AV2910" s="58"/>
      <c r="AW2910" s="56"/>
      <c r="AX2910" s="56"/>
      <c r="AY2910" s="56"/>
      <c r="AZ2910" s="56"/>
      <c r="BA2910" s="58"/>
      <c r="BB2910" s="58"/>
      <c r="BC2910" s="56"/>
      <c r="BD2910" s="56"/>
      <c r="BE2910" s="56"/>
      <c r="BF2910" s="56"/>
      <c r="BG2910" s="56"/>
      <c r="BH2910" s="56"/>
      <c r="BI2910" s="56"/>
      <c r="BJ2910" s="56"/>
      <c r="BK2910" s="56"/>
      <c r="BL2910" s="56"/>
      <c r="BM2910" s="56"/>
      <c r="BN2910" s="56"/>
      <c r="BO2910" s="56"/>
      <c r="BP2910" s="56"/>
      <c r="BQ2910" s="56"/>
      <c r="BR2910" s="56"/>
      <c r="BS2910" s="56"/>
      <c r="BT2910" s="56"/>
      <c r="BU2910" s="56"/>
      <c r="BV2910" s="56"/>
      <c r="BW2910" s="56"/>
      <c r="BX2910" s="56"/>
      <c r="BY2910" s="56"/>
      <c r="BZ2910" s="56"/>
      <c r="CA2910" s="56"/>
      <c r="CB2910" s="56"/>
      <c r="CC2910" s="56"/>
      <c r="CD2910" s="56"/>
      <c r="CE2910" s="56"/>
      <c r="CF2910" s="56"/>
      <c r="CG2910" s="56"/>
      <c r="CH2910" s="56"/>
      <c r="CI2910" s="56"/>
      <c r="CJ2910" s="56"/>
      <c r="CK2910" s="56"/>
      <c r="CL2910" s="56"/>
      <c r="CM2910" s="56"/>
      <c r="CN2910" s="56"/>
      <c r="CO2910" s="56"/>
      <c r="CP2910" s="56"/>
      <c r="CQ2910" s="56"/>
      <c r="CR2910" s="56"/>
      <c r="CS2910" s="58">
        <f>+AL2910+AT2910</f>
        <v>0</v>
      </c>
      <c r="CT2910" s="76">
        <f>+BA2910+BG2910+BM2910+BS2910+BY2910+CE2910+CK2910+CQ2910</f>
        <v>0</v>
      </c>
      <c r="CU2910" s="76">
        <f>+CS2910-CT2910</f>
        <v>0</v>
      </c>
      <c r="CV2910" s="81">
        <f>+AE2910-AL2910-AT2910</f>
        <v>920</v>
      </c>
      <c r="CW2910" s="56"/>
      <c r="CX2910" s="56"/>
      <c r="CY2910" s="56"/>
    </row>
    <row r="2911" spans="1:103" s="70" customFormat="1">
      <c r="A2911" s="56" t="s">
        <v>932</v>
      </c>
      <c r="B2911" s="13">
        <v>119</v>
      </c>
      <c r="C2911" s="15" t="s">
        <v>402</v>
      </c>
      <c r="D2911" s="15" t="s">
        <v>403</v>
      </c>
      <c r="E2911" s="13"/>
      <c r="F2911" s="13"/>
      <c r="G2911" s="13" t="s">
        <v>271</v>
      </c>
      <c r="H2911" s="13">
        <v>2</v>
      </c>
      <c r="I2911" s="55">
        <v>159.65</v>
      </c>
      <c r="J2911" s="55">
        <v>71455</v>
      </c>
      <c r="K2911" s="15">
        <v>0</v>
      </c>
      <c r="L2911" s="15" t="s">
        <v>41</v>
      </c>
      <c r="M2911" s="62" t="s">
        <v>14</v>
      </c>
      <c r="N2911" s="56" t="s">
        <v>188</v>
      </c>
      <c r="O2911" s="56" t="s">
        <v>929</v>
      </c>
      <c r="P2911" s="62" t="s">
        <v>14</v>
      </c>
      <c r="Q2911" s="86" t="s">
        <v>930</v>
      </c>
      <c r="R2911" s="56" t="s">
        <v>931</v>
      </c>
      <c r="S2911" s="56" t="s">
        <v>465</v>
      </c>
      <c r="T2911" s="57" t="s">
        <v>271</v>
      </c>
      <c r="U2911" s="57">
        <v>2</v>
      </c>
      <c r="V2911" s="125">
        <v>159.65</v>
      </c>
      <c r="W2911" s="125" t="s">
        <v>1017</v>
      </c>
      <c r="X2911" s="65">
        <v>45633</v>
      </c>
      <c r="Y2911" s="65">
        <v>45659</v>
      </c>
      <c r="Z2911" s="69" t="s">
        <v>1080</v>
      </c>
      <c r="AA2911" s="322">
        <v>48000</v>
      </c>
      <c r="AB2911" s="56">
        <v>48</v>
      </c>
      <c r="AC2911" s="56">
        <v>41</v>
      </c>
      <c r="AD2911" s="65">
        <v>46901</v>
      </c>
      <c r="AE2911" s="117">
        <v>920</v>
      </c>
      <c r="AF2911" s="117"/>
      <c r="AG2911" s="56"/>
      <c r="AH2911" s="56"/>
      <c r="AI2911" s="56"/>
      <c r="AJ2911" s="56"/>
      <c r="AK2911" s="56"/>
      <c r="AL2911" s="58"/>
      <c r="AM2911" s="58"/>
      <c r="AN2911" s="58"/>
      <c r="AO2911" s="58"/>
      <c r="AP2911" s="58"/>
      <c r="AQ2911" s="58"/>
      <c r="AR2911" s="58"/>
      <c r="AS2911" s="58"/>
      <c r="AT2911" s="58"/>
      <c r="AU2911" s="58"/>
      <c r="AV2911" s="58"/>
      <c r="AW2911" s="56"/>
      <c r="AX2911" s="56"/>
      <c r="AY2911" s="56"/>
      <c r="AZ2911" s="56"/>
      <c r="BA2911" s="58"/>
      <c r="BB2911" s="58"/>
      <c r="BC2911" s="56"/>
      <c r="BD2911" s="56"/>
      <c r="BE2911" s="56"/>
      <c r="BF2911" s="56"/>
      <c r="BG2911" s="56"/>
      <c r="BH2911" s="56"/>
      <c r="BI2911" s="56"/>
      <c r="BJ2911" s="56"/>
      <c r="BK2911" s="56"/>
      <c r="BL2911" s="56"/>
      <c r="BM2911" s="56"/>
      <c r="BN2911" s="56"/>
      <c r="BO2911" s="56"/>
      <c r="BP2911" s="56"/>
      <c r="BQ2911" s="56"/>
      <c r="BR2911" s="56"/>
      <c r="BS2911" s="56"/>
      <c r="BT2911" s="56"/>
      <c r="BU2911" s="56"/>
      <c r="BV2911" s="56"/>
      <c r="BW2911" s="56"/>
      <c r="BX2911" s="56"/>
      <c r="BY2911" s="56"/>
      <c r="BZ2911" s="56"/>
      <c r="CA2911" s="56"/>
      <c r="CB2911" s="56"/>
      <c r="CC2911" s="56"/>
      <c r="CD2911" s="56"/>
      <c r="CE2911" s="56"/>
      <c r="CF2911" s="56"/>
      <c r="CG2911" s="56"/>
      <c r="CH2911" s="56"/>
      <c r="CI2911" s="56"/>
      <c r="CJ2911" s="56"/>
      <c r="CK2911" s="56"/>
      <c r="CL2911" s="56"/>
      <c r="CM2911" s="56"/>
      <c r="CN2911" s="56"/>
      <c r="CO2911" s="56"/>
      <c r="CP2911" s="56"/>
      <c r="CQ2911" s="56"/>
      <c r="CR2911" s="56"/>
      <c r="CS2911" s="58">
        <f>+AL2911+AT2911</f>
        <v>0</v>
      </c>
      <c r="CT2911" s="76">
        <f>+BA2911+BG2911+BM2911+BS2911+BY2911+CE2911+CK2911+CQ2911</f>
        <v>0</v>
      </c>
      <c r="CU2911" s="76">
        <f>+CS2911-CT2911</f>
        <v>0</v>
      </c>
      <c r="CV2911" s="81">
        <f>+AE2911-AL2911-AT2911</f>
        <v>920</v>
      </c>
      <c r="CW2911" s="56"/>
      <c r="CX2911" s="56"/>
      <c r="CY2911" s="56"/>
    </row>
    <row r="2912" spans="1:103" s="70" customFormat="1">
      <c r="A2912" s="56" t="s">
        <v>932</v>
      </c>
      <c r="B2912" s="13">
        <v>119</v>
      </c>
      <c r="C2912" s="15" t="s">
        <v>402</v>
      </c>
      <c r="D2912" s="15" t="s">
        <v>403</v>
      </c>
      <c r="E2912" s="13"/>
      <c r="F2912" s="13"/>
      <c r="G2912" s="13" t="s">
        <v>271</v>
      </c>
      <c r="H2912" s="13">
        <v>2</v>
      </c>
      <c r="I2912" s="55">
        <v>159.65</v>
      </c>
      <c r="J2912" s="55">
        <v>71455</v>
      </c>
      <c r="K2912" s="15">
        <v>0</v>
      </c>
      <c r="L2912" s="15" t="s">
        <v>41</v>
      </c>
      <c r="M2912" s="62" t="s">
        <v>14</v>
      </c>
      <c r="N2912" s="56" t="s">
        <v>188</v>
      </c>
      <c r="O2912" s="56" t="s">
        <v>929</v>
      </c>
      <c r="P2912" s="62" t="s">
        <v>14</v>
      </c>
      <c r="Q2912" s="86" t="s">
        <v>930</v>
      </c>
      <c r="R2912" s="56" t="s">
        <v>931</v>
      </c>
      <c r="S2912" s="56" t="s">
        <v>465</v>
      </c>
      <c r="T2912" s="57" t="s">
        <v>271</v>
      </c>
      <c r="U2912" s="57">
        <v>2</v>
      </c>
      <c r="V2912" s="125">
        <v>159.65</v>
      </c>
      <c r="W2912" s="125" t="s">
        <v>1017</v>
      </c>
      <c r="X2912" s="65">
        <v>45633</v>
      </c>
      <c r="Y2912" s="65">
        <v>45659</v>
      </c>
      <c r="Z2912" s="69" t="s">
        <v>1080</v>
      </c>
      <c r="AA2912" s="322">
        <v>48000</v>
      </c>
      <c r="AB2912" s="56">
        <v>48</v>
      </c>
      <c r="AC2912" s="56">
        <v>42</v>
      </c>
      <c r="AD2912" s="65">
        <v>46932</v>
      </c>
      <c r="AE2912" s="117">
        <v>920</v>
      </c>
      <c r="AF2912" s="117"/>
      <c r="AG2912" s="56"/>
      <c r="AH2912" s="56"/>
      <c r="AI2912" s="56"/>
      <c r="AJ2912" s="56"/>
      <c r="AK2912" s="56"/>
      <c r="AL2912" s="58"/>
      <c r="AM2912" s="58"/>
      <c r="AN2912" s="58"/>
      <c r="AO2912" s="58"/>
      <c r="AP2912" s="58"/>
      <c r="AQ2912" s="58"/>
      <c r="AR2912" s="58"/>
      <c r="AS2912" s="58"/>
      <c r="AT2912" s="58"/>
      <c r="AU2912" s="58"/>
      <c r="AV2912" s="58"/>
      <c r="AW2912" s="56"/>
      <c r="AX2912" s="56"/>
      <c r="AY2912" s="56"/>
      <c r="AZ2912" s="56"/>
      <c r="BA2912" s="58"/>
      <c r="BB2912" s="58"/>
      <c r="BC2912" s="56"/>
      <c r="BD2912" s="56"/>
      <c r="BE2912" s="56"/>
      <c r="BF2912" s="56"/>
      <c r="BG2912" s="56"/>
      <c r="BH2912" s="56"/>
      <c r="BI2912" s="56"/>
      <c r="BJ2912" s="56"/>
      <c r="BK2912" s="56"/>
      <c r="BL2912" s="56"/>
      <c r="BM2912" s="56"/>
      <c r="BN2912" s="56"/>
      <c r="BO2912" s="56"/>
      <c r="BP2912" s="56"/>
      <c r="BQ2912" s="56"/>
      <c r="BR2912" s="56"/>
      <c r="BS2912" s="56"/>
      <c r="BT2912" s="56"/>
      <c r="BU2912" s="56"/>
      <c r="BV2912" s="56"/>
      <c r="BW2912" s="56"/>
      <c r="BX2912" s="56"/>
      <c r="BY2912" s="56"/>
      <c r="BZ2912" s="56"/>
      <c r="CA2912" s="56"/>
      <c r="CB2912" s="56"/>
      <c r="CC2912" s="56"/>
      <c r="CD2912" s="56"/>
      <c r="CE2912" s="56"/>
      <c r="CF2912" s="56"/>
      <c r="CG2912" s="56"/>
      <c r="CH2912" s="56"/>
      <c r="CI2912" s="56"/>
      <c r="CJ2912" s="56"/>
      <c r="CK2912" s="56"/>
      <c r="CL2912" s="56"/>
      <c r="CM2912" s="56"/>
      <c r="CN2912" s="56"/>
      <c r="CO2912" s="56"/>
      <c r="CP2912" s="56"/>
      <c r="CQ2912" s="56"/>
      <c r="CR2912" s="56"/>
      <c r="CS2912" s="58">
        <f>+AL2912+AT2912</f>
        <v>0</v>
      </c>
      <c r="CT2912" s="76">
        <f>+BA2912+BG2912+BM2912+BS2912+BY2912+CE2912+CK2912+CQ2912</f>
        <v>0</v>
      </c>
      <c r="CU2912" s="76">
        <f>+CS2912-CT2912</f>
        <v>0</v>
      </c>
      <c r="CV2912" s="81">
        <f>+AE2912-AL2912-AT2912</f>
        <v>920</v>
      </c>
      <c r="CW2912" s="56"/>
      <c r="CX2912" s="56"/>
      <c r="CY2912" s="56"/>
    </row>
    <row r="2913" spans="1:103" s="70" customFormat="1">
      <c r="A2913" s="56" t="s">
        <v>932</v>
      </c>
      <c r="B2913" s="13">
        <v>119</v>
      </c>
      <c r="C2913" s="15" t="s">
        <v>402</v>
      </c>
      <c r="D2913" s="15" t="s">
        <v>403</v>
      </c>
      <c r="E2913" s="13"/>
      <c r="F2913" s="13"/>
      <c r="G2913" s="13" t="s">
        <v>271</v>
      </c>
      <c r="H2913" s="13">
        <v>2</v>
      </c>
      <c r="I2913" s="55">
        <v>159.65</v>
      </c>
      <c r="J2913" s="55">
        <v>71455</v>
      </c>
      <c r="K2913" s="15">
        <v>0</v>
      </c>
      <c r="L2913" s="15" t="s">
        <v>41</v>
      </c>
      <c r="M2913" s="62" t="s">
        <v>14</v>
      </c>
      <c r="N2913" s="56" t="s">
        <v>188</v>
      </c>
      <c r="O2913" s="56" t="s">
        <v>929</v>
      </c>
      <c r="P2913" s="62" t="s">
        <v>14</v>
      </c>
      <c r="Q2913" s="86" t="s">
        <v>930</v>
      </c>
      <c r="R2913" s="56" t="s">
        <v>931</v>
      </c>
      <c r="S2913" s="56" t="s">
        <v>465</v>
      </c>
      <c r="T2913" s="57" t="s">
        <v>271</v>
      </c>
      <c r="U2913" s="57">
        <v>2</v>
      </c>
      <c r="V2913" s="125">
        <v>159.65</v>
      </c>
      <c r="W2913" s="125" t="s">
        <v>1017</v>
      </c>
      <c r="X2913" s="65">
        <v>45633</v>
      </c>
      <c r="Y2913" s="65">
        <v>45659</v>
      </c>
      <c r="Z2913" s="69" t="s">
        <v>1080</v>
      </c>
      <c r="AA2913" s="322">
        <v>48000</v>
      </c>
      <c r="AB2913" s="56">
        <v>48</v>
      </c>
      <c r="AC2913" s="56">
        <v>43</v>
      </c>
      <c r="AD2913" s="65">
        <v>46962</v>
      </c>
      <c r="AE2913" s="117">
        <v>920</v>
      </c>
      <c r="AF2913" s="117"/>
      <c r="AG2913" s="56"/>
      <c r="AH2913" s="56"/>
      <c r="AI2913" s="56"/>
      <c r="AJ2913" s="56"/>
      <c r="AK2913" s="56"/>
      <c r="AL2913" s="58"/>
      <c r="AM2913" s="58"/>
      <c r="AN2913" s="58"/>
      <c r="AO2913" s="58"/>
      <c r="AP2913" s="58"/>
      <c r="AQ2913" s="58"/>
      <c r="AR2913" s="58"/>
      <c r="AS2913" s="58"/>
      <c r="AT2913" s="58"/>
      <c r="AU2913" s="58"/>
      <c r="AV2913" s="58"/>
      <c r="AW2913" s="56"/>
      <c r="AX2913" s="56"/>
      <c r="AY2913" s="56"/>
      <c r="AZ2913" s="56"/>
      <c r="BA2913" s="58"/>
      <c r="BB2913" s="58"/>
      <c r="BC2913" s="56"/>
      <c r="BD2913" s="56"/>
      <c r="BE2913" s="56"/>
      <c r="BF2913" s="56"/>
      <c r="BG2913" s="56"/>
      <c r="BH2913" s="56"/>
      <c r="BI2913" s="56"/>
      <c r="BJ2913" s="56"/>
      <c r="BK2913" s="56"/>
      <c r="BL2913" s="56"/>
      <c r="BM2913" s="56"/>
      <c r="BN2913" s="56"/>
      <c r="BO2913" s="56"/>
      <c r="BP2913" s="56"/>
      <c r="BQ2913" s="56"/>
      <c r="BR2913" s="56"/>
      <c r="BS2913" s="56"/>
      <c r="BT2913" s="56"/>
      <c r="BU2913" s="56"/>
      <c r="BV2913" s="56"/>
      <c r="BW2913" s="56"/>
      <c r="BX2913" s="56"/>
      <c r="BY2913" s="56"/>
      <c r="BZ2913" s="56"/>
      <c r="CA2913" s="56"/>
      <c r="CB2913" s="56"/>
      <c r="CC2913" s="56"/>
      <c r="CD2913" s="56"/>
      <c r="CE2913" s="56"/>
      <c r="CF2913" s="56"/>
      <c r="CG2913" s="56"/>
      <c r="CH2913" s="56"/>
      <c r="CI2913" s="56"/>
      <c r="CJ2913" s="56"/>
      <c r="CK2913" s="56"/>
      <c r="CL2913" s="56"/>
      <c r="CM2913" s="56"/>
      <c r="CN2913" s="56"/>
      <c r="CO2913" s="56"/>
      <c r="CP2913" s="56"/>
      <c r="CQ2913" s="56"/>
      <c r="CR2913" s="56"/>
      <c r="CS2913" s="58">
        <f>+AL2913+AT2913</f>
        <v>0</v>
      </c>
      <c r="CT2913" s="76">
        <f>+BA2913+BG2913+BM2913+BS2913+BY2913+CE2913+CK2913+CQ2913</f>
        <v>0</v>
      </c>
      <c r="CU2913" s="76">
        <f>+CS2913-CT2913</f>
        <v>0</v>
      </c>
      <c r="CV2913" s="81">
        <f>+AE2913-AL2913-AT2913</f>
        <v>920</v>
      </c>
      <c r="CW2913" s="56"/>
      <c r="CX2913" s="56"/>
      <c r="CY2913" s="56"/>
    </row>
    <row r="2914" spans="1:103" s="70" customFormat="1">
      <c r="A2914" s="56" t="s">
        <v>932</v>
      </c>
      <c r="B2914" s="13">
        <v>119</v>
      </c>
      <c r="C2914" s="15" t="s">
        <v>402</v>
      </c>
      <c r="D2914" s="15" t="s">
        <v>403</v>
      </c>
      <c r="E2914" s="13"/>
      <c r="F2914" s="13"/>
      <c r="G2914" s="13" t="s">
        <v>271</v>
      </c>
      <c r="H2914" s="13">
        <v>2</v>
      </c>
      <c r="I2914" s="55">
        <v>159.65</v>
      </c>
      <c r="J2914" s="55">
        <v>71455</v>
      </c>
      <c r="K2914" s="15">
        <v>0</v>
      </c>
      <c r="L2914" s="15" t="s">
        <v>41</v>
      </c>
      <c r="M2914" s="62" t="s">
        <v>14</v>
      </c>
      <c r="N2914" s="56" t="s">
        <v>188</v>
      </c>
      <c r="O2914" s="56" t="s">
        <v>929</v>
      </c>
      <c r="P2914" s="62" t="s">
        <v>14</v>
      </c>
      <c r="Q2914" s="86" t="s">
        <v>930</v>
      </c>
      <c r="R2914" s="56" t="s">
        <v>931</v>
      </c>
      <c r="S2914" s="56" t="s">
        <v>465</v>
      </c>
      <c r="T2914" s="57" t="s">
        <v>271</v>
      </c>
      <c r="U2914" s="57">
        <v>2</v>
      </c>
      <c r="V2914" s="125">
        <v>159.65</v>
      </c>
      <c r="W2914" s="125" t="s">
        <v>1017</v>
      </c>
      <c r="X2914" s="65">
        <v>45633</v>
      </c>
      <c r="Y2914" s="65">
        <v>45659</v>
      </c>
      <c r="Z2914" s="69" t="s">
        <v>1080</v>
      </c>
      <c r="AA2914" s="322">
        <v>48000</v>
      </c>
      <c r="AB2914" s="56">
        <v>48</v>
      </c>
      <c r="AC2914" s="56">
        <v>44</v>
      </c>
      <c r="AD2914" s="65">
        <v>46993</v>
      </c>
      <c r="AE2914" s="117">
        <v>920</v>
      </c>
      <c r="AF2914" s="117"/>
      <c r="AG2914" s="56"/>
      <c r="AH2914" s="56"/>
      <c r="AI2914" s="56"/>
      <c r="AJ2914" s="56"/>
      <c r="AK2914" s="56"/>
      <c r="AL2914" s="58"/>
      <c r="AM2914" s="58"/>
      <c r="AN2914" s="58"/>
      <c r="AO2914" s="58"/>
      <c r="AP2914" s="58"/>
      <c r="AQ2914" s="58"/>
      <c r="AR2914" s="58"/>
      <c r="AS2914" s="58"/>
      <c r="AT2914" s="58"/>
      <c r="AU2914" s="58"/>
      <c r="AV2914" s="58"/>
      <c r="AW2914" s="56"/>
      <c r="AX2914" s="56"/>
      <c r="AY2914" s="56"/>
      <c r="AZ2914" s="56"/>
      <c r="BA2914" s="58"/>
      <c r="BB2914" s="58"/>
      <c r="BC2914" s="56"/>
      <c r="BD2914" s="56"/>
      <c r="BE2914" s="56"/>
      <c r="BF2914" s="56"/>
      <c r="BG2914" s="56"/>
      <c r="BH2914" s="56"/>
      <c r="BI2914" s="56"/>
      <c r="BJ2914" s="56"/>
      <c r="BK2914" s="56"/>
      <c r="BL2914" s="56"/>
      <c r="BM2914" s="56"/>
      <c r="BN2914" s="56"/>
      <c r="BO2914" s="56"/>
      <c r="BP2914" s="56"/>
      <c r="BQ2914" s="56"/>
      <c r="BR2914" s="56"/>
      <c r="BS2914" s="56"/>
      <c r="BT2914" s="56"/>
      <c r="BU2914" s="56"/>
      <c r="BV2914" s="56"/>
      <c r="BW2914" s="56"/>
      <c r="BX2914" s="56"/>
      <c r="BY2914" s="56"/>
      <c r="BZ2914" s="56"/>
      <c r="CA2914" s="56"/>
      <c r="CB2914" s="56"/>
      <c r="CC2914" s="56"/>
      <c r="CD2914" s="56"/>
      <c r="CE2914" s="56"/>
      <c r="CF2914" s="56"/>
      <c r="CG2914" s="56"/>
      <c r="CH2914" s="56"/>
      <c r="CI2914" s="56"/>
      <c r="CJ2914" s="56"/>
      <c r="CK2914" s="56"/>
      <c r="CL2914" s="56"/>
      <c r="CM2914" s="56"/>
      <c r="CN2914" s="56"/>
      <c r="CO2914" s="56"/>
      <c r="CP2914" s="56"/>
      <c r="CQ2914" s="56"/>
      <c r="CR2914" s="56"/>
      <c r="CS2914" s="58">
        <f>+AL2914+AT2914</f>
        <v>0</v>
      </c>
      <c r="CT2914" s="76">
        <f>+BA2914+BG2914+BM2914+BS2914+BY2914+CE2914+CK2914+CQ2914</f>
        <v>0</v>
      </c>
      <c r="CU2914" s="76">
        <f>+CS2914-CT2914</f>
        <v>0</v>
      </c>
      <c r="CV2914" s="81">
        <f>+AE2914-AL2914-AT2914</f>
        <v>920</v>
      </c>
      <c r="CW2914" s="56"/>
      <c r="CX2914" s="56"/>
      <c r="CY2914" s="56"/>
    </row>
    <row r="2915" spans="1:103" s="70" customFormat="1">
      <c r="A2915" s="56" t="s">
        <v>932</v>
      </c>
      <c r="B2915" s="13">
        <v>119</v>
      </c>
      <c r="C2915" s="15" t="s">
        <v>402</v>
      </c>
      <c r="D2915" s="15" t="s">
        <v>403</v>
      </c>
      <c r="E2915" s="13"/>
      <c r="F2915" s="13"/>
      <c r="G2915" s="13" t="s">
        <v>271</v>
      </c>
      <c r="H2915" s="13">
        <v>2</v>
      </c>
      <c r="I2915" s="55">
        <v>159.65</v>
      </c>
      <c r="J2915" s="55">
        <v>71455</v>
      </c>
      <c r="K2915" s="15">
        <v>0</v>
      </c>
      <c r="L2915" s="15" t="s">
        <v>41</v>
      </c>
      <c r="M2915" s="62" t="s">
        <v>14</v>
      </c>
      <c r="N2915" s="56" t="s">
        <v>188</v>
      </c>
      <c r="O2915" s="56" t="s">
        <v>929</v>
      </c>
      <c r="P2915" s="62" t="s">
        <v>14</v>
      </c>
      <c r="Q2915" s="86" t="s">
        <v>930</v>
      </c>
      <c r="R2915" s="56" t="s">
        <v>931</v>
      </c>
      <c r="S2915" s="56" t="s">
        <v>465</v>
      </c>
      <c r="T2915" s="57" t="s">
        <v>271</v>
      </c>
      <c r="U2915" s="57">
        <v>2</v>
      </c>
      <c r="V2915" s="125">
        <v>159.65</v>
      </c>
      <c r="W2915" s="125" t="s">
        <v>1017</v>
      </c>
      <c r="X2915" s="65">
        <v>45633</v>
      </c>
      <c r="Y2915" s="65">
        <v>45659</v>
      </c>
      <c r="Z2915" s="69" t="s">
        <v>1080</v>
      </c>
      <c r="AA2915" s="322">
        <v>48000</v>
      </c>
      <c r="AB2915" s="56">
        <v>48</v>
      </c>
      <c r="AC2915" s="56">
        <v>45</v>
      </c>
      <c r="AD2915" s="65">
        <v>47024</v>
      </c>
      <c r="AE2915" s="117">
        <v>920</v>
      </c>
      <c r="AF2915" s="117"/>
      <c r="AG2915" s="56"/>
      <c r="AH2915" s="56"/>
      <c r="AI2915" s="56"/>
      <c r="AJ2915" s="56"/>
      <c r="AK2915" s="56"/>
      <c r="AL2915" s="58"/>
      <c r="AM2915" s="58"/>
      <c r="AN2915" s="58"/>
      <c r="AO2915" s="58"/>
      <c r="AP2915" s="58"/>
      <c r="AQ2915" s="58"/>
      <c r="AR2915" s="58"/>
      <c r="AS2915" s="58"/>
      <c r="AT2915" s="58"/>
      <c r="AU2915" s="58"/>
      <c r="AV2915" s="58"/>
      <c r="AW2915" s="56"/>
      <c r="AX2915" s="56"/>
      <c r="AY2915" s="56"/>
      <c r="AZ2915" s="56"/>
      <c r="BA2915" s="58"/>
      <c r="BB2915" s="58"/>
      <c r="BC2915" s="56"/>
      <c r="BD2915" s="56"/>
      <c r="BE2915" s="56"/>
      <c r="BF2915" s="56"/>
      <c r="BG2915" s="56"/>
      <c r="BH2915" s="56"/>
      <c r="BI2915" s="56"/>
      <c r="BJ2915" s="56"/>
      <c r="BK2915" s="56"/>
      <c r="BL2915" s="56"/>
      <c r="BM2915" s="56"/>
      <c r="BN2915" s="56"/>
      <c r="BO2915" s="56"/>
      <c r="BP2915" s="56"/>
      <c r="BQ2915" s="56"/>
      <c r="BR2915" s="56"/>
      <c r="BS2915" s="56"/>
      <c r="BT2915" s="56"/>
      <c r="BU2915" s="56"/>
      <c r="BV2915" s="56"/>
      <c r="BW2915" s="56"/>
      <c r="BX2915" s="56"/>
      <c r="BY2915" s="56"/>
      <c r="BZ2915" s="56"/>
      <c r="CA2915" s="56"/>
      <c r="CB2915" s="56"/>
      <c r="CC2915" s="56"/>
      <c r="CD2915" s="56"/>
      <c r="CE2915" s="56"/>
      <c r="CF2915" s="56"/>
      <c r="CG2915" s="56"/>
      <c r="CH2915" s="56"/>
      <c r="CI2915" s="56"/>
      <c r="CJ2915" s="56"/>
      <c r="CK2915" s="56"/>
      <c r="CL2915" s="56"/>
      <c r="CM2915" s="56"/>
      <c r="CN2915" s="56"/>
      <c r="CO2915" s="56"/>
      <c r="CP2915" s="56"/>
      <c r="CQ2915" s="56"/>
      <c r="CR2915" s="56"/>
      <c r="CS2915" s="58">
        <f>+AL2915+AT2915</f>
        <v>0</v>
      </c>
      <c r="CT2915" s="76">
        <f>+BA2915+BG2915+BM2915+BS2915+BY2915+CE2915+CK2915+CQ2915</f>
        <v>0</v>
      </c>
      <c r="CU2915" s="76">
        <f>+CS2915-CT2915</f>
        <v>0</v>
      </c>
      <c r="CV2915" s="81">
        <f>+AE2915-AL2915-AT2915</f>
        <v>920</v>
      </c>
      <c r="CW2915" s="56"/>
      <c r="CX2915" s="56"/>
      <c r="CY2915" s="56"/>
    </row>
    <row r="2916" spans="1:103" s="70" customFormat="1">
      <c r="A2916" s="56" t="s">
        <v>932</v>
      </c>
      <c r="B2916" s="13">
        <v>119</v>
      </c>
      <c r="C2916" s="15" t="s">
        <v>402</v>
      </c>
      <c r="D2916" s="15" t="s">
        <v>403</v>
      </c>
      <c r="E2916" s="13"/>
      <c r="F2916" s="13"/>
      <c r="G2916" s="13" t="s">
        <v>271</v>
      </c>
      <c r="H2916" s="13">
        <v>2</v>
      </c>
      <c r="I2916" s="55">
        <v>159.65</v>
      </c>
      <c r="J2916" s="55">
        <v>71455</v>
      </c>
      <c r="K2916" s="15">
        <v>0</v>
      </c>
      <c r="L2916" s="15" t="s">
        <v>41</v>
      </c>
      <c r="M2916" s="62" t="s">
        <v>14</v>
      </c>
      <c r="N2916" s="56" t="s">
        <v>188</v>
      </c>
      <c r="O2916" s="56" t="s">
        <v>929</v>
      </c>
      <c r="P2916" s="62" t="s">
        <v>14</v>
      </c>
      <c r="Q2916" s="86" t="s">
        <v>930</v>
      </c>
      <c r="R2916" s="56" t="s">
        <v>931</v>
      </c>
      <c r="S2916" s="56" t="s">
        <v>465</v>
      </c>
      <c r="T2916" s="57" t="s">
        <v>271</v>
      </c>
      <c r="U2916" s="57">
        <v>2</v>
      </c>
      <c r="V2916" s="125">
        <v>159.65</v>
      </c>
      <c r="W2916" s="125" t="s">
        <v>1017</v>
      </c>
      <c r="X2916" s="65">
        <v>45633</v>
      </c>
      <c r="Y2916" s="65">
        <v>45659</v>
      </c>
      <c r="Z2916" s="69" t="s">
        <v>1080</v>
      </c>
      <c r="AA2916" s="322">
        <v>48000</v>
      </c>
      <c r="AB2916" s="56">
        <v>48</v>
      </c>
      <c r="AC2916" s="56">
        <v>46</v>
      </c>
      <c r="AD2916" s="65">
        <v>47054</v>
      </c>
      <c r="AE2916" s="117">
        <v>920</v>
      </c>
      <c r="AF2916" s="117"/>
      <c r="AG2916" s="56"/>
      <c r="AH2916" s="56"/>
      <c r="AI2916" s="56"/>
      <c r="AJ2916" s="56"/>
      <c r="AK2916" s="56"/>
      <c r="AL2916" s="58"/>
      <c r="AM2916" s="58"/>
      <c r="AN2916" s="58"/>
      <c r="AO2916" s="58"/>
      <c r="AP2916" s="58"/>
      <c r="AQ2916" s="58"/>
      <c r="AR2916" s="58"/>
      <c r="AS2916" s="58"/>
      <c r="AT2916" s="58"/>
      <c r="AU2916" s="58"/>
      <c r="AV2916" s="58"/>
      <c r="AW2916" s="56"/>
      <c r="AX2916" s="56"/>
      <c r="AY2916" s="56"/>
      <c r="AZ2916" s="56"/>
      <c r="BA2916" s="58"/>
      <c r="BB2916" s="58"/>
      <c r="BC2916" s="56"/>
      <c r="BD2916" s="56"/>
      <c r="BE2916" s="56"/>
      <c r="BF2916" s="56"/>
      <c r="BG2916" s="56"/>
      <c r="BH2916" s="56"/>
      <c r="BI2916" s="56"/>
      <c r="BJ2916" s="56"/>
      <c r="BK2916" s="56"/>
      <c r="BL2916" s="56"/>
      <c r="BM2916" s="56"/>
      <c r="BN2916" s="56"/>
      <c r="BO2916" s="56"/>
      <c r="BP2916" s="56"/>
      <c r="BQ2916" s="56"/>
      <c r="BR2916" s="56"/>
      <c r="BS2916" s="56"/>
      <c r="BT2916" s="56"/>
      <c r="BU2916" s="56"/>
      <c r="BV2916" s="56"/>
      <c r="BW2916" s="56"/>
      <c r="BX2916" s="56"/>
      <c r="BY2916" s="56"/>
      <c r="BZ2916" s="56"/>
      <c r="CA2916" s="56"/>
      <c r="CB2916" s="56"/>
      <c r="CC2916" s="56"/>
      <c r="CD2916" s="56"/>
      <c r="CE2916" s="56"/>
      <c r="CF2916" s="56"/>
      <c r="CG2916" s="56"/>
      <c r="CH2916" s="56"/>
      <c r="CI2916" s="56"/>
      <c r="CJ2916" s="56"/>
      <c r="CK2916" s="56"/>
      <c r="CL2916" s="56"/>
      <c r="CM2916" s="56"/>
      <c r="CN2916" s="56"/>
      <c r="CO2916" s="56"/>
      <c r="CP2916" s="56"/>
      <c r="CQ2916" s="56"/>
      <c r="CR2916" s="56"/>
      <c r="CS2916" s="58">
        <f>+AL2916+AT2916</f>
        <v>0</v>
      </c>
      <c r="CT2916" s="76">
        <f>+BA2916+BG2916+BM2916+BS2916+BY2916+CE2916+CK2916+CQ2916</f>
        <v>0</v>
      </c>
      <c r="CU2916" s="76">
        <f>+CS2916-CT2916</f>
        <v>0</v>
      </c>
      <c r="CV2916" s="81">
        <f>+AE2916-AL2916-AT2916</f>
        <v>920</v>
      </c>
      <c r="CW2916" s="56"/>
      <c r="CX2916" s="56"/>
      <c r="CY2916" s="56"/>
    </row>
    <row r="2917" spans="1:103" s="70" customFormat="1">
      <c r="A2917" s="56" t="s">
        <v>932</v>
      </c>
      <c r="B2917" s="13">
        <v>119</v>
      </c>
      <c r="C2917" s="15" t="s">
        <v>402</v>
      </c>
      <c r="D2917" s="15" t="s">
        <v>403</v>
      </c>
      <c r="E2917" s="13"/>
      <c r="F2917" s="13"/>
      <c r="G2917" s="13" t="s">
        <v>271</v>
      </c>
      <c r="H2917" s="13">
        <v>2</v>
      </c>
      <c r="I2917" s="55">
        <v>159.65</v>
      </c>
      <c r="J2917" s="55">
        <v>71455</v>
      </c>
      <c r="K2917" s="15">
        <v>0</v>
      </c>
      <c r="L2917" s="15" t="s">
        <v>41</v>
      </c>
      <c r="M2917" s="62" t="s">
        <v>14</v>
      </c>
      <c r="N2917" s="56" t="s">
        <v>188</v>
      </c>
      <c r="O2917" s="56" t="s">
        <v>929</v>
      </c>
      <c r="P2917" s="62" t="s">
        <v>14</v>
      </c>
      <c r="Q2917" s="86" t="s">
        <v>930</v>
      </c>
      <c r="R2917" s="56" t="s">
        <v>931</v>
      </c>
      <c r="S2917" s="56" t="s">
        <v>465</v>
      </c>
      <c r="T2917" s="57" t="s">
        <v>271</v>
      </c>
      <c r="U2917" s="57">
        <v>2</v>
      </c>
      <c r="V2917" s="125">
        <v>159.65</v>
      </c>
      <c r="W2917" s="125" t="s">
        <v>1017</v>
      </c>
      <c r="X2917" s="65">
        <v>45633</v>
      </c>
      <c r="Y2917" s="65">
        <v>45659</v>
      </c>
      <c r="Z2917" s="69" t="s">
        <v>1080</v>
      </c>
      <c r="AA2917" s="322">
        <v>48000</v>
      </c>
      <c r="AB2917" s="56">
        <v>48</v>
      </c>
      <c r="AC2917" s="56">
        <v>47</v>
      </c>
      <c r="AD2917" s="65">
        <v>47085</v>
      </c>
      <c r="AE2917" s="117">
        <v>920</v>
      </c>
      <c r="AF2917" s="117"/>
      <c r="AG2917" s="56"/>
      <c r="AH2917" s="56"/>
      <c r="AI2917" s="56"/>
      <c r="AJ2917" s="56"/>
      <c r="AK2917" s="56"/>
      <c r="AL2917" s="58"/>
      <c r="AM2917" s="58"/>
      <c r="AN2917" s="58"/>
      <c r="AO2917" s="58"/>
      <c r="AP2917" s="58"/>
      <c r="AQ2917" s="58"/>
      <c r="AR2917" s="58"/>
      <c r="AS2917" s="58"/>
      <c r="AT2917" s="58"/>
      <c r="AU2917" s="58"/>
      <c r="AV2917" s="58"/>
      <c r="AW2917" s="56"/>
      <c r="AX2917" s="56"/>
      <c r="AY2917" s="56"/>
      <c r="AZ2917" s="56"/>
      <c r="BA2917" s="58"/>
      <c r="BB2917" s="58"/>
      <c r="BC2917" s="56"/>
      <c r="BD2917" s="56"/>
      <c r="BE2917" s="56"/>
      <c r="BF2917" s="56"/>
      <c r="BG2917" s="56"/>
      <c r="BH2917" s="56"/>
      <c r="BI2917" s="56"/>
      <c r="BJ2917" s="56"/>
      <c r="BK2917" s="56"/>
      <c r="BL2917" s="56"/>
      <c r="BM2917" s="56"/>
      <c r="BN2917" s="56"/>
      <c r="BO2917" s="56"/>
      <c r="BP2917" s="56"/>
      <c r="BQ2917" s="56"/>
      <c r="BR2917" s="56"/>
      <c r="BS2917" s="56"/>
      <c r="BT2917" s="56"/>
      <c r="BU2917" s="56"/>
      <c r="BV2917" s="56"/>
      <c r="BW2917" s="56"/>
      <c r="BX2917" s="56"/>
      <c r="BY2917" s="56"/>
      <c r="BZ2917" s="56"/>
      <c r="CA2917" s="56"/>
      <c r="CB2917" s="56"/>
      <c r="CC2917" s="56"/>
      <c r="CD2917" s="56"/>
      <c r="CE2917" s="56"/>
      <c r="CF2917" s="56"/>
      <c r="CG2917" s="56"/>
      <c r="CH2917" s="56"/>
      <c r="CI2917" s="56"/>
      <c r="CJ2917" s="56"/>
      <c r="CK2917" s="56"/>
      <c r="CL2917" s="56"/>
      <c r="CM2917" s="56"/>
      <c r="CN2917" s="56"/>
      <c r="CO2917" s="56"/>
      <c r="CP2917" s="56"/>
      <c r="CQ2917" s="56"/>
      <c r="CR2917" s="56"/>
      <c r="CS2917" s="58">
        <f>+AL2917+AT2917</f>
        <v>0</v>
      </c>
      <c r="CT2917" s="76">
        <f>+BA2917+BG2917+BM2917+BS2917+BY2917+CE2917+CK2917+CQ2917</f>
        <v>0</v>
      </c>
      <c r="CU2917" s="76">
        <f>+CS2917-CT2917</f>
        <v>0</v>
      </c>
      <c r="CV2917" s="81">
        <f>+AE2917-AL2917-AT2917</f>
        <v>920</v>
      </c>
      <c r="CW2917" s="56"/>
      <c r="CX2917" s="56"/>
      <c r="CY2917" s="56"/>
    </row>
    <row r="2918" spans="1:103" s="70" customFormat="1">
      <c r="A2918" s="56" t="s">
        <v>932</v>
      </c>
      <c r="B2918" s="13">
        <v>119</v>
      </c>
      <c r="C2918" s="15" t="s">
        <v>402</v>
      </c>
      <c r="D2918" s="15" t="s">
        <v>403</v>
      </c>
      <c r="E2918" s="13"/>
      <c r="F2918" s="13"/>
      <c r="G2918" s="13" t="s">
        <v>271</v>
      </c>
      <c r="H2918" s="13">
        <v>2</v>
      </c>
      <c r="I2918" s="55">
        <v>159.65</v>
      </c>
      <c r="J2918" s="55">
        <v>71455</v>
      </c>
      <c r="K2918" s="15">
        <v>0</v>
      </c>
      <c r="L2918" s="15" t="s">
        <v>41</v>
      </c>
      <c r="M2918" s="62" t="s">
        <v>14</v>
      </c>
      <c r="N2918" s="56" t="s">
        <v>188</v>
      </c>
      <c r="O2918" s="56" t="s">
        <v>929</v>
      </c>
      <c r="P2918" s="62" t="s">
        <v>14</v>
      </c>
      <c r="Q2918" s="86" t="s">
        <v>930</v>
      </c>
      <c r="R2918" s="56" t="s">
        <v>931</v>
      </c>
      <c r="S2918" s="56" t="s">
        <v>465</v>
      </c>
      <c r="T2918" s="57" t="s">
        <v>271</v>
      </c>
      <c r="U2918" s="57">
        <v>2</v>
      </c>
      <c r="V2918" s="125">
        <v>159.65</v>
      </c>
      <c r="W2918" s="125" t="s">
        <v>1017</v>
      </c>
      <c r="X2918" s="65">
        <v>45633</v>
      </c>
      <c r="Y2918" s="65">
        <v>45659</v>
      </c>
      <c r="Z2918" s="69" t="s">
        <v>1080</v>
      </c>
      <c r="AA2918" s="322">
        <v>48000</v>
      </c>
      <c r="AB2918" s="56">
        <v>48</v>
      </c>
      <c r="AC2918" s="56">
        <v>48</v>
      </c>
      <c r="AD2918" s="65">
        <v>47115</v>
      </c>
      <c r="AE2918" s="117">
        <v>760</v>
      </c>
      <c r="AF2918" s="117"/>
      <c r="AG2918" s="56"/>
      <c r="AH2918" s="56"/>
      <c r="AI2918" s="56"/>
      <c r="AJ2918" s="56"/>
      <c r="AK2918" s="56"/>
      <c r="AL2918" s="58"/>
      <c r="AM2918" s="58"/>
      <c r="AN2918" s="58"/>
      <c r="AO2918" s="58"/>
      <c r="AP2918" s="58"/>
      <c r="AQ2918" s="58"/>
      <c r="AR2918" s="58"/>
      <c r="AS2918" s="58"/>
      <c r="AT2918" s="58"/>
      <c r="AU2918" s="58"/>
      <c r="AV2918" s="58"/>
      <c r="AW2918" s="56"/>
      <c r="AX2918" s="56"/>
      <c r="AY2918" s="56"/>
      <c r="AZ2918" s="56"/>
      <c r="BA2918" s="58"/>
      <c r="BB2918" s="58"/>
      <c r="BC2918" s="56"/>
      <c r="BD2918" s="56"/>
      <c r="BE2918" s="56"/>
      <c r="BF2918" s="56"/>
      <c r="BG2918" s="56"/>
      <c r="BH2918" s="56"/>
      <c r="BI2918" s="56"/>
      <c r="BJ2918" s="56"/>
      <c r="BK2918" s="56"/>
      <c r="BL2918" s="56"/>
      <c r="BM2918" s="56"/>
      <c r="BN2918" s="56"/>
      <c r="BO2918" s="56"/>
      <c r="BP2918" s="56"/>
      <c r="BQ2918" s="56"/>
      <c r="BR2918" s="56"/>
      <c r="BS2918" s="56"/>
      <c r="BT2918" s="56"/>
      <c r="BU2918" s="56"/>
      <c r="BV2918" s="56"/>
      <c r="BW2918" s="56"/>
      <c r="BX2918" s="56"/>
      <c r="BY2918" s="56"/>
      <c r="BZ2918" s="56"/>
      <c r="CA2918" s="56"/>
      <c r="CB2918" s="56"/>
      <c r="CC2918" s="56"/>
      <c r="CD2918" s="56"/>
      <c r="CE2918" s="56"/>
      <c r="CF2918" s="56"/>
      <c r="CG2918" s="56"/>
      <c r="CH2918" s="56"/>
      <c r="CI2918" s="56"/>
      <c r="CJ2918" s="56"/>
      <c r="CK2918" s="56"/>
      <c r="CL2918" s="56"/>
      <c r="CM2918" s="56"/>
      <c r="CN2918" s="56"/>
      <c r="CO2918" s="56"/>
      <c r="CP2918" s="56"/>
      <c r="CQ2918" s="56"/>
      <c r="CR2918" s="56"/>
      <c r="CS2918" s="58">
        <f>+AL2918+AT2918</f>
        <v>0</v>
      </c>
      <c r="CT2918" s="76">
        <f>+BA2918+BG2918+BM2918+BS2918+BY2918+CE2918+CK2918+CQ2918</f>
        <v>0</v>
      </c>
      <c r="CU2918" s="76">
        <f>+CS2918-CT2918</f>
        <v>0</v>
      </c>
      <c r="CV2918" s="81">
        <f>+AE2918-AL2918-AT2918</f>
        <v>760</v>
      </c>
      <c r="CW2918" s="56"/>
      <c r="CX2918" s="56"/>
      <c r="CY2918" s="56"/>
    </row>
    <row r="2919" spans="1:103" s="70" customFormat="1">
      <c r="A2919" s="56" t="s">
        <v>932</v>
      </c>
      <c r="B2919" s="13">
        <v>119</v>
      </c>
      <c r="C2919" s="15" t="s">
        <v>402</v>
      </c>
      <c r="D2919" s="15" t="s">
        <v>403</v>
      </c>
      <c r="E2919" s="13"/>
      <c r="F2919" s="13"/>
      <c r="G2919" s="13" t="s">
        <v>271</v>
      </c>
      <c r="H2919" s="13">
        <v>2</v>
      </c>
      <c r="I2919" s="55">
        <v>159.65</v>
      </c>
      <c r="J2919" s="55">
        <v>71455</v>
      </c>
      <c r="K2919" s="15">
        <v>0</v>
      </c>
      <c r="L2919" s="15" t="s">
        <v>41</v>
      </c>
      <c r="M2919" s="62" t="s">
        <v>14</v>
      </c>
      <c r="N2919" s="56" t="s">
        <v>188</v>
      </c>
      <c r="O2919" s="56" t="s">
        <v>929</v>
      </c>
      <c r="P2919" s="56"/>
      <c r="Q2919" s="86"/>
      <c r="R2919" s="56"/>
      <c r="S2919" s="56" t="s">
        <v>936</v>
      </c>
      <c r="T2919" s="57"/>
      <c r="U2919" s="57"/>
      <c r="V2919" s="125"/>
      <c r="W2919" s="125" t="s">
        <v>1017</v>
      </c>
      <c r="X2919" s="65">
        <v>45633</v>
      </c>
      <c r="Y2919" s="65">
        <v>45659</v>
      </c>
      <c r="Z2919" s="69" t="s">
        <v>1080</v>
      </c>
      <c r="AA2919" s="322">
        <v>6000</v>
      </c>
      <c r="AB2919" s="56">
        <v>1</v>
      </c>
      <c r="AC2919" s="56">
        <v>1</v>
      </c>
      <c r="AD2919" s="65">
        <v>45659</v>
      </c>
      <c r="AE2919" s="117">
        <v>6000</v>
      </c>
      <c r="AF2919" s="117"/>
      <c r="AG2919" s="56" t="s">
        <v>441</v>
      </c>
      <c r="AH2919" s="65">
        <v>45659</v>
      </c>
      <c r="AI2919" s="65"/>
      <c r="AJ2919" s="65"/>
      <c r="AK2919" s="56" t="s">
        <v>937</v>
      </c>
      <c r="AL2919" s="58">
        <v>6000</v>
      </c>
      <c r="AM2919" s="58"/>
      <c r="AN2919" s="58" t="s">
        <v>1251</v>
      </c>
      <c r="AO2919" s="58"/>
      <c r="AP2919" s="58"/>
      <c r="AQ2919" s="58"/>
      <c r="AR2919" s="58"/>
      <c r="AS2919" s="58"/>
      <c r="AT2919" s="58"/>
      <c r="AU2919" s="58"/>
      <c r="AV2919" s="58"/>
      <c r="AW2919" s="65">
        <v>45657</v>
      </c>
      <c r="AX2919" s="56">
        <v>44054</v>
      </c>
      <c r="AY2919" s="184">
        <v>22560</v>
      </c>
      <c r="AZ2919" s="56">
        <v>3.76</v>
      </c>
      <c r="BA2919" s="58">
        <f>+AY2919/AZ2919</f>
        <v>6000</v>
      </c>
      <c r="BB2919" s="58"/>
      <c r="BC2919" s="56"/>
      <c r="BD2919" s="56"/>
      <c r="BE2919" s="56"/>
      <c r="BF2919" s="56"/>
      <c r="BG2919" s="56"/>
      <c r="BH2919" s="56"/>
      <c r="BI2919" s="56"/>
      <c r="BJ2919" s="56"/>
      <c r="BK2919" s="56"/>
      <c r="BL2919" s="56"/>
      <c r="BM2919" s="56"/>
      <c r="BN2919" s="56"/>
      <c r="BO2919" s="56"/>
      <c r="BP2919" s="56"/>
      <c r="BQ2919" s="56"/>
      <c r="BR2919" s="56"/>
      <c r="BS2919" s="56"/>
      <c r="BT2919" s="56"/>
      <c r="BU2919" s="56"/>
      <c r="BV2919" s="56"/>
      <c r="BW2919" s="56"/>
      <c r="BX2919" s="56"/>
      <c r="BY2919" s="56"/>
      <c r="BZ2919" s="56"/>
      <c r="CA2919" s="56"/>
      <c r="CB2919" s="56"/>
      <c r="CC2919" s="56"/>
      <c r="CD2919" s="56"/>
      <c r="CE2919" s="56"/>
      <c r="CF2919" s="56"/>
      <c r="CG2919" s="56"/>
      <c r="CH2919" s="56"/>
      <c r="CI2919" s="56"/>
      <c r="CJ2919" s="56"/>
      <c r="CK2919" s="56"/>
      <c r="CL2919" s="56"/>
      <c r="CM2919" s="56"/>
      <c r="CN2919" s="56"/>
      <c r="CO2919" s="56"/>
      <c r="CP2919" s="56"/>
      <c r="CQ2919" s="56"/>
      <c r="CR2919" s="56"/>
      <c r="CS2919" s="58">
        <f>+AL2919+AT2919</f>
        <v>6000</v>
      </c>
      <c r="CT2919" s="76">
        <f>+BA2919+BG2919+BM2919+BS2919+BY2919+CE2919+CK2919+CQ2919</f>
        <v>6000</v>
      </c>
      <c r="CU2919" s="76">
        <f>+CS2919-CT2919</f>
        <v>0</v>
      </c>
      <c r="CV2919" s="81">
        <f>+AE2919-AL2919-AT2919</f>
        <v>0</v>
      </c>
      <c r="CW2919" s="56"/>
      <c r="CX2919" s="56"/>
      <c r="CY2919" s="56"/>
    </row>
    <row r="2920" spans="1:103" s="70" customFormat="1">
      <c r="A2920" s="56" t="s">
        <v>938</v>
      </c>
      <c r="B2920" s="13">
        <v>114</v>
      </c>
      <c r="C2920" s="15" t="s">
        <v>402</v>
      </c>
      <c r="D2920" s="15" t="s">
        <v>403</v>
      </c>
      <c r="E2920" s="13"/>
      <c r="F2920" s="13"/>
      <c r="G2920" s="13" t="s">
        <v>270</v>
      </c>
      <c r="H2920" s="13">
        <v>4</v>
      </c>
      <c r="I2920" s="55">
        <v>127.4</v>
      </c>
      <c r="J2920" s="55">
        <v>43529</v>
      </c>
      <c r="K2920" s="15">
        <v>0</v>
      </c>
      <c r="L2920" s="15" t="s">
        <v>41</v>
      </c>
      <c r="M2920" s="62" t="s">
        <v>14</v>
      </c>
      <c r="N2920" s="56" t="s">
        <v>189</v>
      </c>
      <c r="O2920" s="56" t="s">
        <v>939</v>
      </c>
      <c r="P2920" s="56"/>
      <c r="Q2920" s="86"/>
      <c r="R2920" s="56"/>
      <c r="S2920" s="56" t="s">
        <v>465</v>
      </c>
      <c r="T2920" s="57" t="s">
        <v>270</v>
      </c>
      <c r="U2920" s="57">
        <v>4</v>
      </c>
      <c r="V2920" s="125">
        <v>127.4</v>
      </c>
      <c r="W2920" s="125" t="s">
        <v>1017</v>
      </c>
      <c r="X2920" s="65">
        <v>45679</v>
      </c>
      <c r="Y2920" s="65">
        <v>45690</v>
      </c>
      <c r="Z2920" s="69" t="s">
        <v>1080</v>
      </c>
      <c r="AA2920" s="322">
        <v>45000</v>
      </c>
      <c r="AB2920" s="56">
        <v>48</v>
      </c>
      <c r="AC2920" s="56">
        <v>0</v>
      </c>
      <c r="AD2920" s="65">
        <v>45680</v>
      </c>
      <c r="AE2920" s="117">
        <v>806</v>
      </c>
      <c r="AF2920" s="117"/>
      <c r="AG2920" s="56" t="s">
        <v>441</v>
      </c>
      <c r="AH2920" s="65">
        <v>45680</v>
      </c>
      <c r="AI2920" s="65"/>
      <c r="AJ2920" s="65"/>
      <c r="AK2920" s="56" t="s">
        <v>940</v>
      </c>
      <c r="AL2920" s="58">
        <v>806</v>
      </c>
      <c r="AM2920" s="58"/>
      <c r="AN2920" s="58" t="s">
        <v>1232</v>
      </c>
      <c r="AO2920" s="58"/>
      <c r="AP2920" s="58"/>
      <c r="AQ2920" s="58"/>
      <c r="AR2920" s="58"/>
      <c r="AS2920" s="58"/>
      <c r="AT2920" s="58"/>
      <c r="AU2920" s="58"/>
      <c r="AV2920" s="58"/>
      <c r="AW2920" s="103">
        <v>45680</v>
      </c>
      <c r="AX2920" s="97">
        <v>277102</v>
      </c>
      <c r="AY2920" s="97">
        <v>3000</v>
      </c>
      <c r="AZ2920" s="97">
        <v>3.72</v>
      </c>
      <c r="BA2920" s="101">
        <f>+AY2920/AZ2920</f>
        <v>806.45161290322574</v>
      </c>
      <c r="BB2920" s="101"/>
      <c r="BC2920" s="97"/>
      <c r="BD2920" s="97"/>
      <c r="BE2920" s="97"/>
      <c r="BF2920" s="97"/>
      <c r="BG2920" s="97"/>
      <c r="BH2920" s="97"/>
      <c r="BI2920" s="56"/>
      <c r="BJ2920" s="56"/>
      <c r="BK2920" s="56"/>
      <c r="BL2920" s="56"/>
      <c r="BM2920" s="56"/>
      <c r="BN2920" s="56"/>
      <c r="BO2920" s="56"/>
      <c r="BP2920" s="56"/>
      <c r="BQ2920" s="56"/>
      <c r="BR2920" s="56"/>
      <c r="BS2920" s="56"/>
      <c r="BT2920" s="56"/>
      <c r="BU2920" s="56"/>
      <c r="BV2920" s="56"/>
      <c r="BW2920" s="56"/>
      <c r="BX2920" s="56"/>
      <c r="BY2920" s="56"/>
      <c r="BZ2920" s="56"/>
      <c r="CA2920" s="56"/>
      <c r="CB2920" s="56"/>
      <c r="CC2920" s="56"/>
      <c r="CD2920" s="56"/>
      <c r="CE2920" s="56"/>
      <c r="CF2920" s="56"/>
      <c r="CG2920" s="56"/>
      <c r="CH2920" s="56"/>
      <c r="CI2920" s="56"/>
      <c r="CJ2920" s="56"/>
      <c r="CK2920" s="56"/>
      <c r="CL2920" s="56"/>
      <c r="CM2920" s="56"/>
      <c r="CN2920" s="56"/>
      <c r="CO2920" s="56"/>
      <c r="CP2920" s="56"/>
      <c r="CQ2920" s="56"/>
      <c r="CR2920" s="56"/>
      <c r="CS2920" s="58">
        <f>+AL2920+AT2920</f>
        <v>806</v>
      </c>
      <c r="CT2920" s="76">
        <f>+BA2920+BG2920+BM2920+BS2920+BY2920+CE2920+CK2920+CQ2920</f>
        <v>806.45161290322574</v>
      </c>
      <c r="CU2920" s="76">
        <f>+CS2920-CT2920</f>
        <v>-0.45161290322573677</v>
      </c>
      <c r="CV2920" s="81">
        <f>+AE2920-AL2920-AT2920</f>
        <v>0</v>
      </c>
      <c r="CW2920" s="56"/>
      <c r="CX2920" s="56"/>
      <c r="CY2920" s="56"/>
    </row>
    <row r="2921" spans="1:103" s="70" customFormat="1">
      <c r="A2921" s="56" t="s">
        <v>938</v>
      </c>
      <c r="B2921" s="13">
        <v>114</v>
      </c>
      <c r="C2921" s="15" t="s">
        <v>402</v>
      </c>
      <c r="D2921" s="15" t="s">
        <v>403</v>
      </c>
      <c r="E2921" s="13"/>
      <c r="F2921" s="13"/>
      <c r="G2921" s="13" t="s">
        <v>270</v>
      </c>
      <c r="H2921" s="13">
        <v>4</v>
      </c>
      <c r="I2921" s="55">
        <v>127.4</v>
      </c>
      <c r="J2921" s="55">
        <v>43529</v>
      </c>
      <c r="K2921" s="15">
        <v>0</v>
      </c>
      <c r="L2921" s="15" t="s">
        <v>41</v>
      </c>
      <c r="M2921" s="62" t="s">
        <v>14</v>
      </c>
      <c r="N2921" s="56">
        <v>77684541</v>
      </c>
      <c r="O2921" s="56" t="s">
        <v>939</v>
      </c>
      <c r="P2921" s="56"/>
      <c r="Q2921" s="86"/>
      <c r="R2921" s="56"/>
      <c r="S2921" s="56" t="s">
        <v>465</v>
      </c>
      <c r="T2921" s="57" t="s">
        <v>270</v>
      </c>
      <c r="U2921" s="57">
        <v>4</v>
      </c>
      <c r="V2921" s="125">
        <v>127.4</v>
      </c>
      <c r="W2921" s="125" t="s">
        <v>1017</v>
      </c>
      <c r="X2921" s="65">
        <v>45679</v>
      </c>
      <c r="Y2921" s="65">
        <v>45690</v>
      </c>
      <c r="Z2921" s="69" t="s">
        <v>1080</v>
      </c>
      <c r="AA2921" s="322">
        <v>45000</v>
      </c>
      <c r="AB2921" s="56">
        <v>48</v>
      </c>
      <c r="AC2921" s="56">
        <v>0</v>
      </c>
      <c r="AD2921" s="65">
        <v>45680</v>
      </c>
      <c r="AE2921" s="117">
        <v>806</v>
      </c>
      <c r="AF2921" s="117"/>
      <c r="AG2921" s="56" t="s">
        <v>441</v>
      </c>
      <c r="AH2921" s="65">
        <v>45690</v>
      </c>
      <c r="AI2921" s="65"/>
      <c r="AJ2921" s="65"/>
      <c r="AK2921" s="56" t="s">
        <v>941</v>
      </c>
      <c r="AL2921" s="58">
        <v>806</v>
      </c>
      <c r="AM2921" s="58"/>
      <c r="AN2921" s="58" t="s">
        <v>1234</v>
      </c>
      <c r="AO2921" s="58"/>
      <c r="AP2921" s="58"/>
      <c r="AQ2921" s="58"/>
      <c r="AR2921" s="58"/>
      <c r="AS2921" s="58"/>
      <c r="AT2921" s="58"/>
      <c r="AU2921" s="58"/>
      <c r="AV2921" s="58"/>
      <c r="AW2921" s="103">
        <v>45679</v>
      </c>
      <c r="AX2921" s="97">
        <v>845384</v>
      </c>
      <c r="AY2921" s="97">
        <v>1000</v>
      </c>
      <c r="AZ2921" s="97">
        <v>3.72</v>
      </c>
      <c r="BA2921" s="101">
        <f>+AY2921/AZ2921</f>
        <v>268.81720430107526</v>
      </c>
      <c r="BB2921" s="101"/>
      <c r="BC2921" s="103">
        <v>45680</v>
      </c>
      <c r="BD2921" s="97">
        <v>258922</v>
      </c>
      <c r="BE2921" s="97">
        <v>2000</v>
      </c>
      <c r="BF2921" s="97">
        <v>3.72</v>
      </c>
      <c r="BG2921" s="101">
        <f>+BE2921/BF2921</f>
        <v>537.63440860215053</v>
      </c>
      <c r="BH2921" s="101"/>
      <c r="BI2921" s="56"/>
      <c r="BJ2921" s="56"/>
      <c r="BK2921" s="56"/>
      <c r="BL2921" s="56"/>
      <c r="BM2921" s="56"/>
      <c r="BN2921" s="56"/>
      <c r="BO2921" s="56"/>
      <c r="BP2921" s="56"/>
      <c r="BQ2921" s="56"/>
      <c r="BR2921" s="56"/>
      <c r="BS2921" s="56"/>
      <c r="BT2921" s="56"/>
      <c r="BU2921" s="56"/>
      <c r="BV2921" s="56"/>
      <c r="BW2921" s="56"/>
      <c r="BX2921" s="56"/>
      <c r="BY2921" s="56"/>
      <c r="BZ2921" s="56"/>
      <c r="CA2921" s="56"/>
      <c r="CB2921" s="56"/>
      <c r="CC2921" s="56"/>
      <c r="CD2921" s="56"/>
      <c r="CE2921" s="56"/>
      <c r="CF2921" s="56"/>
      <c r="CG2921" s="56"/>
      <c r="CH2921" s="56"/>
      <c r="CI2921" s="56"/>
      <c r="CJ2921" s="56"/>
      <c r="CK2921" s="56"/>
      <c r="CL2921" s="56"/>
      <c r="CM2921" s="56"/>
      <c r="CN2921" s="56"/>
      <c r="CO2921" s="56"/>
      <c r="CP2921" s="56"/>
      <c r="CQ2921" s="56"/>
      <c r="CR2921" s="56"/>
      <c r="CS2921" s="58">
        <f>+AL2921+AT2921</f>
        <v>806</v>
      </c>
      <c r="CT2921" s="76">
        <f>+BA2921+BG2921+BM2921+BS2921+BY2921+CE2921+CK2921+CQ2921</f>
        <v>806.45161290322585</v>
      </c>
      <c r="CU2921" s="76">
        <f>+CS2921-CT2921</f>
        <v>-0.45161290322585046</v>
      </c>
      <c r="CV2921" s="81">
        <f>+AE2921-AL2921-AT2921</f>
        <v>0</v>
      </c>
      <c r="CW2921" s="56"/>
      <c r="CX2921" s="56"/>
      <c r="CY2921" s="56"/>
    </row>
    <row r="2922" spans="1:103" s="70" customFormat="1">
      <c r="A2922" s="56" t="s">
        <v>938</v>
      </c>
      <c r="B2922" s="13">
        <v>114</v>
      </c>
      <c r="C2922" s="15" t="s">
        <v>402</v>
      </c>
      <c r="D2922" s="15" t="s">
        <v>403</v>
      </c>
      <c r="E2922" s="13"/>
      <c r="F2922" s="13"/>
      <c r="G2922" s="13" t="s">
        <v>270</v>
      </c>
      <c r="H2922" s="13">
        <v>4</v>
      </c>
      <c r="I2922" s="55">
        <v>127.4</v>
      </c>
      <c r="J2922" s="55">
        <v>43529</v>
      </c>
      <c r="K2922" s="15">
        <v>0</v>
      </c>
      <c r="L2922" s="15" t="s">
        <v>41</v>
      </c>
      <c r="M2922" s="62" t="s">
        <v>14</v>
      </c>
      <c r="N2922" s="56" t="s">
        <v>189</v>
      </c>
      <c r="O2922" s="56" t="s">
        <v>939</v>
      </c>
      <c r="P2922" s="56"/>
      <c r="Q2922" s="86"/>
      <c r="R2922" s="56"/>
      <c r="S2922" s="56" t="s">
        <v>465</v>
      </c>
      <c r="T2922" s="57" t="s">
        <v>270</v>
      </c>
      <c r="U2922" s="57">
        <v>4</v>
      </c>
      <c r="V2922" s="125">
        <v>127.4</v>
      </c>
      <c r="W2922" s="125" t="s">
        <v>1017</v>
      </c>
      <c r="X2922" s="65">
        <v>45679</v>
      </c>
      <c r="Y2922" s="65">
        <v>45690</v>
      </c>
      <c r="Z2922" s="69" t="s">
        <v>1080</v>
      </c>
      <c r="AA2922" s="322">
        <v>45000</v>
      </c>
      <c r="AB2922" s="56">
        <v>48</v>
      </c>
      <c r="AC2922" s="56">
        <v>0</v>
      </c>
      <c r="AD2922" s="65">
        <v>45685</v>
      </c>
      <c r="AE2922" s="117">
        <v>6451</v>
      </c>
      <c r="AF2922" s="117"/>
      <c r="AG2922" s="56" t="s">
        <v>441</v>
      </c>
      <c r="AH2922" s="65">
        <v>45685</v>
      </c>
      <c r="AI2922" s="65"/>
      <c r="AJ2922" s="65"/>
      <c r="AK2922" s="56" t="s">
        <v>942</v>
      </c>
      <c r="AL2922" s="58">
        <v>6451</v>
      </c>
      <c r="AM2922" s="58"/>
      <c r="AN2922" s="76" t="s">
        <v>1233</v>
      </c>
      <c r="AO2922" s="58"/>
      <c r="AP2922" s="58"/>
      <c r="AQ2922" s="58"/>
      <c r="AR2922" s="58"/>
      <c r="AS2922" s="58"/>
      <c r="AT2922" s="58"/>
      <c r="AU2922" s="58"/>
      <c r="AV2922" s="58"/>
      <c r="AW2922" s="103">
        <v>45685</v>
      </c>
      <c r="AX2922" s="102">
        <v>44800</v>
      </c>
      <c r="AY2922" s="162">
        <v>24000</v>
      </c>
      <c r="AZ2922" s="97">
        <v>3.72</v>
      </c>
      <c r="BA2922" s="101">
        <f>+AY2922/AZ2922</f>
        <v>6451.6129032258059</v>
      </c>
      <c r="BB2922" s="101"/>
      <c r="BC2922" s="97"/>
      <c r="BD2922" s="97"/>
      <c r="BE2922" s="97"/>
      <c r="BF2922" s="97"/>
      <c r="BG2922" s="97"/>
      <c r="BH2922" s="97"/>
      <c r="BI2922" s="56"/>
      <c r="BJ2922" s="56"/>
      <c r="BK2922" s="56"/>
      <c r="BL2922" s="56"/>
      <c r="BM2922" s="56"/>
      <c r="BN2922" s="56"/>
      <c r="BO2922" s="56"/>
      <c r="BP2922" s="56"/>
      <c r="BQ2922" s="56"/>
      <c r="BR2922" s="56"/>
      <c r="BS2922" s="56"/>
      <c r="BT2922" s="56"/>
      <c r="BU2922" s="56"/>
      <c r="BV2922" s="56"/>
      <c r="BW2922" s="56"/>
      <c r="BX2922" s="56"/>
      <c r="BY2922" s="56"/>
      <c r="BZ2922" s="56"/>
      <c r="CA2922" s="56"/>
      <c r="CB2922" s="56"/>
      <c r="CC2922" s="56"/>
      <c r="CD2922" s="56"/>
      <c r="CE2922" s="56"/>
      <c r="CF2922" s="56"/>
      <c r="CG2922" s="56"/>
      <c r="CH2922" s="56"/>
      <c r="CI2922" s="56"/>
      <c r="CJ2922" s="56"/>
      <c r="CK2922" s="56"/>
      <c r="CL2922" s="56"/>
      <c r="CM2922" s="56"/>
      <c r="CN2922" s="56"/>
      <c r="CO2922" s="56"/>
      <c r="CP2922" s="56"/>
      <c r="CQ2922" s="56"/>
      <c r="CR2922" s="56"/>
      <c r="CS2922" s="58">
        <f>+AL2922+AT2922</f>
        <v>6451</v>
      </c>
      <c r="CT2922" s="76">
        <f>+BA2922+BG2922+BM2922+BS2922+BY2922+CE2922+CK2922+CQ2922</f>
        <v>6451.6129032258059</v>
      </c>
      <c r="CU2922" s="76">
        <f>+CS2922-CT2922</f>
        <v>-0.61290322580589418</v>
      </c>
      <c r="CV2922" s="81">
        <f>+AE2922-AL2922-AT2922</f>
        <v>0</v>
      </c>
      <c r="CW2922" s="56"/>
      <c r="CX2922" s="56"/>
      <c r="CY2922" s="56"/>
    </row>
    <row r="2923" spans="1:103" s="70" customFormat="1">
      <c r="A2923" s="56" t="s">
        <v>938</v>
      </c>
      <c r="B2923" s="13">
        <v>114</v>
      </c>
      <c r="C2923" s="15" t="s">
        <v>402</v>
      </c>
      <c r="D2923" s="15" t="s">
        <v>403</v>
      </c>
      <c r="E2923" s="13"/>
      <c r="F2923" s="13"/>
      <c r="G2923" s="13" t="s">
        <v>270</v>
      </c>
      <c r="H2923" s="13">
        <v>4</v>
      </c>
      <c r="I2923" s="55">
        <v>127.4</v>
      </c>
      <c r="J2923" s="55">
        <v>43529</v>
      </c>
      <c r="K2923" s="15">
        <v>0</v>
      </c>
      <c r="L2923" s="15" t="s">
        <v>41</v>
      </c>
      <c r="M2923" s="62" t="s">
        <v>14</v>
      </c>
      <c r="N2923" s="56" t="s">
        <v>189</v>
      </c>
      <c r="O2923" s="56" t="s">
        <v>939</v>
      </c>
      <c r="P2923" s="56"/>
      <c r="Q2923" s="86"/>
      <c r="R2923" s="56"/>
      <c r="S2923" s="56" t="s">
        <v>465</v>
      </c>
      <c r="T2923" s="57" t="s">
        <v>270</v>
      </c>
      <c r="U2923" s="57">
        <v>4</v>
      </c>
      <c r="V2923" s="125">
        <v>127.4</v>
      </c>
      <c r="W2923" s="125" t="s">
        <v>1017</v>
      </c>
      <c r="X2923" s="65">
        <v>45679</v>
      </c>
      <c r="Y2923" s="65">
        <v>45690</v>
      </c>
      <c r="Z2923" s="69" t="s">
        <v>1080</v>
      </c>
      <c r="AA2923" s="322">
        <v>45000</v>
      </c>
      <c r="AB2923" s="56">
        <v>48</v>
      </c>
      <c r="AC2923" s="56">
        <v>0</v>
      </c>
      <c r="AD2923" s="65">
        <v>45690</v>
      </c>
      <c r="AE2923" s="117">
        <v>6989.25</v>
      </c>
      <c r="AF2923" s="117"/>
      <c r="AG2923" s="56" t="s">
        <v>441</v>
      </c>
      <c r="AH2923" s="65">
        <v>45690</v>
      </c>
      <c r="AI2923" s="65"/>
      <c r="AJ2923" s="65"/>
      <c r="AK2923" s="56" t="s">
        <v>943</v>
      </c>
      <c r="AL2923" s="58">
        <v>6989.25</v>
      </c>
      <c r="AM2923" s="58"/>
      <c r="AN2923" s="76" t="s">
        <v>1235</v>
      </c>
      <c r="AO2923" s="58"/>
      <c r="AP2923" s="58"/>
      <c r="AQ2923" s="58"/>
      <c r="AR2923" s="58"/>
      <c r="AS2923" s="58"/>
      <c r="AT2923" s="58"/>
      <c r="AU2923" s="58"/>
      <c r="AV2923" s="58"/>
      <c r="AW2923" s="103">
        <v>45690</v>
      </c>
      <c r="AX2923" s="102">
        <v>45052</v>
      </c>
      <c r="AY2923" s="162">
        <v>26000</v>
      </c>
      <c r="AZ2923" s="97">
        <v>3.72</v>
      </c>
      <c r="BA2923" s="101">
        <f>+AY2923/AZ2923</f>
        <v>6989.2473118279568</v>
      </c>
      <c r="BB2923" s="101"/>
      <c r="BC2923" s="97"/>
      <c r="BD2923" s="97"/>
      <c r="BE2923" s="97"/>
      <c r="BF2923" s="97"/>
      <c r="BG2923" s="97"/>
      <c r="BH2923" s="97"/>
      <c r="BI2923" s="56"/>
      <c r="BJ2923" s="56"/>
      <c r="BK2923" s="56"/>
      <c r="BL2923" s="56"/>
      <c r="BM2923" s="56"/>
      <c r="BN2923" s="56"/>
      <c r="BO2923" s="56"/>
      <c r="BP2923" s="56"/>
      <c r="BQ2923" s="56"/>
      <c r="BR2923" s="56"/>
      <c r="BS2923" s="56"/>
      <c r="BT2923" s="56"/>
      <c r="BU2923" s="56"/>
      <c r="BV2923" s="56"/>
      <c r="BW2923" s="56"/>
      <c r="BX2923" s="56"/>
      <c r="BY2923" s="56"/>
      <c r="BZ2923" s="56"/>
      <c r="CA2923" s="56"/>
      <c r="CB2923" s="56"/>
      <c r="CC2923" s="56"/>
      <c r="CD2923" s="56"/>
      <c r="CE2923" s="56"/>
      <c r="CF2923" s="56"/>
      <c r="CG2923" s="56"/>
      <c r="CH2923" s="56"/>
      <c r="CI2923" s="56"/>
      <c r="CJ2923" s="56"/>
      <c r="CK2923" s="56"/>
      <c r="CL2923" s="56"/>
      <c r="CM2923" s="56"/>
      <c r="CN2923" s="56"/>
      <c r="CO2923" s="56"/>
      <c r="CP2923" s="56"/>
      <c r="CQ2923" s="56"/>
      <c r="CR2923" s="56"/>
      <c r="CS2923" s="58">
        <f>+AL2923+AT2923</f>
        <v>6989.25</v>
      </c>
      <c r="CT2923" s="76">
        <f>+BA2923+BG2923+BM2923+BS2923+BY2923+CE2923+CK2923+CQ2923</f>
        <v>6989.2473118279568</v>
      </c>
      <c r="CU2923" s="76">
        <f>+CS2923-CT2923</f>
        <v>2.6881720432356815E-3</v>
      </c>
      <c r="CV2923" s="81">
        <f>+AE2923-AL2923-AT2923</f>
        <v>0</v>
      </c>
      <c r="CW2923" s="56"/>
      <c r="CX2923" s="56"/>
      <c r="CY2923" s="56"/>
    </row>
    <row r="2924" spans="1:103" s="70" customFormat="1">
      <c r="A2924" s="56" t="s">
        <v>938</v>
      </c>
      <c r="B2924" s="13">
        <v>114</v>
      </c>
      <c r="C2924" s="15" t="s">
        <v>402</v>
      </c>
      <c r="D2924" s="15" t="s">
        <v>403</v>
      </c>
      <c r="E2924" s="13"/>
      <c r="F2924" s="13"/>
      <c r="G2924" s="13" t="s">
        <v>270</v>
      </c>
      <c r="H2924" s="13">
        <v>4</v>
      </c>
      <c r="I2924" s="55">
        <v>127.4</v>
      </c>
      <c r="J2924" s="55">
        <v>43529</v>
      </c>
      <c r="K2924" s="15">
        <v>0</v>
      </c>
      <c r="L2924" s="15" t="s">
        <v>41</v>
      </c>
      <c r="M2924" s="62" t="s">
        <v>14</v>
      </c>
      <c r="N2924" s="56" t="s">
        <v>189</v>
      </c>
      <c r="O2924" s="56" t="s">
        <v>939</v>
      </c>
      <c r="P2924" s="56"/>
      <c r="Q2924" s="86"/>
      <c r="R2924" s="56"/>
      <c r="S2924" s="56" t="s">
        <v>465</v>
      </c>
      <c r="T2924" s="57" t="s">
        <v>270</v>
      </c>
      <c r="U2924" s="57">
        <v>4</v>
      </c>
      <c r="V2924" s="125">
        <v>127.4</v>
      </c>
      <c r="W2924" s="125" t="s">
        <v>1017</v>
      </c>
      <c r="X2924" s="65">
        <v>45679</v>
      </c>
      <c r="Y2924" s="65">
        <v>45690</v>
      </c>
      <c r="Z2924" s="69" t="s">
        <v>1080</v>
      </c>
      <c r="AA2924" s="322">
        <v>45000</v>
      </c>
      <c r="AB2924" s="56">
        <v>48</v>
      </c>
      <c r="AC2924" s="56">
        <v>1</v>
      </c>
      <c r="AD2924" s="65">
        <v>45781</v>
      </c>
      <c r="AE2924" s="117">
        <v>623.91999999999996</v>
      </c>
      <c r="AF2924" s="117"/>
      <c r="AG2924" s="56" t="s">
        <v>441</v>
      </c>
      <c r="AH2924" s="65">
        <v>45916</v>
      </c>
      <c r="AI2924" s="65"/>
      <c r="AJ2924" s="65"/>
      <c r="AK2924" s="56" t="s">
        <v>1227</v>
      </c>
      <c r="AL2924" s="58">
        <v>623.91999999999996</v>
      </c>
      <c r="AM2924" s="58"/>
      <c r="AN2924" s="58" t="s">
        <v>1236</v>
      </c>
      <c r="AO2924" s="58"/>
      <c r="AP2924" s="58"/>
      <c r="AQ2924" s="58"/>
      <c r="AR2924" s="58"/>
      <c r="AS2924" s="58"/>
      <c r="AT2924" s="58"/>
      <c r="AU2924" s="58"/>
      <c r="AV2924" s="58"/>
      <c r="AW2924" s="103">
        <v>45916</v>
      </c>
      <c r="AX2924" s="102">
        <v>4728</v>
      </c>
      <c r="AY2924" s="97"/>
      <c r="AZ2924" s="97"/>
      <c r="BA2924" s="58">
        <v>623.91999999999996</v>
      </c>
      <c r="BB2924" s="101"/>
      <c r="BC2924" s="97"/>
      <c r="BD2924" s="97"/>
      <c r="BE2924" s="97"/>
      <c r="BF2924" s="97"/>
      <c r="BG2924" s="97"/>
      <c r="BH2924" s="97"/>
      <c r="BI2924" s="56"/>
      <c r="BJ2924" s="56"/>
      <c r="BK2924" s="56"/>
      <c r="BL2924" s="56"/>
      <c r="BM2924" s="56"/>
      <c r="BN2924" s="56"/>
      <c r="BO2924" s="56"/>
      <c r="BP2924" s="56"/>
      <c r="BQ2924" s="56"/>
      <c r="BR2924" s="56"/>
      <c r="BS2924" s="56"/>
      <c r="BT2924" s="56"/>
      <c r="BU2924" s="56"/>
      <c r="BV2924" s="56"/>
      <c r="BW2924" s="56"/>
      <c r="BX2924" s="56"/>
      <c r="BY2924" s="56"/>
      <c r="BZ2924" s="56"/>
      <c r="CA2924" s="56"/>
      <c r="CB2924" s="56"/>
      <c r="CC2924" s="56"/>
      <c r="CD2924" s="56"/>
      <c r="CE2924" s="56"/>
      <c r="CF2924" s="56"/>
      <c r="CG2924" s="56"/>
      <c r="CH2924" s="56"/>
      <c r="CI2924" s="56"/>
      <c r="CJ2924" s="56"/>
      <c r="CK2924" s="56"/>
      <c r="CL2924" s="56"/>
      <c r="CM2924" s="56"/>
      <c r="CN2924" s="56"/>
      <c r="CO2924" s="56"/>
      <c r="CP2924" s="56"/>
      <c r="CQ2924" s="56"/>
      <c r="CR2924" s="56"/>
      <c r="CS2924" s="58">
        <f>+AL2924+AT2924</f>
        <v>623.91999999999996</v>
      </c>
      <c r="CT2924" s="76">
        <f>+BA2924+BG2924+BM2924+BS2924+BY2924+CE2924+CK2924+CQ2924</f>
        <v>623.91999999999996</v>
      </c>
      <c r="CU2924" s="76">
        <f>+CS2924-CT2924</f>
        <v>0</v>
      </c>
      <c r="CV2924" s="81">
        <f>+AE2924-AL2924-AT2924</f>
        <v>0</v>
      </c>
      <c r="CW2924" s="56"/>
      <c r="CX2924" s="56"/>
      <c r="CY2924" s="70" t="s">
        <v>3819</v>
      </c>
    </row>
    <row r="2925" spans="1:103" s="70" customFormat="1">
      <c r="A2925" s="56" t="s">
        <v>938</v>
      </c>
      <c r="B2925" s="13">
        <v>114</v>
      </c>
      <c r="C2925" s="15" t="s">
        <v>402</v>
      </c>
      <c r="D2925" s="15" t="s">
        <v>403</v>
      </c>
      <c r="E2925" s="13"/>
      <c r="F2925" s="13"/>
      <c r="G2925" s="13" t="s">
        <v>270</v>
      </c>
      <c r="H2925" s="13">
        <v>4</v>
      </c>
      <c r="I2925" s="55">
        <v>127.4</v>
      </c>
      <c r="J2925" s="55">
        <v>43529</v>
      </c>
      <c r="K2925" s="15">
        <v>0</v>
      </c>
      <c r="L2925" s="15" t="s">
        <v>41</v>
      </c>
      <c r="M2925" s="62" t="s">
        <v>14</v>
      </c>
      <c r="N2925" s="56" t="s">
        <v>189</v>
      </c>
      <c r="O2925" s="56" t="s">
        <v>939</v>
      </c>
      <c r="P2925" s="56"/>
      <c r="Q2925" s="86"/>
      <c r="R2925" s="56"/>
      <c r="S2925" s="56" t="s">
        <v>465</v>
      </c>
      <c r="T2925" s="57" t="s">
        <v>270</v>
      </c>
      <c r="U2925" s="57">
        <v>4</v>
      </c>
      <c r="V2925" s="125">
        <v>127.4</v>
      </c>
      <c r="W2925" s="125" t="s">
        <v>1017</v>
      </c>
      <c r="X2925" s="65">
        <v>45679</v>
      </c>
      <c r="Y2925" s="65">
        <v>45690</v>
      </c>
      <c r="Z2925" s="69" t="s">
        <v>1080</v>
      </c>
      <c r="AA2925" s="322">
        <v>45000</v>
      </c>
      <c r="AB2925" s="56">
        <v>48</v>
      </c>
      <c r="AC2925" s="56">
        <v>2</v>
      </c>
      <c r="AD2925" s="65">
        <v>45812</v>
      </c>
      <c r="AE2925" s="117">
        <v>623.91999999999996</v>
      </c>
      <c r="AF2925" s="117"/>
      <c r="AG2925" s="56" t="s">
        <v>441</v>
      </c>
      <c r="AH2925" s="65">
        <v>45916</v>
      </c>
      <c r="AI2925" s="65"/>
      <c r="AJ2925" s="65"/>
      <c r="AK2925" s="56" t="s">
        <v>1228</v>
      </c>
      <c r="AL2925" s="58">
        <v>623.91999999999996</v>
      </c>
      <c r="AM2925" s="58"/>
      <c r="AN2925" s="58" t="s">
        <v>1237</v>
      </c>
      <c r="AO2925" s="58"/>
      <c r="AP2925" s="58"/>
      <c r="AQ2925" s="58"/>
      <c r="AR2925" s="58"/>
      <c r="AS2925" s="58"/>
      <c r="AT2925" s="58"/>
      <c r="AU2925" s="58"/>
      <c r="AV2925" s="58"/>
      <c r="AW2925" s="103">
        <v>45916</v>
      </c>
      <c r="AX2925" s="102">
        <v>4728</v>
      </c>
      <c r="AY2925" s="97"/>
      <c r="AZ2925" s="97"/>
      <c r="BA2925" s="58">
        <v>623.91999999999996</v>
      </c>
      <c r="BB2925" s="58"/>
      <c r="BC2925" s="56"/>
      <c r="BD2925" s="56"/>
      <c r="BE2925" s="56"/>
      <c r="BF2925" s="56"/>
      <c r="BG2925" s="56"/>
      <c r="BH2925" s="56"/>
      <c r="BI2925" s="56"/>
      <c r="BJ2925" s="56"/>
      <c r="BK2925" s="56"/>
      <c r="BL2925" s="56"/>
      <c r="BM2925" s="56"/>
      <c r="BN2925" s="56"/>
      <c r="BO2925" s="56"/>
      <c r="BP2925" s="56"/>
      <c r="BQ2925" s="56"/>
      <c r="BR2925" s="56"/>
      <c r="BS2925" s="56"/>
      <c r="BT2925" s="56"/>
      <c r="BU2925" s="56"/>
      <c r="BV2925" s="56"/>
      <c r="BW2925" s="56"/>
      <c r="BX2925" s="56"/>
      <c r="BY2925" s="56"/>
      <c r="BZ2925" s="56"/>
      <c r="CA2925" s="56"/>
      <c r="CB2925" s="56"/>
      <c r="CC2925" s="56"/>
      <c r="CD2925" s="56"/>
      <c r="CE2925" s="56"/>
      <c r="CF2925" s="56"/>
      <c r="CG2925" s="56"/>
      <c r="CH2925" s="56"/>
      <c r="CI2925" s="56"/>
      <c r="CJ2925" s="56"/>
      <c r="CK2925" s="56"/>
      <c r="CL2925" s="56"/>
      <c r="CM2925" s="56"/>
      <c r="CN2925" s="56"/>
      <c r="CO2925" s="56"/>
      <c r="CP2925" s="56"/>
      <c r="CQ2925" s="56"/>
      <c r="CR2925" s="56"/>
      <c r="CS2925" s="58">
        <f>+AL2925+AT2925</f>
        <v>623.91999999999996</v>
      </c>
      <c r="CT2925" s="76">
        <f>+BA2925+BG2925+BM2925+BS2925+BY2925+CE2925+CK2925+CQ2925</f>
        <v>623.91999999999996</v>
      </c>
      <c r="CU2925" s="76">
        <f>+CS2925-CT2925</f>
        <v>0</v>
      </c>
      <c r="CV2925" s="81">
        <f>+AE2925-AL2925-AT2925</f>
        <v>0</v>
      </c>
      <c r="CW2925" s="56"/>
      <c r="CX2925" s="56"/>
      <c r="CY2925" s="70" t="s">
        <v>3819</v>
      </c>
    </row>
    <row r="2926" spans="1:103" s="70" customFormat="1">
      <c r="A2926" s="56" t="s">
        <v>938</v>
      </c>
      <c r="B2926" s="13">
        <v>114</v>
      </c>
      <c r="C2926" s="15" t="s">
        <v>402</v>
      </c>
      <c r="D2926" s="15" t="s">
        <v>403</v>
      </c>
      <c r="E2926" s="13"/>
      <c r="F2926" s="13"/>
      <c r="G2926" s="13" t="s">
        <v>270</v>
      </c>
      <c r="H2926" s="13">
        <v>4</v>
      </c>
      <c r="I2926" s="55">
        <v>127.4</v>
      </c>
      <c r="J2926" s="55">
        <v>43529</v>
      </c>
      <c r="K2926" s="15">
        <v>0</v>
      </c>
      <c r="L2926" s="15" t="s">
        <v>41</v>
      </c>
      <c r="M2926" s="62" t="s">
        <v>14</v>
      </c>
      <c r="N2926" s="56" t="s">
        <v>189</v>
      </c>
      <c r="O2926" s="56" t="s">
        <v>939</v>
      </c>
      <c r="P2926" s="56"/>
      <c r="Q2926" s="86"/>
      <c r="R2926" s="56"/>
      <c r="S2926" s="56" t="s">
        <v>465</v>
      </c>
      <c r="T2926" s="57" t="s">
        <v>270</v>
      </c>
      <c r="U2926" s="57">
        <v>4</v>
      </c>
      <c r="V2926" s="125">
        <v>127.4</v>
      </c>
      <c r="W2926" s="125" t="s">
        <v>1017</v>
      </c>
      <c r="X2926" s="65">
        <v>45679</v>
      </c>
      <c r="Y2926" s="65">
        <v>45690</v>
      </c>
      <c r="Z2926" s="69" t="s">
        <v>1080</v>
      </c>
      <c r="AA2926" s="322">
        <v>45000</v>
      </c>
      <c r="AB2926" s="56">
        <v>48</v>
      </c>
      <c r="AC2926" s="56">
        <v>3</v>
      </c>
      <c r="AD2926" s="65">
        <v>45842</v>
      </c>
      <c r="AE2926" s="117">
        <v>623.91999999999996</v>
      </c>
      <c r="AF2926" s="117"/>
      <c r="AG2926" s="56" t="s">
        <v>441</v>
      </c>
      <c r="AH2926" s="65">
        <v>45916</v>
      </c>
      <c r="AI2926" s="65"/>
      <c r="AJ2926" s="65"/>
      <c r="AK2926" s="56" t="s">
        <v>1229</v>
      </c>
      <c r="AL2926" s="58">
        <v>623.91999999999996</v>
      </c>
      <c r="AM2926" s="58"/>
      <c r="AN2926" s="58" t="s">
        <v>1238</v>
      </c>
      <c r="AO2926" s="58"/>
      <c r="AP2926" s="58"/>
      <c r="AQ2926" s="58"/>
      <c r="AR2926" s="58"/>
      <c r="AS2926" s="58"/>
      <c r="AT2926" s="58"/>
      <c r="AU2926" s="58"/>
      <c r="AV2926" s="58"/>
      <c r="AW2926" s="103">
        <v>45916</v>
      </c>
      <c r="AX2926" s="102">
        <v>4728</v>
      </c>
      <c r="AY2926" s="97"/>
      <c r="AZ2926" s="97"/>
      <c r="BA2926" s="58">
        <v>623.91999999999996</v>
      </c>
      <c r="BB2926" s="58"/>
      <c r="BC2926" s="56"/>
      <c r="BD2926" s="56"/>
      <c r="BE2926" s="56"/>
      <c r="BF2926" s="56"/>
      <c r="BG2926" s="56"/>
      <c r="BH2926" s="56"/>
      <c r="BI2926" s="56"/>
      <c r="BJ2926" s="56"/>
      <c r="BK2926" s="56"/>
      <c r="BL2926" s="56"/>
      <c r="BM2926" s="56"/>
      <c r="BN2926" s="56"/>
      <c r="BO2926" s="56"/>
      <c r="BP2926" s="56"/>
      <c r="BQ2926" s="56"/>
      <c r="BR2926" s="56"/>
      <c r="BS2926" s="56"/>
      <c r="BT2926" s="56"/>
      <c r="BU2926" s="56"/>
      <c r="BV2926" s="56"/>
      <c r="BW2926" s="56"/>
      <c r="BX2926" s="56"/>
      <c r="BY2926" s="56"/>
      <c r="BZ2926" s="56"/>
      <c r="CA2926" s="56"/>
      <c r="CB2926" s="56"/>
      <c r="CC2926" s="56"/>
      <c r="CD2926" s="56"/>
      <c r="CE2926" s="56"/>
      <c r="CF2926" s="56"/>
      <c r="CG2926" s="56"/>
      <c r="CH2926" s="56"/>
      <c r="CI2926" s="56"/>
      <c r="CJ2926" s="56"/>
      <c r="CK2926" s="56"/>
      <c r="CL2926" s="56"/>
      <c r="CM2926" s="56"/>
      <c r="CN2926" s="56"/>
      <c r="CO2926" s="56"/>
      <c r="CP2926" s="56"/>
      <c r="CQ2926" s="56"/>
      <c r="CR2926" s="56"/>
      <c r="CS2926" s="58">
        <f>+AL2926+AT2926</f>
        <v>623.91999999999996</v>
      </c>
      <c r="CT2926" s="76">
        <f>+BA2926+BG2926+BM2926+BS2926+BY2926+CE2926+CK2926+CQ2926</f>
        <v>623.91999999999996</v>
      </c>
      <c r="CU2926" s="76">
        <f>+CS2926-CT2926</f>
        <v>0</v>
      </c>
      <c r="CV2926" s="81">
        <f>+AE2926-AL2926-AT2926</f>
        <v>0</v>
      </c>
      <c r="CW2926" s="56"/>
      <c r="CX2926" s="56"/>
      <c r="CY2926" s="70" t="s">
        <v>3819</v>
      </c>
    </row>
    <row r="2927" spans="1:103" s="70" customFormat="1">
      <c r="A2927" s="56" t="s">
        <v>938</v>
      </c>
      <c r="B2927" s="13">
        <v>114</v>
      </c>
      <c r="C2927" s="15" t="s">
        <v>402</v>
      </c>
      <c r="D2927" s="15" t="s">
        <v>403</v>
      </c>
      <c r="E2927" s="13"/>
      <c r="F2927" s="13"/>
      <c r="G2927" s="13" t="s">
        <v>270</v>
      </c>
      <c r="H2927" s="13">
        <v>4</v>
      </c>
      <c r="I2927" s="55">
        <v>127.4</v>
      </c>
      <c r="J2927" s="55">
        <v>43529</v>
      </c>
      <c r="K2927" s="15">
        <v>0</v>
      </c>
      <c r="L2927" s="15" t="s">
        <v>41</v>
      </c>
      <c r="M2927" s="62" t="s">
        <v>14</v>
      </c>
      <c r="N2927" s="56" t="s">
        <v>189</v>
      </c>
      <c r="O2927" s="56" t="s">
        <v>939</v>
      </c>
      <c r="P2927" s="56"/>
      <c r="Q2927" s="86"/>
      <c r="R2927" s="56"/>
      <c r="S2927" s="56" t="s">
        <v>465</v>
      </c>
      <c r="T2927" s="57" t="s">
        <v>270</v>
      </c>
      <c r="U2927" s="57">
        <v>4</v>
      </c>
      <c r="V2927" s="125">
        <v>127.4</v>
      </c>
      <c r="W2927" s="125" t="s">
        <v>1017</v>
      </c>
      <c r="X2927" s="65">
        <v>45679</v>
      </c>
      <c r="Y2927" s="65">
        <v>45690</v>
      </c>
      <c r="Z2927" s="69" t="s">
        <v>1080</v>
      </c>
      <c r="AA2927" s="322">
        <v>45000</v>
      </c>
      <c r="AB2927" s="56">
        <v>48</v>
      </c>
      <c r="AC2927" s="56">
        <v>4</v>
      </c>
      <c r="AD2927" s="65">
        <v>45873</v>
      </c>
      <c r="AE2927" s="117">
        <v>623.91999999999996</v>
      </c>
      <c r="AF2927" s="117"/>
      <c r="AG2927" s="56" t="s">
        <v>441</v>
      </c>
      <c r="AH2927" s="65">
        <v>45916</v>
      </c>
      <c r="AI2927" s="65"/>
      <c r="AJ2927" s="65"/>
      <c r="AK2927" s="56" t="s">
        <v>1230</v>
      </c>
      <c r="AL2927" s="58">
        <v>623.91999999999996</v>
      </c>
      <c r="AM2927" s="58"/>
      <c r="AN2927" s="58" t="s">
        <v>1239</v>
      </c>
      <c r="AO2927" s="58"/>
      <c r="AP2927" s="58"/>
      <c r="AQ2927" s="58"/>
      <c r="AR2927" s="58"/>
      <c r="AS2927" s="58"/>
      <c r="AT2927" s="58"/>
      <c r="AU2927" s="58"/>
      <c r="AV2927" s="58"/>
      <c r="AW2927" s="103">
        <v>45916</v>
      </c>
      <c r="AX2927" s="102">
        <v>4728</v>
      </c>
      <c r="AY2927" s="97"/>
      <c r="AZ2927" s="97"/>
      <c r="BA2927" s="58">
        <v>623.91999999999996</v>
      </c>
      <c r="BB2927" s="58"/>
      <c r="BC2927" s="56"/>
      <c r="BD2927" s="56"/>
      <c r="BE2927" s="56"/>
      <c r="BF2927" s="56"/>
      <c r="BG2927" s="56"/>
      <c r="BH2927" s="56"/>
      <c r="BI2927" s="56"/>
      <c r="BJ2927" s="56"/>
      <c r="BK2927" s="56"/>
      <c r="BL2927" s="56"/>
      <c r="BM2927" s="56"/>
      <c r="BN2927" s="56"/>
      <c r="BO2927" s="56"/>
      <c r="BP2927" s="56"/>
      <c r="BQ2927" s="56"/>
      <c r="BR2927" s="56"/>
      <c r="BS2927" s="56"/>
      <c r="BT2927" s="56"/>
      <c r="BU2927" s="56"/>
      <c r="BV2927" s="56"/>
      <c r="BW2927" s="56"/>
      <c r="BX2927" s="56"/>
      <c r="BY2927" s="56"/>
      <c r="BZ2927" s="56"/>
      <c r="CA2927" s="56"/>
      <c r="CB2927" s="56"/>
      <c r="CC2927" s="56"/>
      <c r="CD2927" s="56"/>
      <c r="CE2927" s="56"/>
      <c r="CF2927" s="56"/>
      <c r="CG2927" s="56"/>
      <c r="CH2927" s="56"/>
      <c r="CI2927" s="56"/>
      <c r="CJ2927" s="56"/>
      <c r="CK2927" s="56"/>
      <c r="CL2927" s="56"/>
      <c r="CM2927" s="56"/>
      <c r="CN2927" s="56"/>
      <c r="CO2927" s="56"/>
      <c r="CP2927" s="56"/>
      <c r="CQ2927" s="56"/>
      <c r="CR2927" s="56"/>
      <c r="CS2927" s="58">
        <f>+AL2927+AT2927</f>
        <v>623.91999999999996</v>
      </c>
      <c r="CT2927" s="76">
        <f>+BA2927+BG2927+BM2927+BS2927+BY2927+CE2927+CK2927+CQ2927</f>
        <v>623.91999999999996</v>
      </c>
      <c r="CU2927" s="76">
        <f>+CS2927-CT2927</f>
        <v>0</v>
      </c>
      <c r="CV2927" s="81">
        <f>+AE2927-AL2927-AT2927</f>
        <v>0</v>
      </c>
      <c r="CW2927" s="56"/>
      <c r="CX2927" s="56"/>
      <c r="CY2927" s="70" t="s">
        <v>3819</v>
      </c>
    </row>
    <row r="2928" spans="1:103" s="70" customFormat="1">
      <c r="A2928" s="56" t="s">
        <v>938</v>
      </c>
      <c r="B2928" s="13">
        <v>114</v>
      </c>
      <c r="C2928" s="15" t="s">
        <v>402</v>
      </c>
      <c r="D2928" s="15" t="s">
        <v>403</v>
      </c>
      <c r="E2928" s="13"/>
      <c r="F2928" s="13"/>
      <c r="G2928" s="13" t="s">
        <v>270</v>
      </c>
      <c r="H2928" s="13">
        <v>4</v>
      </c>
      <c r="I2928" s="55">
        <v>127.4</v>
      </c>
      <c r="J2928" s="55">
        <v>43529</v>
      </c>
      <c r="K2928" s="15">
        <v>0</v>
      </c>
      <c r="L2928" s="15" t="s">
        <v>41</v>
      </c>
      <c r="M2928" s="62" t="s">
        <v>14</v>
      </c>
      <c r="N2928" s="56" t="s">
        <v>189</v>
      </c>
      <c r="O2928" s="56" t="s">
        <v>939</v>
      </c>
      <c r="P2928" s="56"/>
      <c r="Q2928" s="86"/>
      <c r="R2928" s="56"/>
      <c r="S2928" s="56" t="s">
        <v>465</v>
      </c>
      <c r="T2928" s="57" t="s">
        <v>270</v>
      </c>
      <c r="U2928" s="57">
        <v>4</v>
      </c>
      <c r="V2928" s="125">
        <v>127.4</v>
      </c>
      <c r="W2928" s="125" t="s">
        <v>1017</v>
      </c>
      <c r="X2928" s="65">
        <v>45679</v>
      </c>
      <c r="Y2928" s="65">
        <v>45690</v>
      </c>
      <c r="Z2928" s="69" t="s">
        <v>1080</v>
      </c>
      <c r="AA2928" s="322">
        <v>45000</v>
      </c>
      <c r="AB2928" s="56">
        <v>48</v>
      </c>
      <c r="AC2928" s="56">
        <v>5</v>
      </c>
      <c r="AD2928" s="65">
        <v>45904</v>
      </c>
      <c r="AE2928" s="117">
        <v>623.91999999999996</v>
      </c>
      <c r="AF2928" s="117"/>
      <c r="AG2928" s="56" t="s">
        <v>441</v>
      </c>
      <c r="AH2928" s="65">
        <v>45916</v>
      </c>
      <c r="AI2928" s="65"/>
      <c r="AJ2928" s="65"/>
      <c r="AK2928" s="56" t="s">
        <v>1231</v>
      </c>
      <c r="AL2928" s="58">
        <v>623.91999999999996</v>
      </c>
      <c r="AM2928" s="58"/>
      <c r="AN2928" s="58" t="s">
        <v>1240</v>
      </c>
      <c r="AO2928" s="58"/>
      <c r="AP2928" s="58"/>
      <c r="AQ2928" s="58"/>
      <c r="AR2928" s="58"/>
      <c r="AS2928" s="58"/>
      <c r="AT2928" s="58"/>
      <c r="AU2928" s="58"/>
      <c r="AV2928" s="58"/>
      <c r="AW2928" s="103">
        <v>45916</v>
      </c>
      <c r="AX2928" s="102">
        <v>4728</v>
      </c>
      <c r="AY2928" s="97"/>
      <c r="AZ2928" s="97"/>
      <c r="BA2928" s="58">
        <v>623.91999999999996</v>
      </c>
      <c r="BB2928" s="58"/>
      <c r="BC2928" s="56"/>
      <c r="BD2928" s="56"/>
      <c r="BE2928" s="56"/>
      <c r="BF2928" s="56"/>
      <c r="BG2928" s="56"/>
      <c r="BH2928" s="56"/>
      <c r="BI2928" s="56"/>
      <c r="BJ2928" s="56"/>
      <c r="BK2928" s="56"/>
      <c r="BL2928" s="56"/>
      <c r="BM2928" s="56"/>
      <c r="BN2928" s="56"/>
      <c r="BO2928" s="56"/>
      <c r="BP2928" s="56"/>
      <c r="BQ2928" s="56"/>
      <c r="BR2928" s="56"/>
      <c r="BS2928" s="56"/>
      <c r="BT2928" s="56"/>
      <c r="BU2928" s="56"/>
      <c r="BV2928" s="56"/>
      <c r="BW2928" s="56"/>
      <c r="BX2928" s="56"/>
      <c r="BY2928" s="56"/>
      <c r="BZ2928" s="56"/>
      <c r="CA2928" s="56"/>
      <c r="CB2928" s="56"/>
      <c r="CC2928" s="56"/>
      <c r="CD2928" s="56"/>
      <c r="CE2928" s="56"/>
      <c r="CF2928" s="56"/>
      <c r="CG2928" s="56"/>
      <c r="CH2928" s="56"/>
      <c r="CI2928" s="56"/>
      <c r="CJ2928" s="56"/>
      <c r="CK2928" s="56"/>
      <c r="CL2928" s="56"/>
      <c r="CM2928" s="56"/>
      <c r="CN2928" s="56"/>
      <c r="CO2928" s="56"/>
      <c r="CP2928" s="56"/>
      <c r="CQ2928" s="56"/>
      <c r="CR2928" s="56"/>
      <c r="CS2928" s="58">
        <f>+AL2928+AT2928</f>
        <v>623.91999999999996</v>
      </c>
      <c r="CT2928" s="76">
        <f>+BA2928+BG2928+BM2928+BS2928+BY2928+CE2928+CK2928+CQ2928</f>
        <v>623.91999999999996</v>
      </c>
      <c r="CU2928" s="76">
        <f>+CS2928-CT2928</f>
        <v>0</v>
      </c>
      <c r="CV2928" s="81">
        <f>+AE2928-AL2928-AT2928</f>
        <v>0</v>
      </c>
      <c r="CW2928" s="56"/>
      <c r="CX2928" s="56"/>
      <c r="CY2928" s="70" t="s">
        <v>3819</v>
      </c>
    </row>
    <row r="2929" spans="1:103" s="70" customFormat="1">
      <c r="A2929" s="56" t="s">
        <v>938</v>
      </c>
      <c r="B2929" s="13">
        <v>114</v>
      </c>
      <c r="C2929" s="15" t="s">
        <v>402</v>
      </c>
      <c r="D2929" s="15" t="s">
        <v>403</v>
      </c>
      <c r="E2929" s="13"/>
      <c r="F2929" s="13"/>
      <c r="G2929" s="13" t="s">
        <v>270</v>
      </c>
      <c r="H2929" s="13">
        <v>4</v>
      </c>
      <c r="I2929" s="55">
        <v>127.4</v>
      </c>
      <c r="J2929" s="55">
        <v>43529</v>
      </c>
      <c r="K2929" s="15">
        <v>0</v>
      </c>
      <c r="L2929" s="15" t="s">
        <v>41</v>
      </c>
      <c r="M2929" s="62" t="s">
        <v>14</v>
      </c>
      <c r="N2929" s="56" t="s">
        <v>189</v>
      </c>
      <c r="O2929" s="56" t="s">
        <v>939</v>
      </c>
      <c r="P2929" s="56"/>
      <c r="Q2929" s="86"/>
      <c r="R2929" s="56"/>
      <c r="S2929" s="56" t="s">
        <v>465</v>
      </c>
      <c r="T2929" s="57" t="s">
        <v>270</v>
      </c>
      <c r="U2929" s="57">
        <v>4</v>
      </c>
      <c r="V2929" s="125">
        <v>127.4</v>
      </c>
      <c r="W2929" s="125" t="s">
        <v>1017</v>
      </c>
      <c r="X2929" s="65">
        <v>45679</v>
      </c>
      <c r="Y2929" s="65">
        <v>45690</v>
      </c>
      <c r="Z2929" s="69" t="s">
        <v>1080</v>
      </c>
      <c r="AA2929" s="322">
        <v>45000</v>
      </c>
      <c r="AB2929" s="56">
        <v>48</v>
      </c>
      <c r="AC2929" s="56">
        <v>6</v>
      </c>
      <c r="AD2929" s="65">
        <v>45934</v>
      </c>
      <c r="AE2929" s="117">
        <v>623.91999999999996</v>
      </c>
      <c r="AF2929" s="117"/>
      <c r="AG2929" s="56"/>
      <c r="AH2929" s="56"/>
      <c r="AI2929" s="56"/>
      <c r="AJ2929" s="56"/>
      <c r="AK2929" s="56"/>
      <c r="AL2929" s="58"/>
      <c r="AM2929" s="58"/>
      <c r="AN2929" s="58"/>
      <c r="AO2929" s="58"/>
      <c r="AP2929" s="58"/>
      <c r="AQ2929" s="58"/>
      <c r="AR2929" s="58"/>
      <c r="AS2929" s="58"/>
      <c r="AT2929" s="58"/>
      <c r="AU2929" s="58"/>
      <c r="AV2929" s="58"/>
      <c r="AW2929" s="56"/>
      <c r="AX2929" s="56"/>
      <c r="AY2929" s="56"/>
      <c r="AZ2929" s="56"/>
      <c r="BA2929" s="58"/>
      <c r="BB2929" s="58"/>
      <c r="BC2929" s="56"/>
      <c r="BD2929" s="56"/>
      <c r="BE2929" s="56"/>
      <c r="BF2929" s="56"/>
      <c r="BG2929" s="56"/>
      <c r="BH2929" s="56"/>
      <c r="BI2929" s="56"/>
      <c r="BJ2929" s="56"/>
      <c r="BK2929" s="56"/>
      <c r="BL2929" s="56"/>
      <c r="BM2929" s="56"/>
      <c r="BN2929" s="56"/>
      <c r="BO2929" s="56"/>
      <c r="BP2929" s="56"/>
      <c r="BQ2929" s="56"/>
      <c r="BR2929" s="56"/>
      <c r="BS2929" s="56"/>
      <c r="BT2929" s="56"/>
      <c r="BU2929" s="56"/>
      <c r="BV2929" s="56"/>
      <c r="BW2929" s="56"/>
      <c r="BX2929" s="56"/>
      <c r="BY2929" s="56"/>
      <c r="BZ2929" s="56"/>
      <c r="CA2929" s="56"/>
      <c r="CB2929" s="56"/>
      <c r="CC2929" s="56"/>
      <c r="CD2929" s="56"/>
      <c r="CE2929" s="56"/>
      <c r="CF2929" s="56"/>
      <c r="CG2929" s="56"/>
      <c r="CH2929" s="56"/>
      <c r="CI2929" s="56"/>
      <c r="CJ2929" s="56"/>
      <c r="CK2929" s="56"/>
      <c r="CL2929" s="56"/>
      <c r="CM2929" s="56"/>
      <c r="CN2929" s="56"/>
      <c r="CO2929" s="56"/>
      <c r="CP2929" s="56"/>
      <c r="CQ2929" s="56"/>
      <c r="CR2929" s="56"/>
      <c r="CS2929" s="58">
        <f>+AL2929+AT2929</f>
        <v>0</v>
      </c>
      <c r="CT2929" s="76">
        <f>+BA2929+BG2929+BM2929+BS2929+BY2929+CE2929+CK2929+CQ2929</f>
        <v>0</v>
      </c>
      <c r="CU2929" s="76">
        <f>+CS2929-CT2929</f>
        <v>0</v>
      </c>
      <c r="CV2929" s="81">
        <f>+AE2929-AL2929-AT2929</f>
        <v>623.91999999999996</v>
      </c>
      <c r="CW2929" s="56"/>
      <c r="CX2929" s="56"/>
      <c r="CY2929" s="56"/>
    </row>
    <row r="2930" spans="1:103" s="70" customFormat="1">
      <c r="A2930" s="56" t="s">
        <v>938</v>
      </c>
      <c r="B2930" s="13">
        <v>114</v>
      </c>
      <c r="C2930" s="15" t="s">
        <v>402</v>
      </c>
      <c r="D2930" s="15" t="s">
        <v>403</v>
      </c>
      <c r="E2930" s="13"/>
      <c r="F2930" s="13"/>
      <c r="G2930" s="13" t="s">
        <v>270</v>
      </c>
      <c r="H2930" s="13">
        <v>4</v>
      </c>
      <c r="I2930" s="55">
        <v>127.4</v>
      </c>
      <c r="J2930" s="55">
        <v>43529</v>
      </c>
      <c r="K2930" s="15">
        <v>0</v>
      </c>
      <c r="L2930" s="15" t="s">
        <v>41</v>
      </c>
      <c r="M2930" s="62" t="s">
        <v>14</v>
      </c>
      <c r="N2930" s="56" t="s">
        <v>189</v>
      </c>
      <c r="O2930" s="56" t="s">
        <v>939</v>
      </c>
      <c r="P2930" s="56"/>
      <c r="Q2930" s="86"/>
      <c r="R2930" s="56"/>
      <c r="S2930" s="56" t="s">
        <v>465</v>
      </c>
      <c r="T2930" s="57" t="s">
        <v>270</v>
      </c>
      <c r="U2930" s="57">
        <v>4</v>
      </c>
      <c r="V2930" s="125">
        <v>127.4</v>
      </c>
      <c r="W2930" s="125" t="s">
        <v>1017</v>
      </c>
      <c r="X2930" s="65">
        <v>45679</v>
      </c>
      <c r="Y2930" s="65">
        <v>45690</v>
      </c>
      <c r="Z2930" s="69" t="s">
        <v>1080</v>
      </c>
      <c r="AA2930" s="322">
        <v>45000</v>
      </c>
      <c r="AB2930" s="56">
        <v>48</v>
      </c>
      <c r="AC2930" s="56">
        <v>7</v>
      </c>
      <c r="AD2930" s="65">
        <v>45965</v>
      </c>
      <c r="AE2930" s="117">
        <v>623.91999999999996</v>
      </c>
      <c r="AF2930" s="117"/>
      <c r="AG2930" s="56"/>
      <c r="AH2930" s="56"/>
      <c r="AI2930" s="56"/>
      <c r="AJ2930" s="56"/>
      <c r="AK2930" s="56"/>
      <c r="AL2930" s="58"/>
      <c r="AM2930" s="58"/>
      <c r="AN2930" s="58"/>
      <c r="AO2930" s="58"/>
      <c r="AP2930" s="58"/>
      <c r="AQ2930" s="58"/>
      <c r="AR2930" s="58"/>
      <c r="AS2930" s="58"/>
      <c r="AT2930" s="58"/>
      <c r="AU2930" s="58"/>
      <c r="AV2930" s="58"/>
      <c r="AW2930" s="56"/>
      <c r="AX2930" s="56"/>
      <c r="AY2930" s="56"/>
      <c r="AZ2930" s="56"/>
      <c r="BA2930" s="58"/>
      <c r="BB2930" s="58"/>
      <c r="BC2930" s="56"/>
      <c r="BD2930" s="56"/>
      <c r="BE2930" s="56"/>
      <c r="BF2930" s="56"/>
      <c r="BG2930" s="56"/>
      <c r="BH2930" s="56"/>
      <c r="BI2930" s="56"/>
      <c r="BJ2930" s="56"/>
      <c r="BK2930" s="56"/>
      <c r="BL2930" s="56"/>
      <c r="BM2930" s="56"/>
      <c r="BN2930" s="56"/>
      <c r="BO2930" s="56"/>
      <c r="BP2930" s="56"/>
      <c r="BQ2930" s="56"/>
      <c r="BR2930" s="56"/>
      <c r="BS2930" s="56"/>
      <c r="BT2930" s="56"/>
      <c r="BU2930" s="56"/>
      <c r="BV2930" s="56"/>
      <c r="BW2930" s="56"/>
      <c r="BX2930" s="56"/>
      <c r="BY2930" s="56"/>
      <c r="BZ2930" s="56"/>
      <c r="CA2930" s="56"/>
      <c r="CB2930" s="56"/>
      <c r="CC2930" s="56"/>
      <c r="CD2930" s="56"/>
      <c r="CE2930" s="56"/>
      <c r="CF2930" s="56"/>
      <c r="CG2930" s="56"/>
      <c r="CH2930" s="56"/>
      <c r="CI2930" s="56"/>
      <c r="CJ2930" s="56"/>
      <c r="CK2930" s="56"/>
      <c r="CL2930" s="56"/>
      <c r="CM2930" s="56"/>
      <c r="CN2930" s="56"/>
      <c r="CO2930" s="56"/>
      <c r="CP2930" s="56"/>
      <c r="CQ2930" s="56"/>
      <c r="CR2930" s="56"/>
      <c r="CS2930" s="58">
        <f>+AL2930+AT2930</f>
        <v>0</v>
      </c>
      <c r="CT2930" s="76">
        <f>+BA2930+BG2930+BM2930+BS2930+BY2930+CE2930+CK2930+CQ2930</f>
        <v>0</v>
      </c>
      <c r="CU2930" s="76">
        <f>+CS2930-CT2930</f>
        <v>0</v>
      </c>
      <c r="CV2930" s="81">
        <f>+AE2930-AL2930-AT2930</f>
        <v>623.91999999999996</v>
      </c>
      <c r="CW2930" s="56"/>
      <c r="CX2930" s="56"/>
      <c r="CY2930" s="56"/>
    </row>
    <row r="2931" spans="1:103" s="70" customFormat="1">
      <c r="A2931" s="56" t="s">
        <v>938</v>
      </c>
      <c r="B2931" s="13">
        <v>114</v>
      </c>
      <c r="C2931" s="15" t="s">
        <v>402</v>
      </c>
      <c r="D2931" s="15" t="s">
        <v>403</v>
      </c>
      <c r="E2931" s="13"/>
      <c r="F2931" s="13"/>
      <c r="G2931" s="13" t="s">
        <v>270</v>
      </c>
      <c r="H2931" s="13">
        <v>4</v>
      </c>
      <c r="I2931" s="55">
        <v>127.4</v>
      </c>
      <c r="J2931" s="55">
        <v>43529</v>
      </c>
      <c r="K2931" s="15">
        <v>0</v>
      </c>
      <c r="L2931" s="15" t="s">
        <v>41</v>
      </c>
      <c r="M2931" s="62" t="s">
        <v>14</v>
      </c>
      <c r="N2931" s="56" t="s">
        <v>189</v>
      </c>
      <c r="O2931" s="56" t="s">
        <v>939</v>
      </c>
      <c r="P2931" s="56"/>
      <c r="Q2931" s="86"/>
      <c r="R2931" s="56"/>
      <c r="S2931" s="56" t="s">
        <v>465</v>
      </c>
      <c r="T2931" s="57" t="s">
        <v>270</v>
      </c>
      <c r="U2931" s="57">
        <v>4</v>
      </c>
      <c r="V2931" s="125">
        <v>127.4</v>
      </c>
      <c r="W2931" s="125" t="s">
        <v>1017</v>
      </c>
      <c r="X2931" s="65">
        <v>45679</v>
      </c>
      <c r="Y2931" s="65">
        <v>45690</v>
      </c>
      <c r="Z2931" s="69" t="s">
        <v>1080</v>
      </c>
      <c r="AA2931" s="322">
        <v>45000</v>
      </c>
      <c r="AB2931" s="56">
        <v>48</v>
      </c>
      <c r="AC2931" s="56">
        <v>8</v>
      </c>
      <c r="AD2931" s="65">
        <v>45995</v>
      </c>
      <c r="AE2931" s="117">
        <v>623.91999999999996</v>
      </c>
      <c r="AF2931" s="117"/>
      <c r="AG2931" s="56"/>
      <c r="AH2931" s="56"/>
      <c r="AI2931" s="56"/>
      <c r="AJ2931" s="56"/>
      <c r="AK2931" s="56"/>
      <c r="AL2931" s="56"/>
      <c r="AM2931" s="56"/>
      <c r="AN2931" s="56"/>
      <c r="AO2931" s="58"/>
      <c r="AP2931" s="58"/>
      <c r="AQ2931" s="58"/>
      <c r="AR2931" s="58"/>
      <c r="AS2931" s="58"/>
      <c r="AT2931" s="58"/>
      <c r="AU2931" s="58"/>
      <c r="AV2931" s="58"/>
      <c r="AW2931" s="56"/>
      <c r="AX2931" s="56"/>
      <c r="AY2931" s="56"/>
      <c r="AZ2931" s="56"/>
      <c r="BA2931" s="58"/>
      <c r="BB2931" s="58"/>
      <c r="BC2931" s="56"/>
      <c r="BD2931" s="56"/>
      <c r="BE2931" s="56"/>
      <c r="BF2931" s="56"/>
      <c r="BG2931" s="56"/>
      <c r="BH2931" s="56"/>
      <c r="BI2931" s="56"/>
      <c r="BJ2931" s="56"/>
      <c r="BK2931" s="56"/>
      <c r="BL2931" s="56"/>
      <c r="BM2931" s="56"/>
      <c r="BN2931" s="56"/>
      <c r="BO2931" s="56"/>
      <c r="BP2931" s="56"/>
      <c r="BQ2931" s="56"/>
      <c r="BR2931" s="56"/>
      <c r="BS2931" s="56"/>
      <c r="BT2931" s="56"/>
      <c r="BU2931" s="56"/>
      <c r="BV2931" s="56"/>
      <c r="BW2931" s="56"/>
      <c r="BX2931" s="56"/>
      <c r="BY2931" s="56"/>
      <c r="BZ2931" s="56"/>
      <c r="CA2931" s="56"/>
      <c r="CB2931" s="56"/>
      <c r="CC2931" s="56"/>
      <c r="CD2931" s="56"/>
      <c r="CE2931" s="56"/>
      <c r="CF2931" s="56"/>
      <c r="CG2931" s="56"/>
      <c r="CH2931" s="56"/>
      <c r="CI2931" s="56"/>
      <c r="CJ2931" s="56"/>
      <c r="CK2931" s="56"/>
      <c r="CL2931" s="56"/>
      <c r="CM2931" s="56"/>
      <c r="CN2931" s="56"/>
      <c r="CO2931" s="56"/>
      <c r="CP2931" s="56"/>
      <c r="CQ2931" s="56"/>
      <c r="CR2931" s="56"/>
      <c r="CS2931" s="58">
        <f>+AL2931+AT2931</f>
        <v>0</v>
      </c>
      <c r="CT2931" s="76">
        <f>+BA2931+BG2931+BM2931+BS2931+BY2931+CE2931+CK2931+CQ2931</f>
        <v>0</v>
      </c>
      <c r="CU2931" s="76">
        <f>+CS2931-CT2931</f>
        <v>0</v>
      </c>
      <c r="CV2931" s="81">
        <f>+AE2931-AL2931-AT2931</f>
        <v>623.91999999999996</v>
      </c>
      <c r="CW2931" s="56"/>
      <c r="CX2931" s="56"/>
      <c r="CY2931" s="56"/>
    </row>
    <row r="2932" spans="1:103" s="70" customFormat="1">
      <c r="A2932" s="56" t="s">
        <v>938</v>
      </c>
      <c r="B2932" s="13">
        <v>114</v>
      </c>
      <c r="C2932" s="15" t="s">
        <v>402</v>
      </c>
      <c r="D2932" s="15" t="s">
        <v>403</v>
      </c>
      <c r="E2932" s="13"/>
      <c r="F2932" s="13"/>
      <c r="G2932" s="13" t="s">
        <v>270</v>
      </c>
      <c r="H2932" s="13">
        <v>4</v>
      </c>
      <c r="I2932" s="55">
        <v>127.4</v>
      </c>
      <c r="J2932" s="55">
        <v>43529</v>
      </c>
      <c r="K2932" s="15">
        <v>0</v>
      </c>
      <c r="L2932" s="15" t="s">
        <v>41</v>
      </c>
      <c r="M2932" s="62" t="s">
        <v>14</v>
      </c>
      <c r="N2932" s="56" t="s">
        <v>189</v>
      </c>
      <c r="O2932" s="56" t="s">
        <v>939</v>
      </c>
      <c r="P2932" s="56"/>
      <c r="Q2932" s="86"/>
      <c r="R2932" s="56"/>
      <c r="S2932" s="56" t="s">
        <v>465</v>
      </c>
      <c r="T2932" s="57" t="s">
        <v>270</v>
      </c>
      <c r="U2932" s="57">
        <v>4</v>
      </c>
      <c r="V2932" s="125">
        <v>127.4</v>
      </c>
      <c r="W2932" s="125" t="s">
        <v>1017</v>
      </c>
      <c r="X2932" s="65">
        <v>45679</v>
      </c>
      <c r="Y2932" s="65">
        <v>45690</v>
      </c>
      <c r="Z2932" s="69" t="s">
        <v>1080</v>
      </c>
      <c r="AA2932" s="322">
        <v>45000</v>
      </c>
      <c r="AB2932" s="56">
        <v>48</v>
      </c>
      <c r="AC2932" s="56">
        <v>9</v>
      </c>
      <c r="AD2932" s="65">
        <v>46026</v>
      </c>
      <c r="AE2932" s="117">
        <v>623.91999999999996</v>
      </c>
      <c r="AF2932" s="117"/>
      <c r="AH2932" s="78"/>
      <c r="AI2932" s="78"/>
      <c r="AJ2932" s="78"/>
      <c r="AL2932" s="76"/>
      <c r="AM2932" s="76"/>
      <c r="AN2932" s="76"/>
      <c r="AO2932" s="58"/>
      <c r="AP2932" s="58"/>
      <c r="AQ2932" s="58"/>
      <c r="AR2932" s="58"/>
      <c r="AS2932" s="58"/>
      <c r="AT2932" s="58"/>
      <c r="AU2932" s="58"/>
      <c r="AV2932" s="58"/>
      <c r="AW2932" s="56"/>
      <c r="AX2932" s="56"/>
      <c r="AY2932" s="56"/>
      <c r="AZ2932" s="56"/>
      <c r="BA2932" s="58"/>
      <c r="BB2932" s="58"/>
      <c r="BC2932" s="56"/>
      <c r="BD2932" s="56"/>
      <c r="BE2932" s="56"/>
      <c r="BF2932" s="56"/>
      <c r="BG2932" s="56"/>
      <c r="BH2932" s="56"/>
      <c r="BI2932" s="56"/>
      <c r="BJ2932" s="56"/>
      <c r="BK2932" s="56"/>
      <c r="BL2932" s="56"/>
      <c r="BM2932" s="56"/>
      <c r="BN2932" s="56"/>
      <c r="BO2932" s="56"/>
      <c r="BP2932" s="56"/>
      <c r="BQ2932" s="56"/>
      <c r="BR2932" s="56"/>
      <c r="BS2932" s="56"/>
      <c r="BT2932" s="56"/>
      <c r="BU2932" s="56"/>
      <c r="BV2932" s="56"/>
      <c r="BW2932" s="56"/>
      <c r="BX2932" s="56"/>
      <c r="BY2932" s="56"/>
      <c r="BZ2932" s="56"/>
      <c r="CA2932" s="56"/>
      <c r="CB2932" s="56"/>
      <c r="CC2932" s="56"/>
      <c r="CD2932" s="56"/>
      <c r="CE2932" s="56"/>
      <c r="CF2932" s="56"/>
      <c r="CG2932" s="56"/>
      <c r="CH2932" s="56"/>
      <c r="CI2932" s="56"/>
      <c r="CJ2932" s="56"/>
      <c r="CK2932" s="56"/>
      <c r="CL2932" s="56"/>
      <c r="CM2932" s="56"/>
      <c r="CN2932" s="56"/>
      <c r="CO2932" s="56"/>
      <c r="CP2932" s="56"/>
      <c r="CQ2932" s="56"/>
      <c r="CR2932" s="56"/>
      <c r="CS2932" s="58">
        <f>+AL2932+AT2932</f>
        <v>0</v>
      </c>
      <c r="CT2932" s="76">
        <f>+BA2932+BG2932+BM2932+BS2932+BY2932+CE2932+CK2932+CQ2932</f>
        <v>0</v>
      </c>
      <c r="CU2932" s="76">
        <f>+CS2932-CT2932</f>
        <v>0</v>
      </c>
      <c r="CV2932" s="81">
        <f>+AE2932-AL2932-AT2932</f>
        <v>623.91999999999996</v>
      </c>
      <c r="CW2932" s="56"/>
      <c r="CX2932" s="56"/>
      <c r="CY2932" s="56"/>
    </row>
    <row r="2933" spans="1:103" s="70" customFormat="1">
      <c r="A2933" s="56" t="s">
        <v>938</v>
      </c>
      <c r="B2933" s="13">
        <v>114</v>
      </c>
      <c r="C2933" s="15" t="s">
        <v>402</v>
      </c>
      <c r="D2933" s="15" t="s">
        <v>403</v>
      </c>
      <c r="E2933" s="13"/>
      <c r="F2933" s="13"/>
      <c r="G2933" s="13" t="s">
        <v>270</v>
      </c>
      <c r="H2933" s="13">
        <v>4</v>
      </c>
      <c r="I2933" s="55">
        <v>127.4</v>
      </c>
      <c r="J2933" s="55">
        <v>43529</v>
      </c>
      <c r="K2933" s="15">
        <v>0</v>
      </c>
      <c r="L2933" s="15" t="s">
        <v>41</v>
      </c>
      <c r="M2933" s="62" t="s">
        <v>14</v>
      </c>
      <c r="N2933" s="56" t="s">
        <v>189</v>
      </c>
      <c r="O2933" s="56" t="s">
        <v>939</v>
      </c>
      <c r="P2933" s="56"/>
      <c r="Q2933" s="86"/>
      <c r="R2933" s="56"/>
      <c r="S2933" s="56" t="s">
        <v>465</v>
      </c>
      <c r="T2933" s="57" t="s">
        <v>270</v>
      </c>
      <c r="U2933" s="57">
        <v>4</v>
      </c>
      <c r="V2933" s="125">
        <v>127.4</v>
      </c>
      <c r="W2933" s="125" t="s">
        <v>1017</v>
      </c>
      <c r="X2933" s="65">
        <v>45679</v>
      </c>
      <c r="Y2933" s="65">
        <v>45690</v>
      </c>
      <c r="Z2933" s="69" t="s">
        <v>1080</v>
      </c>
      <c r="AA2933" s="322">
        <v>45000</v>
      </c>
      <c r="AB2933" s="56">
        <v>48</v>
      </c>
      <c r="AC2933" s="56">
        <v>10</v>
      </c>
      <c r="AD2933" s="65">
        <v>46057</v>
      </c>
      <c r="AE2933" s="117">
        <v>623.91999999999996</v>
      </c>
      <c r="AF2933" s="117"/>
      <c r="AH2933" s="78"/>
      <c r="AI2933" s="78"/>
      <c r="AJ2933" s="78"/>
      <c r="AL2933" s="76"/>
      <c r="AM2933" s="76"/>
      <c r="AN2933" s="76"/>
      <c r="AO2933" s="58"/>
      <c r="AP2933" s="58"/>
      <c r="AQ2933" s="58"/>
      <c r="AR2933" s="58"/>
      <c r="AS2933" s="58"/>
      <c r="AT2933" s="58"/>
      <c r="AU2933" s="58"/>
      <c r="AV2933" s="58"/>
      <c r="AW2933" s="65"/>
      <c r="AX2933" s="184"/>
      <c r="AY2933" s="56"/>
      <c r="AZ2933" s="56"/>
      <c r="BA2933" s="58"/>
      <c r="BB2933" s="58"/>
      <c r="BC2933" s="56"/>
      <c r="BD2933" s="56"/>
      <c r="BE2933" s="56"/>
      <c r="BF2933" s="56"/>
      <c r="BG2933" s="56"/>
      <c r="BH2933" s="56"/>
      <c r="BI2933" s="56"/>
      <c r="BJ2933" s="56"/>
      <c r="BK2933" s="56"/>
      <c r="BL2933" s="56"/>
      <c r="BM2933" s="56"/>
      <c r="BN2933" s="56"/>
      <c r="BO2933" s="56"/>
      <c r="BP2933" s="56"/>
      <c r="BQ2933" s="56"/>
      <c r="BR2933" s="56"/>
      <c r="BS2933" s="56"/>
      <c r="BT2933" s="56"/>
      <c r="BU2933" s="56"/>
      <c r="BV2933" s="56"/>
      <c r="BW2933" s="56"/>
      <c r="BX2933" s="56"/>
      <c r="BY2933" s="56"/>
      <c r="BZ2933" s="56"/>
      <c r="CA2933" s="56"/>
      <c r="CB2933" s="56"/>
      <c r="CC2933" s="56"/>
      <c r="CD2933" s="56"/>
      <c r="CE2933" s="56"/>
      <c r="CF2933" s="56"/>
      <c r="CG2933" s="56"/>
      <c r="CH2933" s="56"/>
      <c r="CI2933" s="56"/>
      <c r="CJ2933" s="56"/>
      <c r="CK2933" s="56"/>
      <c r="CL2933" s="56"/>
      <c r="CM2933" s="56"/>
      <c r="CN2933" s="56"/>
      <c r="CO2933" s="56"/>
      <c r="CP2933" s="56"/>
      <c r="CQ2933" s="56"/>
      <c r="CR2933" s="56"/>
      <c r="CS2933" s="58">
        <f>+AL2933+AT2933</f>
        <v>0</v>
      </c>
      <c r="CT2933" s="76">
        <f>+BA2933+BG2933+BM2933+BS2933+BY2933+CE2933+CK2933+CQ2933</f>
        <v>0</v>
      </c>
      <c r="CU2933" s="76">
        <f>+CS2933-CT2933</f>
        <v>0</v>
      </c>
      <c r="CV2933" s="81">
        <f>+AE2933-AL2933-AT2933</f>
        <v>623.91999999999996</v>
      </c>
      <c r="CW2933" s="56"/>
      <c r="CX2933" s="56"/>
      <c r="CY2933" s="56"/>
    </row>
    <row r="2934" spans="1:103" s="70" customFormat="1">
      <c r="A2934" s="56" t="s">
        <v>938</v>
      </c>
      <c r="B2934" s="13">
        <v>114</v>
      </c>
      <c r="C2934" s="15" t="s">
        <v>402</v>
      </c>
      <c r="D2934" s="15" t="s">
        <v>403</v>
      </c>
      <c r="E2934" s="13"/>
      <c r="F2934" s="13"/>
      <c r="G2934" s="13" t="s">
        <v>270</v>
      </c>
      <c r="H2934" s="13">
        <v>4</v>
      </c>
      <c r="I2934" s="55">
        <v>127.4</v>
      </c>
      <c r="J2934" s="55">
        <v>43529</v>
      </c>
      <c r="K2934" s="15">
        <v>0</v>
      </c>
      <c r="L2934" s="15" t="s">
        <v>41</v>
      </c>
      <c r="M2934" s="62" t="s">
        <v>14</v>
      </c>
      <c r="N2934" s="56" t="s">
        <v>189</v>
      </c>
      <c r="O2934" s="56" t="s">
        <v>939</v>
      </c>
      <c r="P2934" s="56"/>
      <c r="Q2934" s="86"/>
      <c r="R2934" s="56"/>
      <c r="S2934" s="56" t="s">
        <v>465</v>
      </c>
      <c r="T2934" s="57" t="s">
        <v>270</v>
      </c>
      <c r="U2934" s="57">
        <v>4</v>
      </c>
      <c r="V2934" s="125">
        <v>127.4</v>
      </c>
      <c r="W2934" s="125" t="s">
        <v>1017</v>
      </c>
      <c r="X2934" s="65">
        <v>45679</v>
      </c>
      <c r="Y2934" s="65">
        <v>45690</v>
      </c>
      <c r="Z2934" s="69" t="s">
        <v>1080</v>
      </c>
      <c r="AA2934" s="322">
        <v>45000</v>
      </c>
      <c r="AB2934" s="56">
        <v>48</v>
      </c>
      <c r="AC2934" s="56">
        <v>11</v>
      </c>
      <c r="AD2934" s="65">
        <v>46085</v>
      </c>
      <c r="AE2934" s="117">
        <v>623.91999999999996</v>
      </c>
      <c r="AF2934" s="117"/>
      <c r="AH2934" s="78"/>
      <c r="AI2934" s="78"/>
      <c r="AJ2934" s="78"/>
      <c r="AL2934" s="76"/>
      <c r="AM2934" s="76"/>
      <c r="AN2934" s="76"/>
      <c r="AO2934" s="58"/>
      <c r="AP2934" s="58"/>
      <c r="AQ2934" s="58"/>
      <c r="AR2934" s="58"/>
      <c r="AS2934" s="58"/>
      <c r="AT2934" s="58"/>
      <c r="AU2934" s="58"/>
      <c r="AV2934" s="58"/>
      <c r="AW2934" s="56"/>
      <c r="AX2934" s="56"/>
      <c r="AY2934" s="56"/>
      <c r="AZ2934" s="56"/>
      <c r="BA2934" s="58"/>
      <c r="BB2934" s="58"/>
      <c r="BC2934" s="56"/>
      <c r="BD2934" s="56"/>
      <c r="BE2934" s="56"/>
      <c r="BF2934" s="56"/>
      <c r="BG2934" s="56"/>
      <c r="BH2934" s="56"/>
      <c r="BI2934" s="56"/>
      <c r="BJ2934" s="56"/>
      <c r="BK2934" s="56"/>
      <c r="BL2934" s="56"/>
      <c r="BM2934" s="56"/>
      <c r="BN2934" s="56"/>
      <c r="BO2934" s="56"/>
      <c r="BP2934" s="56"/>
      <c r="BQ2934" s="56"/>
      <c r="BR2934" s="56"/>
      <c r="BS2934" s="56"/>
      <c r="BT2934" s="56"/>
      <c r="BU2934" s="56"/>
      <c r="BV2934" s="56"/>
      <c r="BW2934" s="56"/>
      <c r="BX2934" s="56"/>
      <c r="BY2934" s="56"/>
      <c r="BZ2934" s="56"/>
      <c r="CA2934" s="56"/>
      <c r="CB2934" s="56"/>
      <c r="CC2934" s="56"/>
      <c r="CD2934" s="56"/>
      <c r="CE2934" s="56"/>
      <c r="CF2934" s="56"/>
      <c r="CG2934" s="56"/>
      <c r="CH2934" s="56"/>
      <c r="CI2934" s="56"/>
      <c r="CJ2934" s="56"/>
      <c r="CK2934" s="56"/>
      <c r="CL2934" s="56"/>
      <c r="CM2934" s="56"/>
      <c r="CN2934" s="56"/>
      <c r="CO2934" s="56"/>
      <c r="CP2934" s="56"/>
      <c r="CQ2934" s="56"/>
      <c r="CR2934" s="56"/>
      <c r="CS2934" s="58">
        <f>+AL2934+AT2934</f>
        <v>0</v>
      </c>
      <c r="CT2934" s="76">
        <f>+BA2934+BG2934+BM2934+BS2934+BY2934+CE2934+CK2934+CQ2934</f>
        <v>0</v>
      </c>
      <c r="CU2934" s="76">
        <f>+CS2934-CT2934</f>
        <v>0</v>
      </c>
      <c r="CV2934" s="81">
        <f>+AE2934-AL2934-AT2934</f>
        <v>623.91999999999996</v>
      </c>
      <c r="CW2934" s="56"/>
      <c r="CX2934" s="56"/>
      <c r="CY2934" s="56"/>
    </row>
    <row r="2935" spans="1:103" s="70" customFormat="1">
      <c r="A2935" s="56" t="s">
        <v>938</v>
      </c>
      <c r="B2935" s="13">
        <v>114</v>
      </c>
      <c r="C2935" s="15" t="s">
        <v>402</v>
      </c>
      <c r="D2935" s="15" t="s">
        <v>403</v>
      </c>
      <c r="E2935" s="13"/>
      <c r="F2935" s="13"/>
      <c r="G2935" s="13" t="s">
        <v>270</v>
      </c>
      <c r="H2935" s="13">
        <v>4</v>
      </c>
      <c r="I2935" s="55">
        <v>127.4</v>
      </c>
      <c r="J2935" s="55">
        <v>43529</v>
      </c>
      <c r="K2935" s="15">
        <v>0</v>
      </c>
      <c r="L2935" s="15" t="s">
        <v>41</v>
      </c>
      <c r="M2935" s="62" t="s">
        <v>14</v>
      </c>
      <c r="N2935" s="56" t="s">
        <v>189</v>
      </c>
      <c r="O2935" s="56" t="s">
        <v>939</v>
      </c>
      <c r="P2935" s="56"/>
      <c r="Q2935" s="86"/>
      <c r="R2935" s="56"/>
      <c r="S2935" s="56" t="s">
        <v>465</v>
      </c>
      <c r="T2935" s="57" t="s">
        <v>270</v>
      </c>
      <c r="U2935" s="57">
        <v>4</v>
      </c>
      <c r="V2935" s="125">
        <v>127.4</v>
      </c>
      <c r="W2935" s="125" t="s">
        <v>1017</v>
      </c>
      <c r="X2935" s="65">
        <v>45679</v>
      </c>
      <c r="Y2935" s="65">
        <v>45690</v>
      </c>
      <c r="Z2935" s="69" t="s">
        <v>1080</v>
      </c>
      <c r="AA2935" s="322">
        <v>45000</v>
      </c>
      <c r="AB2935" s="56">
        <v>48</v>
      </c>
      <c r="AC2935" s="56">
        <v>12</v>
      </c>
      <c r="AD2935" s="65">
        <v>46116</v>
      </c>
      <c r="AE2935" s="117">
        <v>623.91999999999996</v>
      </c>
      <c r="AF2935" s="117"/>
      <c r="AO2935" s="58"/>
      <c r="AP2935" s="58"/>
      <c r="AQ2935" s="58"/>
      <c r="AR2935" s="58"/>
      <c r="AS2935" s="58"/>
      <c r="AT2935" s="58"/>
      <c r="AU2935" s="58"/>
      <c r="AV2935" s="58"/>
      <c r="AW2935" s="56"/>
      <c r="AX2935" s="56"/>
      <c r="AY2935" s="56"/>
      <c r="AZ2935" s="56"/>
      <c r="BA2935" s="58"/>
      <c r="BB2935" s="58"/>
      <c r="BC2935" s="56"/>
      <c r="BD2935" s="56"/>
      <c r="BE2935" s="56"/>
      <c r="BF2935" s="56"/>
      <c r="BG2935" s="56"/>
      <c r="BH2935" s="56"/>
      <c r="BI2935" s="56"/>
      <c r="BJ2935" s="56"/>
      <c r="BK2935" s="56"/>
      <c r="BL2935" s="56"/>
      <c r="BM2935" s="56"/>
      <c r="BN2935" s="56"/>
      <c r="BO2935" s="56"/>
      <c r="BP2935" s="56"/>
      <c r="BQ2935" s="56"/>
      <c r="BR2935" s="56"/>
      <c r="BS2935" s="56"/>
      <c r="BT2935" s="56"/>
      <c r="BU2935" s="56"/>
      <c r="BV2935" s="56"/>
      <c r="BW2935" s="56"/>
      <c r="BX2935" s="56"/>
      <c r="BY2935" s="56"/>
      <c r="BZ2935" s="56"/>
      <c r="CA2935" s="56"/>
      <c r="CB2935" s="56"/>
      <c r="CC2935" s="56"/>
      <c r="CD2935" s="56"/>
      <c r="CE2935" s="56"/>
      <c r="CF2935" s="56"/>
      <c r="CG2935" s="56"/>
      <c r="CH2935" s="56"/>
      <c r="CI2935" s="56"/>
      <c r="CJ2935" s="56"/>
      <c r="CK2935" s="56"/>
      <c r="CL2935" s="56"/>
      <c r="CM2935" s="56"/>
      <c r="CN2935" s="56"/>
      <c r="CO2935" s="56"/>
      <c r="CP2935" s="56"/>
      <c r="CQ2935" s="56"/>
      <c r="CR2935" s="56"/>
      <c r="CS2935" s="58">
        <f>+AL2935+AT2935</f>
        <v>0</v>
      </c>
      <c r="CT2935" s="76">
        <f>+BA2935+BG2935+BM2935+BS2935+BY2935+CE2935+CK2935+CQ2935</f>
        <v>0</v>
      </c>
      <c r="CU2935" s="76">
        <f>+CS2935-CT2935</f>
        <v>0</v>
      </c>
      <c r="CV2935" s="81">
        <f>+AE2935-AL2935-AT2935</f>
        <v>623.91999999999996</v>
      </c>
      <c r="CW2935" s="56"/>
      <c r="CX2935" s="56"/>
      <c r="CY2935" s="56"/>
    </row>
    <row r="2936" spans="1:103" s="70" customFormat="1">
      <c r="A2936" s="56" t="s">
        <v>938</v>
      </c>
      <c r="B2936" s="13">
        <v>114</v>
      </c>
      <c r="C2936" s="15" t="s">
        <v>402</v>
      </c>
      <c r="D2936" s="15" t="s">
        <v>403</v>
      </c>
      <c r="E2936" s="13"/>
      <c r="F2936" s="13"/>
      <c r="G2936" s="13" t="s">
        <v>270</v>
      </c>
      <c r="H2936" s="13">
        <v>4</v>
      </c>
      <c r="I2936" s="55">
        <v>127.4</v>
      </c>
      <c r="J2936" s="55">
        <v>43529</v>
      </c>
      <c r="K2936" s="15">
        <v>0</v>
      </c>
      <c r="L2936" s="15" t="s">
        <v>41</v>
      </c>
      <c r="M2936" s="62" t="s">
        <v>14</v>
      </c>
      <c r="N2936" s="56" t="s">
        <v>189</v>
      </c>
      <c r="O2936" s="56" t="s">
        <v>939</v>
      </c>
      <c r="P2936" s="56"/>
      <c r="Q2936" s="86"/>
      <c r="R2936" s="56"/>
      <c r="S2936" s="56" t="s">
        <v>465</v>
      </c>
      <c r="T2936" s="57" t="s">
        <v>270</v>
      </c>
      <c r="U2936" s="57">
        <v>4</v>
      </c>
      <c r="V2936" s="125">
        <v>127.4</v>
      </c>
      <c r="W2936" s="125" t="s">
        <v>1017</v>
      </c>
      <c r="X2936" s="65">
        <v>45679</v>
      </c>
      <c r="Y2936" s="65">
        <v>45690</v>
      </c>
      <c r="Z2936" s="69" t="s">
        <v>1080</v>
      </c>
      <c r="AA2936" s="322">
        <v>45000</v>
      </c>
      <c r="AB2936" s="56">
        <v>48</v>
      </c>
      <c r="AC2936" s="56">
        <v>13</v>
      </c>
      <c r="AD2936" s="65">
        <v>46146</v>
      </c>
      <c r="AE2936" s="117">
        <v>623.91999999999996</v>
      </c>
      <c r="AF2936" s="117"/>
      <c r="AH2936" s="78"/>
      <c r="AI2936" s="78"/>
      <c r="AJ2936" s="78"/>
      <c r="AL2936" s="76"/>
      <c r="AM2936" s="76"/>
      <c r="AN2936" s="76"/>
      <c r="AO2936" s="58"/>
      <c r="AP2936" s="58"/>
      <c r="AQ2936" s="58"/>
      <c r="AR2936" s="58"/>
      <c r="AS2936" s="58"/>
      <c r="AT2936" s="58"/>
      <c r="AU2936" s="58"/>
      <c r="AV2936" s="58"/>
      <c r="AW2936" s="56"/>
      <c r="AX2936" s="56"/>
      <c r="AY2936" s="56"/>
      <c r="AZ2936" s="56"/>
      <c r="BA2936" s="58"/>
      <c r="BB2936" s="58"/>
      <c r="BC2936" s="56"/>
      <c r="BD2936" s="56"/>
      <c r="BE2936" s="56"/>
      <c r="BF2936" s="56"/>
      <c r="BG2936" s="56"/>
      <c r="BH2936" s="56"/>
      <c r="BI2936" s="56"/>
      <c r="BJ2936" s="56"/>
      <c r="BK2936" s="56"/>
      <c r="BL2936" s="56"/>
      <c r="BM2936" s="56"/>
      <c r="BN2936" s="56"/>
      <c r="BO2936" s="56"/>
      <c r="BP2936" s="56"/>
      <c r="BQ2936" s="56"/>
      <c r="BR2936" s="56"/>
      <c r="BS2936" s="56"/>
      <c r="BT2936" s="56"/>
      <c r="BU2936" s="56"/>
      <c r="BV2936" s="56"/>
      <c r="BW2936" s="56"/>
      <c r="BX2936" s="56"/>
      <c r="BY2936" s="56"/>
      <c r="BZ2936" s="56"/>
      <c r="CA2936" s="56"/>
      <c r="CB2936" s="56"/>
      <c r="CC2936" s="56"/>
      <c r="CD2936" s="56"/>
      <c r="CE2936" s="56"/>
      <c r="CF2936" s="56"/>
      <c r="CG2936" s="56"/>
      <c r="CH2936" s="56"/>
      <c r="CI2936" s="56"/>
      <c r="CJ2936" s="56"/>
      <c r="CK2936" s="56"/>
      <c r="CL2936" s="56"/>
      <c r="CM2936" s="56"/>
      <c r="CN2936" s="56"/>
      <c r="CO2936" s="56"/>
      <c r="CP2936" s="56"/>
      <c r="CQ2936" s="56"/>
      <c r="CR2936" s="56"/>
      <c r="CS2936" s="58">
        <f>+AL2936+AT2936</f>
        <v>0</v>
      </c>
      <c r="CT2936" s="76">
        <f>+BA2936+BG2936+BM2936+BS2936+BY2936+CE2936+CK2936+CQ2936</f>
        <v>0</v>
      </c>
      <c r="CU2936" s="76">
        <f>+CS2936-CT2936</f>
        <v>0</v>
      </c>
      <c r="CV2936" s="81">
        <f>+AE2936-AL2936-AT2936</f>
        <v>623.91999999999996</v>
      </c>
      <c r="CW2936" s="56"/>
      <c r="CX2936" s="56"/>
      <c r="CY2936" s="56"/>
    </row>
    <row r="2937" spans="1:103" s="70" customFormat="1">
      <c r="A2937" s="56" t="s">
        <v>938</v>
      </c>
      <c r="B2937" s="13">
        <v>114</v>
      </c>
      <c r="C2937" s="15" t="s">
        <v>402</v>
      </c>
      <c r="D2937" s="15" t="s">
        <v>403</v>
      </c>
      <c r="E2937" s="13"/>
      <c r="F2937" s="13"/>
      <c r="G2937" s="13" t="s">
        <v>270</v>
      </c>
      <c r="H2937" s="13">
        <v>4</v>
      </c>
      <c r="I2937" s="55">
        <v>127.4</v>
      </c>
      <c r="J2937" s="55">
        <v>43529</v>
      </c>
      <c r="K2937" s="15">
        <v>0</v>
      </c>
      <c r="L2937" s="15" t="s">
        <v>41</v>
      </c>
      <c r="M2937" s="62" t="s">
        <v>14</v>
      </c>
      <c r="N2937" s="56">
        <v>77684541</v>
      </c>
      <c r="O2937" s="56" t="s">
        <v>939</v>
      </c>
      <c r="P2937" s="56"/>
      <c r="Q2937" s="86"/>
      <c r="R2937" s="56"/>
      <c r="S2937" s="56" t="s">
        <v>465</v>
      </c>
      <c r="T2937" s="57" t="s">
        <v>270</v>
      </c>
      <c r="U2937" s="57">
        <v>4</v>
      </c>
      <c r="V2937" s="125">
        <v>127.4</v>
      </c>
      <c r="W2937" s="125" t="s">
        <v>1017</v>
      </c>
      <c r="X2937" s="65">
        <v>45679</v>
      </c>
      <c r="Y2937" s="65">
        <v>45690</v>
      </c>
      <c r="Z2937" s="69" t="s">
        <v>1080</v>
      </c>
      <c r="AA2937" s="322">
        <v>45000</v>
      </c>
      <c r="AB2937" s="56">
        <v>48</v>
      </c>
      <c r="AC2937" s="56">
        <v>14</v>
      </c>
      <c r="AD2937" s="65">
        <v>46177</v>
      </c>
      <c r="AE2937" s="117">
        <v>623.91999999999996</v>
      </c>
      <c r="AF2937" s="117"/>
      <c r="AH2937" s="78"/>
      <c r="AI2937" s="78"/>
      <c r="AJ2937" s="78"/>
      <c r="AL2937" s="76"/>
      <c r="AM2937" s="76"/>
      <c r="AN2937" s="76"/>
      <c r="AO2937" s="58"/>
      <c r="AP2937" s="58"/>
      <c r="AQ2937" s="58"/>
      <c r="AR2937" s="58"/>
      <c r="AS2937" s="58"/>
      <c r="AT2937" s="58"/>
      <c r="AU2937" s="58"/>
      <c r="AV2937" s="58"/>
      <c r="AW2937" s="56"/>
      <c r="AX2937" s="56"/>
      <c r="AY2937" s="56"/>
      <c r="AZ2937" s="56"/>
      <c r="BA2937" s="58"/>
      <c r="BB2937" s="58"/>
      <c r="BC2937" s="56"/>
      <c r="BD2937" s="56"/>
      <c r="BE2937" s="56"/>
      <c r="BF2937" s="56"/>
      <c r="BG2937" s="56"/>
      <c r="BH2937" s="56"/>
      <c r="BI2937" s="56"/>
      <c r="BJ2937" s="56"/>
      <c r="BK2937" s="56"/>
      <c r="BL2937" s="56"/>
      <c r="BM2937" s="56"/>
      <c r="BN2937" s="56"/>
      <c r="BO2937" s="56"/>
      <c r="BP2937" s="56"/>
      <c r="BQ2937" s="56"/>
      <c r="BR2937" s="56"/>
      <c r="BS2937" s="56"/>
      <c r="BT2937" s="56"/>
      <c r="BU2937" s="56"/>
      <c r="BV2937" s="56"/>
      <c r="BW2937" s="56"/>
      <c r="BX2937" s="56"/>
      <c r="BY2937" s="56"/>
      <c r="BZ2937" s="56"/>
      <c r="CA2937" s="56"/>
      <c r="CB2937" s="56"/>
      <c r="CC2937" s="56"/>
      <c r="CD2937" s="56"/>
      <c r="CE2937" s="56"/>
      <c r="CF2937" s="56"/>
      <c r="CG2937" s="56"/>
      <c r="CH2937" s="56"/>
      <c r="CI2937" s="56"/>
      <c r="CJ2937" s="56"/>
      <c r="CK2937" s="56"/>
      <c r="CL2937" s="56"/>
      <c r="CM2937" s="56"/>
      <c r="CN2937" s="56"/>
      <c r="CO2937" s="56"/>
      <c r="CP2937" s="56"/>
      <c r="CQ2937" s="56"/>
      <c r="CR2937" s="56"/>
      <c r="CS2937" s="58">
        <f>+AL2937+AT2937</f>
        <v>0</v>
      </c>
      <c r="CT2937" s="76">
        <f>+BA2937+BG2937+BM2937+BS2937+BY2937+CE2937+CK2937+CQ2937</f>
        <v>0</v>
      </c>
      <c r="CU2937" s="76">
        <f>+CS2937-CT2937</f>
        <v>0</v>
      </c>
      <c r="CV2937" s="81">
        <f>+AE2937-AL2937-AT2937</f>
        <v>623.91999999999996</v>
      </c>
      <c r="CW2937" s="56"/>
      <c r="CX2937" s="56"/>
      <c r="CY2937" s="56"/>
    </row>
    <row r="2938" spans="1:103" s="70" customFormat="1">
      <c r="A2938" s="56" t="s">
        <v>938</v>
      </c>
      <c r="B2938" s="13">
        <v>114</v>
      </c>
      <c r="C2938" s="15" t="s">
        <v>402</v>
      </c>
      <c r="D2938" s="15" t="s">
        <v>403</v>
      </c>
      <c r="E2938" s="13"/>
      <c r="F2938" s="13"/>
      <c r="G2938" s="13" t="s">
        <v>270</v>
      </c>
      <c r="H2938" s="13">
        <v>4</v>
      </c>
      <c r="I2938" s="55">
        <v>127.4</v>
      </c>
      <c r="J2938" s="55">
        <v>43529</v>
      </c>
      <c r="K2938" s="15">
        <v>0</v>
      </c>
      <c r="L2938" s="15" t="s">
        <v>41</v>
      </c>
      <c r="M2938" s="62" t="s">
        <v>14</v>
      </c>
      <c r="N2938" s="56" t="s">
        <v>189</v>
      </c>
      <c r="O2938" s="56" t="s">
        <v>939</v>
      </c>
      <c r="P2938" s="56"/>
      <c r="Q2938" s="86"/>
      <c r="R2938" s="56"/>
      <c r="S2938" s="56" t="s">
        <v>465</v>
      </c>
      <c r="T2938" s="57" t="s">
        <v>270</v>
      </c>
      <c r="U2938" s="57">
        <v>4</v>
      </c>
      <c r="V2938" s="125">
        <v>127.4</v>
      </c>
      <c r="W2938" s="125" t="s">
        <v>1017</v>
      </c>
      <c r="X2938" s="65">
        <v>45679</v>
      </c>
      <c r="Y2938" s="65">
        <v>45690</v>
      </c>
      <c r="Z2938" s="69" t="s">
        <v>1080</v>
      </c>
      <c r="AA2938" s="322">
        <v>45000</v>
      </c>
      <c r="AB2938" s="56">
        <v>48</v>
      </c>
      <c r="AC2938" s="56">
        <v>15</v>
      </c>
      <c r="AD2938" s="65">
        <v>46207</v>
      </c>
      <c r="AE2938" s="117">
        <v>623.91999999999996</v>
      </c>
      <c r="AF2938" s="117"/>
      <c r="AH2938" s="78"/>
      <c r="AI2938" s="78"/>
      <c r="AJ2938" s="78"/>
      <c r="AK2938" s="56"/>
      <c r="AL2938" s="76"/>
      <c r="AM2938" s="76"/>
      <c r="AN2938" s="76"/>
      <c r="AO2938" s="58"/>
      <c r="AP2938" s="58"/>
      <c r="AQ2938" s="58"/>
      <c r="AR2938" s="58"/>
      <c r="AS2938" s="58"/>
      <c r="AT2938" s="58"/>
      <c r="AU2938" s="58"/>
      <c r="AV2938" s="58"/>
      <c r="AW2938" s="56"/>
      <c r="AX2938" s="56"/>
      <c r="AY2938" s="56"/>
      <c r="AZ2938" s="56"/>
      <c r="BA2938" s="58"/>
      <c r="BB2938" s="58"/>
      <c r="BC2938" s="56"/>
      <c r="BD2938" s="56"/>
      <c r="BE2938" s="56"/>
      <c r="BF2938" s="56"/>
      <c r="BG2938" s="56"/>
      <c r="BH2938" s="56"/>
      <c r="BI2938" s="56"/>
      <c r="BJ2938" s="56"/>
      <c r="BK2938" s="56"/>
      <c r="BL2938" s="56"/>
      <c r="BM2938" s="56"/>
      <c r="BN2938" s="56"/>
      <c r="BO2938" s="56"/>
      <c r="BP2938" s="56"/>
      <c r="BQ2938" s="56"/>
      <c r="BR2938" s="56"/>
      <c r="BS2938" s="56"/>
      <c r="BT2938" s="56"/>
      <c r="BU2938" s="56"/>
      <c r="BV2938" s="56"/>
      <c r="BW2938" s="56"/>
      <c r="BX2938" s="56"/>
      <c r="BY2938" s="56"/>
      <c r="BZ2938" s="56"/>
      <c r="CA2938" s="56"/>
      <c r="CB2938" s="56"/>
      <c r="CC2938" s="56"/>
      <c r="CD2938" s="56"/>
      <c r="CE2938" s="56"/>
      <c r="CF2938" s="56"/>
      <c r="CG2938" s="56"/>
      <c r="CH2938" s="56"/>
      <c r="CI2938" s="56"/>
      <c r="CJ2938" s="56"/>
      <c r="CK2938" s="56"/>
      <c r="CL2938" s="56"/>
      <c r="CM2938" s="56"/>
      <c r="CN2938" s="56"/>
      <c r="CO2938" s="56"/>
      <c r="CP2938" s="56"/>
      <c r="CQ2938" s="56"/>
      <c r="CR2938" s="56"/>
      <c r="CS2938" s="58">
        <f>+AL2938+AT2938</f>
        <v>0</v>
      </c>
      <c r="CT2938" s="76">
        <f>+BA2938+BG2938+BM2938+BS2938+BY2938+CE2938+CK2938+CQ2938</f>
        <v>0</v>
      </c>
      <c r="CU2938" s="76">
        <f>+CS2938-CT2938</f>
        <v>0</v>
      </c>
      <c r="CV2938" s="81">
        <f>+AE2938-AL2938-AT2938</f>
        <v>623.91999999999996</v>
      </c>
      <c r="CW2938" s="56"/>
      <c r="CX2938" s="56"/>
      <c r="CY2938" s="56"/>
    </row>
    <row r="2939" spans="1:103" s="70" customFormat="1">
      <c r="A2939" s="56" t="s">
        <v>938</v>
      </c>
      <c r="B2939" s="13">
        <v>114</v>
      </c>
      <c r="C2939" s="15" t="s">
        <v>402</v>
      </c>
      <c r="D2939" s="15" t="s">
        <v>403</v>
      </c>
      <c r="E2939" s="13"/>
      <c r="F2939" s="13"/>
      <c r="G2939" s="13" t="s">
        <v>270</v>
      </c>
      <c r="H2939" s="13">
        <v>4</v>
      </c>
      <c r="I2939" s="55">
        <v>127.4</v>
      </c>
      <c r="J2939" s="55">
        <v>43529</v>
      </c>
      <c r="K2939" s="15">
        <v>0</v>
      </c>
      <c r="L2939" s="15" t="s">
        <v>41</v>
      </c>
      <c r="M2939" s="62" t="s">
        <v>14</v>
      </c>
      <c r="N2939" s="56" t="s">
        <v>189</v>
      </c>
      <c r="O2939" s="56" t="s">
        <v>939</v>
      </c>
      <c r="P2939" s="56"/>
      <c r="Q2939" s="86"/>
      <c r="R2939" s="56"/>
      <c r="S2939" s="56" t="s">
        <v>465</v>
      </c>
      <c r="T2939" s="57" t="s">
        <v>270</v>
      </c>
      <c r="U2939" s="57">
        <v>4</v>
      </c>
      <c r="V2939" s="125">
        <v>127.4</v>
      </c>
      <c r="W2939" s="125" t="s">
        <v>1017</v>
      </c>
      <c r="X2939" s="65">
        <v>45679</v>
      </c>
      <c r="Y2939" s="65">
        <v>45690</v>
      </c>
      <c r="Z2939" s="69" t="s">
        <v>1080</v>
      </c>
      <c r="AA2939" s="322">
        <v>45000</v>
      </c>
      <c r="AB2939" s="56">
        <v>48</v>
      </c>
      <c r="AC2939" s="56">
        <v>16</v>
      </c>
      <c r="AD2939" s="65">
        <v>46238</v>
      </c>
      <c r="AE2939" s="117">
        <v>623.91999999999996</v>
      </c>
      <c r="AF2939" s="117"/>
      <c r="AH2939" s="78"/>
      <c r="AI2939" s="78"/>
      <c r="AJ2939" s="78"/>
      <c r="AL2939" s="76"/>
      <c r="AM2939" s="76"/>
      <c r="AN2939" s="76"/>
      <c r="AO2939" s="58"/>
      <c r="AP2939" s="58"/>
      <c r="AQ2939" s="58"/>
      <c r="AR2939" s="58"/>
      <c r="AS2939" s="58"/>
      <c r="AT2939" s="58"/>
      <c r="AU2939" s="58"/>
      <c r="AV2939" s="58"/>
      <c r="AW2939" s="56"/>
      <c r="AX2939" s="56"/>
      <c r="AY2939" s="56"/>
      <c r="AZ2939" s="56"/>
      <c r="BA2939" s="58"/>
      <c r="BB2939" s="58"/>
      <c r="BC2939" s="56"/>
      <c r="BD2939" s="56"/>
      <c r="BE2939" s="56"/>
      <c r="BF2939" s="56"/>
      <c r="BG2939" s="56"/>
      <c r="BH2939" s="56"/>
      <c r="BI2939" s="56"/>
      <c r="BJ2939" s="56"/>
      <c r="BK2939" s="56"/>
      <c r="BL2939" s="56"/>
      <c r="BM2939" s="56"/>
      <c r="BN2939" s="56"/>
      <c r="BO2939" s="56"/>
      <c r="BP2939" s="56"/>
      <c r="BQ2939" s="56"/>
      <c r="BR2939" s="56"/>
      <c r="BS2939" s="56"/>
      <c r="BT2939" s="56"/>
      <c r="BU2939" s="56"/>
      <c r="BV2939" s="56"/>
      <c r="BW2939" s="56"/>
      <c r="BX2939" s="56"/>
      <c r="BY2939" s="56"/>
      <c r="BZ2939" s="56"/>
      <c r="CA2939" s="56"/>
      <c r="CB2939" s="56"/>
      <c r="CC2939" s="56"/>
      <c r="CD2939" s="56"/>
      <c r="CE2939" s="56"/>
      <c r="CF2939" s="56"/>
      <c r="CG2939" s="56"/>
      <c r="CH2939" s="56"/>
      <c r="CI2939" s="56"/>
      <c r="CJ2939" s="56"/>
      <c r="CK2939" s="56"/>
      <c r="CL2939" s="56"/>
      <c r="CM2939" s="56"/>
      <c r="CN2939" s="56"/>
      <c r="CO2939" s="56"/>
      <c r="CP2939" s="56"/>
      <c r="CQ2939" s="56"/>
      <c r="CR2939" s="56"/>
      <c r="CS2939" s="58">
        <f>+AL2939+AT2939</f>
        <v>0</v>
      </c>
      <c r="CT2939" s="76">
        <f>+BA2939+BG2939+BM2939+BS2939+BY2939+CE2939+CK2939+CQ2939</f>
        <v>0</v>
      </c>
      <c r="CU2939" s="76">
        <f>+CS2939-CT2939</f>
        <v>0</v>
      </c>
      <c r="CV2939" s="81">
        <f>+AE2939-AL2939-AT2939</f>
        <v>623.91999999999996</v>
      </c>
      <c r="CW2939" s="56"/>
      <c r="CX2939" s="56"/>
      <c r="CY2939" s="56"/>
    </row>
    <row r="2940" spans="1:103" s="70" customFormat="1">
      <c r="A2940" s="56" t="s">
        <v>938</v>
      </c>
      <c r="B2940" s="13">
        <v>114</v>
      </c>
      <c r="C2940" s="15" t="s">
        <v>402</v>
      </c>
      <c r="D2940" s="15" t="s">
        <v>403</v>
      </c>
      <c r="E2940" s="13"/>
      <c r="F2940" s="13"/>
      <c r="G2940" s="13" t="s">
        <v>270</v>
      </c>
      <c r="H2940" s="13">
        <v>4</v>
      </c>
      <c r="I2940" s="55">
        <v>127.4</v>
      </c>
      <c r="J2940" s="55">
        <v>43529</v>
      </c>
      <c r="K2940" s="15">
        <v>0</v>
      </c>
      <c r="L2940" s="15" t="s">
        <v>41</v>
      </c>
      <c r="M2940" s="62" t="s">
        <v>14</v>
      </c>
      <c r="N2940" s="56" t="s">
        <v>189</v>
      </c>
      <c r="O2940" s="56" t="s">
        <v>939</v>
      </c>
      <c r="P2940" s="56"/>
      <c r="Q2940" s="86"/>
      <c r="R2940" s="56"/>
      <c r="S2940" s="56" t="s">
        <v>465</v>
      </c>
      <c r="T2940" s="57" t="s">
        <v>270</v>
      </c>
      <c r="U2940" s="57">
        <v>4</v>
      </c>
      <c r="V2940" s="125">
        <v>127.4</v>
      </c>
      <c r="W2940" s="125" t="s">
        <v>1017</v>
      </c>
      <c r="X2940" s="65">
        <v>45679</v>
      </c>
      <c r="Y2940" s="65">
        <v>45690</v>
      </c>
      <c r="Z2940" s="69" t="s">
        <v>1080</v>
      </c>
      <c r="AA2940" s="322">
        <v>45000</v>
      </c>
      <c r="AB2940" s="56">
        <v>48</v>
      </c>
      <c r="AC2940" s="56">
        <v>17</v>
      </c>
      <c r="AD2940" s="65">
        <v>46269</v>
      </c>
      <c r="AE2940" s="117">
        <v>623.91999999999996</v>
      </c>
      <c r="AF2940" s="117"/>
      <c r="AH2940" s="78"/>
      <c r="AI2940" s="78"/>
      <c r="AJ2940" s="78"/>
      <c r="AL2940" s="76"/>
      <c r="AM2940" s="76"/>
      <c r="AN2940" s="76"/>
      <c r="AO2940" s="58"/>
      <c r="AP2940" s="58"/>
      <c r="AQ2940" s="58"/>
      <c r="AR2940" s="58"/>
      <c r="AS2940" s="58"/>
      <c r="AT2940" s="58"/>
      <c r="AU2940" s="58"/>
      <c r="AV2940" s="58"/>
      <c r="AW2940" s="56"/>
      <c r="AX2940" s="56"/>
      <c r="AY2940" s="56"/>
      <c r="AZ2940" s="56"/>
      <c r="BA2940" s="58"/>
      <c r="BB2940" s="58"/>
      <c r="BC2940" s="56"/>
      <c r="BD2940" s="56"/>
      <c r="BE2940" s="56"/>
      <c r="BF2940" s="56"/>
      <c r="BG2940" s="56"/>
      <c r="BH2940" s="56"/>
      <c r="BI2940" s="56"/>
      <c r="BJ2940" s="56"/>
      <c r="BK2940" s="56"/>
      <c r="BL2940" s="56"/>
      <c r="BM2940" s="56"/>
      <c r="BN2940" s="56"/>
      <c r="BO2940" s="56"/>
      <c r="BP2940" s="56"/>
      <c r="BQ2940" s="56"/>
      <c r="BR2940" s="56"/>
      <c r="BS2940" s="56"/>
      <c r="BT2940" s="56"/>
      <c r="BU2940" s="56"/>
      <c r="BV2940" s="56"/>
      <c r="BW2940" s="56"/>
      <c r="BX2940" s="56"/>
      <c r="BY2940" s="56"/>
      <c r="BZ2940" s="56"/>
      <c r="CA2940" s="56"/>
      <c r="CB2940" s="56"/>
      <c r="CC2940" s="56"/>
      <c r="CD2940" s="56"/>
      <c r="CE2940" s="56"/>
      <c r="CF2940" s="56"/>
      <c r="CG2940" s="56"/>
      <c r="CH2940" s="56"/>
      <c r="CI2940" s="56"/>
      <c r="CJ2940" s="56"/>
      <c r="CK2940" s="56"/>
      <c r="CL2940" s="56"/>
      <c r="CM2940" s="56"/>
      <c r="CN2940" s="56"/>
      <c r="CO2940" s="56"/>
      <c r="CP2940" s="56"/>
      <c r="CQ2940" s="56"/>
      <c r="CR2940" s="56"/>
      <c r="CS2940" s="58">
        <f>+AL2940+AT2940</f>
        <v>0</v>
      </c>
      <c r="CT2940" s="76">
        <f>+BA2940+BG2940+BM2940+BS2940+BY2940+CE2940+CK2940+CQ2940</f>
        <v>0</v>
      </c>
      <c r="CU2940" s="76">
        <f>+CS2940-CT2940</f>
        <v>0</v>
      </c>
      <c r="CV2940" s="81">
        <f>+AE2940-AL2940-AT2940</f>
        <v>623.91999999999996</v>
      </c>
      <c r="CW2940" s="56"/>
      <c r="CX2940" s="56"/>
      <c r="CY2940" s="56"/>
    </row>
    <row r="2941" spans="1:103" s="70" customFormat="1">
      <c r="A2941" s="56" t="s">
        <v>938</v>
      </c>
      <c r="B2941" s="13">
        <v>114</v>
      </c>
      <c r="C2941" s="15" t="s">
        <v>402</v>
      </c>
      <c r="D2941" s="15" t="s">
        <v>403</v>
      </c>
      <c r="E2941" s="13"/>
      <c r="F2941" s="13"/>
      <c r="G2941" s="13" t="s">
        <v>270</v>
      </c>
      <c r="H2941" s="13">
        <v>4</v>
      </c>
      <c r="I2941" s="55">
        <v>127.4</v>
      </c>
      <c r="J2941" s="55">
        <v>43529</v>
      </c>
      <c r="K2941" s="15">
        <v>0</v>
      </c>
      <c r="L2941" s="15" t="s">
        <v>41</v>
      </c>
      <c r="M2941" s="62" t="s">
        <v>14</v>
      </c>
      <c r="N2941" s="56" t="s">
        <v>189</v>
      </c>
      <c r="O2941" s="56" t="s">
        <v>939</v>
      </c>
      <c r="P2941" s="56"/>
      <c r="Q2941" s="86"/>
      <c r="R2941" s="56"/>
      <c r="S2941" s="56" t="s">
        <v>465</v>
      </c>
      <c r="T2941" s="57" t="s">
        <v>270</v>
      </c>
      <c r="U2941" s="57">
        <v>4</v>
      </c>
      <c r="V2941" s="125">
        <v>127.4</v>
      </c>
      <c r="W2941" s="125" t="s">
        <v>1017</v>
      </c>
      <c r="X2941" s="65">
        <v>45679</v>
      </c>
      <c r="Y2941" s="65">
        <v>45690</v>
      </c>
      <c r="Z2941" s="69" t="s">
        <v>1080</v>
      </c>
      <c r="AA2941" s="322">
        <v>45000</v>
      </c>
      <c r="AB2941" s="56">
        <v>48</v>
      </c>
      <c r="AC2941" s="56">
        <v>18</v>
      </c>
      <c r="AD2941" s="65">
        <v>46299</v>
      </c>
      <c r="AE2941" s="117">
        <v>623.91999999999996</v>
      </c>
      <c r="AF2941" s="117"/>
      <c r="AH2941" s="78"/>
      <c r="AI2941" s="78"/>
      <c r="AJ2941" s="78"/>
      <c r="AL2941" s="76"/>
      <c r="AM2941" s="76"/>
      <c r="AN2941" s="76"/>
      <c r="AO2941" s="58"/>
      <c r="AP2941" s="58"/>
      <c r="AQ2941" s="58"/>
      <c r="AR2941" s="58"/>
      <c r="AS2941" s="58"/>
      <c r="AT2941" s="58"/>
      <c r="AU2941" s="58"/>
      <c r="AV2941" s="58"/>
      <c r="AW2941" s="56"/>
      <c r="AX2941" s="56"/>
      <c r="AY2941" s="56"/>
      <c r="AZ2941" s="56"/>
      <c r="BA2941" s="58"/>
      <c r="BB2941" s="58"/>
      <c r="BC2941" s="56"/>
      <c r="BD2941" s="56"/>
      <c r="BE2941" s="56"/>
      <c r="BF2941" s="56"/>
      <c r="BG2941" s="56"/>
      <c r="BH2941" s="56"/>
      <c r="BI2941" s="56"/>
      <c r="BJ2941" s="56"/>
      <c r="BK2941" s="56"/>
      <c r="BL2941" s="56"/>
      <c r="BM2941" s="56"/>
      <c r="BN2941" s="56"/>
      <c r="BO2941" s="56"/>
      <c r="BP2941" s="56"/>
      <c r="BQ2941" s="56"/>
      <c r="BR2941" s="56"/>
      <c r="BS2941" s="56"/>
      <c r="BT2941" s="56"/>
      <c r="BU2941" s="56"/>
      <c r="BV2941" s="56"/>
      <c r="BW2941" s="56"/>
      <c r="BX2941" s="56"/>
      <c r="BY2941" s="56"/>
      <c r="BZ2941" s="56"/>
      <c r="CA2941" s="56"/>
      <c r="CB2941" s="56"/>
      <c r="CC2941" s="56"/>
      <c r="CD2941" s="56"/>
      <c r="CE2941" s="56"/>
      <c r="CF2941" s="56"/>
      <c r="CG2941" s="56"/>
      <c r="CH2941" s="56"/>
      <c r="CI2941" s="56"/>
      <c r="CJ2941" s="56"/>
      <c r="CK2941" s="56"/>
      <c r="CL2941" s="56"/>
      <c r="CM2941" s="56"/>
      <c r="CN2941" s="56"/>
      <c r="CO2941" s="56"/>
      <c r="CP2941" s="56"/>
      <c r="CQ2941" s="56"/>
      <c r="CR2941" s="56"/>
      <c r="CS2941" s="58">
        <f>+AL2941+AT2941</f>
        <v>0</v>
      </c>
      <c r="CT2941" s="76">
        <f>+BA2941+BG2941+BM2941+BS2941+BY2941+CE2941+CK2941+CQ2941</f>
        <v>0</v>
      </c>
      <c r="CU2941" s="76">
        <f>+CS2941-CT2941</f>
        <v>0</v>
      </c>
      <c r="CV2941" s="81">
        <f>+AE2941-AL2941-AT2941</f>
        <v>623.91999999999996</v>
      </c>
      <c r="CW2941" s="56"/>
      <c r="CX2941" s="56"/>
      <c r="CY2941" s="56"/>
    </row>
    <row r="2942" spans="1:103" s="70" customFormat="1">
      <c r="A2942" s="56" t="s">
        <v>938</v>
      </c>
      <c r="B2942" s="13">
        <v>114</v>
      </c>
      <c r="C2942" s="15" t="s">
        <v>402</v>
      </c>
      <c r="D2942" s="15" t="s">
        <v>403</v>
      </c>
      <c r="E2942" s="13"/>
      <c r="F2942" s="13"/>
      <c r="G2942" s="13" t="s">
        <v>270</v>
      </c>
      <c r="H2942" s="13">
        <v>4</v>
      </c>
      <c r="I2942" s="55">
        <v>127.4</v>
      </c>
      <c r="J2942" s="55">
        <v>43529</v>
      </c>
      <c r="K2942" s="15">
        <v>0</v>
      </c>
      <c r="L2942" s="15" t="s">
        <v>41</v>
      </c>
      <c r="M2942" s="62" t="s">
        <v>14</v>
      </c>
      <c r="N2942" s="56" t="s">
        <v>189</v>
      </c>
      <c r="O2942" s="56" t="s">
        <v>939</v>
      </c>
      <c r="P2942" s="56"/>
      <c r="Q2942" s="86"/>
      <c r="R2942" s="56"/>
      <c r="S2942" s="56" t="s">
        <v>465</v>
      </c>
      <c r="T2942" s="57" t="s">
        <v>270</v>
      </c>
      <c r="U2942" s="57">
        <v>4</v>
      </c>
      <c r="V2942" s="125">
        <v>127.4</v>
      </c>
      <c r="W2942" s="125" t="s">
        <v>1017</v>
      </c>
      <c r="X2942" s="65">
        <v>45679</v>
      </c>
      <c r="Y2942" s="65">
        <v>45690</v>
      </c>
      <c r="Z2942" s="69" t="s">
        <v>1080</v>
      </c>
      <c r="AA2942" s="322">
        <v>45000</v>
      </c>
      <c r="AB2942" s="56">
        <v>48</v>
      </c>
      <c r="AC2942" s="56">
        <v>19</v>
      </c>
      <c r="AD2942" s="65">
        <v>46330</v>
      </c>
      <c r="AE2942" s="117">
        <v>623.91999999999996</v>
      </c>
      <c r="AF2942" s="117"/>
      <c r="AL2942" s="76"/>
      <c r="AM2942" s="76"/>
      <c r="AN2942" s="76"/>
      <c r="AO2942" s="58"/>
      <c r="AP2942" s="58"/>
      <c r="AQ2942" s="58"/>
      <c r="AR2942" s="58"/>
      <c r="AS2942" s="58"/>
      <c r="AT2942" s="58"/>
      <c r="AU2942" s="58"/>
      <c r="AV2942" s="58"/>
      <c r="AW2942" s="56"/>
      <c r="AX2942" s="56"/>
      <c r="AY2942" s="56"/>
      <c r="AZ2942" s="56"/>
      <c r="BA2942" s="58"/>
      <c r="BB2942" s="58"/>
      <c r="BC2942" s="56"/>
      <c r="BD2942" s="56"/>
      <c r="BE2942" s="56"/>
      <c r="BF2942" s="56"/>
      <c r="BG2942" s="56"/>
      <c r="BH2942" s="56"/>
      <c r="BI2942" s="56"/>
      <c r="BJ2942" s="56"/>
      <c r="BK2942" s="56"/>
      <c r="BL2942" s="56"/>
      <c r="BM2942" s="56"/>
      <c r="BN2942" s="56"/>
      <c r="BO2942" s="56"/>
      <c r="BP2942" s="56"/>
      <c r="BQ2942" s="56"/>
      <c r="BR2942" s="56"/>
      <c r="BS2942" s="56"/>
      <c r="BT2942" s="56"/>
      <c r="BU2942" s="56"/>
      <c r="BV2942" s="56"/>
      <c r="BW2942" s="56"/>
      <c r="BX2942" s="56"/>
      <c r="BY2942" s="56"/>
      <c r="BZ2942" s="56"/>
      <c r="CA2942" s="56"/>
      <c r="CB2942" s="56"/>
      <c r="CC2942" s="56"/>
      <c r="CD2942" s="56"/>
      <c r="CE2942" s="56"/>
      <c r="CF2942" s="56"/>
      <c r="CG2942" s="56"/>
      <c r="CH2942" s="56"/>
      <c r="CI2942" s="56"/>
      <c r="CJ2942" s="56"/>
      <c r="CK2942" s="56"/>
      <c r="CL2942" s="56"/>
      <c r="CM2942" s="56"/>
      <c r="CN2942" s="56"/>
      <c r="CO2942" s="56"/>
      <c r="CP2942" s="56"/>
      <c r="CQ2942" s="56"/>
      <c r="CR2942" s="56"/>
      <c r="CS2942" s="58">
        <f>+AL2942+AT2942</f>
        <v>0</v>
      </c>
      <c r="CT2942" s="76">
        <f>+BA2942+BG2942+BM2942+BS2942+BY2942+CE2942+CK2942+CQ2942</f>
        <v>0</v>
      </c>
      <c r="CU2942" s="76">
        <f>+CS2942-CT2942</f>
        <v>0</v>
      </c>
      <c r="CV2942" s="81">
        <f>+AE2942-AL2942-AT2942</f>
        <v>623.91999999999996</v>
      </c>
      <c r="CW2942" s="56"/>
      <c r="CX2942" s="56"/>
      <c r="CY2942" s="56"/>
    </row>
    <row r="2943" spans="1:103" s="70" customFormat="1">
      <c r="A2943" s="56" t="s">
        <v>938</v>
      </c>
      <c r="B2943" s="13">
        <v>114</v>
      </c>
      <c r="C2943" s="15" t="s">
        <v>402</v>
      </c>
      <c r="D2943" s="15" t="s">
        <v>403</v>
      </c>
      <c r="E2943" s="13"/>
      <c r="F2943" s="13"/>
      <c r="G2943" s="13" t="s">
        <v>270</v>
      </c>
      <c r="H2943" s="13">
        <v>4</v>
      </c>
      <c r="I2943" s="55">
        <v>127.4</v>
      </c>
      <c r="J2943" s="55">
        <v>43529</v>
      </c>
      <c r="K2943" s="15">
        <v>0</v>
      </c>
      <c r="L2943" s="15" t="s">
        <v>41</v>
      </c>
      <c r="M2943" s="62" t="s">
        <v>14</v>
      </c>
      <c r="N2943" s="56" t="s">
        <v>189</v>
      </c>
      <c r="O2943" s="56" t="s">
        <v>939</v>
      </c>
      <c r="P2943" s="56"/>
      <c r="Q2943" s="86"/>
      <c r="R2943" s="56"/>
      <c r="S2943" s="56" t="s">
        <v>465</v>
      </c>
      <c r="T2943" s="57" t="s">
        <v>270</v>
      </c>
      <c r="U2943" s="57">
        <v>4</v>
      </c>
      <c r="V2943" s="125">
        <v>127.4</v>
      </c>
      <c r="W2943" s="125" t="s">
        <v>1017</v>
      </c>
      <c r="X2943" s="65">
        <v>45679</v>
      </c>
      <c r="Y2943" s="65">
        <v>45690</v>
      </c>
      <c r="Z2943" s="69" t="s">
        <v>1080</v>
      </c>
      <c r="AA2943" s="322">
        <v>45000</v>
      </c>
      <c r="AB2943" s="56">
        <v>48</v>
      </c>
      <c r="AC2943" s="56">
        <v>20</v>
      </c>
      <c r="AD2943" s="65">
        <v>46360</v>
      </c>
      <c r="AE2943" s="117">
        <v>623.91999999999996</v>
      </c>
      <c r="AF2943" s="117"/>
      <c r="AL2943" s="76"/>
      <c r="AM2943" s="76"/>
      <c r="AN2943" s="76"/>
      <c r="AO2943" s="58"/>
      <c r="AP2943" s="58"/>
      <c r="AQ2943" s="58"/>
      <c r="AR2943" s="58"/>
      <c r="AS2943" s="58"/>
      <c r="AT2943" s="58"/>
      <c r="AU2943" s="58"/>
      <c r="AV2943" s="58"/>
      <c r="AW2943" s="56"/>
      <c r="AX2943" s="56"/>
      <c r="AY2943" s="56"/>
      <c r="AZ2943" s="56"/>
      <c r="BA2943" s="58"/>
      <c r="BB2943" s="58"/>
      <c r="BC2943" s="56"/>
      <c r="BD2943" s="56"/>
      <c r="BE2943" s="56"/>
      <c r="BF2943" s="56"/>
      <c r="BG2943" s="56"/>
      <c r="BH2943" s="56"/>
      <c r="BI2943" s="56"/>
      <c r="BJ2943" s="56"/>
      <c r="BK2943" s="56"/>
      <c r="BL2943" s="56"/>
      <c r="BM2943" s="56"/>
      <c r="BN2943" s="56"/>
      <c r="BO2943" s="56"/>
      <c r="BP2943" s="56"/>
      <c r="BQ2943" s="56"/>
      <c r="BR2943" s="56"/>
      <c r="BS2943" s="56"/>
      <c r="BT2943" s="56"/>
      <c r="BU2943" s="56"/>
      <c r="BV2943" s="56"/>
      <c r="BW2943" s="56"/>
      <c r="BX2943" s="56"/>
      <c r="BY2943" s="56"/>
      <c r="BZ2943" s="56"/>
      <c r="CA2943" s="56"/>
      <c r="CB2943" s="56"/>
      <c r="CC2943" s="56"/>
      <c r="CD2943" s="56"/>
      <c r="CE2943" s="56"/>
      <c r="CF2943" s="56"/>
      <c r="CG2943" s="56"/>
      <c r="CH2943" s="56"/>
      <c r="CI2943" s="56"/>
      <c r="CJ2943" s="56"/>
      <c r="CK2943" s="56"/>
      <c r="CL2943" s="56"/>
      <c r="CM2943" s="56"/>
      <c r="CN2943" s="56"/>
      <c r="CO2943" s="56"/>
      <c r="CP2943" s="56"/>
      <c r="CQ2943" s="56"/>
      <c r="CR2943" s="56"/>
      <c r="CS2943" s="58">
        <f>+AL2943+AT2943</f>
        <v>0</v>
      </c>
      <c r="CT2943" s="76">
        <f>+BA2943+BG2943+BM2943+BS2943+BY2943+CE2943+CK2943+CQ2943</f>
        <v>0</v>
      </c>
      <c r="CU2943" s="76">
        <f>+CS2943-CT2943</f>
        <v>0</v>
      </c>
      <c r="CV2943" s="81">
        <f>+AE2943-AL2943-AT2943</f>
        <v>623.91999999999996</v>
      </c>
      <c r="CW2943" s="56"/>
      <c r="CX2943" s="56"/>
      <c r="CY2943" s="56"/>
    </row>
    <row r="2944" spans="1:103" s="70" customFormat="1">
      <c r="A2944" s="56" t="s">
        <v>938</v>
      </c>
      <c r="B2944" s="13">
        <v>114</v>
      </c>
      <c r="C2944" s="15" t="s">
        <v>402</v>
      </c>
      <c r="D2944" s="15" t="s">
        <v>403</v>
      </c>
      <c r="E2944" s="13"/>
      <c r="F2944" s="13"/>
      <c r="G2944" s="13" t="s">
        <v>270</v>
      </c>
      <c r="H2944" s="13">
        <v>4</v>
      </c>
      <c r="I2944" s="55">
        <v>127.4</v>
      </c>
      <c r="J2944" s="55">
        <v>43529</v>
      </c>
      <c r="K2944" s="15">
        <v>0</v>
      </c>
      <c r="L2944" s="15" t="s">
        <v>41</v>
      </c>
      <c r="M2944" s="62" t="s">
        <v>14</v>
      </c>
      <c r="N2944" s="56" t="s">
        <v>189</v>
      </c>
      <c r="O2944" s="56" t="s">
        <v>939</v>
      </c>
      <c r="P2944" s="56"/>
      <c r="Q2944" s="86"/>
      <c r="R2944" s="56"/>
      <c r="S2944" s="56" t="s">
        <v>465</v>
      </c>
      <c r="T2944" s="57" t="s">
        <v>270</v>
      </c>
      <c r="U2944" s="57">
        <v>4</v>
      </c>
      <c r="V2944" s="125">
        <v>127.4</v>
      </c>
      <c r="W2944" s="125" t="s">
        <v>1017</v>
      </c>
      <c r="X2944" s="65">
        <v>45679</v>
      </c>
      <c r="Y2944" s="65">
        <v>45690</v>
      </c>
      <c r="Z2944" s="69" t="s">
        <v>1080</v>
      </c>
      <c r="AA2944" s="322">
        <v>45000</v>
      </c>
      <c r="AB2944" s="56">
        <v>48</v>
      </c>
      <c r="AC2944" s="56">
        <v>21</v>
      </c>
      <c r="AD2944" s="65">
        <v>46391</v>
      </c>
      <c r="AE2944" s="117">
        <v>623.91999999999996</v>
      </c>
      <c r="AF2944" s="117"/>
      <c r="AH2944" s="78"/>
      <c r="AI2944" s="78"/>
      <c r="AJ2944" s="78"/>
      <c r="AL2944" s="76"/>
      <c r="AM2944" s="76"/>
      <c r="AN2944" s="76"/>
      <c r="AO2944" s="58"/>
      <c r="AP2944" s="58"/>
      <c r="AQ2944" s="58"/>
      <c r="AR2944" s="58"/>
      <c r="AS2944" s="58"/>
      <c r="AT2944" s="58"/>
      <c r="AU2944" s="58"/>
      <c r="AV2944" s="58"/>
      <c r="AW2944" s="56"/>
      <c r="AX2944" s="56"/>
      <c r="AY2944" s="56"/>
      <c r="AZ2944" s="56"/>
      <c r="BA2944" s="58"/>
      <c r="BB2944" s="58"/>
      <c r="BC2944" s="56"/>
      <c r="BD2944" s="56"/>
      <c r="BE2944" s="56"/>
      <c r="BF2944" s="56"/>
      <c r="BG2944" s="56"/>
      <c r="BH2944" s="56"/>
      <c r="BI2944" s="56"/>
      <c r="BJ2944" s="56"/>
      <c r="BK2944" s="56"/>
      <c r="BL2944" s="56"/>
      <c r="BM2944" s="56"/>
      <c r="BN2944" s="56"/>
      <c r="BO2944" s="56"/>
      <c r="BP2944" s="56"/>
      <c r="BQ2944" s="56"/>
      <c r="BR2944" s="56"/>
      <c r="BS2944" s="56"/>
      <c r="BT2944" s="56"/>
      <c r="BU2944" s="56"/>
      <c r="BV2944" s="56"/>
      <c r="BW2944" s="56"/>
      <c r="BX2944" s="56"/>
      <c r="BY2944" s="56"/>
      <c r="BZ2944" s="56"/>
      <c r="CA2944" s="56"/>
      <c r="CB2944" s="56"/>
      <c r="CC2944" s="56"/>
      <c r="CD2944" s="56"/>
      <c r="CE2944" s="56"/>
      <c r="CF2944" s="56"/>
      <c r="CG2944" s="56"/>
      <c r="CH2944" s="56"/>
      <c r="CI2944" s="56"/>
      <c r="CJ2944" s="56"/>
      <c r="CK2944" s="56"/>
      <c r="CL2944" s="56"/>
      <c r="CM2944" s="56"/>
      <c r="CN2944" s="56"/>
      <c r="CO2944" s="56"/>
      <c r="CP2944" s="56"/>
      <c r="CQ2944" s="56"/>
      <c r="CR2944" s="56"/>
      <c r="CS2944" s="58">
        <f>+AL2944+AT2944</f>
        <v>0</v>
      </c>
      <c r="CT2944" s="76">
        <f>+BA2944+BG2944+BM2944+BS2944+BY2944+CE2944+CK2944+CQ2944</f>
        <v>0</v>
      </c>
      <c r="CU2944" s="76">
        <f>+CS2944-CT2944</f>
        <v>0</v>
      </c>
      <c r="CV2944" s="81">
        <f>+AE2944-AL2944-AT2944</f>
        <v>623.91999999999996</v>
      </c>
      <c r="CW2944" s="56"/>
      <c r="CX2944" s="56"/>
      <c r="CY2944" s="56"/>
    </row>
    <row r="2945" spans="1:103" s="70" customFormat="1">
      <c r="A2945" s="56" t="s">
        <v>938</v>
      </c>
      <c r="B2945" s="13">
        <v>114</v>
      </c>
      <c r="C2945" s="15" t="s">
        <v>402</v>
      </c>
      <c r="D2945" s="15" t="s">
        <v>403</v>
      </c>
      <c r="E2945" s="13"/>
      <c r="F2945" s="13"/>
      <c r="G2945" s="13" t="s">
        <v>270</v>
      </c>
      <c r="H2945" s="13">
        <v>4</v>
      </c>
      <c r="I2945" s="55">
        <v>127.4</v>
      </c>
      <c r="J2945" s="55">
        <v>43529</v>
      </c>
      <c r="K2945" s="15">
        <v>0</v>
      </c>
      <c r="L2945" s="15" t="s">
        <v>41</v>
      </c>
      <c r="M2945" s="62" t="s">
        <v>14</v>
      </c>
      <c r="N2945" s="56" t="s">
        <v>189</v>
      </c>
      <c r="O2945" s="56" t="s">
        <v>939</v>
      </c>
      <c r="P2945" s="56"/>
      <c r="Q2945" s="86"/>
      <c r="R2945" s="56"/>
      <c r="S2945" s="56" t="s">
        <v>465</v>
      </c>
      <c r="T2945" s="57" t="s">
        <v>270</v>
      </c>
      <c r="U2945" s="57">
        <v>4</v>
      </c>
      <c r="V2945" s="125">
        <v>127.4</v>
      </c>
      <c r="W2945" s="125" t="s">
        <v>1017</v>
      </c>
      <c r="X2945" s="65">
        <v>45679</v>
      </c>
      <c r="Y2945" s="65">
        <v>45690</v>
      </c>
      <c r="Z2945" s="69" t="s">
        <v>1080</v>
      </c>
      <c r="AA2945" s="322">
        <v>45000</v>
      </c>
      <c r="AB2945" s="56">
        <v>48</v>
      </c>
      <c r="AC2945" s="56">
        <v>22</v>
      </c>
      <c r="AD2945" s="65">
        <v>46422</v>
      </c>
      <c r="AE2945" s="117">
        <v>623.91999999999996</v>
      </c>
      <c r="AF2945" s="117"/>
      <c r="AH2945" s="78"/>
      <c r="AI2945" s="78"/>
      <c r="AJ2945" s="78"/>
      <c r="AL2945" s="76"/>
      <c r="AM2945" s="76"/>
      <c r="AN2945" s="76"/>
      <c r="AO2945" s="58"/>
      <c r="AP2945" s="58"/>
      <c r="AQ2945" s="58"/>
      <c r="AR2945" s="58"/>
      <c r="AS2945" s="58"/>
      <c r="AT2945" s="58"/>
      <c r="AU2945" s="58"/>
      <c r="AV2945" s="58"/>
      <c r="AW2945" s="56"/>
      <c r="AX2945" s="56"/>
      <c r="AY2945" s="56"/>
      <c r="AZ2945" s="56"/>
      <c r="BA2945" s="58"/>
      <c r="BB2945" s="58"/>
      <c r="BC2945" s="56"/>
      <c r="BD2945" s="56"/>
      <c r="BE2945" s="56"/>
      <c r="BF2945" s="56"/>
      <c r="BG2945" s="56"/>
      <c r="BH2945" s="56"/>
      <c r="BI2945" s="56"/>
      <c r="BJ2945" s="56"/>
      <c r="BK2945" s="56"/>
      <c r="BL2945" s="56"/>
      <c r="BM2945" s="56"/>
      <c r="BN2945" s="56"/>
      <c r="BO2945" s="56"/>
      <c r="BP2945" s="56"/>
      <c r="BQ2945" s="56"/>
      <c r="BR2945" s="56"/>
      <c r="BS2945" s="56"/>
      <c r="BT2945" s="56"/>
      <c r="BU2945" s="56"/>
      <c r="BV2945" s="56"/>
      <c r="BW2945" s="56"/>
      <c r="BX2945" s="56"/>
      <c r="BY2945" s="56"/>
      <c r="BZ2945" s="56"/>
      <c r="CA2945" s="56"/>
      <c r="CB2945" s="56"/>
      <c r="CC2945" s="56"/>
      <c r="CD2945" s="56"/>
      <c r="CE2945" s="56"/>
      <c r="CF2945" s="56"/>
      <c r="CG2945" s="56"/>
      <c r="CH2945" s="56"/>
      <c r="CI2945" s="56"/>
      <c r="CJ2945" s="56"/>
      <c r="CK2945" s="56"/>
      <c r="CL2945" s="56"/>
      <c r="CM2945" s="56"/>
      <c r="CN2945" s="56"/>
      <c r="CO2945" s="56"/>
      <c r="CP2945" s="56"/>
      <c r="CQ2945" s="56"/>
      <c r="CR2945" s="56"/>
      <c r="CS2945" s="58">
        <f>+AL2945+AT2945</f>
        <v>0</v>
      </c>
      <c r="CT2945" s="76">
        <f>+BA2945+BG2945+BM2945+BS2945+BY2945+CE2945+CK2945+CQ2945</f>
        <v>0</v>
      </c>
      <c r="CU2945" s="76">
        <f>+CS2945-CT2945</f>
        <v>0</v>
      </c>
      <c r="CV2945" s="81">
        <f>+AE2945-AL2945-AT2945</f>
        <v>623.91999999999996</v>
      </c>
      <c r="CW2945" s="56"/>
      <c r="CX2945" s="56"/>
      <c r="CY2945" s="56"/>
    </row>
    <row r="2946" spans="1:103" s="70" customFormat="1">
      <c r="A2946" s="56" t="s">
        <v>938</v>
      </c>
      <c r="B2946" s="13">
        <v>114</v>
      </c>
      <c r="C2946" s="15" t="s">
        <v>402</v>
      </c>
      <c r="D2946" s="15" t="s">
        <v>403</v>
      </c>
      <c r="E2946" s="13"/>
      <c r="F2946" s="13"/>
      <c r="G2946" s="13" t="s">
        <v>270</v>
      </c>
      <c r="H2946" s="13">
        <v>4</v>
      </c>
      <c r="I2946" s="55">
        <v>127.4</v>
      </c>
      <c r="J2946" s="55">
        <v>43529</v>
      </c>
      <c r="K2946" s="15">
        <v>0</v>
      </c>
      <c r="L2946" s="15" t="s">
        <v>41</v>
      </c>
      <c r="M2946" s="62" t="s">
        <v>14</v>
      </c>
      <c r="N2946" s="56" t="s">
        <v>189</v>
      </c>
      <c r="O2946" s="56" t="s">
        <v>939</v>
      </c>
      <c r="P2946" s="56"/>
      <c r="Q2946" s="86"/>
      <c r="R2946" s="56"/>
      <c r="S2946" s="56" t="s">
        <v>465</v>
      </c>
      <c r="T2946" s="57" t="s">
        <v>270</v>
      </c>
      <c r="U2946" s="57">
        <v>4</v>
      </c>
      <c r="V2946" s="125">
        <v>127.4</v>
      </c>
      <c r="W2946" s="125" t="s">
        <v>1017</v>
      </c>
      <c r="X2946" s="65">
        <v>45679</v>
      </c>
      <c r="Y2946" s="65">
        <v>45690</v>
      </c>
      <c r="Z2946" s="69" t="s">
        <v>1080</v>
      </c>
      <c r="AA2946" s="322">
        <v>45000</v>
      </c>
      <c r="AB2946" s="56">
        <v>48</v>
      </c>
      <c r="AC2946" s="56">
        <v>23</v>
      </c>
      <c r="AD2946" s="65">
        <v>46450</v>
      </c>
      <c r="AE2946" s="117">
        <v>623.91999999999996</v>
      </c>
      <c r="AF2946" s="117"/>
      <c r="AL2946" s="76"/>
      <c r="AM2946" s="76"/>
      <c r="AN2946" s="76"/>
      <c r="AO2946" s="58"/>
      <c r="AP2946" s="58"/>
      <c r="AQ2946" s="58"/>
      <c r="AR2946" s="58"/>
      <c r="AS2946" s="58"/>
      <c r="AT2946" s="58"/>
      <c r="AU2946" s="58"/>
      <c r="AV2946" s="58"/>
      <c r="AW2946" s="56"/>
      <c r="AX2946" s="56"/>
      <c r="AY2946" s="56"/>
      <c r="AZ2946" s="56"/>
      <c r="BA2946" s="58"/>
      <c r="BB2946" s="58"/>
      <c r="BC2946" s="56"/>
      <c r="BD2946" s="56"/>
      <c r="BE2946" s="56"/>
      <c r="BF2946" s="56"/>
      <c r="BG2946" s="56"/>
      <c r="BH2946" s="56"/>
      <c r="BI2946" s="56"/>
      <c r="BJ2946" s="56"/>
      <c r="BK2946" s="56"/>
      <c r="BL2946" s="56"/>
      <c r="BM2946" s="56"/>
      <c r="BN2946" s="56"/>
      <c r="BO2946" s="56"/>
      <c r="BP2946" s="56"/>
      <c r="BQ2946" s="56"/>
      <c r="BR2946" s="56"/>
      <c r="BS2946" s="56"/>
      <c r="BT2946" s="56"/>
      <c r="BU2946" s="56"/>
      <c r="BV2946" s="56"/>
      <c r="BW2946" s="56"/>
      <c r="BX2946" s="56"/>
      <c r="BY2946" s="56"/>
      <c r="BZ2946" s="56"/>
      <c r="CA2946" s="56"/>
      <c r="CB2946" s="56"/>
      <c r="CC2946" s="56"/>
      <c r="CD2946" s="56"/>
      <c r="CE2946" s="56"/>
      <c r="CF2946" s="56"/>
      <c r="CG2946" s="56"/>
      <c r="CH2946" s="56"/>
      <c r="CI2946" s="56"/>
      <c r="CJ2946" s="56"/>
      <c r="CK2946" s="56"/>
      <c r="CL2946" s="56"/>
      <c r="CM2946" s="56"/>
      <c r="CN2946" s="56"/>
      <c r="CO2946" s="56"/>
      <c r="CP2946" s="56"/>
      <c r="CQ2946" s="56"/>
      <c r="CR2946" s="56"/>
      <c r="CS2946" s="58">
        <f>+AL2946+AT2946</f>
        <v>0</v>
      </c>
      <c r="CT2946" s="76">
        <f>+BA2946+BG2946+BM2946+BS2946+BY2946+CE2946+CK2946+CQ2946</f>
        <v>0</v>
      </c>
      <c r="CU2946" s="76">
        <f>+CS2946-CT2946</f>
        <v>0</v>
      </c>
      <c r="CV2946" s="81">
        <f>+AE2946-AL2946-AT2946</f>
        <v>623.91999999999996</v>
      </c>
      <c r="CW2946" s="56"/>
      <c r="CX2946" s="56"/>
      <c r="CY2946" s="56"/>
    </row>
    <row r="2947" spans="1:103" s="70" customFormat="1">
      <c r="A2947" s="56" t="s">
        <v>938</v>
      </c>
      <c r="B2947" s="13">
        <v>114</v>
      </c>
      <c r="C2947" s="15" t="s">
        <v>402</v>
      </c>
      <c r="D2947" s="15" t="s">
        <v>403</v>
      </c>
      <c r="E2947" s="13"/>
      <c r="F2947" s="13"/>
      <c r="G2947" s="13" t="s">
        <v>270</v>
      </c>
      <c r="H2947" s="13">
        <v>4</v>
      </c>
      <c r="I2947" s="55">
        <v>127.4</v>
      </c>
      <c r="J2947" s="55">
        <v>43529</v>
      </c>
      <c r="K2947" s="15">
        <v>0</v>
      </c>
      <c r="L2947" s="15" t="s">
        <v>41</v>
      </c>
      <c r="M2947" s="62" t="s">
        <v>14</v>
      </c>
      <c r="N2947" s="56" t="s">
        <v>189</v>
      </c>
      <c r="O2947" s="56" t="s">
        <v>939</v>
      </c>
      <c r="P2947" s="56"/>
      <c r="Q2947" s="86"/>
      <c r="R2947" s="56"/>
      <c r="S2947" s="56" t="s">
        <v>465</v>
      </c>
      <c r="T2947" s="57" t="s">
        <v>270</v>
      </c>
      <c r="U2947" s="57">
        <v>4</v>
      </c>
      <c r="V2947" s="125">
        <v>127.4</v>
      </c>
      <c r="W2947" s="125" t="s">
        <v>1017</v>
      </c>
      <c r="X2947" s="65">
        <v>45679</v>
      </c>
      <c r="Y2947" s="65">
        <v>45690</v>
      </c>
      <c r="Z2947" s="69" t="s">
        <v>1080</v>
      </c>
      <c r="AA2947" s="322">
        <v>45000</v>
      </c>
      <c r="AB2947" s="56">
        <v>48</v>
      </c>
      <c r="AC2947" s="56">
        <v>24</v>
      </c>
      <c r="AD2947" s="65">
        <v>46481</v>
      </c>
      <c r="AE2947" s="117">
        <v>623.91999999999996</v>
      </c>
      <c r="AF2947" s="117"/>
      <c r="AL2947" s="76"/>
      <c r="AM2947" s="76"/>
      <c r="AN2947" s="76"/>
      <c r="AO2947" s="58"/>
      <c r="AP2947" s="58"/>
      <c r="AQ2947" s="58"/>
      <c r="AR2947" s="58"/>
      <c r="AS2947" s="58"/>
      <c r="AT2947" s="58"/>
      <c r="AU2947" s="58"/>
      <c r="AV2947" s="58"/>
      <c r="AW2947" s="56"/>
      <c r="AX2947" s="56"/>
      <c r="AY2947" s="56"/>
      <c r="AZ2947" s="56"/>
      <c r="BA2947" s="58"/>
      <c r="BB2947" s="58"/>
      <c r="BC2947" s="56"/>
      <c r="BD2947" s="56"/>
      <c r="BE2947" s="56"/>
      <c r="BF2947" s="56"/>
      <c r="BG2947" s="56"/>
      <c r="BH2947" s="56"/>
      <c r="BI2947" s="56"/>
      <c r="BJ2947" s="56"/>
      <c r="BK2947" s="56"/>
      <c r="BL2947" s="56"/>
      <c r="BM2947" s="56"/>
      <c r="BN2947" s="56"/>
      <c r="BO2947" s="56"/>
      <c r="BP2947" s="56"/>
      <c r="BQ2947" s="56"/>
      <c r="BR2947" s="56"/>
      <c r="BS2947" s="56"/>
      <c r="BT2947" s="56"/>
      <c r="BU2947" s="56"/>
      <c r="BV2947" s="56"/>
      <c r="BW2947" s="56"/>
      <c r="BX2947" s="56"/>
      <c r="BY2947" s="56"/>
      <c r="BZ2947" s="56"/>
      <c r="CA2947" s="56"/>
      <c r="CB2947" s="56"/>
      <c r="CC2947" s="56"/>
      <c r="CD2947" s="56"/>
      <c r="CE2947" s="56"/>
      <c r="CF2947" s="56"/>
      <c r="CG2947" s="56"/>
      <c r="CH2947" s="56"/>
      <c r="CI2947" s="56"/>
      <c r="CJ2947" s="56"/>
      <c r="CK2947" s="56"/>
      <c r="CL2947" s="56"/>
      <c r="CM2947" s="56"/>
      <c r="CN2947" s="56"/>
      <c r="CO2947" s="56"/>
      <c r="CP2947" s="56"/>
      <c r="CQ2947" s="56"/>
      <c r="CR2947" s="56"/>
      <c r="CS2947" s="58">
        <f>+AL2947+AT2947</f>
        <v>0</v>
      </c>
      <c r="CT2947" s="76">
        <f>+BA2947+BG2947+BM2947+BS2947+BY2947+CE2947+CK2947+CQ2947</f>
        <v>0</v>
      </c>
      <c r="CU2947" s="76">
        <f>+CS2947-CT2947</f>
        <v>0</v>
      </c>
      <c r="CV2947" s="81">
        <f>+AE2947-AL2947-AT2947</f>
        <v>623.91999999999996</v>
      </c>
      <c r="CW2947" s="56"/>
      <c r="CX2947" s="56"/>
      <c r="CY2947" s="56"/>
    </row>
    <row r="2948" spans="1:103" s="70" customFormat="1">
      <c r="A2948" s="56" t="s">
        <v>938</v>
      </c>
      <c r="B2948" s="13">
        <v>114</v>
      </c>
      <c r="C2948" s="15" t="s">
        <v>402</v>
      </c>
      <c r="D2948" s="15" t="s">
        <v>403</v>
      </c>
      <c r="E2948" s="13"/>
      <c r="F2948" s="13"/>
      <c r="G2948" s="13" t="s">
        <v>270</v>
      </c>
      <c r="H2948" s="13">
        <v>4</v>
      </c>
      <c r="I2948" s="55">
        <v>127.4</v>
      </c>
      <c r="J2948" s="55">
        <v>43529</v>
      </c>
      <c r="K2948" s="15">
        <v>0</v>
      </c>
      <c r="L2948" s="15" t="s">
        <v>41</v>
      </c>
      <c r="M2948" s="62" t="s">
        <v>14</v>
      </c>
      <c r="N2948" s="56" t="s">
        <v>189</v>
      </c>
      <c r="O2948" s="56" t="s">
        <v>939</v>
      </c>
      <c r="P2948" s="56"/>
      <c r="Q2948" s="86"/>
      <c r="R2948" s="56"/>
      <c r="S2948" s="56" t="s">
        <v>465</v>
      </c>
      <c r="T2948" s="57" t="s">
        <v>270</v>
      </c>
      <c r="U2948" s="57">
        <v>4</v>
      </c>
      <c r="V2948" s="125">
        <v>127.4</v>
      </c>
      <c r="W2948" s="125" t="s">
        <v>1017</v>
      </c>
      <c r="X2948" s="65">
        <v>45679</v>
      </c>
      <c r="Y2948" s="65">
        <v>45690</v>
      </c>
      <c r="Z2948" s="69" t="s">
        <v>1080</v>
      </c>
      <c r="AA2948" s="322">
        <v>45000</v>
      </c>
      <c r="AB2948" s="56">
        <v>48</v>
      </c>
      <c r="AC2948" s="56">
        <v>25</v>
      </c>
      <c r="AD2948" s="65">
        <v>46511</v>
      </c>
      <c r="AE2948" s="117">
        <v>623.91999999999996</v>
      </c>
      <c r="AF2948" s="117"/>
      <c r="AL2948" s="76"/>
      <c r="AM2948" s="76"/>
      <c r="AN2948" s="76"/>
      <c r="AO2948" s="58"/>
      <c r="AP2948" s="58"/>
      <c r="AQ2948" s="58"/>
      <c r="AR2948" s="58"/>
      <c r="AS2948" s="58"/>
      <c r="AT2948" s="58"/>
      <c r="AU2948" s="58"/>
      <c r="AV2948" s="58"/>
      <c r="AW2948" s="56"/>
      <c r="AX2948" s="56"/>
      <c r="AY2948" s="56"/>
      <c r="AZ2948" s="56"/>
      <c r="BA2948" s="58"/>
      <c r="BB2948" s="58"/>
      <c r="BC2948" s="56"/>
      <c r="BD2948" s="56"/>
      <c r="BE2948" s="56"/>
      <c r="BF2948" s="56"/>
      <c r="BG2948" s="56"/>
      <c r="BH2948" s="56"/>
      <c r="BI2948" s="56"/>
      <c r="BJ2948" s="56"/>
      <c r="BK2948" s="56"/>
      <c r="BL2948" s="56"/>
      <c r="BM2948" s="56"/>
      <c r="BN2948" s="56"/>
      <c r="BO2948" s="56"/>
      <c r="BP2948" s="56"/>
      <c r="BQ2948" s="56"/>
      <c r="BR2948" s="56"/>
      <c r="BS2948" s="56"/>
      <c r="BT2948" s="56"/>
      <c r="BU2948" s="56"/>
      <c r="BV2948" s="56"/>
      <c r="BW2948" s="56"/>
      <c r="BX2948" s="56"/>
      <c r="BY2948" s="56"/>
      <c r="BZ2948" s="56"/>
      <c r="CA2948" s="56"/>
      <c r="CB2948" s="56"/>
      <c r="CC2948" s="56"/>
      <c r="CD2948" s="56"/>
      <c r="CE2948" s="56"/>
      <c r="CF2948" s="56"/>
      <c r="CG2948" s="56"/>
      <c r="CH2948" s="56"/>
      <c r="CI2948" s="56"/>
      <c r="CJ2948" s="56"/>
      <c r="CK2948" s="56"/>
      <c r="CL2948" s="56"/>
      <c r="CM2948" s="56"/>
      <c r="CN2948" s="56"/>
      <c r="CO2948" s="56"/>
      <c r="CP2948" s="56"/>
      <c r="CQ2948" s="56"/>
      <c r="CR2948" s="56"/>
      <c r="CS2948" s="58">
        <f>+AL2948+AT2948</f>
        <v>0</v>
      </c>
      <c r="CT2948" s="76">
        <f>+BA2948+BG2948+BM2948+BS2948+BY2948+CE2948+CK2948+CQ2948</f>
        <v>0</v>
      </c>
      <c r="CU2948" s="76">
        <f>+CS2948-CT2948</f>
        <v>0</v>
      </c>
      <c r="CV2948" s="81">
        <f>+AE2948-AL2948-AT2948</f>
        <v>623.91999999999996</v>
      </c>
      <c r="CW2948" s="56"/>
      <c r="CX2948" s="56"/>
      <c r="CY2948" s="56"/>
    </row>
    <row r="2949" spans="1:103" s="70" customFormat="1">
      <c r="A2949" s="56" t="s">
        <v>938</v>
      </c>
      <c r="B2949" s="13">
        <v>114</v>
      </c>
      <c r="C2949" s="15" t="s">
        <v>402</v>
      </c>
      <c r="D2949" s="15" t="s">
        <v>403</v>
      </c>
      <c r="E2949" s="13"/>
      <c r="F2949" s="13"/>
      <c r="G2949" s="13" t="s">
        <v>270</v>
      </c>
      <c r="H2949" s="13">
        <v>4</v>
      </c>
      <c r="I2949" s="55">
        <v>127.4</v>
      </c>
      <c r="J2949" s="55">
        <v>43529</v>
      </c>
      <c r="K2949" s="15">
        <v>0</v>
      </c>
      <c r="L2949" s="15" t="s">
        <v>41</v>
      </c>
      <c r="M2949" s="62" t="s">
        <v>14</v>
      </c>
      <c r="N2949" s="56" t="s">
        <v>189</v>
      </c>
      <c r="O2949" s="56" t="s">
        <v>939</v>
      </c>
      <c r="P2949" s="56"/>
      <c r="Q2949" s="86"/>
      <c r="R2949" s="56"/>
      <c r="S2949" s="56" t="s">
        <v>465</v>
      </c>
      <c r="T2949" s="57" t="s">
        <v>270</v>
      </c>
      <c r="U2949" s="57">
        <v>4</v>
      </c>
      <c r="V2949" s="125">
        <v>127.4</v>
      </c>
      <c r="W2949" s="125" t="s">
        <v>1017</v>
      </c>
      <c r="X2949" s="65">
        <v>45679</v>
      </c>
      <c r="Y2949" s="65">
        <v>45690</v>
      </c>
      <c r="Z2949" s="69" t="s">
        <v>1080</v>
      </c>
      <c r="AA2949" s="322">
        <v>45000</v>
      </c>
      <c r="AB2949" s="56">
        <v>48</v>
      </c>
      <c r="AC2949" s="56">
        <v>26</v>
      </c>
      <c r="AD2949" s="65">
        <v>46542</v>
      </c>
      <c r="AE2949" s="117">
        <v>623.91999999999996</v>
      </c>
      <c r="AF2949" s="117"/>
      <c r="AL2949" s="76"/>
      <c r="AM2949" s="76"/>
      <c r="AN2949" s="76"/>
      <c r="AO2949" s="58"/>
      <c r="AP2949" s="58"/>
      <c r="AQ2949" s="58"/>
      <c r="AR2949" s="58"/>
      <c r="AS2949" s="58"/>
      <c r="AT2949" s="58"/>
      <c r="AU2949" s="58"/>
      <c r="AV2949" s="58"/>
      <c r="AW2949" s="56"/>
      <c r="AX2949" s="56"/>
      <c r="AY2949" s="56"/>
      <c r="AZ2949" s="56"/>
      <c r="BA2949" s="58"/>
      <c r="BB2949" s="58"/>
      <c r="BC2949" s="56"/>
      <c r="BD2949" s="56"/>
      <c r="BE2949" s="56"/>
      <c r="BF2949" s="56"/>
      <c r="BG2949" s="56"/>
      <c r="BH2949" s="56"/>
      <c r="BI2949" s="56"/>
      <c r="BJ2949" s="56"/>
      <c r="BK2949" s="56"/>
      <c r="BL2949" s="56"/>
      <c r="BM2949" s="56"/>
      <c r="BN2949" s="56"/>
      <c r="BO2949" s="56"/>
      <c r="BP2949" s="56"/>
      <c r="BQ2949" s="56"/>
      <c r="BR2949" s="56"/>
      <c r="BS2949" s="56"/>
      <c r="BT2949" s="56"/>
      <c r="BU2949" s="56"/>
      <c r="BV2949" s="56"/>
      <c r="BW2949" s="56"/>
      <c r="BX2949" s="56"/>
      <c r="BY2949" s="56"/>
      <c r="BZ2949" s="56"/>
      <c r="CA2949" s="56"/>
      <c r="CB2949" s="56"/>
      <c r="CC2949" s="56"/>
      <c r="CD2949" s="56"/>
      <c r="CE2949" s="56"/>
      <c r="CF2949" s="56"/>
      <c r="CG2949" s="56"/>
      <c r="CH2949" s="56"/>
      <c r="CI2949" s="56"/>
      <c r="CJ2949" s="56"/>
      <c r="CK2949" s="56"/>
      <c r="CL2949" s="56"/>
      <c r="CM2949" s="56"/>
      <c r="CN2949" s="56"/>
      <c r="CO2949" s="56"/>
      <c r="CP2949" s="56"/>
      <c r="CQ2949" s="56"/>
      <c r="CR2949" s="56"/>
      <c r="CS2949" s="58">
        <f>+AL2949+AT2949</f>
        <v>0</v>
      </c>
      <c r="CT2949" s="76">
        <f>+BA2949+BG2949+BM2949+BS2949+BY2949+CE2949+CK2949+CQ2949</f>
        <v>0</v>
      </c>
      <c r="CU2949" s="76">
        <f>+CS2949-CT2949</f>
        <v>0</v>
      </c>
      <c r="CV2949" s="81">
        <f>+AE2949-AL2949-AT2949</f>
        <v>623.91999999999996</v>
      </c>
      <c r="CW2949" s="56"/>
      <c r="CX2949" s="56"/>
      <c r="CY2949" s="56"/>
    </row>
    <row r="2950" spans="1:103" s="70" customFormat="1">
      <c r="A2950" s="56" t="s">
        <v>938</v>
      </c>
      <c r="B2950" s="13">
        <v>114</v>
      </c>
      <c r="C2950" s="15" t="s">
        <v>402</v>
      </c>
      <c r="D2950" s="15" t="s">
        <v>403</v>
      </c>
      <c r="E2950" s="13"/>
      <c r="F2950" s="13"/>
      <c r="G2950" s="13" t="s">
        <v>270</v>
      </c>
      <c r="H2950" s="13">
        <v>4</v>
      </c>
      <c r="I2950" s="55">
        <v>127.4</v>
      </c>
      <c r="J2950" s="55">
        <v>43529</v>
      </c>
      <c r="K2950" s="15">
        <v>0</v>
      </c>
      <c r="L2950" s="15" t="s">
        <v>41</v>
      </c>
      <c r="M2950" s="62" t="s">
        <v>14</v>
      </c>
      <c r="N2950" s="56" t="s">
        <v>189</v>
      </c>
      <c r="O2950" s="56" t="s">
        <v>939</v>
      </c>
      <c r="P2950" s="56"/>
      <c r="Q2950" s="86"/>
      <c r="R2950" s="56"/>
      <c r="S2950" s="56" t="s">
        <v>465</v>
      </c>
      <c r="T2950" s="57" t="s">
        <v>270</v>
      </c>
      <c r="U2950" s="57">
        <v>4</v>
      </c>
      <c r="V2950" s="125">
        <v>127.4</v>
      </c>
      <c r="W2950" s="125" t="s">
        <v>1017</v>
      </c>
      <c r="X2950" s="65">
        <v>45679</v>
      </c>
      <c r="Y2950" s="65">
        <v>45690</v>
      </c>
      <c r="Z2950" s="69" t="s">
        <v>1080</v>
      </c>
      <c r="AA2950" s="322">
        <v>45000</v>
      </c>
      <c r="AB2950" s="56">
        <v>48</v>
      </c>
      <c r="AC2950" s="56">
        <v>27</v>
      </c>
      <c r="AD2950" s="65">
        <v>46572</v>
      </c>
      <c r="AE2950" s="117">
        <v>623.91999999999996</v>
      </c>
      <c r="AF2950" s="117"/>
      <c r="AL2950" s="76"/>
      <c r="AM2950" s="76"/>
      <c r="AN2950" s="76"/>
      <c r="AO2950" s="58"/>
      <c r="AP2950" s="58"/>
      <c r="AQ2950" s="58"/>
      <c r="AR2950" s="58"/>
      <c r="AS2950" s="58"/>
      <c r="AT2950" s="58"/>
      <c r="AU2950" s="58"/>
      <c r="AV2950" s="58"/>
      <c r="AW2950" s="56"/>
      <c r="AX2950" s="56"/>
      <c r="AY2950" s="56"/>
      <c r="AZ2950" s="56"/>
      <c r="BA2950" s="58"/>
      <c r="BB2950" s="58"/>
      <c r="BC2950" s="56"/>
      <c r="BD2950" s="56"/>
      <c r="BE2950" s="56"/>
      <c r="BF2950" s="56"/>
      <c r="BG2950" s="56"/>
      <c r="BH2950" s="56"/>
      <c r="BI2950" s="56"/>
      <c r="BJ2950" s="56"/>
      <c r="BK2950" s="56"/>
      <c r="BL2950" s="56"/>
      <c r="BM2950" s="56"/>
      <c r="BN2950" s="56"/>
      <c r="BO2950" s="56"/>
      <c r="BP2950" s="56"/>
      <c r="BQ2950" s="56"/>
      <c r="BR2950" s="56"/>
      <c r="BS2950" s="56"/>
      <c r="BT2950" s="56"/>
      <c r="BU2950" s="56"/>
      <c r="BV2950" s="56"/>
      <c r="BW2950" s="56"/>
      <c r="BX2950" s="56"/>
      <c r="BY2950" s="56"/>
      <c r="BZ2950" s="56"/>
      <c r="CA2950" s="56"/>
      <c r="CB2950" s="56"/>
      <c r="CC2950" s="56"/>
      <c r="CD2950" s="56"/>
      <c r="CE2950" s="56"/>
      <c r="CF2950" s="56"/>
      <c r="CG2950" s="56"/>
      <c r="CH2950" s="56"/>
      <c r="CI2950" s="56"/>
      <c r="CJ2950" s="56"/>
      <c r="CK2950" s="56"/>
      <c r="CL2950" s="56"/>
      <c r="CM2950" s="56"/>
      <c r="CN2950" s="56"/>
      <c r="CO2950" s="56"/>
      <c r="CP2950" s="56"/>
      <c r="CQ2950" s="56"/>
      <c r="CR2950" s="56"/>
      <c r="CS2950" s="58">
        <f>+AL2950+AT2950</f>
        <v>0</v>
      </c>
      <c r="CT2950" s="76">
        <f>+BA2950+BG2950+BM2950+BS2950+BY2950+CE2950+CK2950+CQ2950</f>
        <v>0</v>
      </c>
      <c r="CU2950" s="76">
        <f>+CS2950-CT2950</f>
        <v>0</v>
      </c>
      <c r="CV2950" s="81">
        <f>+AE2950-AL2950-AT2950</f>
        <v>623.91999999999996</v>
      </c>
      <c r="CW2950" s="56"/>
      <c r="CX2950" s="56"/>
      <c r="CY2950" s="56"/>
    </row>
    <row r="2951" spans="1:103" s="70" customFormat="1">
      <c r="A2951" s="56" t="s">
        <v>938</v>
      </c>
      <c r="B2951" s="13">
        <v>114</v>
      </c>
      <c r="C2951" s="15" t="s">
        <v>402</v>
      </c>
      <c r="D2951" s="15" t="s">
        <v>403</v>
      </c>
      <c r="E2951" s="13"/>
      <c r="F2951" s="13"/>
      <c r="G2951" s="13" t="s">
        <v>270</v>
      </c>
      <c r="H2951" s="13">
        <v>4</v>
      </c>
      <c r="I2951" s="55">
        <v>127.4</v>
      </c>
      <c r="J2951" s="55">
        <v>43529</v>
      </c>
      <c r="K2951" s="15">
        <v>0</v>
      </c>
      <c r="L2951" s="15" t="s">
        <v>41</v>
      </c>
      <c r="M2951" s="62" t="s">
        <v>14</v>
      </c>
      <c r="N2951" s="56" t="s">
        <v>189</v>
      </c>
      <c r="O2951" s="56" t="s">
        <v>939</v>
      </c>
      <c r="P2951" s="56"/>
      <c r="Q2951" s="86"/>
      <c r="R2951" s="56"/>
      <c r="S2951" s="56" t="s">
        <v>465</v>
      </c>
      <c r="T2951" s="57" t="s">
        <v>270</v>
      </c>
      <c r="U2951" s="57">
        <v>4</v>
      </c>
      <c r="V2951" s="125">
        <v>127.4</v>
      </c>
      <c r="W2951" s="125" t="s">
        <v>1017</v>
      </c>
      <c r="X2951" s="65">
        <v>45679</v>
      </c>
      <c r="Y2951" s="65">
        <v>45690</v>
      </c>
      <c r="Z2951" s="69" t="s">
        <v>1080</v>
      </c>
      <c r="AA2951" s="322">
        <v>45000</v>
      </c>
      <c r="AB2951" s="56">
        <v>48</v>
      </c>
      <c r="AC2951" s="56">
        <v>28</v>
      </c>
      <c r="AD2951" s="65">
        <v>46603</v>
      </c>
      <c r="AE2951" s="117">
        <v>623.91999999999996</v>
      </c>
      <c r="AF2951" s="117"/>
      <c r="AL2951" s="76"/>
      <c r="AM2951" s="76"/>
      <c r="AN2951" s="76"/>
      <c r="AO2951" s="58"/>
      <c r="AP2951" s="58"/>
      <c r="AQ2951" s="58"/>
      <c r="AR2951" s="58"/>
      <c r="AS2951" s="58"/>
      <c r="AT2951" s="58"/>
      <c r="AU2951" s="58"/>
      <c r="AV2951" s="58"/>
      <c r="AW2951" s="56"/>
      <c r="AX2951" s="56"/>
      <c r="AY2951" s="56"/>
      <c r="AZ2951" s="56"/>
      <c r="BA2951" s="58"/>
      <c r="BB2951" s="58"/>
      <c r="BC2951" s="56"/>
      <c r="BD2951" s="56"/>
      <c r="BE2951" s="56"/>
      <c r="BF2951" s="56"/>
      <c r="BG2951" s="56"/>
      <c r="BH2951" s="56"/>
      <c r="BI2951" s="56"/>
      <c r="BJ2951" s="56"/>
      <c r="BK2951" s="56"/>
      <c r="BL2951" s="56"/>
      <c r="BM2951" s="56"/>
      <c r="BN2951" s="56"/>
      <c r="BO2951" s="56"/>
      <c r="BP2951" s="56"/>
      <c r="BQ2951" s="56"/>
      <c r="BR2951" s="56"/>
      <c r="BS2951" s="56"/>
      <c r="BT2951" s="56"/>
      <c r="BU2951" s="56"/>
      <c r="BV2951" s="56"/>
      <c r="BW2951" s="56"/>
      <c r="BX2951" s="56"/>
      <c r="BY2951" s="56"/>
      <c r="BZ2951" s="56"/>
      <c r="CA2951" s="56"/>
      <c r="CB2951" s="56"/>
      <c r="CC2951" s="56"/>
      <c r="CD2951" s="56"/>
      <c r="CE2951" s="56"/>
      <c r="CF2951" s="56"/>
      <c r="CG2951" s="56"/>
      <c r="CH2951" s="56"/>
      <c r="CI2951" s="56"/>
      <c r="CJ2951" s="56"/>
      <c r="CK2951" s="56"/>
      <c r="CL2951" s="56"/>
      <c r="CM2951" s="56"/>
      <c r="CN2951" s="56"/>
      <c r="CO2951" s="56"/>
      <c r="CP2951" s="56"/>
      <c r="CQ2951" s="56"/>
      <c r="CR2951" s="56"/>
      <c r="CS2951" s="58">
        <f>+AL2951+AT2951</f>
        <v>0</v>
      </c>
      <c r="CT2951" s="76">
        <f>+BA2951+BG2951+BM2951+BS2951+BY2951+CE2951+CK2951+CQ2951</f>
        <v>0</v>
      </c>
      <c r="CU2951" s="76">
        <f>+CS2951-CT2951</f>
        <v>0</v>
      </c>
      <c r="CV2951" s="81">
        <f>+AE2951-AL2951-AT2951</f>
        <v>623.91999999999996</v>
      </c>
      <c r="CW2951" s="56"/>
      <c r="CX2951" s="56"/>
      <c r="CY2951" s="56"/>
    </row>
    <row r="2952" spans="1:103" s="70" customFormat="1">
      <c r="A2952" s="56" t="s">
        <v>938</v>
      </c>
      <c r="B2952" s="13">
        <v>114</v>
      </c>
      <c r="C2952" s="15" t="s">
        <v>402</v>
      </c>
      <c r="D2952" s="15" t="s">
        <v>403</v>
      </c>
      <c r="E2952" s="13"/>
      <c r="F2952" s="13"/>
      <c r="G2952" s="13" t="s">
        <v>270</v>
      </c>
      <c r="H2952" s="13">
        <v>4</v>
      </c>
      <c r="I2952" s="55">
        <v>127.4</v>
      </c>
      <c r="J2952" s="55">
        <v>43529</v>
      </c>
      <c r="K2952" s="15">
        <v>0</v>
      </c>
      <c r="L2952" s="15" t="s">
        <v>41</v>
      </c>
      <c r="M2952" s="62" t="s">
        <v>14</v>
      </c>
      <c r="N2952" s="56" t="s">
        <v>189</v>
      </c>
      <c r="O2952" s="56" t="s">
        <v>939</v>
      </c>
      <c r="P2952" s="56"/>
      <c r="Q2952" s="86"/>
      <c r="R2952" s="56"/>
      <c r="S2952" s="56" t="s">
        <v>465</v>
      </c>
      <c r="T2952" s="57" t="s">
        <v>270</v>
      </c>
      <c r="U2952" s="57">
        <v>4</v>
      </c>
      <c r="V2952" s="125">
        <v>127.4</v>
      </c>
      <c r="W2952" s="125" t="s">
        <v>1017</v>
      </c>
      <c r="X2952" s="65">
        <v>45679</v>
      </c>
      <c r="Y2952" s="65">
        <v>45690</v>
      </c>
      <c r="Z2952" s="69" t="s">
        <v>1080</v>
      </c>
      <c r="AA2952" s="322">
        <v>45000</v>
      </c>
      <c r="AB2952" s="56">
        <v>48</v>
      </c>
      <c r="AC2952" s="56">
        <v>29</v>
      </c>
      <c r="AD2952" s="65">
        <v>46634</v>
      </c>
      <c r="AE2952" s="117">
        <v>623.91999999999996</v>
      </c>
      <c r="AF2952" s="117"/>
      <c r="AG2952" s="56"/>
      <c r="AH2952" s="56"/>
      <c r="AI2952" s="56"/>
      <c r="AJ2952" s="56"/>
      <c r="AK2952" s="56"/>
      <c r="AL2952" s="58"/>
      <c r="AM2952" s="58"/>
      <c r="AN2952" s="58"/>
      <c r="AO2952" s="58"/>
      <c r="AP2952" s="58"/>
      <c r="AQ2952" s="58"/>
      <c r="AR2952" s="58"/>
      <c r="AS2952" s="58"/>
      <c r="AT2952" s="58"/>
      <c r="AU2952" s="58"/>
      <c r="AV2952" s="58"/>
      <c r="AW2952" s="56"/>
      <c r="AX2952" s="56"/>
      <c r="AY2952" s="56"/>
      <c r="AZ2952" s="56"/>
      <c r="BA2952" s="58"/>
      <c r="BB2952" s="58"/>
      <c r="BC2952" s="56"/>
      <c r="BD2952" s="56"/>
      <c r="BE2952" s="56"/>
      <c r="BF2952" s="56"/>
      <c r="BG2952" s="56"/>
      <c r="BH2952" s="56"/>
      <c r="BI2952" s="56"/>
      <c r="BJ2952" s="56"/>
      <c r="BK2952" s="56"/>
      <c r="BL2952" s="56"/>
      <c r="BM2952" s="56"/>
      <c r="BN2952" s="56"/>
      <c r="BO2952" s="56"/>
      <c r="BP2952" s="56"/>
      <c r="BQ2952" s="56"/>
      <c r="BR2952" s="56"/>
      <c r="BS2952" s="56"/>
      <c r="BT2952" s="56"/>
      <c r="BU2952" s="56"/>
      <c r="BV2952" s="56"/>
      <c r="BW2952" s="56"/>
      <c r="BX2952" s="56"/>
      <c r="BY2952" s="56"/>
      <c r="BZ2952" s="56"/>
      <c r="CA2952" s="56"/>
      <c r="CB2952" s="56"/>
      <c r="CC2952" s="56"/>
      <c r="CD2952" s="56"/>
      <c r="CE2952" s="56"/>
      <c r="CF2952" s="56"/>
      <c r="CG2952" s="56"/>
      <c r="CH2952" s="56"/>
      <c r="CI2952" s="56"/>
      <c r="CJ2952" s="56"/>
      <c r="CK2952" s="56"/>
      <c r="CL2952" s="56"/>
      <c r="CM2952" s="56"/>
      <c r="CN2952" s="56"/>
      <c r="CO2952" s="56"/>
      <c r="CP2952" s="56"/>
      <c r="CQ2952" s="56"/>
      <c r="CR2952" s="56"/>
      <c r="CS2952" s="58">
        <f>+AL2952+AT2952</f>
        <v>0</v>
      </c>
      <c r="CT2952" s="76">
        <f>+BA2952+BG2952+BM2952+BS2952+BY2952+CE2952+CK2952+CQ2952</f>
        <v>0</v>
      </c>
      <c r="CU2952" s="76">
        <f>+CS2952-CT2952</f>
        <v>0</v>
      </c>
      <c r="CV2952" s="81">
        <f>+AE2952-AL2952-AT2952</f>
        <v>623.91999999999996</v>
      </c>
      <c r="CW2952" s="56"/>
      <c r="CX2952" s="56"/>
      <c r="CY2952" s="56"/>
    </row>
    <row r="2953" spans="1:103" s="70" customFormat="1">
      <c r="A2953" s="56" t="s">
        <v>938</v>
      </c>
      <c r="B2953" s="13">
        <v>114</v>
      </c>
      <c r="C2953" s="15" t="s">
        <v>402</v>
      </c>
      <c r="D2953" s="15" t="s">
        <v>403</v>
      </c>
      <c r="E2953" s="13"/>
      <c r="F2953" s="13"/>
      <c r="G2953" s="13" t="s">
        <v>270</v>
      </c>
      <c r="H2953" s="13">
        <v>4</v>
      </c>
      <c r="I2953" s="55">
        <v>127.4</v>
      </c>
      <c r="J2953" s="55">
        <v>43529</v>
      </c>
      <c r="K2953" s="15">
        <v>0</v>
      </c>
      <c r="L2953" s="15" t="s">
        <v>41</v>
      </c>
      <c r="M2953" s="62" t="s">
        <v>14</v>
      </c>
      <c r="N2953" s="56" t="s">
        <v>189</v>
      </c>
      <c r="O2953" s="56" t="s">
        <v>939</v>
      </c>
      <c r="P2953" s="56"/>
      <c r="Q2953" s="86"/>
      <c r="R2953" s="56"/>
      <c r="S2953" s="56" t="s">
        <v>465</v>
      </c>
      <c r="T2953" s="57" t="s">
        <v>270</v>
      </c>
      <c r="U2953" s="57">
        <v>4</v>
      </c>
      <c r="V2953" s="125">
        <v>127.4</v>
      </c>
      <c r="W2953" s="125" t="s">
        <v>1017</v>
      </c>
      <c r="X2953" s="65">
        <v>45679</v>
      </c>
      <c r="Y2953" s="65">
        <v>45690</v>
      </c>
      <c r="Z2953" s="69" t="s">
        <v>1080</v>
      </c>
      <c r="AA2953" s="322">
        <v>45000</v>
      </c>
      <c r="AB2953" s="56">
        <v>48</v>
      </c>
      <c r="AC2953" s="56">
        <v>30</v>
      </c>
      <c r="AD2953" s="65">
        <v>46664</v>
      </c>
      <c r="AE2953" s="117">
        <v>623.91999999999996</v>
      </c>
      <c r="AF2953" s="117"/>
      <c r="AG2953" s="56"/>
      <c r="AH2953" s="56"/>
      <c r="AI2953" s="56"/>
      <c r="AJ2953" s="56"/>
      <c r="AK2953" s="56"/>
      <c r="AL2953" s="58"/>
      <c r="AM2953" s="58"/>
      <c r="AN2953" s="58"/>
      <c r="AO2953" s="58"/>
      <c r="AP2953" s="58"/>
      <c r="AQ2953" s="58"/>
      <c r="AR2953" s="58"/>
      <c r="AS2953" s="58"/>
      <c r="AT2953" s="58"/>
      <c r="AU2953" s="58"/>
      <c r="AV2953" s="58"/>
      <c r="AW2953" s="56"/>
      <c r="AX2953" s="56"/>
      <c r="AY2953" s="56"/>
      <c r="AZ2953" s="56"/>
      <c r="BA2953" s="58"/>
      <c r="BB2953" s="58"/>
      <c r="BC2953" s="56"/>
      <c r="BD2953" s="56"/>
      <c r="BE2953" s="56"/>
      <c r="BF2953" s="56"/>
      <c r="BG2953" s="56"/>
      <c r="BH2953" s="56"/>
      <c r="BI2953" s="56"/>
      <c r="BJ2953" s="56"/>
      <c r="BK2953" s="56"/>
      <c r="BL2953" s="56"/>
      <c r="BM2953" s="56"/>
      <c r="BN2953" s="56"/>
      <c r="BO2953" s="56"/>
      <c r="BP2953" s="56"/>
      <c r="BQ2953" s="56"/>
      <c r="BR2953" s="56"/>
      <c r="BS2953" s="56"/>
      <c r="BT2953" s="56"/>
      <c r="BU2953" s="56"/>
      <c r="BV2953" s="56"/>
      <c r="BW2953" s="56"/>
      <c r="BX2953" s="56"/>
      <c r="BY2953" s="56"/>
      <c r="BZ2953" s="56"/>
      <c r="CA2953" s="56"/>
      <c r="CB2953" s="56"/>
      <c r="CC2953" s="56"/>
      <c r="CD2953" s="56"/>
      <c r="CE2953" s="56"/>
      <c r="CF2953" s="56"/>
      <c r="CG2953" s="56"/>
      <c r="CH2953" s="56"/>
      <c r="CI2953" s="56"/>
      <c r="CJ2953" s="56"/>
      <c r="CK2953" s="56"/>
      <c r="CL2953" s="56"/>
      <c r="CM2953" s="56"/>
      <c r="CN2953" s="56"/>
      <c r="CO2953" s="56"/>
      <c r="CP2953" s="56"/>
      <c r="CQ2953" s="56"/>
      <c r="CR2953" s="56"/>
      <c r="CS2953" s="58">
        <f>+AL2953+AT2953</f>
        <v>0</v>
      </c>
      <c r="CT2953" s="76">
        <f>+BA2953+BG2953+BM2953+BS2953+BY2953+CE2953+CK2953+CQ2953</f>
        <v>0</v>
      </c>
      <c r="CU2953" s="76">
        <f>+CS2953-CT2953</f>
        <v>0</v>
      </c>
      <c r="CV2953" s="81">
        <f>+AE2953-AL2953-AT2953</f>
        <v>623.91999999999996</v>
      </c>
      <c r="CW2953" s="56"/>
      <c r="CX2953" s="56"/>
      <c r="CY2953" s="56"/>
    </row>
    <row r="2954" spans="1:103" s="70" customFormat="1">
      <c r="A2954" s="56" t="s">
        <v>938</v>
      </c>
      <c r="B2954" s="13">
        <v>114</v>
      </c>
      <c r="C2954" s="15" t="s">
        <v>402</v>
      </c>
      <c r="D2954" s="15" t="s">
        <v>403</v>
      </c>
      <c r="E2954" s="13"/>
      <c r="F2954" s="13"/>
      <c r="G2954" s="13" t="s">
        <v>270</v>
      </c>
      <c r="H2954" s="13">
        <v>4</v>
      </c>
      <c r="I2954" s="55">
        <v>127.4</v>
      </c>
      <c r="J2954" s="55">
        <v>43529</v>
      </c>
      <c r="K2954" s="15">
        <v>0</v>
      </c>
      <c r="L2954" s="15" t="s">
        <v>41</v>
      </c>
      <c r="M2954" s="62" t="s">
        <v>14</v>
      </c>
      <c r="N2954" s="56" t="s">
        <v>189</v>
      </c>
      <c r="O2954" s="56" t="s">
        <v>939</v>
      </c>
      <c r="P2954" s="56"/>
      <c r="Q2954" s="86"/>
      <c r="R2954" s="56"/>
      <c r="S2954" s="56" t="s">
        <v>465</v>
      </c>
      <c r="T2954" s="57" t="s">
        <v>270</v>
      </c>
      <c r="U2954" s="57">
        <v>4</v>
      </c>
      <c r="V2954" s="125">
        <v>127.4</v>
      </c>
      <c r="W2954" s="125" t="s">
        <v>1017</v>
      </c>
      <c r="X2954" s="65">
        <v>45679</v>
      </c>
      <c r="Y2954" s="65">
        <v>45690</v>
      </c>
      <c r="Z2954" s="69" t="s">
        <v>1080</v>
      </c>
      <c r="AA2954" s="322">
        <v>45000</v>
      </c>
      <c r="AB2954" s="56">
        <v>48</v>
      </c>
      <c r="AC2954" s="56">
        <v>31</v>
      </c>
      <c r="AD2954" s="65">
        <v>46695</v>
      </c>
      <c r="AE2954" s="117">
        <v>623.91999999999996</v>
      </c>
      <c r="AF2954" s="117"/>
      <c r="AG2954" s="56"/>
      <c r="AH2954" s="56"/>
      <c r="AI2954" s="56"/>
      <c r="AJ2954" s="56"/>
      <c r="AK2954" s="56"/>
      <c r="AL2954" s="58"/>
      <c r="AM2954" s="58"/>
      <c r="AN2954" s="58"/>
      <c r="AO2954" s="58"/>
      <c r="AP2954" s="58"/>
      <c r="AQ2954" s="58"/>
      <c r="AR2954" s="58"/>
      <c r="AS2954" s="58"/>
      <c r="AT2954" s="58"/>
      <c r="AU2954" s="58"/>
      <c r="AV2954" s="58"/>
      <c r="AW2954" s="56"/>
      <c r="AX2954" s="56"/>
      <c r="AY2954" s="56"/>
      <c r="AZ2954" s="56"/>
      <c r="BA2954" s="58"/>
      <c r="BB2954" s="58"/>
      <c r="BC2954" s="56"/>
      <c r="BD2954" s="56"/>
      <c r="BE2954" s="56"/>
      <c r="BF2954" s="56"/>
      <c r="BG2954" s="56"/>
      <c r="BH2954" s="56"/>
      <c r="BI2954" s="56"/>
      <c r="BJ2954" s="56"/>
      <c r="BK2954" s="56"/>
      <c r="BL2954" s="56"/>
      <c r="BM2954" s="56"/>
      <c r="BN2954" s="56"/>
      <c r="BO2954" s="56"/>
      <c r="BP2954" s="56"/>
      <c r="BQ2954" s="56"/>
      <c r="BR2954" s="56"/>
      <c r="BS2954" s="56"/>
      <c r="BT2954" s="56"/>
      <c r="BU2954" s="56"/>
      <c r="BV2954" s="56"/>
      <c r="BW2954" s="56"/>
      <c r="BX2954" s="56"/>
      <c r="BY2954" s="56"/>
      <c r="BZ2954" s="56"/>
      <c r="CA2954" s="56"/>
      <c r="CB2954" s="56"/>
      <c r="CC2954" s="56"/>
      <c r="CD2954" s="56"/>
      <c r="CE2954" s="56"/>
      <c r="CF2954" s="56"/>
      <c r="CG2954" s="56"/>
      <c r="CH2954" s="56"/>
      <c r="CI2954" s="56"/>
      <c r="CJ2954" s="56"/>
      <c r="CK2954" s="56"/>
      <c r="CL2954" s="56"/>
      <c r="CM2954" s="56"/>
      <c r="CN2954" s="56"/>
      <c r="CO2954" s="56"/>
      <c r="CP2954" s="56"/>
      <c r="CQ2954" s="56"/>
      <c r="CR2954" s="56"/>
      <c r="CS2954" s="58">
        <f>+AL2954+AT2954</f>
        <v>0</v>
      </c>
      <c r="CT2954" s="76">
        <f>+BA2954+BG2954+BM2954+BS2954+BY2954+CE2954+CK2954+CQ2954</f>
        <v>0</v>
      </c>
      <c r="CU2954" s="76">
        <f>+CS2954-CT2954</f>
        <v>0</v>
      </c>
      <c r="CV2954" s="81">
        <f>+AE2954-AL2954-AT2954</f>
        <v>623.91999999999996</v>
      </c>
      <c r="CW2954" s="56"/>
      <c r="CX2954" s="56"/>
      <c r="CY2954" s="56"/>
    </row>
    <row r="2955" spans="1:103" s="70" customFormat="1">
      <c r="A2955" s="56" t="s">
        <v>938</v>
      </c>
      <c r="B2955" s="13">
        <v>114</v>
      </c>
      <c r="C2955" s="15" t="s">
        <v>402</v>
      </c>
      <c r="D2955" s="15" t="s">
        <v>403</v>
      </c>
      <c r="E2955" s="13"/>
      <c r="F2955" s="13"/>
      <c r="G2955" s="13" t="s">
        <v>270</v>
      </c>
      <c r="H2955" s="13">
        <v>4</v>
      </c>
      <c r="I2955" s="55">
        <v>127.4</v>
      </c>
      <c r="J2955" s="55">
        <v>43529</v>
      </c>
      <c r="K2955" s="15">
        <v>0</v>
      </c>
      <c r="L2955" s="15" t="s">
        <v>41</v>
      </c>
      <c r="M2955" s="62" t="s">
        <v>14</v>
      </c>
      <c r="N2955" s="56" t="s">
        <v>189</v>
      </c>
      <c r="O2955" s="56" t="s">
        <v>939</v>
      </c>
      <c r="P2955" s="56"/>
      <c r="Q2955" s="86"/>
      <c r="R2955" s="56"/>
      <c r="S2955" s="56" t="s">
        <v>465</v>
      </c>
      <c r="T2955" s="57" t="s">
        <v>270</v>
      </c>
      <c r="U2955" s="57">
        <v>4</v>
      </c>
      <c r="V2955" s="125">
        <v>127.4</v>
      </c>
      <c r="W2955" s="125" t="s">
        <v>1017</v>
      </c>
      <c r="X2955" s="65">
        <v>45679</v>
      </c>
      <c r="Y2955" s="65">
        <v>45690</v>
      </c>
      <c r="Z2955" s="69" t="s">
        <v>1080</v>
      </c>
      <c r="AA2955" s="322">
        <v>45000</v>
      </c>
      <c r="AB2955" s="56">
        <v>48</v>
      </c>
      <c r="AC2955" s="56">
        <v>32</v>
      </c>
      <c r="AD2955" s="65">
        <v>46725</v>
      </c>
      <c r="AE2955" s="117">
        <v>623.91999999999996</v>
      </c>
      <c r="AF2955" s="117"/>
      <c r="AG2955" s="56"/>
      <c r="AH2955" s="56"/>
      <c r="AI2955" s="56"/>
      <c r="AJ2955" s="56"/>
      <c r="AK2955" s="56"/>
      <c r="AL2955" s="58"/>
      <c r="AM2955" s="58"/>
      <c r="AN2955" s="58"/>
      <c r="AO2955" s="58"/>
      <c r="AP2955" s="58"/>
      <c r="AQ2955" s="58"/>
      <c r="AR2955" s="58"/>
      <c r="AS2955" s="58"/>
      <c r="AT2955" s="58"/>
      <c r="AU2955" s="58"/>
      <c r="AV2955" s="58"/>
      <c r="AW2955" s="56"/>
      <c r="AX2955" s="56"/>
      <c r="AY2955" s="56"/>
      <c r="AZ2955" s="56"/>
      <c r="BA2955" s="58"/>
      <c r="BB2955" s="58"/>
      <c r="BC2955" s="56"/>
      <c r="BD2955" s="56"/>
      <c r="BE2955" s="56"/>
      <c r="BF2955" s="56"/>
      <c r="BG2955" s="56"/>
      <c r="BH2955" s="56"/>
      <c r="BI2955" s="56"/>
      <c r="BJ2955" s="56"/>
      <c r="BK2955" s="56"/>
      <c r="BL2955" s="56"/>
      <c r="BM2955" s="56"/>
      <c r="BN2955" s="56"/>
      <c r="BO2955" s="56"/>
      <c r="BP2955" s="56"/>
      <c r="BQ2955" s="56"/>
      <c r="BR2955" s="56"/>
      <c r="BS2955" s="56"/>
      <c r="BT2955" s="56"/>
      <c r="BU2955" s="56"/>
      <c r="BV2955" s="56"/>
      <c r="BW2955" s="56"/>
      <c r="BX2955" s="56"/>
      <c r="BY2955" s="56"/>
      <c r="BZ2955" s="56"/>
      <c r="CA2955" s="56"/>
      <c r="CB2955" s="56"/>
      <c r="CC2955" s="56"/>
      <c r="CD2955" s="56"/>
      <c r="CE2955" s="56"/>
      <c r="CF2955" s="56"/>
      <c r="CG2955" s="56"/>
      <c r="CH2955" s="56"/>
      <c r="CI2955" s="56"/>
      <c r="CJ2955" s="56"/>
      <c r="CK2955" s="56"/>
      <c r="CL2955" s="56"/>
      <c r="CM2955" s="56"/>
      <c r="CN2955" s="56"/>
      <c r="CO2955" s="56"/>
      <c r="CP2955" s="56"/>
      <c r="CQ2955" s="56"/>
      <c r="CR2955" s="56"/>
      <c r="CS2955" s="58">
        <f>+AL2955+AT2955</f>
        <v>0</v>
      </c>
      <c r="CT2955" s="76">
        <f>+BA2955+BG2955+BM2955+BS2955+BY2955+CE2955+CK2955+CQ2955</f>
        <v>0</v>
      </c>
      <c r="CU2955" s="76">
        <f>+CS2955-CT2955</f>
        <v>0</v>
      </c>
      <c r="CV2955" s="81">
        <f>+AE2955-AL2955-AT2955</f>
        <v>623.91999999999996</v>
      </c>
      <c r="CW2955" s="56"/>
      <c r="CX2955" s="56"/>
      <c r="CY2955" s="56"/>
    </row>
    <row r="2956" spans="1:103" s="70" customFormat="1">
      <c r="A2956" s="56" t="s">
        <v>938</v>
      </c>
      <c r="B2956" s="13">
        <v>114</v>
      </c>
      <c r="C2956" s="15" t="s">
        <v>402</v>
      </c>
      <c r="D2956" s="15" t="s">
        <v>403</v>
      </c>
      <c r="E2956" s="13"/>
      <c r="F2956" s="13"/>
      <c r="G2956" s="13" t="s">
        <v>270</v>
      </c>
      <c r="H2956" s="13">
        <v>4</v>
      </c>
      <c r="I2956" s="55">
        <v>127.4</v>
      </c>
      <c r="J2956" s="55">
        <v>43529</v>
      </c>
      <c r="K2956" s="15">
        <v>0</v>
      </c>
      <c r="L2956" s="15" t="s">
        <v>41</v>
      </c>
      <c r="M2956" s="62" t="s">
        <v>14</v>
      </c>
      <c r="N2956" s="56" t="s">
        <v>189</v>
      </c>
      <c r="O2956" s="56" t="s">
        <v>939</v>
      </c>
      <c r="P2956" s="56"/>
      <c r="Q2956" s="86"/>
      <c r="R2956" s="56"/>
      <c r="S2956" s="56" t="s">
        <v>465</v>
      </c>
      <c r="T2956" s="57" t="s">
        <v>270</v>
      </c>
      <c r="U2956" s="57">
        <v>4</v>
      </c>
      <c r="V2956" s="125">
        <v>127.4</v>
      </c>
      <c r="W2956" s="125" t="s">
        <v>1017</v>
      </c>
      <c r="X2956" s="65">
        <v>45679</v>
      </c>
      <c r="Y2956" s="65">
        <v>45690</v>
      </c>
      <c r="Z2956" s="69" t="s">
        <v>1080</v>
      </c>
      <c r="AA2956" s="322">
        <v>45000</v>
      </c>
      <c r="AB2956" s="56">
        <v>48</v>
      </c>
      <c r="AC2956" s="56">
        <v>33</v>
      </c>
      <c r="AD2956" s="65">
        <v>46756</v>
      </c>
      <c r="AE2956" s="117">
        <v>623.91999999999996</v>
      </c>
      <c r="AF2956" s="117"/>
      <c r="AG2956" s="56"/>
      <c r="AH2956" s="56"/>
      <c r="AI2956" s="56"/>
      <c r="AJ2956" s="56"/>
      <c r="AK2956" s="56"/>
      <c r="AL2956" s="58"/>
      <c r="AM2956" s="58"/>
      <c r="AN2956" s="58"/>
      <c r="AO2956" s="58"/>
      <c r="AP2956" s="58"/>
      <c r="AQ2956" s="58"/>
      <c r="AR2956" s="58"/>
      <c r="AS2956" s="58"/>
      <c r="AT2956" s="58"/>
      <c r="AU2956" s="58"/>
      <c r="AV2956" s="58"/>
      <c r="AW2956" s="56"/>
      <c r="AX2956" s="56"/>
      <c r="AY2956" s="56"/>
      <c r="AZ2956" s="56"/>
      <c r="BA2956" s="58"/>
      <c r="BB2956" s="58"/>
      <c r="BC2956" s="56"/>
      <c r="BD2956" s="56"/>
      <c r="BE2956" s="56"/>
      <c r="BF2956" s="56"/>
      <c r="BG2956" s="56"/>
      <c r="BH2956" s="56"/>
      <c r="BI2956" s="56"/>
      <c r="BJ2956" s="56"/>
      <c r="BK2956" s="56"/>
      <c r="BL2956" s="56"/>
      <c r="BM2956" s="56"/>
      <c r="BN2956" s="56"/>
      <c r="BO2956" s="56"/>
      <c r="BP2956" s="56"/>
      <c r="BQ2956" s="56"/>
      <c r="BR2956" s="56"/>
      <c r="BS2956" s="56"/>
      <c r="BT2956" s="56"/>
      <c r="BU2956" s="56"/>
      <c r="BV2956" s="56"/>
      <c r="BW2956" s="56"/>
      <c r="BX2956" s="56"/>
      <c r="BY2956" s="56"/>
      <c r="BZ2956" s="56"/>
      <c r="CA2956" s="56"/>
      <c r="CB2956" s="56"/>
      <c r="CC2956" s="56"/>
      <c r="CD2956" s="56"/>
      <c r="CE2956" s="56"/>
      <c r="CF2956" s="56"/>
      <c r="CG2956" s="56"/>
      <c r="CH2956" s="56"/>
      <c r="CI2956" s="56"/>
      <c r="CJ2956" s="56"/>
      <c r="CK2956" s="56"/>
      <c r="CL2956" s="56"/>
      <c r="CM2956" s="56"/>
      <c r="CN2956" s="56"/>
      <c r="CO2956" s="56"/>
      <c r="CP2956" s="56"/>
      <c r="CQ2956" s="56"/>
      <c r="CR2956" s="56"/>
      <c r="CS2956" s="58">
        <f>+AL2956+AT2956</f>
        <v>0</v>
      </c>
      <c r="CT2956" s="76">
        <f>+BA2956+BG2956+BM2956+BS2956+BY2956+CE2956+CK2956+CQ2956</f>
        <v>0</v>
      </c>
      <c r="CU2956" s="76">
        <f>+CS2956-CT2956</f>
        <v>0</v>
      </c>
      <c r="CV2956" s="81">
        <f>+AE2956-AL2956-AT2956</f>
        <v>623.91999999999996</v>
      </c>
      <c r="CW2956" s="56"/>
      <c r="CX2956" s="56"/>
      <c r="CY2956" s="56"/>
    </row>
    <row r="2957" spans="1:103" s="70" customFormat="1">
      <c r="A2957" s="56" t="s">
        <v>938</v>
      </c>
      <c r="B2957" s="13">
        <v>114</v>
      </c>
      <c r="C2957" s="15" t="s">
        <v>402</v>
      </c>
      <c r="D2957" s="15" t="s">
        <v>403</v>
      </c>
      <c r="E2957" s="13"/>
      <c r="F2957" s="13"/>
      <c r="G2957" s="13" t="s">
        <v>270</v>
      </c>
      <c r="H2957" s="13">
        <v>4</v>
      </c>
      <c r="I2957" s="55">
        <v>127.4</v>
      </c>
      <c r="J2957" s="55">
        <v>43529</v>
      </c>
      <c r="K2957" s="15">
        <v>0</v>
      </c>
      <c r="L2957" s="15" t="s">
        <v>41</v>
      </c>
      <c r="M2957" s="62" t="s">
        <v>14</v>
      </c>
      <c r="N2957" s="56" t="s">
        <v>189</v>
      </c>
      <c r="O2957" s="56" t="s">
        <v>939</v>
      </c>
      <c r="P2957" s="56"/>
      <c r="Q2957" s="86"/>
      <c r="R2957" s="56"/>
      <c r="S2957" s="56" t="s">
        <v>465</v>
      </c>
      <c r="T2957" s="57" t="s">
        <v>270</v>
      </c>
      <c r="U2957" s="57">
        <v>4</v>
      </c>
      <c r="V2957" s="125">
        <v>127.4</v>
      </c>
      <c r="W2957" s="125" t="s">
        <v>1017</v>
      </c>
      <c r="X2957" s="65">
        <v>45679</v>
      </c>
      <c r="Y2957" s="65">
        <v>45690</v>
      </c>
      <c r="Z2957" s="69" t="s">
        <v>1080</v>
      </c>
      <c r="AA2957" s="322">
        <v>45000</v>
      </c>
      <c r="AB2957" s="56">
        <v>48</v>
      </c>
      <c r="AC2957" s="56">
        <v>34</v>
      </c>
      <c r="AD2957" s="65">
        <v>46787</v>
      </c>
      <c r="AE2957" s="117">
        <v>623.91999999999996</v>
      </c>
      <c r="AF2957" s="117"/>
      <c r="AG2957" s="56"/>
      <c r="AH2957" s="56"/>
      <c r="AI2957" s="56"/>
      <c r="AJ2957" s="56"/>
      <c r="AK2957" s="56"/>
      <c r="AL2957" s="58"/>
      <c r="AM2957" s="58"/>
      <c r="AN2957" s="58"/>
      <c r="AO2957" s="58"/>
      <c r="AP2957" s="58"/>
      <c r="AQ2957" s="58"/>
      <c r="AR2957" s="58"/>
      <c r="AS2957" s="58"/>
      <c r="AT2957" s="58"/>
      <c r="AU2957" s="58"/>
      <c r="AV2957" s="58"/>
      <c r="AW2957" s="56"/>
      <c r="AX2957" s="56"/>
      <c r="AY2957" s="56"/>
      <c r="AZ2957" s="56"/>
      <c r="BA2957" s="58"/>
      <c r="BB2957" s="58"/>
      <c r="BC2957" s="56"/>
      <c r="BD2957" s="56"/>
      <c r="BE2957" s="56"/>
      <c r="BF2957" s="56"/>
      <c r="BG2957" s="56"/>
      <c r="BH2957" s="56"/>
      <c r="BI2957" s="56"/>
      <c r="BJ2957" s="56"/>
      <c r="BK2957" s="56"/>
      <c r="BL2957" s="56"/>
      <c r="BM2957" s="56"/>
      <c r="BN2957" s="56"/>
      <c r="BO2957" s="56"/>
      <c r="BP2957" s="56"/>
      <c r="BQ2957" s="56"/>
      <c r="BR2957" s="56"/>
      <c r="BS2957" s="56"/>
      <c r="BT2957" s="56"/>
      <c r="BU2957" s="56"/>
      <c r="BV2957" s="56"/>
      <c r="BW2957" s="56"/>
      <c r="BX2957" s="56"/>
      <c r="BY2957" s="56"/>
      <c r="BZ2957" s="56"/>
      <c r="CA2957" s="56"/>
      <c r="CB2957" s="56"/>
      <c r="CC2957" s="56"/>
      <c r="CD2957" s="56"/>
      <c r="CE2957" s="56"/>
      <c r="CF2957" s="56"/>
      <c r="CG2957" s="56"/>
      <c r="CH2957" s="56"/>
      <c r="CI2957" s="56"/>
      <c r="CJ2957" s="56"/>
      <c r="CK2957" s="56"/>
      <c r="CL2957" s="56"/>
      <c r="CM2957" s="56"/>
      <c r="CN2957" s="56"/>
      <c r="CO2957" s="56"/>
      <c r="CP2957" s="56"/>
      <c r="CQ2957" s="56"/>
      <c r="CR2957" s="56"/>
      <c r="CS2957" s="58">
        <f>+AL2957+AT2957</f>
        <v>0</v>
      </c>
      <c r="CT2957" s="76">
        <f>+BA2957+BG2957+BM2957+BS2957+BY2957+CE2957+CK2957+CQ2957</f>
        <v>0</v>
      </c>
      <c r="CU2957" s="76">
        <f>+CS2957-CT2957</f>
        <v>0</v>
      </c>
      <c r="CV2957" s="81">
        <f>+AE2957-AL2957-AT2957</f>
        <v>623.91999999999996</v>
      </c>
      <c r="CW2957" s="56"/>
      <c r="CX2957" s="56"/>
      <c r="CY2957" s="56"/>
    </row>
    <row r="2958" spans="1:103" s="70" customFormat="1">
      <c r="A2958" s="56" t="s">
        <v>938</v>
      </c>
      <c r="B2958" s="13">
        <v>114</v>
      </c>
      <c r="C2958" s="15" t="s">
        <v>402</v>
      </c>
      <c r="D2958" s="15" t="s">
        <v>403</v>
      </c>
      <c r="E2958" s="13"/>
      <c r="F2958" s="13"/>
      <c r="G2958" s="13" t="s">
        <v>270</v>
      </c>
      <c r="H2958" s="13">
        <v>4</v>
      </c>
      <c r="I2958" s="55">
        <v>127.4</v>
      </c>
      <c r="J2958" s="55">
        <v>43529</v>
      </c>
      <c r="K2958" s="15">
        <v>0</v>
      </c>
      <c r="L2958" s="15" t="s">
        <v>41</v>
      </c>
      <c r="M2958" s="62" t="s">
        <v>14</v>
      </c>
      <c r="N2958" s="56" t="s">
        <v>189</v>
      </c>
      <c r="O2958" s="56" t="s">
        <v>939</v>
      </c>
      <c r="P2958" s="56"/>
      <c r="Q2958" s="86"/>
      <c r="R2958" s="56"/>
      <c r="S2958" s="56" t="s">
        <v>465</v>
      </c>
      <c r="T2958" s="57" t="s">
        <v>270</v>
      </c>
      <c r="U2958" s="57">
        <v>4</v>
      </c>
      <c r="V2958" s="125">
        <v>127.4</v>
      </c>
      <c r="W2958" s="125" t="s">
        <v>1017</v>
      </c>
      <c r="X2958" s="65">
        <v>45679</v>
      </c>
      <c r="Y2958" s="65">
        <v>45690</v>
      </c>
      <c r="Z2958" s="69" t="s">
        <v>1080</v>
      </c>
      <c r="AA2958" s="322">
        <v>45000</v>
      </c>
      <c r="AB2958" s="56">
        <v>48</v>
      </c>
      <c r="AC2958" s="56">
        <v>35</v>
      </c>
      <c r="AD2958" s="65">
        <v>46816</v>
      </c>
      <c r="AE2958" s="117">
        <v>623.91999999999996</v>
      </c>
      <c r="AF2958" s="117"/>
      <c r="AG2958" s="56"/>
      <c r="AH2958" s="56"/>
      <c r="AI2958" s="56"/>
      <c r="AJ2958" s="56"/>
      <c r="AK2958" s="56"/>
      <c r="AL2958" s="58"/>
      <c r="AM2958" s="58"/>
      <c r="AN2958" s="58"/>
      <c r="AO2958" s="58"/>
      <c r="AP2958" s="58"/>
      <c r="AQ2958" s="58"/>
      <c r="AR2958" s="58"/>
      <c r="AS2958" s="58"/>
      <c r="AT2958" s="58"/>
      <c r="AU2958" s="58"/>
      <c r="AV2958" s="58"/>
      <c r="AW2958" s="56"/>
      <c r="AX2958" s="56"/>
      <c r="AY2958" s="56"/>
      <c r="AZ2958" s="56"/>
      <c r="BA2958" s="58"/>
      <c r="BB2958" s="58"/>
      <c r="BC2958" s="56"/>
      <c r="BD2958" s="56"/>
      <c r="BE2958" s="56"/>
      <c r="BF2958" s="56"/>
      <c r="BG2958" s="56"/>
      <c r="BH2958" s="56"/>
      <c r="BI2958" s="56"/>
      <c r="BJ2958" s="56"/>
      <c r="BK2958" s="56"/>
      <c r="BL2958" s="56"/>
      <c r="BM2958" s="56"/>
      <c r="BN2958" s="56"/>
      <c r="BO2958" s="56"/>
      <c r="BP2958" s="56"/>
      <c r="BQ2958" s="56"/>
      <c r="BR2958" s="56"/>
      <c r="BS2958" s="56"/>
      <c r="BT2958" s="56"/>
      <c r="BU2958" s="56"/>
      <c r="BV2958" s="56"/>
      <c r="BW2958" s="56"/>
      <c r="BX2958" s="56"/>
      <c r="BY2958" s="56"/>
      <c r="BZ2958" s="56"/>
      <c r="CA2958" s="56"/>
      <c r="CB2958" s="56"/>
      <c r="CC2958" s="56"/>
      <c r="CD2958" s="56"/>
      <c r="CE2958" s="56"/>
      <c r="CF2958" s="56"/>
      <c r="CG2958" s="56"/>
      <c r="CH2958" s="56"/>
      <c r="CI2958" s="56"/>
      <c r="CJ2958" s="56"/>
      <c r="CK2958" s="56"/>
      <c r="CL2958" s="56"/>
      <c r="CM2958" s="56"/>
      <c r="CN2958" s="56"/>
      <c r="CO2958" s="56"/>
      <c r="CP2958" s="56"/>
      <c r="CQ2958" s="56"/>
      <c r="CR2958" s="56"/>
      <c r="CS2958" s="58">
        <f>+AL2958+AT2958</f>
        <v>0</v>
      </c>
      <c r="CT2958" s="76">
        <f>+BA2958+BG2958+BM2958+BS2958+BY2958+CE2958+CK2958+CQ2958</f>
        <v>0</v>
      </c>
      <c r="CU2958" s="76">
        <f>+CS2958-CT2958</f>
        <v>0</v>
      </c>
      <c r="CV2958" s="81">
        <f>+AE2958-AL2958-AT2958</f>
        <v>623.91999999999996</v>
      </c>
      <c r="CW2958" s="56"/>
      <c r="CX2958" s="56"/>
      <c r="CY2958" s="56"/>
    </row>
    <row r="2959" spans="1:103" s="70" customFormat="1">
      <c r="A2959" s="56" t="s">
        <v>938</v>
      </c>
      <c r="B2959" s="13">
        <v>114</v>
      </c>
      <c r="C2959" s="15" t="s">
        <v>402</v>
      </c>
      <c r="D2959" s="15" t="s">
        <v>403</v>
      </c>
      <c r="E2959" s="13"/>
      <c r="F2959" s="13"/>
      <c r="G2959" s="13" t="s">
        <v>270</v>
      </c>
      <c r="H2959" s="13">
        <v>4</v>
      </c>
      <c r="I2959" s="55">
        <v>127.4</v>
      </c>
      <c r="J2959" s="55">
        <v>43529</v>
      </c>
      <c r="K2959" s="15">
        <v>0</v>
      </c>
      <c r="L2959" s="15" t="s">
        <v>41</v>
      </c>
      <c r="M2959" s="62" t="s">
        <v>14</v>
      </c>
      <c r="N2959" s="56" t="s">
        <v>189</v>
      </c>
      <c r="O2959" s="56" t="s">
        <v>939</v>
      </c>
      <c r="P2959" s="56"/>
      <c r="Q2959" s="86"/>
      <c r="R2959" s="56"/>
      <c r="S2959" s="56" t="s">
        <v>465</v>
      </c>
      <c r="T2959" s="57" t="s">
        <v>270</v>
      </c>
      <c r="U2959" s="57">
        <v>4</v>
      </c>
      <c r="V2959" s="125">
        <v>127.4</v>
      </c>
      <c r="W2959" s="125" t="s">
        <v>1017</v>
      </c>
      <c r="X2959" s="65">
        <v>45679</v>
      </c>
      <c r="Y2959" s="65">
        <v>45690</v>
      </c>
      <c r="Z2959" s="69" t="s">
        <v>1080</v>
      </c>
      <c r="AA2959" s="322">
        <v>45000</v>
      </c>
      <c r="AB2959" s="56">
        <v>48</v>
      </c>
      <c r="AC2959" s="56">
        <v>36</v>
      </c>
      <c r="AD2959" s="65">
        <v>46847</v>
      </c>
      <c r="AE2959" s="117">
        <v>623.91999999999996</v>
      </c>
      <c r="AF2959" s="117"/>
      <c r="AG2959" s="56"/>
      <c r="AH2959" s="56"/>
      <c r="AI2959" s="56"/>
      <c r="AJ2959" s="56"/>
      <c r="AK2959" s="56"/>
      <c r="AL2959" s="58"/>
      <c r="AM2959" s="58"/>
      <c r="AN2959" s="58"/>
      <c r="AO2959" s="58"/>
      <c r="AP2959" s="58"/>
      <c r="AQ2959" s="58"/>
      <c r="AR2959" s="58"/>
      <c r="AS2959" s="58"/>
      <c r="AT2959" s="58"/>
      <c r="AU2959" s="58"/>
      <c r="AV2959" s="58"/>
      <c r="AW2959" s="56"/>
      <c r="AX2959" s="56"/>
      <c r="AY2959" s="56"/>
      <c r="AZ2959" s="56"/>
      <c r="BA2959" s="58"/>
      <c r="BB2959" s="58"/>
      <c r="BC2959" s="56"/>
      <c r="BD2959" s="56"/>
      <c r="BE2959" s="56"/>
      <c r="BF2959" s="56"/>
      <c r="BG2959" s="56"/>
      <c r="BH2959" s="56"/>
      <c r="BI2959" s="56"/>
      <c r="BJ2959" s="56"/>
      <c r="BK2959" s="56"/>
      <c r="BL2959" s="56"/>
      <c r="BM2959" s="56"/>
      <c r="BN2959" s="56"/>
      <c r="BO2959" s="56"/>
      <c r="BP2959" s="56"/>
      <c r="BQ2959" s="56"/>
      <c r="BR2959" s="56"/>
      <c r="BS2959" s="56"/>
      <c r="BT2959" s="56"/>
      <c r="BU2959" s="56"/>
      <c r="BV2959" s="56"/>
      <c r="BW2959" s="56"/>
      <c r="BX2959" s="56"/>
      <c r="BY2959" s="56"/>
      <c r="BZ2959" s="56"/>
      <c r="CA2959" s="56"/>
      <c r="CB2959" s="56"/>
      <c r="CC2959" s="56"/>
      <c r="CD2959" s="56"/>
      <c r="CE2959" s="56"/>
      <c r="CF2959" s="56"/>
      <c r="CG2959" s="56"/>
      <c r="CH2959" s="56"/>
      <c r="CI2959" s="56"/>
      <c r="CJ2959" s="56"/>
      <c r="CK2959" s="56"/>
      <c r="CL2959" s="56"/>
      <c r="CM2959" s="56"/>
      <c r="CN2959" s="56"/>
      <c r="CO2959" s="56"/>
      <c r="CP2959" s="56"/>
      <c r="CQ2959" s="56"/>
      <c r="CR2959" s="56"/>
      <c r="CS2959" s="58">
        <f>+AL2959+AT2959</f>
        <v>0</v>
      </c>
      <c r="CT2959" s="76">
        <f>+BA2959+BG2959+BM2959+BS2959+BY2959+CE2959+CK2959+CQ2959</f>
        <v>0</v>
      </c>
      <c r="CU2959" s="76">
        <f>+CS2959-CT2959</f>
        <v>0</v>
      </c>
      <c r="CV2959" s="81">
        <f>+AE2959-AL2959-AT2959</f>
        <v>623.91999999999996</v>
      </c>
      <c r="CW2959" s="56"/>
      <c r="CX2959" s="56"/>
      <c r="CY2959" s="56"/>
    </row>
    <row r="2960" spans="1:103" s="70" customFormat="1">
      <c r="A2960" s="56" t="s">
        <v>938</v>
      </c>
      <c r="B2960" s="13">
        <v>114</v>
      </c>
      <c r="C2960" s="15" t="s">
        <v>402</v>
      </c>
      <c r="D2960" s="15" t="s">
        <v>403</v>
      </c>
      <c r="E2960" s="13"/>
      <c r="F2960" s="13"/>
      <c r="G2960" s="13" t="s">
        <v>270</v>
      </c>
      <c r="H2960" s="13">
        <v>4</v>
      </c>
      <c r="I2960" s="55">
        <v>127.4</v>
      </c>
      <c r="J2960" s="55">
        <v>43529</v>
      </c>
      <c r="K2960" s="15">
        <v>0</v>
      </c>
      <c r="L2960" s="15" t="s">
        <v>41</v>
      </c>
      <c r="M2960" s="62" t="s">
        <v>14</v>
      </c>
      <c r="N2960" s="56" t="s">
        <v>189</v>
      </c>
      <c r="O2960" s="56" t="s">
        <v>939</v>
      </c>
      <c r="P2960" s="56"/>
      <c r="Q2960" s="86"/>
      <c r="R2960" s="56"/>
      <c r="S2960" s="56" t="s">
        <v>465</v>
      </c>
      <c r="T2960" s="57" t="s">
        <v>270</v>
      </c>
      <c r="U2960" s="57">
        <v>4</v>
      </c>
      <c r="V2960" s="125">
        <v>127.4</v>
      </c>
      <c r="W2960" s="125" t="s">
        <v>1017</v>
      </c>
      <c r="X2960" s="65">
        <v>45679</v>
      </c>
      <c r="Y2960" s="65">
        <v>45690</v>
      </c>
      <c r="Z2960" s="69" t="s">
        <v>1080</v>
      </c>
      <c r="AA2960" s="322">
        <v>45000</v>
      </c>
      <c r="AB2960" s="56">
        <v>48</v>
      </c>
      <c r="AC2960" s="56">
        <v>37</v>
      </c>
      <c r="AD2960" s="65">
        <v>46877</v>
      </c>
      <c r="AE2960" s="117">
        <v>623.91999999999996</v>
      </c>
      <c r="AF2960" s="117"/>
      <c r="AG2960" s="56"/>
      <c r="AH2960" s="56"/>
      <c r="AI2960" s="56"/>
      <c r="AJ2960" s="56"/>
      <c r="AK2960" s="56"/>
      <c r="AL2960" s="58"/>
      <c r="AM2960" s="58"/>
      <c r="AN2960" s="58"/>
      <c r="AO2960" s="58"/>
      <c r="AP2960" s="58"/>
      <c r="AQ2960" s="58"/>
      <c r="AR2960" s="58"/>
      <c r="AS2960" s="58"/>
      <c r="AT2960" s="58"/>
      <c r="AU2960" s="58"/>
      <c r="AV2960" s="58"/>
      <c r="AW2960" s="56"/>
      <c r="AX2960" s="56"/>
      <c r="AY2960" s="56"/>
      <c r="AZ2960" s="56"/>
      <c r="BA2960" s="58"/>
      <c r="BB2960" s="58"/>
      <c r="BC2960" s="56"/>
      <c r="BD2960" s="56"/>
      <c r="BE2960" s="56"/>
      <c r="BF2960" s="56"/>
      <c r="BG2960" s="56"/>
      <c r="BH2960" s="56"/>
      <c r="BI2960" s="56"/>
      <c r="BJ2960" s="56"/>
      <c r="BK2960" s="56"/>
      <c r="BL2960" s="56"/>
      <c r="BM2960" s="56"/>
      <c r="BN2960" s="56"/>
      <c r="BO2960" s="56"/>
      <c r="BP2960" s="56"/>
      <c r="BQ2960" s="56"/>
      <c r="BR2960" s="56"/>
      <c r="BS2960" s="56"/>
      <c r="BT2960" s="56"/>
      <c r="BU2960" s="56"/>
      <c r="BV2960" s="56"/>
      <c r="BW2960" s="56"/>
      <c r="BX2960" s="56"/>
      <c r="BY2960" s="56"/>
      <c r="BZ2960" s="56"/>
      <c r="CA2960" s="56"/>
      <c r="CB2960" s="56"/>
      <c r="CC2960" s="56"/>
      <c r="CD2960" s="56"/>
      <c r="CE2960" s="56"/>
      <c r="CF2960" s="56"/>
      <c r="CG2960" s="56"/>
      <c r="CH2960" s="56"/>
      <c r="CI2960" s="56"/>
      <c r="CJ2960" s="56"/>
      <c r="CK2960" s="56"/>
      <c r="CL2960" s="56"/>
      <c r="CM2960" s="56"/>
      <c r="CN2960" s="56"/>
      <c r="CO2960" s="56"/>
      <c r="CP2960" s="56"/>
      <c r="CQ2960" s="56"/>
      <c r="CR2960" s="56"/>
      <c r="CS2960" s="58">
        <f>+AL2960+AT2960</f>
        <v>0</v>
      </c>
      <c r="CT2960" s="76">
        <f>+BA2960+BG2960+BM2960+BS2960+BY2960+CE2960+CK2960+CQ2960</f>
        <v>0</v>
      </c>
      <c r="CU2960" s="76">
        <f>+CS2960-CT2960</f>
        <v>0</v>
      </c>
      <c r="CV2960" s="81">
        <f>+AE2960-AL2960-AT2960</f>
        <v>623.91999999999996</v>
      </c>
      <c r="CW2960" s="56"/>
      <c r="CX2960" s="56"/>
      <c r="CY2960" s="56"/>
    </row>
    <row r="2961" spans="1:103" s="70" customFormat="1">
      <c r="A2961" s="56" t="s">
        <v>938</v>
      </c>
      <c r="B2961" s="13">
        <v>114</v>
      </c>
      <c r="C2961" s="15" t="s">
        <v>402</v>
      </c>
      <c r="D2961" s="15" t="s">
        <v>403</v>
      </c>
      <c r="E2961" s="13"/>
      <c r="F2961" s="13"/>
      <c r="G2961" s="13" t="s">
        <v>270</v>
      </c>
      <c r="H2961" s="13">
        <v>4</v>
      </c>
      <c r="I2961" s="55">
        <v>127.4</v>
      </c>
      <c r="J2961" s="55">
        <v>43529</v>
      </c>
      <c r="K2961" s="15">
        <v>0</v>
      </c>
      <c r="L2961" s="15" t="s">
        <v>41</v>
      </c>
      <c r="M2961" s="62" t="s">
        <v>14</v>
      </c>
      <c r="N2961" s="56" t="s">
        <v>189</v>
      </c>
      <c r="O2961" s="56" t="s">
        <v>939</v>
      </c>
      <c r="P2961" s="56"/>
      <c r="Q2961" s="86"/>
      <c r="R2961" s="56"/>
      <c r="S2961" s="56" t="s">
        <v>465</v>
      </c>
      <c r="T2961" s="57" t="s">
        <v>270</v>
      </c>
      <c r="U2961" s="57">
        <v>4</v>
      </c>
      <c r="V2961" s="125">
        <v>127.4</v>
      </c>
      <c r="W2961" s="125" t="s">
        <v>1017</v>
      </c>
      <c r="X2961" s="65">
        <v>45679</v>
      </c>
      <c r="Y2961" s="65">
        <v>45690</v>
      </c>
      <c r="Z2961" s="69" t="s">
        <v>1080</v>
      </c>
      <c r="AA2961" s="322">
        <v>45000</v>
      </c>
      <c r="AB2961" s="56">
        <v>48</v>
      </c>
      <c r="AC2961" s="56">
        <v>38</v>
      </c>
      <c r="AD2961" s="65">
        <v>46908</v>
      </c>
      <c r="AE2961" s="117">
        <v>623.91999999999996</v>
      </c>
      <c r="AF2961" s="117"/>
      <c r="AG2961" s="56"/>
      <c r="AH2961" s="56"/>
      <c r="AI2961" s="56"/>
      <c r="AJ2961" s="56"/>
      <c r="AK2961" s="56"/>
      <c r="AL2961" s="58"/>
      <c r="AM2961" s="58"/>
      <c r="AN2961" s="58"/>
      <c r="AO2961" s="58"/>
      <c r="AP2961" s="58"/>
      <c r="AQ2961" s="58"/>
      <c r="AR2961" s="58"/>
      <c r="AS2961" s="58"/>
      <c r="AT2961" s="58"/>
      <c r="AU2961" s="58"/>
      <c r="AV2961" s="58"/>
      <c r="AW2961" s="56"/>
      <c r="AX2961" s="56"/>
      <c r="AY2961" s="56"/>
      <c r="AZ2961" s="56"/>
      <c r="BA2961" s="58"/>
      <c r="BB2961" s="58"/>
      <c r="BC2961" s="56"/>
      <c r="BD2961" s="56"/>
      <c r="BE2961" s="56"/>
      <c r="BF2961" s="56"/>
      <c r="BG2961" s="56"/>
      <c r="BH2961" s="56"/>
      <c r="BI2961" s="56"/>
      <c r="BJ2961" s="56"/>
      <c r="BK2961" s="56"/>
      <c r="BL2961" s="56"/>
      <c r="BM2961" s="56"/>
      <c r="BN2961" s="56"/>
      <c r="BO2961" s="56"/>
      <c r="BP2961" s="56"/>
      <c r="BQ2961" s="56"/>
      <c r="BR2961" s="56"/>
      <c r="BS2961" s="56"/>
      <c r="BT2961" s="56"/>
      <c r="BU2961" s="56"/>
      <c r="BV2961" s="56"/>
      <c r="BW2961" s="56"/>
      <c r="BX2961" s="56"/>
      <c r="BY2961" s="56"/>
      <c r="BZ2961" s="56"/>
      <c r="CA2961" s="56"/>
      <c r="CB2961" s="56"/>
      <c r="CC2961" s="56"/>
      <c r="CD2961" s="56"/>
      <c r="CE2961" s="56"/>
      <c r="CF2961" s="56"/>
      <c r="CG2961" s="56"/>
      <c r="CH2961" s="56"/>
      <c r="CI2961" s="56"/>
      <c r="CJ2961" s="56"/>
      <c r="CK2961" s="56"/>
      <c r="CL2961" s="56"/>
      <c r="CM2961" s="56"/>
      <c r="CN2961" s="56"/>
      <c r="CO2961" s="56"/>
      <c r="CP2961" s="56"/>
      <c r="CQ2961" s="56"/>
      <c r="CR2961" s="56"/>
      <c r="CS2961" s="58">
        <f>+AL2961+AT2961</f>
        <v>0</v>
      </c>
      <c r="CT2961" s="76">
        <f>+BA2961+BG2961+BM2961+BS2961+BY2961+CE2961+CK2961+CQ2961</f>
        <v>0</v>
      </c>
      <c r="CU2961" s="76">
        <f>+CS2961-CT2961</f>
        <v>0</v>
      </c>
      <c r="CV2961" s="81">
        <f>+AE2961-AL2961-AT2961</f>
        <v>623.91999999999996</v>
      </c>
      <c r="CW2961" s="56"/>
      <c r="CX2961" s="56"/>
      <c r="CY2961" s="56"/>
    </row>
    <row r="2962" spans="1:103" s="70" customFormat="1">
      <c r="A2962" s="56" t="s">
        <v>938</v>
      </c>
      <c r="B2962" s="13">
        <v>114</v>
      </c>
      <c r="C2962" s="15" t="s">
        <v>402</v>
      </c>
      <c r="D2962" s="15" t="s">
        <v>403</v>
      </c>
      <c r="E2962" s="13"/>
      <c r="F2962" s="13"/>
      <c r="G2962" s="13" t="s">
        <v>270</v>
      </c>
      <c r="H2962" s="13">
        <v>4</v>
      </c>
      <c r="I2962" s="55">
        <v>127.4</v>
      </c>
      <c r="J2962" s="55">
        <v>43529</v>
      </c>
      <c r="K2962" s="15">
        <v>0</v>
      </c>
      <c r="L2962" s="15" t="s">
        <v>41</v>
      </c>
      <c r="M2962" s="62" t="s">
        <v>14</v>
      </c>
      <c r="N2962" s="56" t="s">
        <v>189</v>
      </c>
      <c r="O2962" s="56" t="s">
        <v>939</v>
      </c>
      <c r="P2962" s="56"/>
      <c r="Q2962" s="86"/>
      <c r="R2962" s="56"/>
      <c r="S2962" s="56" t="s">
        <v>465</v>
      </c>
      <c r="T2962" s="57" t="s">
        <v>270</v>
      </c>
      <c r="U2962" s="57">
        <v>4</v>
      </c>
      <c r="V2962" s="125">
        <v>127.4</v>
      </c>
      <c r="W2962" s="125" t="s">
        <v>1017</v>
      </c>
      <c r="X2962" s="65">
        <v>45679</v>
      </c>
      <c r="Y2962" s="65">
        <v>45690</v>
      </c>
      <c r="Z2962" s="69" t="s">
        <v>1080</v>
      </c>
      <c r="AA2962" s="322">
        <v>45000</v>
      </c>
      <c r="AB2962" s="56">
        <v>48</v>
      </c>
      <c r="AC2962" s="56">
        <v>39</v>
      </c>
      <c r="AD2962" s="65">
        <v>46938</v>
      </c>
      <c r="AE2962" s="117">
        <v>623.91999999999996</v>
      </c>
      <c r="AF2962" s="117"/>
      <c r="AG2962" s="56"/>
      <c r="AH2962" s="56"/>
      <c r="AI2962" s="56"/>
      <c r="AJ2962" s="56"/>
      <c r="AK2962" s="56"/>
      <c r="AL2962" s="58"/>
      <c r="AM2962" s="58"/>
      <c r="AN2962" s="58"/>
      <c r="AO2962" s="58"/>
      <c r="AP2962" s="58"/>
      <c r="AQ2962" s="58"/>
      <c r="AR2962" s="58"/>
      <c r="AS2962" s="58"/>
      <c r="AT2962" s="58"/>
      <c r="AU2962" s="58"/>
      <c r="AV2962" s="58"/>
      <c r="AW2962" s="56"/>
      <c r="AX2962" s="56"/>
      <c r="AY2962" s="56"/>
      <c r="AZ2962" s="56"/>
      <c r="BA2962" s="58"/>
      <c r="BB2962" s="58"/>
      <c r="BC2962" s="56"/>
      <c r="BD2962" s="56"/>
      <c r="BE2962" s="56"/>
      <c r="BF2962" s="56"/>
      <c r="BG2962" s="56"/>
      <c r="BH2962" s="56"/>
      <c r="BI2962" s="56"/>
      <c r="BJ2962" s="56"/>
      <c r="BK2962" s="56"/>
      <c r="BL2962" s="56"/>
      <c r="BM2962" s="56"/>
      <c r="BN2962" s="56"/>
      <c r="BO2962" s="56"/>
      <c r="BP2962" s="56"/>
      <c r="BQ2962" s="56"/>
      <c r="BR2962" s="56"/>
      <c r="BS2962" s="56"/>
      <c r="BT2962" s="56"/>
      <c r="BU2962" s="56"/>
      <c r="BV2962" s="56"/>
      <c r="BW2962" s="56"/>
      <c r="BX2962" s="56"/>
      <c r="BY2962" s="56"/>
      <c r="BZ2962" s="56"/>
      <c r="CA2962" s="56"/>
      <c r="CB2962" s="56"/>
      <c r="CC2962" s="56"/>
      <c r="CD2962" s="56"/>
      <c r="CE2962" s="56"/>
      <c r="CF2962" s="56"/>
      <c r="CG2962" s="56"/>
      <c r="CH2962" s="56"/>
      <c r="CI2962" s="56"/>
      <c r="CJ2962" s="56"/>
      <c r="CK2962" s="56"/>
      <c r="CL2962" s="56"/>
      <c r="CM2962" s="56"/>
      <c r="CN2962" s="56"/>
      <c r="CO2962" s="56"/>
      <c r="CP2962" s="56"/>
      <c r="CQ2962" s="56"/>
      <c r="CR2962" s="56"/>
      <c r="CS2962" s="58">
        <f>+AL2962+AT2962</f>
        <v>0</v>
      </c>
      <c r="CT2962" s="76">
        <f>+BA2962+BG2962+BM2962+BS2962+BY2962+CE2962+CK2962+CQ2962</f>
        <v>0</v>
      </c>
      <c r="CU2962" s="76">
        <f>+CS2962-CT2962</f>
        <v>0</v>
      </c>
      <c r="CV2962" s="81">
        <f>+AE2962-AL2962-AT2962</f>
        <v>623.91999999999996</v>
      </c>
      <c r="CW2962" s="56"/>
      <c r="CX2962" s="56"/>
      <c r="CY2962" s="56"/>
    </row>
    <row r="2963" spans="1:103" s="70" customFormat="1">
      <c r="A2963" s="56" t="s">
        <v>938</v>
      </c>
      <c r="B2963" s="13">
        <v>114</v>
      </c>
      <c r="C2963" s="15" t="s">
        <v>402</v>
      </c>
      <c r="D2963" s="15" t="s">
        <v>403</v>
      </c>
      <c r="E2963" s="13"/>
      <c r="F2963" s="13"/>
      <c r="G2963" s="13" t="s">
        <v>270</v>
      </c>
      <c r="H2963" s="13">
        <v>4</v>
      </c>
      <c r="I2963" s="55">
        <v>127.4</v>
      </c>
      <c r="J2963" s="55">
        <v>43529</v>
      </c>
      <c r="K2963" s="15">
        <v>0</v>
      </c>
      <c r="L2963" s="15" t="s">
        <v>41</v>
      </c>
      <c r="M2963" s="62" t="s">
        <v>14</v>
      </c>
      <c r="N2963" s="56" t="s">
        <v>189</v>
      </c>
      <c r="O2963" s="56" t="s">
        <v>939</v>
      </c>
      <c r="P2963" s="56"/>
      <c r="Q2963" s="86"/>
      <c r="R2963" s="56"/>
      <c r="S2963" s="56" t="s">
        <v>465</v>
      </c>
      <c r="T2963" s="57" t="s">
        <v>270</v>
      </c>
      <c r="U2963" s="57">
        <v>4</v>
      </c>
      <c r="V2963" s="125">
        <v>127.4</v>
      </c>
      <c r="W2963" s="125" t="s">
        <v>1017</v>
      </c>
      <c r="X2963" s="65">
        <v>45679</v>
      </c>
      <c r="Y2963" s="65">
        <v>45690</v>
      </c>
      <c r="Z2963" s="69" t="s">
        <v>1080</v>
      </c>
      <c r="AA2963" s="322">
        <v>45000</v>
      </c>
      <c r="AB2963" s="56">
        <v>48</v>
      </c>
      <c r="AC2963" s="56">
        <v>40</v>
      </c>
      <c r="AD2963" s="65">
        <v>46969</v>
      </c>
      <c r="AE2963" s="117">
        <v>623.91999999999996</v>
      </c>
      <c r="AF2963" s="117"/>
      <c r="AG2963" s="56"/>
      <c r="AH2963" s="56"/>
      <c r="AI2963" s="56"/>
      <c r="AJ2963" s="56"/>
      <c r="AK2963" s="56"/>
      <c r="AL2963" s="58"/>
      <c r="AM2963" s="58"/>
      <c r="AN2963" s="58"/>
      <c r="AO2963" s="58"/>
      <c r="AP2963" s="58"/>
      <c r="AQ2963" s="58"/>
      <c r="AR2963" s="58"/>
      <c r="AS2963" s="58"/>
      <c r="AT2963" s="58"/>
      <c r="AU2963" s="58"/>
      <c r="AV2963" s="58"/>
      <c r="AW2963" s="56"/>
      <c r="AX2963" s="56"/>
      <c r="AY2963" s="56"/>
      <c r="AZ2963" s="56"/>
      <c r="BA2963" s="58"/>
      <c r="BB2963" s="58"/>
      <c r="BC2963" s="56"/>
      <c r="BD2963" s="56"/>
      <c r="BE2963" s="56"/>
      <c r="BF2963" s="56"/>
      <c r="BG2963" s="56"/>
      <c r="BH2963" s="56"/>
      <c r="BI2963" s="56"/>
      <c r="BJ2963" s="56"/>
      <c r="BK2963" s="56"/>
      <c r="BL2963" s="56"/>
      <c r="BM2963" s="56"/>
      <c r="BN2963" s="56"/>
      <c r="BO2963" s="56"/>
      <c r="BP2963" s="56"/>
      <c r="BQ2963" s="56"/>
      <c r="BR2963" s="56"/>
      <c r="BS2963" s="56"/>
      <c r="BT2963" s="56"/>
      <c r="BU2963" s="56"/>
      <c r="BV2963" s="56"/>
      <c r="BW2963" s="56"/>
      <c r="BX2963" s="56"/>
      <c r="BY2963" s="56"/>
      <c r="BZ2963" s="56"/>
      <c r="CA2963" s="56"/>
      <c r="CB2963" s="56"/>
      <c r="CC2963" s="56"/>
      <c r="CD2963" s="56"/>
      <c r="CE2963" s="56"/>
      <c r="CF2963" s="56"/>
      <c r="CG2963" s="56"/>
      <c r="CH2963" s="56"/>
      <c r="CI2963" s="56"/>
      <c r="CJ2963" s="56"/>
      <c r="CK2963" s="56"/>
      <c r="CL2963" s="56"/>
      <c r="CM2963" s="56"/>
      <c r="CN2963" s="56"/>
      <c r="CO2963" s="56"/>
      <c r="CP2963" s="56"/>
      <c r="CQ2963" s="56"/>
      <c r="CR2963" s="56"/>
      <c r="CS2963" s="58">
        <f>+AL2963+AT2963</f>
        <v>0</v>
      </c>
      <c r="CT2963" s="76">
        <f>+BA2963+BG2963+BM2963+BS2963+BY2963+CE2963+CK2963+CQ2963</f>
        <v>0</v>
      </c>
      <c r="CU2963" s="76">
        <f>+CS2963-CT2963</f>
        <v>0</v>
      </c>
      <c r="CV2963" s="81">
        <f>+AE2963-AL2963-AT2963</f>
        <v>623.91999999999996</v>
      </c>
      <c r="CW2963" s="56"/>
      <c r="CX2963" s="56"/>
      <c r="CY2963" s="56"/>
    </row>
    <row r="2964" spans="1:103" s="70" customFormat="1">
      <c r="A2964" s="56" t="s">
        <v>938</v>
      </c>
      <c r="B2964" s="13">
        <v>114</v>
      </c>
      <c r="C2964" s="15" t="s">
        <v>402</v>
      </c>
      <c r="D2964" s="15" t="s">
        <v>403</v>
      </c>
      <c r="E2964" s="13"/>
      <c r="F2964" s="13"/>
      <c r="G2964" s="13" t="s">
        <v>270</v>
      </c>
      <c r="H2964" s="13">
        <v>4</v>
      </c>
      <c r="I2964" s="55">
        <v>127.4</v>
      </c>
      <c r="J2964" s="55">
        <v>43529</v>
      </c>
      <c r="K2964" s="15">
        <v>0</v>
      </c>
      <c r="L2964" s="15" t="s">
        <v>41</v>
      </c>
      <c r="M2964" s="62" t="s">
        <v>14</v>
      </c>
      <c r="N2964" s="56" t="s">
        <v>189</v>
      </c>
      <c r="O2964" s="56" t="s">
        <v>939</v>
      </c>
      <c r="P2964" s="56"/>
      <c r="Q2964" s="86"/>
      <c r="R2964" s="56"/>
      <c r="S2964" s="56" t="s">
        <v>465</v>
      </c>
      <c r="T2964" s="57" t="s">
        <v>270</v>
      </c>
      <c r="U2964" s="57">
        <v>4</v>
      </c>
      <c r="V2964" s="125">
        <v>127.4</v>
      </c>
      <c r="W2964" s="125" t="s">
        <v>1017</v>
      </c>
      <c r="X2964" s="65">
        <v>45679</v>
      </c>
      <c r="Y2964" s="65">
        <v>45690</v>
      </c>
      <c r="Z2964" s="69" t="s">
        <v>1080</v>
      </c>
      <c r="AA2964" s="322">
        <v>45000</v>
      </c>
      <c r="AB2964" s="56">
        <v>48</v>
      </c>
      <c r="AC2964" s="56">
        <v>41</v>
      </c>
      <c r="AD2964" s="65">
        <v>47000</v>
      </c>
      <c r="AE2964" s="117">
        <v>623.91999999999996</v>
      </c>
      <c r="AF2964" s="117"/>
      <c r="AG2964" s="56"/>
      <c r="AH2964" s="56"/>
      <c r="AI2964" s="56"/>
      <c r="AJ2964" s="56"/>
      <c r="AK2964" s="56"/>
      <c r="AL2964" s="58"/>
      <c r="AM2964" s="58"/>
      <c r="AN2964" s="58"/>
      <c r="AO2964" s="58"/>
      <c r="AP2964" s="58"/>
      <c r="AQ2964" s="58"/>
      <c r="AR2964" s="58"/>
      <c r="AS2964" s="58"/>
      <c r="AT2964" s="58"/>
      <c r="AU2964" s="58"/>
      <c r="AV2964" s="58"/>
      <c r="AW2964" s="56"/>
      <c r="AX2964" s="56"/>
      <c r="AY2964" s="56"/>
      <c r="AZ2964" s="56"/>
      <c r="BA2964" s="58"/>
      <c r="BB2964" s="58"/>
      <c r="BC2964" s="56"/>
      <c r="BD2964" s="56"/>
      <c r="BE2964" s="56"/>
      <c r="BF2964" s="56"/>
      <c r="BG2964" s="56"/>
      <c r="BH2964" s="56"/>
      <c r="BI2964" s="56"/>
      <c r="BJ2964" s="56"/>
      <c r="BK2964" s="56"/>
      <c r="BL2964" s="56"/>
      <c r="BM2964" s="56"/>
      <c r="BN2964" s="56"/>
      <c r="BO2964" s="56"/>
      <c r="BP2964" s="56"/>
      <c r="BQ2964" s="56"/>
      <c r="BR2964" s="56"/>
      <c r="BS2964" s="56"/>
      <c r="BT2964" s="56"/>
      <c r="BU2964" s="56"/>
      <c r="BV2964" s="56"/>
      <c r="BW2964" s="56"/>
      <c r="BX2964" s="56"/>
      <c r="BY2964" s="56"/>
      <c r="BZ2964" s="56"/>
      <c r="CA2964" s="56"/>
      <c r="CB2964" s="56"/>
      <c r="CC2964" s="56"/>
      <c r="CD2964" s="56"/>
      <c r="CE2964" s="56"/>
      <c r="CF2964" s="56"/>
      <c r="CG2964" s="56"/>
      <c r="CH2964" s="56"/>
      <c r="CI2964" s="56"/>
      <c r="CJ2964" s="56"/>
      <c r="CK2964" s="56"/>
      <c r="CL2964" s="56"/>
      <c r="CM2964" s="56"/>
      <c r="CN2964" s="56"/>
      <c r="CO2964" s="56"/>
      <c r="CP2964" s="56"/>
      <c r="CQ2964" s="56"/>
      <c r="CR2964" s="56"/>
      <c r="CS2964" s="58">
        <f>+AL2964+AT2964</f>
        <v>0</v>
      </c>
      <c r="CT2964" s="76">
        <f>+BA2964+BG2964+BM2964+BS2964+BY2964+CE2964+CK2964+CQ2964</f>
        <v>0</v>
      </c>
      <c r="CU2964" s="76">
        <f>+CS2964-CT2964</f>
        <v>0</v>
      </c>
      <c r="CV2964" s="81">
        <f>+AE2964-AL2964-AT2964</f>
        <v>623.91999999999996</v>
      </c>
      <c r="CW2964" s="56"/>
      <c r="CX2964" s="56"/>
      <c r="CY2964" s="56"/>
    </row>
    <row r="2965" spans="1:103" s="70" customFormat="1">
      <c r="A2965" s="56" t="s">
        <v>938</v>
      </c>
      <c r="B2965" s="13">
        <v>114</v>
      </c>
      <c r="C2965" s="15" t="s">
        <v>402</v>
      </c>
      <c r="D2965" s="15" t="s">
        <v>403</v>
      </c>
      <c r="E2965" s="13"/>
      <c r="F2965" s="13"/>
      <c r="G2965" s="13" t="s">
        <v>270</v>
      </c>
      <c r="H2965" s="13">
        <v>4</v>
      </c>
      <c r="I2965" s="55">
        <v>127.4</v>
      </c>
      <c r="J2965" s="55">
        <v>43529</v>
      </c>
      <c r="K2965" s="15">
        <v>0</v>
      </c>
      <c r="L2965" s="15" t="s">
        <v>41</v>
      </c>
      <c r="M2965" s="62" t="s">
        <v>14</v>
      </c>
      <c r="N2965" s="56" t="s">
        <v>189</v>
      </c>
      <c r="O2965" s="56" t="s">
        <v>939</v>
      </c>
      <c r="P2965" s="56"/>
      <c r="Q2965" s="86"/>
      <c r="R2965" s="56"/>
      <c r="S2965" s="56" t="s">
        <v>465</v>
      </c>
      <c r="T2965" s="57" t="s">
        <v>270</v>
      </c>
      <c r="U2965" s="57">
        <v>4</v>
      </c>
      <c r="V2965" s="125">
        <v>127.4</v>
      </c>
      <c r="W2965" s="125" t="s">
        <v>1017</v>
      </c>
      <c r="X2965" s="65">
        <v>45679</v>
      </c>
      <c r="Y2965" s="65">
        <v>45690</v>
      </c>
      <c r="Z2965" s="69" t="s">
        <v>1080</v>
      </c>
      <c r="AA2965" s="322">
        <v>45000</v>
      </c>
      <c r="AB2965" s="56">
        <v>48</v>
      </c>
      <c r="AC2965" s="56">
        <v>42</v>
      </c>
      <c r="AD2965" s="65">
        <v>47030</v>
      </c>
      <c r="AE2965" s="117">
        <v>623.91999999999996</v>
      </c>
      <c r="AF2965" s="117"/>
      <c r="AG2965" s="56"/>
      <c r="AH2965" s="56"/>
      <c r="AI2965" s="56"/>
      <c r="AJ2965" s="56"/>
      <c r="AK2965" s="56"/>
      <c r="AL2965" s="58"/>
      <c r="AM2965" s="58"/>
      <c r="AN2965" s="58"/>
      <c r="AO2965" s="58"/>
      <c r="AP2965" s="58"/>
      <c r="AQ2965" s="58"/>
      <c r="AR2965" s="58"/>
      <c r="AS2965" s="58"/>
      <c r="AT2965" s="58"/>
      <c r="AU2965" s="58"/>
      <c r="AV2965" s="58"/>
      <c r="AW2965" s="56"/>
      <c r="AX2965" s="56"/>
      <c r="AY2965" s="56"/>
      <c r="AZ2965" s="56"/>
      <c r="BA2965" s="58"/>
      <c r="BB2965" s="58"/>
      <c r="BC2965" s="56"/>
      <c r="BD2965" s="56"/>
      <c r="BE2965" s="56"/>
      <c r="BF2965" s="56"/>
      <c r="BG2965" s="56"/>
      <c r="BH2965" s="56"/>
      <c r="BI2965" s="56"/>
      <c r="BJ2965" s="56"/>
      <c r="BK2965" s="56"/>
      <c r="BL2965" s="56"/>
      <c r="BM2965" s="56"/>
      <c r="BN2965" s="56"/>
      <c r="BO2965" s="56"/>
      <c r="BP2965" s="56"/>
      <c r="BQ2965" s="56"/>
      <c r="BR2965" s="56"/>
      <c r="BS2965" s="56"/>
      <c r="BT2965" s="56"/>
      <c r="BU2965" s="56"/>
      <c r="BV2965" s="56"/>
      <c r="BW2965" s="56"/>
      <c r="BX2965" s="56"/>
      <c r="BY2965" s="56"/>
      <c r="BZ2965" s="56"/>
      <c r="CA2965" s="56"/>
      <c r="CB2965" s="56"/>
      <c r="CC2965" s="56"/>
      <c r="CD2965" s="56"/>
      <c r="CE2965" s="56"/>
      <c r="CF2965" s="56"/>
      <c r="CG2965" s="56"/>
      <c r="CH2965" s="56"/>
      <c r="CI2965" s="56"/>
      <c r="CJ2965" s="56"/>
      <c r="CK2965" s="56"/>
      <c r="CL2965" s="56"/>
      <c r="CM2965" s="56"/>
      <c r="CN2965" s="56"/>
      <c r="CO2965" s="56"/>
      <c r="CP2965" s="56"/>
      <c r="CQ2965" s="56"/>
      <c r="CR2965" s="56"/>
      <c r="CS2965" s="58">
        <f>+AL2965+AT2965</f>
        <v>0</v>
      </c>
      <c r="CT2965" s="76">
        <f>+BA2965+BG2965+BM2965+BS2965+BY2965+CE2965+CK2965+CQ2965</f>
        <v>0</v>
      </c>
      <c r="CU2965" s="76">
        <f>+CS2965-CT2965</f>
        <v>0</v>
      </c>
      <c r="CV2965" s="81">
        <f>+AE2965-AL2965-AT2965</f>
        <v>623.91999999999996</v>
      </c>
      <c r="CW2965" s="56"/>
      <c r="CX2965" s="56"/>
      <c r="CY2965" s="56"/>
    </row>
    <row r="2966" spans="1:103" s="70" customFormat="1">
      <c r="A2966" s="56" t="s">
        <v>938</v>
      </c>
      <c r="B2966" s="13">
        <v>114</v>
      </c>
      <c r="C2966" s="15" t="s">
        <v>402</v>
      </c>
      <c r="D2966" s="15" t="s">
        <v>403</v>
      </c>
      <c r="E2966" s="13"/>
      <c r="F2966" s="13"/>
      <c r="G2966" s="13" t="s">
        <v>270</v>
      </c>
      <c r="H2966" s="13">
        <v>4</v>
      </c>
      <c r="I2966" s="55">
        <v>127.4</v>
      </c>
      <c r="J2966" s="55">
        <v>43529</v>
      </c>
      <c r="K2966" s="15">
        <v>0</v>
      </c>
      <c r="L2966" s="15" t="s">
        <v>41</v>
      </c>
      <c r="M2966" s="62" t="s">
        <v>14</v>
      </c>
      <c r="N2966" s="56" t="s">
        <v>189</v>
      </c>
      <c r="O2966" s="56" t="s">
        <v>939</v>
      </c>
      <c r="P2966" s="56"/>
      <c r="Q2966" s="86"/>
      <c r="R2966" s="56"/>
      <c r="S2966" s="56" t="s">
        <v>465</v>
      </c>
      <c r="T2966" s="57" t="s">
        <v>270</v>
      </c>
      <c r="U2966" s="57">
        <v>4</v>
      </c>
      <c r="V2966" s="125">
        <v>127.4</v>
      </c>
      <c r="W2966" s="125" t="s">
        <v>1017</v>
      </c>
      <c r="X2966" s="65">
        <v>45679</v>
      </c>
      <c r="Y2966" s="65">
        <v>45690</v>
      </c>
      <c r="Z2966" s="69" t="s">
        <v>1080</v>
      </c>
      <c r="AA2966" s="322">
        <v>45000</v>
      </c>
      <c r="AB2966" s="56">
        <v>48</v>
      </c>
      <c r="AC2966" s="56">
        <v>43</v>
      </c>
      <c r="AD2966" s="65">
        <v>47061</v>
      </c>
      <c r="AE2966" s="117">
        <v>623.91999999999996</v>
      </c>
      <c r="AF2966" s="117"/>
      <c r="AG2966" s="56"/>
      <c r="AH2966" s="56"/>
      <c r="AI2966" s="56"/>
      <c r="AJ2966" s="56"/>
      <c r="AK2966" s="56"/>
      <c r="AL2966" s="58"/>
      <c r="AM2966" s="58"/>
      <c r="AN2966" s="58"/>
      <c r="AO2966" s="58"/>
      <c r="AP2966" s="58"/>
      <c r="AQ2966" s="58"/>
      <c r="AR2966" s="58"/>
      <c r="AS2966" s="58"/>
      <c r="AT2966" s="58"/>
      <c r="AU2966" s="58"/>
      <c r="AV2966" s="58"/>
      <c r="AW2966" s="56"/>
      <c r="AX2966" s="56"/>
      <c r="AY2966" s="56"/>
      <c r="AZ2966" s="56"/>
      <c r="BA2966" s="58"/>
      <c r="BB2966" s="58"/>
      <c r="BC2966" s="56"/>
      <c r="BD2966" s="56"/>
      <c r="BE2966" s="56"/>
      <c r="BF2966" s="56"/>
      <c r="BG2966" s="56"/>
      <c r="BH2966" s="56"/>
      <c r="BI2966" s="56"/>
      <c r="BJ2966" s="56"/>
      <c r="BK2966" s="56"/>
      <c r="BL2966" s="56"/>
      <c r="BM2966" s="56"/>
      <c r="BN2966" s="56"/>
      <c r="BO2966" s="56"/>
      <c r="BP2966" s="56"/>
      <c r="BQ2966" s="56"/>
      <c r="BR2966" s="56"/>
      <c r="BS2966" s="56"/>
      <c r="BT2966" s="56"/>
      <c r="BU2966" s="56"/>
      <c r="BV2966" s="56"/>
      <c r="BW2966" s="56"/>
      <c r="BX2966" s="56"/>
      <c r="BY2966" s="56"/>
      <c r="BZ2966" s="56"/>
      <c r="CA2966" s="56"/>
      <c r="CB2966" s="56"/>
      <c r="CC2966" s="56"/>
      <c r="CD2966" s="56"/>
      <c r="CE2966" s="56"/>
      <c r="CF2966" s="56"/>
      <c r="CG2966" s="56"/>
      <c r="CH2966" s="56"/>
      <c r="CI2966" s="56"/>
      <c r="CJ2966" s="56"/>
      <c r="CK2966" s="56"/>
      <c r="CL2966" s="56"/>
      <c r="CM2966" s="56"/>
      <c r="CN2966" s="56"/>
      <c r="CO2966" s="56"/>
      <c r="CP2966" s="56"/>
      <c r="CQ2966" s="56"/>
      <c r="CR2966" s="56"/>
      <c r="CS2966" s="58">
        <f>+AL2966+AT2966</f>
        <v>0</v>
      </c>
      <c r="CT2966" s="76">
        <f>+BA2966+BG2966+BM2966+BS2966+BY2966+CE2966+CK2966+CQ2966</f>
        <v>0</v>
      </c>
      <c r="CU2966" s="76">
        <f>+CS2966-CT2966</f>
        <v>0</v>
      </c>
      <c r="CV2966" s="81">
        <f>+AE2966-AL2966-AT2966</f>
        <v>623.91999999999996</v>
      </c>
      <c r="CW2966" s="56"/>
      <c r="CX2966" s="56"/>
      <c r="CY2966" s="56"/>
    </row>
    <row r="2967" spans="1:103" s="70" customFormat="1">
      <c r="A2967" s="56" t="s">
        <v>938</v>
      </c>
      <c r="B2967" s="13">
        <v>114</v>
      </c>
      <c r="C2967" s="15" t="s">
        <v>402</v>
      </c>
      <c r="D2967" s="15" t="s">
        <v>403</v>
      </c>
      <c r="E2967" s="13"/>
      <c r="F2967" s="13"/>
      <c r="G2967" s="13" t="s">
        <v>270</v>
      </c>
      <c r="H2967" s="13">
        <v>4</v>
      </c>
      <c r="I2967" s="55">
        <v>127.4</v>
      </c>
      <c r="J2967" s="55">
        <v>43529</v>
      </c>
      <c r="K2967" s="15">
        <v>0</v>
      </c>
      <c r="L2967" s="15" t="s">
        <v>41</v>
      </c>
      <c r="M2967" s="62" t="s">
        <v>14</v>
      </c>
      <c r="N2967" s="56" t="s">
        <v>189</v>
      </c>
      <c r="O2967" s="56" t="s">
        <v>939</v>
      </c>
      <c r="P2967" s="56"/>
      <c r="Q2967" s="86"/>
      <c r="R2967" s="56"/>
      <c r="S2967" s="56" t="s">
        <v>465</v>
      </c>
      <c r="T2967" s="57" t="s">
        <v>270</v>
      </c>
      <c r="U2967" s="57">
        <v>4</v>
      </c>
      <c r="V2967" s="125">
        <v>127.4</v>
      </c>
      <c r="W2967" s="125" t="s">
        <v>1017</v>
      </c>
      <c r="X2967" s="65">
        <v>45679</v>
      </c>
      <c r="Y2967" s="65">
        <v>45690</v>
      </c>
      <c r="Z2967" s="69" t="s">
        <v>1080</v>
      </c>
      <c r="AA2967" s="322">
        <v>45000</v>
      </c>
      <c r="AB2967" s="56">
        <v>48</v>
      </c>
      <c r="AC2967" s="56">
        <v>44</v>
      </c>
      <c r="AD2967" s="65">
        <v>47091</v>
      </c>
      <c r="AE2967" s="117">
        <v>623.91999999999996</v>
      </c>
      <c r="AF2967" s="117"/>
      <c r="AG2967" s="56"/>
      <c r="AH2967" s="56"/>
      <c r="AI2967" s="56"/>
      <c r="AJ2967" s="56"/>
      <c r="AK2967" s="56"/>
      <c r="AL2967" s="58"/>
      <c r="AM2967" s="58"/>
      <c r="AN2967" s="58"/>
      <c r="AO2967" s="58"/>
      <c r="AP2967" s="58"/>
      <c r="AQ2967" s="58"/>
      <c r="AR2967" s="58"/>
      <c r="AS2967" s="58"/>
      <c r="AT2967" s="58"/>
      <c r="AU2967" s="58"/>
      <c r="AV2967" s="58"/>
      <c r="AW2967" s="56"/>
      <c r="AX2967" s="56"/>
      <c r="AY2967" s="56"/>
      <c r="AZ2967" s="56"/>
      <c r="BA2967" s="58"/>
      <c r="BB2967" s="58"/>
      <c r="BC2967" s="56"/>
      <c r="BD2967" s="56"/>
      <c r="BE2967" s="56"/>
      <c r="BF2967" s="56"/>
      <c r="BG2967" s="56"/>
      <c r="BH2967" s="56"/>
      <c r="BI2967" s="56"/>
      <c r="BJ2967" s="56"/>
      <c r="BK2967" s="56"/>
      <c r="BL2967" s="56"/>
      <c r="BM2967" s="56"/>
      <c r="BN2967" s="56"/>
      <c r="BO2967" s="56"/>
      <c r="BP2967" s="56"/>
      <c r="BQ2967" s="56"/>
      <c r="BR2967" s="56"/>
      <c r="BS2967" s="56"/>
      <c r="BT2967" s="56"/>
      <c r="BU2967" s="56"/>
      <c r="BV2967" s="56"/>
      <c r="BW2967" s="56"/>
      <c r="BX2967" s="56"/>
      <c r="BY2967" s="56"/>
      <c r="BZ2967" s="56"/>
      <c r="CA2967" s="56"/>
      <c r="CB2967" s="56"/>
      <c r="CC2967" s="56"/>
      <c r="CD2967" s="56"/>
      <c r="CE2967" s="56"/>
      <c r="CF2967" s="56"/>
      <c r="CG2967" s="56"/>
      <c r="CH2967" s="56"/>
      <c r="CI2967" s="56"/>
      <c r="CJ2967" s="56"/>
      <c r="CK2967" s="56"/>
      <c r="CL2967" s="56"/>
      <c r="CM2967" s="56"/>
      <c r="CN2967" s="56"/>
      <c r="CO2967" s="56"/>
      <c r="CP2967" s="56"/>
      <c r="CQ2967" s="56"/>
      <c r="CR2967" s="56"/>
      <c r="CS2967" s="58">
        <f>+AL2967+AT2967</f>
        <v>0</v>
      </c>
      <c r="CT2967" s="76">
        <f>+BA2967+BG2967+BM2967+BS2967+BY2967+CE2967+CK2967+CQ2967</f>
        <v>0</v>
      </c>
      <c r="CU2967" s="76">
        <f>+CS2967-CT2967</f>
        <v>0</v>
      </c>
      <c r="CV2967" s="81">
        <f>+AE2967-AL2967-AT2967</f>
        <v>623.91999999999996</v>
      </c>
      <c r="CW2967" s="56"/>
      <c r="CX2967" s="56"/>
      <c r="CY2967" s="56"/>
    </row>
    <row r="2968" spans="1:103" s="70" customFormat="1">
      <c r="A2968" s="56" t="s">
        <v>938</v>
      </c>
      <c r="B2968" s="13">
        <v>114</v>
      </c>
      <c r="C2968" s="15" t="s">
        <v>402</v>
      </c>
      <c r="D2968" s="15" t="s">
        <v>403</v>
      </c>
      <c r="E2968" s="13"/>
      <c r="F2968" s="13"/>
      <c r="G2968" s="13" t="s">
        <v>270</v>
      </c>
      <c r="H2968" s="13">
        <v>4</v>
      </c>
      <c r="I2968" s="55">
        <v>127.4</v>
      </c>
      <c r="J2968" s="55">
        <v>43529</v>
      </c>
      <c r="K2968" s="15">
        <v>0</v>
      </c>
      <c r="L2968" s="15" t="s">
        <v>41</v>
      </c>
      <c r="M2968" s="62" t="s">
        <v>14</v>
      </c>
      <c r="N2968" s="56" t="s">
        <v>189</v>
      </c>
      <c r="O2968" s="56" t="s">
        <v>939</v>
      </c>
      <c r="P2968" s="56"/>
      <c r="Q2968" s="86"/>
      <c r="R2968" s="56"/>
      <c r="S2968" s="56" t="s">
        <v>465</v>
      </c>
      <c r="T2968" s="57" t="s">
        <v>270</v>
      </c>
      <c r="U2968" s="57">
        <v>4</v>
      </c>
      <c r="V2968" s="125">
        <v>127.4</v>
      </c>
      <c r="W2968" s="125" t="s">
        <v>1017</v>
      </c>
      <c r="X2968" s="65">
        <v>45679</v>
      </c>
      <c r="Y2968" s="65">
        <v>45690</v>
      </c>
      <c r="Z2968" s="69" t="s">
        <v>1080</v>
      </c>
      <c r="AA2968" s="322">
        <v>45000</v>
      </c>
      <c r="AB2968" s="56">
        <v>48</v>
      </c>
      <c r="AC2968" s="56">
        <v>45</v>
      </c>
      <c r="AD2968" s="65">
        <v>47122</v>
      </c>
      <c r="AE2968" s="117">
        <v>623.91999999999996</v>
      </c>
      <c r="AF2968" s="117"/>
      <c r="AG2968" s="56"/>
      <c r="AH2968" s="56"/>
      <c r="AI2968" s="56"/>
      <c r="AJ2968" s="56"/>
      <c r="AK2968" s="56"/>
      <c r="AL2968" s="58"/>
      <c r="AM2968" s="58"/>
      <c r="AN2968" s="58"/>
      <c r="AO2968" s="58"/>
      <c r="AP2968" s="58"/>
      <c r="AQ2968" s="58"/>
      <c r="AR2968" s="58"/>
      <c r="AS2968" s="58"/>
      <c r="AT2968" s="58"/>
      <c r="AU2968" s="58"/>
      <c r="AV2968" s="58"/>
      <c r="AW2968" s="56"/>
      <c r="AX2968" s="56"/>
      <c r="AY2968" s="56"/>
      <c r="AZ2968" s="56"/>
      <c r="BA2968" s="58"/>
      <c r="BB2968" s="58"/>
      <c r="BC2968" s="56"/>
      <c r="BD2968" s="56"/>
      <c r="BE2968" s="56"/>
      <c r="BF2968" s="56"/>
      <c r="BG2968" s="56"/>
      <c r="BH2968" s="56"/>
      <c r="BI2968" s="56"/>
      <c r="BJ2968" s="56"/>
      <c r="BK2968" s="56"/>
      <c r="BL2968" s="56"/>
      <c r="BM2968" s="56"/>
      <c r="BN2968" s="56"/>
      <c r="BO2968" s="56"/>
      <c r="BP2968" s="56"/>
      <c r="BQ2968" s="56"/>
      <c r="BR2968" s="56"/>
      <c r="BS2968" s="56"/>
      <c r="BT2968" s="56"/>
      <c r="BU2968" s="56"/>
      <c r="BV2968" s="56"/>
      <c r="BW2968" s="56"/>
      <c r="BX2968" s="56"/>
      <c r="BY2968" s="56"/>
      <c r="BZ2968" s="56"/>
      <c r="CA2968" s="56"/>
      <c r="CB2968" s="56"/>
      <c r="CC2968" s="56"/>
      <c r="CD2968" s="56"/>
      <c r="CE2968" s="56"/>
      <c r="CF2968" s="56"/>
      <c r="CG2968" s="56"/>
      <c r="CH2968" s="56"/>
      <c r="CI2968" s="56"/>
      <c r="CJ2968" s="56"/>
      <c r="CK2968" s="56"/>
      <c r="CL2968" s="56"/>
      <c r="CM2968" s="56"/>
      <c r="CN2968" s="56"/>
      <c r="CO2968" s="56"/>
      <c r="CP2968" s="56"/>
      <c r="CQ2968" s="56"/>
      <c r="CR2968" s="56"/>
      <c r="CS2968" s="58">
        <f>+AL2968+AT2968</f>
        <v>0</v>
      </c>
      <c r="CT2968" s="76">
        <f>+BA2968+BG2968+BM2968+BS2968+BY2968+CE2968+CK2968+CQ2968</f>
        <v>0</v>
      </c>
      <c r="CU2968" s="76">
        <f>+CS2968-CT2968</f>
        <v>0</v>
      </c>
      <c r="CV2968" s="81">
        <f>+AE2968-AL2968-AT2968</f>
        <v>623.91999999999996</v>
      </c>
      <c r="CW2968" s="56"/>
      <c r="CX2968" s="56"/>
      <c r="CY2968" s="56"/>
    </row>
    <row r="2969" spans="1:103" s="70" customFormat="1">
      <c r="A2969" s="56" t="s">
        <v>938</v>
      </c>
      <c r="B2969" s="13">
        <v>114</v>
      </c>
      <c r="C2969" s="15" t="s">
        <v>402</v>
      </c>
      <c r="D2969" s="15" t="s">
        <v>403</v>
      </c>
      <c r="E2969" s="13"/>
      <c r="F2969" s="13"/>
      <c r="G2969" s="13" t="s">
        <v>270</v>
      </c>
      <c r="H2969" s="13">
        <v>4</v>
      </c>
      <c r="I2969" s="55">
        <v>127.4</v>
      </c>
      <c r="J2969" s="55">
        <v>43529</v>
      </c>
      <c r="K2969" s="15">
        <v>0</v>
      </c>
      <c r="L2969" s="15" t="s">
        <v>41</v>
      </c>
      <c r="M2969" s="62" t="s">
        <v>14</v>
      </c>
      <c r="N2969" s="56" t="s">
        <v>189</v>
      </c>
      <c r="O2969" s="56" t="s">
        <v>939</v>
      </c>
      <c r="P2969" s="56"/>
      <c r="Q2969" s="86"/>
      <c r="R2969" s="56"/>
      <c r="S2969" s="56" t="s">
        <v>465</v>
      </c>
      <c r="T2969" s="57" t="s">
        <v>270</v>
      </c>
      <c r="U2969" s="57">
        <v>4</v>
      </c>
      <c r="V2969" s="125">
        <v>127.4</v>
      </c>
      <c r="W2969" s="125" t="s">
        <v>1017</v>
      </c>
      <c r="X2969" s="65">
        <v>45679</v>
      </c>
      <c r="Y2969" s="65">
        <v>45690</v>
      </c>
      <c r="Z2969" s="69" t="s">
        <v>1080</v>
      </c>
      <c r="AA2969" s="322">
        <v>45000</v>
      </c>
      <c r="AB2969" s="56">
        <v>48</v>
      </c>
      <c r="AC2969" s="56">
        <v>46</v>
      </c>
      <c r="AD2969" s="65">
        <v>47153</v>
      </c>
      <c r="AE2969" s="117">
        <v>623.91999999999996</v>
      </c>
      <c r="AF2969" s="117"/>
      <c r="AG2969" s="56"/>
      <c r="AH2969" s="56"/>
      <c r="AI2969" s="56"/>
      <c r="AJ2969" s="56"/>
      <c r="AK2969" s="56"/>
      <c r="AL2969" s="58"/>
      <c r="AM2969" s="58"/>
      <c r="AN2969" s="58"/>
      <c r="AO2969" s="58"/>
      <c r="AP2969" s="58"/>
      <c r="AQ2969" s="58"/>
      <c r="AR2969" s="58"/>
      <c r="AS2969" s="58"/>
      <c r="AT2969" s="58"/>
      <c r="AU2969" s="58"/>
      <c r="AV2969" s="58"/>
      <c r="AW2969" s="56"/>
      <c r="AX2969" s="56"/>
      <c r="AY2969" s="56"/>
      <c r="AZ2969" s="56"/>
      <c r="BA2969" s="58"/>
      <c r="BB2969" s="58"/>
      <c r="BC2969" s="56"/>
      <c r="BD2969" s="56"/>
      <c r="BE2969" s="56"/>
      <c r="BF2969" s="56"/>
      <c r="BG2969" s="56"/>
      <c r="BH2969" s="56"/>
      <c r="BI2969" s="56"/>
      <c r="BJ2969" s="56"/>
      <c r="BK2969" s="56"/>
      <c r="BL2969" s="56"/>
      <c r="BM2969" s="56"/>
      <c r="BN2969" s="56"/>
      <c r="BO2969" s="56"/>
      <c r="BP2969" s="56"/>
      <c r="BQ2969" s="56"/>
      <c r="BR2969" s="56"/>
      <c r="BS2969" s="56"/>
      <c r="BT2969" s="56"/>
      <c r="BU2969" s="56"/>
      <c r="BV2969" s="56"/>
      <c r="BW2969" s="56"/>
      <c r="BX2969" s="56"/>
      <c r="BY2969" s="56"/>
      <c r="BZ2969" s="56"/>
      <c r="CA2969" s="56"/>
      <c r="CB2969" s="56"/>
      <c r="CC2969" s="56"/>
      <c r="CD2969" s="56"/>
      <c r="CE2969" s="56"/>
      <c r="CF2969" s="56"/>
      <c r="CG2969" s="56"/>
      <c r="CH2969" s="56"/>
      <c r="CI2969" s="56"/>
      <c r="CJ2969" s="56"/>
      <c r="CK2969" s="56"/>
      <c r="CL2969" s="56"/>
      <c r="CM2969" s="56"/>
      <c r="CN2969" s="56"/>
      <c r="CO2969" s="56"/>
      <c r="CP2969" s="56"/>
      <c r="CQ2969" s="56"/>
      <c r="CR2969" s="56"/>
      <c r="CS2969" s="58">
        <f>+AL2969+AT2969</f>
        <v>0</v>
      </c>
      <c r="CT2969" s="76">
        <f>+BA2969+BG2969+BM2969+BS2969+BY2969+CE2969+CK2969+CQ2969</f>
        <v>0</v>
      </c>
      <c r="CU2969" s="76">
        <f>+CS2969-CT2969</f>
        <v>0</v>
      </c>
      <c r="CV2969" s="81">
        <f>+AE2969-AL2969-AT2969</f>
        <v>623.91999999999996</v>
      </c>
      <c r="CW2969" s="56"/>
      <c r="CX2969" s="56"/>
      <c r="CY2969" s="56"/>
    </row>
    <row r="2970" spans="1:103" s="70" customFormat="1">
      <c r="A2970" s="56" t="s">
        <v>938</v>
      </c>
      <c r="B2970" s="13">
        <v>114</v>
      </c>
      <c r="C2970" s="15" t="s">
        <v>402</v>
      </c>
      <c r="D2970" s="15" t="s">
        <v>403</v>
      </c>
      <c r="E2970" s="13"/>
      <c r="F2970" s="13"/>
      <c r="G2970" s="13" t="s">
        <v>270</v>
      </c>
      <c r="H2970" s="13">
        <v>4</v>
      </c>
      <c r="I2970" s="55">
        <v>127.4</v>
      </c>
      <c r="J2970" s="55">
        <v>43529</v>
      </c>
      <c r="K2970" s="15">
        <v>0</v>
      </c>
      <c r="L2970" s="15" t="s">
        <v>41</v>
      </c>
      <c r="M2970" s="62" t="s">
        <v>14</v>
      </c>
      <c r="N2970" s="56" t="s">
        <v>189</v>
      </c>
      <c r="O2970" s="56" t="s">
        <v>939</v>
      </c>
      <c r="P2970" s="56"/>
      <c r="Q2970" s="86"/>
      <c r="R2970" s="56"/>
      <c r="S2970" s="56" t="s">
        <v>465</v>
      </c>
      <c r="T2970" s="57" t="s">
        <v>270</v>
      </c>
      <c r="U2970" s="57">
        <v>4</v>
      </c>
      <c r="V2970" s="125">
        <v>127.4</v>
      </c>
      <c r="W2970" s="125" t="s">
        <v>1017</v>
      </c>
      <c r="X2970" s="65">
        <v>45679</v>
      </c>
      <c r="Y2970" s="65">
        <v>45690</v>
      </c>
      <c r="Z2970" s="69" t="s">
        <v>1080</v>
      </c>
      <c r="AA2970" s="322">
        <v>45000</v>
      </c>
      <c r="AB2970" s="56">
        <v>48</v>
      </c>
      <c r="AC2970" s="56">
        <v>47</v>
      </c>
      <c r="AD2970" s="65">
        <v>47181</v>
      </c>
      <c r="AE2970" s="117">
        <v>623.91999999999996</v>
      </c>
      <c r="AF2970" s="117"/>
      <c r="AG2970" s="56"/>
      <c r="AH2970" s="56"/>
      <c r="AI2970" s="56"/>
      <c r="AJ2970" s="56"/>
      <c r="AK2970" s="56"/>
      <c r="AL2970" s="58"/>
      <c r="AM2970" s="58"/>
      <c r="AN2970" s="58"/>
      <c r="AO2970" s="58"/>
      <c r="AP2970" s="58"/>
      <c r="AQ2970" s="58"/>
      <c r="AR2970" s="58"/>
      <c r="AS2970" s="58"/>
      <c r="AT2970" s="58"/>
      <c r="AU2970" s="58"/>
      <c r="AV2970" s="58"/>
      <c r="AW2970" s="56"/>
      <c r="AX2970" s="56"/>
      <c r="AY2970" s="56"/>
      <c r="AZ2970" s="56"/>
      <c r="BA2970" s="58"/>
      <c r="BB2970" s="58"/>
      <c r="BC2970" s="56"/>
      <c r="BD2970" s="56"/>
      <c r="BE2970" s="56"/>
      <c r="BF2970" s="56"/>
      <c r="BG2970" s="56"/>
      <c r="BH2970" s="56"/>
      <c r="BI2970" s="56"/>
      <c r="BJ2970" s="56"/>
      <c r="BK2970" s="56"/>
      <c r="BL2970" s="56"/>
      <c r="BM2970" s="56"/>
      <c r="BN2970" s="56"/>
      <c r="BO2970" s="56"/>
      <c r="BP2970" s="56"/>
      <c r="BQ2970" s="56"/>
      <c r="BR2970" s="56"/>
      <c r="BS2970" s="56"/>
      <c r="BT2970" s="56"/>
      <c r="BU2970" s="56"/>
      <c r="BV2970" s="56"/>
      <c r="BW2970" s="56"/>
      <c r="BX2970" s="56"/>
      <c r="BY2970" s="56"/>
      <c r="BZ2970" s="56"/>
      <c r="CA2970" s="56"/>
      <c r="CB2970" s="56"/>
      <c r="CC2970" s="56"/>
      <c r="CD2970" s="56"/>
      <c r="CE2970" s="56"/>
      <c r="CF2970" s="56"/>
      <c r="CG2970" s="56"/>
      <c r="CH2970" s="56"/>
      <c r="CI2970" s="56"/>
      <c r="CJ2970" s="56"/>
      <c r="CK2970" s="56"/>
      <c r="CL2970" s="56"/>
      <c r="CM2970" s="56"/>
      <c r="CN2970" s="56"/>
      <c r="CO2970" s="56"/>
      <c r="CP2970" s="56"/>
      <c r="CQ2970" s="56"/>
      <c r="CR2970" s="56"/>
      <c r="CS2970" s="58">
        <f>+AL2970+AT2970</f>
        <v>0</v>
      </c>
      <c r="CT2970" s="76">
        <f>+BA2970+BG2970+BM2970+BS2970+BY2970+CE2970+CK2970+CQ2970</f>
        <v>0</v>
      </c>
      <c r="CU2970" s="76">
        <f>+CS2970-CT2970</f>
        <v>0</v>
      </c>
      <c r="CV2970" s="81">
        <f>+AE2970-AL2970-AT2970</f>
        <v>623.91999999999996</v>
      </c>
      <c r="CW2970" s="56"/>
      <c r="CX2970" s="56"/>
      <c r="CY2970" s="56"/>
    </row>
    <row r="2971" spans="1:103" s="70" customFormat="1">
      <c r="A2971" s="56" t="s">
        <v>938</v>
      </c>
      <c r="B2971" s="13">
        <v>114</v>
      </c>
      <c r="C2971" s="15" t="s">
        <v>402</v>
      </c>
      <c r="D2971" s="15" t="s">
        <v>403</v>
      </c>
      <c r="E2971" s="13"/>
      <c r="F2971" s="13"/>
      <c r="G2971" s="13" t="s">
        <v>270</v>
      </c>
      <c r="H2971" s="13">
        <v>4</v>
      </c>
      <c r="I2971" s="55">
        <v>127.4</v>
      </c>
      <c r="J2971" s="55">
        <v>43529</v>
      </c>
      <c r="K2971" s="15">
        <v>0</v>
      </c>
      <c r="L2971" s="15" t="s">
        <v>41</v>
      </c>
      <c r="M2971" s="62" t="s">
        <v>14</v>
      </c>
      <c r="N2971" s="56" t="s">
        <v>189</v>
      </c>
      <c r="O2971" s="56" t="s">
        <v>939</v>
      </c>
      <c r="P2971" s="56"/>
      <c r="Q2971" s="86"/>
      <c r="R2971" s="56"/>
      <c r="S2971" s="56" t="s">
        <v>465</v>
      </c>
      <c r="T2971" s="57" t="s">
        <v>270</v>
      </c>
      <c r="U2971" s="57">
        <v>4</v>
      </c>
      <c r="V2971" s="125">
        <v>127.4</v>
      </c>
      <c r="W2971" s="125" t="s">
        <v>1017</v>
      </c>
      <c r="X2971" s="65">
        <v>45679</v>
      </c>
      <c r="Y2971" s="65">
        <v>45690</v>
      </c>
      <c r="Z2971" s="65"/>
      <c r="AA2971" s="322">
        <v>45000</v>
      </c>
      <c r="AB2971" s="56">
        <v>48</v>
      </c>
      <c r="AC2971" s="56">
        <v>48</v>
      </c>
      <c r="AD2971" s="65">
        <v>47212</v>
      </c>
      <c r="AE2971" s="117">
        <v>623.91999999999996</v>
      </c>
      <c r="AF2971" s="117"/>
      <c r="AG2971" s="56"/>
      <c r="AH2971" s="56"/>
      <c r="AI2971" s="56"/>
      <c r="AJ2971" s="56"/>
      <c r="AK2971" s="56"/>
      <c r="AL2971" s="58"/>
      <c r="AM2971" s="58"/>
      <c r="AN2971" s="58"/>
      <c r="AO2971" s="58"/>
      <c r="AP2971" s="58"/>
      <c r="AQ2971" s="58"/>
      <c r="AR2971" s="58"/>
      <c r="AS2971" s="58"/>
      <c r="AT2971" s="58"/>
      <c r="AU2971" s="58"/>
      <c r="AV2971" s="58"/>
      <c r="AW2971" s="56"/>
      <c r="AX2971" s="56"/>
      <c r="AY2971" s="56"/>
      <c r="AZ2971" s="56"/>
      <c r="BA2971" s="58"/>
      <c r="BB2971" s="58"/>
      <c r="BC2971" s="56"/>
      <c r="BD2971" s="56"/>
      <c r="BE2971" s="56"/>
      <c r="BF2971" s="56"/>
      <c r="BG2971" s="56"/>
      <c r="BH2971" s="56"/>
      <c r="BI2971" s="56"/>
      <c r="BJ2971" s="56"/>
      <c r="BK2971" s="56"/>
      <c r="BL2971" s="56"/>
      <c r="BM2971" s="56"/>
      <c r="BN2971" s="56"/>
      <c r="BO2971" s="56"/>
      <c r="BP2971" s="56"/>
      <c r="BQ2971" s="56"/>
      <c r="BR2971" s="56"/>
      <c r="BS2971" s="56"/>
      <c r="BT2971" s="56"/>
      <c r="BU2971" s="56"/>
      <c r="BV2971" s="56"/>
      <c r="BW2971" s="56"/>
      <c r="BX2971" s="56"/>
      <c r="BY2971" s="56"/>
      <c r="BZ2971" s="56"/>
      <c r="CA2971" s="56"/>
      <c r="CB2971" s="56"/>
      <c r="CC2971" s="56"/>
      <c r="CD2971" s="56"/>
      <c r="CE2971" s="56"/>
      <c r="CF2971" s="56"/>
      <c r="CG2971" s="56"/>
      <c r="CH2971" s="56"/>
      <c r="CI2971" s="56"/>
      <c r="CJ2971" s="56"/>
      <c r="CK2971" s="56"/>
      <c r="CL2971" s="56"/>
      <c r="CM2971" s="56"/>
      <c r="CN2971" s="56"/>
      <c r="CO2971" s="56"/>
      <c r="CP2971" s="56"/>
      <c r="CQ2971" s="56"/>
      <c r="CR2971" s="56"/>
      <c r="CS2971" s="56"/>
      <c r="CT2971" s="76">
        <f>+BA2971+BG2971+BM2971+BS2971+BY2971+CE2971+CK2971</f>
        <v>0</v>
      </c>
      <c r="CU2971" s="76">
        <f>+AL2971+AT2971-CT2971</f>
        <v>0</v>
      </c>
      <c r="CV2971" s="81">
        <f>+AE2971-AL2971-AT2971</f>
        <v>623.91999999999996</v>
      </c>
      <c r="CW2971" s="56"/>
      <c r="CX2971" s="56"/>
      <c r="CY2971" s="56"/>
    </row>
    <row r="2972" spans="1:103" s="70" customFormat="1">
      <c r="A2972" s="70" t="s">
        <v>945</v>
      </c>
      <c r="B2972" s="71">
        <v>134</v>
      </c>
      <c r="C2972" s="72" t="s">
        <v>402</v>
      </c>
      <c r="D2972" s="72" t="s">
        <v>403</v>
      </c>
      <c r="E2972" s="71"/>
      <c r="F2972" s="71"/>
      <c r="G2972" s="71" t="s">
        <v>273</v>
      </c>
      <c r="H2972" s="71">
        <v>4</v>
      </c>
      <c r="I2972" s="73">
        <v>141.51</v>
      </c>
      <c r="J2972" s="73">
        <v>47170</v>
      </c>
      <c r="K2972" s="72">
        <v>0</v>
      </c>
      <c r="L2972" s="72" t="s">
        <v>41</v>
      </c>
      <c r="M2972" s="92" t="s">
        <v>14</v>
      </c>
      <c r="N2972" s="70" t="s">
        <v>190</v>
      </c>
      <c r="O2972" s="70" t="s">
        <v>944</v>
      </c>
      <c r="Q2972" s="89"/>
      <c r="S2972" s="70" t="s">
        <v>465</v>
      </c>
      <c r="T2972" s="88" t="s">
        <v>273</v>
      </c>
      <c r="U2972" s="88">
        <v>4</v>
      </c>
      <c r="V2972" s="87">
        <v>141.51</v>
      </c>
      <c r="W2972" s="87" t="s">
        <v>1017</v>
      </c>
      <c r="X2972" s="78">
        <v>45693</v>
      </c>
      <c r="Y2972" s="78">
        <v>45694</v>
      </c>
      <c r="Z2972" s="69" t="s">
        <v>1080</v>
      </c>
      <c r="AA2972" s="319">
        <v>47000</v>
      </c>
      <c r="AB2972" s="88">
        <v>49</v>
      </c>
      <c r="AC2972" s="88">
        <v>0</v>
      </c>
      <c r="AD2972" s="78">
        <v>45693</v>
      </c>
      <c r="AE2972" s="115">
        <v>100</v>
      </c>
      <c r="AF2972" s="115"/>
      <c r="AG2972" s="88" t="s">
        <v>441</v>
      </c>
      <c r="AH2972" s="140">
        <v>45694</v>
      </c>
      <c r="AI2972" s="140"/>
      <c r="AJ2972" s="140"/>
      <c r="AK2972" s="70" t="s">
        <v>946</v>
      </c>
      <c r="AL2972" s="76">
        <v>100</v>
      </c>
      <c r="AM2972" s="76"/>
      <c r="AN2972" s="76" t="s">
        <v>1216</v>
      </c>
      <c r="AO2972" s="76"/>
      <c r="AP2972" s="76"/>
      <c r="AQ2972" s="76"/>
      <c r="AR2972" s="76"/>
      <c r="AS2972" s="76"/>
      <c r="AT2972" s="76"/>
      <c r="AU2972" s="76"/>
      <c r="AV2972" s="76"/>
      <c r="AW2972" s="78">
        <v>45693</v>
      </c>
      <c r="AX2972" s="88" t="s">
        <v>948</v>
      </c>
      <c r="AY2972" s="76">
        <v>371</v>
      </c>
      <c r="AZ2972" s="70">
        <v>3.71</v>
      </c>
      <c r="BA2972" s="76">
        <f>+AY2972/AZ2972</f>
        <v>100</v>
      </c>
      <c r="BB2972" s="76"/>
      <c r="CS2972" s="58">
        <f>+AL2972+AT2972</f>
        <v>100</v>
      </c>
      <c r="CT2972" s="76">
        <f>+BA2972+BG2972+BM2972+BS2972+BY2972+CE2972+CK2972+CQ2972</f>
        <v>100</v>
      </c>
      <c r="CU2972" s="76">
        <f>+CS2972-CT2972</f>
        <v>0</v>
      </c>
      <c r="CV2972" s="81">
        <f>+AE2972-AL2972-AT2972</f>
        <v>0</v>
      </c>
    </row>
    <row r="2973" spans="1:103" s="70" customFormat="1">
      <c r="A2973" s="70" t="s">
        <v>945</v>
      </c>
      <c r="B2973" s="71">
        <v>134</v>
      </c>
      <c r="C2973" s="72" t="s">
        <v>402</v>
      </c>
      <c r="D2973" s="72" t="s">
        <v>403</v>
      </c>
      <c r="E2973" s="71"/>
      <c r="F2973" s="71"/>
      <c r="G2973" s="71" t="s">
        <v>273</v>
      </c>
      <c r="H2973" s="71">
        <v>4</v>
      </c>
      <c r="I2973" s="73">
        <v>141.51</v>
      </c>
      <c r="J2973" s="73">
        <v>47170</v>
      </c>
      <c r="K2973" s="72">
        <v>0</v>
      </c>
      <c r="L2973" s="72" t="s">
        <v>41</v>
      </c>
      <c r="M2973" s="92" t="s">
        <v>14</v>
      </c>
      <c r="N2973" s="70" t="s">
        <v>190</v>
      </c>
      <c r="O2973" s="70" t="s">
        <v>944</v>
      </c>
      <c r="Q2973" s="89"/>
      <c r="S2973" s="70" t="s">
        <v>465</v>
      </c>
      <c r="T2973" s="88" t="s">
        <v>273</v>
      </c>
      <c r="U2973" s="88">
        <v>4</v>
      </c>
      <c r="V2973" s="87">
        <v>141.51</v>
      </c>
      <c r="W2973" s="87" t="s">
        <v>1017</v>
      </c>
      <c r="X2973" s="78">
        <v>45693</v>
      </c>
      <c r="Y2973" s="78">
        <v>45694</v>
      </c>
      <c r="Z2973" s="69" t="s">
        <v>1080</v>
      </c>
      <c r="AA2973" s="319">
        <v>47000</v>
      </c>
      <c r="AB2973" s="88">
        <v>49</v>
      </c>
      <c r="AC2973" s="88">
        <v>0</v>
      </c>
      <c r="AD2973" s="78">
        <v>45694</v>
      </c>
      <c r="AE2973" s="115">
        <v>3900</v>
      </c>
      <c r="AF2973" s="115"/>
      <c r="AG2973" s="88" t="s">
        <v>441</v>
      </c>
      <c r="AH2973" s="78">
        <v>45694</v>
      </c>
      <c r="AI2973" s="78"/>
      <c r="AJ2973" s="78"/>
      <c r="AK2973" s="70" t="s">
        <v>947</v>
      </c>
      <c r="AL2973" s="155">
        <v>3900</v>
      </c>
      <c r="AM2973" s="155"/>
      <c r="AN2973" s="76" t="s">
        <v>1217</v>
      </c>
      <c r="AO2973" s="76"/>
      <c r="AP2973" s="76"/>
      <c r="AQ2973" s="76"/>
      <c r="AR2973" s="76"/>
      <c r="AS2973" s="76"/>
      <c r="AT2973" s="76"/>
      <c r="AU2973" s="76"/>
      <c r="AV2973" s="76"/>
      <c r="AW2973" s="103">
        <v>45694</v>
      </c>
      <c r="AX2973" s="102">
        <v>3710</v>
      </c>
      <c r="AY2973" s="97"/>
      <c r="AZ2973" s="97"/>
      <c r="BA2973" s="101">
        <v>3900</v>
      </c>
      <c r="BB2973" s="76"/>
      <c r="CS2973" s="58">
        <f>+AL2973+AT2973</f>
        <v>3900</v>
      </c>
      <c r="CT2973" s="76">
        <f>+BA2973+BG2973+BM2973+BS2973+BY2973+CE2973+CK2973+CQ2973</f>
        <v>3900</v>
      </c>
      <c r="CU2973" s="76">
        <f>+CS2973-CT2973</f>
        <v>0</v>
      </c>
      <c r="CV2973" s="81">
        <f>+AE2973-AL2973-AT2973</f>
        <v>0</v>
      </c>
    </row>
    <row r="2974" spans="1:103" s="70" customFormat="1">
      <c r="A2974" s="70" t="s">
        <v>945</v>
      </c>
      <c r="B2974" s="71">
        <v>134</v>
      </c>
      <c r="C2974" s="72" t="s">
        <v>402</v>
      </c>
      <c r="D2974" s="72" t="s">
        <v>403</v>
      </c>
      <c r="E2974" s="71"/>
      <c r="F2974" s="71"/>
      <c r="G2974" s="71" t="s">
        <v>273</v>
      </c>
      <c r="H2974" s="71">
        <v>4</v>
      </c>
      <c r="I2974" s="73">
        <v>141.51</v>
      </c>
      <c r="J2974" s="73">
        <v>47170</v>
      </c>
      <c r="K2974" s="72">
        <v>0</v>
      </c>
      <c r="L2974" s="72" t="s">
        <v>41</v>
      </c>
      <c r="M2974" s="92" t="s">
        <v>14</v>
      </c>
      <c r="N2974" s="70" t="s">
        <v>190</v>
      </c>
      <c r="O2974" s="70" t="s">
        <v>944</v>
      </c>
      <c r="Q2974" s="89"/>
      <c r="S2974" s="70" t="s">
        <v>465</v>
      </c>
      <c r="T2974" s="88" t="s">
        <v>273</v>
      </c>
      <c r="U2974" s="88">
        <v>4</v>
      </c>
      <c r="V2974" s="87">
        <v>141.51</v>
      </c>
      <c r="W2974" s="87" t="s">
        <v>1017</v>
      </c>
      <c r="X2974" s="78">
        <v>45693</v>
      </c>
      <c r="Y2974" s="78">
        <v>45694</v>
      </c>
      <c r="Z2974" s="69" t="s">
        <v>1080</v>
      </c>
      <c r="AA2974" s="319">
        <v>47000</v>
      </c>
      <c r="AB2974" s="88">
        <v>49</v>
      </c>
      <c r="AC2974" s="88">
        <v>1</v>
      </c>
      <c r="AD2974" s="78">
        <v>45741</v>
      </c>
      <c r="AE2974" s="115">
        <v>4000</v>
      </c>
      <c r="AF2974" s="115"/>
      <c r="AG2974" s="180" t="s">
        <v>441</v>
      </c>
      <c r="AH2974" s="181">
        <v>45743</v>
      </c>
      <c r="AI2974" s="181"/>
      <c r="AJ2974" s="181"/>
      <c r="AK2974" s="182" t="s">
        <v>1209</v>
      </c>
      <c r="AL2974" s="183">
        <v>4000</v>
      </c>
      <c r="AM2974" s="183"/>
      <c r="AN2974" s="182" t="s">
        <v>1218</v>
      </c>
      <c r="AO2974" s="183" t="s">
        <v>1207</v>
      </c>
      <c r="AP2974" s="269">
        <v>45790</v>
      </c>
      <c r="AQ2974" s="183"/>
      <c r="AR2974" s="183"/>
      <c r="AS2974" s="183" t="s">
        <v>1225</v>
      </c>
      <c r="AT2974" s="183">
        <v>-4000</v>
      </c>
      <c r="AU2974" s="183"/>
      <c r="AV2974" s="183" t="s">
        <v>1226</v>
      </c>
      <c r="AW2974" s="103">
        <v>45721</v>
      </c>
      <c r="AX2974" s="97">
        <v>3852</v>
      </c>
      <c r="AY2974" s="162"/>
      <c r="AZ2974" s="97"/>
      <c r="BA2974" s="162">
        <v>1800</v>
      </c>
      <c r="BB2974" s="101"/>
      <c r="BC2974" s="103">
        <v>45737</v>
      </c>
      <c r="BD2974" s="97">
        <v>3909</v>
      </c>
      <c r="BE2974" s="97"/>
      <c r="BF2974" s="97"/>
      <c r="BG2974" s="97">
        <v>950</v>
      </c>
      <c r="BH2974" s="97"/>
      <c r="BI2974" s="103">
        <v>45742</v>
      </c>
      <c r="BJ2974" s="97">
        <v>3928</v>
      </c>
      <c r="BK2974" s="162"/>
      <c r="BL2974" s="97"/>
      <c r="BM2974" s="162">
        <v>1250</v>
      </c>
      <c r="BN2974" s="162"/>
      <c r="CS2974" s="58">
        <f>+AL2974+AT2974</f>
        <v>0</v>
      </c>
      <c r="CT2974" s="76">
        <f>+BA2974+BG2974+BM2974+BS2974+BY2974+CE2974+CK2974+CQ2974</f>
        <v>4000</v>
      </c>
      <c r="CU2974" s="76">
        <f>+CS2974-CT2974</f>
        <v>-4000</v>
      </c>
      <c r="CV2974" s="81">
        <f>+AE2974-AL2974-AT2974</f>
        <v>4000</v>
      </c>
      <c r="CY2974" s="70" t="s">
        <v>3819</v>
      </c>
    </row>
    <row r="2975" spans="1:103" s="70" customFormat="1">
      <c r="A2975" s="70" t="s">
        <v>945</v>
      </c>
      <c r="B2975" s="71">
        <v>134</v>
      </c>
      <c r="C2975" s="72" t="s">
        <v>402</v>
      </c>
      <c r="D2975" s="72" t="s">
        <v>403</v>
      </c>
      <c r="E2975" s="71"/>
      <c r="F2975" s="71"/>
      <c r="G2975" s="71" t="s">
        <v>273</v>
      </c>
      <c r="H2975" s="71">
        <v>4</v>
      </c>
      <c r="I2975" s="73">
        <v>141.51</v>
      </c>
      <c r="J2975" s="73">
        <v>47170</v>
      </c>
      <c r="K2975" s="72">
        <v>0</v>
      </c>
      <c r="L2975" s="72" t="s">
        <v>41</v>
      </c>
      <c r="M2975" s="92" t="s">
        <v>14</v>
      </c>
      <c r="N2975" s="70" t="s">
        <v>190</v>
      </c>
      <c r="O2975" s="70" t="s">
        <v>944</v>
      </c>
      <c r="Q2975" s="89"/>
      <c r="S2975" s="70" t="s">
        <v>465</v>
      </c>
      <c r="T2975" s="88" t="s">
        <v>273</v>
      </c>
      <c r="U2975" s="88">
        <v>4</v>
      </c>
      <c r="V2975" s="87">
        <v>141.51</v>
      </c>
      <c r="W2975" s="87" t="s">
        <v>1017</v>
      </c>
      <c r="X2975" s="78">
        <v>45693</v>
      </c>
      <c r="Y2975" s="78">
        <v>45694</v>
      </c>
      <c r="Z2975" s="69" t="s">
        <v>1080</v>
      </c>
      <c r="AA2975" s="319">
        <v>47000</v>
      </c>
      <c r="AB2975" s="88">
        <v>49</v>
      </c>
      <c r="AC2975" s="88">
        <v>2</v>
      </c>
      <c r="AD2975" s="78">
        <v>45762</v>
      </c>
      <c r="AE2975" s="115">
        <v>812.5</v>
      </c>
      <c r="AF2975" s="115"/>
      <c r="AG2975" s="88" t="s">
        <v>441</v>
      </c>
      <c r="AH2975" s="78">
        <v>45768</v>
      </c>
      <c r="AI2975" s="78"/>
      <c r="AJ2975" s="78"/>
      <c r="AK2975" s="70" t="s">
        <v>1210</v>
      </c>
      <c r="AL2975" s="76">
        <v>812</v>
      </c>
      <c r="AM2975" s="76"/>
      <c r="AN2975" s="76" t="s">
        <v>1219</v>
      </c>
      <c r="AO2975" s="76"/>
      <c r="AP2975" s="76"/>
      <c r="AQ2975" s="76"/>
      <c r="AR2975" s="76"/>
      <c r="AS2975" s="76"/>
      <c r="AT2975" s="76"/>
      <c r="AU2975" s="76"/>
      <c r="AV2975" s="76"/>
      <c r="AW2975" s="103">
        <v>45768</v>
      </c>
      <c r="AX2975" s="97">
        <v>4035</v>
      </c>
      <c r="AY2975" s="97"/>
      <c r="AZ2975" s="97"/>
      <c r="BA2975" s="101">
        <v>812</v>
      </c>
      <c r="BB2975" s="76"/>
      <c r="CS2975" s="58">
        <f>+AL2975+AT2975</f>
        <v>812</v>
      </c>
      <c r="CT2975" s="76">
        <f>+BA2975+BG2975+BM2975+BS2975+BY2975+CE2975+CK2975+CQ2975</f>
        <v>812</v>
      </c>
      <c r="CU2975" s="76">
        <f>+CS2975-CT2975</f>
        <v>0</v>
      </c>
      <c r="CV2975" s="81">
        <f>+AE2975-AL2975-AT2975</f>
        <v>0.5</v>
      </c>
    </row>
    <row r="2976" spans="1:103" s="70" customFormat="1">
      <c r="A2976" s="70" t="s">
        <v>945</v>
      </c>
      <c r="B2976" s="71">
        <v>134</v>
      </c>
      <c r="C2976" s="72" t="s">
        <v>402</v>
      </c>
      <c r="D2976" s="72" t="s">
        <v>403</v>
      </c>
      <c r="E2976" s="71"/>
      <c r="F2976" s="71"/>
      <c r="G2976" s="71" t="s">
        <v>273</v>
      </c>
      <c r="H2976" s="71">
        <v>4</v>
      </c>
      <c r="I2976" s="73">
        <v>141.51</v>
      </c>
      <c r="J2976" s="73">
        <v>47170</v>
      </c>
      <c r="K2976" s="72">
        <v>0</v>
      </c>
      <c r="L2976" s="72" t="s">
        <v>41</v>
      </c>
      <c r="M2976" s="92" t="s">
        <v>14</v>
      </c>
      <c r="N2976" s="70" t="s">
        <v>190</v>
      </c>
      <c r="O2976" s="70" t="s">
        <v>944</v>
      </c>
      <c r="Q2976" s="89"/>
      <c r="S2976" s="70" t="s">
        <v>465</v>
      </c>
      <c r="T2976" s="88" t="s">
        <v>273</v>
      </c>
      <c r="U2976" s="88">
        <v>4</v>
      </c>
      <c r="V2976" s="87">
        <v>141.51</v>
      </c>
      <c r="W2976" s="87" t="s">
        <v>1017</v>
      </c>
      <c r="X2976" s="78">
        <v>45693</v>
      </c>
      <c r="Y2976" s="78">
        <v>45694</v>
      </c>
      <c r="Z2976" s="69" t="s">
        <v>1080</v>
      </c>
      <c r="AA2976" s="319">
        <v>47000</v>
      </c>
      <c r="AB2976" s="88">
        <v>49</v>
      </c>
      <c r="AC2976" s="88">
        <v>3</v>
      </c>
      <c r="AD2976" s="78">
        <v>45792</v>
      </c>
      <c r="AE2976" s="115">
        <v>812.5</v>
      </c>
      <c r="AF2976" s="115"/>
      <c r="AG2976" s="88" t="s">
        <v>441</v>
      </c>
      <c r="AH2976" s="78">
        <v>45797</v>
      </c>
      <c r="AI2976" s="78"/>
      <c r="AJ2976" s="78"/>
      <c r="AK2976" s="70" t="s">
        <v>1211</v>
      </c>
      <c r="AL2976" s="76">
        <v>812</v>
      </c>
      <c r="AM2976" s="76"/>
      <c r="AN2976" s="76" t="s">
        <v>1220</v>
      </c>
      <c r="AO2976" s="76"/>
      <c r="AP2976" s="76"/>
      <c r="AQ2976" s="76"/>
      <c r="AR2976" s="76"/>
      <c r="AS2976" s="76"/>
      <c r="AT2976" s="76"/>
      <c r="AU2976" s="76"/>
      <c r="AV2976" s="76"/>
      <c r="AW2976" s="103">
        <v>45796</v>
      </c>
      <c r="AX2976" s="97">
        <v>4194</v>
      </c>
      <c r="AY2976" s="97"/>
      <c r="AZ2976" s="97"/>
      <c r="BA2976" s="101">
        <v>712</v>
      </c>
      <c r="BB2976" s="76"/>
      <c r="BC2976" s="103">
        <v>45796</v>
      </c>
      <c r="BD2976" s="97">
        <v>4195</v>
      </c>
      <c r="BE2976" s="97"/>
      <c r="BF2976" s="97"/>
      <c r="BG2976" s="101">
        <v>100</v>
      </c>
      <c r="BH2976" s="101"/>
      <c r="CS2976" s="58">
        <f>+AL2976+AT2976</f>
        <v>812</v>
      </c>
      <c r="CT2976" s="76">
        <f>+BA2976+BG2976+BM2976+BS2976+BY2976+CE2976+CK2976+CQ2976</f>
        <v>812</v>
      </c>
      <c r="CU2976" s="76">
        <f>+CS2976-CT2976</f>
        <v>0</v>
      </c>
      <c r="CV2976" s="81">
        <f>+AE2976-AL2976-AT2976</f>
        <v>0.5</v>
      </c>
    </row>
    <row r="2977" spans="1:100" s="70" customFormat="1">
      <c r="A2977" s="70" t="s">
        <v>945</v>
      </c>
      <c r="B2977" s="71">
        <v>134</v>
      </c>
      <c r="C2977" s="72" t="s">
        <v>402</v>
      </c>
      <c r="D2977" s="72" t="s">
        <v>403</v>
      </c>
      <c r="E2977" s="71"/>
      <c r="F2977" s="71"/>
      <c r="G2977" s="71" t="s">
        <v>273</v>
      </c>
      <c r="H2977" s="71">
        <v>4</v>
      </c>
      <c r="I2977" s="73">
        <v>141.51</v>
      </c>
      <c r="J2977" s="73">
        <v>47170</v>
      </c>
      <c r="K2977" s="72">
        <v>0</v>
      </c>
      <c r="L2977" s="72" t="s">
        <v>41</v>
      </c>
      <c r="M2977" s="92" t="s">
        <v>14</v>
      </c>
      <c r="N2977" s="70" t="s">
        <v>190</v>
      </c>
      <c r="O2977" s="70" t="s">
        <v>944</v>
      </c>
      <c r="Q2977" s="89"/>
      <c r="S2977" s="70" t="s">
        <v>465</v>
      </c>
      <c r="T2977" s="88" t="s">
        <v>273</v>
      </c>
      <c r="U2977" s="88">
        <v>4</v>
      </c>
      <c r="V2977" s="87">
        <v>141.51</v>
      </c>
      <c r="W2977" s="87" t="s">
        <v>1017</v>
      </c>
      <c r="X2977" s="78">
        <v>45693</v>
      </c>
      <c r="Y2977" s="78">
        <v>45694</v>
      </c>
      <c r="Z2977" s="69" t="s">
        <v>1080</v>
      </c>
      <c r="AA2977" s="319">
        <v>47000</v>
      </c>
      <c r="AB2977" s="88">
        <v>49</v>
      </c>
      <c r="AC2977" s="88">
        <v>4</v>
      </c>
      <c r="AD2977" s="78">
        <v>45823</v>
      </c>
      <c r="AE2977" s="115">
        <v>812.5</v>
      </c>
      <c r="AF2977" s="115"/>
      <c r="AG2977" s="88" t="s">
        <v>441</v>
      </c>
      <c r="AH2977" s="78">
        <v>45826</v>
      </c>
      <c r="AI2977" s="78"/>
      <c r="AJ2977" s="78"/>
      <c r="AK2977" s="70" t="s">
        <v>1212</v>
      </c>
      <c r="AL2977" s="76">
        <v>812</v>
      </c>
      <c r="AM2977" s="76"/>
      <c r="AN2977" s="76" t="s">
        <v>1221</v>
      </c>
      <c r="AO2977" s="76"/>
      <c r="AP2977" s="76"/>
      <c r="AQ2977" s="76"/>
      <c r="AR2977" s="76"/>
      <c r="AS2977" s="76"/>
      <c r="AT2977" s="76"/>
      <c r="AU2977" s="76"/>
      <c r="AV2977" s="76"/>
      <c r="AW2977" s="103">
        <v>45825</v>
      </c>
      <c r="AX2977" s="97">
        <v>4317</v>
      </c>
      <c r="AY2977" s="97"/>
      <c r="AZ2977" s="97"/>
      <c r="BA2977" s="101">
        <v>810</v>
      </c>
      <c r="BB2977" s="76"/>
      <c r="CS2977" s="58">
        <f>+AL2977+AT2977</f>
        <v>812</v>
      </c>
      <c r="CT2977" s="76">
        <f>+BA2977+BG2977+BM2977+BS2977+BY2977+CE2977+CK2977+CQ2977</f>
        <v>810</v>
      </c>
      <c r="CU2977" s="76">
        <f>+CS2977-CT2977</f>
        <v>2</v>
      </c>
      <c r="CV2977" s="81">
        <f>+AE2977-AL2977-AT2977</f>
        <v>0.5</v>
      </c>
    </row>
    <row r="2978" spans="1:100" s="70" customFormat="1" ht="12.75">
      <c r="A2978" s="70" t="s">
        <v>945</v>
      </c>
      <c r="B2978" s="71">
        <v>134</v>
      </c>
      <c r="C2978" s="72" t="s">
        <v>402</v>
      </c>
      <c r="D2978" s="72" t="s">
        <v>403</v>
      </c>
      <c r="E2978" s="71"/>
      <c r="F2978" s="71"/>
      <c r="G2978" s="71" t="s">
        <v>273</v>
      </c>
      <c r="H2978" s="71">
        <v>4</v>
      </c>
      <c r="I2978" s="73">
        <v>141.51</v>
      </c>
      <c r="J2978" s="73">
        <v>47170</v>
      </c>
      <c r="K2978" s="72">
        <v>0</v>
      </c>
      <c r="L2978" s="72" t="s">
        <v>41</v>
      </c>
      <c r="M2978" s="92" t="s">
        <v>14</v>
      </c>
      <c r="N2978" s="70" t="s">
        <v>190</v>
      </c>
      <c r="O2978" s="70" t="s">
        <v>944</v>
      </c>
      <c r="Q2978" s="89"/>
      <c r="S2978" s="70" t="s">
        <v>465</v>
      </c>
      <c r="T2978" s="88" t="s">
        <v>273</v>
      </c>
      <c r="U2978" s="88">
        <v>4</v>
      </c>
      <c r="V2978" s="87">
        <v>141.51</v>
      </c>
      <c r="W2978" s="87" t="s">
        <v>1017</v>
      </c>
      <c r="X2978" s="78">
        <v>45693</v>
      </c>
      <c r="Y2978" s="78">
        <v>45694</v>
      </c>
      <c r="Z2978" s="69" t="s">
        <v>1080</v>
      </c>
      <c r="AA2978" s="319">
        <v>47000</v>
      </c>
      <c r="AB2978" s="88">
        <v>49</v>
      </c>
      <c r="AC2978" s="88">
        <v>5</v>
      </c>
      <c r="AD2978" s="78">
        <v>45853</v>
      </c>
      <c r="AE2978" s="115">
        <v>812.5</v>
      </c>
      <c r="AF2978" s="115"/>
      <c r="AG2978" s="88" t="s">
        <v>441</v>
      </c>
      <c r="AH2978" s="78">
        <v>45855</v>
      </c>
      <c r="AI2978" s="78"/>
      <c r="AJ2978" s="78"/>
      <c r="AK2978" s="70" t="s">
        <v>1213</v>
      </c>
      <c r="AL2978" s="76">
        <v>816</v>
      </c>
      <c r="AM2978" s="76"/>
      <c r="AN2978" s="76" t="s">
        <v>1222</v>
      </c>
      <c r="AO2978" s="76"/>
      <c r="AP2978" s="76"/>
      <c r="AQ2978" s="76"/>
      <c r="AR2978" s="76"/>
      <c r="AS2978" s="76"/>
      <c r="AT2978" s="76"/>
      <c r="AU2978" s="76"/>
      <c r="AV2978" s="76"/>
      <c r="AW2978" s="177">
        <v>45854</v>
      </c>
      <c r="AX2978" s="178">
        <v>4427</v>
      </c>
      <c r="AY2978" s="97"/>
      <c r="AZ2978" s="97"/>
      <c r="BA2978" s="179">
        <v>816</v>
      </c>
      <c r="BB2978" s="76"/>
      <c r="CS2978" s="58">
        <f>+AL2978+AT2978</f>
        <v>816</v>
      </c>
      <c r="CT2978" s="76">
        <f>+BA2978+BG2978+BM2978+BS2978+BY2978+CE2978+CK2978+CQ2978</f>
        <v>816</v>
      </c>
      <c r="CU2978" s="76">
        <f>+CS2978-CT2978</f>
        <v>0</v>
      </c>
      <c r="CV2978" s="81">
        <f>+AE2978-AL2978-AT2978</f>
        <v>-3.5</v>
      </c>
    </row>
    <row r="2979" spans="1:100" s="70" customFormat="1" ht="12.75">
      <c r="A2979" s="70" t="s">
        <v>945</v>
      </c>
      <c r="B2979" s="71">
        <v>134</v>
      </c>
      <c r="C2979" s="72" t="s">
        <v>402</v>
      </c>
      <c r="D2979" s="72" t="s">
        <v>403</v>
      </c>
      <c r="E2979" s="71"/>
      <c r="F2979" s="71"/>
      <c r="G2979" s="71" t="s">
        <v>273</v>
      </c>
      <c r="H2979" s="71">
        <v>4</v>
      </c>
      <c r="I2979" s="73">
        <v>141.51</v>
      </c>
      <c r="J2979" s="73">
        <v>47170</v>
      </c>
      <c r="K2979" s="72">
        <v>0</v>
      </c>
      <c r="L2979" s="72" t="s">
        <v>41</v>
      </c>
      <c r="M2979" s="92" t="s">
        <v>14</v>
      </c>
      <c r="N2979" s="70" t="s">
        <v>190</v>
      </c>
      <c r="O2979" s="70" t="s">
        <v>944</v>
      </c>
      <c r="Q2979" s="89"/>
      <c r="S2979" s="70" t="s">
        <v>465</v>
      </c>
      <c r="T2979" s="88" t="s">
        <v>273</v>
      </c>
      <c r="U2979" s="88">
        <v>4</v>
      </c>
      <c r="V2979" s="87">
        <v>141.51</v>
      </c>
      <c r="W2979" s="87" t="s">
        <v>1017</v>
      </c>
      <c r="X2979" s="78">
        <v>45693</v>
      </c>
      <c r="Y2979" s="78">
        <v>45694</v>
      </c>
      <c r="Z2979" s="69" t="s">
        <v>1080</v>
      </c>
      <c r="AA2979" s="319">
        <v>47000</v>
      </c>
      <c r="AB2979" s="88">
        <v>49</v>
      </c>
      <c r="AC2979" s="88">
        <v>6</v>
      </c>
      <c r="AD2979" s="78">
        <v>45884</v>
      </c>
      <c r="AE2979" s="115">
        <v>812.5</v>
      </c>
      <c r="AF2979" s="115"/>
      <c r="AG2979" s="88" t="s">
        <v>441</v>
      </c>
      <c r="AH2979" s="78">
        <v>45889</v>
      </c>
      <c r="AI2979" s="78"/>
      <c r="AJ2979" s="78"/>
      <c r="AK2979" s="70" t="s">
        <v>1214</v>
      </c>
      <c r="AL2979" s="76">
        <v>810</v>
      </c>
      <c r="AM2979" s="76"/>
      <c r="AN2979" s="76" t="s">
        <v>1223</v>
      </c>
      <c r="AO2979" s="76"/>
      <c r="AP2979" s="76"/>
      <c r="AQ2979" s="76"/>
      <c r="AR2979" s="76"/>
      <c r="AS2979" s="76"/>
      <c r="AT2979" s="76"/>
      <c r="AU2979" s="76"/>
      <c r="AV2979" s="76"/>
      <c r="AW2979" s="177">
        <v>45888</v>
      </c>
      <c r="AX2979" s="178">
        <v>4595</v>
      </c>
      <c r="AY2979" s="97"/>
      <c r="AZ2979" s="97"/>
      <c r="BA2979" s="179">
        <v>810</v>
      </c>
      <c r="BB2979" s="76"/>
      <c r="CS2979" s="58">
        <f>+AL2979+AT2979</f>
        <v>810</v>
      </c>
      <c r="CT2979" s="76">
        <f>+BA2979+BG2979+BM2979+BS2979+BY2979+CE2979+CK2979+CQ2979</f>
        <v>810</v>
      </c>
      <c r="CU2979" s="76">
        <f>+CS2979-CT2979</f>
        <v>0</v>
      </c>
      <c r="CV2979" s="81">
        <f>+AE2979-AL2979-AT2979</f>
        <v>2.5</v>
      </c>
    </row>
    <row r="2980" spans="1:100" s="70" customFormat="1" ht="12.75">
      <c r="A2980" s="70" t="s">
        <v>945</v>
      </c>
      <c r="B2980" s="71">
        <v>134</v>
      </c>
      <c r="C2980" s="72" t="s">
        <v>402</v>
      </c>
      <c r="D2980" s="72" t="s">
        <v>403</v>
      </c>
      <c r="E2980" s="71"/>
      <c r="F2980" s="71"/>
      <c r="G2980" s="71" t="s">
        <v>273</v>
      </c>
      <c r="H2980" s="71">
        <v>4</v>
      </c>
      <c r="I2980" s="73">
        <v>141.51</v>
      </c>
      <c r="J2980" s="73">
        <v>47170</v>
      </c>
      <c r="K2980" s="72">
        <v>0</v>
      </c>
      <c r="L2980" s="72" t="s">
        <v>41</v>
      </c>
      <c r="M2980" s="92" t="s">
        <v>14</v>
      </c>
      <c r="N2980" s="70">
        <v>47862059</v>
      </c>
      <c r="O2980" s="70" t="s">
        <v>944</v>
      </c>
      <c r="Q2980" s="89"/>
      <c r="S2980" s="70" t="s">
        <v>465</v>
      </c>
      <c r="T2980" s="88" t="s">
        <v>273</v>
      </c>
      <c r="U2980" s="88">
        <v>4</v>
      </c>
      <c r="V2980" s="87">
        <v>141.51</v>
      </c>
      <c r="W2980" s="87" t="s">
        <v>1017</v>
      </c>
      <c r="X2980" s="78">
        <v>45693</v>
      </c>
      <c r="Y2980" s="78">
        <v>45694</v>
      </c>
      <c r="Z2980" s="69" t="s">
        <v>1080</v>
      </c>
      <c r="AA2980" s="319">
        <v>47000</v>
      </c>
      <c r="AB2980" s="88">
        <v>49</v>
      </c>
      <c r="AC2980" s="88">
        <v>7</v>
      </c>
      <c r="AD2980" s="78">
        <v>45915</v>
      </c>
      <c r="AE2980" s="115">
        <v>812.5</v>
      </c>
      <c r="AF2980" s="115"/>
      <c r="AG2980" s="88" t="s">
        <v>441</v>
      </c>
      <c r="AH2980" s="78">
        <v>45924</v>
      </c>
      <c r="AI2980" s="78"/>
      <c r="AJ2980" s="78"/>
      <c r="AK2980" s="70" t="s">
        <v>1215</v>
      </c>
      <c r="AL2980" s="76">
        <v>810</v>
      </c>
      <c r="AM2980" s="76"/>
      <c r="AN2980" s="76" t="s">
        <v>1224</v>
      </c>
      <c r="AO2980" s="76"/>
      <c r="AP2980" s="76"/>
      <c r="AQ2980" s="76"/>
      <c r="AR2980" s="76"/>
      <c r="AS2980" s="76"/>
      <c r="AT2980" s="76"/>
      <c r="AU2980" s="76"/>
      <c r="AV2980" s="76"/>
      <c r="AW2980" s="177">
        <v>45924</v>
      </c>
      <c r="AX2980" s="178">
        <v>4792</v>
      </c>
      <c r="AY2980" s="97"/>
      <c r="AZ2980" s="97"/>
      <c r="BA2980" s="179">
        <v>810</v>
      </c>
      <c r="BB2980" s="76"/>
      <c r="CS2980" s="58">
        <f>+AL2980+AT2980</f>
        <v>810</v>
      </c>
      <c r="CT2980" s="76">
        <f>+BA2980+BG2980+BM2980+BS2980+BY2980+CE2980+CK2980+CQ2980</f>
        <v>810</v>
      </c>
      <c r="CU2980" s="76">
        <f>+CS2980-CT2980</f>
        <v>0</v>
      </c>
      <c r="CV2980" s="81">
        <f>+AE2980-AL2980-AT2980</f>
        <v>2.5</v>
      </c>
    </row>
    <row r="2981" spans="1:100" s="70" customFormat="1">
      <c r="A2981" s="70" t="s">
        <v>945</v>
      </c>
      <c r="B2981" s="71">
        <v>134</v>
      </c>
      <c r="C2981" s="72" t="s">
        <v>402</v>
      </c>
      <c r="D2981" s="72" t="s">
        <v>403</v>
      </c>
      <c r="E2981" s="71"/>
      <c r="F2981" s="71"/>
      <c r="G2981" s="71" t="s">
        <v>273</v>
      </c>
      <c r="H2981" s="71">
        <v>4</v>
      </c>
      <c r="I2981" s="73">
        <v>141.51</v>
      </c>
      <c r="J2981" s="73">
        <v>47170</v>
      </c>
      <c r="K2981" s="72">
        <v>0</v>
      </c>
      <c r="L2981" s="72" t="s">
        <v>41</v>
      </c>
      <c r="M2981" s="92" t="s">
        <v>14</v>
      </c>
      <c r="N2981" s="70" t="s">
        <v>190</v>
      </c>
      <c r="O2981" s="70" t="s">
        <v>944</v>
      </c>
      <c r="Q2981" s="89"/>
      <c r="S2981" s="70" t="s">
        <v>465</v>
      </c>
      <c r="T2981" s="88" t="s">
        <v>273</v>
      </c>
      <c r="U2981" s="88">
        <v>4</v>
      </c>
      <c r="V2981" s="87">
        <v>141.51</v>
      </c>
      <c r="W2981" s="87" t="s">
        <v>1017</v>
      </c>
      <c r="X2981" s="78">
        <v>45693</v>
      </c>
      <c r="Y2981" s="78">
        <v>45694</v>
      </c>
      <c r="Z2981" s="69" t="s">
        <v>1080</v>
      </c>
      <c r="AA2981" s="319">
        <v>47000</v>
      </c>
      <c r="AB2981" s="88">
        <v>49</v>
      </c>
      <c r="AC2981" s="88">
        <v>8</v>
      </c>
      <c r="AD2981" s="78">
        <v>45945</v>
      </c>
      <c r="AE2981" s="115">
        <v>812.5</v>
      </c>
      <c r="AF2981" s="115"/>
      <c r="AO2981" s="76"/>
      <c r="AP2981" s="76"/>
      <c r="AQ2981" s="76"/>
      <c r="AR2981" s="76"/>
      <c r="AS2981" s="76"/>
      <c r="AT2981" s="76"/>
      <c r="AU2981" s="76"/>
      <c r="AV2981" s="76"/>
      <c r="BA2981" s="76"/>
      <c r="BB2981" s="76"/>
      <c r="CS2981" s="58">
        <f>+AL2981+AT2981</f>
        <v>0</v>
      </c>
      <c r="CT2981" s="76">
        <f>+BA2981+BG2981+BM2981+BS2981+BY2981+CE2981+CK2981+CQ2981</f>
        <v>0</v>
      </c>
      <c r="CU2981" s="76">
        <f>+CS2981-CT2981</f>
        <v>0</v>
      </c>
      <c r="CV2981" s="81">
        <f>+AE2981-AL2981-AT2981</f>
        <v>812.5</v>
      </c>
    </row>
    <row r="2982" spans="1:100" s="70" customFormat="1">
      <c r="A2982" s="70" t="s">
        <v>945</v>
      </c>
      <c r="B2982" s="71">
        <v>134</v>
      </c>
      <c r="C2982" s="72" t="s">
        <v>402</v>
      </c>
      <c r="D2982" s="72" t="s">
        <v>403</v>
      </c>
      <c r="E2982" s="71"/>
      <c r="F2982" s="71"/>
      <c r="G2982" s="71" t="s">
        <v>273</v>
      </c>
      <c r="H2982" s="71">
        <v>4</v>
      </c>
      <c r="I2982" s="73">
        <v>141.51</v>
      </c>
      <c r="J2982" s="73">
        <v>47170</v>
      </c>
      <c r="K2982" s="72">
        <v>0</v>
      </c>
      <c r="L2982" s="72" t="s">
        <v>41</v>
      </c>
      <c r="M2982" s="92" t="s">
        <v>14</v>
      </c>
      <c r="N2982" s="70" t="s">
        <v>190</v>
      </c>
      <c r="O2982" s="70" t="s">
        <v>944</v>
      </c>
      <c r="Q2982" s="89"/>
      <c r="S2982" s="70" t="s">
        <v>465</v>
      </c>
      <c r="T2982" s="88" t="s">
        <v>273</v>
      </c>
      <c r="U2982" s="88">
        <v>4</v>
      </c>
      <c r="V2982" s="87">
        <v>141.51</v>
      </c>
      <c r="W2982" s="87" t="s">
        <v>1017</v>
      </c>
      <c r="X2982" s="78">
        <v>45693</v>
      </c>
      <c r="Y2982" s="78">
        <v>45694</v>
      </c>
      <c r="Z2982" s="69" t="s">
        <v>1080</v>
      </c>
      <c r="AA2982" s="319">
        <v>47000</v>
      </c>
      <c r="AB2982" s="88">
        <v>49</v>
      </c>
      <c r="AC2982" s="88">
        <v>9</v>
      </c>
      <c r="AD2982" s="78">
        <v>45976</v>
      </c>
      <c r="AE2982" s="115">
        <v>812.5</v>
      </c>
      <c r="AF2982" s="115"/>
      <c r="AO2982" s="76"/>
      <c r="AP2982" s="76"/>
      <c r="AQ2982" s="76"/>
      <c r="AR2982" s="76"/>
      <c r="AS2982" s="76"/>
      <c r="AT2982" s="76"/>
      <c r="AU2982" s="76"/>
      <c r="AV2982" s="76"/>
      <c r="BA2982" s="76"/>
      <c r="BB2982" s="76"/>
      <c r="CS2982" s="58">
        <f>+AL2982+AT2982</f>
        <v>0</v>
      </c>
      <c r="CT2982" s="76">
        <f>+BA2982+BG2982+BM2982+BS2982+BY2982+CE2982+CK2982+CQ2982</f>
        <v>0</v>
      </c>
      <c r="CU2982" s="76">
        <f>+CS2982-CT2982</f>
        <v>0</v>
      </c>
      <c r="CV2982" s="81">
        <f>+AE2982-AL2982-AT2982</f>
        <v>812.5</v>
      </c>
    </row>
    <row r="2983" spans="1:100" s="70" customFormat="1" ht="12.75">
      <c r="A2983" s="70" t="s">
        <v>945</v>
      </c>
      <c r="B2983" s="71">
        <v>134</v>
      </c>
      <c r="C2983" s="72" t="s">
        <v>402</v>
      </c>
      <c r="D2983" s="72" t="s">
        <v>403</v>
      </c>
      <c r="E2983" s="71"/>
      <c r="F2983" s="71"/>
      <c r="G2983" s="71" t="s">
        <v>273</v>
      </c>
      <c r="H2983" s="71">
        <v>4</v>
      </c>
      <c r="I2983" s="73">
        <v>141.51</v>
      </c>
      <c r="J2983" s="73">
        <v>47170</v>
      </c>
      <c r="K2983" s="72">
        <v>0</v>
      </c>
      <c r="L2983" s="72" t="s">
        <v>41</v>
      </c>
      <c r="M2983" s="92" t="s">
        <v>14</v>
      </c>
      <c r="N2983" s="70" t="s">
        <v>190</v>
      </c>
      <c r="O2983" s="70" t="s">
        <v>944</v>
      </c>
      <c r="Q2983" s="89"/>
      <c r="S2983" s="70" t="s">
        <v>465</v>
      </c>
      <c r="T2983" s="88" t="s">
        <v>273</v>
      </c>
      <c r="U2983" s="88">
        <v>4</v>
      </c>
      <c r="V2983" s="87">
        <v>141.51</v>
      </c>
      <c r="W2983" s="87" t="s">
        <v>1017</v>
      </c>
      <c r="X2983" s="78">
        <v>45693</v>
      </c>
      <c r="Y2983" s="78">
        <v>45694</v>
      </c>
      <c r="Z2983" s="69" t="s">
        <v>1080</v>
      </c>
      <c r="AA2983" s="319">
        <v>47000</v>
      </c>
      <c r="AB2983" s="88">
        <v>49</v>
      </c>
      <c r="AC2983" s="88">
        <v>10</v>
      </c>
      <c r="AD2983" s="78">
        <v>46006</v>
      </c>
      <c r="AE2983" s="115">
        <v>812.5</v>
      </c>
      <c r="AF2983" s="115"/>
      <c r="AL2983" s="76"/>
      <c r="AM2983" s="76"/>
      <c r="AN2983" s="76"/>
      <c r="AO2983" s="76"/>
      <c r="AP2983" s="76"/>
      <c r="AQ2983" s="76"/>
      <c r="AR2983" s="76"/>
      <c r="AS2983" s="76"/>
      <c r="AT2983" s="76"/>
      <c r="AU2983" s="76"/>
      <c r="AV2983" s="76"/>
      <c r="AW2983" s="163"/>
      <c r="AX2983" s="176"/>
      <c r="AY2983" s="165"/>
      <c r="BA2983" s="76"/>
      <c r="BB2983" s="76"/>
      <c r="CS2983" s="58">
        <f>+AL2983+AT2983</f>
        <v>0</v>
      </c>
      <c r="CT2983" s="76">
        <f>+BA2983+BG2983+BM2983+BS2983+BY2983+CE2983+CK2983+CQ2983</f>
        <v>0</v>
      </c>
      <c r="CU2983" s="76">
        <f>+CS2983-CT2983</f>
        <v>0</v>
      </c>
      <c r="CV2983" s="81">
        <f>+AE2983-AL2983-AT2983</f>
        <v>812.5</v>
      </c>
    </row>
    <row r="2984" spans="1:100" s="70" customFormat="1">
      <c r="A2984" s="70" t="s">
        <v>945</v>
      </c>
      <c r="B2984" s="71">
        <v>134</v>
      </c>
      <c r="C2984" s="72" t="s">
        <v>402</v>
      </c>
      <c r="D2984" s="72" t="s">
        <v>403</v>
      </c>
      <c r="E2984" s="71"/>
      <c r="F2984" s="71"/>
      <c r="G2984" s="71" t="s">
        <v>273</v>
      </c>
      <c r="H2984" s="71">
        <v>4</v>
      </c>
      <c r="I2984" s="73">
        <v>141.51</v>
      </c>
      <c r="J2984" s="73">
        <v>47170</v>
      </c>
      <c r="K2984" s="72">
        <v>0</v>
      </c>
      <c r="L2984" s="72" t="s">
        <v>41</v>
      </c>
      <c r="M2984" s="92" t="s">
        <v>14</v>
      </c>
      <c r="N2984" s="70" t="s">
        <v>190</v>
      </c>
      <c r="O2984" s="70" t="s">
        <v>944</v>
      </c>
      <c r="Q2984" s="89"/>
      <c r="S2984" s="70" t="s">
        <v>465</v>
      </c>
      <c r="T2984" s="88" t="s">
        <v>273</v>
      </c>
      <c r="U2984" s="88">
        <v>4</v>
      </c>
      <c r="V2984" s="87">
        <v>141.51</v>
      </c>
      <c r="W2984" s="87" t="s">
        <v>1017</v>
      </c>
      <c r="X2984" s="78">
        <v>45693</v>
      </c>
      <c r="Y2984" s="78">
        <v>45694</v>
      </c>
      <c r="Z2984" s="69" t="s">
        <v>1080</v>
      </c>
      <c r="AA2984" s="319">
        <v>47000</v>
      </c>
      <c r="AB2984" s="88">
        <v>49</v>
      </c>
      <c r="AC2984" s="88">
        <v>11</v>
      </c>
      <c r="AD2984" s="78">
        <v>46037</v>
      </c>
      <c r="AE2984" s="115">
        <v>812.5</v>
      </c>
      <c r="AF2984" s="115"/>
      <c r="AL2984" s="76"/>
      <c r="AM2984" s="76"/>
      <c r="AN2984" s="76"/>
      <c r="AO2984" s="76"/>
      <c r="AP2984" s="76"/>
      <c r="AQ2984" s="76"/>
      <c r="AR2984" s="76"/>
      <c r="AS2984" s="76"/>
      <c r="AT2984" s="76"/>
      <c r="AU2984" s="76"/>
      <c r="AV2984" s="76"/>
      <c r="BA2984" s="76"/>
      <c r="BB2984" s="76"/>
      <c r="CS2984" s="58">
        <f>+AL2984+AT2984</f>
        <v>0</v>
      </c>
      <c r="CT2984" s="76">
        <f>+BA2984+BG2984+BM2984+BS2984+BY2984+CE2984+CK2984+CQ2984</f>
        <v>0</v>
      </c>
      <c r="CU2984" s="76">
        <f>+CS2984-CT2984</f>
        <v>0</v>
      </c>
      <c r="CV2984" s="81">
        <f>+AE2984-AL2984-AT2984</f>
        <v>812.5</v>
      </c>
    </row>
    <row r="2985" spans="1:100" s="70" customFormat="1">
      <c r="A2985" s="70" t="s">
        <v>945</v>
      </c>
      <c r="B2985" s="71">
        <v>134</v>
      </c>
      <c r="C2985" s="72" t="s">
        <v>402</v>
      </c>
      <c r="D2985" s="72" t="s">
        <v>403</v>
      </c>
      <c r="E2985" s="71"/>
      <c r="F2985" s="71"/>
      <c r="G2985" s="71" t="s">
        <v>273</v>
      </c>
      <c r="H2985" s="71">
        <v>4</v>
      </c>
      <c r="I2985" s="73">
        <v>141.51</v>
      </c>
      <c r="J2985" s="73">
        <v>47170</v>
      </c>
      <c r="K2985" s="72">
        <v>0</v>
      </c>
      <c r="L2985" s="72" t="s">
        <v>41</v>
      </c>
      <c r="M2985" s="92" t="s">
        <v>14</v>
      </c>
      <c r="N2985" s="70" t="s">
        <v>190</v>
      </c>
      <c r="O2985" s="70" t="s">
        <v>944</v>
      </c>
      <c r="Q2985" s="89"/>
      <c r="S2985" s="70" t="s">
        <v>465</v>
      </c>
      <c r="T2985" s="88" t="s">
        <v>273</v>
      </c>
      <c r="U2985" s="88">
        <v>4</v>
      </c>
      <c r="V2985" s="87">
        <v>141.51</v>
      </c>
      <c r="W2985" s="87" t="s">
        <v>1017</v>
      </c>
      <c r="X2985" s="78">
        <v>45693</v>
      </c>
      <c r="Y2985" s="78">
        <v>45694</v>
      </c>
      <c r="Z2985" s="69" t="s">
        <v>1080</v>
      </c>
      <c r="AA2985" s="319">
        <v>47000</v>
      </c>
      <c r="AB2985" s="88">
        <v>49</v>
      </c>
      <c r="AC2985" s="88">
        <v>12</v>
      </c>
      <c r="AD2985" s="78">
        <v>46068</v>
      </c>
      <c r="AE2985" s="115">
        <v>812.5</v>
      </c>
      <c r="AF2985" s="115"/>
      <c r="AL2985" s="76"/>
      <c r="AM2985" s="76"/>
      <c r="AN2985" s="76"/>
      <c r="AO2985" s="76"/>
      <c r="AP2985" s="76"/>
      <c r="AQ2985" s="76"/>
      <c r="AR2985" s="76"/>
      <c r="AS2985" s="76"/>
      <c r="AT2985" s="76"/>
      <c r="AU2985" s="76"/>
      <c r="AV2985" s="76"/>
      <c r="BA2985" s="76"/>
      <c r="BB2985" s="76"/>
      <c r="CS2985" s="58">
        <f>+AL2985+AT2985</f>
        <v>0</v>
      </c>
      <c r="CT2985" s="76">
        <f>+BA2985+BG2985+BM2985+BS2985+BY2985+CE2985+CK2985+CQ2985</f>
        <v>0</v>
      </c>
      <c r="CU2985" s="76">
        <f>+CS2985-CT2985</f>
        <v>0</v>
      </c>
      <c r="CV2985" s="81">
        <f>+AE2985-AL2985-AT2985</f>
        <v>812.5</v>
      </c>
    </row>
    <row r="2986" spans="1:100" s="70" customFormat="1">
      <c r="A2986" s="70" t="s">
        <v>945</v>
      </c>
      <c r="B2986" s="71">
        <v>134</v>
      </c>
      <c r="C2986" s="72" t="s">
        <v>402</v>
      </c>
      <c r="D2986" s="72" t="s">
        <v>403</v>
      </c>
      <c r="E2986" s="71"/>
      <c r="F2986" s="71"/>
      <c r="G2986" s="71" t="s">
        <v>273</v>
      </c>
      <c r="H2986" s="71">
        <v>4</v>
      </c>
      <c r="I2986" s="73">
        <v>141.51</v>
      </c>
      <c r="J2986" s="73">
        <v>47170</v>
      </c>
      <c r="K2986" s="72">
        <v>0</v>
      </c>
      <c r="L2986" s="72" t="s">
        <v>41</v>
      </c>
      <c r="M2986" s="92" t="s">
        <v>14</v>
      </c>
      <c r="N2986" s="70" t="s">
        <v>190</v>
      </c>
      <c r="O2986" s="70" t="s">
        <v>944</v>
      </c>
      <c r="Q2986" s="89"/>
      <c r="S2986" s="70" t="s">
        <v>465</v>
      </c>
      <c r="T2986" s="88" t="s">
        <v>273</v>
      </c>
      <c r="U2986" s="88">
        <v>4</v>
      </c>
      <c r="V2986" s="87">
        <v>141.51</v>
      </c>
      <c r="W2986" s="87" t="s">
        <v>1017</v>
      </c>
      <c r="X2986" s="78">
        <v>45693</v>
      </c>
      <c r="Y2986" s="78">
        <v>45694</v>
      </c>
      <c r="Z2986" s="69" t="s">
        <v>1080</v>
      </c>
      <c r="AA2986" s="319">
        <v>47000</v>
      </c>
      <c r="AB2986" s="88">
        <v>49</v>
      </c>
      <c r="AC2986" s="88">
        <v>13</v>
      </c>
      <c r="AD2986" s="78">
        <v>46096</v>
      </c>
      <c r="AE2986" s="115">
        <v>812.5</v>
      </c>
      <c r="AF2986" s="115"/>
      <c r="AL2986" s="76"/>
      <c r="AM2986" s="76"/>
      <c r="AN2986" s="76"/>
      <c r="AO2986" s="76"/>
      <c r="AP2986" s="76"/>
      <c r="AQ2986" s="76"/>
      <c r="AR2986" s="76"/>
      <c r="AS2986" s="76"/>
      <c r="AT2986" s="76"/>
      <c r="AU2986" s="76"/>
      <c r="AV2986" s="76"/>
      <c r="BA2986" s="76"/>
      <c r="BB2986" s="76"/>
      <c r="CS2986" s="58">
        <f>+AL2986+AT2986</f>
        <v>0</v>
      </c>
      <c r="CT2986" s="76">
        <f>+BA2986+BG2986+BM2986+BS2986+BY2986+CE2986+CK2986+CQ2986</f>
        <v>0</v>
      </c>
      <c r="CU2986" s="76">
        <f>+CS2986-CT2986</f>
        <v>0</v>
      </c>
      <c r="CV2986" s="81">
        <f>+AE2986-AL2986-AT2986</f>
        <v>812.5</v>
      </c>
    </row>
    <row r="2987" spans="1:100" s="70" customFormat="1">
      <c r="A2987" s="70" t="s">
        <v>945</v>
      </c>
      <c r="B2987" s="71">
        <v>134</v>
      </c>
      <c r="C2987" s="72" t="s">
        <v>402</v>
      </c>
      <c r="D2987" s="72" t="s">
        <v>403</v>
      </c>
      <c r="E2987" s="71"/>
      <c r="F2987" s="71"/>
      <c r="G2987" s="71" t="s">
        <v>273</v>
      </c>
      <c r="H2987" s="71">
        <v>4</v>
      </c>
      <c r="I2987" s="73">
        <v>141.51</v>
      </c>
      <c r="J2987" s="73">
        <v>47170</v>
      </c>
      <c r="K2987" s="72">
        <v>0</v>
      </c>
      <c r="L2987" s="72" t="s">
        <v>41</v>
      </c>
      <c r="M2987" s="92" t="s">
        <v>14</v>
      </c>
      <c r="N2987" s="70" t="s">
        <v>190</v>
      </c>
      <c r="O2987" s="70" t="s">
        <v>944</v>
      </c>
      <c r="Q2987" s="89"/>
      <c r="S2987" s="70" t="s">
        <v>465</v>
      </c>
      <c r="T2987" s="88" t="s">
        <v>273</v>
      </c>
      <c r="U2987" s="88">
        <v>4</v>
      </c>
      <c r="V2987" s="87">
        <v>141.51</v>
      </c>
      <c r="W2987" s="87" t="s">
        <v>1017</v>
      </c>
      <c r="X2987" s="78">
        <v>45693</v>
      </c>
      <c r="Y2987" s="78">
        <v>45694</v>
      </c>
      <c r="Z2987" s="69" t="s">
        <v>1080</v>
      </c>
      <c r="AA2987" s="319">
        <v>47000</v>
      </c>
      <c r="AB2987" s="88">
        <v>49</v>
      </c>
      <c r="AC2987" s="88">
        <v>14</v>
      </c>
      <c r="AD2987" s="78">
        <v>46127</v>
      </c>
      <c r="AE2987" s="115">
        <v>812.5</v>
      </c>
      <c r="AF2987" s="115"/>
      <c r="AL2987" s="76"/>
      <c r="AM2987" s="76"/>
      <c r="AN2987" s="76"/>
      <c r="AO2987" s="76"/>
      <c r="AP2987" s="76"/>
      <c r="AQ2987" s="76"/>
      <c r="AR2987" s="76"/>
      <c r="AS2987" s="76"/>
      <c r="AT2987" s="76"/>
      <c r="AU2987" s="76"/>
      <c r="AV2987" s="76"/>
      <c r="BA2987" s="76"/>
      <c r="BB2987" s="76"/>
      <c r="CS2987" s="58">
        <f>+AL2987+AT2987</f>
        <v>0</v>
      </c>
      <c r="CT2987" s="76">
        <f>+BA2987+BG2987+BM2987+BS2987+BY2987+CE2987+CK2987+CQ2987</f>
        <v>0</v>
      </c>
      <c r="CU2987" s="76">
        <f>+CS2987-CT2987</f>
        <v>0</v>
      </c>
      <c r="CV2987" s="81">
        <f>+AE2987-AL2987-AT2987</f>
        <v>812.5</v>
      </c>
    </row>
    <row r="2988" spans="1:100" s="70" customFormat="1">
      <c r="A2988" s="70" t="s">
        <v>945</v>
      </c>
      <c r="B2988" s="71">
        <v>134</v>
      </c>
      <c r="C2988" s="72" t="s">
        <v>402</v>
      </c>
      <c r="D2988" s="72" t="s">
        <v>403</v>
      </c>
      <c r="E2988" s="71"/>
      <c r="F2988" s="71"/>
      <c r="G2988" s="71" t="s">
        <v>273</v>
      </c>
      <c r="H2988" s="71">
        <v>4</v>
      </c>
      <c r="I2988" s="73">
        <v>141.51</v>
      </c>
      <c r="J2988" s="73">
        <v>47170</v>
      </c>
      <c r="K2988" s="72">
        <v>0</v>
      </c>
      <c r="L2988" s="72" t="s">
        <v>41</v>
      </c>
      <c r="M2988" s="92" t="s">
        <v>14</v>
      </c>
      <c r="N2988" s="70" t="s">
        <v>190</v>
      </c>
      <c r="O2988" s="70" t="s">
        <v>944</v>
      </c>
      <c r="Q2988" s="89"/>
      <c r="S2988" s="70" t="s">
        <v>465</v>
      </c>
      <c r="T2988" s="88" t="s">
        <v>273</v>
      </c>
      <c r="U2988" s="88">
        <v>4</v>
      </c>
      <c r="V2988" s="87">
        <v>141.51</v>
      </c>
      <c r="W2988" s="87" t="s">
        <v>1017</v>
      </c>
      <c r="X2988" s="78">
        <v>45693</v>
      </c>
      <c r="Y2988" s="78">
        <v>45694</v>
      </c>
      <c r="Z2988" s="69" t="s">
        <v>1080</v>
      </c>
      <c r="AA2988" s="319">
        <v>47000</v>
      </c>
      <c r="AB2988" s="88">
        <v>49</v>
      </c>
      <c r="AC2988" s="88">
        <v>15</v>
      </c>
      <c r="AD2988" s="78">
        <v>46157</v>
      </c>
      <c r="AE2988" s="115">
        <v>812.5</v>
      </c>
      <c r="AF2988" s="115"/>
      <c r="AG2988" s="88"/>
      <c r="AH2988" s="140"/>
      <c r="AI2988" s="140"/>
      <c r="AJ2988" s="140"/>
      <c r="AL2988" s="76"/>
      <c r="AM2988" s="76"/>
      <c r="AN2988" s="76"/>
      <c r="AO2988" s="76"/>
      <c r="AP2988" s="76"/>
      <c r="AQ2988" s="76"/>
      <c r="AR2988" s="76"/>
      <c r="AS2988" s="76"/>
      <c r="AT2988" s="76"/>
      <c r="AU2988" s="76"/>
      <c r="AV2988" s="76"/>
      <c r="BA2988" s="76"/>
      <c r="BB2988" s="76"/>
      <c r="CS2988" s="58">
        <f>+AL2988+AT2988</f>
        <v>0</v>
      </c>
      <c r="CT2988" s="76">
        <f>+BA2988+BG2988+BM2988+BS2988+BY2988+CE2988+CK2988+CQ2988</f>
        <v>0</v>
      </c>
      <c r="CU2988" s="76">
        <f>+CS2988-CT2988</f>
        <v>0</v>
      </c>
      <c r="CV2988" s="81">
        <f>+AE2988-AL2988-AT2988</f>
        <v>812.5</v>
      </c>
    </row>
    <row r="2989" spans="1:100" s="70" customFormat="1">
      <c r="A2989" s="70" t="s">
        <v>945</v>
      </c>
      <c r="B2989" s="71">
        <v>134</v>
      </c>
      <c r="C2989" s="72" t="s">
        <v>402</v>
      </c>
      <c r="D2989" s="72" t="s">
        <v>403</v>
      </c>
      <c r="E2989" s="71"/>
      <c r="F2989" s="71"/>
      <c r="G2989" s="71" t="s">
        <v>273</v>
      </c>
      <c r="H2989" s="71">
        <v>4</v>
      </c>
      <c r="I2989" s="73">
        <v>141.51</v>
      </c>
      <c r="J2989" s="73">
        <v>47170</v>
      </c>
      <c r="K2989" s="72">
        <v>0</v>
      </c>
      <c r="L2989" s="72" t="s">
        <v>41</v>
      </c>
      <c r="M2989" s="92" t="s">
        <v>14</v>
      </c>
      <c r="N2989" s="70" t="s">
        <v>190</v>
      </c>
      <c r="O2989" s="70" t="s">
        <v>944</v>
      </c>
      <c r="Q2989" s="89"/>
      <c r="S2989" s="70" t="s">
        <v>465</v>
      </c>
      <c r="T2989" s="88" t="s">
        <v>273</v>
      </c>
      <c r="U2989" s="88">
        <v>4</v>
      </c>
      <c r="V2989" s="87">
        <v>141.51</v>
      </c>
      <c r="W2989" s="87" t="s">
        <v>1017</v>
      </c>
      <c r="X2989" s="78">
        <v>45693</v>
      </c>
      <c r="Y2989" s="78">
        <v>45694</v>
      </c>
      <c r="Z2989" s="69" t="s">
        <v>1080</v>
      </c>
      <c r="AA2989" s="319">
        <v>47000</v>
      </c>
      <c r="AB2989" s="88">
        <v>49</v>
      </c>
      <c r="AC2989" s="88">
        <v>16</v>
      </c>
      <c r="AD2989" s="78">
        <v>46188</v>
      </c>
      <c r="AE2989" s="115">
        <v>812.5</v>
      </c>
      <c r="AF2989" s="115"/>
      <c r="AG2989" s="88"/>
      <c r="AH2989" s="78"/>
      <c r="AI2989" s="78"/>
      <c r="AJ2989" s="78"/>
      <c r="AL2989" s="76"/>
      <c r="AM2989" s="76"/>
      <c r="AN2989" s="76"/>
      <c r="AO2989" s="76"/>
      <c r="AP2989" s="76"/>
      <c r="AQ2989" s="76"/>
      <c r="AR2989" s="76"/>
      <c r="AS2989" s="76"/>
      <c r="AT2989" s="76"/>
      <c r="AU2989" s="76"/>
      <c r="AV2989" s="76"/>
      <c r="AW2989" s="78"/>
      <c r="AX2989" s="155"/>
      <c r="BA2989" s="76"/>
      <c r="BB2989" s="76"/>
      <c r="CS2989" s="58">
        <f>+AL2989+AT2989</f>
        <v>0</v>
      </c>
      <c r="CT2989" s="76">
        <f>+BA2989+BG2989+BM2989+BS2989+BY2989+CE2989+CK2989+CQ2989</f>
        <v>0</v>
      </c>
      <c r="CU2989" s="76">
        <f>+CS2989-CT2989</f>
        <v>0</v>
      </c>
      <c r="CV2989" s="81">
        <f>+AE2989-AL2989-AT2989</f>
        <v>812.5</v>
      </c>
    </row>
    <row r="2990" spans="1:100" s="70" customFormat="1">
      <c r="A2990" s="70" t="s">
        <v>945</v>
      </c>
      <c r="B2990" s="71">
        <v>134</v>
      </c>
      <c r="C2990" s="72" t="s">
        <v>402</v>
      </c>
      <c r="D2990" s="72" t="s">
        <v>403</v>
      </c>
      <c r="E2990" s="71"/>
      <c r="F2990" s="71"/>
      <c r="G2990" s="71" t="s">
        <v>273</v>
      </c>
      <c r="H2990" s="71">
        <v>4</v>
      </c>
      <c r="I2990" s="73">
        <v>141.51</v>
      </c>
      <c r="J2990" s="73">
        <v>47170</v>
      </c>
      <c r="K2990" s="72">
        <v>0</v>
      </c>
      <c r="L2990" s="72" t="s">
        <v>41</v>
      </c>
      <c r="M2990" s="92" t="s">
        <v>14</v>
      </c>
      <c r="N2990" s="70" t="s">
        <v>190</v>
      </c>
      <c r="O2990" s="70" t="s">
        <v>944</v>
      </c>
      <c r="Q2990" s="89"/>
      <c r="S2990" s="70" t="s">
        <v>465</v>
      </c>
      <c r="T2990" s="88" t="s">
        <v>273</v>
      </c>
      <c r="U2990" s="88">
        <v>4</v>
      </c>
      <c r="V2990" s="87">
        <v>141.51</v>
      </c>
      <c r="W2990" s="87" t="s">
        <v>1017</v>
      </c>
      <c r="X2990" s="78">
        <v>45693</v>
      </c>
      <c r="Y2990" s="78">
        <v>45694</v>
      </c>
      <c r="Z2990" s="69" t="s">
        <v>1080</v>
      </c>
      <c r="AA2990" s="319">
        <v>47000</v>
      </c>
      <c r="AB2990" s="88">
        <v>49</v>
      </c>
      <c r="AC2990" s="88">
        <v>17</v>
      </c>
      <c r="AD2990" s="78">
        <v>46218</v>
      </c>
      <c r="AE2990" s="115">
        <v>812.5</v>
      </c>
      <c r="AF2990" s="115"/>
      <c r="AG2990" s="88"/>
      <c r="AH2990" s="78"/>
      <c r="AI2990" s="78"/>
      <c r="AJ2990" s="78"/>
      <c r="AL2990" s="76"/>
      <c r="AM2990" s="76"/>
      <c r="AN2990" s="76"/>
      <c r="AO2990" s="76"/>
      <c r="AP2990" s="76"/>
      <c r="AQ2990" s="76"/>
      <c r="AR2990" s="76"/>
      <c r="AS2990" s="76"/>
      <c r="AT2990" s="76"/>
      <c r="AU2990" s="76"/>
      <c r="AV2990" s="76"/>
      <c r="AW2990" s="78"/>
      <c r="BA2990" s="76"/>
      <c r="BB2990" s="76"/>
      <c r="CS2990" s="58">
        <f>+AL2990+AT2990</f>
        <v>0</v>
      </c>
      <c r="CT2990" s="76">
        <f>+BA2990+BG2990+BM2990+BS2990+BY2990+CE2990+CK2990+CQ2990</f>
        <v>0</v>
      </c>
      <c r="CU2990" s="76">
        <f>+CS2990-CT2990</f>
        <v>0</v>
      </c>
      <c r="CV2990" s="81">
        <f>+AE2990-AL2990-AT2990</f>
        <v>812.5</v>
      </c>
    </row>
    <row r="2991" spans="1:100" s="70" customFormat="1">
      <c r="A2991" s="70" t="s">
        <v>945</v>
      </c>
      <c r="B2991" s="71">
        <v>134</v>
      </c>
      <c r="C2991" s="72" t="s">
        <v>402</v>
      </c>
      <c r="D2991" s="72" t="s">
        <v>403</v>
      </c>
      <c r="E2991" s="71"/>
      <c r="F2991" s="71"/>
      <c r="G2991" s="71" t="s">
        <v>273</v>
      </c>
      <c r="H2991" s="71">
        <v>4</v>
      </c>
      <c r="I2991" s="73">
        <v>141.51</v>
      </c>
      <c r="J2991" s="73">
        <v>47170</v>
      </c>
      <c r="K2991" s="72">
        <v>0</v>
      </c>
      <c r="L2991" s="72" t="s">
        <v>41</v>
      </c>
      <c r="M2991" s="92" t="s">
        <v>14</v>
      </c>
      <c r="N2991" s="70" t="s">
        <v>190</v>
      </c>
      <c r="O2991" s="70" t="s">
        <v>944</v>
      </c>
      <c r="Q2991" s="89"/>
      <c r="S2991" s="70" t="s">
        <v>465</v>
      </c>
      <c r="T2991" s="88" t="s">
        <v>273</v>
      </c>
      <c r="U2991" s="88">
        <v>4</v>
      </c>
      <c r="V2991" s="87">
        <v>141.51</v>
      </c>
      <c r="W2991" s="87" t="s">
        <v>1017</v>
      </c>
      <c r="X2991" s="78">
        <v>45693</v>
      </c>
      <c r="Y2991" s="78">
        <v>45694</v>
      </c>
      <c r="Z2991" s="69" t="s">
        <v>1080</v>
      </c>
      <c r="AA2991" s="319">
        <v>47000</v>
      </c>
      <c r="AB2991" s="88">
        <v>49</v>
      </c>
      <c r="AC2991" s="88">
        <v>18</v>
      </c>
      <c r="AD2991" s="78">
        <v>46249</v>
      </c>
      <c r="AE2991" s="115">
        <v>812.5</v>
      </c>
      <c r="AF2991" s="115"/>
      <c r="AL2991" s="76"/>
      <c r="AM2991" s="76"/>
      <c r="AN2991" s="76"/>
      <c r="AO2991" s="76"/>
      <c r="AP2991" s="76"/>
      <c r="AQ2991" s="76"/>
      <c r="AR2991" s="76"/>
      <c r="AS2991" s="76"/>
      <c r="AT2991" s="76"/>
      <c r="AU2991" s="76"/>
      <c r="AV2991" s="76"/>
      <c r="AW2991" s="78"/>
      <c r="AX2991" s="155"/>
      <c r="BA2991" s="76"/>
      <c r="BB2991" s="76"/>
      <c r="CS2991" s="58">
        <f>+AL2991+AT2991</f>
        <v>0</v>
      </c>
      <c r="CT2991" s="76">
        <f>+BA2991+BG2991+BM2991+BS2991+BY2991+CE2991+CK2991+CQ2991</f>
        <v>0</v>
      </c>
      <c r="CU2991" s="76">
        <f>+CS2991-CT2991</f>
        <v>0</v>
      </c>
      <c r="CV2991" s="81">
        <f>+AE2991-AL2991-AT2991</f>
        <v>812.5</v>
      </c>
    </row>
    <row r="2992" spans="1:100" s="70" customFormat="1">
      <c r="A2992" s="70" t="s">
        <v>945</v>
      </c>
      <c r="B2992" s="71">
        <v>134</v>
      </c>
      <c r="C2992" s="72" t="s">
        <v>402</v>
      </c>
      <c r="D2992" s="72" t="s">
        <v>403</v>
      </c>
      <c r="E2992" s="71"/>
      <c r="F2992" s="71"/>
      <c r="G2992" s="71" t="s">
        <v>273</v>
      </c>
      <c r="H2992" s="71">
        <v>4</v>
      </c>
      <c r="I2992" s="73">
        <v>141.51</v>
      </c>
      <c r="J2992" s="73">
        <v>47170</v>
      </c>
      <c r="K2992" s="72">
        <v>0</v>
      </c>
      <c r="L2992" s="72" t="s">
        <v>41</v>
      </c>
      <c r="M2992" s="92" t="s">
        <v>14</v>
      </c>
      <c r="N2992" s="70" t="s">
        <v>190</v>
      </c>
      <c r="O2992" s="70" t="s">
        <v>944</v>
      </c>
      <c r="Q2992" s="89"/>
      <c r="S2992" s="70" t="s">
        <v>465</v>
      </c>
      <c r="T2992" s="88" t="s">
        <v>273</v>
      </c>
      <c r="U2992" s="88">
        <v>4</v>
      </c>
      <c r="V2992" s="87">
        <v>141.51</v>
      </c>
      <c r="W2992" s="87" t="s">
        <v>1017</v>
      </c>
      <c r="X2992" s="78">
        <v>45693</v>
      </c>
      <c r="Y2992" s="78">
        <v>45694</v>
      </c>
      <c r="Z2992" s="69" t="s">
        <v>1080</v>
      </c>
      <c r="AA2992" s="319">
        <v>47000</v>
      </c>
      <c r="AB2992" s="88">
        <v>49</v>
      </c>
      <c r="AC2992" s="88">
        <v>19</v>
      </c>
      <c r="AD2992" s="78">
        <v>46280</v>
      </c>
      <c r="AE2992" s="115">
        <v>812.5</v>
      </c>
      <c r="AF2992" s="115"/>
      <c r="AL2992" s="76"/>
      <c r="AM2992" s="76"/>
      <c r="AN2992" s="76"/>
      <c r="AO2992" s="76"/>
      <c r="AP2992" s="76"/>
      <c r="AQ2992" s="76"/>
      <c r="AR2992" s="76"/>
      <c r="AS2992" s="76"/>
      <c r="AT2992" s="76"/>
      <c r="AU2992" s="76"/>
      <c r="AV2992" s="76"/>
      <c r="BA2992" s="76"/>
      <c r="BB2992" s="76"/>
      <c r="CS2992" s="58">
        <f>+AL2992+AT2992</f>
        <v>0</v>
      </c>
      <c r="CT2992" s="76">
        <f>+BA2992+BG2992+BM2992+BS2992+BY2992+CE2992+CK2992+CQ2992</f>
        <v>0</v>
      </c>
      <c r="CU2992" s="76">
        <f>+CS2992-CT2992</f>
        <v>0</v>
      </c>
      <c r="CV2992" s="81">
        <f>+AE2992-AL2992-AT2992</f>
        <v>812.5</v>
      </c>
    </row>
    <row r="2993" spans="1:100" s="70" customFormat="1">
      <c r="A2993" s="70" t="s">
        <v>945</v>
      </c>
      <c r="B2993" s="71">
        <v>134</v>
      </c>
      <c r="C2993" s="72" t="s">
        <v>402</v>
      </c>
      <c r="D2993" s="72" t="s">
        <v>403</v>
      </c>
      <c r="E2993" s="71"/>
      <c r="F2993" s="71"/>
      <c r="G2993" s="71" t="s">
        <v>273</v>
      </c>
      <c r="H2993" s="71">
        <v>4</v>
      </c>
      <c r="I2993" s="73">
        <v>141.51</v>
      </c>
      <c r="J2993" s="73">
        <v>47170</v>
      </c>
      <c r="K2993" s="72">
        <v>0</v>
      </c>
      <c r="L2993" s="72" t="s">
        <v>41</v>
      </c>
      <c r="M2993" s="92" t="s">
        <v>14</v>
      </c>
      <c r="N2993" s="70" t="s">
        <v>190</v>
      </c>
      <c r="O2993" s="70" t="s">
        <v>944</v>
      </c>
      <c r="Q2993" s="89"/>
      <c r="S2993" s="70" t="s">
        <v>465</v>
      </c>
      <c r="T2993" s="88" t="s">
        <v>273</v>
      </c>
      <c r="U2993" s="88">
        <v>4</v>
      </c>
      <c r="V2993" s="87">
        <v>141.51</v>
      </c>
      <c r="W2993" s="87" t="s">
        <v>1017</v>
      </c>
      <c r="X2993" s="78">
        <v>45693</v>
      </c>
      <c r="Y2993" s="78">
        <v>45694</v>
      </c>
      <c r="Z2993" s="69" t="s">
        <v>1080</v>
      </c>
      <c r="AA2993" s="319">
        <v>47000</v>
      </c>
      <c r="AB2993" s="88">
        <v>49</v>
      </c>
      <c r="AC2993" s="88">
        <v>20</v>
      </c>
      <c r="AD2993" s="78">
        <v>46310</v>
      </c>
      <c r="AE2993" s="115">
        <v>812.5</v>
      </c>
      <c r="AF2993" s="115"/>
      <c r="AL2993" s="76"/>
      <c r="AM2993" s="76"/>
      <c r="AN2993" s="76"/>
      <c r="AO2993" s="76"/>
      <c r="AP2993" s="76"/>
      <c r="AQ2993" s="76"/>
      <c r="AR2993" s="76"/>
      <c r="AS2993" s="76"/>
      <c r="AT2993" s="76"/>
      <c r="AU2993" s="76"/>
      <c r="AV2993" s="76"/>
      <c r="BA2993" s="76"/>
      <c r="BB2993" s="76"/>
      <c r="CS2993" s="58">
        <f>+AL2993+AT2993</f>
        <v>0</v>
      </c>
      <c r="CT2993" s="76">
        <f>+BA2993+BG2993+BM2993+BS2993+BY2993+CE2993+CK2993+CQ2993</f>
        <v>0</v>
      </c>
      <c r="CU2993" s="76">
        <f>+CS2993-CT2993</f>
        <v>0</v>
      </c>
      <c r="CV2993" s="81">
        <f>+AE2993-AL2993-AT2993</f>
        <v>812.5</v>
      </c>
    </row>
    <row r="2994" spans="1:100" s="70" customFormat="1">
      <c r="A2994" s="70" t="s">
        <v>945</v>
      </c>
      <c r="B2994" s="71">
        <v>134</v>
      </c>
      <c r="C2994" s="72" t="s">
        <v>402</v>
      </c>
      <c r="D2994" s="72" t="s">
        <v>403</v>
      </c>
      <c r="E2994" s="71"/>
      <c r="F2994" s="71"/>
      <c r="G2994" s="71" t="s">
        <v>273</v>
      </c>
      <c r="H2994" s="71">
        <v>4</v>
      </c>
      <c r="I2994" s="73">
        <v>141.51</v>
      </c>
      <c r="J2994" s="73">
        <v>47170</v>
      </c>
      <c r="K2994" s="72">
        <v>0</v>
      </c>
      <c r="L2994" s="72" t="s">
        <v>41</v>
      </c>
      <c r="M2994" s="92" t="s">
        <v>14</v>
      </c>
      <c r="N2994" s="70" t="s">
        <v>190</v>
      </c>
      <c r="O2994" s="70" t="s">
        <v>944</v>
      </c>
      <c r="Q2994" s="89"/>
      <c r="S2994" s="70" t="s">
        <v>465</v>
      </c>
      <c r="T2994" s="88" t="s">
        <v>273</v>
      </c>
      <c r="U2994" s="88">
        <v>4</v>
      </c>
      <c r="V2994" s="87">
        <v>141.51</v>
      </c>
      <c r="W2994" s="87" t="s">
        <v>1017</v>
      </c>
      <c r="X2994" s="78">
        <v>45693</v>
      </c>
      <c r="Y2994" s="78">
        <v>45694</v>
      </c>
      <c r="Z2994" s="69" t="s">
        <v>1080</v>
      </c>
      <c r="AA2994" s="319">
        <v>47000</v>
      </c>
      <c r="AB2994" s="88">
        <v>49</v>
      </c>
      <c r="AC2994" s="88">
        <v>21</v>
      </c>
      <c r="AD2994" s="78">
        <v>46341</v>
      </c>
      <c r="AE2994" s="115">
        <v>812.5</v>
      </c>
      <c r="AF2994" s="115"/>
      <c r="AL2994" s="76"/>
      <c r="AM2994" s="76"/>
      <c r="AN2994" s="76"/>
      <c r="AO2994" s="76"/>
      <c r="AP2994" s="76"/>
      <c r="AQ2994" s="76"/>
      <c r="AR2994" s="76"/>
      <c r="AS2994" s="76"/>
      <c r="AT2994" s="76"/>
      <c r="AU2994" s="76"/>
      <c r="AV2994" s="76"/>
      <c r="BA2994" s="76"/>
      <c r="BB2994" s="76"/>
      <c r="CS2994" s="58">
        <f>+AL2994+AT2994</f>
        <v>0</v>
      </c>
      <c r="CT2994" s="76">
        <f>+BA2994+BG2994+BM2994+BS2994+BY2994+CE2994+CK2994+CQ2994</f>
        <v>0</v>
      </c>
      <c r="CU2994" s="76">
        <f>+CS2994-CT2994</f>
        <v>0</v>
      </c>
      <c r="CV2994" s="81">
        <f>+AE2994-AL2994-AT2994</f>
        <v>812.5</v>
      </c>
    </row>
    <row r="2995" spans="1:100" s="70" customFormat="1">
      <c r="A2995" s="70" t="s">
        <v>945</v>
      </c>
      <c r="B2995" s="71">
        <v>134</v>
      </c>
      <c r="C2995" s="72" t="s">
        <v>402</v>
      </c>
      <c r="D2995" s="72" t="s">
        <v>403</v>
      </c>
      <c r="E2995" s="71"/>
      <c r="F2995" s="71"/>
      <c r="G2995" s="71" t="s">
        <v>273</v>
      </c>
      <c r="H2995" s="71">
        <v>4</v>
      </c>
      <c r="I2995" s="73">
        <v>141.51</v>
      </c>
      <c r="J2995" s="73">
        <v>47170</v>
      </c>
      <c r="K2995" s="72">
        <v>0</v>
      </c>
      <c r="L2995" s="72" t="s">
        <v>41</v>
      </c>
      <c r="M2995" s="92" t="s">
        <v>14</v>
      </c>
      <c r="N2995" s="70" t="s">
        <v>190</v>
      </c>
      <c r="O2995" s="70" t="s">
        <v>944</v>
      </c>
      <c r="Q2995" s="89"/>
      <c r="S2995" s="70" t="s">
        <v>465</v>
      </c>
      <c r="T2995" s="88" t="s">
        <v>273</v>
      </c>
      <c r="U2995" s="88">
        <v>4</v>
      </c>
      <c r="V2995" s="87">
        <v>141.51</v>
      </c>
      <c r="W2995" s="87" t="s">
        <v>1017</v>
      </c>
      <c r="X2995" s="78">
        <v>45693</v>
      </c>
      <c r="Y2995" s="78">
        <v>45694</v>
      </c>
      <c r="Z2995" s="69" t="s">
        <v>1080</v>
      </c>
      <c r="AA2995" s="319">
        <v>47000</v>
      </c>
      <c r="AB2995" s="88">
        <v>49</v>
      </c>
      <c r="AC2995" s="88">
        <v>22</v>
      </c>
      <c r="AD2995" s="78">
        <v>46371</v>
      </c>
      <c r="AE2995" s="115">
        <v>812.5</v>
      </c>
      <c r="AF2995" s="115"/>
      <c r="AL2995" s="76"/>
      <c r="AM2995" s="76"/>
      <c r="AN2995" s="76"/>
      <c r="AO2995" s="76"/>
      <c r="AP2995" s="76"/>
      <c r="AQ2995" s="76"/>
      <c r="AR2995" s="76"/>
      <c r="AS2995" s="76"/>
      <c r="AT2995" s="76"/>
      <c r="AU2995" s="76"/>
      <c r="AV2995" s="76"/>
      <c r="BA2995" s="76"/>
      <c r="BB2995" s="76"/>
      <c r="CS2995" s="58">
        <f>+AL2995+AT2995</f>
        <v>0</v>
      </c>
      <c r="CT2995" s="76">
        <f>+BA2995+BG2995+BM2995+BS2995+BY2995+CE2995+CK2995+CQ2995</f>
        <v>0</v>
      </c>
      <c r="CU2995" s="76">
        <f>+CS2995-CT2995</f>
        <v>0</v>
      </c>
      <c r="CV2995" s="81">
        <f>+AE2995-AL2995-AT2995</f>
        <v>812.5</v>
      </c>
    </row>
    <row r="2996" spans="1:100" s="70" customFormat="1">
      <c r="A2996" s="70" t="s">
        <v>945</v>
      </c>
      <c r="B2996" s="71">
        <v>134</v>
      </c>
      <c r="C2996" s="72" t="s">
        <v>402</v>
      </c>
      <c r="D2996" s="72" t="s">
        <v>403</v>
      </c>
      <c r="E2996" s="71"/>
      <c r="F2996" s="71"/>
      <c r="G2996" s="71" t="s">
        <v>273</v>
      </c>
      <c r="H2996" s="71">
        <v>4</v>
      </c>
      <c r="I2996" s="73">
        <v>141.51</v>
      </c>
      <c r="J2996" s="73">
        <v>47170</v>
      </c>
      <c r="K2996" s="72">
        <v>0</v>
      </c>
      <c r="L2996" s="72" t="s">
        <v>41</v>
      </c>
      <c r="M2996" s="92" t="s">
        <v>14</v>
      </c>
      <c r="N2996" s="70" t="s">
        <v>190</v>
      </c>
      <c r="O2996" s="70" t="s">
        <v>944</v>
      </c>
      <c r="Q2996" s="89"/>
      <c r="S2996" s="70" t="s">
        <v>465</v>
      </c>
      <c r="T2996" s="88" t="s">
        <v>273</v>
      </c>
      <c r="U2996" s="88">
        <v>4</v>
      </c>
      <c r="V2996" s="87">
        <v>141.51</v>
      </c>
      <c r="W2996" s="87" t="s">
        <v>1017</v>
      </c>
      <c r="X2996" s="78">
        <v>45693</v>
      </c>
      <c r="Y2996" s="78">
        <v>45694</v>
      </c>
      <c r="Z2996" s="69" t="s">
        <v>1080</v>
      </c>
      <c r="AA2996" s="319">
        <v>47000</v>
      </c>
      <c r="AB2996" s="88">
        <v>49</v>
      </c>
      <c r="AC2996" s="88">
        <v>23</v>
      </c>
      <c r="AD2996" s="78">
        <v>46402</v>
      </c>
      <c r="AE2996" s="115">
        <v>812.5</v>
      </c>
      <c r="AF2996" s="115"/>
      <c r="AL2996" s="76"/>
      <c r="AM2996" s="76"/>
      <c r="AN2996" s="76"/>
      <c r="AO2996" s="76"/>
      <c r="AP2996" s="76"/>
      <c r="AQ2996" s="76"/>
      <c r="AR2996" s="76"/>
      <c r="AS2996" s="76"/>
      <c r="AT2996" s="76"/>
      <c r="AU2996" s="76"/>
      <c r="AV2996" s="76"/>
      <c r="BA2996" s="76"/>
      <c r="BB2996" s="76"/>
      <c r="CS2996" s="58">
        <f>+AL2996+AT2996</f>
        <v>0</v>
      </c>
      <c r="CT2996" s="76">
        <f>+BA2996+BG2996+BM2996+BS2996+BY2996+CE2996+CK2996+CQ2996</f>
        <v>0</v>
      </c>
      <c r="CU2996" s="76">
        <f>+CS2996-CT2996</f>
        <v>0</v>
      </c>
      <c r="CV2996" s="81">
        <f>+AE2996-AL2996-AT2996</f>
        <v>812.5</v>
      </c>
    </row>
    <row r="2997" spans="1:100" s="70" customFormat="1">
      <c r="A2997" s="70" t="s">
        <v>945</v>
      </c>
      <c r="B2997" s="71">
        <v>134</v>
      </c>
      <c r="C2997" s="72" t="s">
        <v>402</v>
      </c>
      <c r="D2997" s="72" t="s">
        <v>403</v>
      </c>
      <c r="E2997" s="71"/>
      <c r="F2997" s="71"/>
      <c r="G2997" s="71" t="s">
        <v>273</v>
      </c>
      <c r="H2997" s="71">
        <v>4</v>
      </c>
      <c r="I2997" s="73">
        <v>141.51</v>
      </c>
      <c r="J2997" s="73">
        <v>47170</v>
      </c>
      <c r="K2997" s="72">
        <v>0</v>
      </c>
      <c r="L2997" s="72" t="s">
        <v>41</v>
      </c>
      <c r="M2997" s="92" t="s">
        <v>14</v>
      </c>
      <c r="N2997" s="70" t="s">
        <v>190</v>
      </c>
      <c r="O2997" s="70" t="s">
        <v>944</v>
      </c>
      <c r="Q2997" s="89"/>
      <c r="S2997" s="70" t="s">
        <v>465</v>
      </c>
      <c r="T2997" s="88" t="s">
        <v>273</v>
      </c>
      <c r="U2997" s="88">
        <v>4</v>
      </c>
      <c r="V2997" s="87">
        <v>141.51</v>
      </c>
      <c r="W2997" s="87" t="s">
        <v>1017</v>
      </c>
      <c r="X2997" s="78">
        <v>45693</v>
      </c>
      <c r="Y2997" s="78">
        <v>45694</v>
      </c>
      <c r="Z2997" s="69" t="s">
        <v>1080</v>
      </c>
      <c r="AA2997" s="319">
        <v>47000</v>
      </c>
      <c r="AB2997" s="88">
        <v>49</v>
      </c>
      <c r="AC2997" s="88">
        <v>24</v>
      </c>
      <c r="AD2997" s="78">
        <v>46433</v>
      </c>
      <c r="AE2997" s="115">
        <v>812.5</v>
      </c>
      <c r="AF2997" s="115"/>
      <c r="AL2997" s="76"/>
      <c r="AM2997" s="76"/>
      <c r="AN2997" s="76"/>
      <c r="AO2997" s="76"/>
      <c r="AP2997" s="76"/>
      <c r="AQ2997" s="76"/>
      <c r="AR2997" s="76"/>
      <c r="AS2997" s="76"/>
      <c r="AT2997" s="76"/>
      <c r="AU2997" s="76"/>
      <c r="AV2997" s="76"/>
      <c r="BA2997" s="76"/>
      <c r="BB2997" s="76"/>
      <c r="CS2997" s="58">
        <f>+AL2997+AT2997</f>
        <v>0</v>
      </c>
      <c r="CT2997" s="76">
        <f>+BA2997+BG2997+BM2997+BS2997+BY2997+CE2997+CK2997+CQ2997</f>
        <v>0</v>
      </c>
      <c r="CU2997" s="76">
        <f>+CS2997-CT2997</f>
        <v>0</v>
      </c>
      <c r="CV2997" s="81">
        <f>+AE2997-AL2997-AT2997</f>
        <v>812.5</v>
      </c>
    </row>
    <row r="2998" spans="1:100" s="70" customFormat="1">
      <c r="A2998" s="70" t="s">
        <v>945</v>
      </c>
      <c r="B2998" s="71">
        <v>134</v>
      </c>
      <c r="C2998" s="72" t="s">
        <v>402</v>
      </c>
      <c r="D2998" s="72" t="s">
        <v>403</v>
      </c>
      <c r="E2998" s="71"/>
      <c r="F2998" s="71"/>
      <c r="G2998" s="71" t="s">
        <v>273</v>
      </c>
      <c r="H2998" s="71">
        <v>4</v>
      </c>
      <c r="I2998" s="73">
        <v>141.51</v>
      </c>
      <c r="J2998" s="73">
        <v>47170</v>
      </c>
      <c r="K2998" s="72">
        <v>0</v>
      </c>
      <c r="L2998" s="72" t="s">
        <v>41</v>
      </c>
      <c r="M2998" s="92" t="s">
        <v>14</v>
      </c>
      <c r="N2998" s="70" t="s">
        <v>190</v>
      </c>
      <c r="O2998" s="70" t="s">
        <v>944</v>
      </c>
      <c r="Q2998" s="89"/>
      <c r="S2998" s="70" t="s">
        <v>465</v>
      </c>
      <c r="T2998" s="88" t="s">
        <v>273</v>
      </c>
      <c r="U2998" s="88">
        <v>4</v>
      </c>
      <c r="V2998" s="87">
        <v>141.51</v>
      </c>
      <c r="W2998" s="87" t="s">
        <v>1017</v>
      </c>
      <c r="X2998" s="78">
        <v>45693</v>
      </c>
      <c r="Y2998" s="78">
        <v>45694</v>
      </c>
      <c r="Z2998" s="69" t="s">
        <v>1080</v>
      </c>
      <c r="AA2998" s="319">
        <v>47000</v>
      </c>
      <c r="AB2998" s="88">
        <v>49</v>
      </c>
      <c r="AC2998" s="88">
        <v>25</v>
      </c>
      <c r="AD2998" s="78">
        <v>46461</v>
      </c>
      <c r="AE2998" s="115">
        <v>812.5</v>
      </c>
      <c r="AF2998" s="115"/>
      <c r="AL2998" s="76"/>
      <c r="AM2998" s="76"/>
      <c r="AN2998" s="76"/>
      <c r="AO2998" s="76"/>
      <c r="AP2998" s="76"/>
      <c r="AQ2998" s="76"/>
      <c r="AR2998" s="76"/>
      <c r="AS2998" s="76"/>
      <c r="AT2998" s="76"/>
      <c r="AU2998" s="76"/>
      <c r="AV2998" s="76"/>
      <c r="BA2998" s="76"/>
      <c r="BB2998" s="76"/>
      <c r="CS2998" s="58">
        <f>+AL2998+AT2998</f>
        <v>0</v>
      </c>
      <c r="CT2998" s="76">
        <f>+BA2998+BG2998+BM2998+BS2998+BY2998+CE2998+CK2998+CQ2998</f>
        <v>0</v>
      </c>
      <c r="CU2998" s="76">
        <f>+CS2998-CT2998</f>
        <v>0</v>
      </c>
      <c r="CV2998" s="81">
        <f>+AE2998-AL2998-AT2998</f>
        <v>812.5</v>
      </c>
    </row>
    <row r="2999" spans="1:100" s="70" customFormat="1">
      <c r="A2999" s="70" t="s">
        <v>945</v>
      </c>
      <c r="B2999" s="71">
        <v>134</v>
      </c>
      <c r="C2999" s="72" t="s">
        <v>402</v>
      </c>
      <c r="D2999" s="72" t="s">
        <v>403</v>
      </c>
      <c r="E2999" s="71"/>
      <c r="F2999" s="71"/>
      <c r="G2999" s="71" t="s">
        <v>273</v>
      </c>
      <c r="H2999" s="71">
        <v>4</v>
      </c>
      <c r="I2999" s="73">
        <v>141.51</v>
      </c>
      <c r="J2999" s="73">
        <v>47170</v>
      </c>
      <c r="K2999" s="72">
        <v>0</v>
      </c>
      <c r="L2999" s="72" t="s">
        <v>41</v>
      </c>
      <c r="M2999" s="92" t="s">
        <v>14</v>
      </c>
      <c r="N2999" s="70" t="s">
        <v>190</v>
      </c>
      <c r="O2999" s="70" t="s">
        <v>944</v>
      </c>
      <c r="Q2999" s="89"/>
      <c r="S2999" s="70" t="s">
        <v>465</v>
      </c>
      <c r="T2999" s="88" t="s">
        <v>273</v>
      </c>
      <c r="U2999" s="88">
        <v>4</v>
      </c>
      <c r="V2999" s="87">
        <v>141.51</v>
      </c>
      <c r="W2999" s="87" t="s">
        <v>1017</v>
      </c>
      <c r="X2999" s="78">
        <v>45693</v>
      </c>
      <c r="Y2999" s="78">
        <v>45694</v>
      </c>
      <c r="Z2999" s="69" t="s">
        <v>1080</v>
      </c>
      <c r="AA2999" s="319">
        <v>47000</v>
      </c>
      <c r="AB2999" s="88">
        <v>49</v>
      </c>
      <c r="AC2999" s="88">
        <v>26</v>
      </c>
      <c r="AD2999" s="78">
        <v>46492</v>
      </c>
      <c r="AE2999" s="115">
        <v>812.5</v>
      </c>
      <c r="AF2999" s="115"/>
      <c r="AL2999" s="76"/>
      <c r="AM2999" s="76"/>
      <c r="AN2999" s="76"/>
      <c r="AO2999" s="76"/>
      <c r="AP2999" s="76"/>
      <c r="AQ2999" s="76"/>
      <c r="AR2999" s="76"/>
      <c r="AS2999" s="76"/>
      <c r="AT2999" s="76"/>
      <c r="AU2999" s="76"/>
      <c r="AV2999" s="76"/>
      <c r="BA2999" s="76"/>
      <c r="BB2999" s="76"/>
      <c r="CS2999" s="58">
        <f>+AL2999+AT2999</f>
        <v>0</v>
      </c>
      <c r="CT2999" s="76">
        <f>+BA2999+BG2999+BM2999+BS2999+BY2999+CE2999+CK2999+CQ2999</f>
        <v>0</v>
      </c>
      <c r="CU2999" s="76">
        <f>+CS2999-CT2999</f>
        <v>0</v>
      </c>
      <c r="CV2999" s="81">
        <f>+AE2999-AL2999-AT2999</f>
        <v>812.5</v>
      </c>
    </row>
    <row r="3000" spans="1:100" s="70" customFormat="1">
      <c r="A3000" s="70" t="s">
        <v>945</v>
      </c>
      <c r="B3000" s="71">
        <v>134</v>
      </c>
      <c r="C3000" s="72" t="s">
        <v>402</v>
      </c>
      <c r="D3000" s="72" t="s">
        <v>403</v>
      </c>
      <c r="E3000" s="71"/>
      <c r="F3000" s="71"/>
      <c r="G3000" s="71" t="s">
        <v>273</v>
      </c>
      <c r="H3000" s="71">
        <v>4</v>
      </c>
      <c r="I3000" s="73">
        <v>141.51</v>
      </c>
      <c r="J3000" s="73">
        <v>47170</v>
      </c>
      <c r="K3000" s="72">
        <v>0</v>
      </c>
      <c r="L3000" s="72" t="s">
        <v>41</v>
      </c>
      <c r="M3000" s="92" t="s">
        <v>14</v>
      </c>
      <c r="N3000" s="70" t="s">
        <v>190</v>
      </c>
      <c r="O3000" s="70" t="s">
        <v>944</v>
      </c>
      <c r="Q3000" s="89"/>
      <c r="S3000" s="70" t="s">
        <v>465</v>
      </c>
      <c r="T3000" s="88" t="s">
        <v>273</v>
      </c>
      <c r="U3000" s="88">
        <v>4</v>
      </c>
      <c r="V3000" s="87">
        <v>141.51</v>
      </c>
      <c r="W3000" s="87" t="s">
        <v>1017</v>
      </c>
      <c r="X3000" s="78">
        <v>45693</v>
      </c>
      <c r="Y3000" s="78">
        <v>45694</v>
      </c>
      <c r="Z3000" s="69" t="s">
        <v>1080</v>
      </c>
      <c r="AA3000" s="319">
        <v>47000</v>
      </c>
      <c r="AB3000" s="88">
        <v>49</v>
      </c>
      <c r="AC3000" s="88">
        <v>27</v>
      </c>
      <c r="AD3000" s="78">
        <v>46522</v>
      </c>
      <c r="AE3000" s="115">
        <v>812.5</v>
      </c>
      <c r="AF3000" s="115"/>
      <c r="AL3000" s="76"/>
      <c r="AM3000" s="76"/>
      <c r="AN3000" s="76"/>
      <c r="AO3000" s="76"/>
      <c r="AP3000" s="76"/>
      <c r="AQ3000" s="76"/>
      <c r="AR3000" s="76"/>
      <c r="AS3000" s="76"/>
      <c r="AT3000" s="76"/>
      <c r="AU3000" s="76"/>
      <c r="AV3000" s="76"/>
      <c r="BA3000" s="76"/>
      <c r="BB3000" s="76"/>
      <c r="CS3000" s="58">
        <f>+AL3000+AT3000</f>
        <v>0</v>
      </c>
      <c r="CT3000" s="76">
        <f>+BA3000+BG3000+BM3000+BS3000+BY3000+CE3000+CK3000+CQ3000</f>
        <v>0</v>
      </c>
      <c r="CU3000" s="76">
        <f>+CS3000-CT3000</f>
        <v>0</v>
      </c>
      <c r="CV3000" s="81">
        <f>+AE3000-AL3000-AT3000</f>
        <v>812.5</v>
      </c>
    </row>
    <row r="3001" spans="1:100" s="70" customFormat="1">
      <c r="A3001" s="70" t="s">
        <v>945</v>
      </c>
      <c r="B3001" s="71">
        <v>134</v>
      </c>
      <c r="C3001" s="72" t="s">
        <v>402</v>
      </c>
      <c r="D3001" s="72" t="s">
        <v>403</v>
      </c>
      <c r="E3001" s="71"/>
      <c r="F3001" s="71"/>
      <c r="G3001" s="71" t="s">
        <v>273</v>
      </c>
      <c r="H3001" s="71">
        <v>4</v>
      </c>
      <c r="I3001" s="73">
        <v>141.51</v>
      </c>
      <c r="J3001" s="73">
        <v>47170</v>
      </c>
      <c r="K3001" s="72">
        <v>0</v>
      </c>
      <c r="L3001" s="72" t="s">
        <v>41</v>
      </c>
      <c r="M3001" s="92" t="s">
        <v>14</v>
      </c>
      <c r="N3001" s="70" t="s">
        <v>190</v>
      </c>
      <c r="O3001" s="70" t="s">
        <v>944</v>
      </c>
      <c r="Q3001" s="89"/>
      <c r="S3001" s="70" t="s">
        <v>465</v>
      </c>
      <c r="T3001" s="88" t="s">
        <v>273</v>
      </c>
      <c r="U3001" s="88">
        <v>4</v>
      </c>
      <c r="V3001" s="87">
        <v>141.51</v>
      </c>
      <c r="W3001" s="87" t="s">
        <v>1017</v>
      </c>
      <c r="X3001" s="78">
        <v>45693</v>
      </c>
      <c r="Y3001" s="78">
        <v>45694</v>
      </c>
      <c r="Z3001" s="69" t="s">
        <v>1080</v>
      </c>
      <c r="AA3001" s="319">
        <v>47000</v>
      </c>
      <c r="AB3001" s="88">
        <v>49</v>
      </c>
      <c r="AC3001" s="88">
        <v>28</v>
      </c>
      <c r="AD3001" s="78">
        <v>46553</v>
      </c>
      <c r="AE3001" s="115">
        <v>812.5</v>
      </c>
      <c r="AF3001" s="115"/>
      <c r="AL3001" s="76"/>
      <c r="AM3001" s="76"/>
      <c r="AN3001" s="76"/>
      <c r="AO3001" s="76"/>
      <c r="AP3001" s="76"/>
      <c r="AQ3001" s="76"/>
      <c r="AR3001" s="76"/>
      <c r="AS3001" s="76"/>
      <c r="AT3001" s="76"/>
      <c r="AU3001" s="76"/>
      <c r="AV3001" s="76"/>
      <c r="BA3001" s="76"/>
      <c r="BB3001" s="76"/>
      <c r="CS3001" s="58">
        <f>+AL3001+AT3001</f>
        <v>0</v>
      </c>
      <c r="CT3001" s="76">
        <f>+BA3001+BG3001+BM3001+BS3001+BY3001+CE3001+CK3001+CQ3001</f>
        <v>0</v>
      </c>
      <c r="CU3001" s="76">
        <f>+CS3001-CT3001</f>
        <v>0</v>
      </c>
      <c r="CV3001" s="81">
        <f>+AE3001-AL3001-AT3001</f>
        <v>812.5</v>
      </c>
    </row>
    <row r="3002" spans="1:100" s="70" customFormat="1">
      <c r="A3002" s="70" t="s">
        <v>945</v>
      </c>
      <c r="B3002" s="71">
        <v>134</v>
      </c>
      <c r="C3002" s="72" t="s">
        <v>402</v>
      </c>
      <c r="D3002" s="72" t="s">
        <v>403</v>
      </c>
      <c r="E3002" s="71"/>
      <c r="F3002" s="71"/>
      <c r="G3002" s="71" t="s">
        <v>273</v>
      </c>
      <c r="H3002" s="71">
        <v>4</v>
      </c>
      <c r="I3002" s="73">
        <v>141.51</v>
      </c>
      <c r="J3002" s="73">
        <v>47170</v>
      </c>
      <c r="K3002" s="72">
        <v>0</v>
      </c>
      <c r="L3002" s="72" t="s">
        <v>41</v>
      </c>
      <c r="M3002" s="92" t="s">
        <v>14</v>
      </c>
      <c r="N3002" s="70" t="s">
        <v>190</v>
      </c>
      <c r="O3002" s="70" t="s">
        <v>944</v>
      </c>
      <c r="Q3002" s="89"/>
      <c r="S3002" s="70" t="s">
        <v>465</v>
      </c>
      <c r="T3002" s="88" t="s">
        <v>273</v>
      </c>
      <c r="U3002" s="88">
        <v>4</v>
      </c>
      <c r="V3002" s="87">
        <v>141.51</v>
      </c>
      <c r="W3002" s="87" t="s">
        <v>1017</v>
      </c>
      <c r="X3002" s="78">
        <v>45693</v>
      </c>
      <c r="Y3002" s="78">
        <v>45694</v>
      </c>
      <c r="Z3002" s="69" t="s">
        <v>1080</v>
      </c>
      <c r="AA3002" s="319">
        <v>47000</v>
      </c>
      <c r="AB3002" s="88">
        <v>49</v>
      </c>
      <c r="AC3002" s="88">
        <v>29</v>
      </c>
      <c r="AD3002" s="78">
        <v>46583</v>
      </c>
      <c r="AE3002" s="115">
        <v>812.5</v>
      </c>
      <c r="AF3002" s="115"/>
      <c r="AL3002" s="76"/>
      <c r="AM3002" s="76"/>
      <c r="AN3002" s="76"/>
      <c r="AO3002" s="76"/>
      <c r="AP3002" s="76"/>
      <c r="AQ3002" s="76"/>
      <c r="AR3002" s="76"/>
      <c r="AS3002" s="76"/>
      <c r="AT3002" s="76"/>
      <c r="AU3002" s="76"/>
      <c r="AV3002" s="76"/>
      <c r="BA3002" s="76"/>
      <c r="BB3002" s="76"/>
      <c r="CS3002" s="58">
        <f>+AL3002+AT3002</f>
        <v>0</v>
      </c>
      <c r="CT3002" s="76">
        <f>+BA3002+BG3002+BM3002+BS3002+BY3002+CE3002+CK3002+CQ3002</f>
        <v>0</v>
      </c>
      <c r="CU3002" s="76">
        <f>+CS3002-CT3002</f>
        <v>0</v>
      </c>
      <c r="CV3002" s="81">
        <f>+AE3002-AL3002-AT3002</f>
        <v>812.5</v>
      </c>
    </row>
    <row r="3003" spans="1:100" s="70" customFormat="1">
      <c r="A3003" s="70" t="s">
        <v>945</v>
      </c>
      <c r="B3003" s="71">
        <v>134</v>
      </c>
      <c r="C3003" s="72" t="s">
        <v>402</v>
      </c>
      <c r="D3003" s="72" t="s">
        <v>403</v>
      </c>
      <c r="E3003" s="71"/>
      <c r="F3003" s="71"/>
      <c r="G3003" s="71" t="s">
        <v>273</v>
      </c>
      <c r="H3003" s="71">
        <v>4</v>
      </c>
      <c r="I3003" s="73">
        <v>141.51</v>
      </c>
      <c r="J3003" s="73">
        <v>47170</v>
      </c>
      <c r="K3003" s="72">
        <v>0</v>
      </c>
      <c r="L3003" s="72" t="s">
        <v>41</v>
      </c>
      <c r="M3003" s="92" t="s">
        <v>14</v>
      </c>
      <c r="N3003" s="70" t="s">
        <v>190</v>
      </c>
      <c r="O3003" s="70" t="s">
        <v>944</v>
      </c>
      <c r="Q3003" s="89"/>
      <c r="S3003" s="70" t="s">
        <v>465</v>
      </c>
      <c r="T3003" s="88" t="s">
        <v>273</v>
      </c>
      <c r="U3003" s="88">
        <v>4</v>
      </c>
      <c r="V3003" s="87">
        <v>141.51</v>
      </c>
      <c r="W3003" s="87" t="s">
        <v>1017</v>
      </c>
      <c r="X3003" s="78">
        <v>45693</v>
      </c>
      <c r="Y3003" s="78">
        <v>45694</v>
      </c>
      <c r="Z3003" s="69" t="s">
        <v>1080</v>
      </c>
      <c r="AA3003" s="319">
        <v>47000</v>
      </c>
      <c r="AB3003" s="88">
        <v>49</v>
      </c>
      <c r="AC3003" s="88">
        <v>30</v>
      </c>
      <c r="AD3003" s="78">
        <v>46614</v>
      </c>
      <c r="AE3003" s="115">
        <v>812.5</v>
      </c>
      <c r="AF3003" s="115"/>
      <c r="AL3003" s="76"/>
      <c r="AM3003" s="76"/>
      <c r="AN3003" s="76"/>
      <c r="AO3003" s="76"/>
      <c r="AP3003" s="76"/>
      <c r="AQ3003" s="76"/>
      <c r="AR3003" s="76"/>
      <c r="AS3003" s="76"/>
      <c r="AT3003" s="76"/>
      <c r="AU3003" s="76"/>
      <c r="AV3003" s="76"/>
      <c r="BA3003" s="76"/>
      <c r="BB3003" s="76"/>
      <c r="CS3003" s="58">
        <f>+AL3003+AT3003</f>
        <v>0</v>
      </c>
      <c r="CT3003" s="76">
        <f>+BA3003+BG3003+BM3003+BS3003+BY3003+CE3003+CK3003+CQ3003</f>
        <v>0</v>
      </c>
      <c r="CU3003" s="76">
        <f>+CS3003-CT3003</f>
        <v>0</v>
      </c>
      <c r="CV3003" s="81">
        <f>+AE3003-AL3003-AT3003</f>
        <v>812.5</v>
      </c>
    </row>
    <row r="3004" spans="1:100" s="70" customFormat="1">
      <c r="A3004" s="70" t="s">
        <v>945</v>
      </c>
      <c r="B3004" s="71">
        <v>134</v>
      </c>
      <c r="C3004" s="72" t="s">
        <v>402</v>
      </c>
      <c r="D3004" s="72" t="s">
        <v>403</v>
      </c>
      <c r="E3004" s="71"/>
      <c r="F3004" s="71"/>
      <c r="G3004" s="71" t="s">
        <v>273</v>
      </c>
      <c r="H3004" s="71">
        <v>4</v>
      </c>
      <c r="I3004" s="73">
        <v>141.51</v>
      </c>
      <c r="J3004" s="73">
        <v>47170</v>
      </c>
      <c r="K3004" s="72">
        <v>0</v>
      </c>
      <c r="L3004" s="72" t="s">
        <v>41</v>
      </c>
      <c r="M3004" s="92" t="s">
        <v>14</v>
      </c>
      <c r="N3004" s="70" t="s">
        <v>190</v>
      </c>
      <c r="O3004" s="70" t="s">
        <v>944</v>
      </c>
      <c r="Q3004" s="89"/>
      <c r="S3004" s="70" t="s">
        <v>465</v>
      </c>
      <c r="T3004" s="88" t="s">
        <v>273</v>
      </c>
      <c r="U3004" s="88">
        <v>4</v>
      </c>
      <c r="V3004" s="87">
        <v>141.51</v>
      </c>
      <c r="W3004" s="87" t="s">
        <v>1017</v>
      </c>
      <c r="X3004" s="78">
        <v>45693</v>
      </c>
      <c r="Y3004" s="78">
        <v>45694</v>
      </c>
      <c r="Z3004" s="69" t="s">
        <v>1080</v>
      </c>
      <c r="AA3004" s="319">
        <v>47000</v>
      </c>
      <c r="AB3004" s="88">
        <v>49</v>
      </c>
      <c r="AC3004" s="88">
        <v>31</v>
      </c>
      <c r="AD3004" s="78">
        <v>46645</v>
      </c>
      <c r="AE3004" s="115">
        <v>812.5</v>
      </c>
      <c r="AF3004" s="115"/>
      <c r="AL3004" s="76"/>
      <c r="AM3004" s="76"/>
      <c r="AN3004" s="76"/>
      <c r="AO3004" s="76"/>
      <c r="AP3004" s="76"/>
      <c r="AQ3004" s="76"/>
      <c r="AR3004" s="76"/>
      <c r="AS3004" s="76"/>
      <c r="AT3004" s="76"/>
      <c r="AU3004" s="76"/>
      <c r="AV3004" s="76"/>
      <c r="BA3004" s="76"/>
      <c r="BB3004" s="76"/>
      <c r="CS3004" s="58">
        <f>+AL3004+AT3004</f>
        <v>0</v>
      </c>
      <c r="CT3004" s="76">
        <f>+BA3004+BG3004+BM3004+BS3004+BY3004+CE3004+CK3004+CQ3004</f>
        <v>0</v>
      </c>
      <c r="CU3004" s="76">
        <f>+CS3004-CT3004</f>
        <v>0</v>
      </c>
      <c r="CV3004" s="81">
        <f>+AE3004-AL3004-AT3004</f>
        <v>812.5</v>
      </c>
    </row>
    <row r="3005" spans="1:100" s="70" customFormat="1">
      <c r="A3005" s="70" t="s">
        <v>945</v>
      </c>
      <c r="B3005" s="71">
        <v>134</v>
      </c>
      <c r="C3005" s="72" t="s">
        <v>402</v>
      </c>
      <c r="D3005" s="72" t="s">
        <v>403</v>
      </c>
      <c r="E3005" s="71"/>
      <c r="F3005" s="71"/>
      <c r="G3005" s="71" t="s">
        <v>273</v>
      </c>
      <c r="H3005" s="71">
        <v>4</v>
      </c>
      <c r="I3005" s="73">
        <v>141.51</v>
      </c>
      <c r="J3005" s="73">
        <v>47170</v>
      </c>
      <c r="K3005" s="72">
        <v>0</v>
      </c>
      <c r="L3005" s="72" t="s">
        <v>41</v>
      </c>
      <c r="M3005" s="92" t="s">
        <v>14</v>
      </c>
      <c r="N3005" s="70" t="s">
        <v>190</v>
      </c>
      <c r="O3005" s="70" t="s">
        <v>944</v>
      </c>
      <c r="Q3005" s="89"/>
      <c r="S3005" s="70" t="s">
        <v>465</v>
      </c>
      <c r="T3005" s="88" t="s">
        <v>273</v>
      </c>
      <c r="U3005" s="88">
        <v>4</v>
      </c>
      <c r="V3005" s="87">
        <v>141.51</v>
      </c>
      <c r="W3005" s="87" t="s">
        <v>1017</v>
      </c>
      <c r="X3005" s="78">
        <v>45693</v>
      </c>
      <c r="Y3005" s="78">
        <v>45694</v>
      </c>
      <c r="Z3005" s="69" t="s">
        <v>1080</v>
      </c>
      <c r="AA3005" s="319">
        <v>47000</v>
      </c>
      <c r="AB3005" s="88">
        <v>49</v>
      </c>
      <c r="AC3005" s="88">
        <v>32</v>
      </c>
      <c r="AD3005" s="78">
        <v>46675</v>
      </c>
      <c r="AE3005" s="115">
        <v>812.5</v>
      </c>
      <c r="AF3005" s="115"/>
      <c r="AL3005" s="76"/>
      <c r="AM3005" s="76"/>
      <c r="AN3005" s="76"/>
      <c r="AO3005" s="76"/>
      <c r="AP3005" s="76"/>
      <c r="AQ3005" s="76"/>
      <c r="AR3005" s="76"/>
      <c r="AS3005" s="76"/>
      <c r="AT3005" s="76"/>
      <c r="AU3005" s="76"/>
      <c r="AV3005" s="76"/>
      <c r="BA3005" s="76"/>
      <c r="BB3005" s="76"/>
      <c r="CS3005" s="58">
        <f>+AL3005+AT3005</f>
        <v>0</v>
      </c>
      <c r="CT3005" s="76">
        <f>+BA3005+BG3005+BM3005+BS3005+BY3005+CE3005+CK3005+CQ3005</f>
        <v>0</v>
      </c>
      <c r="CU3005" s="76">
        <f>+CS3005-CT3005</f>
        <v>0</v>
      </c>
      <c r="CV3005" s="81">
        <f>+AE3005-AL3005-AT3005</f>
        <v>812.5</v>
      </c>
    </row>
    <row r="3006" spans="1:100" s="70" customFormat="1">
      <c r="A3006" s="70" t="s">
        <v>945</v>
      </c>
      <c r="B3006" s="71">
        <v>134</v>
      </c>
      <c r="C3006" s="72" t="s">
        <v>402</v>
      </c>
      <c r="D3006" s="72" t="s">
        <v>403</v>
      </c>
      <c r="E3006" s="71"/>
      <c r="F3006" s="71"/>
      <c r="G3006" s="71" t="s">
        <v>273</v>
      </c>
      <c r="H3006" s="71">
        <v>4</v>
      </c>
      <c r="I3006" s="73">
        <v>141.51</v>
      </c>
      <c r="J3006" s="73">
        <v>47170</v>
      </c>
      <c r="K3006" s="72">
        <v>0</v>
      </c>
      <c r="L3006" s="72" t="s">
        <v>41</v>
      </c>
      <c r="M3006" s="92" t="s">
        <v>14</v>
      </c>
      <c r="N3006" s="70" t="s">
        <v>190</v>
      </c>
      <c r="O3006" s="70" t="s">
        <v>944</v>
      </c>
      <c r="Q3006" s="89"/>
      <c r="S3006" s="70" t="s">
        <v>465</v>
      </c>
      <c r="T3006" s="88" t="s">
        <v>273</v>
      </c>
      <c r="U3006" s="88">
        <v>4</v>
      </c>
      <c r="V3006" s="87">
        <v>141.51</v>
      </c>
      <c r="W3006" s="87" t="s">
        <v>1017</v>
      </c>
      <c r="X3006" s="78">
        <v>45693</v>
      </c>
      <c r="Y3006" s="78">
        <v>45694</v>
      </c>
      <c r="Z3006" s="69" t="s">
        <v>1080</v>
      </c>
      <c r="AA3006" s="319">
        <v>47000</v>
      </c>
      <c r="AB3006" s="88">
        <v>49</v>
      </c>
      <c r="AC3006" s="88">
        <v>33</v>
      </c>
      <c r="AD3006" s="78">
        <v>46706</v>
      </c>
      <c r="AE3006" s="115">
        <v>812.5</v>
      </c>
      <c r="AF3006" s="115"/>
      <c r="AL3006" s="76"/>
      <c r="AM3006" s="76"/>
      <c r="AN3006" s="76"/>
      <c r="AO3006" s="76"/>
      <c r="AP3006" s="76"/>
      <c r="AQ3006" s="76"/>
      <c r="AR3006" s="76"/>
      <c r="AS3006" s="76"/>
      <c r="AT3006" s="76"/>
      <c r="AU3006" s="76"/>
      <c r="AV3006" s="76"/>
      <c r="BA3006" s="76"/>
      <c r="BB3006" s="76"/>
      <c r="CS3006" s="58">
        <f>+AL3006+AT3006</f>
        <v>0</v>
      </c>
      <c r="CT3006" s="76">
        <f>+BA3006+BG3006+BM3006+BS3006+BY3006+CE3006+CK3006+CQ3006</f>
        <v>0</v>
      </c>
      <c r="CU3006" s="76">
        <f>+CS3006-CT3006</f>
        <v>0</v>
      </c>
      <c r="CV3006" s="81">
        <f>+AE3006-AL3006-AT3006</f>
        <v>812.5</v>
      </c>
    </row>
    <row r="3007" spans="1:100" s="70" customFormat="1">
      <c r="A3007" s="70" t="s">
        <v>945</v>
      </c>
      <c r="B3007" s="71">
        <v>134</v>
      </c>
      <c r="C3007" s="72" t="s">
        <v>402</v>
      </c>
      <c r="D3007" s="72" t="s">
        <v>403</v>
      </c>
      <c r="E3007" s="71"/>
      <c r="F3007" s="71"/>
      <c r="G3007" s="71" t="s">
        <v>273</v>
      </c>
      <c r="H3007" s="71">
        <v>4</v>
      </c>
      <c r="I3007" s="73">
        <v>141.51</v>
      </c>
      <c r="J3007" s="73">
        <v>47170</v>
      </c>
      <c r="K3007" s="72">
        <v>0</v>
      </c>
      <c r="L3007" s="72" t="s">
        <v>41</v>
      </c>
      <c r="M3007" s="92" t="s">
        <v>14</v>
      </c>
      <c r="N3007" s="70" t="s">
        <v>190</v>
      </c>
      <c r="O3007" s="70" t="s">
        <v>944</v>
      </c>
      <c r="Q3007" s="89"/>
      <c r="S3007" s="70" t="s">
        <v>465</v>
      </c>
      <c r="T3007" s="88" t="s">
        <v>273</v>
      </c>
      <c r="U3007" s="88">
        <v>4</v>
      </c>
      <c r="V3007" s="87">
        <v>141.51</v>
      </c>
      <c r="W3007" s="87" t="s">
        <v>1017</v>
      </c>
      <c r="X3007" s="78">
        <v>45693</v>
      </c>
      <c r="Y3007" s="78">
        <v>45694</v>
      </c>
      <c r="Z3007" s="69" t="s">
        <v>1080</v>
      </c>
      <c r="AA3007" s="319">
        <v>47000</v>
      </c>
      <c r="AB3007" s="88">
        <v>49</v>
      </c>
      <c r="AC3007" s="88">
        <v>34</v>
      </c>
      <c r="AD3007" s="78">
        <v>46736</v>
      </c>
      <c r="AE3007" s="115">
        <v>812.5</v>
      </c>
      <c r="AF3007" s="115"/>
      <c r="AL3007" s="76"/>
      <c r="AM3007" s="76"/>
      <c r="AN3007" s="76"/>
      <c r="AO3007" s="76"/>
      <c r="AP3007" s="76"/>
      <c r="AQ3007" s="76"/>
      <c r="AR3007" s="76"/>
      <c r="AS3007" s="76"/>
      <c r="AT3007" s="76"/>
      <c r="AU3007" s="76"/>
      <c r="AV3007" s="76"/>
      <c r="BA3007" s="76"/>
      <c r="BB3007" s="76"/>
      <c r="CS3007" s="58">
        <f>+AL3007+AT3007</f>
        <v>0</v>
      </c>
      <c r="CT3007" s="76">
        <f>+BA3007+BG3007+BM3007+BS3007+BY3007+CE3007+CK3007+CQ3007</f>
        <v>0</v>
      </c>
      <c r="CU3007" s="76">
        <f>+CS3007-CT3007</f>
        <v>0</v>
      </c>
      <c r="CV3007" s="81">
        <f>+AE3007-AL3007-AT3007</f>
        <v>812.5</v>
      </c>
    </row>
    <row r="3008" spans="1:100" s="70" customFormat="1">
      <c r="A3008" s="70" t="s">
        <v>945</v>
      </c>
      <c r="B3008" s="71">
        <v>134</v>
      </c>
      <c r="C3008" s="72" t="s">
        <v>402</v>
      </c>
      <c r="D3008" s="72" t="s">
        <v>403</v>
      </c>
      <c r="E3008" s="71"/>
      <c r="F3008" s="71"/>
      <c r="G3008" s="71" t="s">
        <v>273</v>
      </c>
      <c r="H3008" s="71">
        <v>4</v>
      </c>
      <c r="I3008" s="73">
        <v>141.51</v>
      </c>
      <c r="J3008" s="73">
        <v>47170</v>
      </c>
      <c r="K3008" s="72">
        <v>0</v>
      </c>
      <c r="L3008" s="72" t="s">
        <v>41</v>
      </c>
      <c r="M3008" s="92" t="s">
        <v>14</v>
      </c>
      <c r="N3008" s="70" t="s">
        <v>190</v>
      </c>
      <c r="O3008" s="70" t="s">
        <v>944</v>
      </c>
      <c r="Q3008" s="89"/>
      <c r="S3008" s="70" t="s">
        <v>465</v>
      </c>
      <c r="T3008" s="88" t="s">
        <v>273</v>
      </c>
      <c r="U3008" s="88">
        <v>4</v>
      </c>
      <c r="V3008" s="87">
        <v>141.51</v>
      </c>
      <c r="W3008" s="87" t="s">
        <v>1017</v>
      </c>
      <c r="X3008" s="78">
        <v>45693</v>
      </c>
      <c r="Y3008" s="78">
        <v>45694</v>
      </c>
      <c r="Z3008" s="69" t="s">
        <v>1080</v>
      </c>
      <c r="AA3008" s="319">
        <v>47000</v>
      </c>
      <c r="AB3008" s="88">
        <v>49</v>
      </c>
      <c r="AC3008" s="88">
        <v>35</v>
      </c>
      <c r="AD3008" s="78">
        <v>46767</v>
      </c>
      <c r="AE3008" s="115">
        <v>812.5</v>
      </c>
      <c r="AF3008" s="115"/>
      <c r="AL3008" s="76"/>
      <c r="AM3008" s="76"/>
      <c r="AN3008" s="76"/>
      <c r="AO3008" s="76"/>
      <c r="AP3008" s="76"/>
      <c r="AQ3008" s="76"/>
      <c r="AR3008" s="76"/>
      <c r="AS3008" s="76"/>
      <c r="AT3008" s="76"/>
      <c r="AU3008" s="76"/>
      <c r="AV3008" s="76"/>
      <c r="BA3008" s="76"/>
      <c r="BB3008" s="76"/>
      <c r="CS3008" s="58">
        <f>+AL3008+AT3008</f>
        <v>0</v>
      </c>
      <c r="CT3008" s="76">
        <f>+BA3008+BG3008+BM3008+BS3008+BY3008+CE3008+CK3008+CQ3008</f>
        <v>0</v>
      </c>
      <c r="CU3008" s="76">
        <f>+CS3008-CT3008</f>
        <v>0</v>
      </c>
      <c r="CV3008" s="81">
        <f>+AE3008-AL3008-AT3008</f>
        <v>812.5</v>
      </c>
    </row>
    <row r="3009" spans="1:100" s="70" customFormat="1">
      <c r="A3009" s="70" t="s">
        <v>945</v>
      </c>
      <c r="B3009" s="71">
        <v>134</v>
      </c>
      <c r="C3009" s="72" t="s">
        <v>402</v>
      </c>
      <c r="D3009" s="72" t="s">
        <v>403</v>
      </c>
      <c r="E3009" s="71"/>
      <c r="F3009" s="71"/>
      <c r="G3009" s="71" t="s">
        <v>273</v>
      </c>
      <c r="H3009" s="71">
        <v>4</v>
      </c>
      <c r="I3009" s="73">
        <v>141.51</v>
      </c>
      <c r="J3009" s="73">
        <v>47170</v>
      </c>
      <c r="K3009" s="72">
        <v>0</v>
      </c>
      <c r="L3009" s="72" t="s">
        <v>41</v>
      </c>
      <c r="M3009" s="92" t="s">
        <v>14</v>
      </c>
      <c r="N3009" s="70" t="s">
        <v>190</v>
      </c>
      <c r="O3009" s="70" t="s">
        <v>944</v>
      </c>
      <c r="Q3009" s="89"/>
      <c r="S3009" s="70" t="s">
        <v>465</v>
      </c>
      <c r="T3009" s="88" t="s">
        <v>273</v>
      </c>
      <c r="U3009" s="88">
        <v>4</v>
      </c>
      <c r="V3009" s="87">
        <v>141.51</v>
      </c>
      <c r="W3009" s="87" t="s">
        <v>1017</v>
      </c>
      <c r="X3009" s="78">
        <v>45693</v>
      </c>
      <c r="Y3009" s="78">
        <v>45694</v>
      </c>
      <c r="Z3009" s="69" t="s">
        <v>1080</v>
      </c>
      <c r="AA3009" s="319">
        <v>47000</v>
      </c>
      <c r="AB3009" s="88">
        <v>49</v>
      </c>
      <c r="AC3009" s="88">
        <v>36</v>
      </c>
      <c r="AD3009" s="78">
        <v>46798</v>
      </c>
      <c r="AE3009" s="115">
        <v>812.5</v>
      </c>
      <c r="AF3009" s="115"/>
      <c r="AL3009" s="76"/>
      <c r="AM3009" s="76"/>
      <c r="AN3009" s="76"/>
      <c r="AO3009" s="76"/>
      <c r="AP3009" s="76"/>
      <c r="AQ3009" s="76"/>
      <c r="AR3009" s="76"/>
      <c r="AS3009" s="76"/>
      <c r="AT3009" s="76"/>
      <c r="AU3009" s="76"/>
      <c r="AV3009" s="76"/>
      <c r="BA3009" s="76"/>
      <c r="BB3009" s="76"/>
      <c r="CS3009" s="58">
        <f>+AL3009+AT3009</f>
        <v>0</v>
      </c>
      <c r="CT3009" s="76">
        <f>+BA3009+BG3009+BM3009+BS3009+BY3009+CE3009+CK3009+CQ3009</f>
        <v>0</v>
      </c>
      <c r="CU3009" s="76">
        <f>+CS3009-CT3009</f>
        <v>0</v>
      </c>
      <c r="CV3009" s="81">
        <f>+AE3009-AL3009-AT3009</f>
        <v>812.5</v>
      </c>
    </row>
    <row r="3010" spans="1:100" s="70" customFormat="1">
      <c r="A3010" s="70" t="s">
        <v>945</v>
      </c>
      <c r="B3010" s="71">
        <v>134</v>
      </c>
      <c r="C3010" s="72" t="s">
        <v>402</v>
      </c>
      <c r="D3010" s="72" t="s">
        <v>403</v>
      </c>
      <c r="E3010" s="71"/>
      <c r="F3010" s="71"/>
      <c r="G3010" s="71" t="s">
        <v>273</v>
      </c>
      <c r="H3010" s="71">
        <v>4</v>
      </c>
      <c r="I3010" s="73">
        <v>141.51</v>
      </c>
      <c r="J3010" s="73">
        <v>47170</v>
      </c>
      <c r="K3010" s="72">
        <v>0</v>
      </c>
      <c r="L3010" s="72" t="s">
        <v>41</v>
      </c>
      <c r="M3010" s="92" t="s">
        <v>14</v>
      </c>
      <c r="N3010" s="70" t="s">
        <v>190</v>
      </c>
      <c r="O3010" s="70" t="s">
        <v>944</v>
      </c>
      <c r="Q3010" s="89"/>
      <c r="S3010" s="70" t="s">
        <v>465</v>
      </c>
      <c r="T3010" s="88" t="s">
        <v>273</v>
      </c>
      <c r="U3010" s="88">
        <v>4</v>
      </c>
      <c r="V3010" s="87">
        <v>141.51</v>
      </c>
      <c r="W3010" s="87" t="s">
        <v>1017</v>
      </c>
      <c r="X3010" s="78">
        <v>45693</v>
      </c>
      <c r="Y3010" s="78">
        <v>45694</v>
      </c>
      <c r="Z3010" s="69" t="s">
        <v>1080</v>
      </c>
      <c r="AA3010" s="319">
        <v>47000</v>
      </c>
      <c r="AB3010" s="88">
        <v>49</v>
      </c>
      <c r="AC3010" s="88">
        <v>37</v>
      </c>
      <c r="AD3010" s="78">
        <v>46827</v>
      </c>
      <c r="AE3010" s="115">
        <v>812.5</v>
      </c>
      <c r="AF3010" s="115"/>
      <c r="AL3010" s="76"/>
      <c r="AM3010" s="76"/>
      <c r="AN3010" s="76"/>
      <c r="AO3010" s="76"/>
      <c r="AP3010" s="76"/>
      <c r="AQ3010" s="76"/>
      <c r="AR3010" s="76"/>
      <c r="AS3010" s="76"/>
      <c r="AT3010" s="76"/>
      <c r="AU3010" s="76"/>
      <c r="AV3010" s="76"/>
      <c r="BA3010" s="76"/>
      <c r="BB3010" s="76"/>
      <c r="CS3010" s="58">
        <f>+AL3010+AT3010</f>
        <v>0</v>
      </c>
      <c r="CT3010" s="76">
        <f>+BA3010+BG3010+BM3010+BS3010+BY3010+CE3010+CK3010+CQ3010</f>
        <v>0</v>
      </c>
      <c r="CU3010" s="76">
        <f>+CS3010-CT3010</f>
        <v>0</v>
      </c>
      <c r="CV3010" s="81">
        <f>+AE3010-AL3010-AT3010</f>
        <v>812.5</v>
      </c>
    </row>
    <row r="3011" spans="1:100" s="70" customFormat="1">
      <c r="A3011" s="70" t="s">
        <v>945</v>
      </c>
      <c r="B3011" s="71">
        <v>134</v>
      </c>
      <c r="C3011" s="72" t="s">
        <v>402</v>
      </c>
      <c r="D3011" s="72" t="s">
        <v>403</v>
      </c>
      <c r="E3011" s="71"/>
      <c r="F3011" s="71"/>
      <c r="G3011" s="71" t="s">
        <v>273</v>
      </c>
      <c r="H3011" s="71">
        <v>4</v>
      </c>
      <c r="I3011" s="73">
        <v>141.51</v>
      </c>
      <c r="J3011" s="73">
        <v>47170</v>
      </c>
      <c r="K3011" s="72">
        <v>0</v>
      </c>
      <c r="L3011" s="72" t="s">
        <v>41</v>
      </c>
      <c r="M3011" s="92" t="s">
        <v>14</v>
      </c>
      <c r="N3011" s="70" t="s">
        <v>190</v>
      </c>
      <c r="O3011" s="70" t="s">
        <v>944</v>
      </c>
      <c r="Q3011" s="89"/>
      <c r="S3011" s="70" t="s">
        <v>465</v>
      </c>
      <c r="T3011" s="88" t="s">
        <v>273</v>
      </c>
      <c r="U3011" s="88">
        <v>4</v>
      </c>
      <c r="V3011" s="87">
        <v>141.51</v>
      </c>
      <c r="W3011" s="87" t="s">
        <v>1017</v>
      </c>
      <c r="X3011" s="78">
        <v>45693</v>
      </c>
      <c r="Y3011" s="78">
        <v>45694</v>
      </c>
      <c r="Z3011" s="69" t="s">
        <v>1080</v>
      </c>
      <c r="AA3011" s="319">
        <v>47000</v>
      </c>
      <c r="AB3011" s="88">
        <v>49</v>
      </c>
      <c r="AC3011" s="88">
        <v>38</v>
      </c>
      <c r="AD3011" s="78">
        <v>46858</v>
      </c>
      <c r="AE3011" s="115">
        <v>812.5</v>
      </c>
      <c r="AF3011" s="115"/>
      <c r="AL3011" s="76"/>
      <c r="AM3011" s="76"/>
      <c r="AN3011" s="76"/>
      <c r="AO3011" s="76"/>
      <c r="AP3011" s="76"/>
      <c r="AQ3011" s="76"/>
      <c r="AR3011" s="76"/>
      <c r="AS3011" s="76"/>
      <c r="AT3011" s="76"/>
      <c r="AU3011" s="76"/>
      <c r="AV3011" s="76"/>
      <c r="BA3011" s="76"/>
      <c r="BB3011" s="76"/>
      <c r="CS3011" s="58">
        <f>+AL3011+AT3011</f>
        <v>0</v>
      </c>
      <c r="CT3011" s="76">
        <f>+BA3011+BG3011+BM3011+BS3011+BY3011+CE3011+CK3011+CQ3011</f>
        <v>0</v>
      </c>
      <c r="CU3011" s="76">
        <f>+CS3011-CT3011</f>
        <v>0</v>
      </c>
      <c r="CV3011" s="81">
        <f>+AE3011-AL3011-AT3011</f>
        <v>812.5</v>
      </c>
    </row>
    <row r="3012" spans="1:100" s="70" customFormat="1">
      <c r="A3012" s="70" t="s">
        <v>945</v>
      </c>
      <c r="B3012" s="71">
        <v>134</v>
      </c>
      <c r="C3012" s="72" t="s">
        <v>402</v>
      </c>
      <c r="D3012" s="72" t="s">
        <v>403</v>
      </c>
      <c r="E3012" s="71"/>
      <c r="F3012" s="71"/>
      <c r="G3012" s="71" t="s">
        <v>273</v>
      </c>
      <c r="H3012" s="71">
        <v>4</v>
      </c>
      <c r="I3012" s="73">
        <v>141.51</v>
      </c>
      <c r="J3012" s="73">
        <v>47170</v>
      </c>
      <c r="K3012" s="72">
        <v>0</v>
      </c>
      <c r="L3012" s="72" t="s">
        <v>41</v>
      </c>
      <c r="M3012" s="92" t="s">
        <v>14</v>
      </c>
      <c r="N3012" s="70" t="s">
        <v>190</v>
      </c>
      <c r="O3012" s="70" t="s">
        <v>944</v>
      </c>
      <c r="Q3012" s="89"/>
      <c r="S3012" s="70" t="s">
        <v>465</v>
      </c>
      <c r="T3012" s="88" t="s">
        <v>273</v>
      </c>
      <c r="U3012" s="88">
        <v>4</v>
      </c>
      <c r="V3012" s="87">
        <v>141.51</v>
      </c>
      <c r="W3012" s="87" t="s">
        <v>1017</v>
      </c>
      <c r="X3012" s="78">
        <v>45693</v>
      </c>
      <c r="Y3012" s="78">
        <v>45694</v>
      </c>
      <c r="Z3012" s="69" t="s">
        <v>1080</v>
      </c>
      <c r="AA3012" s="319">
        <v>47000</v>
      </c>
      <c r="AB3012" s="88">
        <v>49</v>
      </c>
      <c r="AC3012" s="88">
        <v>39</v>
      </c>
      <c r="AD3012" s="78">
        <v>46888</v>
      </c>
      <c r="AE3012" s="115">
        <v>812.5</v>
      </c>
      <c r="AF3012" s="115"/>
      <c r="AL3012" s="76"/>
      <c r="AM3012" s="76"/>
      <c r="AN3012" s="76"/>
      <c r="AO3012" s="76"/>
      <c r="AP3012" s="76"/>
      <c r="AQ3012" s="76"/>
      <c r="AR3012" s="76"/>
      <c r="AS3012" s="76"/>
      <c r="AT3012" s="76"/>
      <c r="AU3012" s="76"/>
      <c r="AV3012" s="76"/>
      <c r="BA3012" s="76"/>
      <c r="BB3012" s="76"/>
      <c r="CS3012" s="58">
        <f>+AL3012+AT3012</f>
        <v>0</v>
      </c>
      <c r="CT3012" s="76">
        <f>+BA3012+BG3012+BM3012+BS3012+BY3012+CE3012+CK3012+CQ3012</f>
        <v>0</v>
      </c>
      <c r="CU3012" s="76">
        <f>+CS3012-CT3012</f>
        <v>0</v>
      </c>
      <c r="CV3012" s="81">
        <f>+AE3012-AL3012-AT3012</f>
        <v>812.5</v>
      </c>
    </row>
    <row r="3013" spans="1:100" s="70" customFormat="1">
      <c r="A3013" s="70" t="s">
        <v>945</v>
      </c>
      <c r="B3013" s="71">
        <v>134</v>
      </c>
      <c r="C3013" s="72" t="s">
        <v>402</v>
      </c>
      <c r="D3013" s="72" t="s">
        <v>403</v>
      </c>
      <c r="E3013" s="71"/>
      <c r="F3013" s="71"/>
      <c r="G3013" s="71" t="s">
        <v>273</v>
      </c>
      <c r="H3013" s="71">
        <v>4</v>
      </c>
      <c r="I3013" s="73">
        <v>141.51</v>
      </c>
      <c r="J3013" s="73">
        <v>47170</v>
      </c>
      <c r="K3013" s="72">
        <v>0</v>
      </c>
      <c r="L3013" s="72" t="s">
        <v>41</v>
      </c>
      <c r="M3013" s="92" t="s">
        <v>14</v>
      </c>
      <c r="N3013" s="70" t="s">
        <v>190</v>
      </c>
      <c r="O3013" s="70" t="s">
        <v>944</v>
      </c>
      <c r="Q3013" s="89"/>
      <c r="S3013" s="70" t="s">
        <v>465</v>
      </c>
      <c r="T3013" s="88" t="s">
        <v>273</v>
      </c>
      <c r="U3013" s="88">
        <v>4</v>
      </c>
      <c r="V3013" s="87">
        <v>141.51</v>
      </c>
      <c r="W3013" s="87" t="s">
        <v>1017</v>
      </c>
      <c r="X3013" s="78">
        <v>45693</v>
      </c>
      <c r="Y3013" s="78">
        <v>45694</v>
      </c>
      <c r="Z3013" s="69" t="s">
        <v>1080</v>
      </c>
      <c r="AA3013" s="319">
        <v>47000</v>
      </c>
      <c r="AB3013" s="88">
        <v>49</v>
      </c>
      <c r="AC3013" s="88">
        <v>40</v>
      </c>
      <c r="AD3013" s="78">
        <v>46919</v>
      </c>
      <c r="AE3013" s="115">
        <v>812.5</v>
      </c>
      <c r="AF3013" s="115"/>
      <c r="AL3013" s="76"/>
      <c r="AM3013" s="76"/>
      <c r="AN3013" s="76"/>
      <c r="AO3013" s="76"/>
      <c r="AP3013" s="76"/>
      <c r="AQ3013" s="76"/>
      <c r="AR3013" s="76"/>
      <c r="AS3013" s="76"/>
      <c r="AT3013" s="76"/>
      <c r="AU3013" s="76"/>
      <c r="AV3013" s="76"/>
      <c r="BA3013" s="76"/>
      <c r="BB3013" s="76"/>
      <c r="CS3013" s="58">
        <f>+AL3013+AT3013</f>
        <v>0</v>
      </c>
      <c r="CT3013" s="76">
        <f>+BA3013+BG3013+BM3013+BS3013+BY3013+CE3013+CK3013+CQ3013</f>
        <v>0</v>
      </c>
      <c r="CU3013" s="76">
        <f>+CS3013-CT3013</f>
        <v>0</v>
      </c>
      <c r="CV3013" s="81">
        <f>+AE3013-AL3013-AT3013</f>
        <v>812.5</v>
      </c>
    </row>
    <row r="3014" spans="1:100" s="70" customFormat="1">
      <c r="A3014" s="70" t="s">
        <v>945</v>
      </c>
      <c r="B3014" s="71">
        <v>134</v>
      </c>
      <c r="C3014" s="72" t="s">
        <v>402</v>
      </c>
      <c r="D3014" s="72" t="s">
        <v>403</v>
      </c>
      <c r="E3014" s="71"/>
      <c r="F3014" s="71"/>
      <c r="G3014" s="71" t="s">
        <v>273</v>
      </c>
      <c r="H3014" s="71">
        <v>4</v>
      </c>
      <c r="I3014" s="73">
        <v>141.51</v>
      </c>
      <c r="J3014" s="73">
        <v>47170</v>
      </c>
      <c r="K3014" s="72">
        <v>0</v>
      </c>
      <c r="L3014" s="72" t="s">
        <v>41</v>
      </c>
      <c r="M3014" s="92" t="s">
        <v>14</v>
      </c>
      <c r="N3014" s="70" t="s">
        <v>190</v>
      </c>
      <c r="O3014" s="70" t="s">
        <v>944</v>
      </c>
      <c r="Q3014" s="89"/>
      <c r="S3014" s="70" t="s">
        <v>465</v>
      </c>
      <c r="T3014" s="88" t="s">
        <v>273</v>
      </c>
      <c r="U3014" s="88">
        <v>4</v>
      </c>
      <c r="V3014" s="87">
        <v>141.51</v>
      </c>
      <c r="W3014" s="87" t="s">
        <v>1017</v>
      </c>
      <c r="X3014" s="78">
        <v>45693</v>
      </c>
      <c r="Y3014" s="78">
        <v>45694</v>
      </c>
      <c r="Z3014" s="69" t="s">
        <v>1080</v>
      </c>
      <c r="AA3014" s="319">
        <v>47000</v>
      </c>
      <c r="AB3014" s="88">
        <v>49</v>
      </c>
      <c r="AC3014" s="88">
        <v>41</v>
      </c>
      <c r="AD3014" s="78">
        <v>46949</v>
      </c>
      <c r="AE3014" s="115">
        <v>812.5</v>
      </c>
      <c r="AF3014" s="115"/>
      <c r="AL3014" s="76"/>
      <c r="AM3014" s="76"/>
      <c r="AN3014" s="76"/>
      <c r="AO3014" s="76"/>
      <c r="AP3014" s="76"/>
      <c r="AQ3014" s="76"/>
      <c r="AR3014" s="76"/>
      <c r="AS3014" s="76"/>
      <c r="AT3014" s="76"/>
      <c r="AU3014" s="76"/>
      <c r="AV3014" s="76"/>
      <c r="BA3014" s="76"/>
      <c r="BB3014" s="76"/>
      <c r="CS3014" s="58">
        <f>+AL3014+AT3014</f>
        <v>0</v>
      </c>
      <c r="CT3014" s="76">
        <f>+BA3014+BG3014+BM3014+BS3014+BY3014+CE3014+CK3014+CQ3014</f>
        <v>0</v>
      </c>
      <c r="CU3014" s="76">
        <f>+CS3014-CT3014</f>
        <v>0</v>
      </c>
      <c r="CV3014" s="81">
        <f>+AE3014-AL3014-AT3014</f>
        <v>812.5</v>
      </c>
    </row>
    <row r="3015" spans="1:100" s="70" customFormat="1">
      <c r="A3015" s="70" t="s">
        <v>945</v>
      </c>
      <c r="B3015" s="71">
        <v>134</v>
      </c>
      <c r="C3015" s="72" t="s">
        <v>402</v>
      </c>
      <c r="D3015" s="72" t="s">
        <v>403</v>
      </c>
      <c r="E3015" s="71"/>
      <c r="F3015" s="71"/>
      <c r="G3015" s="71" t="s">
        <v>273</v>
      </c>
      <c r="H3015" s="71">
        <v>4</v>
      </c>
      <c r="I3015" s="73">
        <v>141.51</v>
      </c>
      <c r="J3015" s="73">
        <v>47170</v>
      </c>
      <c r="K3015" s="72">
        <v>0</v>
      </c>
      <c r="L3015" s="72" t="s">
        <v>41</v>
      </c>
      <c r="M3015" s="92" t="s">
        <v>14</v>
      </c>
      <c r="N3015" s="70" t="s">
        <v>190</v>
      </c>
      <c r="O3015" s="70" t="s">
        <v>944</v>
      </c>
      <c r="Q3015" s="89"/>
      <c r="S3015" s="70" t="s">
        <v>465</v>
      </c>
      <c r="T3015" s="88" t="s">
        <v>273</v>
      </c>
      <c r="U3015" s="88">
        <v>4</v>
      </c>
      <c r="V3015" s="87">
        <v>141.51</v>
      </c>
      <c r="W3015" s="87" t="s">
        <v>1017</v>
      </c>
      <c r="X3015" s="78">
        <v>45693</v>
      </c>
      <c r="Y3015" s="78">
        <v>45694</v>
      </c>
      <c r="Z3015" s="69" t="s">
        <v>1080</v>
      </c>
      <c r="AA3015" s="319">
        <v>47000</v>
      </c>
      <c r="AB3015" s="88">
        <v>49</v>
      </c>
      <c r="AC3015" s="88">
        <v>42</v>
      </c>
      <c r="AD3015" s="78">
        <v>46980</v>
      </c>
      <c r="AE3015" s="115">
        <v>812.5</v>
      </c>
      <c r="AF3015" s="115"/>
      <c r="AL3015" s="76"/>
      <c r="AM3015" s="76"/>
      <c r="AN3015" s="76"/>
      <c r="AO3015" s="76"/>
      <c r="AP3015" s="76"/>
      <c r="AQ3015" s="76"/>
      <c r="AR3015" s="76"/>
      <c r="AS3015" s="76"/>
      <c r="AT3015" s="76"/>
      <c r="AU3015" s="76"/>
      <c r="AV3015" s="76"/>
      <c r="BA3015" s="76"/>
      <c r="BB3015" s="76"/>
      <c r="CS3015" s="58">
        <f>+AL3015+AT3015</f>
        <v>0</v>
      </c>
      <c r="CT3015" s="76">
        <f>+BA3015+BG3015+BM3015+BS3015+BY3015+CE3015+CK3015+CQ3015</f>
        <v>0</v>
      </c>
      <c r="CU3015" s="76">
        <f>+CS3015-CT3015</f>
        <v>0</v>
      </c>
      <c r="CV3015" s="81">
        <f>+AE3015-AL3015-AT3015</f>
        <v>812.5</v>
      </c>
    </row>
    <row r="3016" spans="1:100" s="70" customFormat="1">
      <c r="A3016" s="70" t="s">
        <v>945</v>
      </c>
      <c r="B3016" s="71">
        <v>134</v>
      </c>
      <c r="C3016" s="72" t="s">
        <v>402</v>
      </c>
      <c r="D3016" s="72" t="s">
        <v>403</v>
      </c>
      <c r="E3016" s="71"/>
      <c r="F3016" s="71"/>
      <c r="G3016" s="71" t="s">
        <v>273</v>
      </c>
      <c r="H3016" s="71">
        <v>4</v>
      </c>
      <c r="I3016" s="73">
        <v>141.51</v>
      </c>
      <c r="J3016" s="73">
        <v>47170</v>
      </c>
      <c r="K3016" s="72">
        <v>0</v>
      </c>
      <c r="L3016" s="72" t="s">
        <v>41</v>
      </c>
      <c r="M3016" s="92" t="s">
        <v>14</v>
      </c>
      <c r="N3016" s="70" t="s">
        <v>190</v>
      </c>
      <c r="O3016" s="70" t="s">
        <v>944</v>
      </c>
      <c r="Q3016" s="89"/>
      <c r="S3016" s="70" t="s">
        <v>465</v>
      </c>
      <c r="T3016" s="88" t="s">
        <v>273</v>
      </c>
      <c r="U3016" s="88">
        <v>4</v>
      </c>
      <c r="V3016" s="87">
        <v>141.51</v>
      </c>
      <c r="W3016" s="87" t="s">
        <v>1017</v>
      </c>
      <c r="X3016" s="78">
        <v>45693</v>
      </c>
      <c r="Y3016" s="78">
        <v>45694</v>
      </c>
      <c r="Z3016" s="69" t="s">
        <v>1080</v>
      </c>
      <c r="AA3016" s="319">
        <v>47000</v>
      </c>
      <c r="AB3016" s="88">
        <v>49</v>
      </c>
      <c r="AC3016" s="88">
        <v>43</v>
      </c>
      <c r="AD3016" s="78">
        <v>47011</v>
      </c>
      <c r="AE3016" s="115">
        <v>812.5</v>
      </c>
      <c r="AF3016" s="115"/>
      <c r="AL3016" s="76"/>
      <c r="AM3016" s="76"/>
      <c r="AN3016" s="76"/>
      <c r="AO3016" s="76"/>
      <c r="AP3016" s="76"/>
      <c r="AQ3016" s="76"/>
      <c r="AR3016" s="76"/>
      <c r="AS3016" s="76"/>
      <c r="AT3016" s="76"/>
      <c r="AU3016" s="76"/>
      <c r="AV3016" s="76"/>
      <c r="BA3016" s="76"/>
      <c r="BB3016" s="76"/>
      <c r="CS3016" s="58">
        <f>+AL3016+AT3016</f>
        <v>0</v>
      </c>
      <c r="CT3016" s="76">
        <f>+BA3016+BG3016+BM3016+BS3016+BY3016+CE3016+CK3016+CQ3016</f>
        <v>0</v>
      </c>
      <c r="CU3016" s="76">
        <f>+CS3016-CT3016</f>
        <v>0</v>
      </c>
      <c r="CV3016" s="81">
        <f>+AE3016-AL3016-AT3016</f>
        <v>812.5</v>
      </c>
    </row>
    <row r="3017" spans="1:100" s="70" customFormat="1">
      <c r="A3017" s="70" t="s">
        <v>945</v>
      </c>
      <c r="B3017" s="71">
        <v>134</v>
      </c>
      <c r="C3017" s="72" t="s">
        <v>402</v>
      </c>
      <c r="D3017" s="72" t="s">
        <v>403</v>
      </c>
      <c r="E3017" s="71"/>
      <c r="F3017" s="71"/>
      <c r="G3017" s="71" t="s">
        <v>273</v>
      </c>
      <c r="H3017" s="71">
        <v>4</v>
      </c>
      <c r="I3017" s="73">
        <v>141.51</v>
      </c>
      <c r="J3017" s="73">
        <v>47170</v>
      </c>
      <c r="K3017" s="72">
        <v>0</v>
      </c>
      <c r="L3017" s="72" t="s">
        <v>41</v>
      </c>
      <c r="M3017" s="92" t="s">
        <v>14</v>
      </c>
      <c r="N3017" s="70" t="s">
        <v>190</v>
      </c>
      <c r="O3017" s="70" t="s">
        <v>944</v>
      </c>
      <c r="Q3017" s="89"/>
      <c r="S3017" s="70" t="s">
        <v>465</v>
      </c>
      <c r="T3017" s="88" t="s">
        <v>273</v>
      </c>
      <c r="U3017" s="88">
        <v>4</v>
      </c>
      <c r="V3017" s="87">
        <v>141.51</v>
      </c>
      <c r="W3017" s="87" t="s">
        <v>1017</v>
      </c>
      <c r="X3017" s="78">
        <v>45693</v>
      </c>
      <c r="Y3017" s="78">
        <v>45694</v>
      </c>
      <c r="Z3017" s="69" t="s">
        <v>1080</v>
      </c>
      <c r="AA3017" s="319">
        <v>47000</v>
      </c>
      <c r="AB3017" s="88">
        <v>49</v>
      </c>
      <c r="AC3017" s="88">
        <v>44</v>
      </c>
      <c r="AD3017" s="78">
        <v>47041</v>
      </c>
      <c r="AE3017" s="115">
        <v>812.5</v>
      </c>
      <c r="AF3017" s="115"/>
      <c r="AL3017" s="76"/>
      <c r="AM3017" s="76"/>
      <c r="AN3017" s="76"/>
      <c r="AO3017" s="76"/>
      <c r="AP3017" s="76"/>
      <c r="AQ3017" s="76"/>
      <c r="AR3017" s="76"/>
      <c r="AS3017" s="76"/>
      <c r="AT3017" s="76"/>
      <c r="AU3017" s="76"/>
      <c r="AV3017" s="76"/>
      <c r="BA3017" s="76"/>
      <c r="BB3017" s="76"/>
      <c r="CS3017" s="58">
        <f>+AL3017+AT3017</f>
        <v>0</v>
      </c>
      <c r="CT3017" s="76">
        <f>+BA3017+BG3017+BM3017+BS3017+BY3017+CE3017+CK3017+CQ3017</f>
        <v>0</v>
      </c>
      <c r="CU3017" s="76">
        <f>+CS3017-CT3017</f>
        <v>0</v>
      </c>
      <c r="CV3017" s="81">
        <f>+AE3017-AL3017-AT3017</f>
        <v>812.5</v>
      </c>
    </row>
    <row r="3018" spans="1:100" s="70" customFormat="1">
      <c r="A3018" s="70" t="s">
        <v>945</v>
      </c>
      <c r="B3018" s="71">
        <v>134</v>
      </c>
      <c r="C3018" s="72" t="s">
        <v>402</v>
      </c>
      <c r="D3018" s="72" t="s">
        <v>403</v>
      </c>
      <c r="E3018" s="71"/>
      <c r="F3018" s="71"/>
      <c r="G3018" s="71" t="s">
        <v>273</v>
      </c>
      <c r="H3018" s="71">
        <v>4</v>
      </c>
      <c r="I3018" s="73">
        <v>141.51</v>
      </c>
      <c r="J3018" s="73">
        <v>47170</v>
      </c>
      <c r="K3018" s="72">
        <v>0</v>
      </c>
      <c r="L3018" s="72" t="s">
        <v>41</v>
      </c>
      <c r="M3018" s="92" t="s">
        <v>14</v>
      </c>
      <c r="N3018" s="70" t="s">
        <v>190</v>
      </c>
      <c r="O3018" s="70" t="s">
        <v>944</v>
      </c>
      <c r="Q3018" s="89"/>
      <c r="S3018" s="70" t="s">
        <v>465</v>
      </c>
      <c r="T3018" s="88" t="s">
        <v>273</v>
      </c>
      <c r="U3018" s="88">
        <v>4</v>
      </c>
      <c r="V3018" s="87">
        <v>141.51</v>
      </c>
      <c r="W3018" s="87" t="s">
        <v>1017</v>
      </c>
      <c r="X3018" s="78">
        <v>45693</v>
      </c>
      <c r="Y3018" s="78">
        <v>45694</v>
      </c>
      <c r="Z3018" s="69" t="s">
        <v>1080</v>
      </c>
      <c r="AA3018" s="319">
        <v>47000</v>
      </c>
      <c r="AB3018" s="88">
        <v>49</v>
      </c>
      <c r="AC3018" s="88">
        <v>45</v>
      </c>
      <c r="AD3018" s="78">
        <v>47072</v>
      </c>
      <c r="AE3018" s="115">
        <v>812.5</v>
      </c>
      <c r="AF3018" s="115"/>
      <c r="AL3018" s="76"/>
      <c r="AM3018" s="76"/>
      <c r="AN3018" s="76"/>
      <c r="AO3018" s="76"/>
      <c r="AP3018" s="76"/>
      <c r="AQ3018" s="76"/>
      <c r="AR3018" s="76"/>
      <c r="AS3018" s="76"/>
      <c r="AT3018" s="76"/>
      <c r="AU3018" s="76"/>
      <c r="AV3018" s="76"/>
      <c r="BA3018" s="76"/>
      <c r="BB3018" s="76"/>
      <c r="CS3018" s="58">
        <f>+AL3018+AT3018</f>
        <v>0</v>
      </c>
      <c r="CT3018" s="76">
        <f>+BA3018+BG3018+BM3018+BS3018+BY3018+CE3018+CK3018+CQ3018</f>
        <v>0</v>
      </c>
      <c r="CU3018" s="76">
        <f>+CS3018-CT3018</f>
        <v>0</v>
      </c>
      <c r="CV3018" s="81">
        <f>+AE3018-AL3018-AT3018</f>
        <v>812.5</v>
      </c>
    </row>
    <row r="3019" spans="1:100" s="70" customFormat="1">
      <c r="A3019" s="70" t="s">
        <v>945</v>
      </c>
      <c r="B3019" s="71">
        <v>134</v>
      </c>
      <c r="C3019" s="72" t="s">
        <v>402</v>
      </c>
      <c r="D3019" s="72" t="s">
        <v>403</v>
      </c>
      <c r="E3019" s="71"/>
      <c r="F3019" s="71"/>
      <c r="G3019" s="71" t="s">
        <v>273</v>
      </c>
      <c r="H3019" s="71">
        <v>4</v>
      </c>
      <c r="I3019" s="73">
        <v>141.51</v>
      </c>
      <c r="J3019" s="73">
        <v>47170</v>
      </c>
      <c r="K3019" s="72">
        <v>0</v>
      </c>
      <c r="L3019" s="72" t="s">
        <v>41</v>
      </c>
      <c r="M3019" s="92" t="s">
        <v>14</v>
      </c>
      <c r="N3019" s="70" t="s">
        <v>190</v>
      </c>
      <c r="O3019" s="70" t="s">
        <v>944</v>
      </c>
      <c r="Q3019" s="89"/>
      <c r="S3019" s="70" t="s">
        <v>465</v>
      </c>
      <c r="T3019" s="88" t="s">
        <v>273</v>
      </c>
      <c r="U3019" s="88">
        <v>4</v>
      </c>
      <c r="V3019" s="87">
        <v>141.51</v>
      </c>
      <c r="W3019" s="87" t="s">
        <v>1017</v>
      </c>
      <c r="X3019" s="78">
        <v>45693</v>
      </c>
      <c r="Y3019" s="78">
        <v>45694</v>
      </c>
      <c r="Z3019" s="69" t="s">
        <v>1080</v>
      </c>
      <c r="AA3019" s="319">
        <v>47000</v>
      </c>
      <c r="AB3019" s="88">
        <v>49</v>
      </c>
      <c r="AC3019" s="88">
        <v>46</v>
      </c>
      <c r="AD3019" s="78">
        <v>47102</v>
      </c>
      <c r="AE3019" s="115">
        <v>812.5</v>
      </c>
      <c r="AF3019" s="115"/>
      <c r="AL3019" s="76"/>
      <c r="AM3019" s="76"/>
      <c r="AN3019" s="76"/>
      <c r="AO3019" s="76"/>
      <c r="AP3019" s="76"/>
      <c r="AQ3019" s="76"/>
      <c r="AR3019" s="76"/>
      <c r="AS3019" s="76"/>
      <c r="AT3019" s="76"/>
      <c r="AU3019" s="76"/>
      <c r="AV3019" s="76"/>
      <c r="BA3019" s="76"/>
      <c r="BB3019" s="76"/>
      <c r="CS3019" s="58">
        <f>+AL3019+AT3019</f>
        <v>0</v>
      </c>
      <c r="CT3019" s="76">
        <f>+BA3019+BG3019+BM3019+BS3019+BY3019+CE3019+CK3019+CQ3019</f>
        <v>0</v>
      </c>
      <c r="CU3019" s="76">
        <f>+CS3019-CT3019</f>
        <v>0</v>
      </c>
      <c r="CV3019" s="81">
        <f>+AE3019-AL3019-AT3019</f>
        <v>812.5</v>
      </c>
    </row>
    <row r="3020" spans="1:100" s="70" customFormat="1">
      <c r="A3020" s="70" t="s">
        <v>945</v>
      </c>
      <c r="B3020" s="71">
        <v>134</v>
      </c>
      <c r="C3020" s="72" t="s">
        <v>402</v>
      </c>
      <c r="D3020" s="72" t="s">
        <v>403</v>
      </c>
      <c r="E3020" s="71"/>
      <c r="F3020" s="71"/>
      <c r="G3020" s="71" t="s">
        <v>273</v>
      </c>
      <c r="H3020" s="71">
        <v>4</v>
      </c>
      <c r="I3020" s="73">
        <v>141.51</v>
      </c>
      <c r="J3020" s="73">
        <v>47170</v>
      </c>
      <c r="K3020" s="72">
        <v>0</v>
      </c>
      <c r="L3020" s="72" t="s">
        <v>41</v>
      </c>
      <c r="M3020" s="92" t="s">
        <v>14</v>
      </c>
      <c r="N3020" s="70" t="s">
        <v>190</v>
      </c>
      <c r="O3020" s="70" t="s">
        <v>944</v>
      </c>
      <c r="Q3020" s="89"/>
      <c r="S3020" s="70" t="s">
        <v>465</v>
      </c>
      <c r="T3020" s="88" t="s">
        <v>273</v>
      </c>
      <c r="U3020" s="88">
        <v>4</v>
      </c>
      <c r="V3020" s="87">
        <v>141.51</v>
      </c>
      <c r="W3020" s="87" t="s">
        <v>1017</v>
      </c>
      <c r="X3020" s="78">
        <v>45693</v>
      </c>
      <c r="Y3020" s="78">
        <v>45694</v>
      </c>
      <c r="Z3020" s="69" t="s">
        <v>1080</v>
      </c>
      <c r="AA3020" s="319">
        <v>47000</v>
      </c>
      <c r="AB3020" s="88">
        <v>49</v>
      </c>
      <c r="AC3020" s="88">
        <v>47</v>
      </c>
      <c r="AD3020" s="78">
        <v>47133</v>
      </c>
      <c r="AE3020" s="115">
        <v>812.5</v>
      </c>
      <c r="AF3020" s="115"/>
      <c r="AL3020" s="76"/>
      <c r="AM3020" s="76"/>
      <c r="AN3020" s="76"/>
      <c r="AO3020" s="76"/>
      <c r="AP3020" s="76"/>
      <c r="AQ3020" s="76"/>
      <c r="AR3020" s="76"/>
      <c r="AS3020" s="76"/>
      <c r="AT3020" s="76"/>
      <c r="AU3020" s="76"/>
      <c r="AV3020" s="76"/>
      <c r="BA3020" s="76"/>
      <c r="BB3020" s="76"/>
      <c r="CS3020" s="58">
        <f>+AL3020+AT3020</f>
        <v>0</v>
      </c>
      <c r="CT3020" s="76">
        <f>+BA3020+BG3020+BM3020+BS3020+BY3020+CE3020+CK3020+CQ3020</f>
        <v>0</v>
      </c>
      <c r="CU3020" s="76">
        <f>+CS3020-CT3020</f>
        <v>0</v>
      </c>
      <c r="CV3020" s="81">
        <f>+AE3020-AL3020-AT3020</f>
        <v>812.5</v>
      </c>
    </row>
    <row r="3021" spans="1:100" s="70" customFormat="1">
      <c r="A3021" s="70" t="s">
        <v>945</v>
      </c>
      <c r="B3021" s="71">
        <v>134</v>
      </c>
      <c r="C3021" s="72" t="s">
        <v>402</v>
      </c>
      <c r="D3021" s="72" t="s">
        <v>403</v>
      </c>
      <c r="E3021" s="71"/>
      <c r="F3021" s="71"/>
      <c r="G3021" s="71" t="s">
        <v>273</v>
      </c>
      <c r="H3021" s="71">
        <v>4</v>
      </c>
      <c r="I3021" s="73">
        <v>141.51</v>
      </c>
      <c r="J3021" s="73">
        <v>47170</v>
      </c>
      <c r="K3021" s="72">
        <v>0</v>
      </c>
      <c r="L3021" s="72" t="s">
        <v>41</v>
      </c>
      <c r="M3021" s="92" t="s">
        <v>14</v>
      </c>
      <c r="N3021" s="70" t="s">
        <v>190</v>
      </c>
      <c r="O3021" s="70" t="s">
        <v>944</v>
      </c>
      <c r="Q3021" s="89"/>
      <c r="S3021" s="70" t="s">
        <v>465</v>
      </c>
      <c r="T3021" s="88" t="s">
        <v>273</v>
      </c>
      <c r="U3021" s="88">
        <v>4</v>
      </c>
      <c r="V3021" s="87">
        <v>141.51</v>
      </c>
      <c r="W3021" s="87" t="s">
        <v>1017</v>
      </c>
      <c r="X3021" s="78">
        <v>45693</v>
      </c>
      <c r="Y3021" s="78">
        <v>45694</v>
      </c>
      <c r="Z3021" s="69" t="s">
        <v>1080</v>
      </c>
      <c r="AA3021" s="319">
        <v>47000</v>
      </c>
      <c r="AB3021" s="88">
        <v>49</v>
      </c>
      <c r="AC3021" s="88">
        <v>48</v>
      </c>
      <c r="AD3021" s="78">
        <v>47164</v>
      </c>
      <c r="AE3021" s="115">
        <v>812.5</v>
      </c>
      <c r="AF3021" s="115"/>
      <c r="AL3021" s="76"/>
      <c r="AM3021" s="76"/>
      <c r="AN3021" s="76"/>
      <c r="AO3021" s="76"/>
      <c r="AP3021" s="76"/>
      <c r="AQ3021" s="76"/>
      <c r="AR3021" s="76"/>
      <c r="AS3021" s="76"/>
      <c r="AT3021" s="76"/>
      <c r="AU3021" s="76"/>
      <c r="AV3021" s="76"/>
      <c r="BA3021" s="76"/>
      <c r="BB3021" s="76"/>
      <c r="CS3021" s="58">
        <f>+AL3021+AT3021</f>
        <v>0</v>
      </c>
      <c r="CT3021" s="76">
        <f>+BA3021+BG3021+BM3021+BS3021+BY3021+CE3021+CK3021+CQ3021</f>
        <v>0</v>
      </c>
      <c r="CU3021" s="76">
        <f>+CS3021-CT3021</f>
        <v>0</v>
      </c>
      <c r="CV3021" s="81">
        <f>+AE3021-AL3021-AT3021</f>
        <v>812.5</v>
      </c>
    </row>
    <row r="3022" spans="1:100" s="70" customFormat="1">
      <c r="A3022" s="70" t="s">
        <v>945</v>
      </c>
      <c r="B3022" s="71">
        <v>134</v>
      </c>
      <c r="C3022" s="72" t="s">
        <v>402</v>
      </c>
      <c r="D3022" s="72" t="s">
        <v>403</v>
      </c>
      <c r="E3022" s="71"/>
      <c r="F3022" s="71"/>
      <c r="G3022" s="71" t="s">
        <v>273</v>
      </c>
      <c r="H3022" s="71">
        <v>4</v>
      </c>
      <c r="I3022" s="73">
        <v>141.51</v>
      </c>
      <c r="J3022" s="73">
        <v>47170</v>
      </c>
      <c r="K3022" s="72">
        <v>0</v>
      </c>
      <c r="L3022" s="72" t="s">
        <v>41</v>
      </c>
      <c r="M3022" s="92" t="s">
        <v>14</v>
      </c>
      <c r="N3022" s="70" t="s">
        <v>190</v>
      </c>
      <c r="O3022" s="70" t="s">
        <v>944</v>
      </c>
      <c r="Q3022" s="89"/>
      <c r="S3022" s="70" t="s">
        <v>465</v>
      </c>
      <c r="T3022" s="88" t="s">
        <v>273</v>
      </c>
      <c r="U3022" s="88">
        <v>4</v>
      </c>
      <c r="V3022" s="87">
        <v>141.51</v>
      </c>
      <c r="W3022" s="87"/>
      <c r="X3022" s="78">
        <v>45693</v>
      </c>
      <c r="Y3022" s="78">
        <v>45694</v>
      </c>
      <c r="Z3022" s="69" t="s">
        <v>1080</v>
      </c>
      <c r="AA3022" s="319">
        <v>47000</v>
      </c>
      <c r="AB3022" s="88">
        <v>49</v>
      </c>
      <c r="AC3022" s="88">
        <v>49</v>
      </c>
      <c r="AD3022" s="78">
        <v>47192</v>
      </c>
      <c r="AE3022" s="115">
        <v>812.5</v>
      </c>
      <c r="AF3022" s="115"/>
      <c r="AL3022" s="76"/>
      <c r="AM3022" s="76"/>
      <c r="AN3022" s="76"/>
      <c r="AO3022" s="76"/>
      <c r="AP3022" s="76"/>
      <c r="AQ3022" s="76"/>
      <c r="AR3022" s="76"/>
      <c r="AS3022" s="76"/>
      <c r="AT3022" s="76"/>
      <c r="AU3022" s="76"/>
      <c r="AV3022" s="76"/>
      <c r="BA3022" s="76"/>
      <c r="BB3022" s="76"/>
      <c r="CS3022" s="58">
        <f>+AL3022+AT3022</f>
        <v>0</v>
      </c>
      <c r="CT3022" s="76">
        <f>+BA3022+BG3022+BM3022+BS3022+BY3022+CE3022+CK3022+CQ3022</f>
        <v>0</v>
      </c>
      <c r="CU3022" s="76">
        <f>+CS3022-CT3022</f>
        <v>0</v>
      </c>
      <c r="CV3022" s="81">
        <f>+AE3022-AL3022-AT3022</f>
        <v>812.5</v>
      </c>
    </row>
    <row r="3023" spans="1:100" s="70" customFormat="1">
      <c r="A3023" s="70" t="s">
        <v>949</v>
      </c>
      <c r="B3023" s="71"/>
      <c r="C3023" s="72"/>
      <c r="D3023" s="72"/>
      <c r="E3023" s="71"/>
      <c r="F3023" s="71"/>
      <c r="G3023" s="71"/>
      <c r="H3023" s="71"/>
      <c r="I3023" s="73"/>
      <c r="J3023" s="73"/>
      <c r="K3023" s="72"/>
      <c r="L3023" s="72"/>
      <c r="M3023" s="92" t="s">
        <v>14</v>
      </c>
      <c r="N3023" s="70" t="s">
        <v>191</v>
      </c>
      <c r="O3023" s="70" t="s">
        <v>950</v>
      </c>
      <c r="P3023" s="92" t="s">
        <v>14</v>
      </c>
      <c r="Q3023" s="89" t="s">
        <v>953</v>
      </c>
      <c r="R3023" s="70" t="s">
        <v>954</v>
      </c>
      <c r="S3023" s="70" t="s">
        <v>465</v>
      </c>
      <c r="T3023" s="88" t="s">
        <v>257</v>
      </c>
      <c r="U3023" s="88">
        <v>4</v>
      </c>
      <c r="V3023" s="87">
        <v>120</v>
      </c>
      <c r="W3023" s="87" t="s">
        <v>1017</v>
      </c>
      <c r="X3023" s="78">
        <v>45704</v>
      </c>
      <c r="Y3023" s="78">
        <v>45705</v>
      </c>
      <c r="Z3023" s="69" t="s">
        <v>1080</v>
      </c>
      <c r="AA3023" s="319">
        <v>13500</v>
      </c>
      <c r="AB3023" s="70">
        <v>12</v>
      </c>
      <c r="AC3023" s="70">
        <v>0</v>
      </c>
      <c r="AD3023" s="78">
        <v>45704</v>
      </c>
      <c r="AE3023" s="115">
        <v>100</v>
      </c>
      <c r="AF3023" s="115"/>
      <c r="AG3023" s="70" t="s">
        <v>441</v>
      </c>
      <c r="AH3023" s="78">
        <v>45704</v>
      </c>
      <c r="AI3023" s="78"/>
      <c r="AJ3023" s="78"/>
      <c r="AK3023" s="88" t="s">
        <v>952</v>
      </c>
      <c r="AL3023" s="76">
        <v>100</v>
      </c>
      <c r="AM3023" s="76"/>
      <c r="AN3023" s="76" t="s">
        <v>1201</v>
      </c>
      <c r="AO3023" s="76"/>
      <c r="AP3023" s="76"/>
      <c r="AQ3023" s="76"/>
      <c r="AR3023" s="76"/>
      <c r="AS3023" s="76"/>
      <c r="AT3023" s="76"/>
      <c r="AU3023" s="76"/>
      <c r="AV3023" s="76"/>
      <c r="AW3023" s="103">
        <v>45704</v>
      </c>
      <c r="AX3023" s="102">
        <v>45482</v>
      </c>
      <c r="AY3023" s="101">
        <v>170</v>
      </c>
      <c r="AZ3023" s="97">
        <v>3.7</v>
      </c>
      <c r="BA3023" s="101">
        <f>+AY3023/AZ3023</f>
        <v>45.945945945945944</v>
      </c>
      <c r="BB3023" s="76"/>
      <c r="BC3023" s="103">
        <v>45706</v>
      </c>
      <c r="BD3023" s="102">
        <v>45550</v>
      </c>
      <c r="BE3023" s="101">
        <v>200</v>
      </c>
      <c r="BF3023" s="97">
        <v>3.7</v>
      </c>
      <c r="BG3023" s="101">
        <f>+BE3023/BF3023</f>
        <v>54.054054054054049</v>
      </c>
      <c r="BH3023" s="101"/>
      <c r="CS3023" s="58">
        <f>+AL3023+AT3023</f>
        <v>100</v>
      </c>
      <c r="CT3023" s="76">
        <f>+BA3023+BG3023+BM3023+BS3023+BY3023+CE3023+CK3023+CQ3023</f>
        <v>100</v>
      </c>
      <c r="CU3023" s="76">
        <f>+CS3023-CT3023</f>
        <v>0</v>
      </c>
      <c r="CV3023" s="81">
        <f>+AE3023-AL3023-AT3023</f>
        <v>0</v>
      </c>
    </row>
    <row r="3024" spans="1:100" s="70" customFormat="1">
      <c r="A3024" s="70" t="s">
        <v>949</v>
      </c>
      <c r="B3024" s="71"/>
      <c r="C3024" s="72"/>
      <c r="D3024" s="72"/>
      <c r="E3024" s="71"/>
      <c r="F3024" s="71"/>
      <c r="G3024" s="71"/>
      <c r="H3024" s="71"/>
      <c r="I3024" s="73"/>
      <c r="J3024" s="73"/>
      <c r="K3024" s="72"/>
      <c r="L3024" s="72"/>
      <c r="M3024" s="92" t="s">
        <v>14</v>
      </c>
      <c r="N3024" s="70" t="s">
        <v>191</v>
      </c>
      <c r="O3024" s="70" t="s">
        <v>950</v>
      </c>
      <c r="P3024" s="92" t="s">
        <v>14</v>
      </c>
      <c r="Q3024" s="89" t="s">
        <v>953</v>
      </c>
      <c r="R3024" s="70" t="s">
        <v>954</v>
      </c>
      <c r="S3024" s="70" t="s">
        <v>465</v>
      </c>
      <c r="T3024" s="88" t="s">
        <v>257</v>
      </c>
      <c r="U3024" s="88">
        <v>4</v>
      </c>
      <c r="V3024" s="87">
        <v>120</v>
      </c>
      <c r="W3024" s="87" t="s">
        <v>1017</v>
      </c>
      <c r="X3024" s="78">
        <v>45704</v>
      </c>
      <c r="Y3024" s="78">
        <v>45705</v>
      </c>
      <c r="Z3024" s="69" t="s">
        <v>1080</v>
      </c>
      <c r="AA3024" s="319">
        <v>13500</v>
      </c>
      <c r="AB3024" s="70">
        <v>12</v>
      </c>
      <c r="AC3024" s="70">
        <v>0</v>
      </c>
      <c r="AD3024" s="78">
        <v>45705</v>
      </c>
      <c r="AE3024" s="115">
        <v>13400</v>
      </c>
      <c r="AF3024" s="115"/>
      <c r="AG3024" s="70" t="s">
        <v>441</v>
      </c>
      <c r="AH3024" s="78">
        <v>45706</v>
      </c>
      <c r="AI3024" s="78"/>
      <c r="AJ3024" s="78"/>
      <c r="AK3024" s="88" t="s">
        <v>951</v>
      </c>
      <c r="AL3024" s="76">
        <v>13400</v>
      </c>
      <c r="AM3024" s="76"/>
      <c r="AN3024" s="76" t="s">
        <v>1202</v>
      </c>
      <c r="AO3024" s="76"/>
      <c r="AP3024" s="76"/>
      <c r="AQ3024" s="76"/>
      <c r="AR3024" s="76"/>
      <c r="AS3024" s="76"/>
      <c r="AT3024" s="76"/>
      <c r="AU3024" s="76"/>
      <c r="AV3024" s="76"/>
      <c r="AW3024" s="103">
        <v>45705</v>
      </c>
      <c r="AX3024" s="102">
        <v>45492</v>
      </c>
      <c r="AY3024" s="101">
        <v>49848</v>
      </c>
      <c r="AZ3024" s="97">
        <v>3.72</v>
      </c>
      <c r="BA3024" s="101">
        <f>+AY3024/AZ3024</f>
        <v>13400</v>
      </c>
      <c r="BB3024" s="76"/>
      <c r="CS3024" s="58">
        <f>+AL3024+AT3024</f>
        <v>13400</v>
      </c>
      <c r="CT3024" s="76">
        <f>+BA3024+BG3024+BM3024+BS3024+BY3024+CE3024+CK3024+CQ3024</f>
        <v>13400</v>
      </c>
      <c r="CU3024" s="76">
        <f>+CS3024-CT3024</f>
        <v>0</v>
      </c>
      <c r="CV3024" s="81">
        <f>+AE3024-AL3024-AT3024</f>
        <v>0</v>
      </c>
    </row>
    <row r="3025" spans="1:103" s="70" customFormat="1">
      <c r="A3025" s="70" t="s">
        <v>949</v>
      </c>
      <c r="B3025" s="71"/>
      <c r="C3025" s="72"/>
      <c r="D3025" s="72"/>
      <c r="E3025" s="71"/>
      <c r="F3025" s="71"/>
      <c r="G3025" s="71"/>
      <c r="H3025" s="71"/>
      <c r="I3025" s="73"/>
      <c r="J3025" s="73"/>
      <c r="K3025" s="72"/>
      <c r="L3025" s="72"/>
      <c r="M3025" s="92" t="s">
        <v>14</v>
      </c>
      <c r="N3025" s="70" t="s">
        <v>191</v>
      </c>
      <c r="O3025" s="70" t="s">
        <v>950</v>
      </c>
      <c r="P3025" s="92" t="s">
        <v>14</v>
      </c>
      <c r="Q3025" s="89" t="s">
        <v>953</v>
      </c>
      <c r="R3025" s="70" t="s">
        <v>954</v>
      </c>
      <c r="S3025" s="70" t="s">
        <v>465</v>
      </c>
      <c r="T3025" s="88" t="s">
        <v>257</v>
      </c>
      <c r="U3025" s="88">
        <v>4</v>
      </c>
      <c r="V3025" s="87">
        <v>120</v>
      </c>
      <c r="W3025" s="87" t="s">
        <v>1017</v>
      </c>
      <c r="X3025" s="78">
        <v>45704</v>
      </c>
      <c r="Y3025" s="78">
        <v>45705</v>
      </c>
      <c r="Z3025" s="69" t="s">
        <v>1080</v>
      </c>
      <c r="AA3025" s="319">
        <v>13500</v>
      </c>
      <c r="AB3025" s="70">
        <v>12</v>
      </c>
      <c r="AC3025" s="70">
        <v>1</v>
      </c>
      <c r="AD3025" s="78">
        <v>45741</v>
      </c>
      <c r="AE3025" s="115">
        <v>2000</v>
      </c>
      <c r="AF3025" s="115"/>
      <c r="AG3025" s="70" t="s">
        <v>441</v>
      </c>
      <c r="AH3025" s="78">
        <v>45744</v>
      </c>
      <c r="AI3025" s="78"/>
      <c r="AJ3025" s="78"/>
      <c r="AK3025" s="88" t="s">
        <v>1198</v>
      </c>
      <c r="AL3025" s="76">
        <v>2000</v>
      </c>
      <c r="AM3025" s="76"/>
      <c r="AN3025" s="76" t="s">
        <v>1203</v>
      </c>
      <c r="AO3025" s="76"/>
      <c r="AP3025" s="76"/>
      <c r="AQ3025" s="76"/>
      <c r="AR3025" s="76"/>
      <c r="AS3025" s="76"/>
      <c r="AT3025" s="76"/>
      <c r="AU3025" s="76"/>
      <c r="AV3025" s="76"/>
      <c r="AW3025" s="103">
        <v>45740</v>
      </c>
      <c r="AX3025" s="102">
        <v>46696</v>
      </c>
      <c r="AY3025" s="162">
        <v>7300</v>
      </c>
      <c r="AZ3025" s="97">
        <v>3.65</v>
      </c>
      <c r="BA3025" s="101">
        <f>+AY3025/AZ3025</f>
        <v>2000</v>
      </c>
      <c r="BB3025" s="76"/>
      <c r="CS3025" s="58">
        <f>+AL3025+AT3025</f>
        <v>2000</v>
      </c>
      <c r="CT3025" s="76">
        <f>+BA3025+BG3025+BM3025+BS3025+BY3025+CE3025+CK3025+CQ3025</f>
        <v>2000</v>
      </c>
      <c r="CU3025" s="76">
        <f>+CS3025-CT3025</f>
        <v>0</v>
      </c>
      <c r="CV3025" s="81">
        <f>+AE3025-AL3025-AT3025</f>
        <v>0</v>
      </c>
    </row>
    <row r="3026" spans="1:103" s="70" customFormat="1">
      <c r="A3026" s="70" t="s">
        <v>949</v>
      </c>
      <c r="B3026" s="71"/>
      <c r="C3026" s="72"/>
      <c r="D3026" s="72"/>
      <c r="E3026" s="71"/>
      <c r="F3026" s="71"/>
      <c r="G3026" s="71"/>
      <c r="H3026" s="71"/>
      <c r="I3026" s="73"/>
      <c r="J3026" s="73"/>
      <c r="K3026" s="72"/>
      <c r="L3026" s="72"/>
      <c r="M3026" s="92" t="s">
        <v>14</v>
      </c>
      <c r="N3026" s="70" t="s">
        <v>191</v>
      </c>
      <c r="O3026" s="70" t="s">
        <v>950</v>
      </c>
      <c r="P3026" s="92" t="s">
        <v>14</v>
      </c>
      <c r="Q3026" s="89" t="s">
        <v>953</v>
      </c>
      <c r="R3026" s="70" t="s">
        <v>954</v>
      </c>
      <c r="S3026" s="70" t="s">
        <v>465</v>
      </c>
      <c r="T3026" s="88" t="s">
        <v>257</v>
      </c>
      <c r="U3026" s="88">
        <v>4</v>
      </c>
      <c r="V3026" s="87">
        <v>120</v>
      </c>
      <c r="W3026" s="87" t="s">
        <v>1017</v>
      </c>
      <c r="X3026" s="78">
        <v>45704</v>
      </c>
      <c r="Y3026" s="78">
        <v>45705</v>
      </c>
      <c r="Z3026" s="69" t="s">
        <v>1080</v>
      </c>
      <c r="AA3026" s="319">
        <v>13500</v>
      </c>
      <c r="AB3026" s="70">
        <v>12</v>
      </c>
      <c r="AC3026" s="70">
        <v>2</v>
      </c>
      <c r="AD3026" s="78">
        <v>45772</v>
      </c>
      <c r="AE3026" s="115">
        <v>2000</v>
      </c>
      <c r="AF3026" s="115"/>
      <c r="AG3026" s="70" t="s">
        <v>441</v>
      </c>
      <c r="AH3026" s="78">
        <v>45771</v>
      </c>
      <c r="AI3026" s="78"/>
      <c r="AJ3026" s="78"/>
      <c r="AK3026" s="88" t="s">
        <v>1199</v>
      </c>
      <c r="AL3026" s="76">
        <v>2000</v>
      </c>
      <c r="AM3026" s="76"/>
      <c r="AN3026" s="76" t="s">
        <v>1204</v>
      </c>
      <c r="AO3026" s="76"/>
      <c r="AP3026" s="76"/>
      <c r="AQ3026" s="76"/>
      <c r="AR3026" s="76"/>
      <c r="AS3026" s="76"/>
      <c r="AT3026" s="76"/>
      <c r="AU3026" s="76"/>
      <c r="AV3026" s="76"/>
      <c r="AW3026" s="103">
        <v>45771</v>
      </c>
      <c r="AX3026" s="102">
        <v>4045</v>
      </c>
      <c r="AY3026" s="97"/>
      <c r="AZ3026" s="97"/>
      <c r="BA3026" s="162">
        <v>2000</v>
      </c>
      <c r="BB3026" s="76"/>
      <c r="CS3026" s="58">
        <f>+AL3026+AT3026</f>
        <v>2000</v>
      </c>
      <c r="CT3026" s="76">
        <f>+BA3026+BG3026+BM3026+BS3026+BY3026+CE3026+CK3026+CQ3026</f>
        <v>2000</v>
      </c>
      <c r="CU3026" s="76">
        <f>+CS3026-CT3026</f>
        <v>0</v>
      </c>
      <c r="CV3026" s="81">
        <f>+AE3026-AL3026-AT3026</f>
        <v>0</v>
      </c>
    </row>
    <row r="3027" spans="1:103" s="70" customFormat="1">
      <c r="A3027" s="70" t="s">
        <v>949</v>
      </c>
      <c r="B3027" s="71"/>
      <c r="C3027" s="72"/>
      <c r="D3027" s="72"/>
      <c r="E3027" s="71"/>
      <c r="F3027" s="71"/>
      <c r="G3027" s="71"/>
      <c r="H3027" s="71"/>
      <c r="I3027" s="73"/>
      <c r="J3027" s="73"/>
      <c r="K3027" s="72"/>
      <c r="L3027" s="72"/>
      <c r="M3027" s="92" t="s">
        <v>14</v>
      </c>
      <c r="N3027" s="70" t="s">
        <v>191</v>
      </c>
      <c r="O3027" s="70" t="s">
        <v>950</v>
      </c>
      <c r="P3027" s="92" t="s">
        <v>14</v>
      </c>
      <c r="Q3027" s="89" t="s">
        <v>953</v>
      </c>
      <c r="R3027" s="70" t="s">
        <v>954</v>
      </c>
      <c r="S3027" s="70" t="s">
        <v>465</v>
      </c>
      <c r="T3027" s="88" t="s">
        <v>257</v>
      </c>
      <c r="U3027" s="88">
        <v>4</v>
      </c>
      <c r="V3027" s="87">
        <v>120</v>
      </c>
      <c r="W3027" s="87" t="s">
        <v>1017</v>
      </c>
      <c r="X3027" s="78">
        <v>45704</v>
      </c>
      <c r="Y3027" s="78">
        <v>45705</v>
      </c>
      <c r="Z3027" s="69" t="s">
        <v>1080</v>
      </c>
      <c r="AA3027" s="319">
        <v>13500</v>
      </c>
      <c r="AB3027" s="70">
        <v>12</v>
      </c>
      <c r="AC3027" s="89" t="s">
        <v>3745</v>
      </c>
      <c r="AD3027" s="78">
        <v>46047</v>
      </c>
      <c r="AE3027" s="115">
        <f>2000*9</f>
        <v>18000</v>
      </c>
      <c r="AF3027" s="115"/>
      <c r="AG3027" s="70" t="s">
        <v>441</v>
      </c>
      <c r="AH3027" s="78">
        <v>45783</v>
      </c>
      <c r="AI3027" s="78"/>
      <c r="AJ3027" s="78"/>
      <c r="AK3027" s="88" t="s">
        <v>1200</v>
      </c>
      <c r="AL3027" s="76">
        <v>20000</v>
      </c>
      <c r="AM3027" s="76"/>
      <c r="AN3027" s="76" t="s">
        <v>1205</v>
      </c>
      <c r="AO3027" s="76" t="s">
        <v>1207</v>
      </c>
      <c r="AP3027" s="78">
        <v>45783</v>
      </c>
      <c r="AQ3027" s="78"/>
      <c r="AR3027" s="78"/>
      <c r="AS3027" s="76" t="s">
        <v>1208</v>
      </c>
      <c r="AT3027" s="76">
        <v>-2000</v>
      </c>
      <c r="AU3027" s="76"/>
      <c r="AV3027" s="76" t="s">
        <v>1206</v>
      </c>
      <c r="AW3027" s="103">
        <v>45782</v>
      </c>
      <c r="AX3027" s="102">
        <v>48246</v>
      </c>
      <c r="AY3027" s="162">
        <v>66240</v>
      </c>
      <c r="AZ3027" s="97">
        <v>3.68</v>
      </c>
      <c r="BA3027" s="101">
        <f>+AY3027/AZ3027</f>
        <v>18000</v>
      </c>
      <c r="BB3027" s="76"/>
      <c r="CS3027" s="58">
        <f>+AL3027+AT3027</f>
        <v>18000</v>
      </c>
      <c r="CT3027" s="76">
        <f>+BA3027+BG3027+BM3027+BS3027+BY3027+CE3027+CK3027+CQ3027</f>
        <v>18000</v>
      </c>
      <c r="CU3027" s="76">
        <f>+CS3027-CT3027</f>
        <v>0</v>
      </c>
      <c r="CV3027" s="81">
        <f>+AE3027-AL3027-AT3027</f>
        <v>0</v>
      </c>
    </row>
    <row r="3028" spans="1:103" s="70" customFormat="1">
      <c r="A3028" s="70" t="s">
        <v>949</v>
      </c>
      <c r="B3028" s="71"/>
      <c r="C3028" s="72"/>
      <c r="D3028" s="72"/>
      <c r="E3028" s="71"/>
      <c r="F3028" s="71"/>
      <c r="G3028" s="71"/>
      <c r="H3028" s="71"/>
      <c r="I3028" s="73"/>
      <c r="J3028" s="73"/>
      <c r="K3028" s="72"/>
      <c r="L3028" s="72"/>
      <c r="M3028" s="92" t="s">
        <v>14</v>
      </c>
      <c r="N3028" s="70" t="s">
        <v>191</v>
      </c>
      <c r="O3028" s="70" t="s">
        <v>950</v>
      </c>
      <c r="P3028" s="92" t="s">
        <v>14</v>
      </c>
      <c r="Q3028" s="89" t="s">
        <v>953</v>
      </c>
      <c r="R3028" s="70" t="s">
        <v>954</v>
      </c>
      <c r="S3028" s="70" t="s">
        <v>465</v>
      </c>
      <c r="T3028" s="88" t="s">
        <v>257</v>
      </c>
      <c r="U3028" s="88">
        <v>4</v>
      </c>
      <c r="V3028" s="87">
        <v>120</v>
      </c>
      <c r="W3028" s="87" t="s">
        <v>1017</v>
      </c>
      <c r="X3028" s="78">
        <v>45704</v>
      </c>
      <c r="Y3028" s="78">
        <v>45705</v>
      </c>
      <c r="Z3028" s="69" t="s">
        <v>1080</v>
      </c>
      <c r="AA3028" s="319">
        <v>13500</v>
      </c>
      <c r="AB3028" s="70">
        <v>12</v>
      </c>
      <c r="AC3028" s="70">
        <v>12</v>
      </c>
      <c r="AD3028" s="78">
        <v>46078</v>
      </c>
      <c r="AE3028" s="115">
        <v>2000</v>
      </c>
      <c r="AF3028" s="115"/>
      <c r="AG3028" s="70" t="s">
        <v>441</v>
      </c>
      <c r="AH3028" s="78"/>
      <c r="AI3028" s="78"/>
      <c r="AJ3028" s="78"/>
      <c r="AK3028" s="88"/>
      <c r="AL3028" s="76"/>
      <c r="AM3028" s="76"/>
      <c r="AN3028" s="76"/>
      <c r="AO3028" s="76"/>
      <c r="AP3028" s="76"/>
      <c r="AQ3028" s="76"/>
      <c r="AR3028" s="76"/>
      <c r="AS3028" s="76"/>
      <c r="AT3028" s="76"/>
      <c r="AU3028" s="76"/>
      <c r="AV3028" s="76"/>
      <c r="BA3028" s="76"/>
      <c r="BB3028" s="76"/>
      <c r="CS3028" s="58">
        <f>+AL3028+AT3028</f>
        <v>0</v>
      </c>
      <c r="CT3028" s="76">
        <f>+BA3028+BG3028+BM3028+BS3028+BY3028+CE3028+CK3028+CQ3028</f>
        <v>0</v>
      </c>
      <c r="CU3028" s="76">
        <f>+CS3028-CT3028</f>
        <v>0</v>
      </c>
      <c r="CV3028" s="81">
        <f>+AE3028-AL3028-AT3028</f>
        <v>2000</v>
      </c>
    </row>
    <row r="3029" spans="1:103" s="70" customFormat="1">
      <c r="A3029" s="70" t="s">
        <v>955</v>
      </c>
      <c r="B3029" s="71">
        <v>79</v>
      </c>
      <c r="C3029" s="72" t="s">
        <v>402</v>
      </c>
      <c r="D3029" s="72" t="s">
        <v>403</v>
      </c>
      <c r="E3029" s="71"/>
      <c r="F3029" s="71"/>
      <c r="G3029" s="71" t="s">
        <v>264</v>
      </c>
      <c r="H3029" s="71">
        <v>4</v>
      </c>
      <c r="I3029" s="73">
        <v>90</v>
      </c>
      <c r="J3029" s="73">
        <v>40000</v>
      </c>
      <c r="K3029" s="72">
        <v>0</v>
      </c>
      <c r="L3029" s="72" t="s">
        <v>41</v>
      </c>
      <c r="M3029" s="92" t="s">
        <v>14</v>
      </c>
      <c r="N3029" s="70">
        <v>70333482</v>
      </c>
      <c r="O3029" s="70" t="s">
        <v>956</v>
      </c>
      <c r="P3029" s="70" t="s">
        <v>14</v>
      </c>
      <c r="Q3029" s="89" t="s">
        <v>957</v>
      </c>
      <c r="R3029" s="70" t="s">
        <v>958</v>
      </c>
      <c r="S3029" s="70" t="s">
        <v>465</v>
      </c>
      <c r="T3029" s="87" t="s">
        <v>264</v>
      </c>
      <c r="U3029" s="87">
        <v>4</v>
      </c>
      <c r="V3029" s="145">
        <v>90</v>
      </c>
      <c r="W3029" s="145" t="s">
        <v>1017</v>
      </c>
      <c r="X3029" s="78">
        <v>45704</v>
      </c>
      <c r="Y3029" s="78">
        <v>45711</v>
      </c>
      <c r="Z3029" s="69" t="s">
        <v>1080</v>
      </c>
      <c r="AA3029" s="319">
        <v>31700</v>
      </c>
      <c r="AB3029" s="70">
        <v>48</v>
      </c>
      <c r="AC3029" s="70">
        <v>0</v>
      </c>
      <c r="AD3029" s="78">
        <v>45711</v>
      </c>
      <c r="AE3029" s="115">
        <v>3000</v>
      </c>
      <c r="AF3029" s="115"/>
      <c r="AG3029" s="70" t="s">
        <v>441</v>
      </c>
      <c r="AH3029" s="78">
        <v>45711</v>
      </c>
      <c r="AI3029" s="78"/>
      <c r="AJ3029" s="78"/>
      <c r="AK3029" s="70" t="s">
        <v>959</v>
      </c>
      <c r="AL3029" s="76">
        <v>3000</v>
      </c>
      <c r="AM3029" s="76"/>
      <c r="AN3029" s="76" t="s">
        <v>1192</v>
      </c>
      <c r="AO3029" s="76"/>
      <c r="AP3029" s="76"/>
      <c r="AQ3029" s="76"/>
      <c r="AR3029" s="76"/>
      <c r="AS3029" s="76"/>
      <c r="AT3029" s="76"/>
      <c r="AU3029" s="76"/>
      <c r="AV3029" s="76"/>
      <c r="AW3029" s="103">
        <v>45704</v>
      </c>
      <c r="AX3029" s="175">
        <v>45464</v>
      </c>
      <c r="AY3029" s="101">
        <v>1116</v>
      </c>
      <c r="AZ3029" s="97">
        <v>3.69</v>
      </c>
      <c r="BA3029" s="101">
        <f>+AY3029/AZ3029</f>
        <v>302.4390243902439</v>
      </c>
      <c r="BB3029" s="101"/>
      <c r="BC3029" s="103">
        <v>45711</v>
      </c>
      <c r="BD3029" s="174">
        <v>45689</v>
      </c>
      <c r="BE3029" s="97">
        <v>1128</v>
      </c>
      <c r="BF3029" s="97">
        <v>3.69</v>
      </c>
      <c r="BG3029" s="101">
        <f>+BE3029/BF3029</f>
        <v>305.6910569105691</v>
      </c>
      <c r="BH3029" s="101"/>
      <c r="BI3029" s="103">
        <v>45712</v>
      </c>
      <c r="BJ3029" s="97">
        <v>45698</v>
      </c>
      <c r="BK3029" s="97">
        <v>500</v>
      </c>
      <c r="BL3029" s="97">
        <v>3.69</v>
      </c>
      <c r="BM3029" s="101">
        <f>+BK3029/BL3029</f>
        <v>135.50135501355012</v>
      </c>
      <c r="BN3029" s="101"/>
      <c r="BO3029" s="103">
        <v>45712</v>
      </c>
      <c r="BP3029" s="97">
        <v>45698</v>
      </c>
      <c r="BQ3029" s="97">
        <v>500</v>
      </c>
      <c r="BR3029" s="97">
        <v>3.69</v>
      </c>
      <c r="BS3029" s="101">
        <f>+BQ3029/BR3029</f>
        <v>135.50135501355012</v>
      </c>
      <c r="BT3029" s="101"/>
      <c r="BU3029" s="103">
        <v>45712</v>
      </c>
      <c r="BV3029" s="97">
        <v>45698</v>
      </c>
      <c r="BW3029" s="97">
        <v>3300</v>
      </c>
      <c r="BX3029" s="97">
        <v>3.69</v>
      </c>
      <c r="BY3029" s="101">
        <f>+BW3029/BX3029</f>
        <v>894.30894308943095</v>
      </c>
      <c r="BZ3029" s="101"/>
      <c r="CA3029" s="103">
        <v>45712</v>
      </c>
      <c r="CB3029" s="97">
        <v>45698</v>
      </c>
      <c r="CC3029" s="97">
        <v>2768</v>
      </c>
      <c r="CD3029" s="97">
        <v>3.69</v>
      </c>
      <c r="CE3029" s="101">
        <f>+CC3029/CD3029</f>
        <v>750.13550135501362</v>
      </c>
      <c r="CF3029" s="101"/>
      <c r="CG3029" s="103">
        <v>45712</v>
      </c>
      <c r="CH3029" s="97">
        <v>45698</v>
      </c>
      <c r="CI3029" s="97">
        <v>1268</v>
      </c>
      <c r="CJ3029" s="97">
        <v>3.69</v>
      </c>
      <c r="CK3029" s="101">
        <f>+CI3029/CJ3029</f>
        <v>343.63143631436316</v>
      </c>
      <c r="CL3029" s="101"/>
      <c r="CM3029" s="101"/>
      <c r="CN3029" s="101"/>
      <c r="CO3029" s="101"/>
      <c r="CP3029" s="101"/>
      <c r="CQ3029" s="101"/>
      <c r="CR3029" s="101"/>
      <c r="CS3029" s="58">
        <f>+AL3029+AT3029</f>
        <v>3000</v>
      </c>
      <c r="CT3029" s="76">
        <f>+BA3029+BG3029+BM3029+BS3029+BY3029+CE3029+CK3029+CQ3029</f>
        <v>2867.208672086721</v>
      </c>
      <c r="CU3029" s="76">
        <f>+CS3029-CT3029</f>
        <v>132.79132791327902</v>
      </c>
      <c r="CV3029" s="81">
        <f>+AE3029-AL3029-AT3029</f>
        <v>0</v>
      </c>
      <c r="CW3029" s="70" t="s">
        <v>3824</v>
      </c>
      <c r="CY3029" s="70" t="s">
        <v>3819</v>
      </c>
    </row>
    <row r="3030" spans="1:103" s="70" customFormat="1">
      <c r="A3030" s="70" t="s">
        <v>955</v>
      </c>
      <c r="B3030" s="71">
        <v>79</v>
      </c>
      <c r="C3030" s="72" t="s">
        <v>402</v>
      </c>
      <c r="D3030" s="72" t="s">
        <v>403</v>
      </c>
      <c r="E3030" s="71"/>
      <c r="F3030" s="71"/>
      <c r="G3030" s="71" t="s">
        <v>264</v>
      </c>
      <c r="H3030" s="71">
        <v>4</v>
      </c>
      <c r="I3030" s="73">
        <v>90</v>
      </c>
      <c r="J3030" s="73">
        <v>40000</v>
      </c>
      <c r="K3030" s="72">
        <v>0</v>
      </c>
      <c r="L3030" s="72" t="s">
        <v>41</v>
      </c>
      <c r="M3030" s="92" t="s">
        <v>14</v>
      </c>
      <c r="N3030" s="70">
        <v>70333482</v>
      </c>
      <c r="O3030" s="70" t="s">
        <v>956</v>
      </c>
      <c r="P3030" s="70" t="s">
        <v>14</v>
      </c>
      <c r="Q3030" s="89" t="s">
        <v>957</v>
      </c>
      <c r="R3030" s="70" t="s">
        <v>958</v>
      </c>
      <c r="S3030" s="70" t="s">
        <v>465</v>
      </c>
      <c r="T3030" s="87" t="s">
        <v>264</v>
      </c>
      <c r="U3030" s="87">
        <v>4</v>
      </c>
      <c r="V3030" s="145">
        <v>90</v>
      </c>
      <c r="W3030" s="145" t="s">
        <v>1017</v>
      </c>
      <c r="X3030" s="78">
        <v>45704</v>
      </c>
      <c r="Y3030" s="78">
        <v>45711</v>
      </c>
      <c r="Z3030" s="69" t="s">
        <v>1080</v>
      </c>
      <c r="AA3030" s="319">
        <v>31700</v>
      </c>
      <c r="AB3030" s="70">
        <v>48</v>
      </c>
      <c r="AC3030" s="70">
        <v>1</v>
      </c>
      <c r="AD3030" s="78">
        <v>45782</v>
      </c>
      <c r="AE3030" s="115">
        <v>597.71</v>
      </c>
      <c r="AF3030" s="115"/>
      <c r="AG3030" s="70" t="s">
        <v>441</v>
      </c>
      <c r="AH3030" s="78">
        <v>45806</v>
      </c>
      <c r="AI3030" s="78"/>
      <c r="AJ3030" s="78"/>
      <c r="AK3030" s="70" t="s">
        <v>1187</v>
      </c>
      <c r="AL3030" s="76">
        <v>598</v>
      </c>
      <c r="AM3030" s="76"/>
      <c r="AN3030" s="76" t="s">
        <v>1193</v>
      </c>
      <c r="AO3030" s="76"/>
      <c r="AP3030" s="76"/>
      <c r="AQ3030" s="76"/>
      <c r="AR3030" s="76"/>
      <c r="AS3030" s="76"/>
      <c r="AT3030" s="76"/>
      <c r="AU3030" s="76"/>
      <c r="AV3030" s="76"/>
      <c r="AW3030" s="103">
        <v>45805</v>
      </c>
      <c r="AX3030" s="102">
        <v>4223</v>
      </c>
      <c r="AY3030" s="97"/>
      <c r="AZ3030" s="97"/>
      <c r="BA3030" s="101">
        <v>598</v>
      </c>
      <c r="BB3030" s="76"/>
      <c r="CS3030" s="58">
        <f>+AL3030+AT3030</f>
        <v>598</v>
      </c>
      <c r="CT3030" s="76">
        <f>+BA3030+BG3030+BM3030+BS3030+BY3030+CE3030+CK3030+CQ3030</f>
        <v>598</v>
      </c>
      <c r="CU3030" s="76">
        <f>+CS3030-CT3030</f>
        <v>0</v>
      </c>
      <c r="CV3030" s="81">
        <f>+AE3030-AL3030-AT3030</f>
        <v>-0.28999999999996362</v>
      </c>
    </row>
    <row r="3031" spans="1:103" s="70" customFormat="1">
      <c r="A3031" s="70" t="s">
        <v>955</v>
      </c>
      <c r="B3031" s="71">
        <v>79</v>
      </c>
      <c r="C3031" s="72" t="s">
        <v>402</v>
      </c>
      <c r="D3031" s="72" t="s">
        <v>403</v>
      </c>
      <c r="E3031" s="71"/>
      <c r="F3031" s="71"/>
      <c r="G3031" s="71" t="s">
        <v>264</v>
      </c>
      <c r="H3031" s="71">
        <v>4</v>
      </c>
      <c r="I3031" s="73">
        <v>90</v>
      </c>
      <c r="J3031" s="73">
        <v>40000</v>
      </c>
      <c r="K3031" s="72">
        <v>0</v>
      </c>
      <c r="L3031" s="72" t="s">
        <v>41</v>
      </c>
      <c r="M3031" s="92" t="s">
        <v>14</v>
      </c>
      <c r="N3031" s="70">
        <v>70333482</v>
      </c>
      <c r="O3031" s="70" t="s">
        <v>956</v>
      </c>
      <c r="P3031" s="70" t="s">
        <v>14</v>
      </c>
      <c r="Q3031" s="89" t="s">
        <v>957</v>
      </c>
      <c r="R3031" s="70" t="s">
        <v>958</v>
      </c>
      <c r="S3031" s="70" t="s">
        <v>465</v>
      </c>
      <c r="T3031" s="87" t="s">
        <v>264</v>
      </c>
      <c r="U3031" s="87">
        <v>4</v>
      </c>
      <c r="V3031" s="145">
        <v>90</v>
      </c>
      <c r="W3031" s="145" t="s">
        <v>1017</v>
      </c>
      <c r="X3031" s="78">
        <v>45704</v>
      </c>
      <c r="Y3031" s="78">
        <v>45711</v>
      </c>
      <c r="Z3031" s="69" t="s">
        <v>1080</v>
      </c>
      <c r="AA3031" s="319">
        <v>31700</v>
      </c>
      <c r="AB3031" s="70">
        <v>48</v>
      </c>
      <c r="AC3031" s="70">
        <v>2</v>
      </c>
      <c r="AD3031" s="78">
        <v>45813</v>
      </c>
      <c r="AE3031" s="115">
        <v>597.71</v>
      </c>
      <c r="AF3031" s="115"/>
      <c r="AG3031" s="70" t="s">
        <v>441</v>
      </c>
      <c r="AH3031" s="78">
        <v>45838</v>
      </c>
      <c r="AI3031" s="78"/>
      <c r="AJ3031" s="78"/>
      <c r="AK3031" s="70" t="s">
        <v>1188</v>
      </c>
      <c r="AL3031" s="76">
        <v>598</v>
      </c>
      <c r="AM3031" s="76"/>
      <c r="AN3031" s="76" t="s">
        <v>1194</v>
      </c>
      <c r="AO3031" s="76"/>
      <c r="AP3031" s="76"/>
      <c r="AQ3031" s="76"/>
      <c r="AR3031" s="76"/>
      <c r="AS3031" s="76"/>
      <c r="AT3031" s="76"/>
      <c r="AU3031" s="76"/>
      <c r="AV3031" s="76"/>
      <c r="AW3031" s="103">
        <v>45838</v>
      </c>
      <c r="AX3031" s="102">
        <v>4351</v>
      </c>
      <c r="AY3031" s="97"/>
      <c r="AZ3031" s="97"/>
      <c r="BA3031" s="101">
        <v>598</v>
      </c>
      <c r="BB3031" s="76"/>
      <c r="CS3031" s="58">
        <f>+AL3031+AT3031</f>
        <v>598</v>
      </c>
      <c r="CT3031" s="76">
        <f>+BA3031+BG3031+BM3031+BS3031+BY3031+CE3031+CK3031+CQ3031</f>
        <v>598</v>
      </c>
      <c r="CU3031" s="76">
        <f>+CS3031-CT3031</f>
        <v>0</v>
      </c>
      <c r="CV3031" s="81">
        <f>+AE3031-AL3031-AT3031</f>
        <v>-0.28999999999996362</v>
      </c>
    </row>
    <row r="3032" spans="1:103" s="70" customFormat="1">
      <c r="A3032" s="70" t="s">
        <v>955</v>
      </c>
      <c r="B3032" s="71">
        <v>79</v>
      </c>
      <c r="C3032" s="72" t="s">
        <v>402</v>
      </c>
      <c r="D3032" s="72" t="s">
        <v>403</v>
      </c>
      <c r="E3032" s="71"/>
      <c r="F3032" s="71"/>
      <c r="G3032" s="71" t="s">
        <v>264</v>
      </c>
      <c r="H3032" s="71">
        <v>4</v>
      </c>
      <c r="I3032" s="73">
        <v>90</v>
      </c>
      <c r="J3032" s="73">
        <v>40000</v>
      </c>
      <c r="K3032" s="72">
        <v>0</v>
      </c>
      <c r="L3032" s="72" t="s">
        <v>41</v>
      </c>
      <c r="M3032" s="92" t="s">
        <v>14</v>
      </c>
      <c r="N3032" s="70">
        <v>70333482</v>
      </c>
      <c r="O3032" s="70" t="s">
        <v>956</v>
      </c>
      <c r="P3032" s="70" t="s">
        <v>14</v>
      </c>
      <c r="Q3032" s="89" t="s">
        <v>957</v>
      </c>
      <c r="R3032" s="70" t="s">
        <v>958</v>
      </c>
      <c r="S3032" s="70" t="s">
        <v>465</v>
      </c>
      <c r="T3032" s="87" t="s">
        <v>264</v>
      </c>
      <c r="U3032" s="87">
        <v>4</v>
      </c>
      <c r="V3032" s="145">
        <v>90</v>
      </c>
      <c r="W3032" s="145" t="s">
        <v>1017</v>
      </c>
      <c r="X3032" s="78">
        <v>45704</v>
      </c>
      <c r="Y3032" s="78">
        <v>45711</v>
      </c>
      <c r="Z3032" s="69" t="s">
        <v>1080</v>
      </c>
      <c r="AA3032" s="319">
        <v>31700</v>
      </c>
      <c r="AB3032" s="70">
        <v>48</v>
      </c>
      <c r="AC3032" s="70">
        <v>3</v>
      </c>
      <c r="AD3032" s="78">
        <v>45843</v>
      </c>
      <c r="AE3032" s="115">
        <v>597.71</v>
      </c>
      <c r="AF3032" s="115"/>
      <c r="AG3032" s="70" t="s">
        <v>441</v>
      </c>
      <c r="AH3032" s="78">
        <v>45869</v>
      </c>
      <c r="AI3032" s="78"/>
      <c r="AJ3032" s="78"/>
      <c r="AK3032" s="70" t="s">
        <v>1189</v>
      </c>
      <c r="AL3032" s="76">
        <v>598</v>
      </c>
      <c r="AM3032" s="76"/>
      <c r="AN3032" s="76" t="s">
        <v>1195</v>
      </c>
      <c r="AO3032" s="76"/>
      <c r="AP3032" s="76"/>
      <c r="AQ3032" s="76"/>
      <c r="AR3032" s="76"/>
      <c r="AS3032" s="76"/>
      <c r="AT3032" s="76"/>
      <c r="AU3032" s="76"/>
      <c r="AV3032" s="76"/>
      <c r="AW3032" s="103">
        <v>45868</v>
      </c>
      <c r="AX3032" s="102">
        <v>4484</v>
      </c>
      <c r="AY3032" s="97"/>
      <c r="AZ3032" s="97"/>
      <c r="BA3032" s="101">
        <v>598</v>
      </c>
      <c r="BB3032" s="76"/>
      <c r="CS3032" s="58">
        <f>+AL3032+AT3032</f>
        <v>598</v>
      </c>
      <c r="CT3032" s="76">
        <f>+BA3032+BG3032+BM3032+BS3032+BY3032+CE3032+CK3032+CQ3032</f>
        <v>598</v>
      </c>
      <c r="CU3032" s="76">
        <f>+CS3032-CT3032</f>
        <v>0</v>
      </c>
      <c r="CV3032" s="81">
        <f>+AE3032-AL3032-AT3032</f>
        <v>-0.28999999999996362</v>
      </c>
    </row>
    <row r="3033" spans="1:103" s="70" customFormat="1">
      <c r="A3033" s="70" t="s">
        <v>955</v>
      </c>
      <c r="B3033" s="71">
        <v>79</v>
      </c>
      <c r="C3033" s="72" t="s">
        <v>402</v>
      </c>
      <c r="D3033" s="72" t="s">
        <v>403</v>
      </c>
      <c r="E3033" s="71"/>
      <c r="F3033" s="71"/>
      <c r="G3033" s="71" t="s">
        <v>264</v>
      </c>
      <c r="H3033" s="71">
        <v>4</v>
      </c>
      <c r="I3033" s="73">
        <v>90</v>
      </c>
      <c r="J3033" s="73">
        <v>40000</v>
      </c>
      <c r="K3033" s="72">
        <v>0</v>
      </c>
      <c r="L3033" s="72" t="s">
        <v>41</v>
      </c>
      <c r="M3033" s="92" t="s">
        <v>14</v>
      </c>
      <c r="N3033" s="70">
        <v>70333482</v>
      </c>
      <c r="O3033" s="70" t="s">
        <v>956</v>
      </c>
      <c r="P3033" s="70" t="s">
        <v>14</v>
      </c>
      <c r="Q3033" s="89" t="s">
        <v>957</v>
      </c>
      <c r="R3033" s="70" t="s">
        <v>958</v>
      </c>
      <c r="S3033" s="70" t="s">
        <v>465</v>
      </c>
      <c r="T3033" s="87" t="s">
        <v>264</v>
      </c>
      <c r="U3033" s="87">
        <v>4</v>
      </c>
      <c r="V3033" s="145">
        <v>90</v>
      </c>
      <c r="W3033" s="145" t="s">
        <v>1017</v>
      </c>
      <c r="X3033" s="78">
        <v>45704</v>
      </c>
      <c r="Y3033" s="78">
        <v>45711</v>
      </c>
      <c r="Z3033" s="69" t="s">
        <v>1080</v>
      </c>
      <c r="AA3033" s="319">
        <v>31700</v>
      </c>
      <c r="AB3033" s="70">
        <v>48</v>
      </c>
      <c r="AC3033" s="70">
        <v>4</v>
      </c>
      <c r="AD3033" s="78">
        <v>45874</v>
      </c>
      <c r="AE3033" s="115">
        <v>597.71</v>
      </c>
      <c r="AF3033" s="115"/>
      <c r="AG3033" s="70" t="s">
        <v>441</v>
      </c>
      <c r="AH3033" s="78">
        <v>45897</v>
      </c>
      <c r="AI3033" s="78"/>
      <c r="AJ3033" s="78"/>
      <c r="AK3033" s="70" t="s">
        <v>1190</v>
      </c>
      <c r="AL3033" s="76">
        <v>598</v>
      </c>
      <c r="AM3033" s="76"/>
      <c r="AN3033" s="76" t="s">
        <v>1196</v>
      </c>
      <c r="AO3033" s="76"/>
      <c r="AP3033" s="76"/>
      <c r="AQ3033" s="76"/>
      <c r="AR3033" s="76"/>
      <c r="AS3033" s="76"/>
      <c r="AT3033" s="76"/>
      <c r="AU3033" s="76"/>
      <c r="AV3033" s="76"/>
      <c r="AW3033" s="103">
        <v>45897</v>
      </c>
      <c r="AX3033" s="102">
        <v>4618</v>
      </c>
      <c r="AY3033" s="97"/>
      <c r="AZ3033" s="97"/>
      <c r="BA3033" s="101">
        <v>598</v>
      </c>
      <c r="BB3033" s="76"/>
      <c r="CS3033" s="58">
        <f>+AL3033+AT3033</f>
        <v>598</v>
      </c>
      <c r="CT3033" s="76">
        <f>+BA3033+BG3033+BM3033+BS3033+BY3033+CE3033+CK3033+CQ3033</f>
        <v>598</v>
      </c>
      <c r="CU3033" s="76">
        <f>+CS3033-CT3033</f>
        <v>0</v>
      </c>
      <c r="CV3033" s="81">
        <f>+AE3033-AL3033-AT3033</f>
        <v>-0.28999999999996362</v>
      </c>
    </row>
    <row r="3034" spans="1:103" s="70" customFormat="1">
      <c r="A3034" s="70" t="s">
        <v>955</v>
      </c>
      <c r="B3034" s="71">
        <v>79</v>
      </c>
      <c r="C3034" s="72" t="s">
        <v>402</v>
      </c>
      <c r="D3034" s="72" t="s">
        <v>403</v>
      </c>
      <c r="E3034" s="71"/>
      <c r="F3034" s="71"/>
      <c r="G3034" s="71" t="s">
        <v>264</v>
      </c>
      <c r="H3034" s="71">
        <v>4</v>
      </c>
      <c r="I3034" s="73">
        <v>90</v>
      </c>
      <c r="J3034" s="73">
        <v>40000</v>
      </c>
      <c r="K3034" s="72">
        <v>0</v>
      </c>
      <c r="L3034" s="72" t="s">
        <v>41</v>
      </c>
      <c r="M3034" s="92" t="s">
        <v>14</v>
      </c>
      <c r="N3034" s="70">
        <v>70333482</v>
      </c>
      <c r="O3034" s="70" t="s">
        <v>956</v>
      </c>
      <c r="P3034" s="70" t="s">
        <v>14</v>
      </c>
      <c r="Q3034" s="89" t="s">
        <v>957</v>
      </c>
      <c r="R3034" s="70" t="s">
        <v>958</v>
      </c>
      <c r="S3034" s="70" t="s">
        <v>465</v>
      </c>
      <c r="T3034" s="87" t="s">
        <v>264</v>
      </c>
      <c r="U3034" s="87">
        <v>4</v>
      </c>
      <c r="V3034" s="145">
        <v>90</v>
      </c>
      <c r="W3034" s="145" t="s">
        <v>1017</v>
      </c>
      <c r="X3034" s="78">
        <v>45704</v>
      </c>
      <c r="Y3034" s="78">
        <v>45711</v>
      </c>
      <c r="Z3034" s="69" t="s">
        <v>1080</v>
      </c>
      <c r="AA3034" s="319">
        <v>31700</v>
      </c>
      <c r="AB3034" s="70">
        <v>48</v>
      </c>
      <c r="AC3034" s="70">
        <v>5</v>
      </c>
      <c r="AD3034" s="78">
        <v>45905</v>
      </c>
      <c r="AE3034" s="115">
        <v>597.71</v>
      </c>
      <c r="AF3034" s="115"/>
      <c r="AG3034" s="70" t="s">
        <v>441</v>
      </c>
      <c r="AH3034" s="78">
        <v>45930</v>
      </c>
      <c r="AI3034" s="78"/>
      <c r="AJ3034" s="78"/>
      <c r="AK3034" s="70" t="s">
        <v>1191</v>
      </c>
      <c r="AL3034" s="76">
        <v>598</v>
      </c>
      <c r="AM3034" s="76"/>
      <c r="AN3034" s="76" t="s">
        <v>1197</v>
      </c>
      <c r="AO3034" s="76"/>
      <c r="AP3034" s="76"/>
      <c r="AQ3034" s="76"/>
      <c r="AR3034" s="76"/>
      <c r="AS3034" s="76"/>
      <c r="AT3034" s="76"/>
      <c r="AU3034" s="76"/>
      <c r="AV3034" s="76"/>
      <c r="AW3034" s="103">
        <v>45930</v>
      </c>
      <c r="AX3034" s="102">
        <v>4831</v>
      </c>
      <c r="AY3034" s="97"/>
      <c r="AZ3034" s="97"/>
      <c r="BA3034" s="101">
        <v>598</v>
      </c>
      <c r="BB3034" s="76"/>
      <c r="CS3034" s="58">
        <f>+AL3034+AT3034</f>
        <v>598</v>
      </c>
      <c r="CT3034" s="76">
        <f>+BA3034+BG3034+BM3034+BS3034+BY3034+CE3034+CK3034+CQ3034</f>
        <v>598</v>
      </c>
      <c r="CU3034" s="76">
        <f>+CS3034-CT3034</f>
        <v>0</v>
      </c>
      <c r="CV3034" s="81">
        <f>+AE3034-AL3034-AT3034</f>
        <v>-0.28999999999996362</v>
      </c>
    </row>
    <row r="3035" spans="1:103" s="70" customFormat="1">
      <c r="A3035" s="70" t="s">
        <v>955</v>
      </c>
      <c r="B3035" s="71">
        <v>79</v>
      </c>
      <c r="C3035" s="72" t="s">
        <v>402</v>
      </c>
      <c r="D3035" s="72" t="s">
        <v>403</v>
      </c>
      <c r="E3035" s="71"/>
      <c r="F3035" s="71"/>
      <c r="G3035" s="71" t="s">
        <v>264</v>
      </c>
      <c r="H3035" s="71">
        <v>4</v>
      </c>
      <c r="I3035" s="73">
        <v>90</v>
      </c>
      <c r="J3035" s="73">
        <v>40000</v>
      </c>
      <c r="K3035" s="72">
        <v>0</v>
      </c>
      <c r="L3035" s="72" t="s">
        <v>41</v>
      </c>
      <c r="M3035" s="92" t="s">
        <v>14</v>
      </c>
      <c r="N3035" s="70">
        <v>70333482</v>
      </c>
      <c r="O3035" s="70" t="s">
        <v>956</v>
      </c>
      <c r="P3035" s="70" t="s">
        <v>14</v>
      </c>
      <c r="Q3035" s="89" t="s">
        <v>957</v>
      </c>
      <c r="R3035" s="70" t="s">
        <v>958</v>
      </c>
      <c r="S3035" s="70" t="s">
        <v>465</v>
      </c>
      <c r="T3035" s="87" t="s">
        <v>264</v>
      </c>
      <c r="U3035" s="87">
        <v>4</v>
      </c>
      <c r="V3035" s="145">
        <v>90</v>
      </c>
      <c r="W3035" s="145" t="s">
        <v>1017</v>
      </c>
      <c r="X3035" s="78">
        <v>45704</v>
      </c>
      <c r="Y3035" s="78">
        <v>45711</v>
      </c>
      <c r="Z3035" s="69" t="s">
        <v>1080</v>
      </c>
      <c r="AA3035" s="319">
        <v>31700</v>
      </c>
      <c r="AB3035" s="70">
        <v>48</v>
      </c>
      <c r="AC3035" s="70">
        <v>6</v>
      </c>
      <c r="AD3035" s="78">
        <v>45935</v>
      </c>
      <c r="AE3035" s="115">
        <v>597.71</v>
      </c>
      <c r="AF3035" s="115"/>
      <c r="AL3035" s="76"/>
      <c r="AM3035" s="76"/>
      <c r="AN3035" s="76"/>
      <c r="AO3035" s="76"/>
      <c r="AP3035" s="76"/>
      <c r="AQ3035" s="76"/>
      <c r="AR3035" s="76"/>
      <c r="AS3035" s="76"/>
      <c r="AT3035" s="76"/>
      <c r="AU3035" s="76"/>
      <c r="AV3035" s="76"/>
      <c r="BA3035" s="76"/>
      <c r="BB3035" s="76"/>
      <c r="CS3035" s="58">
        <f>+AL3035+AT3035</f>
        <v>0</v>
      </c>
      <c r="CT3035" s="76">
        <f>+BA3035+BG3035+BM3035+BS3035+BY3035+CE3035+CK3035+CQ3035</f>
        <v>0</v>
      </c>
      <c r="CU3035" s="76">
        <f>+CS3035-CT3035</f>
        <v>0</v>
      </c>
      <c r="CV3035" s="81">
        <f>+AE3035-AL3035-AT3035</f>
        <v>597.71</v>
      </c>
    </row>
    <row r="3036" spans="1:103" s="70" customFormat="1">
      <c r="A3036" s="70" t="s">
        <v>955</v>
      </c>
      <c r="B3036" s="71">
        <v>79</v>
      </c>
      <c r="C3036" s="72" t="s">
        <v>402</v>
      </c>
      <c r="D3036" s="72" t="s">
        <v>403</v>
      </c>
      <c r="E3036" s="71"/>
      <c r="F3036" s="71"/>
      <c r="G3036" s="71" t="s">
        <v>264</v>
      </c>
      <c r="H3036" s="71">
        <v>4</v>
      </c>
      <c r="I3036" s="73">
        <v>90</v>
      </c>
      <c r="J3036" s="73">
        <v>40000</v>
      </c>
      <c r="K3036" s="72">
        <v>0</v>
      </c>
      <c r="L3036" s="72" t="s">
        <v>41</v>
      </c>
      <c r="M3036" s="92" t="s">
        <v>14</v>
      </c>
      <c r="N3036" s="70">
        <v>70333482</v>
      </c>
      <c r="O3036" s="70" t="s">
        <v>956</v>
      </c>
      <c r="P3036" s="70" t="s">
        <v>14</v>
      </c>
      <c r="Q3036" s="89" t="s">
        <v>957</v>
      </c>
      <c r="R3036" s="70" t="s">
        <v>958</v>
      </c>
      <c r="S3036" s="70" t="s">
        <v>465</v>
      </c>
      <c r="T3036" s="87" t="s">
        <v>264</v>
      </c>
      <c r="U3036" s="87">
        <v>4</v>
      </c>
      <c r="V3036" s="145">
        <v>90</v>
      </c>
      <c r="W3036" s="145" t="s">
        <v>1017</v>
      </c>
      <c r="X3036" s="78">
        <v>45704</v>
      </c>
      <c r="Y3036" s="78">
        <v>45711</v>
      </c>
      <c r="Z3036" s="69" t="s">
        <v>1080</v>
      </c>
      <c r="AA3036" s="319">
        <v>31700</v>
      </c>
      <c r="AB3036" s="70">
        <v>48</v>
      </c>
      <c r="AC3036" s="70">
        <v>7</v>
      </c>
      <c r="AD3036" s="78">
        <v>45966</v>
      </c>
      <c r="AE3036" s="115">
        <v>597.71</v>
      </c>
      <c r="AF3036" s="115"/>
      <c r="AL3036" s="76"/>
      <c r="AM3036" s="76"/>
      <c r="AN3036" s="76"/>
      <c r="AO3036" s="76"/>
      <c r="AP3036" s="76"/>
      <c r="AQ3036" s="76"/>
      <c r="AR3036" s="76"/>
      <c r="AS3036" s="76"/>
      <c r="AT3036" s="76"/>
      <c r="AU3036" s="76"/>
      <c r="AV3036" s="76"/>
      <c r="BA3036" s="76"/>
      <c r="BB3036" s="76"/>
      <c r="CS3036" s="58">
        <f>+AL3036+AT3036</f>
        <v>0</v>
      </c>
      <c r="CT3036" s="76">
        <f>+BA3036+BG3036+BM3036+BS3036+BY3036+CE3036+CK3036+CQ3036</f>
        <v>0</v>
      </c>
      <c r="CU3036" s="76">
        <f>+CS3036-CT3036</f>
        <v>0</v>
      </c>
      <c r="CV3036" s="81">
        <f>+AE3036-AL3036-AT3036</f>
        <v>597.71</v>
      </c>
    </row>
    <row r="3037" spans="1:103" s="70" customFormat="1">
      <c r="A3037" s="70" t="s">
        <v>955</v>
      </c>
      <c r="B3037" s="71">
        <v>79</v>
      </c>
      <c r="C3037" s="72" t="s">
        <v>402</v>
      </c>
      <c r="D3037" s="72" t="s">
        <v>403</v>
      </c>
      <c r="E3037" s="71"/>
      <c r="F3037" s="71"/>
      <c r="G3037" s="71" t="s">
        <v>264</v>
      </c>
      <c r="H3037" s="71">
        <v>4</v>
      </c>
      <c r="I3037" s="73">
        <v>90</v>
      </c>
      <c r="J3037" s="73">
        <v>40000</v>
      </c>
      <c r="K3037" s="72">
        <v>0</v>
      </c>
      <c r="L3037" s="72" t="s">
        <v>41</v>
      </c>
      <c r="M3037" s="92" t="s">
        <v>14</v>
      </c>
      <c r="N3037" s="70">
        <v>70333482</v>
      </c>
      <c r="O3037" s="70" t="s">
        <v>956</v>
      </c>
      <c r="P3037" s="70" t="s">
        <v>14</v>
      </c>
      <c r="Q3037" s="89" t="s">
        <v>957</v>
      </c>
      <c r="R3037" s="70" t="s">
        <v>958</v>
      </c>
      <c r="S3037" s="70" t="s">
        <v>465</v>
      </c>
      <c r="T3037" s="87" t="s">
        <v>264</v>
      </c>
      <c r="U3037" s="87">
        <v>4</v>
      </c>
      <c r="V3037" s="145">
        <v>90</v>
      </c>
      <c r="W3037" s="145" t="s">
        <v>1017</v>
      </c>
      <c r="X3037" s="78">
        <v>45704</v>
      </c>
      <c r="Y3037" s="78">
        <v>45711</v>
      </c>
      <c r="Z3037" s="69" t="s">
        <v>1080</v>
      </c>
      <c r="AA3037" s="319">
        <v>31700</v>
      </c>
      <c r="AB3037" s="70">
        <v>48</v>
      </c>
      <c r="AC3037" s="70">
        <v>8</v>
      </c>
      <c r="AD3037" s="78">
        <v>45996</v>
      </c>
      <c r="AE3037" s="115">
        <v>597.71</v>
      </c>
      <c r="AF3037" s="115"/>
      <c r="AL3037" s="76"/>
      <c r="AM3037" s="76"/>
      <c r="AN3037" s="76"/>
      <c r="AO3037" s="76"/>
      <c r="AP3037" s="76"/>
      <c r="AQ3037" s="76"/>
      <c r="AR3037" s="76"/>
      <c r="AS3037" s="76"/>
      <c r="AT3037" s="76"/>
      <c r="AU3037" s="76"/>
      <c r="AV3037" s="76"/>
      <c r="AW3037" s="78"/>
      <c r="BA3037" s="76"/>
      <c r="BB3037" s="76"/>
      <c r="CS3037" s="58">
        <f>+AL3037+AT3037</f>
        <v>0</v>
      </c>
      <c r="CT3037" s="76">
        <f>+BA3037+BG3037+BM3037+BS3037+BY3037+CE3037+CK3037+CQ3037</f>
        <v>0</v>
      </c>
      <c r="CU3037" s="76">
        <f>+CS3037-CT3037</f>
        <v>0</v>
      </c>
      <c r="CV3037" s="81">
        <f>+AE3037-AL3037-AT3037</f>
        <v>597.71</v>
      </c>
    </row>
    <row r="3038" spans="1:103" s="70" customFormat="1">
      <c r="A3038" s="70" t="s">
        <v>955</v>
      </c>
      <c r="B3038" s="71">
        <v>79</v>
      </c>
      <c r="C3038" s="72" t="s">
        <v>402</v>
      </c>
      <c r="D3038" s="72" t="s">
        <v>403</v>
      </c>
      <c r="E3038" s="71"/>
      <c r="F3038" s="71"/>
      <c r="G3038" s="71" t="s">
        <v>264</v>
      </c>
      <c r="H3038" s="71">
        <v>4</v>
      </c>
      <c r="I3038" s="73">
        <v>90</v>
      </c>
      <c r="J3038" s="73">
        <v>40000</v>
      </c>
      <c r="K3038" s="72">
        <v>0</v>
      </c>
      <c r="L3038" s="72" t="s">
        <v>41</v>
      </c>
      <c r="M3038" s="92" t="s">
        <v>14</v>
      </c>
      <c r="N3038" s="70">
        <v>70333482</v>
      </c>
      <c r="O3038" s="70" t="s">
        <v>956</v>
      </c>
      <c r="P3038" s="70" t="s">
        <v>14</v>
      </c>
      <c r="Q3038" s="89" t="s">
        <v>957</v>
      </c>
      <c r="R3038" s="70" t="s">
        <v>958</v>
      </c>
      <c r="S3038" s="70" t="s">
        <v>465</v>
      </c>
      <c r="T3038" s="87" t="s">
        <v>264</v>
      </c>
      <c r="U3038" s="87">
        <v>4</v>
      </c>
      <c r="V3038" s="145">
        <v>90</v>
      </c>
      <c r="W3038" s="145" t="s">
        <v>1017</v>
      </c>
      <c r="X3038" s="78">
        <v>45704</v>
      </c>
      <c r="Y3038" s="78">
        <v>45711</v>
      </c>
      <c r="Z3038" s="69" t="s">
        <v>1080</v>
      </c>
      <c r="AA3038" s="319">
        <v>31700</v>
      </c>
      <c r="AB3038" s="70">
        <v>48</v>
      </c>
      <c r="AC3038" s="70">
        <v>9</v>
      </c>
      <c r="AD3038" s="78">
        <v>46027</v>
      </c>
      <c r="AE3038" s="115">
        <v>597.71</v>
      </c>
      <c r="AF3038" s="115"/>
      <c r="AL3038" s="76"/>
      <c r="AM3038" s="76"/>
      <c r="AN3038" s="76"/>
      <c r="AO3038" s="76"/>
      <c r="AP3038" s="76"/>
      <c r="AQ3038" s="76"/>
      <c r="AR3038" s="76"/>
      <c r="AS3038" s="76"/>
      <c r="AT3038" s="76"/>
      <c r="AU3038" s="76"/>
      <c r="AV3038" s="76"/>
      <c r="AW3038" s="78"/>
      <c r="BB3038" s="76"/>
      <c r="CS3038" s="58">
        <f>+AL3038+AT3038</f>
        <v>0</v>
      </c>
      <c r="CT3038" s="76">
        <f>+BA3038+BG3038+BM3038+BS3038+BY3038+CE3038+CK3038+CQ3038</f>
        <v>0</v>
      </c>
      <c r="CU3038" s="76">
        <f>+CS3038-CT3038</f>
        <v>0</v>
      </c>
      <c r="CV3038" s="81">
        <f>+AE3038-AL3038-AT3038</f>
        <v>597.71</v>
      </c>
    </row>
    <row r="3039" spans="1:103" s="70" customFormat="1">
      <c r="A3039" s="70" t="s">
        <v>955</v>
      </c>
      <c r="B3039" s="71">
        <v>79</v>
      </c>
      <c r="C3039" s="72" t="s">
        <v>402</v>
      </c>
      <c r="D3039" s="72" t="s">
        <v>403</v>
      </c>
      <c r="E3039" s="71"/>
      <c r="F3039" s="71"/>
      <c r="G3039" s="71" t="s">
        <v>264</v>
      </c>
      <c r="H3039" s="71">
        <v>4</v>
      </c>
      <c r="I3039" s="73">
        <v>90</v>
      </c>
      <c r="J3039" s="73">
        <v>40000</v>
      </c>
      <c r="K3039" s="72">
        <v>0</v>
      </c>
      <c r="L3039" s="72" t="s">
        <v>41</v>
      </c>
      <c r="M3039" s="92" t="s">
        <v>14</v>
      </c>
      <c r="N3039" s="70">
        <v>70333482</v>
      </c>
      <c r="O3039" s="70" t="s">
        <v>956</v>
      </c>
      <c r="P3039" s="70" t="s">
        <v>14</v>
      </c>
      <c r="Q3039" s="89" t="s">
        <v>957</v>
      </c>
      <c r="R3039" s="70" t="s">
        <v>958</v>
      </c>
      <c r="S3039" s="70" t="s">
        <v>465</v>
      </c>
      <c r="T3039" s="87" t="s">
        <v>264</v>
      </c>
      <c r="U3039" s="87">
        <v>4</v>
      </c>
      <c r="V3039" s="145">
        <v>90</v>
      </c>
      <c r="W3039" s="145" t="s">
        <v>1017</v>
      </c>
      <c r="X3039" s="78">
        <v>45704</v>
      </c>
      <c r="Y3039" s="78">
        <v>45711</v>
      </c>
      <c r="Z3039" s="69" t="s">
        <v>1080</v>
      </c>
      <c r="AA3039" s="319">
        <v>31700</v>
      </c>
      <c r="AB3039" s="70">
        <v>48</v>
      </c>
      <c r="AC3039" s="70">
        <v>10</v>
      </c>
      <c r="AD3039" s="78">
        <v>46058</v>
      </c>
      <c r="AE3039" s="115">
        <v>597.71</v>
      </c>
      <c r="AF3039" s="115"/>
      <c r="AL3039" s="76"/>
      <c r="AM3039" s="76"/>
      <c r="AN3039" s="76"/>
      <c r="AO3039" s="76"/>
      <c r="AP3039" s="76"/>
      <c r="AQ3039" s="76"/>
      <c r="AR3039" s="76"/>
      <c r="AS3039" s="76"/>
      <c r="AT3039" s="76"/>
      <c r="AU3039" s="76"/>
      <c r="AV3039" s="76"/>
      <c r="BB3039" s="76"/>
      <c r="CS3039" s="58">
        <f>+AL3039+AT3039</f>
        <v>0</v>
      </c>
      <c r="CT3039" s="76">
        <f>+BA3039+BG3039+BM3039+BS3039+BY3039+CE3039+CK3039+CQ3039</f>
        <v>0</v>
      </c>
      <c r="CU3039" s="76">
        <f>+CS3039-CT3039</f>
        <v>0</v>
      </c>
      <c r="CV3039" s="81">
        <f>+AE3039-AL3039-AT3039</f>
        <v>597.71</v>
      </c>
    </row>
    <row r="3040" spans="1:103" s="70" customFormat="1">
      <c r="A3040" s="70" t="s">
        <v>955</v>
      </c>
      <c r="B3040" s="71">
        <v>79</v>
      </c>
      <c r="C3040" s="72" t="s">
        <v>402</v>
      </c>
      <c r="D3040" s="72" t="s">
        <v>403</v>
      </c>
      <c r="E3040" s="71"/>
      <c r="F3040" s="71"/>
      <c r="G3040" s="71" t="s">
        <v>264</v>
      </c>
      <c r="H3040" s="71">
        <v>4</v>
      </c>
      <c r="I3040" s="73">
        <v>90</v>
      </c>
      <c r="J3040" s="73">
        <v>40000</v>
      </c>
      <c r="K3040" s="72">
        <v>0</v>
      </c>
      <c r="L3040" s="72" t="s">
        <v>41</v>
      </c>
      <c r="M3040" s="92" t="s">
        <v>14</v>
      </c>
      <c r="N3040" s="70">
        <v>70333482</v>
      </c>
      <c r="O3040" s="70" t="s">
        <v>956</v>
      </c>
      <c r="P3040" s="70" t="s">
        <v>14</v>
      </c>
      <c r="Q3040" s="89" t="s">
        <v>957</v>
      </c>
      <c r="R3040" s="70" t="s">
        <v>958</v>
      </c>
      <c r="S3040" s="70" t="s">
        <v>465</v>
      </c>
      <c r="T3040" s="87" t="s">
        <v>264</v>
      </c>
      <c r="U3040" s="87">
        <v>4</v>
      </c>
      <c r="V3040" s="145">
        <v>90</v>
      </c>
      <c r="W3040" s="145" t="s">
        <v>1017</v>
      </c>
      <c r="X3040" s="78">
        <v>45704</v>
      </c>
      <c r="Y3040" s="78">
        <v>45711</v>
      </c>
      <c r="Z3040" s="69" t="s">
        <v>1080</v>
      </c>
      <c r="AA3040" s="319">
        <v>31700</v>
      </c>
      <c r="AB3040" s="70">
        <v>48</v>
      </c>
      <c r="AC3040" s="70">
        <v>11</v>
      </c>
      <c r="AD3040" s="78">
        <v>46086</v>
      </c>
      <c r="AE3040" s="115">
        <v>597.71</v>
      </c>
      <c r="AF3040" s="115"/>
      <c r="AL3040" s="76"/>
      <c r="AM3040" s="76"/>
      <c r="AN3040" s="76"/>
      <c r="AO3040" s="76"/>
      <c r="AP3040" s="76"/>
      <c r="AQ3040" s="76"/>
      <c r="AR3040" s="76"/>
      <c r="AS3040" s="76"/>
      <c r="AT3040" s="76"/>
      <c r="AU3040" s="76"/>
      <c r="AV3040" s="76"/>
      <c r="BB3040" s="76"/>
      <c r="BC3040" s="78"/>
      <c r="BD3040" s="155"/>
      <c r="BE3040" s="173"/>
      <c r="CS3040" s="58">
        <f>+AL3040+AT3040</f>
        <v>0</v>
      </c>
      <c r="CT3040" s="76">
        <f>+BA3040+BG3040+BM3040+BS3040+BY3040+CE3040+CK3040+CQ3040</f>
        <v>0</v>
      </c>
      <c r="CU3040" s="76">
        <f>+CS3040-CT3040</f>
        <v>0</v>
      </c>
      <c r="CV3040" s="81">
        <f>+AE3040-AL3040-AT3040</f>
        <v>597.71</v>
      </c>
    </row>
    <row r="3041" spans="1:100" s="70" customFormat="1">
      <c r="A3041" s="70" t="s">
        <v>955</v>
      </c>
      <c r="B3041" s="71">
        <v>79</v>
      </c>
      <c r="C3041" s="72" t="s">
        <v>402</v>
      </c>
      <c r="D3041" s="72" t="s">
        <v>403</v>
      </c>
      <c r="E3041" s="71"/>
      <c r="F3041" s="71"/>
      <c r="G3041" s="71" t="s">
        <v>264</v>
      </c>
      <c r="H3041" s="71">
        <v>4</v>
      </c>
      <c r="I3041" s="73">
        <v>90</v>
      </c>
      <c r="J3041" s="73">
        <v>40000</v>
      </c>
      <c r="K3041" s="72">
        <v>0</v>
      </c>
      <c r="L3041" s="72" t="s">
        <v>41</v>
      </c>
      <c r="M3041" s="92" t="s">
        <v>14</v>
      </c>
      <c r="N3041" s="70">
        <v>70333482</v>
      </c>
      <c r="O3041" s="70" t="s">
        <v>956</v>
      </c>
      <c r="P3041" s="70" t="s">
        <v>14</v>
      </c>
      <c r="Q3041" s="89" t="s">
        <v>957</v>
      </c>
      <c r="R3041" s="70" t="s">
        <v>958</v>
      </c>
      <c r="S3041" s="70" t="s">
        <v>465</v>
      </c>
      <c r="T3041" s="87" t="s">
        <v>264</v>
      </c>
      <c r="U3041" s="87">
        <v>4</v>
      </c>
      <c r="V3041" s="145">
        <v>90</v>
      </c>
      <c r="W3041" s="145" t="s">
        <v>1017</v>
      </c>
      <c r="X3041" s="78">
        <v>45704</v>
      </c>
      <c r="Y3041" s="78">
        <v>45711</v>
      </c>
      <c r="Z3041" s="69" t="s">
        <v>1080</v>
      </c>
      <c r="AA3041" s="319">
        <v>31700</v>
      </c>
      <c r="AB3041" s="70">
        <v>48</v>
      </c>
      <c r="AC3041" s="70">
        <v>12</v>
      </c>
      <c r="AD3041" s="78">
        <v>46117</v>
      </c>
      <c r="AE3041" s="115">
        <v>597.71</v>
      </c>
      <c r="AF3041" s="115"/>
      <c r="AL3041" s="76"/>
      <c r="AM3041" s="76"/>
      <c r="AN3041" s="76"/>
      <c r="AO3041" s="76"/>
      <c r="AP3041" s="76"/>
      <c r="AQ3041" s="76"/>
      <c r="AR3041" s="76"/>
      <c r="AS3041" s="76"/>
      <c r="AT3041" s="76"/>
      <c r="AU3041" s="76"/>
      <c r="AV3041" s="76"/>
      <c r="BA3041" s="76"/>
      <c r="BB3041" s="76"/>
      <c r="BC3041" s="78"/>
      <c r="BD3041" s="155"/>
      <c r="BE3041" s="173"/>
      <c r="CS3041" s="58">
        <f>+AL3041+AT3041</f>
        <v>0</v>
      </c>
      <c r="CT3041" s="76">
        <f>+BA3041+BG3041+BM3041+BS3041+BY3041+CE3041+CK3041+CQ3041</f>
        <v>0</v>
      </c>
      <c r="CU3041" s="76">
        <f>+CS3041-CT3041</f>
        <v>0</v>
      </c>
      <c r="CV3041" s="81">
        <f>+AE3041-AL3041-AT3041</f>
        <v>597.71</v>
      </c>
    </row>
    <row r="3042" spans="1:100" s="70" customFormat="1">
      <c r="A3042" s="70" t="s">
        <v>955</v>
      </c>
      <c r="B3042" s="71">
        <v>79</v>
      </c>
      <c r="C3042" s="72" t="s">
        <v>402</v>
      </c>
      <c r="D3042" s="72" t="s">
        <v>403</v>
      </c>
      <c r="E3042" s="71"/>
      <c r="F3042" s="71"/>
      <c r="G3042" s="71" t="s">
        <v>264</v>
      </c>
      <c r="H3042" s="71">
        <v>4</v>
      </c>
      <c r="I3042" s="73">
        <v>90</v>
      </c>
      <c r="J3042" s="73">
        <v>40000</v>
      </c>
      <c r="K3042" s="72">
        <v>0</v>
      </c>
      <c r="L3042" s="72" t="s">
        <v>41</v>
      </c>
      <c r="M3042" s="92" t="s">
        <v>14</v>
      </c>
      <c r="N3042" s="70">
        <v>70333482</v>
      </c>
      <c r="O3042" s="70" t="s">
        <v>956</v>
      </c>
      <c r="P3042" s="70" t="s">
        <v>14</v>
      </c>
      <c r="Q3042" s="89" t="s">
        <v>957</v>
      </c>
      <c r="R3042" s="70" t="s">
        <v>958</v>
      </c>
      <c r="S3042" s="70" t="s">
        <v>465</v>
      </c>
      <c r="T3042" s="87" t="s">
        <v>264</v>
      </c>
      <c r="U3042" s="87">
        <v>4</v>
      </c>
      <c r="V3042" s="145">
        <v>90</v>
      </c>
      <c r="W3042" s="145" t="s">
        <v>1017</v>
      </c>
      <c r="X3042" s="78">
        <v>45704</v>
      </c>
      <c r="Y3042" s="78">
        <v>45711</v>
      </c>
      <c r="Z3042" s="69" t="s">
        <v>1080</v>
      </c>
      <c r="AA3042" s="319">
        <v>31700</v>
      </c>
      <c r="AB3042" s="70">
        <v>48</v>
      </c>
      <c r="AC3042" s="70">
        <v>13</v>
      </c>
      <c r="AD3042" s="78">
        <v>46147</v>
      </c>
      <c r="AE3042" s="115">
        <v>597.71</v>
      </c>
      <c r="AF3042" s="115"/>
      <c r="AL3042" s="76"/>
      <c r="AM3042" s="76"/>
      <c r="AN3042" s="76"/>
      <c r="AO3042" s="76"/>
      <c r="AP3042" s="76"/>
      <c r="AQ3042" s="76"/>
      <c r="AR3042" s="76"/>
      <c r="AS3042" s="76"/>
      <c r="AT3042" s="76"/>
      <c r="AU3042" s="76"/>
      <c r="AV3042" s="76"/>
      <c r="BA3042" s="76"/>
      <c r="BB3042" s="76"/>
      <c r="BC3042" s="78"/>
      <c r="BD3042" s="155"/>
      <c r="BE3042" s="173"/>
      <c r="CS3042" s="58">
        <f>+AL3042+AT3042</f>
        <v>0</v>
      </c>
      <c r="CT3042" s="76">
        <f>+BA3042+BG3042+BM3042+BS3042+BY3042+CE3042+CK3042+CQ3042</f>
        <v>0</v>
      </c>
      <c r="CU3042" s="76">
        <f>+CS3042-CT3042</f>
        <v>0</v>
      </c>
      <c r="CV3042" s="81">
        <f>+AE3042-AL3042-AT3042</f>
        <v>597.71</v>
      </c>
    </row>
    <row r="3043" spans="1:100" s="70" customFormat="1">
      <c r="A3043" s="70" t="s">
        <v>955</v>
      </c>
      <c r="B3043" s="71">
        <v>79</v>
      </c>
      <c r="C3043" s="72" t="s">
        <v>402</v>
      </c>
      <c r="D3043" s="72" t="s">
        <v>403</v>
      </c>
      <c r="E3043" s="71"/>
      <c r="F3043" s="71"/>
      <c r="G3043" s="71" t="s">
        <v>264</v>
      </c>
      <c r="H3043" s="71">
        <v>4</v>
      </c>
      <c r="I3043" s="73">
        <v>90</v>
      </c>
      <c r="J3043" s="73">
        <v>40000</v>
      </c>
      <c r="K3043" s="72">
        <v>0</v>
      </c>
      <c r="L3043" s="72" t="s">
        <v>41</v>
      </c>
      <c r="M3043" s="92" t="s">
        <v>14</v>
      </c>
      <c r="N3043" s="70">
        <v>70333482</v>
      </c>
      <c r="O3043" s="70" t="s">
        <v>956</v>
      </c>
      <c r="P3043" s="70" t="s">
        <v>14</v>
      </c>
      <c r="Q3043" s="89" t="s">
        <v>957</v>
      </c>
      <c r="R3043" s="70" t="s">
        <v>958</v>
      </c>
      <c r="S3043" s="70" t="s">
        <v>465</v>
      </c>
      <c r="T3043" s="87" t="s">
        <v>264</v>
      </c>
      <c r="U3043" s="87">
        <v>4</v>
      </c>
      <c r="V3043" s="145">
        <v>90</v>
      </c>
      <c r="W3043" s="145" t="s">
        <v>1017</v>
      </c>
      <c r="X3043" s="78">
        <v>45704</v>
      </c>
      <c r="Y3043" s="78">
        <v>45711</v>
      </c>
      <c r="Z3043" s="69" t="s">
        <v>1080</v>
      </c>
      <c r="AA3043" s="319">
        <v>31700</v>
      </c>
      <c r="AB3043" s="70">
        <v>48</v>
      </c>
      <c r="AC3043" s="70">
        <v>14</v>
      </c>
      <c r="AD3043" s="78">
        <v>46178</v>
      </c>
      <c r="AE3043" s="115">
        <v>597.71</v>
      </c>
      <c r="AF3043" s="115"/>
      <c r="AL3043" s="76"/>
      <c r="AM3043" s="76"/>
      <c r="AN3043" s="76"/>
      <c r="AO3043" s="76"/>
      <c r="AP3043" s="76"/>
      <c r="AQ3043" s="76"/>
      <c r="AR3043" s="76"/>
      <c r="AS3043" s="76"/>
      <c r="AT3043" s="76"/>
      <c r="AU3043" s="76"/>
      <c r="AV3043" s="76"/>
      <c r="BA3043" s="76"/>
      <c r="BB3043" s="76"/>
      <c r="CS3043" s="58">
        <f>+AL3043+AT3043</f>
        <v>0</v>
      </c>
      <c r="CT3043" s="76">
        <f>+BA3043+BG3043+BM3043+BS3043+BY3043+CE3043+CK3043+CQ3043</f>
        <v>0</v>
      </c>
      <c r="CU3043" s="76">
        <f>+CS3043-CT3043</f>
        <v>0</v>
      </c>
      <c r="CV3043" s="81">
        <f>+AE3043-AL3043-AT3043</f>
        <v>597.71</v>
      </c>
    </row>
    <row r="3044" spans="1:100" s="70" customFormat="1">
      <c r="A3044" s="70" t="s">
        <v>955</v>
      </c>
      <c r="B3044" s="71">
        <v>79</v>
      </c>
      <c r="C3044" s="72" t="s">
        <v>402</v>
      </c>
      <c r="D3044" s="72" t="s">
        <v>403</v>
      </c>
      <c r="E3044" s="71"/>
      <c r="F3044" s="71"/>
      <c r="G3044" s="71" t="s">
        <v>264</v>
      </c>
      <c r="H3044" s="71">
        <v>4</v>
      </c>
      <c r="I3044" s="73">
        <v>90</v>
      </c>
      <c r="J3044" s="73">
        <v>40000</v>
      </c>
      <c r="K3044" s="72">
        <v>0</v>
      </c>
      <c r="L3044" s="72" t="s">
        <v>41</v>
      </c>
      <c r="M3044" s="92" t="s">
        <v>14</v>
      </c>
      <c r="N3044" s="70">
        <v>70333482</v>
      </c>
      <c r="O3044" s="70" t="s">
        <v>956</v>
      </c>
      <c r="P3044" s="70" t="s">
        <v>14</v>
      </c>
      <c r="Q3044" s="89" t="s">
        <v>957</v>
      </c>
      <c r="R3044" s="70" t="s">
        <v>958</v>
      </c>
      <c r="S3044" s="70" t="s">
        <v>465</v>
      </c>
      <c r="T3044" s="87" t="s">
        <v>264</v>
      </c>
      <c r="U3044" s="87">
        <v>4</v>
      </c>
      <c r="V3044" s="145">
        <v>90</v>
      </c>
      <c r="W3044" s="145" t="s">
        <v>1017</v>
      </c>
      <c r="X3044" s="78">
        <v>45704</v>
      </c>
      <c r="Y3044" s="78">
        <v>45711</v>
      </c>
      <c r="Z3044" s="69" t="s">
        <v>1080</v>
      </c>
      <c r="AA3044" s="319">
        <v>31700</v>
      </c>
      <c r="AB3044" s="70">
        <v>48</v>
      </c>
      <c r="AC3044" s="70">
        <v>15</v>
      </c>
      <c r="AD3044" s="78">
        <v>46208</v>
      </c>
      <c r="AE3044" s="115">
        <v>597.71</v>
      </c>
      <c r="AF3044" s="115"/>
      <c r="AL3044" s="76"/>
      <c r="AM3044" s="76"/>
      <c r="AN3044" s="76"/>
      <c r="AO3044" s="76"/>
      <c r="AP3044" s="76"/>
      <c r="AQ3044" s="76"/>
      <c r="AR3044" s="76"/>
      <c r="AS3044" s="76"/>
      <c r="AT3044" s="76"/>
      <c r="AU3044" s="76"/>
      <c r="AV3044" s="76"/>
      <c r="BA3044" s="76"/>
      <c r="BB3044" s="76"/>
      <c r="CS3044" s="58">
        <f>+AL3044+AT3044</f>
        <v>0</v>
      </c>
      <c r="CT3044" s="76">
        <f>+BA3044+BG3044+BM3044+BS3044+BY3044+CE3044+CK3044+CQ3044</f>
        <v>0</v>
      </c>
      <c r="CU3044" s="76">
        <f>+CS3044-CT3044</f>
        <v>0</v>
      </c>
      <c r="CV3044" s="81">
        <f>+AE3044-AL3044-AT3044</f>
        <v>597.71</v>
      </c>
    </row>
    <row r="3045" spans="1:100" s="70" customFormat="1">
      <c r="A3045" s="70" t="s">
        <v>955</v>
      </c>
      <c r="B3045" s="71">
        <v>79</v>
      </c>
      <c r="C3045" s="72" t="s">
        <v>402</v>
      </c>
      <c r="D3045" s="72" t="s">
        <v>403</v>
      </c>
      <c r="E3045" s="71"/>
      <c r="F3045" s="71"/>
      <c r="G3045" s="71" t="s">
        <v>264</v>
      </c>
      <c r="H3045" s="71">
        <v>4</v>
      </c>
      <c r="I3045" s="73">
        <v>90</v>
      </c>
      <c r="J3045" s="73">
        <v>40000</v>
      </c>
      <c r="K3045" s="72">
        <v>0</v>
      </c>
      <c r="L3045" s="72" t="s">
        <v>41</v>
      </c>
      <c r="M3045" s="92" t="s">
        <v>14</v>
      </c>
      <c r="N3045" s="70">
        <v>70333482</v>
      </c>
      <c r="O3045" s="70" t="s">
        <v>956</v>
      </c>
      <c r="P3045" s="70" t="s">
        <v>14</v>
      </c>
      <c r="Q3045" s="89" t="s">
        <v>957</v>
      </c>
      <c r="R3045" s="70" t="s">
        <v>958</v>
      </c>
      <c r="S3045" s="70" t="s">
        <v>465</v>
      </c>
      <c r="T3045" s="87" t="s">
        <v>264</v>
      </c>
      <c r="U3045" s="87">
        <v>4</v>
      </c>
      <c r="V3045" s="145">
        <v>90</v>
      </c>
      <c r="W3045" s="145" t="s">
        <v>1017</v>
      </c>
      <c r="X3045" s="78">
        <v>45704</v>
      </c>
      <c r="Y3045" s="78">
        <v>45711</v>
      </c>
      <c r="Z3045" s="69" t="s">
        <v>1080</v>
      </c>
      <c r="AA3045" s="319">
        <v>31700</v>
      </c>
      <c r="AB3045" s="70">
        <v>48</v>
      </c>
      <c r="AC3045" s="70">
        <v>16</v>
      </c>
      <c r="AD3045" s="78">
        <v>46239</v>
      </c>
      <c r="AE3045" s="115">
        <v>597.71</v>
      </c>
      <c r="AF3045" s="115"/>
      <c r="AL3045" s="76"/>
      <c r="AM3045" s="76"/>
      <c r="AN3045" s="76"/>
      <c r="AO3045" s="76"/>
      <c r="AP3045" s="76"/>
      <c r="AQ3045" s="76"/>
      <c r="AR3045" s="76"/>
      <c r="AS3045" s="76"/>
      <c r="AT3045" s="76"/>
      <c r="AU3045" s="76"/>
      <c r="AV3045" s="76"/>
      <c r="BA3045" s="76"/>
      <c r="BB3045" s="76"/>
      <c r="CS3045" s="58">
        <f>+AL3045+AT3045</f>
        <v>0</v>
      </c>
      <c r="CT3045" s="76">
        <f>+BA3045+BG3045+BM3045+BS3045+BY3045+CE3045+CK3045+CQ3045</f>
        <v>0</v>
      </c>
      <c r="CU3045" s="76">
        <f>+CS3045-CT3045</f>
        <v>0</v>
      </c>
      <c r="CV3045" s="81">
        <f>+AE3045-AL3045-AT3045</f>
        <v>597.71</v>
      </c>
    </row>
    <row r="3046" spans="1:100" s="70" customFormat="1">
      <c r="A3046" s="70" t="s">
        <v>955</v>
      </c>
      <c r="B3046" s="71">
        <v>79</v>
      </c>
      <c r="C3046" s="72" t="s">
        <v>402</v>
      </c>
      <c r="D3046" s="72" t="s">
        <v>403</v>
      </c>
      <c r="E3046" s="71"/>
      <c r="F3046" s="71"/>
      <c r="G3046" s="71" t="s">
        <v>264</v>
      </c>
      <c r="H3046" s="71">
        <v>4</v>
      </c>
      <c r="I3046" s="73">
        <v>90</v>
      </c>
      <c r="J3046" s="73">
        <v>40000</v>
      </c>
      <c r="K3046" s="72">
        <v>0</v>
      </c>
      <c r="L3046" s="72" t="s">
        <v>41</v>
      </c>
      <c r="M3046" s="92" t="s">
        <v>14</v>
      </c>
      <c r="N3046" s="70">
        <v>70333482</v>
      </c>
      <c r="O3046" s="70" t="s">
        <v>956</v>
      </c>
      <c r="P3046" s="70" t="s">
        <v>14</v>
      </c>
      <c r="Q3046" s="89" t="s">
        <v>957</v>
      </c>
      <c r="R3046" s="70" t="s">
        <v>958</v>
      </c>
      <c r="S3046" s="70" t="s">
        <v>465</v>
      </c>
      <c r="T3046" s="87" t="s">
        <v>264</v>
      </c>
      <c r="U3046" s="87">
        <v>4</v>
      </c>
      <c r="V3046" s="145">
        <v>90</v>
      </c>
      <c r="W3046" s="145" t="s">
        <v>1017</v>
      </c>
      <c r="X3046" s="78">
        <v>45704</v>
      </c>
      <c r="Y3046" s="78">
        <v>45711</v>
      </c>
      <c r="Z3046" s="69" t="s">
        <v>1080</v>
      </c>
      <c r="AA3046" s="319">
        <v>31700</v>
      </c>
      <c r="AB3046" s="70">
        <v>48</v>
      </c>
      <c r="AC3046" s="70">
        <v>17</v>
      </c>
      <c r="AD3046" s="78">
        <v>46270</v>
      </c>
      <c r="AE3046" s="115">
        <v>597.71</v>
      </c>
      <c r="AF3046" s="115"/>
      <c r="AL3046" s="76"/>
      <c r="AM3046" s="76"/>
      <c r="AN3046" s="76"/>
      <c r="AO3046" s="76"/>
      <c r="AP3046" s="76"/>
      <c r="AQ3046" s="76"/>
      <c r="AR3046" s="76"/>
      <c r="AS3046" s="76"/>
      <c r="AT3046" s="76"/>
      <c r="AU3046" s="76"/>
      <c r="AV3046" s="76"/>
      <c r="BA3046" s="76"/>
      <c r="BB3046" s="76"/>
      <c r="CS3046" s="58">
        <f>+AL3046+AT3046</f>
        <v>0</v>
      </c>
      <c r="CT3046" s="76">
        <f>+BA3046+BG3046+BM3046+BS3046+BY3046+CE3046+CK3046+CQ3046</f>
        <v>0</v>
      </c>
      <c r="CU3046" s="76">
        <f>+CS3046-CT3046</f>
        <v>0</v>
      </c>
      <c r="CV3046" s="81">
        <f>+AE3046-AL3046-AT3046</f>
        <v>597.71</v>
      </c>
    </row>
    <row r="3047" spans="1:100" s="70" customFormat="1">
      <c r="A3047" s="70" t="s">
        <v>955</v>
      </c>
      <c r="B3047" s="71">
        <v>79</v>
      </c>
      <c r="C3047" s="72" t="s">
        <v>402</v>
      </c>
      <c r="D3047" s="72" t="s">
        <v>403</v>
      </c>
      <c r="E3047" s="71"/>
      <c r="F3047" s="71"/>
      <c r="G3047" s="71" t="s">
        <v>264</v>
      </c>
      <c r="H3047" s="71">
        <v>4</v>
      </c>
      <c r="I3047" s="73">
        <v>90</v>
      </c>
      <c r="J3047" s="73">
        <v>40000</v>
      </c>
      <c r="K3047" s="72">
        <v>0</v>
      </c>
      <c r="L3047" s="72" t="s">
        <v>41</v>
      </c>
      <c r="M3047" s="92" t="s">
        <v>14</v>
      </c>
      <c r="N3047" s="70">
        <v>70333482</v>
      </c>
      <c r="O3047" s="70" t="s">
        <v>956</v>
      </c>
      <c r="P3047" s="70" t="s">
        <v>14</v>
      </c>
      <c r="Q3047" s="89" t="s">
        <v>957</v>
      </c>
      <c r="R3047" s="70" t="s">
        <v>958</v>
      </c>
      <c r="S3047" s="70" t="s">
        <v>465</v>
      </c>
      <c r="T3047" s="87" t="s">
        <v>264</v>
      </c>
      <c r="U3047" s="87">
        <v>4</v>
      </c>
      <c r="V3047" s="145">
        <v>90</v>
      </c>
      <c r="W3047" s="145" t="s">
        <v>1017</v>
      </c>
      <c r="X3047" s="78">
        <v>45704</v>
      </c>
      <c r="Y3047" s="78">
        <v>45711</v>
      </c>
      <c r="Z3047" s="69" t="s">
        <v>1080</v>
      </c>
      <c r="AA3047" s="319">
        <v>31700</v>
      </c>
      <c r="AB3047" s="70">
        <v>48</v>
      </c>
      <c r="AC3047" s="70">
        <v>18</v>
      </c>
      <c r="AD3047" s="78">
        <v>46300</v>
      </c>
      <c r="AE3047" s="115">
        <v>597.71</v>
      </c>
      <c r="AF3047" s="115"/>
      <c r="AL3047" s="76"/>
      <c r="AM3047" s="76"/>
      <c r="AN3047" s="76"/>
      <c r="AO3047" s="76"/>
      <c r="AP3047" s="76"/>
      <c r="AQ3047" s="76"/>
      <c r="AR3047" s="76"/>
      <c r="AS3047" s="76"/>
      <c r="AT3047" s="76"/>
      <c r="AU3047" s="76"/>
      <c r="AV3047" s="76"/>
      <c r="BA3047" s="76"/>
      <c r="BB3047" s="76"/>
      <c r="CS3047" s="58">
        <f>+AL3047+AT3047</f>
        <v>0</v>
      </c>
      <c r="CT3047" s="76">
        <f>+BA3047+BG3047+BM3047+BS3047+BY3047+CE3047+CK3047+CQ3047</f>
        <v>0</v>
      </c>
      <c r="CU3047" s="76">
        <f>+CS3047-CT3047</f>
        <v>0</v>
      </c>
      <c r="CV3047" s="81">
        <f>+AE3047-AL3047-AT3047</f>
        <v>597.71</v>
      </c>
    </row>
    <row r="3048" spans="1:100" s="70" customFormat="1">
      <c r="A3048" s="70" t="s">
        <v>955</v>
      </c>
      <c r="B3048" s="71">
        <v>79</v>
      </c>
      <c r="C3048" s="72" t="s">
        <v>402</v>
      </c>
      <c r="D3048" s="72" t="s">
        <v>403</v>
      </c>
      <c r="E3048" s="71"/>
      <c r="F3048" s="71"/>
      <c r="G3048" s="71" t="s">
        <v>264</v>
      </c>
      <c r="H3048" s="71">
        <v>4</v>
      </c>
      <c r="I3048" s="73">
        <v>90</v>
      </c>
      <c r="J3048" s="73">
        <v>40000</v>
      </c>
      <c r="K3048" s="72">
        <v>0</v>
      </c>
      <c r="L3048" s="72" t="s">
        <v>41</v>
      </c>
      <c r="M3048" s="92" t="s">
        <v>14</v>
      </c>
      <c r="N3048" s="70">
        <v>70333482</v>
      </c>
      <c r="O3048" s="70" t="s">
        <v>956</v>
      </c>
      <c r="P3048" s="70" t="s">
        <v>14</v>
      </c>
      <c r="Q3048" s="89" t="s">
        <v>957</v>
      </c>
      <c r="R3048" s="70" t="s">
        <v>958</v>
      </c>
      <c r="S3048" s="70" t="s">
        <v>465</v>
      </c>
      <c r="T3048" s="87" t="s">
        <v>264</v>
      </c>
      <c r="U3048" s="87">
        <v>4</v>
      </c>
      <c r="V3048" s="145">
        <v>90</v>
      </c>
      <c r="W3048" s="145" t="s">
        <v>1017</v>
      </c>
      <c r="X3048" s="78">
        <v>45704</v>
      </c>
      <c r="Y3048" s="78">
        <v>45711</v>
      </c>
      <c r="Z3048" s="69" t="s">
        <v>1080</v>
      </c>
      <c r="AA3048" s="319">
        <v>31700</v>
      </c>
      <c r="AB3048" s="70">
        <v>48</v>
      </c>
      <c r="AC3048" s="70">
        <v>19</v>
      </c>
      <c r="AD3048" s="78">
        <v>46331</v>
      </c>
      <c r="AE3048" s="115">
        <v>597.71</v>
      </c>
      <c r="AF3048" s="115"/>
      <c r="AL3048" s="76"/>
      <c r="AM3048" s="76"/>
      <c r="AN3048" s="76"/>
      <c r="AO3048" s="76"/>
      <c r="AP3048" s="76"/>
      <c r="AQ3048" s="76"/>
      <c r="AR3048" s="76"/>
      <c r="AS3048" s="76"/>
      <c r="AT3048" s="76"/>
      <c r="AU3048" s="76"/>
      <c r="AV3048" s="76"/>
      <c r="BA3048" s="76"/>
      <c r="BB3048" s="76"/>
      <c r="CS3048" s="58">
        <f>+AL3048+AT3048</f>
        <v>0</v>
      </c>
      <c r="CT3048" s="76">
        <f>+BA3048+BG3048+BM3048+BS3048+BY3048+CE3048+CK3048+CQ3048</f>
        <v>0</v>
      </c>
      <c r="CU3048" s="76">
        <f>+CS3048-CT3048</f>
        <v>0</v>
      </c>
      <c r="CV3048" s="81">
        <f>+AE3048-AL3048-AT3048</f>
        <v>597.71</v>
      </c>
    </row>
    <row r="3049" spans="1:100" s="70" customFormat="1">
      <c r="A3049" s="70" t="s">
        <v>955</v>
      </c>
      <c r="B3049" s="71">
        <v>79</v>
      </c>
      <c r="C3049" s="72" t="s">
        <v>402</v>
      </c>
      <c r="D3049" s="72" t="s">
        <v>403</v>
      </c>
      <c r="E3049" s="71"/>
      <c r="F3049" s="71"/>
      <c r="G3049" s="71" t="s">
        <v>264</v>
      </c>
      <c r="H3049" s="71">
        <v>4</v>
      </c>
      <c r="I3049" s="73">
        <v>90</v>
      </c>
      <c r="J3049" s="73">
        <v>40000</v>
      </c>
      <c r="K3049" s="72">
        <v>0</v>
      </c>
      <c r="L3049" s="72" t="s">
        <v>41</v>
      </c>
      <c r="M3049" s="92" t="s">
        <v>14</v>
      </c>
      <c r="N3049" s="70">
        <v>70333482</v>
      </c>
      <c r="O3049" s="70" t="s">
        <v>956</v>
      </c>
      <c r="P3049" s="70" t="s">
        <v>14</v>
      </c>
      <c r="Q3049" s="89" t="s">
        <v>957</v>
      </c>
      <c r="R3049" s="70" t="s">
        <v>958</v>
      </c>
      <c r="S3049" s="70" t="s">
        <v>465</v>
      </c>
      <c r="T3049" s="87" t="s">
        <v>264</v>
      </c>
      <c r="U3049" s="87">
        <v>4</v>
      </c>
      <c r="V3049" s="145">
        <v>90</v>
      </c>
      <c r="W3049" s="145" t="s">
        <v>1017</v>
      </c>
      <c r="X3049" s="78">
        <v>45704</v>
      </c>
      <c r="Y3049" s="78">
        <v>45711</v>
      </c>
      <c r="Z3049" s="69" t="s">
        <v>1080</v>
      </c>
      <c r="AA3049" s="319">
        <v>31700</v>
      </c>
      <c r="AB3049" s="70">
        <v>48</v>
      </c>
      <c r="AC3049" s="70">
        <v>20</v>
      </c>
      <c r="AD3049" s="78">
        <v>46361</v>
      </c>
      <c r="AE3049" s="115">
        <v>597.71</v>
      </c>
      <c r="AF3049" s="115"/>
      <c r="AL3049" s="76"/>
      <c r="AM3049" s="76"/>
      <c r="AN3049" s="76"/>
      <c r="AO3049" s="76"/>
      <c r="AP3049" s="76"/>
      <c r="AQ3049" s="76"/>
      <c r="AR3049" s="76"/>
      <c r="AS3049" s="76"/>
      <c r="AT3049" s="76"/>
      <c r="AU3049" s="76"/>
      <c r="AV3049" s="76"/>
      <c r="BA3049" s="76"/>
      <c r="BB3049" s="76"/>
      <c r="CS3049" s="58">
        <f>+AL3049+AT3049</f>
        <v>0</v>
      </c>
      <c r="CT3049" s="76">
        <f>+BA3049+BG3049+BM3049+BS3049+BY3049+CE3049+CK3049+CQ3049</f>
        <v>0</v>
      </c>
      <c r="CU3049" s="76">
        <f>+CS3049-CT3049</f>
        <v>0</v>
      </c>
      <c r="CV3049" s="81">
        <f>+AE3049-AL3049-AT3049</f>
        <v>597.71</v>
      </c>
    </row>
    <row r="3050" spans="1:100" s="70" customFormat="1">
      <c r="A3050" s="70" t="s">
        <v>955</v>
      </c>
      <c r="B3050" s="71">
        <v>79</v>
      </c>
      <c r="C3050" s="72" t="s">
        <v>402</v>
      </c>
      <c r="D3050" s="72" t="s">
        <v>403</v>
      </c>
      <c r="E3050" s="71"/>
      <c r="F3050" s="71"/>
      <c r="G3050" s="71" t="s">
        <v>264</v>
      </c>
      <c r="H3050" s="71">
        <v>4</v>
      </c>
      <c r="I3050" s="73">
        <v>90</v>
      </c>
      <c r="J3050" s="73">
        <v>40000</v>
      </c>
      <c r="K3050" s="72">
        <v>0</v>
      </c>
      <c r="L3050" s="72" t="s">
        <v>41</v>
      </c>
      <c r="M3050" s="92" t="s">
        <v>14</v>
      </c>
      <c r="N3050" s="70">
        <v>70333482</v>
      </c>
      <c r="O3050" s="70" t="s">
        <v>956</v>
      </c>
      <c r="P3050" s="70" t="s">
        <v>14</v>
      </c>
      <c r="Q3050" s="89" t="s">
        <v>957</v>
      </c>
      <c r="R3050" s="70" t="s">
        <v>958</v>
      </c>
      <c r="S3050" s="70" t="s">
        <v>465</v>
      </c>
      <c r="T3050" s="87" t="s">
        <v>264</v>
      </c>
      <c r="U3050" s="87">
        <v>4</v>
      </c>
      <c r="V3050" s="145">
        <v>90</v>
      </c>
      <c r="W3050" s="145" t="s">
        <v>1017</v>
      </c>
      <c r="X3050" s="78">
        <v>45704</v>
      </c>
      <c r="Y3050" s="78">
        <v>45711</v>
      </c>
      <c r="Z3050" s="69" t="s">
        <v>1080</v>
      </c>
      <c r="AA3050" s="319">
        <v>31700</v>
      </c>
      <c r="AB3050" s="70">
        <v>48</v>
      </c>
      <c r="AC3050" s="70">
        <v>21</v>
      </c>
      <c r="AD3050" s="78">
        <v>46392</v>
      </c>
      <c r="AE3050" s="115">
        <v>597.71</v>
      </c>
      <c r="AF3050" s="115"/>
      <c r="AL3050" s="76"/>
      <c r="AM3050" s="76"/>
      <c r="AN3050" s="76"/>
      <c r="AO3050" s="76"/>
      <c r="AP3050" s="76"/>
      <c r="AQ3050" s="76"/>
      <c r="AR3050" s="76"/>
      <c r="AS3050" s="76"/>
      <c r="AT3050" s="76"/>
      <c r="AU3050" s="76"/>
      <c r="AV3050" s="76"/>
      <c r="BA3050" s="76"/>
      <c r="BB3050" s="76"/>
      <c r="CS3050" s="58">
        <f>+AL3050+AT3050</f>
        <v>0</v>
      </c>
      <c r="CT3050" s="76">
        <f>+BA3050+BG3050+BM3050+BS3050+BY3050+CE3050+CK3050+CQ3050</f>
        <v>0</v>
      </c>
      <c r="CU3050" s="76">
        <f>+CS3050-CT3050</f>
        <v>0</v>
      </c>
      <c r="CV3050" s="81">
        <f>+AE3050-AL3050-AT3050</f>
        <v>597.71</v>
      </c>
    </row>
    <row r="3051" spans="1:100" s="70" customFormat="1">
      <c r="A3051" s="70" t="s">
        <v>955</v>
      </c>
      <c r="B3051" s="71">
        <v>79</v>
      </c>
      <c r="C3051" s="72" t="s">
        <v>402</v>
      </c>
      <c r="D3051" s="72" t="s">
        <v>403</v>
      </c>
      <c r="E3051" s="71"/>
      <c r="F3051" s="71"/>
      <c r="G3051" s="71" t="s">
        <v>264</v>
      </c>
      <c r="H3051" s="71">
        <v>4</v>
      </c>
      <c r="I3051" s="73">
        <v>90</v>
      </c>
      <c r="J3051" s="73">
        <v>40000</v>
      </c>
      <c r="K3051" s="72">
        <v>0</v>
      </c>
      <c r="L3051" s="72" t="s">
        <v>41</v>
      </c>
      <c r="M3051" s="92" t="s">
        <v>14</v>
      </c>
      <c r="N3051" s="70">
        <v>70333482</v>
      </c>
      <c r="O3051" s="70" t="s">
        <v>956</v>
      </c>
      <c r="P3051" s="70" t="s">
        <v>14</v>
      </c>
      <c r="Q3051" s="89" t="s">
        <v>957</v>
      </c>
      <c r="R3051" s="70" t="s">
        <v>958</v>
      </c>
      <c r="S3051" s="70" t="s">
        <v>465</v>
      </c>
      <c r="T3051" s="87" t="s">
        <v>264</v>
      </c>
      <c r="U3051" s="87">
        <v>4</v>
      </c>
      <c r="V3051" s="145">
        <v>90</v>
      </c>
      <c r="W3051" s="145" t="s">
        <v>1017</v>
      </c>
      <c r="X3051" s="78">
        <v>45704</v>
      </c>
      <c r="Y3051" s="78">
        <v>45711</v>
      </c>
      <c r="Z3051" s="69" t="s">
        <v>1080</v>
      </c>
      <c r="AA3051" s="319">
        <v>31700</v>
      </c>
      <c r="AB3051" s="70">
        <v>48</v>
      </c>
      <c r="AC3051" s="70">
        <v>22</v>
      </c>
      <c r="AD3051" s="78">
        <v>46423</v>
      </c>
      <c r="AE3051" s="115">
        <v>597.71</v>
      </c>
      <c r="AF3051" s="115"/>
      <c r="AL3051" s="76"/>
      <c r="AM3051" s="76"/>
      <c r="AN3051" s="76"/>
      <c r="AO3051" s="76"/>
      <c r="AP3051" s="76"/>
      <c r="AQ3051" s="76"/>
      <c r="AR3051" s="76"/>
      <c r="AS3051" s="76"/>
      <c r="AT3051" s="76"/>
      <c r="AU3051" s="76"/>
      <c r="AV3051" s="76"/>
      <c r="BA3051" s="76"/>
      <c r="BB3051" s="76"/>
      <c r="CS3051" s="58">
        <f>+AL3051+AT3051</f>
        <v>0</v>
      </c>
      <c r="CT3051" s="76">
        <f>+BA3051+BG3051+BM3051+BS3051+BY3051+CE3051+CK3051+CQ3051</f>
        <v>0</v>
      </c>
      <c r="CU3051" s="76">
        <f>+CS3051-CT3051</f>
        <v>0</v>
      </c>
      <c r="CV3051" s="81">
        <f>+AE3051-AL3051-AT3051</f>
        <v>597.71</v>
      </c>
    </row>
    <row r="3052" spans="1:100" s="70" customFormat="1">
      <c r="A3052" s="70" t="s">
        <v>955</v>
      </c>
      <c r="B3052" s="71">
        <v>79</v>
      </c>
      <c r="C3052" s="72" t="s">
        <v>402</v>
      </c>
      <c r="D3052" s="72" t="s">
        <v>403</v>
      </c>
      <c r="E3052" s="71"/>
      <c r="F3052" s="71"/>
      <c r="G3052" s="71" t="s">
        <v>264</v>
      </c>
      <c r="H3052" s="71">
        <v>4</v>
      </c>
      <c r="I3052" s="73">
        <v>90</v>
      </c>
      <c r="J3052" s="73">
        <v>40000</v>
      </c>
      <c r="K3052" s="72">
        <v>0</v>
      </c>
      <c r="L3052" s="72" t="s">
        <v>41</v>
      </c>
      <c r="M3052" s="92" t="s">
        <v>14</v>
      </c>
      <c r="N3052" s="70">
        <v>70333482</v>
      </c>
      <c r="O3052" s="70" t="s">
        <v>956</v>
      </c>
      <c r="P3052" s="70" t="s">
        <v>14</v>
      </c>
      <c r="Q3052" s="89" t="s">
        <v>957</v>
      </c>
      <c r="R3052" s="70" t="s">
        <v>958</v>
      </c>
      <c r="S3052" s="70" t="s">
        <v>465</v>
      </c>
      <c r="T3052" s="87" t="s">
        <v>264</v>
      </c>
      <c r="U3052" s="87">
        <v>4</v>
      </c>
      <c r="V3052" s="145">
        <v>90</v>
      </c>
      <c r="W3052" s="145" t="s">
        <v>1017</v>
      </c>
      <c r="X3052" s="78">
        <v>45704</v>
      </c>
      <c r="Y3052" s="78">
        <v>45711</v>
      </c>
      <c r="Z3052" s="69" t="s">
        <v>1080</v>
      </c>
      <c r="AA3052" s="319">
        <v>31700</v>
      </c>
      <c r="AB3052" s="70">
        <v>48</v>
      </c>
      <c r="AC3052" s="70">
        <v>23</v>
      </c>
      <c r="AD3052" s="78">
        <v>46451</v>
      </c>
      <c r="AE3052" s="115">
        <v>597.71</v>
      </c>
      <c r="AF3052" s="115"/>
      <c r="AL3052" s="76"/>
      <c r="AM3052" s="76"/>
      <c r="AN3052" s="76"/>
      <c r="AO3052" s="76"/>
      <c r="AP3052" s="76"/>
      <c r="AQ3052" s="76"/>
      <c r="AR3052" s="76"/>
      <c r="AS3052" s="76"/>
      <c r="AT3052" s="76"/>
      <c r="AU3052" s="76"/>
      <c r="AV3052" s="76"/>
      <c r="BA3052" s="76"/>
      <c r="BB3052" s="76"/>
      <c r="CS3052" s="58">
        <f>+AL3052+AT3052</f>
        <v>0</v>
      </c>
      <c r="CT3052" s="76">
        <f>+BA3052+BG3052+BM3052+BS3052+BY3052+CE3052+CK3052+CQ3052</f>
        <v>0</v>
      </c>
      <c r="CU3052" s="76">
        <f>+CS3052-CT3052</f>
        <v>0</v>
      </c>
      <c r="CV3052" s="81">
        <f>+AE3052-AL3052-AT3052</f>
        <v>597.71</v>
      </c>
    </row>
    <row r="3053" spans="1:100" s="70" customFormat="1">
      <c r="A3053" s="70" t="s">
        <v>955</v>
      </c>
      <c r="B3053" s="71">
        <v>79</v>
      </c>
      <c r="C3053" s="72" t="s">
        <v>402</v>
      </c>
      <c r="D3053" s="72" t="s">
        <v>403</v>
      </c>
      <c r="E3053" s="71"/>
      <c r="F3053" s="71"/>
      <c r="G3053" s="71" t="s">
        <v>264</v>
      </c>
      <c r="H3053" s="71">
        <v>4</v>
      </c>
      <c r="I3053" s="73">
        <v>90</v>
      </c>
      <c r="J3053" s="73">
        <v>40000</v>
      </c>
      <c r="K3053" s="72">
        <v>0</v>
      </c>
      <c r="L3053" s="72" t="s">
        <v>41</v>
      </c>
      <c r="M3053" s="92" t="s">
        <v>14</v>
      </c>
      <c r="N3053" s="70">
        <v>70333482</v>
      </c>
      <c r="O3053" s="70" t="s">
        <v>956</v>
      </c>
      <c r="P3053" s="70" t="s">
        <v>14</v>
      </c>
      <c r="Q3053" s="89" t="s">
        <v>957</v>
      </c>
      <c r="R3053" s="70" t="s">
        <v>958</v>
      </c>
      <c r="S3053" s="70" t="s">
        <v>465</v>
      </c>
      <c r="T3053" s="87" t="s">
        <v>264</v>
      </c>
      <c r="U3053" s="87">
        <v>4</v>
      </c>
      <c r="V3053" s="145">
        <v>90</v>
      </c>
      <c r="W3053" s="145" t="s">
        <v>1017</v>
      </c>
      <c r="X3053" s="78">
        <v>45704</v>
      </c>
      <c r="Y3053" s="78">
        <v>45711</v>
      </c>
      <c r="Z3053" s="69" t="s">
        <v>1080</v>
      </c>
      <c r="AA3053" s="319">
        <v>31700</v>
      </c>
      <c r="AB3053" s="70">
        <v>48</v>
      </c>
      <c r="AC3053" s="70">
        <v>24</v>
      </c>
      <c r="AD3053" s="78">
        <v>46482</v>
      </c>
      <c r="AE3053" s="115">
        <v>597.71</v>
      </c>
      <c r="AF3053" s="115"/>
      <c r="AL3053" s="76"/>
      <c r="AM3053" s="76"/>
      <c r="AN3053" s="76"/>
      <c r="AO3053" s="76"/>
      <c r="AP3053" s="76"/>
      <c r="AQ3053" s="76"/>
      <c r="AR3053" s="76"/>
      <c r="AS3053" s="76"/>
      <c r="AT3053" s="76"/>
      <c r="AU3053" s="76"/>
      <c r="AV3053" s="76"/>
      <c r="BA3053" s="76"/>
      <c r="BB3053" s="76"/>
      <c r="CS3053" s="58">
        <f>+AL3053+AT3053</f>
        <v>0</v>
      </c>
      <c r="CT3053" s="76">
        <f>+BA3053+BG3053+BM3053+BS3053+BY3053+CE3053+CK3053+CQ3053</f>
        <v>0</v>
      </c>
      <c r="CU3053" s="76">
        <f>+CS3053-CT3053</f>
        <v>0</v>
      </c>
      <c r="CV3053" s="81">
        <f>+AE3053-AL3053-AT3053</f>
        <v>597.71</v>
      </c>
    </row>
    <row r="3054" spans="1:100" s="70" customFormat="1">
      <c r="A3054" s="70" t="s">
        <v>955</v>
      </c>
      <c r="B3054" s="71">
        <v>79</v>
      </c>
      <c r="C3054" s="72" t="s">
        <v>402</v>
      </c>
      <c r="D3054" s="72" t="s">
        <v>403</v>
      </c>
      <c r="E3054" s="71"/>
      <c r="F3054" s="71"/>
      <c r="G3054" s="71" t="s">
        <v>264</v>
      </c>
      <c r="H3054" s="71">
        <v>4</v>
      </c>
      <c r="I3054" s="73">
        <v>90</v>
      </c>
      <c r="J3054" s="73">
        <v>40000</v>
      </c>
      <c r="K3054" s="72">
        <v>0</v>
      </c>
      <c r="L3054" s="72" t="s">
        <v>41</v>
      </c>
      <c r="M3054" s="92" t="s">
        <v>14</v>
      </c>
      <c r="N3054" s="70">
        <v>70333482</v>
      </c>
      <c r="O3054" s="70" t="s">
        <v>956</v>
      </c>
      <c r="P3054" s="70" t="s">
        <v>14</v>
      </c>
      <c r="Q3054" s="89" t="s">
        <v>957</v>
      </c>
      <c r="R3054" s="70" t="s">
        <v>958</v>
      </c>
      <c r="S3054" s="70" t="s">
        <v>465</v>
      </c>
      <c r="T3054" s="87" t="s">
        <v>264</v>
      </c>
      <c r="U3054" s="87">
        <v>4</v>
      </c>
      <c r="V3054" s="145">
        <v>90</v>
      </c>
      <c r="W3054" s="145" t="s">
        <v>1017</v>
      </c>
      <c r="X3054" s="78">
        <v>45704</v>
      </c>
      <c r="Y3054" s="78">
        <v>45711</v>
      </c>
      <c r="Z3054" s="69" t="s">
        <v>1080</v>
      </c>
      <c r="AA3054" s="319">
        <v>31700</v>
      </c>
      <c r="AB3054" s="70">
        <v>48</v>
      </c>
      <c r="AC3054" s="70">
        <v>25</v>
      </c>
      <c r="AD3054" s="78">
        <v>46512</v>
      </c>
      <c r="AE3054" s="115">
        <v>597.71</v>
      </c>
      <c r="AF3054" s="115"/>
      <c r="AL3054" s="76"/>
      <c r="AM3054" s="76"/>
      <c r="AN3054" s="76"/>
      <c r="AO3054" s="76"/>
      <c r="AP3054" s="76"/>
      <c r="AQ3054" s="76"/>
      <c r="AR3054" s="76"/>
      <c r="AS3054" s="76"/>
      <c r="AT3054" s="76"/>
      <c r="AU3054" s="76"/>
      <c r="AV3054" s="76"/>
      <c r="BA3054" s="76"/>
      <c r="BB3054" s="76"/>
      <c r="CS3054" s="58">
        <f>+AL3054+AT3054</f>
        <v>0</v>
      </c>
      <c r="CT3054" s="76">
        <f>+BA3054+BG3054+BM3054+BS3054+BY3054+CE3054+CK3054+CQ3054</f>
        <v>0</v>
      </c>
      <c r="CU3054" s="76">
        <f>+CS3054-CT3054</f>
        <v>0</v>
      </c>
      <c r="CV3054" s="81">
        <f>+AE3054-AL3054-AT3054</f>
        <v>597.71</v>
      </c>
    </row>
    <row r="3055" spans="1:100" s="70" customFormat="1">
      <c r="A3055" s="70" t="s">
        <v>955</v>
      </c>
      <c r="B3055" s="71">
        <v>79</v>
      </c>
      <c r="C3055" s="72" t="s">
        <v>402</v>
      </c>
      <c r="D3055" s="72" t="s">
        <v>403</v>
      </c>
      <c r="E3055" s="71"/>
      <c r="F3055" s="71"/>
      <c r="G3055" s="71" t="s">
        <v>264</v>
      </c>
      <c r="H3055" s="71">
        <v>4</v>
      </c>
      <c r="I3055" s="73">
        <v>90</v>
      </c>
      <c r="J3055" s="73">
        <v>40000</v>
      </c>
      <c r="K3055" s="72">
        <v>0</v>
      </c>
      <c r="L3055" s="72" t="s">
        <v>41</v>
      </c>
      <c r="M3055" s="92" t="s">
        <v>14</v>
      </c>
      <c r="N3055" s="70">
        <v>70333482</v>
      </c>
      <c r="O3055" s="70" t="s">
        <v>956</v>
      </c>
      <c r="P3055" s="70" t="s">
        <v>14</v>
      </c>
      <c r="Q3055" s="89" t="s">
        <v>957</v>
      </c>
      <c r="R3055" s="70" t="s">
        <v>958</v>
      </c>
      <c r="S3055" s="70" t="s">
        <v>465</v>
      </c>
      <c r="T3055" s="87" t="s">
        <v>264</v>
      </c>
      <c r="U3055" s="87">
        <v>4</v>
      </c>
      <c r="V3055" s="145">
        <v>90</v>
      </c>
      <c r="W3055" s="145" t="s">
        <v>1017</v>
      </c>
      <c r="X3055" s="78">
        <v>45704</v>
      </c>
      <c r="Y3055" s="78">
        <v>45711</v>
      </c>
      <c r="Z3055" s="69" t="s">
        <v>1080</v>
      </c>
      <c r="AA3055" s="319">
        <v>31700</v>
      </c>
      <c r="AB3055" s="70">
        <v>48</v>
      </c>
      <c r="AC3055" s="70">
        <v>26</v>
      </c>
      <c r="AD3055" s="78">
        <v>46543</v>
      </c>
      <c r="AE3055" s="115">
        <v>597.71</v>
      </c>
      <c r="AF3055" s="115"/>
      <c r="AL3055" s="76"/>
      <c r="AM3055" s="76"/>
      <c r="AN3055" s="76"/>
      <c r="AO3055" s="76"/>
      <c r="AP3055" s="76"/>
      <c r="AQ3055" s="76"/>
      <c r="AR3055" s="76"/>
      <c r="AS3055" s="76"/>
      <c r="AT3055" s="76"/>
      <c r="AU3055" s="76"/>
      <c r="AV3055" s="76"/>
      <c r="BA3055" s="76"/>
      <c r="BB3055" s="76"/>
      <c r="CS3055" s="58">
        <f>+AL3055+AT3055</f>
        <v>0</v>
      </c>
      <c r="CT3055" s="76">
        <f>+BA3055+BG3055+BM3055+BS3055+BY3055+CE3055+CK3055+CQ3055</f>
        <v>0</v>
      </c>
      <c r="CU3055" s="76">
        <f>+CS3055-CT3055</f>
        <v>0</v>
      </c>
      <c r="CV3055" s="81">
        <f>+AE3055-AL3055-AT3055</f>
        <v>597.71</v>
      </c>
    </row>
    <row r="3056" spans="1:100" s="70" customFormat="1">
      <c r="A3056" s="70" t="s">
        <v>955</v>
      </c>
      <c r="B3056" s="71">
        <v>79</v>
      </c>
      <c r="C3056" s="72" t="s">
        <v>402</v>
      </c>
      <c r="D3056" s="72" t="s">
        <v>403</v>
      </c>
      <c r="E3056" s="71"/>
      <c r="F3056" s="71"/>
      <c r="G3056" s="71" t="s">
        <v>264</v>
      </c>
      <c r="H3056" s="71">
        <v>4</v>
      </c>
      <c r="I3056" s="73">
        <v>90</v>
      </c>
      <c r="J3056" s="73">
        <v>40000</v>
      </c>
      <c r="K3056" s="72">
        <v>0</v>
      </c>
      <c r="L3056" s="72" t="s">
        <v>41</v>
      </c>
      <c r="M3056" s="92" t="s">
        <v>14</v>
      </c>
      <c r="N3056" s="70">
        <v>70333482</v>
      </c>
      <c r="O3056" s="70" t="s">
        <v>956</v>
      </c>
      <c r="P3056" s="70" t="s">
        <v>14</v>
      </c>
      <c r="Q3056" s="89" t="s">
        <v>957</v>
      </c>
      <c r="R3056" s="70" t="s">
        <v>958</v>
      </c>
      <c r="S3056" s="70" t="s">
        <v>465</v>
      </c>
      <c r="T3056" s="87" t="s">
        <v>264</v>
      </c>
      <c r="U3056" s="87">
        <v>4</v>
      </c>
      <c r="V3056" s="145">
        <v>90</v>
      </c>
      <c r="W3056" s="145" t="s">
        <v>1017</v>
      </c>
      <c r="X3056" s="78">
        <v>45704</v>
      </c>
      <c r="Y3056" s="78">
        <v>45711</v>
      </c>
      <c r="Z3056" s="69" t="s">
        <v>1080</v>
      </c>
      <c r="AA3056" s="319">
        <v>31700</v>
      </c>
      <c r="AB3056" s="70">
        <v>48</v>
      </c>
      <c r="AC3056" s="70">
        <v>27</v>
      </c>
      <c r="AD3056" s="78">
        <v>46573</v>
      </c>
      <c r="AE3056" s="115">
        <v>597.71</v>
      </c>
      <c r="AF3056" s="115"/>
      <c r="AL3056" s="76"/>
      <c r="AM3056" s="76"/>
      <c r="AN3056" s="76"/>
      <c r="AO3056" s="76"/>
      <c r="AP3056" s="76"/>
      <c r="AQ3056" s="76"/>
      <c r="AR3056" s="76"/>
      <c r="AS3056" s="76"/>
      <c r="AT3056" s="76"/>
      <c r="AU3056" s="76"/>
      <c r="AV3056" s="76"/>
      <c r="BA3056" s="76"/>
      <c r="BB3056" s="76"/>
      <c r="CS3056" s="58">
        <f>+AL3056+AT3056</f>
        <v>0</v>
      </c>
      <c r="CT3056" s="76">
        <f>+BA3056+BG3056+BM3056+BS3056+BY3056+CE3056+CK3056+CQ3056</f>
        <v>0</v>
      </c>
      <c r="CU3056" s="76">
        <f>+CS3056-CT3056</f>
        <v>0</v>
      </c>
      <c r="CV3056" s="81">
        <f>+AE3056-AL3056-AT3056</f>
        <v>597.71</v>
      </c>
    </row>
    <row r="3057" spans="1:100" s="70" customFormat="1">
      <c r="A3057" s="70" t="s">
        <v>955</v>
      </c>
      <c r="B3057" s="71">
        <v>79</v>
      </c>
      <c r="C3057" s="72" t="s">
        <v>402</v>
      </c>
      <c r="D3057" s="72" t="s">
        <v>403</v>
      </c>
      <c r="E3057" s="71"/>
      <c r="F3057" s="71"/>
      <c r="G3057" s="71" t="s">
        <v>264</v>
      </c>
      <c r="H3057" s="71">
        <v>4</v>
      </c>
      <c r="I3057" s="73">
        <v>90</v>
      </c>
      <c r="J3057" s="73">
        <v>40000</v>
      </c>
      <c r="K3057" s="72">
        <v>0</v>
      </c>
      <c r="L3057" s="72" t="s">
        <v>41</v>
      </c>
      <c r="M3057" s="92" t="s">
        <v>14</v>
      </c>
      <c r="N3057" s="70">
        <v>70333482</v>
      </c>
      <c r="O3057" s="70" t="s">
        <v>956</v>
      </c>
      <c r="P3057" s="70" t="s">
        <v>14</v>
      </c>
      <c r="Q3057" s="89" t="s">
        <v>957</v>
      </c>
      <c r="R3057" s="70" t="s">
        <v>958</v>
      </c>
      <c r="S3057" s="70" t="s">
        <v>465</v>
      </c>
      <c r="T3057" s="87" t="s">
        <v>264</v>
      </c>
      <c r="U3057" s="87">
        <v>4</v>
      </c>
      <c r="V3057" s="145">
        <v>90</v>
      </c>
      <c r="W3057" s="145" t="s">
        <v>1017</v>
      </c>
      <c r="X3057" s="78">
        <v>45704</v>
      </c>
      <c r="Y3057" s="78">
        <v>45711</v>
      </c>
      <c r="Z3057" s="69" t="s">
        <v>1080</v>
      </c>
      <c r="AA3057" s="319">
        <v>31700</v>
      </c>
      <c r="AB3057" s="70">
        <v>48</v>
      </c>
      <c r="AC3057" s="70">
        <v>28</v>
      </c>
      <c r="AD3057" s="78">
        <v>46604</v>
      </c>
      <c r="AE3057" s="115">
        <v>597.71</v>
      </c>
      <c r="AF3057" s="115"/>
      <c r="AL3057" s="76"/>
      <c r="AM3057" s="76"/>
      <c r="AN3057" s="76"/>
      <c r="AO3057" s="76"/>
      <c r="AP3057" s="76"/>
      <c r="AQ3057" s="76"/>
      <c r="AR3057" s="76"/>
      <c r="AS3057" s="76"/>
      <c r="AT3057" s="76"/>
      <c r="AU3057" s="76"/>
      <c r="AV3057" s="76"/>
      <c r="BA3057" s="76"/>
      <c r="BB3057" s="76"/>
      <c r="CS3057" s="58">
        <f>+AL3057+AT3057</f>
        <v>0</v>
      </c>
      <c r="CT3057" s="76">
        <f>+BA3057+BG3057+BM3057+BS3057+BY3057+CE3057+CK3057+CQ3057</f>
        <v>0</v>
      </c>
      <c r="CU3057" s="76">
        <f>+CS3057-CT3057</f>
        <v>0</v>
      </c>
      <c r="CV3057" s="81">
        <f>+AE3057-AL3057-AT3057</f>
        <v>597.71</v>
      </c>
    </row>
    <row r="3058" spans="1:100" s="70" customFormat="1">
      <c r="A3058" s="70" t="s">
        <v>955</v>
      </c>
      <c r="B3058" s="71">
        <v>79</v>
      </c>
      <c r="C3058" s="72" t="s">
        <v>402</v>
      </c>
      <c r="D3058" s="72" t="s">
        <v>403</v>
      </c>
      <c r="E3058" s="71"/>
      <c r="F3058" s="71"/>
      <c r="G3058" s="71" t="s">
        <v>264</v>
      </c>
      <c r="H3058" s="71">
        <v>4</v>
      </c>
      <c r="I3058" s="73">
        <v>90</v>
      </c>
      <c r="J3058" s="73">
        <v>40000</v>
      </c>
      <c r="K3058" s="72">
        <v>0</v>
      </c>
      <c r="L3058" s="72" t="s">
        <v>41</v>
      </c>
      <c r="M3058" s="92" t="s">
        <v>14</v>
      </c>
      <c r="N3058" s="70">
        <v>70333482</v>
      </c>
      <c r="O3058" s="70" t="s">
        <v>956</v>
      </c>
      <c r="P3058" s="70" t="s">
        <v>14</v>
      </c>
      <c r="Q3058" s="89" t="s">
        <v>957</v>
      </c>
      <c r="R3058" s="70" t="s">
        <v>958</v>
      </c>
      <c r="S3058" s="70" t="s">
        <v>465</v>
      </c>
      <c r="T3058" s="87" t="s">
        <v>264</v>
      </c>
      <c r="U3058" s="87">
        <v>4</v>
      </c>
      <c r="V3058" s="145">
        <v>90</v>
      </c>
      <c r="W3058" s="145" t="s">
        <v>1017</v>
      </c>
      <c r="X3058" s="78">
        <v>45704</v>
      </c>
      <c r="Y3058" s="78">
        <v>45711</v>
      </c>
      <c r="Z3058" s="69" t="s">
        <v>1080</v>
      </c>
      <c r="AA3058" s="319">
        <v>31700</v>
      </c>
      <c r="AB3058" s="70">
        <v>48</v>
      </c>
      <c r="AC3058" s="70">
        <v>29</v>
      </c>
      <c r="AD3058" s="78">
        <v>46635</v>
      </c>
      <c r="AE3058" s="115">
        <v>597.71</v>
      </c>
      <c r="AF3058" s="115"/>
      <c r="AL3058" s="76"/>
      <c r="AM3058" s="76"/>
      <c r="AN3058" s="76"/>
      <c r="AO3058" s="76"/>
      <c r="AP3058" s="76"/>
      <c r="AQ3058" s="76"/>
      <c r="AR3058" s="76"/>
      <c r="AS3058" s="76"/>
      <c r="AT3058" s="76"/>
      <c r="AU3058" s="76"/>
      <c r="AV3058" s="76"/>
      <c r="BA3058" s="76"/>
      <c r="BB3058" s="76"/>
      <c r="CS3058" s="58">
        <f>+AL3058+AT3058</f>
        <v>0</v>
      </c>
      <c r="CT3058" s="76">
        <f>+BA3058+BG3058+BM3058+BS3058+BY3058+CE3058+CK3058+CQ3058</f>
        <v>0</v>
      </c>
      <c r="CU3058" s="76">
        <f>+CS3058-CT3058</f>
        <v>0</v>
      </c>
      <c r="CV3058" s="81">
        <f>+AE3058-AL3058-AT3058</f>
        <v>597.71</v>
      </c>
    </row>
    <row r="3059" spans="1:100" s="70" customFormat="1">
      <c r="A3059" s="70" t="s">
        <v>955</v>
      </c>
      <c r="B3059" s="71">
        <v>79</v>
      </c>
      <c r="C3059" s="72" t="s">
        <v>402</v>
      </c>
      <c r="D3059" s="72" t="s">
        <v>403</v>
      </c>
      <c r="E3059" s="71"/>
      <c r="F3059" s="71"/>
      <c r="G3059" s="71" t="s">
        <v>264</v>
      </c>
      <c r="H3059" s="71">
        <v>4</v>
      </c>
      <c r="I3059" s="73">
        <v>90</v>
      </c>
      <c r="J3059" s="73">
        <v>40000</v>
      </c>
      <c r="K3059" s="72">
        <v>0</v>
      </c>
      <c r="L3059" s="72" t="s">
        <v>41</v>
      </c>
      <c r="M3059" s="92" t="s">
        <v>14</v>
      </c>
      <c r="N3059" s="70">
        <v>70333482</v>
      </c>
      <c r="O3059" s="70" t="s">
        <v>956</v>
      </c>
      <c r="P3059" s="70" t="s">
        <v>14</v>
      </c>
      <c r="Q3059" s="89" t="s">
        <v>957</v>
      </c>
      <c r="R3059" s="70" t="s">
        <v>958</v>
      </c>
      <c r="S3059" s="70" t="s">
        <v>465</v>
      </c>
      <c r="T3059" s="87" t="s">
        <v>264</v>
      </c>
      <c r="U3059" s="87">
        <v>4</v>
      </c>
      <c r="V3059" s="145">
        <v>90</v>
      </c>
      <c r="W3059" s="145" t="s">
        <v>1017</v>
      </c>
      <c r="X3059" s="78">
        <v>45704</v>
      </c>
      <c r="Y3059" s="78">
        <v>45711</v>
      </c>
      <c r="Z3059" s="69" t="s">
        <v>1080</v>
      </c>
      <c r="AA3059" s="319">
        <v>31700</v>
      </c>
      <c r="AB3059" s="70">
        <v>48</v>
      </c>
      <c r="AC3059" s="70">
        <v>30</v>
      </c>
      <c r="AD3059" s="78">
        <v>46665</v>
      </c>
      <c r="AE3059" s="115">
        <v>597.71</v>
      </c>
      <c r="AF3059" s="115"/>
      <c r="AL3059" s="76"/>
      <c r="AM3059" s="76"/>
      <c r="AN3059" s="76"/>
      <c r="AO3059" s="76"/>
      <c r="AP3059" s="76"/>
      <c r="AQ3059" s="76"/>
      <c r="AR3059" s="76"/>
      <c r="AS3059" s="76"/>
      <c r="AT3059" s="76"/>
      <c r="AU3059" s="76"/>
      <c r="AV3059" s="76"/>
      <c r="BA3059" s="76"/>
      <c r="BB3059" s="76"/>
      <c r="CS3059" s="58">
        <f>+AL3059+AT3059</f>
        <v>0</v>
      </c>
      <c r="CT3059" s="76">
        <f>+BA3059+BG3059+BM3059+BS3059+BY3059+CE3059+CK3059+CQ3059</f>
        <v>0</v>
      </c>
      <c r="CU3059" s="76">
        <f>+CS3059-CT3059</f>
        <v>0</v>
      </c>
      <c r="CV3059" s="81">
        <f>+AE3059-AL3059-AT3059</f>
        <v>597.71</v>
      </c>
    </row>
    <row r="3060" spans="1:100" s="70" customFormat="1">
      <c r="A3060" s="70" t="s">
        <v>955</v>
      </c>
      <c r="B3060" s="71">
        <v>79</v>
      </c>
      <c r="C3060" s="72" t="s">
        <v>402</v>
      </c>
      <c r="D3060" s="72" t="s">
        <v>403</v>
      </c>
      <c r="E3060" s="71"/>
      <c r="F3060" s="71"/>
      <c r="G3060" s="71" t="s">
        <v>264</v>
      </c>
      <c r="H3060" s="71">
        <v>4</v>
      </c>
      <c r="I3060" s="73">
        <v>90</v>
      </c>
      <c r="J3060" s="73">
        <v>40000</v>
      </c>
      <c r="K3060" s="72">
        <v>0</v>
      </c>
      <c r="L3060" s="72" t="s">
        <v>41</v>
      </c>
      <c r="M3060" s="92" t="s">
        <v>14</v>
      </c>
      <c r="N3060" s="70">
        <v>70333482</v>
      </c>
      <c r="O3060" s="70" t="s">
        <v>956</v>
      </c>
      <c r="P3060" s="70" t="s">
        <v>14</v>
      </c>
      <c r="Q3060" s="89" t="s">
        <v>957</v>
      </c>
      <c r="R3060" s="70" t="s">
        <v>958</v>
      </c>
      <c r="S3060" s="70" t="s">
        <v>465</v>
      </c>
      <c r="T3060" s="87" t="s">
        <v>264</v>
      </c>
      <c r="U3060" s="87">
        <v>4</v>
      </c>
      <c r="V3060" s="145">
        <v>90</v>
      </c>
      <c r="W3060" s="145" t="s">
        <v>1017</v>
      </c>
      <c r="X3060" s="78">
        <v>45704</v>
      </c>
      <c r="Y3060" s="78">
        <v>45711</v>
      </c>
      <c r="Z3060" s="69" t="s">
        <v>1080</v>
      </c>
      <c r="AA3060" s="319">
        <v>31700</v>
      </c>
      <c r="AB3060" s="70">
        <v>48</v>
      </c>
      <c r="AC3060" s="70">
        <v>31</v>
      </c>
      <c r="AD3060" s="78">
        <v>46696</v>
      </c>
      <c r="AE3060" s="115">
        <v>597.71</v>
      </c>
      <c r="AF3060" s="115"/>
      <c r="AL3060" s="76"/>
      <c r="AM3060" s="76"/>
      <c r="AN3060" s="76"/>
      <c r="AO3060" s="76"/>
      <c r="AP3060" s="76"/>
      <c r="AQ3060" s="76"/>
      <c r="AR3060" s="76"/>
      <c r="AS3060" s="76"/>
      <c r="AT3060" s="76"/>
      <c r="AU3060" s="76"/>
      <c r="AV3060" s="76"/>
      <c r="BA3060" s="76"/>
      <c r="BB3060" s="76"/>
      <c r="CS3060" s="58">
        <f>+AL3060+AT3060</f>
        <v>0</v>
      </c>
      <c r="CT3060" s="76">
        <f>+BA3060+BG3060+BM3060+BS3060+BY3060+CE3060+CK3060+CQ3060</f>
        <v>0</v>
      </c>
      <c r="CU3060" s="76">
        <f>+CS3060-CT3060</f>
        <v>0</v>
      </c>
      <c r="CV3060" s="81">
        <f>+AE3060-AL3060-AT3060</f>
        <v>597.71</v>
      </c>
    </row>
    <row r="3061" spans="1:100" s="70" customFormat="1">
      <c r="A3061" s="70" t="s">
        <v>955</v>
      </c>
      <c r="B3061" s="71">
        <v>79</v>
      </c>
      <c r="C3061" s="72" t="s">
        <v>402</v>
      </c>
      <c r="D3061" s="72" t="s">
        <v>403</v>
      </c>
      <c r="E3061" s="71"/>
      <c r="F3061" s="71"/>
      <c r="G3061" s="71" t="s">
        <v>264</v>
      </c>
      <c r="H3061" s="71">
        <v>4</v>
      </c>
      <c r="I3061" s="73">
        <v>90</v>
      </c>
      <c r="J3061" s="73">
        <v>40000</v>
      </c>
      <c r="K3061" s="72">
        <v>0</v>
      </c>
      <c r="L3061" s="72" t="s">
        <v>41</v>
      </c>
      <c r="M3061" s="92" t="s">
        <v>14</v>
      </c>
      <c r="N3061" s="70">
        <v>70333482</v>
      </c>
      <c r="O3061" s="70" t="s">
        <v>956</v>
      </c>
      <c r="P3061" s="70" t="s">
        <v>14</v>
      </c>
      <c r="Q3061" s="89" t="s">
        <v>957</v>
      </c>
      <c r="R3061" s="70" t="s">
        <v>958</v>
      </c>
      <c r="S3061" s="70" t="s">
        <v>465</v>
      </c>
      <c r="T3061" s="87" t="s">
        <v>264</v>
      </c>
      <c r="U3061" s="87">
        <v>4</v>
      </c>
      <c r="V3061" s="145">
        <v>90</v>
      </c>
      <c r="W3061" s="145" t="s">
        <v>1017</v>
      </c>
      <c r="X3061" s="78">
        <v>45704</v>
      </c>
      <c r="Y3061" s="78">
        <v>45711</v>
      </c>
      <c r="Z3061" s="69" t="s">
        <v>1080</v>
      </c>
      <c r="AA3061" s="319">
        <v>31700</v>
      </c>
      <c r="AB3061" s="70">
        <v>48</v>
      </c>
      <c r="AC3061" s="70">
        <v>32</v>
      </c>
      <c r="AD3061" s="78">
        <v>46726</v>
      </c>
      <c r="AE3061" s="115">
        <v>597.71</v>
      </c>
      <c r="AF3061" s="115"/>
      <c r="AL3061" s="76"/>
      <c r="AM3061" s="76"/>
      <c r="AN3061" s="76"/>
      <c r="AO3061" s="76"/>
      <c r="AP3061" s="76"/>
      <c r="AQ3061" s="76"/>
      <c r="AR3061" s="76"/>
      <c r="AS3061" s="76"/>
      <c r="AT3061" s="76"/>
      <c r="AU3061" s="76"/>
      <c r="AV3061" s="76"/>
      <c r="BA3061" s="76"/>
      <c r="BB3061" s="76"/>
      <c r="CS3061" s="58">
        <f>+AL3061+AT3061</f>
        <v>0</v>
      </c>
      <c r="CT3061" s="76">
        <f>+BA3061+BG3061+BM3061+BS3061+BY3061+CE3061+CK3061+CQ3061</f>
        <v>0</v>
      </c>
      <c r="CU3061" s="76">
        <f>+CS3061-CT3061</f>
        <v>0</v>
      </c>
      <c r="CV3061" s="81">
        <f>+AE3061-AL3061-AT3061</f>
        <v>597.71</v>
      </c>
    </row>
    <row r="3062" spans="1:100" s="70" customFormat="1">
      <c r="A3062" s="70" t="s">
        <v>955</v>
      </c>
      <c r="B3062" s="71">
        <v>79</v>
      </c>
      <c r="C3062" s="72" t="s">
        <v>402</v>
      </c>
      <c r="D3062" s="72" t="s">
        <v>403</v>
      </c>
      <c r="E3062" s="71"/>
      <c r="F3062" s="71"/>
      <c r="G3062" s="71" t="s">
        <v>264</v>
      </c>
      <c r="H3062" s="71">
        <v>4</v>
      </c>
      <c r="I3062" s="73">
        <v>90</v>
      </c>
      <c r="J3062" s="73">
        <v>40000</v>
      </c>
      <c r="K3062" s="72">
        <v>0</v>
      </c>
      <c r="L3062" s="72" t="s">
        <v>41</v>
      </c>
      <c r="M3062" s="92" t="s">
        <v>14</v>
      </c>
      <c r="N3062" s="70">
        <v>70333482</v>
      </c>
      <c r="O3062" s="70" t="s">
        <v>956</v>
      </c>
      <c r="P3062" s="70" t="s">
        <v>14</v>
      </c>
      <c r="Q3062" s="89" t="s">
        <v>957</v>
      </c>
      <c r="R3062" s="70" t="s">
        <v>958</v>
      </c>
      <c r="S3062" s="70" t="s">
        <v>465</v>
      </c>
      <c r="T3062" s="87" t="s">
        <v>264</v>
      </c>
      <c r="U3062" s="87">
        <v>4</v>
      </c>
      <c r="V3062" s="145">
        <v>90</v>
      </c>
      <c r="W3062" s="145" t="s">
        <v>1017</v>
      </c>
      <c r="X3062" s="78">
        <v>45704</v>
      </c>
      <c r="Y3062" s="78">
        <v>45711</v>
      </c>
      <c r="Z3062" s="69" t="s">
        <v>1080</v>
      </c>
      <c r="AA3062" s="319">
        <v>31700</v>
      </c>
      <c r="AB3062" s="70">
        <v>48</v>
      </c>
      <c r="AC3062" s="70">
        <v>33</v>
      </c>
      <c r="AD3062" s="78">
        <v>46757</v>
      </c>
      <c r="AE3062" s="115">
        <v>597.71</v>
      </c>
      <c r="AF3062" s="115"/>
      <c r="AL3062" s="76"/>
      <c r="AM3062" s="76"/>
      <c r="AN3062" s="76"/>
      <c r="AO3062" s="76"/>
      <c r="AP3062" s="76"/>
      <c r="AQ3062" s="76"/>
      <c r="AR3062" s="76"/>
      <c r="AS3062" s="76"/>
      <c r="AT3062" s="76"/>
      <c r="AU3062" s="76"/>
      <c r="AV3062" s="76"/>
      <c r="BA3062" s="76"/>
      <c r="BB3062" s="76"/>
      <c r="CS3062" s="58">
        <f>+AL3062+AT3062</f>
        <v>0</v>
      </c>
      <c r="CT3062" s="76">
        <f>+BA3062+BG3062+BM3062+BS3062+BY3062+CE3062+CK3062+CQ3062</f>
        <v>0</v>
      </c>
      <c r="CU3062" s="76">
        <f>+CS3062-CT3062</f>
        <v>0</v>
      </c>
      <c r="CV3062" s="81">
        <f>+AE3062-AL3062-AT3062</f>
        <v>597.71</v>
      </c>
    </row>
    <row r="3063" spans="1:100" s="70" customFormat="1">
      <c r="A3063" s="70" t="s">
        <v>955</v>
      </c>
      <c r="B3063" s="71">
        <v>79</v>
      </c>
      <c r="C3063" s="72" t="s">
        <v>402</v>
      </c>
      <c r="D3063" s="72" t="s">
        <v>403</v>
      </c>
      <c r="E3063" s="71"/>
      <c r="F3063" s="71"/>
      <c r="G3063" s="71" t="s">
        <v>264</v>
      </c>
      <c r="H3063" s="71">
        <v>4</v>
      </c>
      <c r="I3063" s="73">
        <v>90</v>
      </c>
      <c r="J3063" s="73">
        <v>40000</v>
      </c>
      <c r="K3063" s="72">
        <v>0</v>
      </c>
      <c r="L3063" s="72" t="s">
        <v>41</v>
      </c>
      <c r="M3063" s="92" t="s">
        <v>14</v>
      </c>
      <c r="N3063" s="70">
        <v>70333482</v>
      </c>
      <c r="O3063" s="70" t="s">
        <v>956</v>
      </c>
      <c r="P3063" s="70" t="s">
        <v>14</v>
      </c>
      <c r="Q3063" s="89" t="s">
        <v>957</v>
      </c>
      <c r="R3063" s="70" t="s">
        <v>958</v>
      </c>
      <c r="S3063" s="70" t="s">
        <v>465</v>
      </c>
      <c r="T3063" s="87" t="s">
        <v>264</v>
      </c>
      <c r="U3063" s="87">
        <v>4</v>
      </c>
      <c r="V3063" s="145">
        <v>90</v>
      </c>
      <c r="W3063" s="145" t="s">
        <v>1017</v>
      </c>
      <c r="X3063" s="78">
        <v>45704</v>
      </c>
      <c r="Y3063" s="78">
        <v>45711</v>
      </c>
      <c r="Z3063" s="69" t="s">
        <v>1080</v>
      </c>
      <c r="AA3063" s="319">
        <v>31700</v>
      </c>
      <c r="AB3063" s="70">
        <v>48</v>
      </c>
      <c r="AC3063" s="70">
        <v>34</v>
      </c>
      <c r="AD3063" s="78">
        <v>46788</v>
      </c>
      <c r="AE3063" s="115">
        <v>597.71</v>
      </c>
      <c r="AF3063" s="115"/>
      <c r="AL3063" s="76"/>
      <c r="AM3063" s="76"/>
      <c r="AN3063" s="76"/>
      <c r="AO3063" s="76"/>
      <c r="AP3063" s="76"/>
      <c r="AQ3063" s="76"/>
      <c r="AR3063" s="76"/>
      <c r="AS3063" s="76"/>
      <c r="AT3063" s="76"/>
      <c r="AU3063" s="76"/>
      <c r="AV3063" s="76"/>
      <c r="BA3063" s="76"/>
      <c r="BB3063" s="76"/>
      <c r="CS3063" s="58">
        <f>+AL3063+AT3063</f>
        <v>0</v>
      </c>
      <c r="CT3063" s="76">
        <f>+BA3063+BG3063+BM3063+BS3063+BY3063+CE3063+CK3063+CQ3063</f>
        <v>0</v>
      </c>
      <c r="CU3063" s="76">
        <f>+CS3063-CT3063</f>
        <v>0</v>
      </c>
      <c r="CV3063" s="81">
        <f>+AE3063-AL3063-AT3063</f>
        <v>597.71</v>
      </c>
    </row>
    <row r="3064" spans="1:100" s="70" customFormat="1">
      <c r="A3064" s="70" t="s">
        <v>955</v>
      </c>
      <c r="B3064" s="71">
        <v>79</v>
      </c>
      <c r="C3064" s="72" t="s">
        <v>402</v>
      </c>
      <c r="D3064" s="72" t="s">
        <v>403</v>
      </c>
      <c r="E3064" s="71"/>
      <c r="F3064" s="71"/>
      <c r="G3064" s="71" t="s">
        <v>264</v>
      </c>
      <c r="H3064" s="71">
        <v>4</v>
      </c>
      <c r="I3064" s="73">
        <v>90</v>
      </c>
      <c r="J3064" s="73">
        <v>40000</v>
      </c>
      <c r="K3064" s="72">
        <v>0</v>
      </c>
      <c r="L3064" s="72" t="s">
        <v>41</v>
      </c>
      <c r="M3064" s="92" t="s">
        <v>14</v>
      </c>
      <c r="N3064" s="70">
        <v>70333482</v>
      </c>
      <c r="O3064" s="70" t="s">
        <v>956</v>
      </c>
      <c r="P3064" s="70" t="s">
        <v>14</v>
      </c>
      <c r="Q3064" s="89" t="s">
        <v>957</v>
      </c>
      <c r="R3064" s="70" t="s">
        <v>958</v>
      </c>
      <c r="S3064" s="70" t="s">
        <v>465</v>
      </c>
      <c r="T3064" s="87" t="s">
        <v>264</v>
      </c>
      <c r="U3064" s="87">
        <v>4</v>
      </c>
      <c r="V3064" s="145">
        <v>90</v>
      </c>
      <c r="W3064" s="145" t="s">
        <v>1017</v>
      </c>
      <c r="X3064" s="78">
        <v>45704</v>
      </c>
      <c r="Y3064" s="78">
        <v>45711</v>
      </c>
      <c r="Z3064" s="69" t="s">
        <v>1080</v>
      </c>
      <c r="AA3064" s="319">
        <v>31700</v>
      </c>
      <c r="AB3064" s="70">
        <v>48</v>
      </c>
      <c r="AC3064" s="70">
        <v>35</v>
      </c>
      <c r="AD3064" s="78">
        <v>46817</v>
      </c>
      <c r="AE3064" s="115">
        <v>597.71</v>
      </c>
      <c r="AF3064" s="115"/>
      <c r="AL3064" s="76"/>
      <c r="AM3064" s="76"/>
      <c r="AN3064" s="76"/>
      <c r="AO3064" s="76"/>
      <c r="AP3064" s="76"/>
      <c r="AQ3064" s="76"/>
      <c r="AR3064" s="76"/>
      <c r="AS3064" s="76"/>
      <c r="AT3064" s="76"/>
      <c r="AU3064" s="76"/>
      <c r="AV3064" s="76"/>
      <c r="BA3064" s="76"/>
      <c r="BB3064" s="76"/>
      <c r="CS3064" s="58">
        <f>+AL3064+AT3064</f>
        <v>0</v>
      </c>
      <c r="CT3064" s="76">
        <f>+BA3064+BG3064+BM3064+BS3064+BY3064+CE3064+CK3064+CQ3064</f>
        <v>0</v>
      </c>
      <c r="CU3064" s="76">
        <f>+CS3064-CT3064</f>
        <v>0</v>
      </c>
      <c r="CV3064" s="81">
        <f>+AE3064-AL3064-AT3064</f>
        <v>597.71</v>
      </c>
    </row>
    <row r="3065" spans="1:100" s="70" customFormat="1">
      <c r="A3065" s="70" t="s">
        <v>955</v>
      </c>
      <c r="B3065" s="71">
        <v>79</v>
      </c>
      <c r="C3065" s="72" t="s">
        <v>402</v>
      </c>
      <c r="D3065" s="72" t="s">
        <v>403</v>
      </c>
      <c r="E3065" s="71"/>
      <c r="F3065" s="71"/>
      <c r="G3065" s="71" t="s">
        <v>264</v>
      </c>
      <c r="H3065" s="71">
        <v>4</v>
      </c>
      <c r="I3065" s="73">
        <v>90</v>
      </c>
      <c r="J3065" s="73">
        <v>40000</v>
      </c>
      <c r="K3065" s="72">
        <v>0</v>
      </c>
      <c r="L3065" s="72" t="s">
        <v>41</v>
      </c>
      <c r="M3065" s="92" t="s">
        <v>14</v>
      </c>
      <c r="N3065" s="70">
        <v>70333482</v>
      </c>
      <c r="O3065" s="70" t="s">
        <v>956</v>
      </c>
      <c r="P3065" s="70" t="s">
        <v>14</v>
      </c>
      <c r="Q3065" s="89" t="s">
        <v>957</v>
      </c>
      <c r="R3065" s="70" t="s">
        <v>958</v>
      </c>
      <c r="S3065" s="70" t="s">
        <v>465</v>
      </c>
      <c r="T3065" s="87" t="s">
        <v>264</v>
      </c>
      <c r="U3065" s="87">
        <v>4</v>
      </c>
      <c r="V3065" s="145">
        <v>90</v>
      </c>
      <c r="W3065" s="145" t="s">
        <v>1017</v>
      </c>
      <c r="X3065" s="78">
        <v>45704</v>
      </c>
      <c r="Y3065" s="78">
        <v>45711</v>
      </c>
      <c r="Z3065" s="69" t="s">
        <v>1080</v>
      </c>
      <c r="AA3065" s="319">
        <v>31700</v>
      </c>
      <c r="AB3065" s="70">
        <v>48</v>
      </c>
      <c r="AC3065" s="70">
        <v>36</v>
      </c>
      <c r="AD3065" s="78">
        <v>46848</v>
      </c>
      <c r="AE3065" s="115">
        <v>597.71</v>
      </c>
      <c r="AF3065" s="115"/>
      <c r="AL3065" s="76"/>
      <c r="AM3065" s="76"/>
      <c r="AN3065" s="76"/>
      <c r="AO3065" s="76"/>
      <c r="AP3065" s="76"/>
      <c r="AQ3065" s="76"/>
      <c r="AR3065" s="76"/>
      <c r="AS3065" s="76"/>
      <c r="AT3065" s="76"/>
      <c r="AU3065" s="76"/>
      <c r="AV3065" s="76"/>
      <c r="BA3065" s="76"/>
      <c r="BB3065" s="76"/>
      <c r="CS3065" s="58">
        <f>+AL3065+AT3065</f>
        <v>0</v>
      </c>
      <c r="CT3065" s="76">
        <f>+BA3065+BG3065+BM3065+BS3065+BY3065+CE3065+CK3065+CQ3065</f>
        <v>0</v>
      </c>
      <c r="CU3065" s="76">
        <f>+CS3065-CT3065</f>
        <v>0</v>
      </c>
      <c r="CV3065" s="81">
        <f>+AE3065-AL3065-AT3065</f>
        <v>597.71</v>
      </c>
    </row>
    <row r="3066" spans="1:100" s="70" customFormat="1">
      <c r="A3066" s="70" t="s">
        <v>955</v>
      </c>
      <c r="B3066" s="71">
        <v>79</v>
      </c>
      <c r="C3066" s="72" t="s">
        <v>402</v>
      </c>
      <c r="D3066" s="72" t="s">
        <v>403</v>
      </c>
      <c r="E3066" s="71"/>
      <c r="F3066" s="71"/>
      <c r="G3066" s="71" t="s">
        <v>264</v>
      </c>
      <c r="H3066" s="71">
        <v>4</v>
      </c>
      <c r="I3066" s="73">
        <v>90</v>
      </c>
      <c r="J3066" s="73">
        <v>40000</v>
      </c>
      <c r="K3066" s="72">
        <v>0</v>
      </c>
      <c r="L3066" s="72" t="s">
        <v>41</v>
      </c>
      <c r="M3066" s="92" t="s">
        <v>14</v>
      </c>
      <c r="N3066" s="70">
        <v>70333482</v>
      </c>
      <c r="O3066" s="70" t="s">
        <v>956</v>
      </c>
      <c r="P3066" s="70" t="s">
        <v>14</v>
      </c>
      <c r="Q3066" s="89" t="s">
        <v>957</v>
      </c>
      <c r="R3066" s="70" t="s">
        <v>958</v>
      </c>
      <c r="S3066" s="70" t="s">
        <v>465</v>
      </c>
      <c r="T3066" s="87" t="s">
        <v>264</v>
      </c>
      <c r="U3066" s="87">
        <v>4</v>
      </c>
      <c r="V3066" s="145">
        <v>90</v>
      </c>
      <c r="W3066" s="145" t="s">
        <v>1017</v>
      </c>
      <c r="X3066" s="78">
        <v>45704</v>
      </c>
      <c r="Y3066" s="78">
        <v>45711</v>
      </c>
      <c r="Z3066" s="69" t="s">
        <v>1080</v>
      </c>
      <c r="AA3066" s="319">
        <v>31700</v>
      </c>
      <c r="AB3066" s="70">
        <v>48</v>
      </c>
      <c r="AC3066" s="70">
        <v>37</v>
      </c>
      <c r="AD3066" s="78">
        <v>46878</v>
      </c>
      <c r="AE3066" s="115">
        <v>597.71</v>
      </c>
      <c r="AF3066" s="115"/>
      <c r="AL3066" s="76"/>
      <c r="AM3066" s="76"/>
      <c r="AN3066" s="76"/>
      <c r="AO3066" s="76"/>
      <c r="AP3066" s="76"/>
      <c r="AQ3066" s="76"/>
      <c r="AR3066" s="76"/>
      <c r="AS3066" s="76"/>
      <c r="AT3066" s="76"/>
      <c r="AU3066" s="76"/>
      <c r="AV3066" s="76"/>
      <c r="BA3066" s="76"/>
      <c r="BB3066" s="76"/>
      <c r="CS3066" s="58">
        <f>+AL3066+AT3066</f>
        <v>0</v>
      </c>
      <c r="CT3066" s="76">
        <f>+BA3066+BG3066+BM3066+BS3066+BY3066+CE3066+CK3066+CQ3066</f>
        <v>0</v>
      </c>
      <c r="CU3066" s="76">
        <f>+CS3066-CT3066</f>
        <v>0</v>
      </c>
      <c r="CV3066" s="81">
        <f>+AE3066-AL3066-AT3066</f>
        <v>597.71</v>
      </c>
    </row>
    <row r="3067" spans="1:100" s="70" customFormat="1">
      <c r="A3067" s="70" t="s">
        <v>955</v>
      </c>
      <c r="B3067" s="71">
        <v>79</v>
      </c>
      <c r="C3067" s="72" t="s">
        <v>402</v>
      </c>
      <c r="D3067" s="72" t="s">
        <v>403</v>
      </c>
      <c r="E3067" s="71"/>
      <c r="F3067" s="71"/>
      <c r="G3067" s="71" t="s">
        <v>264</v>
      </c>
      <c r="H3067" s="71">
        <v>4</v>
      </c>
      <c r="I3067" s="73">
        <v>90</v>
      </c>
      <c r="J3067" s="73">
        <v>40000</v>
      </c>
      <c r="K3067" s="72">
        <v>0</v>
      </c>
      <c r="L3067" s="72" t="s">
        <v>41</v>
      </c>
      <c r="M3067" s="92" t="s">
        <v>14</v>
      </c>
      <c r="N3067" s="70">
        <v>70333482</v>
      </c>
      <c r="O3067" s="70" t="s">
        <v>956</v>
      </c>
      <c r="P3067" s="70" t="s">
        <v>14</v>
      </c>
      <c r="Q3067" s="89" t="s">
        <v>957</v>
      </c>
      <c r="R3067" s="70" t="s">
        <v>958</v>
      </c>
      <c r="S3067" s="70" t="s">
        <v>465</v>
      </c>
      <c r="T3067" s="87" t="s">
        <v>264</v>
      </c>
      <c r="U3067" s="87">
        <v>4</v>
      </c>
      <c r="V3067" s="145">
        <v>90</v>
      </c>
      <c r="W3067" s="145" t="s">
        <v>1017</v>
      </c>
      <c r="X3067" s="78">
        <v>45704</v>
      </c>
      <c r="Y3067" s="78">
        <v>45711</v>
      </c>
      <c r="Z3067" s="69" t="s">
        <v>1080</v>
      </c>
      <c r="AA3067" s="319">
        <v>31700</v>
      </c>
      <c r="AB3067" s="70">
        <v>48</v>
      </c>
      <c r="AC3067" s="70">
        <v>38</v>
      </c>
      <c r="AD3067" s="78">
        <v>46909</v>
      </c>
      <c r="AE3067" s="115">
        <v>597.71</v>
      </c>
      <c r="AF3067" s="115"/>
      <c r="AL3067" s="76"/>
      <c r="AM3067" s="76"/>
      <c r="AN3067" s="76"/>
      <c r="AO3067" s="76"/>
      <c r="AP3067" s="76"/>
      <c r="AQ3067" s="76"/>
      <c r="AR3067" s="76"/>
      <c r="AS3067" s="76"/>
      <c r="AT3067" s="76"/>
      <c r="AU3067" s="76"/>
      <c r="AV3067" s="76"/>
      <c r="BA3067" s="76"/>
      <c r="BB3067" s="76"/>
      <c r="CS3067" s="58">
        <f>+AL3067+AT3067</f>
        <v>0</v>
      </c>
      <c r="CT3067" s="76">
        <f>+BA3067+BG3067+BM3067+BS3067+BY3067+CE3067+CK3067+CQ3067</f>
        <v>0</v>
      </c>
      <c r="CU3067" s="76">
        <f>+CS3067-CT3067</f>
        <v>0</v>
      </c>
      <c r="CV3067" s="81">
        <f>+AE3067-AL3067-AT3067</f>
        <v>597.71</v>
      </c>
    </row>
    <row r="3068" spans="1:100" s="70" customFormat="1">
      <c r="A3068" s="70" t="s">
        <v>955</v>
      </c>
      <c r="B3068" s="71">
        <v>79</v>
      </c>
      <c r="C3068" s="72" t="s">
        <v>402</v>
      </c>
      <c r="D3068" s="72" t="s">
        <v>403</v>
      </c>
      <c r="E3068" s="71"/>
      <c r="F3068" s="71"/>
      <c r="G3068" s="71" t="s">
        <v>264</v>
      </c>
      <c r="H3068" s="71">
        <v>4</v>
      </c>
      <c r="I3068" s="73">
        <v>90</v>
      </c>
      <c r="J3068" s="73">
        <v>40000</v>
      </c>
      <c r="K3068" s="72">
        <v>0</v>
      </c>
      <c r="L3068" s="72" t="s">
        <v>41</v>
      </c>
      <c r="M3068" s="92" t="s">
        <v>14</v>
      </c>
      <c r="N3068" s="70">
        <v>70333482</v>
      </c>
      <c r="O3068" s="70" t="s">
        <v>956</v>
      </c>
      <c r="P3068" s="70" t="s">
        <v>14</v>
      </c>
      <c r="Q3068" s="89" t="s">
        <v>957</v>
      </c>
      <c r="R3068" s="70" t="s">
        <v>958</v>
      </c>
      <c r="S3068" s="70" t="s">
        <v>465</v>
      </c>
      <c r="T3068" s="87" t="s">
        <v>264</v>
      </c>
      <c r="U3068" s="87">
        <v>4</v>
      </c>
      <c r="V3068" s="145">
        <v>90</v>
      </c>
      <c r="W3068" s="145" t="s">
        <v>1017</v>
      </c>
      <c r="X3068" s="78">
        <v>45704</v>
      </c>
      <c r="Y3068" s="78">
        <v>45711</v>
      </c>
      <c r="Z3068" s="69" t="s">
        <v>1080</v>
      </c>
      <c r="AA3068" s="319">
        <v>31700</v>
      </c>
      <c r="AB3068" s="70">
        <v>48</v>
      </c>
      <c r="AC3068" s="70">
        <v>39</v>
      </c>
      <c r="AD3068" s="78">
        <v>46939</v>
      </c>
      <c r="AE3068" s="115">
        <v>597.71</v>
      </c>
      <c r="AF3068" s="115"/>
      <c r="AL3068" s="76"/>
      <c r="AM3068" s="76"/>
      <c r="AN3068" s="76"/>
      <c r="AO3068" s="76"/>
      <c r="AP3068" s="76"/>
      <c r="AQ3068" s="76"/>
      <c r="AR3068" s="76"/>
      <c r="AS3068" s="76"/>
      <c r="AT3068" s="76"/>
      <c r="AU3068" s="76"/>
      <c r="AV3068" s="76"/>
      <c r="BA3068" s="76"/>
      <c r="BB3068" s="76"/>
      <c r="CS3068" s="58">
        <f>+AL3068+AT3068</f>
        <v>0</v>
      </c>
      <c r="CT3068" s="76">
        <f>+BA3068+BG3068+BM3068+BS3068+BY3068+CE3068+CK3068+CQ3068</f>
        <v>0</v>
      </c>
      <c r="CU3068" s="76">
        <f>+CS3068-CT3068</f>
        <v>0</v>
      </c>
      <c r="CV3068" s="81">
        <f>+AE3068-AL3068-AT3068</f>
        <v>597.71</v>
      </c>
    </row>
    <row r="3069" spans="1:100" s="70" customFormat="1">
      <c r="A3069" s="70" t="s">
        <v>955</v>
      </c>
      <c r="B3069" s="71">
        <v>79</v>
      </c>
      <c r="C3069" s="72" t="s">
        <v>402</v>
      </c>
      <c r="D3069" s="72" t="s">
        <v>403</v>
      </c>
      <c r="E3069" s="71"/>
      <c r="F3069" s="71"/>
      <c r="G3069" s="71" t="s">
        <v>264</v>
      </c>
      <c r="H3069" s="71">
        <v>4</v>
      </c>
      <c r="I3069" s="73">
        <v>90</v>
      </c>
      <c r="J3069" s="73">
        <v>40000</v>
      </c>
      <c r="K3069" s="72">
        <v>0</v>
      </c>
      <c r="L3069" s="72" t="s">
        <v>41</v>
      </c>
      <c r="M3069" s="92" t="s">
        <v>14</v>
      </c>
      <c r="N3069" s="70">
        <v>70333482</v>
      </c>
      <c r="O3069" s="70" t="s">
        <v>956</v>
      </c>
      <c r="P3069" s="70" t="s">
        <v>14</v>
      </c>
      <c r="Q3069" s="89" t="s">
        <v>957</v>
      </c>
      <c r="R3069" s="70" t="s">
        <v>958</v>
      </c>
      <c r="S3069" s="70" t="s">
        <v>465</v>
      </c>
      <c r="T3069" s="87" t="s">
        <v>264</v>
      </c>
      <c r="U3069" s="87">
        <v>4</v>
      </c>
      <c r="V3069" s="145">
        <v>90</v>
      </c>
      <c r="W3069" s="145" t="s">
        <v>1017</v>
      </c>
      <c r="X3069" s="78">
        <v>45704</v>
      </c>
      <c r="Y3069" s="78">
        <v>45711</v>
      </c>
      <c r="Z3069" s="69" t="s">
        <v>1080</v>
      </c>
      <c r="AA3069" s="319">
        <v>31700</v>
      </c>
      <c r="AB3069" s="70">
        <v>48</v>
      </c>
      <c r="AC3069" s="70">
        <v>40</v>
      </c>
      <c r="AD3069" s="78">
        <v>46970</v>
      </c>
      <c r="AE3069" s="115">
        <v>597.71</v>
      </c>
      <c r="AF3069" s="115"/>
      <c r="AL3069" s="76"/>
      <c r="AM3069" s="76"/>
      <c r="AN3069" s="76"/>
      <c r="AO3069" s="76"/>
      <c r="AP3069" s="76"/>
      <c r="AQ3069" s="76"/>
      <c r="AR3069" s="76"/>
      <c r="AS3069" s="76"/>
      <c r="AT3069" s="76"/>
      <c r="AU3069" s="76"/>
      <c r="AV3069" s="76"/>
      <c r="BA3069" s="76"/>
      <c r="BB3069" s="76"/>
      <c r="CS3069" s="58">
        <f>+AL3069+AT3069</f>
        <v>0</v>
      </c>
      <c r="CT3069" s="76">
        <f>+BA3069+BG3069+BM3069+BS3069+BY3069+CE3069+CK3069+CQ3069</f>
        <v>0</v>
      </c>
      <c r="CU3069" s="76">
        <f>+CS3069-CT3069</f>
        <v>0</v>
      </c>
      <c r="CV3069" s="81">
        <f>+AE3069-AL3069-AT3069</f>
        <v>597.71</v>
      </c>
    </row>
    <row r="3070" spans="1:100" s="70" customFormat="1">
      <c r="A3070" s="70" t="s">
        <v>955</v>
      </c>
      <c r="B3070" s="71">
        <v>79</v>
      </c>
      <c r="C3070" s="72" t="s">
        <v>402</v>
      </c>
      <c r="D3070" s="72" t="s">
        <v>403</v>
      </c>
      <c r="E3070" s="71"/>
      <c r="F3070" s="71"/>
      <c r="G3070" s="71" t="s">
        <v>264</v>
      </c>
      <c r="H3070" s="71">
        <v>4</v>
      </c>
      <c r="I3070" s="73">
        <v>90</v>
      </c>
      <c r="J3070" s="73">
        <v>40000</v>
      </c>
      <c r="K3070" s="72">
        <v>0</v>
      </c>
      <c r="L3070" s="72" t="s">
        <v>41</v>
      </c>
      <c r="M3070" s="92" t="s">
        <v>14</v>
      </c>
      <c r="N3070" s="70">
        <v>70333482</v>
      </c>
      <c r="O3070" s="70" t="s">
        <v>956</v>
      </c>
      <c r="P3070" s="70" t="s">
        <v>14</v>
      </c>
      <c r="Q3070" s="89" t="s">
        <v>957</v>
      </c>
      <c r="R3070" s="70" t="s">
        <v>958</v>
      </c>
      <c r="S3070" s="70" t="s">
        <v>465</v>
      </c>
      <c r="T3070" s="87" t="s">
        <v>264</v>
      </c>
      <c r="U3070" s="87">
        <v>4</v>
      </c>
      <c r="V3070" s="145">
        <v>90</v>
      </c>
      <c r="W3070" s="145" t="s">
        <v>1017</v>
      </c>
      <c r="X3070" s="78">
        <v>45704</v>
      </c>
      <c r="Y3070" s="78">
        <v>45711</v>
      </c>
      <c r="Z3070" s="69" t="s">
        <v>1080</v>
      </c>
      <c r="AA3070" s="319">
        <v>31700</v>
      </c>
      <c r="AB3070" s="70">
        <v>48</v>
      </c>
      <c r="AC3070" s="70">
        <v>41</v>
      </c>
      <c r="AD3070" s="78">
        <v>47001</v>
      </c>
      <c r="AE3070" s="115">
        <v>597.71</v>
      </c>
      <c r="AF3070" s="115"/>
      <c r="AL3070" s="76"/>
      <c r="AM3070" s="76"/>
      <c r="AN3070" s="76"/>
      <c r="AO3070" s="76"/>
      <c r="AP3070" s="76"/>
      <c r="AQ3070" s="76"/>
      <c r="AR3070" s="76"/>
      <c r="AS3070" s="76"/>
      <c r="AT3070" s="76"/>
      <c r="AU3070" s="76"/>
      <c r="AV3070" s="76"/>
      <c r="BA3070" s="76"/>
      <c r="BB3070" s="76"/>
      <c r="CS3070" s="58">
        <f>+AL3070+AT3070</f>
        <v>0</v>
      </c>
      <c r="CT3070" s="76">
        <f>+BA3070+BG3070+BM3070+BS3070+BY3070+CE3070+CK3070+CQ3070</f>
        <v>0</v>
      </c>
      <c r="CU3070" s="76">
        <f>+CS3070-CT3070</f>
        <v>0</v>
      </c>
      <c r="CV3070" s="81">
        <f>+AE3070-AL3070-AT3070</f>
        <v>597.71</v>
      </c>
    </row>
    <row r="3071" spans="1:100" s="70" customFormat="1">
      <c r="A3071" s="70" t="s">
        <v>955</v>
      </c>
      <c r="B3071" s="71">
        <v>79</v>
      </c>
      <c r="C3071" s="72" t="s">
        <v>402</v>
      </c>
      <c r="D3071" s="72" t="s">
        <v>403</v>
      </c>
      <c r="E3071" s="71"/>
      <c r="F3071" s="71"/>
      <c r="G3071" s="71" t="s">
        <v>264</v>
      </c>
      <c r="H3071" s="71">
        <v>4</v>
      </c>
      <c r="I3071" s="73">
        <v>90</v>
      </c>
      <c r="J3071" s="73">
        <v>40000</v>
      </c>
      <c r="K3071" s="72">
        <v>0</v>
      </c>
      <c r="L3071" s="72" t="s">
        <v>41</v>
      </c>
      <c r="M3071" s="92" t="s">
        <v>14</v>
      </c>
      <c r="N3071" s="70">
        <v>70333482</v>
      </c>
      <c r="O3071" s="70" t="s">
        <v>956</v>
      </c>
      <c r="P3071" s="70" t="s">
        <v>14</v>
      </c>
      <c r="Q3071" s="89" t="s">
        <v>957</v>
      </c>
      <c r="R3071" s="70" t="s">
        <v>958</v>
      </c>
      <c r="S3071" s="70" t="s">
        <v>465</v>
      </c>
      <c r="T3071" s="87" t="s">
        <v>264</v>
      </c>
      <c r="U3071" s="87">
        <v>4</v>
      </c>
      <c r="V3071" s="145">
        <v>90</v>
      </c>
      <c r="W3071" s="145" t="s">
        <v>1017</v>
      </c>
      <c r="X3071" s="78">
        <v>45704</v>
      </c>
      <c r="Y3071" s="78">
        <v>45711</v>
      </c>
      <c r="Z3071" s="69" t="s">
        <v>1080</v>
      </c>
      <c r="AA3071" s="319">
        <v>31700</v>
      </c>
      <c r="AB3071" s="70">
        <v>48</v>
      </c>
      <c r="AC3071" s="70">
        <v>42</v>
      </c>
      <c r="AD3071" s="78">
        <v>47031</v>
      </c>
      <c r="AE3071" s="115">
        <v>597.71</v>
      </c>
      <c r="AF3071" s="115"/>
      <c r="AL3071" s="76"/>
      <c r="AM3071" s="76"/>
      <c r="AN3071" s="76"/>
      <c r="AO3071" s="76"/>
      <c r="AP3071" s="76"/>
      <c r="AQ3071" s="76"/>
      <c r="AR3071" s="76"/>
      <c r="AS3071" s="76"/>
      <c r="AT3071" s="76"/>
      <c r="AU3071" s="76"/>
      <c r="AV3071" s="76"/>
      <c r="BA3071" s="76"/>
      <c r="BB3071" s="76"/>
      <c r="CS3071" s="58">
        <f>+AL3071+AT3071</f>
        <v>0</v>
      </c>
      <c r="CT3071" s="76">
        <f>+BA3071+BG3071+BM3071+BS3071+BY3071+CE3071+CK3071+CQ3071</f>
        <v>0</v>
      </c>
      <c r="CU3071" s="76">
        <f>+CS3071-CT3071</f>
        <v>0</v>
      </c>
      <c r="CV3071" s="81">
        <f>+AE3071-AL3071-AT3071</f>
        <v>597.71</v>
      </c>
    </row>
    <row r="3072" spans="1:100" s="70" customFormat="1">
      <c r="A3072" s="70" t="s">
        <v>955</v>
      </c>
      <c r="B3072" s="71">
        <v>79</v>
      </c>
      <c r="C3072" s="72" t="s">
        <v>402</v>
      </c>
      <c r="D3072" s="72" t="s">
        <v>403</v>
      </c>
      <c r="E3072" s="71"/>
      <c r="F3072" s="71"/>
      <c r="G3072" s="71" t="s">
        <v>264</v>
      </c>
      <c r="H3072" s="71">
        <v>4</v>
      </c>
      <c r="I3072" s="73">
        <v>90</v>
      </c>
      <c r="J3072" s="73">
        <v>40000</v>
      </c>
      <c r="K3072" s="72">
        <v>0</v>
      </c>
      <c r="L3072" s="72" t="s">
        <v>41</v>
      </c>
      <c r="M3072" s="92" t="s">
        <v>14</v>
      </c>
      <c r="N3072" s="70">
        <v>70333482</v>
      </c>
      <c r="O3072" s="70" t="s">
        <v>956</v>
      </c>
      <c r="P3072" s="70" t="s">
        <v>14</v>
      </c>
      <c r="Q3072" s="89" t="s">
        <v>957</v>
      </c>
      <c r="R3072" s="70" t="s">
        <v>958</v>
      </c>
      <c r="S3072" s="70" t="s">
        <v>465</v>
      </c>
      <c r="T3072" s="87" t="s">
        <v>264</v>
      </c>
      <c r="U3072" s="87">
        <v>4</v>
      </c>
      <c r="V3072" s="145">
        <v>90</v>
      </c>
      <c r="W3072" s="145" t="s">
        <v>1017</v>
      </c>
      <c r="X3072" s="78">
        <v>45704</v>
      </c>
      <c r="Y3072" s="78">
        <v>45711</v>
      </c>
      <c r="Z3072" s="69" t="s">
        <v>1080</v>
      </c>
      <c r="AA3072" s="319">
        <v>31700</v>
      </c>
      <c r="AB3072" s="70">
        <v>48</v>
      </c>
      <c r="AC3072" s="70">
        <v>43</v>
      </c>
      <c r="AD3072" s="78">
        <v>47062</v>
      </c>
      <c r="AE3072" s="115">
        <v>597.71</v>
      </c>
      <c r="AF3072" s="115"/>
      <c r="AL3072" s="76"/>
      <c r="AM3072" s="76"/>
      <c r="AN3072" s="76"/>
      <c r="AO3072" s="76"/>
      <c r="AP3072" s="76"/>
      <c r="AQ3072" s="76"/>
      <c r="AR3072" s="76"/>
      <c r="AS3072" s="76"/>
      <c r="AT3072" s="76"/>
      <c r="AU3072" s="76"/>
      <c r="AV3072" s="76"/>
      <c r="BA3072" s="76"/>
      <c r="BB3072" s="76"/>
      <c r="CS3072" s="58">
        <f>+AL3072+AT3072</f>
        <v>0</v>
      </c>
      <c r="CT3072" s="76">
        <f>+BA3072+BG3072+BM3072+BS3072+BY3072+CE3072+CK3072+CQ3072</f>
        <v>0</v>
      </c>
      <c r="CU3072" s="76">
        <f>+CS3072-CT3072</f>
        <v>0</v>
      </c>
      <c r="CV3072" s="81">
        <f>+AE3072-AL3072-AT3072</f>
        <v>597.71</v>
      </c>
    </row>
    <row r="3073" spans="1:100" s="70" customFormat="1">
      <c r="A3073" s="70" t="s">
        <v>955</v>
      </c>
      <c r="B3073" s="71">
        <v>79</v>
      </c>
      <c r="C3073" s="72" t="s">
        <v>402</v>
      </c>
      <c r="D3073" s="72" t="s">
        <v>403</v>
      </c>
      <c r="E3073" s="71"/>
      <c r="F3073" s="71"/>
      <c r="G3073" s="71" t="s">
        <v>264</v>
      </c>
      <c r="H3073" s="71">
        <v>4</v>
      </c>
      <c r="I3073" s="73">
        <v>90</v>
      </c>
      <c r="J3073" s="73">
        <v>40000</v>
      </c>
      <c r="K3073" s="72">
        <v>0</v>
      </c>
      <c r="L3073" s="72" t="s">
        <v>41</v>
      </c>
      <c r="M3073" s="92" t="s">
        <v>14</v>
      </c>
      <c r="N3073" s="70">
        <v>70333482</v>
      </c>
      <c r="O3073" s="70" t="s">
        <v>956</v>
      </c>
      <c r="P3073" s="70" t="s">
        <v>14</v>
      </c>
      <c r="Q3073" s="89" t="s">
        <v>957</v>
      </c>
      <c r="R3073" s="70" t="s">
        <v>958</v>
      </c>
      <c r="S3073" s="70" t="s">
        <v>465</v>
      </c>
      <c r="T3073" s="87" t="s">
        <v>264</v>
      </c>
      <c r="U3073" s="87">
        <v>4</v>
      </c>
      <c r="V3073" s="145">
        <v>90</v>
      </c>
      <c r="W3073" s="145" t="s">
        <v>1017</v>
      </c>
      <c r="X3073" s="78">
        <v>45704</v>
      </c>
      <c r="Y3073" s="78">
        <v>45711</v>
      </c>
      <c r="Z3073" s="69" t="s">
        <v>1080</v>
      </c>
      <c r="AA3073" s="319">
        <v>31700</v>
      </c>
      <c r="AB3073" s="70">
        <v>48</v>
      </c>
      <c r="AC3073" s="70">
        <v>44</v>
      </c>
      <c r="AD3073" s="78">
        <v>47092</v>
      </c>
      <c r="AE3073" s="115">
        <v>597.71</v>
      </c>
      <c r="AF3073" s="115"/>
      <c r="AL3073" s="76"/>
      <c r="AM3073" s="76"/>
      <c r="AN3073" s="76"/>
      <c r="AO3073" s="76"/>
      <c r="AP3073" s="76"/>
      <c r="AQ3073" s="76"/>
      <c r="AR3073" s="76"/>
      <c r="AS3073" s="76"/>
      <c r="AT3073" s="76"/>
      <c r="AU3073" s="76"/>
      <c r="AV3073" s="76"/>
      <c r="BA3073" s="76"/>
      <c r="BB3073" s="76"/>
      <c r="CS3073" s="58">
        <f>+AL3073+AT3073</f>
        <v>0</v>
      </c>
      <c r="CT3073" s="76">
        <f>+BA3073+BG3073+BM3073+BS3073+BY3073+CE3073+CK3073+CQ3073</f>
        <v>0</v>
      </c>
      <c r="CU3073" s="76">
        <f>+CS3073-CT3073</f>
        <v>0</v>
      </c>
      <c r="CV3073" s="81">
        <f>+AE3073-AL3073-AT3073</f>
        <v>597.71</v>
      </c>
    </row>
    <row r="3074" spans="1:100" s="70" customFormat="1">
      <c r="A3074" s="70" t="s">
        <v>955</v>
      </c>
      <c r="B3074" s="71">
        <v>79</v>
      </c>
      <c r="C3074" s="72" t="s">
        <v>402</v>
      </c>
      <c r="D3074" s="72" t="s">
        <v>403</v>
      </c>
      <c r="E3074" s="71"/>
      <c r="F3074" s="71"/>
      <c r="G3074" s="71" t="s">
        <v>264</v>
      </c>
      <c r="H3074" s="71">
        <v>4</v>
      </c>
      <c r="I3074" s="73">
        <v>90</v>
      </c>
      <c r="J3074" s="73">
        <v>40000</v>
      </c>
      <c r="K3074" s="72">
        <v>0</v>
      </c>
      <c r="L3074" s="72" t="s">
        <v>41</v>
      </c>
      <c r="M3074" s="92" t="s">
        <v>14</v>
      </c>
      <c r="N3074" s="70">
        <v>70333482</v>
      </c>
      <c r="O3074" s="70" t="s">
        <v>956</v>
      </c>
      <c r="P3074" s="70" t="s">
        <v>14</v>
      </c>
      <c r="Q3074" s="89" t="s">
        <v>957</v>
      </c>
      <c r="R3074" s="70" t="s">
        <v>958</v>
      </c>
      <c r="S3074" s="70" t="s">
        <v>465</v>
      </c>
      <c r="T3074" s="87" t="s">
        <v>264</v>
      </c>
      <c r="U3074" s="87">
        <v>4</v>
      </c>
      <c r="V3074" s="145">
        <v>90</v>
      </c>
      <c r="W3074" s="145" t="s">
        <v>1017</v>
      </c>
      <c r="X3074" s="78">
        <v>45704</v>
      </c>
      <c r="Y3074" s="78">
        <v>45711</v>
      </c>
      <c r="Z3074" s="69" t="s">
        <v>1080</v>
      </c>
      <c r="AA3074" s="319">
        <v>31700</v>
      </c>
      <c r="AB3074" s="70">
        <v>48</v>
      </c>
      <c r="AC3074" s="70">
        <v>45</v>
      </c>
      <c r="AD3074" s="78">
        <v>47123</v>
      </c>
      <c r="AE3074" s="115">
        <v>597.71</v>
      </c>
      <c r="AF3074" s="115"/>
      <c r="AL3074" s="76"/>
      <c r="AM3074" s="76"/>
      <c r="AN3074" s="76"/>
      <c r="AO3074" s="76"/>
      <c r="AP3074" s="76"/>
      <c r="AQ3074" s="76"/>
      <c r="AR3074" s="76"/>
      <c r="AS3074" s="76"/>
      <c r="AT3074" s="76"/>
      <c r="AU3074" s="76"/>
      <c r="AV3074" s="76"/>
      <c r="BA3074" s="76"/>
      <c r="BB3074" s="76"/>
      <c r="CS3074" s="58">
        <f>+AL3074+AT3074</f>
        <v>0</v>
      </c>
      <c r="CT3074" s="76">
        <f>+BA3074+BG3074+BM3074+BS3074+BY3074+CE3074+CK3074+CQ3074</f>
        <v>0</v>
      </c>
      <c r="CU3074" s="76">
        <f>+CS3074-CT3074</f>
        <v>0</v>
      </c>
      <c r="CV3074" s="81">
        <f>+AE3074-AL3074-AT3074</f>
        <v>597.71</v>
      </c>
    </row>
    <row r="3075" spans="1:100" s="70" customFormat="1">
      <c r="A3075" s="70" t="s">
        <v>955</v>
      </c>
      <c r="B3075" s="71">
        <v>79</v>
      </c>
      <c r="C3075" s="72" t="s">
        <v>402</v>
      </c>
      <c r="D3075" s="72" t="s">
        <v>403</v>
      </c>
      <c r="E3075" s="71"/>
      <c r="F3075" s="71"/>
      <c r="G3075" s="71" t="s">
        <v>264</v>
      </c>
      <c r="H3075" s="71">
        <v>4</v>
      </c>
      <c r="I3075" s="73">
        <v>90</v>
      </c>
      <c r="J3075" s="73">
        <v>40000</v>
      </c>
      <c r="K3075" s="72">
        <v>0</v>
      </c>
      <c r="L3075" s="72" t="s">
        <v>41</v>
      </c>
      <c r="M3075" s="92" t="s">
        <v>14</v>
      </c>
      <c r="N3075" s="70">
        <v>70333482</v>
      </c>
      <c r="O3075" s="70" t="s">
        <v>956</v>
      </c>
      <c r="P3075" s="70" t="s">
        <v>14</v>
      </c>
      <c r="Q3075" s="89" t="s">
        <v>957</v>
      </c>
      <c r="R3075" s="70" t="s">
        <v>958</v>
      </c>
      <c r="S3075" s="70" t="s">
        <v>465</v>
      </c>
      <c r="T3075" s="87" t="s">
        <v>264</v>
      </c>
      <c r="U3075" s="87">
        <v>4</v>
      </c>
      <c r="V3075" s="145">
        <v>90</v>
      </c>
      <c r="W3075" s="145" t="s">
        <v>1017</v>
      </c>
      <c r="X3075" s="78">
        <v>45704</v>
      </c>
      <c r="Y3075" s="78">
        <v>45711</v>
      </c>
      <c r="Z3075" s="69" t="s">
        <v>1080</v>
      </c>
      <c r="AA3075" s="319">
        <v>31700</v>
      </c>
      <c r="AB3075" s="70">
        <v>48</v>
      </c>
      <c r="AC3075" s="70">
        <v>46</v>
      </c>
      <c r="AD3075" s="78">
        <v>47154</v>
      </c>
      <c r="AE3075" s="115">
        <v>597.71</v>
      </c>
      <c r="AF3075" s="115"/>
      <c r="AL3075" s="76"/>
      <c r="AM3075" s="76"/>
      <c r="AN3075" s="76"/>
      <c r="AO3075" s="76"/>
      <c r="AP3075" s="76"/>
      <c r="AQ3075" s="76"/>
      <c r="AR3075" s="76"/>
      <c r="AS3075" s="76"/>
      <c r="AT3075" s="76"/>
      <c r="AU3075" s="76"/>
      <c r="AV3075" s="76"/>
      <c r="BA3075" s="76"/>
      <c r="BB3075" s="76"/>
      <c r="CS3075" s="58">
        <f>+AL3075+AT3075</f>
        <v>0</v>
      </c>
      <c r="CT3075" s="76">
        <f>+BA3075+BG3075+BM3075+BS3075+BY3075+CE3075+CK3075+CQ3075</f>
        <v>0</v>
      </c>
      <c r="CU3075" s="76">
        <f>+CS3075-CT3075</f>
        <v>0</v>
      </c>
      <c r="CV3075" s="81">
        <f>+AE3075-AL3075-AT3075</f>
        <v>597.71</v>
      </c>
    </row>
    <row r="3076" spans="1:100" s="70" customFormat="1">
      <c r="A3076" s="70" t="s">
        <v>955</v>
      </c>
      <c r="B3076" s="71">
        <v>79</v>
      </c>
      <c r="C3076" s="72" t="s">
        <v>402</v>
      </c>
      <c r="D3076" s="72" t="s">
        <v>403</v>
      </c>
      <c r="E3076" s="71"/>
      <c r="F3076" s="71"/>
      <c r="G3076" s="71" t="s">
        <v>264</v>
      </c>
      <c r="H3076" s="71">
        <v>4</v>
      </c>
      <c r="I3076" s="73">
        <v>90</v>
      </c>
      <c r="J3076" s="73">
        <v>40000</v>
      </c>
      <c r="K3076" s="72">
        <v>0</v>
      </c>
      <c r="L3076" s="72" t="s">
        <v>41</v>
      </c>
      <c r="M3076" s="92" t="s">
        <v>14</v>
      </c>
      <c r="N3076" s="70">
        <v>70333482</v>
      </c>
      <c r="O3076" s="70" t="s">
        <v>956</v>
      </c>
      <c r="P3076" s="70" t="s">
        <v>14</v>
      </c>
      <c r="Q3076" s="89" t="s">
        <v>957</v>
      </c>
      <c r="R3076" s="70" t="s">
        <v>958</v>
      </c>
      <c r="S3076" s="70" t="s">
        <v>465</v>
      </c>
      <c r="T3076" s="87" t="s">
        <v>264</v>
      </c>
      <c r="U3076" s="87">
        <v>4</v>
      </c>
      <c r="V3076" s="145">
        <v>90</v>
      </c>
      <c r="W3076" s="145" t="s">
        <v>1017</v>
      </c>
      <c r="X3076" s="78">
        <v>45704</v>
      </c>
      <c r="Y3076" s="78">
        <v>45711</v>
      </c>
      <c r="Z3076" s="69" t="s">
        <v>1080</v>
      </c>
      <c r="AA3076" s="319">
        <v>31700</v>
      </c>
      <c r="AB3076" s="70">
        <v>48</v>
      </c>
      <c r="AC3076" s="70">
        <v>47</v>
      </c>
      <c r="AD3076" s="78">
        <v>47182</v>
      </c>
      <c r="AE3076" s="115">
        <v>597.71</v>
      </c>
      <c r="AF3076" s="115"/>
      <c r="AL3076" s="76"/>
      <c r="AM3076" s="76"/>
      <c r="AN3076" s="76"/>
      <c r="AO3076" s="76"/>
      <c r="AP3076" s="76"/>
      <c r="AQ3076" s="76"/>
      <c r="AR3076" s="76"/>
      <c r="AS3076" s="76"/>
      <c r="AT3076" s="76"/>
      <c r="AU3076" s="76"/>
      <c r="AV3076" s="76"/>
      <c r="BA3076" s="76"/>
      <c r="BB3076" s="76"/>
      <c r="CS3076" s="58">
        <f>+AL3076+AT3076</f>
        <v>0</v>
      </c>
      <c r="CT3076" s="76">
        <f>+BA3076+BG3076+BM3076+BS3076+BY3076+CE3076+CK3076+CQ3076</f>
        <v>0</v>
      </c>
      <c r="CU3076" s="76">
        <f>+CS3076-CT3076</f>
        <v>0</v>
      </c>
      <c r="CV3076" s="81">
        <f>+AE3076-AL3076-AT3076</f>
        <v>597.71</v>
      </c>
    </row>
    <row r="3077" spans="1:100" s="70" customFormat="1">
      <c r="A3077" s="70" t="s">
        <v>955</v>
      </c>
      <c r="B3077" s="71">
        <v>79</v>
      </c>
      <c r="C3077" s="72" t="s">
        <v>402</v>
      </c>
      <c r="D3077" s="72" t="s">
        <v>403</v>
      </c>
      <c r="E3077" s="71"/>
      <c r="F3077" s="71"/>
      <c r="G3077" s="71" t="s">
        <v>264</v>
      </c>
      <c r="H3077" s="71">
        <v>4</v>
      </c>
      <c r="I3077" s="73">
        <v>90</v>
      </c>
      <c r="J3077" s="73">
        <v>40000</v>
      </c>
      <c r="K3077" s="72">
        <v>0</v>
      </c>
      <c r="L3077" s="72" t="s">
        <v>41</v>
      </c>
      <c r="M3077" s="92" t="s">
        <v>14</v>
      </c>
      <c r="N3077" s="70">
        <v>70333482</v>
      </c>
      <c r="O3077" s="70" t="s">
        <v>956</v>
      </c>
      <c r="P3077" s="70" t="s">
        <v>14</v>
      </c>
      <c r="Q3077" s="89" t="s">
        <v>957</v>
      </c>
      <c r="R3077" s="70" t="s">
        <v>958</v>
      </c>
      <c r="S3077" s="70" t="s">
        <v>465</v>
      </c>
      <c r="T3077" s="87" t="s">
        <v>264</v>
      </c>
      <c r="U3077" s="87">
        <v>4</v>
      </c>
      <c r="V3077" s="145">
        <v>90</v>
      </c>
      <c r="W3077" s="145" t="s">
        <v>1017</v>
      </c>
      <c r="X3077" s="78">
        <v>45704</v>
      </c>
      <c r="Y3077" s="78">
        <v>45711</v>
      </c>
      <c r="Z3077" s="69" t="s">
        <v>1080</v>
      </c>
      <c r="AA3077" s="319">
        <v>31700</v>
      </c>
      <c r="AB3077" s="70">
        <v>48</v>
      </c>
      <c r="AC3077" s="70">
        <v>48</v>
      </c>
      <c r="AD3077" s="78">
        <v>47213</v>
      </c>
      <c r="AE3077" s="115">
        <v>597.71</v>
      </c>
      <c r="AF3077" s="115"/>
      <c r="AL3077" s="76"/>
      <c r="AM3077" s="76"/>
      <c r="AN3077" s="76"/>
      <c r="AO3077" s="76"/>
      <c r="AP3077" s="76"/>
      <c r="AQ3077" s="76"/>
      <c r="AR3077" s="76"/>
      <c r="AS3077" s="76"/>
      <c r="AT3077" s="76"/>
      <c r="AU3077" s="76"/>
      <c r="AV3077" s="76"/>
      <c r="BA3077" s="76"/>
      <c r="BB3077" s="76"/>
      <c r="CS3077" s="58">
        <f>+AL3077+AT3077</f>
        <v>0</v>
      </c>
      <c r="CT3077" s="76">
        <f>+BA3077+BG3077+BM3077+BS3077+BY3077+CE3077+CK3077+CQ3077</f>
        <v>0</v>
      </c>
      <c r="CU3077" s="76">
        <f>+CS3077-CT3077</f>
        <v>0</v>
      </c>
      <c r="CV3077" s="81">
        <f>+AE3077-AL3077-AT3077</f>
        <v>597.71</v>
      </c>
    </row>
    <row r="3078" spans="1:100" s="70" customFormat="1">
      <c r="A3078" s="70" t="s">
        <v>907</v>
      </c>
      <c r="B3078" s="71">
        <v>44</v>
      </c>
      <c r="C3078" s="72" t="s">
        <v>402</v>
      </c>
      <c r="D3078" s="72" t="s">
        <v>403</v>
      </c>
      <c r="E3078" s="71"/>
      <c r="F3078" s="71"/>
      <c r="G3078" s="71" t="s">
        <v>259</v>
      </c>
      <c r="H3078" s="71">
        <v>6</v>
      </c>
      <c r="I3078" s="73">
        <v>107.66</v>
      </c>
      <c r="J3078" s="73">
        <v>47849</v>
      </c>
      <c r="K3078" s="72">
        <v>0</v>
      </c>
      <c r="L3078" s="72" t="s">
        <v>406</v>
      </c>
      <c r="M3078" s="92" t="s">
        <v>14</v>
      </c>
      <c r="N3078" s="70">
        <v>46784467</v>
      </c>
      <c r="O3078" s="70" t="s">
        <v>963</v>
      </c>
      <c r="Q3078" s="89"/>
      <c r="S3078" s="70" t="s">
        <v>465</v>
      </c>
      <c r="T3078" s="88" t="s">
        <v>259</v>
      </c>
      <c r="U3078" s="88">
        <v>6</v>
      </c>
      <c r="V3078" s="87">
        <v>120.4</v>
      </c>
      <c r="W3078" s="87" t="s">
        <v>1017</v>
      </c>
      <c r="X3078" s="78">
        <v>45695</v>
      </c>
      <c r="Y3078" s="78">
        <v>45744</v>
      </c>
      <c r="Z3078" s="69" t="s">
        <v>1080</v>
      </c>
      <c r="AA3078" s="319">
        <v>40000</v>
      </c>
      <c r="AB3078" s="70">
        <v>36</v>
      </c>
      <c r="AC3078" s="70">
        <v>0</v>
      </c>
      <c r="AD3078" s="78">
        <v>45695</v>
      </c>
      <c r="AE3078" s="115">
        <v>1881.72</v>
      </c>
      <c r="AF3078" s="115"/>
      <c r="AG3078" s="70" t="s">
        <v>441</v>
      </c>
      <c r="AH3078" s="78">
        <v>45695</v>
      </c>
      <c r="AI3078" s="78"/>
      <c r="AJ3078" s="78"/>
      <c r="AK3078" s="70" t="s">
        <v>964</v>
      </c>
      <c r="AL3078" s="76">
        <v>1881.72</v>
      </c>
      <c r="AM3078" s="76"/>
      <c r="AN3078" s="76" t="s">
        <v>1179</v>
      </c>
      <c r="AO3078" s="76"/>
      <c r="AP3078" s="76"/>
      <c r="AQ3078" s="76"/>
      <c r="AR3078" s="76"/>
      <c r="AS3078" s="76"/>
      <c r="AT3078" s="76"/>
      <c r="AU3078" s="76"/>
      <c r="AV3078" s="76"/>
      <c r="AW3078" s="103">
        <v>45695</v>
      </c>
      <c r="AX3078" s="97">
        <v>429485</v>
      </c>
      <c r="AY3078" s="162">
        <v>7000</v>
      </c>
      <c r="AZ3078" s="97">
        <v>3.72</v>
      </c>
      <c r="BA3078" s="101">
        <f>+AY3078/AZ3078</f>
        <v>1881.7204301075267</v>
      </c>
      <c r="BB3078" s="76"/>
      <c r="CS3078" s="58">
        <f>+AL3078+AT3078</f>
        <v>1881.72</v>
      </c>
      <c r="CT3078" s="76">
        <f>+BA3078+BG3078+BM3078+BS3078+BY3078+CE3078+CK3078+CQ3078</f>
        <v>1881.7204301075267</v>
      </c>
      <c r="CU3078" s="76">
        <f>+CS3078-CT3078</f>
        <v>-4.3010752665395557E-4</v>
      </c>
      <c r="CV3078" s="81">
        <f>+AE3078-AL3078-AT3078</f>
        <v>0</v>
      </c>
    </row>
    <row r="3079" spans="1:100" s="70" customFormat="1">
      <c r="A3079" s="70" t="s">
        <v>907</v>
      </c>
      <c r="B3079" s="71">
        <v>44</v>
      </c>
      <c r="C3079" s="72" t="s">
        <v>402</v>
      </c>
      <c r="D3079" s="72" t="s">
        <v>403</v>
      </c>
      <c r="E3079" s="71"/>
      <c r="F3079" s="71"/>
      <c r="G3079" s="71" t="s">
        <v>259</v>
      </c>
      <c r="H3079" s="71">
        <v>6</v>
      </c>
      <c r="I3079" s="73">
        <v>107.66</v>
      </c>
      <c r="J3079" s="73">
        <v>47849</v>
      </c>
      <c r="K3079" s="72">
        <v>0</v>
      </c>
      <c r="L3079" s="72" t="s">
        <v>406</v>
      </c>
      <c r="M3079" s="92" t="s">
        <v>14</v>
      </c>
      <c r="N3079" s="70">
        <v>46784467</v>
      </c>
      <c r="O3079" s="70" t="s">
        <v>963</v>
      </c>
      <c r="Q3079" s="89"/>
      <c r="S3079" s="70" t="s">
        <v>465</v>
      </c>
      <c r="T3079" s="88" t="s">
        <v>259</v>
      </c>
      <c r="U3079" s="88">
        <v>6</v>
      </c>
      <c r="V3079" s="87">
        <v>120.4</v>
      </c>
      <c r="W3079" s="87" t="s">
        <v>1017</v>
      </c>
      <c r="X3079" s="78">
        <v>45695</v>
      </c>
      <c r="Y3079" s="78">
        <v>45744</v>
      </c>
      <c r="Z3079" s="69" t="s">
        <v>1080</v>
      </c>
      <c r="AA3079" s="319">
        <v>40000</v>
      </c>
      <c r="AB3079" s="70">
        <v>36</v>
      </c>
      <c r="AC3079" s="70">
        <v>0</v>
      </c>
      <c r="AD3079" s="78">
        <v>45720</v>
      </c>
      <c r="AE3079" s="115">
        <v>8118.28</v>
      </c>
      <c r="AF3079" s="115"/>
      <c r="AG3079" s="70" t="s">
        <v>441</v>
      </c>
      <c r="AH3079" s="78">
        <v>45720</v>
      </c>
      <c r="AI3079" s="78"/>
      <c r="AJ3079" s="78"/>
      <c r="AK3079" s="70" t="s">
        <v>965</v>
      </c>
      <c r="AL3079" s="76">
        <v>8118.28</v>
      </c>
      <c r="AM3079" s="76"/>
      <c r="AN3079" s="76" t="s">
        <v>1180</v>
      </c>
      <c r="AO3079" s="76"/>
      <c r="AP3079" s="76"/>
      <c r="AQ3079" s="76"/>
      <c r="AR3079" s="76"/>
      <c r="AS3079" s="76"/>
      <c r="AT3079" s="76"/>
      <c r="AU3079" s="76"/>
      <c r="AV3079" s="76"/>
      <c r="AW3079" s="103">
        <v>45720</v>
      </c>
      <c r="AX3079" s="97">
        <v>691261</v>
      </c>
      <c r="AY3079" s="162">
        <v>29794.09</v>
      </c>
      <c r="AZ3079" s="97">
        <v>3.67</v>
      </c>
      <c r="BA3079" s="101">
        <f>+AY3079/AZ3079</f>
        <v>8118.2806539509538</v>
      </c>
      <c r="BB3079" s="76"/>
      <c r="CS3079" s="58">
        <f>+AL3079+AT3079</f>
        <v>8118.28</v>
      </c>
      <c r="CT3079" s="76">
        <f>+BA3079+BG3079+BM3079+BS3079+BY3079+CE3079+CK3079+CQ3079</f>
        <v>8118.2806539509538</v>
      </c>
      <c r="CU3079" s="76">
        <f>+CS3079-CT3079</f>
        <v>-6.539509540743893E-4</v>
      </c>
      <c r="CV3079" s="81">
        <f>+AE3079-AL3079-AT3079</f>
        <v>0</v>
      </c>
    </row>
    <row r="3080" spans="1:100" s="70" customFormat="1">
      <c r="A3080" s="70" t="s">
        <v>907</v>
      </c>
      <c r="B3080" s="71">
        <v>44</v>
      </c>
      <c r="C3080" s="72" t="s">
        <v>402</v>
      </c>
      <c r="D3080" s="72" t="s">
        <v>403</v>
      </c>
      <c r="E3080" s="71"/>
      <c r="F3080" s="71"/>
      <c r="G3080" s="71" t="s">
        <v>259</v>
      </c>
      <c r="H3080" s="71">
        <v>6</v>
      </c>
      <c r="I3080" s="73">
        <v>107.66</v>
      </c>
      <c r="J3080" s="73">
        <v>47849</v>
      </c>
      <c r="K3080" s="72">
        <v>0</v>
      </c>
      <c r="L3080" s="72" t="s">
        <v>406</v>
      </c>
      <c r="M3080" s="92" t="s">
        <v>14</v>
      </c>
      <c r="N3080" s="70">
        <v>46784467</v>
      </c>
      <c r="O3080" s="70" t="s">
        <v>963</v>
      </c>
      <c r="Q3080" s="89"/>
      <c r="S3080" s="70" t="s">
        <v>465</v>
      </c>
      <c r="T3080" s="88" t="s">
        <v>259</v>
      </c>
      <c r="U3080" s="88">
        <v>6</v>
      </c>
      <c r="V3080" s="87">
        <v>120.4</v>
      </c>
      <c r="W3080" s="87" t="s">
        <v>1017</v>
      </c>
      <c r="X3080" s="78">
        <v>45695</v>
      </c>
      <c r="Y3080" s="78">
        <v>45744</v>
      </c>
      <c r="Z3080" s="69" t="s">
        <v>1080</v>
      </c>
      <c r="AA3080" s="319">
        <v>40000</v>
      </c>
      <c r="AB3080" s="70">
        <v>36</v>
      </c>
      <c r="AC3080" s="70">
        <v>0</v>
      </c>
      <c r="AD3080" s="78">
        <v>45744</v>
      </c>
      <c r="AE3080" s="115">
        <v>2000</v>
      </c>
      <c r="AF3080" s="115"/>
      <c r="AG3080" s="70" t="s">
        <v>441</v>
      </c>
      <c r="AH3080" s="78">
        <v>45744</v>
      </c>
      <c r="AI3080" s="78"/>
      <c r="AJ3080" s="78"/>
      <c r="AK3080" s="70" t="s">
        <v>966</v>
      </c>
      <c r="AL3080" s="76">
        <v>2000</v>
      </c>
      <c r="AM3080" s="76"/>
      <c r="AN3080" s="76" t="s">
        <v>1181</v>
      </c>
      <c r="AO3080" s="76"/>
      <c r="AP3080" s="76"/>
      <c r="AQ3080" s="76"/>
      <c r="AR3080" s="76"/>
      <c r="AS3080" s="76"/>
      <c r="AT3080" s="76"/>
      <c r="AU3080" s="76"/>
      <c r="AV3080" s="76"/>
      <c r="AW3080" s="103">
        <v>45744</v>
      </c>
      <c r="AX3080" s="97">
        <v>201487</v>
      </c>
      <c r="AY3080" s="162">
        <v>7260</v>
      </c>
      <c r="AZ3080" s="97">
        <v>3.63</v>
      </c>
      <c r="BA3080" s="101">
        <f>+AY3080/AZ3080</f>
        <v>2000</v>
      </c>
      <c r="BB3080" s="76"/>
      <c r="CS3080" s="58">
        <f>+AL3080+AT3080</f>
        <v>2000</v>
      </c>
      <c r="CT3080" s="76">
        <f>+BA3080+BG3080+BM3080+BS3080+BY3080+CE3080+CK3080+CQ3080</f>
        <v>2000</v>
      </c>
      <c r="CU3080" s="76">
        <f>+CS3080-CT3080</f>
        <v>0</v>
      </c>
      <c r="CV3080" s="81">
        <f>+AE3080-AL3080-AT3080</f>
        <v>0</v>
      </c>
    </row>
    <row r="3081" spans="1:100" s="70" customFormat="1">
      <c r="A3081" s="70" t="s">
        <v>907</v>
      </c>
      <c r="B3081" s="71">
        <v>44</v>
      </c>
      <c r="C3081" s="72" t="s">
        <v>402</v>
      </c>
      <c r="D3081" s="72" t="s">
        <v>403</v>
      </c>
      <c r="E3081" s="71"/>
      <c r="F3081" s="71"/>
      <c r="G3081" s="71" t="s">
        <v>259</v>
      </c>
      <c r="H3081" s="71">
        <v>6</v>
      </c>
      <c r="I3081" s="73">
        <v>107.66</v>
      </c>
      <c r="J3081" s="73">
        <v>47849</v>
      </c>
      <c r="K3081" s="72">
        <v>0</v>
      </c>
      <c r="L3081" s="72" t="s">
        <v>406</v>
      </c>
      <c r="M3081" s="92" t="s">
        <v>14</v>
      </c>
      <c r="N3081" s="70">
        <v>46784467</v>
      </c>
      <c r="O3081" s="70" t="s">
        <v>963</v>
      </c>
      <c r="Q3081" s="89"/>
      <c r="S3081" s="70" t="s">
        <v>465</v>
      </c>
      <c r="T3081" s="88" t="s">
        <v>259</v>
      </c>
      <c r="U3081" s="88">
        <v>6</v>
      </c>
      <c r="V3081" s="87">
        <v>120.4</v>
      </c>
      <c r="W3081" s="87" t="s">
        <v>1017</v>
      </c>
      <c r="X3081" s="78">
        <v>45695</v>
      </c>
      <c r="Y3081" s="78">
        <v>45744</v>
      </c>
      <c r="Z3081" s="69" t="s">
        <v>1080</v>
      </c>
      <c r="AA3081" s="319">
        <v>40000</v>
      </c>
      <c r="AB3081" s="70">
        <v>36</v>
      </c>
      <c r="AC3081" s="70">
        <v>1</v>
      </c>
      <c r="AD3081" s="78">
        <v>45838</v>
      </c>
      <c r="AE3081" s="115">
        <v>777.8</v>
      </c>
      <c r="AF3081" s="115"/>
      <c r="AG3081" s="70" t="s">
        <v>441</v>
      </c>
      <c r="AH3081" s="78">
        <v>45838</v>
      </c>
      <c r="AI3081" s="78"/>
      <c r="AJ3081" s="78"/>
      <c r="AK3081" s="70" t="s">
        <v>1174</v>
      </c>
      <c r="AL3081" s="76">
        <v>777.8</v>
      </c>
      <c r="AM3081" s="76"/>
      <c r="AN3081" s="76" t="s">
        <v>1182</v>
      </c>
      <c r="AO3081" s="76"/>
      <c r="AP3081" s="76"/>
      <c r="AQ3081" s="76"/>
      <c r="AR3081" s="76"/>
      <c r="AS3081" s="76"/>
      <c r="AT3081" s="76"/>
      <c r="AU3081" s="76"/>
      <c r="AV3081" s="76"/>
      <c r="AW3081" s="103">
        <v>45838</v>
      </c>
      <c r="AX3081" s="97">
        <v>605519</v>
      </c>
      <c r="AY3081" s="162">
        <v>2768.96</v>
      </c>
      <c r="AZ3081" s="97">
        <v>3.56</v>
      </c>
      <c r="BA3081" s="101">
        <f>+AY3081/AZ3081</f>
        <v>777.79775280898878</v>
      </c>
      <c r="BB3081" s="76"/>
      <c r="CS3081" s="58">
        <f>+AL3081+AT3081</f>
        <v>777.8</v>
      </c>
      <c r="CT3081" s="76">
        <f>+BA3081+BG3081+BM3081+BS3081+BY3081+CE3081+CK3081+CQ3081</f>
        <v>777.79775280898878</v>
      </c>
      <c r="CU3081" s="76">
        <f>+CS3081-CT3081</f>
        <v>2.2471910111789839E-3</v>
      </c>
      <c r="CV3081" s="81">
        <f>+AE3081-AL3081-AT3081</f>
        <v>0</v>
      </c>
    </row>
    <row r="3082" spans="1:100" s="70" customFormat="1">
      <c r="A3082" s="70" t="s">
        <v>907</v>
      </c>
      <c r="B3082" s="71">
        <v>44</v>
      </c>
      <c r="C3082" s="72" t="s">
        <v>402</v>
      </c>
      <c r="D3082" s="72" t="s">
        <v>403</v>
      </c>
      <c r="E3082" s="71"/>
      <c r="F3082" s="71"/>
      <c r="G3082" s="71" t="s">
        <v>259</v>
      </c>
      <c r="H3082" s="71">
        <v>6</v>
      </c>
      <c r="I3082" s="73">
        <v>107.66</v>
      </c>
      <c r="J3082" s="73">
        <v>47849</v>
      </c>
      <c r="K3082" s="72">
        <v>0</v>
      </c>
      <c r="L3082" s="72" t="s">
        <v>406</v>
      </c>
      <c r="M3082" s="92" t="s">
        <v>14</v>
      </c>
      <c r="N3082" s="70">
        <v>46784467</v>
      </c>
      <c r="O3082" s="70" t="s">
        <v>963</v>
      </c>
      <c r="Q3082" s="89"/>
      <c r="S3082" s="70" t="s">
        <v>465</v>
      </c>
      <c r="T3082" s="88" t="s">
        <v>259</v>
      </c>
      <c r="U3082" s="88">
        <v>6</v>
      </c>
      <c r="V3082" s="87">
        <v>120.4</v>
      </c>
      <c r="W3082" s="87" t="s">
        <v>1017</v>
      </c>
      <c r="X3082" s="78">
        <v>45695</v>
      </c>
      <c r="Y3082" s="78">
        <v>45744</v>
      </c>
      <c r="Z3082" s="69" t="s">
        <v>1080</v>
      </c>
      <c r="AA3082" s="319">
        <v>40000</v>
      </c>
      <c r="AB3082" s="70">
        <v>36</v>
      </c>
      <c r="AC3082" s="70">
        <v>2</v>
      </c>
      <c r="AD3082" s="78">
        <v>45869</v>
      </c>
      <c r="AE3082" s="115">
        <v>777.8</v>
      </c>
      <c r="AF3082" s="115"/>
      <c r="AG3082" s="70" t="s">
        <v>441</v>
      </c>
      <c r="AH3082" s="78">
        <v>45869</v>
      </c>
      <c r="AI3082" s="78"/>
      <c r="AJ3082" s="78"/>
      <c r="AK3082" s="70" t="s">
        <v>1175</v>
      </c>
      <c r="AL3082" s="76">
        <v>777.8</v>
      </c>
      <c r="AM3082" s="76"/>
      <c r="AN3082" s="76" t="s">
        <v>1183</v>
      </c>
      <c r="AO3082" s="76"/>
      <c r="AP3082" s="76"/>
      <c r="AQ3082" s="76"/>
      <c r="AR3082" s="76"/>
      <c r="AS3082" s="76"/>
      <c r="AT3082" s="76"/>
      <c r="AU3082" s="76"/>
      <c r="AV3082" s="76"/>
      <c r="AW3082" s="103">
        <v>45869</v>
      </c>
      <c r="AX3082" s="97">
        <v>364408</v>
      </c>
      <c r="AY3082" s="162">
        <v>2780.31</v>
      </c>
      <c r="AZ3082" s="97">
        <v>3.57</v>
      </c>
      <c r="BA3082" s="101">
        <f>+AY3082/AZ3082</f>
        <v>778.79831932773106</v>
      </c>
      <c r="BB3082" s="76"/>
      <c r="CS3082" s="58">
        <f>+AL3082+AT3082</f>
        <v>777.8</v>
      </c>
      <c r="CT3082" s="76">
        <f>+BA3082+BG3082+BM3082+BS3082+BY3082+CE3082+CK3082+CQ3082</f>
        <v>778.79831932773106</v>
      </c>
      <c r="CU3082" s="76">
        <f>+CS3082-CT3082</f>
        <v>-0.99831932773111021</v>
      </c>
      <c r="CV3082" s="81">
        <f>+AE3082-AL3082-AT3082</f>
        <v>0</v>
      </c>
    </row>
    <row r="3083" spans="1:100" s="70" customFormat="1">
      <c r="A3083" s="70" t="s">
        <v>907</v>
      </c>
      <c r="B3083" s="71">
        <v>44</v>
      </c>
      <c r="C3083" s="72" t="s">
        <v>402</v>
      </c>
      <c r="D3083" s="72" t="s">
        <v>403</v>
      </c>
      <c r="E3083" s="71"/>
      <c r="F3083" s="71"/>
      <c r="G3083" s="71" t="s">
        <v>259</v>
      </c>
      <c r="H3083" s="71">
        <v>6</v>
      </c>
      <c r="I3083" s="73">
        <v>107.66</v>
      </c>
      <c r="J3083" s="73">
        <v>47849</v>
      </c>
      <c r="K3083" s="72">
        <v>0</v>
      </c>
      <c r="L3083" s="72" t="s">
        <v>406</v>
      </c>
      <c r="M3083" s="92" t="s">
        <v>14</v>
      </c>
      <c r="N3083" s="70">
        <v>46784467</v>
      </c>
      <c r="O3083" s="70" t="s">
        <v>963</v>
      </c>
      <c r="Q3083" s="89"/>
      <c r="S3083" s="70" t="s">
        <v>465</v>
      </c>
      <c r="T3083" s="88" t="s">
        <v>259</v>
      </c>
      <c r="U3083" s="88">
        <v>6</v>
      </c>
      <c r="V3083" s="87">
        <v>120.4</v>
      </c>
      <c r="W3083" s="87" t="s">
        <v>1017</v>
      </c>
      <c r="X3083" s="78">
        <v>45695</v>
      </c>
      <c r="Y3083" s="78">
        <v>45744</v>
      </c>
      <c r="Z3083" s="69" t="s">
        <v>1080</v>
      </c>
      <c r="AA3083" s="319">
        <v>40000</v>
      </c>
      <c r="AB3083" s="70">
        <v>36</v>
      </c>
      <c r="AC3083" s="70">
        <v>3</v>
      </c>
      <c r="AD3083" s="78">
        <v>45900</v>
      </c>
      <c r="AE3083" s="115">
        <v>777.8</v>
      </c>
      <c r="AF3083" s="115"/>
      <c r="AG3083" s="70" t="s">
        <v>441</v>
      </c>
      <c r="AH3083" s="78">
        <v>45901</v>
      </c>
      <c r="AI3083" s="78"/>
      <c r="AJ3083" s="78"/>
      <c r="AK3083" s="70" t="s">
        <v>1176</v>
      </c>
      <c r="AL3083" s="76">
        <v>777.8</v>
      </c>
      <c r="AM3083" s="76"/>
      <c r="AN3083" s="76" t="s">
        <v>1184</v>
      </c>
      <c r="AO3083" s="76"/>
      <c r="AP3083" s="76"/>
      <c r="AQ3083" s="76"/>
      <c r="AR3083" s="76"/>
      <c r="AS3083" s="76"/>
      <c r="AT3083" s="76"/>
      <c r="AU3083" s="76"/>
      <c r="AV3083" s="76"/>
      <c r="AW3083" s="103">
        <v>45898</v>
      </c>
      <c r="AX3083" s="97">
        <v>456554</v>
      </c>
      <c r="AY3083" s="162">
        <v>2762.67</v>
      </c>
      <c r="AZ3083" s="97">
        <v>3.5510000000000002</v>
      </c>
      <c r="BA3083" s="101">
        <f>+AY3083/AZ3083</f>
        <v>777.99774711348914</v>
      </c>
      <c r="BB3083" s="76"/>
      <c r="CS3083" s="58">
        <f>+AL3083+AT3083</f>
        <v>777.8</v>
      </c>
      <c r="CT3083" s="76">
        <f>+BA3083+BG3083+BM3083+BS3083+BY3083+CE3083+CK3083+CQ3083</f>
        <v>777.99774711348914</v>
      </c>
      <c r="CU3083" s="76">
        <f>+CS3083-CT3083</f>
        <v>-0.19774711348918572</v>
      </c>
      <c r="CV3083" s="81">
        <f>+AE3083-AL3083-AT3083</f>
        <v>0</v>
      </c>
    </row>
    <row r="3084" spans="1:100" s="70" customFormat="1">
      <c r="A3084" s="70" t="s">
        <v>907</v>
      </c>
      <c r="B3084" s="71">
        <v>44</v>
      </c>
      <c r="C3084" s="72" t="s">
        <v>402</v>
      </c>
      <c r="D3084" s="72" t="s">
        <v>403</v>
      </c>
      <c r="E3084" s="71"/>
      <c r="F3084" s="71"/>
      <c r="G3084" s="71" t="s">
        <v>259</v>
      </c>
      <c r="H3084" s="71">
        <v>6</v>
      </c>
      <c r="I3084" s="73">
        <v>107.66</v>
      </c>
      <c r="J3084" s="73">
        <v>47849</v>
      </c>
      <c r="K3084" s="72">
        <v>0</v>
      </c>
      <c r="L3084" s="72" t="s">
        <v>406</v>
      </c>
      <c r="M3084" s="92" t="s">
        <v>14</v>
      </c>
      <c r="N3084" s="70">
        <v>46784467</v>
      </c>
      <c r="O3084" s="70" t="s">
        <v>963</v>
      </c>
      <c r="Q3084" s="89"/>
      <c r="S3084" s="70" t="s">
        <v>465</v>
      </c>
      <c r="T3084" s="88" t="s">
        <v>259</v>
      </c>
      <c r="U3084" s="88">
        <v>6</v>
      </c>
      <c r="V3084" s="87">
        <v>120.4</v>
      </c>
      <c r="W3084" s="87" t="s">
        <v>1017</v>
      </c>
      <c r="X3084" s="78">
        <v>45695</v>
      </c>
      <c r="Y3084" s="78">
        <v>45744</v>
      </c>
      <c r="Z3084" s="69" t="s">
        <v>1080</v>
      </c>
      <c r="AA3084" s="319">
        <v>40000</v>
      </c>
      <c r="AB3084" s="70">
        <v>36</v>
      </c>
      <c r="AC3084" s="70">
        <v>4</v>
      </c>
      <c r="AD3084" s="78">
        <v>45930</v>
      </c>
      <c r="AE3084" s="115">
        <v>777.8</v>
      </c>
      <c r="AF3084" s="115"/>
      <c r="AG3084" s="70" t="s">
        <v>441</v>
      </c>
      <c r="AH3084" s="78">
        <v>45930</v>
      </c>
      <c r="AI3084" s="78"/>
      <c r="AJ3084" s="78"/>
      <c r="AK3084" s="70" t="s">
        <v>1177</v>
      </c>
      <c r="AL3084" s="76">
        <v>777.8</v>
      </c>
      <c r="AM3084" s="76"/>
      <c r="AN3084" s="76" t="s">
        <v>1185</v>
      </c>
      <c r="AO3084" s="76"/>
      <c r="AP3084" s="76"/>
      <c r="AQ3084" s="76"/>
      <c r="AR3084" s="76"/>
      <c r="AS3084" s="76"/>
      <c r="AT3084" s="76"/>
      <c r="AU3084" s="76"/>
      <c r="AV3084" s="76"/>
      <c r="AW3084" s="103">
        <v>45930</v>
      </c>
      <c r="AX3084" s="97">
        <v>104113</v>
      </c>
      <c r="AY3084" s="97">
        <v>2722.3</v>
      </c>
      <c r="AZ3084" s="97">
        <v>3.5</v>
      </c>
      <c r="BA3084" s="101">
        <f>+AY3084/AZ3084</f>
        <v>777.80000000000007</v>
      </c>
      <c r="BB3084" s="76"/>
      <c r="CS3084" s="58">
        <f>+AL3084+AT3084</f>
        <v>777.8</v>
      </c>
      <c r="CT3084" s="76">
        <f>+BA3084+BG3084+BM3084+BS3084+BY3084+CE3084+CK3084+CQ3084</f>
        <v>777.80000000000007</v>
      </c>
      <c r="CU3084" s="76">
        <f>+CS3084-CT3084</f>
        <v>0</v>
      </c>
      <c r="CV3084" s="81">
        <f>+AE3084-AL3084-AT3084</f>
        <v>0</v>
      </c>
    </row>
    <row r="3085" spans="1:100" s="70" customFormat="1">
      <c r="A3085" s="70" t="s">
        <v>907</v>
      </c>
      <c r="B3085" s="71">
        <v>44</v>
      </c>
      <c r="C3085" s="72" t="s">
        <v>402</v>
      </c>
      <c r="D3085" s="72" t="s">
        <v>403</v>
      </c>
      <c r="E3085" s="71"/>
      <c r="F3085" s="71"/>
      <c r="G3085" s="71" t="s">
        <v>259</v>
      </c>
      <c r="H3085" s="71">
        <v>6</v>
      </c>
      <c r="I3085" s="73">
        <v>107.66</v>
      </c>
      <c r="J3085" s="73">
        <v>47849</v>
      </c>
      <c r="K3085" s="72">
        <v>0</v>
      </c>
      <c r="L3085" s="72" t="s">
        <v>406</v>
      </c>
      <c r="M3085" s="92" t="s">
        <v>14</v>
      </c>
      <c r="N3085" s="70">
        <v>46784467</v>
      </c>
      <c r="O3085" s="70" t="s">
        <v>963</v>
      </c>
      <c r="Q3085" s="89"/>
      <c r="S3085" s="70" t="s">
        <v>465</v>
      </c>
      <c r="T3085" s="88" t="s">
        <v>259</v>
      </c>
      <c r="U3085" s="88">
        <v>6</v>
      </c>
      <c r="V3085" s="87">
        <v>120.4</v>
      </c>
      <c r="W3085" s="87" t="s">
        <v>1017</v>
      </c>
      <c r="X3085" s="78">
        <v>45695</v>
      </c>
      <c r="Y3085" s="78">
        <v>45744</v>
      </c>
      <c r="Z3085" s="69" t="s">
        <v>1080</v>
      </c>
      <c r="AA3085" s="319">
        <v>40000</v>
      </c>
      <c r="AB3085" s="70">
        <v>36</v>
      </c>
      <c r="AC3085" s="70">
        <v>5</v>
      </c>
      <c r="AD3085" s="78">
        <v>45961</v>
      </c>
      <c r="AE3085" s="115">
        <v>777.8</v>
      </c>
      <c r="AF3085" s="115"/>
      <c r="AG3085" s="70" t="s">
        <v>441</v>
      </c>
      <c r="AH3085" s="78">
        <v>45930</v>
      </c>
      <c r="AI3085" s="78"/>
      <c r="AJ3085" s="78"/>
      <c r="AK3085" s="70" t="s">
        <v>1178</v>
      </c>
      <c r="AL3085" s="76">
        <v>777.8</v>
      </c>
      <c r="AM3085" s="76"/>
      <c r="AN3085" s="76" t="s">
        <v>1186</v>
      </c>
      <c r="AO3085" s="76"/>
      <c r="AP3085" s="76"/>
      <c r="AQ3085" s="76"/>
      <c r="AR3085" s="76"/>
      <c r="AS3085" s="76"/>
      <c r="AT3085" s="76"/>
      <c r="AU3085" s="76"/>
      <c r="AV3085" s="76"/>
      <c r="AW3085" s="103">
        <v>45930</v>
      </c>
      <c r="AX3085" s="97">
        <v>104113</v>
      </c>
      <c r="AY3085" s="97">
        <v>2722.3</v>
      </c>
      <c r="AZ3085" s="97">
        <v>3.5</v>
      </c>
      <c r="BA3085" s="101">
        <f>+AY3085/AZ3085</f>
        <v>777.80000000000007</v>
      </c>
      <c r="BB3085" s="76"/>
      <c r="CS3085" s="58">
        <f>+AL3085+AT3085</f>
        <v>777.8</v>
      </c>
      <c r="CT3085" s="76">
        <f>+BA3085+BG3085+BM3085+BS3085+BY3085+CE3085+CK3085+CQ3085</f>
        <v>777.80000000000007</v>
      </c>
      <c r="CU3085" s="76">
        <f>+CS3085-CT3085</f>
        <v>0</v>
      </c>
      <c r="CV3085" s="81">
        <f>+AE3085-AL3085-AT3085</f>
        <v>0</v>
      </c>
    </row>
    <row r="3086" spans="1:100" s="70" customFormat="1">
      <c r="A3086" s="70" t="s">
        <v>907</v>
      </c>
      <c r="B3086" s="71">
        <v>44</v>
      </c>
      <c r="C3086" s="72" t="s">
        <v>402</v>
      </c>
      <c r="D3086" s="72" t="s">
        <v>403</v>
      </c>
      <c r="E3086" s="71"/>
      <c r="F3086" s="71"/>
      <c r="G3086" s="71" t="s">
        <v>259</v>
      </c>
      <c r="H3086" s="71">
        <v>6</v>
      </c>
      <c r="I3086" s="73">
        <v>107.66</v>
      </c>
      <c r="J3086" s="73">
        <v>47849</v>
      </c>
      <c r="K3086" s="72">
        <v>0</v>
      </c>
      <c r="L3086" s="72" t="s">
        <v>406</v>
      </c>
      <c r="M3086" s="92" t="s">
        <v>14</v>
      </c>
      <c r="N3086" s="70">
        <v>46784467</v>
      </c>
      <c r="O3086" s="70" t="s">
        <v>963</v>
      </c>
      <c r="Q3086" s="89"/>
      <c r="S3086" s="70" t="s">
        <v>465</v>
      </c>
      <c r="T3086" s="88" t="s">
        <v>259</v>
      </c>
      <c r="U3086" s="88">
        <v>6</v>
      </c>
      <c r="V3086" s="87">
        <v>120.4</v>
      </c>
      <c r="W3086" s="87" t="s">
        <v>1017</v>
      </c>
      <c r="X3086" s="78">
        <v>45695</v>
      </c>
      <c r="Y3086" s="78">
        <v>45744</v>
      </c>
      <c r="Z3086" s="69" t="s">
        <v>1080</v>
      </c>
      <c r="AA3086" s="319">
        <v>40000</v>
      </c>
      <c r="AB3086" s="70">
        <v>36</v>
      </c>
      <c r="AC3086" s="70">
        <v>6</v>
      </c>
      <c r="AD3086" s="78">
        <v>45991</v>
      </c>
      <c r="AE3086" s="115">
        <v>777.8</v>
      </c>
      <c r="AF3086" s="115"/>
      <c r="AL3086" s="76"/>
      <c r="AM3086" s="76"/>
      <c r="AN3086" s="76"/>
      <c r="AO3086" s="76"/>
      <c r="AP3086" s="76"/>
      <c r="AQ3086" s="76"/>
      <c r="AR3086" s="76"/>
      <c r="AS3086" s="76"/>
      <c r="AT3086" s="76"/>
      <c r="AU3086" s="76"/>
      <c r="AV3086" s="76"/>
      <c r="BA3086" s="76"/>
      <c r="BB3086" s="76"/>
      <c r="CS3086" s="58">
        <f>+AL3086+AT3086</f>
        <v>0</v>
      </c>
      <c r="CT3086" s="76">
        <f>+BA3086+BG3086+BM3086+BS3086+BY3086+CE3086+CK3086+CQ3086</f>
        <v>0</v>
      </c>
      <c r="CU3086" s="76">
        <f>+CS3086-CT3086</f>
        <v>0</v>
      </c>
      <c r="CV3086" s="81">
        <f>+AE3086-AL3086-AT3086</f>
        <v>777.8</v>
      </c>
    </row>
    <row r="3087" spans="1:100" s="70" customFormat="1">
      <c r="A3087" s="70" t="s">
        <v>907</v>
      </c>
      <c r="B3087" s="71">
        <v>44</v>
      </c>
      <c r="C3087" s="72" t="s">
        <v>402</v>
      </c>
      <c r="D3087" s="72" t="s">
        <v>403</v>
      </c>
      <c r="E3087" s="71"/>
      <c r="F3087" s="71"/>
      <c r="G3087" s="71" t="s">
        <v>259</v>
      </c>
      <c r="H3087" s="71">
        <v>6</v>
      </c>
      <c r="I3087" s="73">
        <v>107.66</v>
      </c>
      <c r="J3087" s="73">
        <v>47849</v>
      </c>
      <c r="K3087" s="72">
        <v>0</v>
      </c>
      <c r="L3087" s="72" t="s">
        <v>406</v>
      </c>
      <c r="M3087" s="92" t="s">
        <v>14</v>
      </c>
      <c r="N3087" s="70">
        <v>46784467</v>
      </c>
      <c r="O3087" s="70" t="s">
        <v>963</v>
      </c>
      <c r="Q3087" s="89"/>
      <c r="S3087" s="70" t="s">
        <v>465</v>
      </c>
      <c r="T3087" s="88" t="s">
        <v>259</v>
      </c>
      <c r="U3087" s="88">
        <v>6</v>
      </c>
      <c r="V3087" s="87">
        <v>120.4</v>
      </c>
      <c r="W3087" s="87" t="s">
        <v>1017</v>
      </c>
      <c r="X3087" s="78">
        <v>45695</v>
      </c>
      <c r="Y3087" s="78">
        <v>45744</v>
      </c>
      <c r="Z3087" s="69" t="s">
        <v>1080</v>
      </c>
      <c r="AA3087" s="319">
        <v>40000</v>
      </c>
      <c r="AB3087" s="70">
        <v>36</v>
      </c>
      <c r="AC3087" s="70">
        <v>7</v>
      </c>
      <c r="AD3087" s="78">
        <v>46022</v>
      </c>
      <c r="AE3087" s="115">
        <v>777.8</v>
      </c>
      <c r="AF3087" s="115"/>
      <c r="AL3087" s="76"/>
      <c r="AM3087" s="76"/>
      <c r="AN3087" s="76"/>
      <c r="AO3087" s="76"/>
      <c r="AP3087" s="76"/>
      <c r="AQ3087" s="76"/>
      <c r="AR3087" s="76"/>
      <c r="AS3087" s="76"/>
      <c r="AT3087" s="76"/>
      <c r="AU3087" s="76"/>
      <c r="AV3087" s="76"/>
      <c r="BA3087" s="76"/>
      <c r="BB3087" s="76"/>
      <c r="CS3087" s="58">
        <f>+AL3087+AT3087</f>
        <v>0</v>
      </c>
      <c r="CT3087" s="76">
        <f>+BA3087+BG3087+BM3087+BS3087+BY3087+CE3087+CK3087+CQ3087</f>
        <v>0</v>
      </c>
      <c r="CU3087" s="76">
        <f>+CS3087-CT3087</f>
        <v>0</v>
      </c>
      <c r="CV3087" s="81">
        <f>+AE3087-AL3087-AT3087</f>
        <v>777.8</v>
      </c>
    </row>
    <row r="3088" spans="1:100" s="70" customFormat="1">
      <c r="A3088" s="70" t="s">
        <v>907</v>
      </c>
      <c r="B3088" s="71">
        <v>44</v>
      </c>
      <c r="C3088" s="72" t="s">
        <v>402</v>
      </c>
      <c r="D3088" s="72" t="s">
        <v>403</v>
      </c>
      <c r="E3088" s="71"/>
      <c r="F3088" s="71"/>
      <c r="G3088" s="71" t="s">
        <v>259</v>
      </c>
      <c r="H3088" s="71">
        <v>6</v>
      </c>
      <c r="I3088" s="73">
        <v>107.66</v>
      </c>
      <c r="J3088" s="73">
        <v>47849</v>
      </c>
      <c r="K3088" s="72">
        <v>0</v>
      </c>
      <c r="L3088" s="72" t="s">
        <v>406</v>
      </c>
      <c r="M3088" s="92" t="s">
        <v>14</v>
      </c>
      <c r="N3088" s="70">
        <v>46784467</v>
      </c>
      <c r="O3088" s="70" t="s">
        <v>963</v>
      </c>
      <c r="Q3088" s="89"/>
      <c r="S3088" s="70" t="s">
        <v>465</v>
      </c>
      <c r="T3088" s="88" t="s">
        <v>259</v>
      </c>
      <c r="U3088" s="88">
        <v>6</v>
      </c>
      <c r="V3088" s="87">
        <v>120.4</v>
      </c>
      <c r="W3088" s="87" t="s">
        <v>1017</v>
      </c>
      <c r="X3088" s="78">
        <v>45695</v>
      </c>
      <c r="Y3088" s="78">
        <v>45744</v>
      </c>
      <c r="Z3088" s="69" t="s">
        <v>1080</v>
      </c>
      <c r="AA3088" s="319">
        <v>40000</v>
      </c>
      <c r="AB3088" s="70">
        <v>36</v>
      </c>
      <c r="AC3088" s="70">
        <v>8</v>
      </c>
      <c r="AD3088" s="78">
        <v>46053</v>
      </c>
      <c r="AE3088" s="115">
        <v>777.8</v>
      </c>
      <c r="AF3088" s="115"/>
      <c r="AL3088" s="76"/>
      <c r="AM3088" s="76"/>
      <c r="AN3088" s="76"/>
      <c r="AO3088" s="76"/>
      <c r="AP3088" s="76"/>
      <c r="AQ3088" s="76"/>
      <c r="AR3088" s="76"/>
      <c r="AS3088" s="76"/>
      <c r="AT3088" s="76"/>
      <c r="AU3088" s="76"/>
      <c r="AV3088" s="76"/>
      <c r="BA3088" s="76"/>
      <c r="BB3088" s="76"/>
      <c r="CS3088" s="58">
        <f>+AL3088+AT3088</f>
        <v>0</v>
      </c>
      <c r="CT3088" s="76">
        <f>+BA3088+BG3088+BM3088+BS3088+BY3088+CE3088+CK3088+CQ3088</f>
        <v>0</v>
      </c>
      <c r="CU3088" s="76">
        <f>+CS3088-CT3088</f>
        <v>0</v>
      </c>
      <c r="CV3088" s="81">
        <f>+AE3088-AL3088-AT3088</f>
        <v>777.8</v>
      </c>
    </row>
    <row r="3089" spans="1:100" s="70" customFormat="1">
      <c r="A3089" s="70" t="s">
        <v>907</v>
      </c>
      <c r="B3089" s="71">
        <v>44</v>
      </c>
      <c r="C3089" s="72" t="s">
        <v>402</v>
      </c>
      <c r="D3089" s="72" t="s">
        <v>403</v>
      </c>
      <c r="E3089" s="71"/>
      <c r="F3089" s="71"/>
      <c r="G3089" s="71" t="s">
        <v>259</v>
      </c>
      <c r="H3089" s="71">
        <v>6</v>
      </c>
      <c r="I3089" s="73">
        <v>107.66</v>
      </c>
      <c r="J3089" s="73">
        <v>47849</v>
      </c>
      <c r="K3089" s="72">
        <v>0</v>
      </c>
      <c r="L3089" s="72" t="s">
        <v>406</v>
      </c>
      <c r="M3089" s="92" t="s">
        <v>14</v>
      </c>
      <c r="N3089" s="70">
        <v>46784467</v>
      </c>
      <c r="O3089" s="70" t="s">
        <v>963</v>
      </c>
      <c r="Q3089" s="89"/>
      <c r="S3089" s="70" t="s">
        <v>465</v>
      </c>
      <c r="T3089" s="88" t="s">
        <v>259</v>
      </c>
      <c r="U3089" s="88">
        <v>6</v>
      </c>
      <c r="V3089" s="87">
        <v>120.4</v>
      </c>
      <c r="W3089" s="87" t="s">
        <v>1017</v>
      </c>
      <c r="X3089" s="78">
        <v>45695</v>
      </c>
      <c r="Y3089" s="78">
        <v>45744</v>
      </c>
      <c r="Z3089" s="69" t="s">
        <v>1080</v>
      </c>
      <c r="AA3089" s="319">
        <v>40000</v>
      </c>
      <c r="AB3089" s="70">
        <v>36</v>
      </c>
      <c r="AC3089" s="70">
        <v>9</v>
      </c>
      <c r="AD3089" s="78">
        <v>46081</v>
      </c>
      <c r="AE3089" s="115">
        <v>777.8</v>
      </c>
      <c r="AF3089" s="115"/>
      <c r="AL3089" s="76"/>
      <c r="AM3089" s="76"/>
      <c r="AN3089" s="76"/>
      <c r="AO3089" s="76"/>
      <c r="AP3089" s="76"/>
      <c r="AQ3089" s="76"/>
      <c r="AR3089" s="76"/>
      <c r="AS3089" s="76"/>
      <c r="AT3089" s="76"/>
      <c r="AU3089" s="76"/>
      <c r="AV3089" s="76"/>
      <c r="AW3089" s="78"/>
      <c r="AX3089" s="155"/>
      <c r="BA3089" s="76"/>
      <c r="BB3089" s="76"/>
      <c r="CS3089" s="58">
        <f>+AL3089+AT3089</f>
        <v>0</v>
      </c>
      <c r="CT3089" s="76">
        <f>+BA3089+BG3089+BM3089+BS3089+BY3089+CE3089+CK3089+CQ3089</f>
        <v>0</v>
      </c>
      <c r="CU3089" s="76">
        <f>+CS3089-CT3089</f>
        <v>0</v>
      </c>
      <c r="CV3089" s="81">
        <f>+AE3089-AL3089-AT3089</f>
        <v>777.8</v>
      </c>
    </row>
    <row r="3090" spans="1:100" s="70" customFormat="1">
      <c r="A3090" s="70" t="s">
        <v>907</v>
      </c>
      <c r="B3090" s="71">
        <v>44</v>
      </c>
      <c r="C3090" s="72" t="s">
        <v>402</v>
      </c>
      <c r="D3090" s="72" t="s">
        <v>403</v>
      </c>
      <c r="E3090" s="71"/>
      <c r="F3090" s="71"/>
      <c r="G3090" s="71" t="s">
        <v>259</v>
      </c>
      <c r="H3090" s="71">
        <v>6</v>
      </c>
      <c r="I3090" s="73">
        <v>107.66</v>
      </c>
      <c r="J3090" s="73">
        <v>47849</v>
      </c>
      <c r="K3090" s="72">
        <v>0</v>
      </c>
      <c r="L3090" s="72" t="s">
        <v>406</v>
      </c>
      <c r="M3090" s="92" t="s">
        <v>14</v>
      </c>
      <c r="N3090" s="70">
        <v>46784467</v>
      </c>
      <c r="O3090" s="70" t="s">
        <v>963</v>
      </c>
      <c r="Q3090" s="89"/>
      <c r="S3090" s="70" t="s">
        <v>465</v>
      </c>
      <c r="T3090" s="88" t="s">
        <v>259</v>
      </c>
      <c r="U3090" s="88">
        <v>6</v>
      </c>
      <c r="V3090" s="87">
        <v>120.4</v>
      </c>
      <c r="W3090" s="87" t="s">
        <v>1017</v>
      </c>
      <c r="X3090" s="78">
        <v>45695</v>
      </c>
      <c r="Y3090" s="78">
        <v>45744</v>
      </c>
      <c r="Z3090" s="69" t="s">
        <v>1080</v>
      </c>
      <c r="AA3090" s="319">
        <v>40000</v>
      </c>
      <c r="AB3090" s="70">
        <v>36</v>
      </c>
      <c r="AC3090" s="70">
        <v>10</v>
      </c>
      <c r="AD3090" s="78">
        <v>46112</v>
      </c>
      <c r="AE3090" s="115">
        <v>777.8</v>
      </c>
      <c r="AF3090" s="115"/>
      <c r="AL3090" s="76"/>
      <c r="AM3090" s="76"/>
      <c r="AN3090" s="76"/>
      <c r="AO3090" s="76"/>
      <c r="AP3090" s="76"/>
      <c r="AQ3090" s="76"/>
      <c r="AR3090" s="76"/>
      <c r="AS3090" s="76"/>
      <c r="AT3090" s="76"/>
      <c r="AU3090" s="76"/>
      <c r="AV3090" s="76"/>
      <c r="BA3090" s="76"/>
      <c r="BB3090" s="76"/>
      <c r="CS3090" s="58">
        <f>+AL3090+AT3090</f>
        <v>0</v>
      </c>
      <c r="CT3090" s="76">
        <f>+BA3090+BG3090+BM3090+BS3090+BY3090+CE3090+CK3090+CQ3090</f>
        <v>0</v>
      </c>
      <c r="CU3090" s="76">
        <f>+CS3090-CT3090</f>
        <v>0</v>
      </c>
      <c r="CV3090" s="81">
        <f>+AE3090-AL3090-AT3090</f>
        <v>777.8</v>
      </c>
    </row>
    <row r="3091" spans="1:100" s="70" customFormat="1">
      <c r="A3091" s="70" t="s">
        <v>907</v>
      </c>
      <c r="B3091" s="71">
        <v>44</v>
      </c>
      <c r="C3091" s="72" t="s">
        <v>402</v>
      </c>
      <c r="D3091" s="72" t="s">
        <v>403</v>
      </c>
      <c r="E3091" s="71"/>
      <c r="F3091" s="71"/>
      <c r="G3091" s="71" t="s">
        <v>259</v>
      </c>
      <c r="H3091" s="71">
        <v>6</v>
      </c>
      <c r="I3091" s="73">
        <v>107.66</v>
      </c>
      <c r="J3091" s="73">
        <v>47849</v>
      </c>
      <c r="K3091" s="72">
        <v>0</v>
      </c>
      <c r="L3091" s="72" t="s">
        <v>406</v>
      </c>
      <c r="M3091" s="92" t="s">
        <v>14</v>
      </c>
      <c r="N3091" s="70">
        <v>46784467</v>
      </c>
      <c r="O3091" s="70" t="s">
        <v>963</v>
      </c>
      <c r="Q3091" s="89"/>
      <c r="S3091" s="70" t="s">
        <v>465</v>
      </c>
      <c r="T3091" s="88" t="s">
        <v>259</v>
      </c>
      <c r="U3091" s="88">
        <v>6</v>
      </c>
      <c r="V3091" s="87">
        <v>120.4</v>
      </c>
      <c r="W3091" s="87" t="s">
        <v>1017</v>
      </c>
      <c r="X3091" s="78">
        <v>45695</v>
      </c>
      <c r="Y3091" s="78">
        <v>45744</v>
      </c>
      <c r="Z3091" s="69" t="s">
        <v>1080</v>
      </c>
      <c r="AA3091" s="319">
        <v>40000</v>
      </c>
      <c r="AB3091" s="70">
        <v>36</v>
      </c>
      <c r="AC3091" s="70">
        <v>11</v>
      </c>
      <c r="AD3091" s="78">
        <v>46142</v>
      </c>
      <c r="AE3091" s="115">
        <v>777.8</v>
      </c>
      <c r="AF3091" s="115"/>
      <c r="AL3091" s="76"/>
      <c r="AM3091" s="76"/>
      <c r="AN3091" s="76"/>
      <c r="AO3091" s="76"/>
      <c r="AP3091" s="76"/>
      <c r="AQ3091" s="76"/>
      <c r="AR3091" s="76"/>
      <c r="AS3091" s="76"/>
      <c r="AT3091" s="76"/>
      <c r="AU3091" s="76"/>
      <c r="AV3091" s="76"/>
      <c r="BA3091" s="76"/>
      <c r="BB3091" s="76"/>
      <c r="CS3091" s="58">
        <f>+AL3091+AT3091</f>
        <v>0</v>
      </c>
      <c r="CT3091" s="76">
        <f>+BA3091+BG3091+BM3091+BS3091+BY3091+CE3091+CK3091+CQ3091</f>
        <v>0</v>
      </c>
      <c r="CU3091" s="76">
        <f>+CS3091-CT3091</f>
        <v>0</v>
      </c>
      <c r="CV3091" s="81">
        <f>+AE3091-AL3091-AT3091</f>
        <v>777.8</v>
      </c>
    </row>
    <row r="3092" spans="1:100" s="70" customFormat="1">
      <c r="A3092" s="70" t="s">
        <v>907</v>
      </c>
      <c r="B3092" s="71">
        <v>44</v>
      </c>
      <c r="C3092" s="72" t="s">
        <v>402</v>
      </c>
      <c r="D3092" s="72" t="s">
        <v>403</v>
      </c>
      <c r="E3092" s="71"/>
      <c r="F3092" s="71"/>
      <c r="G3092" s="71" t="s">
        <v>259</v>
      </c>
      <c r="H3092" s="71">
        <v>6</v>
      </c>
      <c r="I3092" s="73">
        <v>107.66</v>
      </c>
      <c r="J3092" s="73">
        <v>47849</v>
      </c>
      <c r="K3092" s="72">
        <v>0</v>
      </c>
      <c r="L3092" s="72" t="s">
        <v>406</v>
      </c>
      <c r="M3092" s="92" t="s">
        <v>14</v>
      </c>
      <c r="N3092" s="70">
        <v>46784467</v>
      </c>
      <c r="O3092" s="70" t="s">
        <v>963</v>
      </c>
      <c r="Q3092" s="89"/>
      <c r="S3092" s="70" t="s">
        <v>465</v>
      </c>
      <c r="T3092" s="88" t="s">
        <v>259</v>
      </c>
      <c r="U3092" s="88">
        <v>6</v>
      </c>
      <c r="V3092" s="87">
        <v>120.4</v>
      </c>
      <c r="W3092" s="87" t="s">
        <v>1017</v>
      </c>
      <c r="X3092" s="78">
        <v>45695</v>
      </c>
      <c r="Y3092" s="78">
        <v>45744</v>
      </c>
      <c r="Z3092" s="69" t="s">
        <v>1080</v>
      </c>
      <c r="AA3092" s="319">
        <v>40000</v>
      </c>
      <c r="AB3092" s="70">
        <v>36</v>
      </c>
      <c r="AC3092" s="70">
        <v>12</v>
      </c>
      <c r="AD3092" s="78">
        <v>46173</v>
      </c>
      <c r="AE3092" s="115">
        <v>777.8</v>
      </c>
      <c r="AF3092" s="115"/>
      <c r="AL3092" s="76"/>
      <c r="AM3092" s="76"/>
      <c r="AN3092" s="76"/>
      <c r="AO3092" s="76"/>
      <c r="AP3092" s="76"/>
      <c r="AQ3092" s="76"/>
      <c r="AR3092" s="76"/>
      <c r="AS3092" s="76"/>
      <c r="AT3092" s="76"/>
      <c r="AU3092" s="76"/>
      <c r="AV3092" s="76"/>
      <c r="BA3092" s="76"/>
      <c r="BB3092" s="76"/>
      <c r="CS3092" s="58">
        <f>+AL3092+AT3092</f>
        <v>0</v>
      </c>
      <c r="CT3092" s="76">
        <f>+BA3092+BG3092+BM3092+BS3092+BY3092+CE3092+CK3092+CQ3092</f>
        <v>0</v>
      </c>
      <c r="CU3092" s="76">
        <f>+CS3092-CT3092</f>
        <v>0</v>
      </c>
      <c r="CV3092" s="81">
        <f>+AE3092-AL3092-AT3092</f>
        <v>777.8</v>
      </c>
    </row>
    <row r="3093" spans="1:100" s="70" customFormat="1">
      <c r="A3093" s="70" t="s">
        <v>907</v>
      </c>
      <c r="B3093" s="71">
        <v>44</v>
      </c>
      <c r="C3093" s="72" t="s">
        <v>402</v>
      </c>
      <c r="D3093" s="72" t="s">
        <v>403</v>
      </c>
      <c r="E3093" s="71"/>
      <c r="F3093" s="71"/>
      <c r="G3093" s="71" t="s">
        <v>259</v>
      </c>
      <c r="H3093" s="71">
        <v>6</v>
      </c>
      <c r="I3093" s="73">
        <v>107.66</v>
      </c>
      <c r="J3093" s="73">
        <v>47849</v>
      </c>
      <c r="K3093" s="72">
        <v>0</v>
      </c>
      <c r="L3093" s="72" t="s">
        <v>406</v>
      </c>
      <c r="M3093" s="92" t="s">
        <v>14</v>
      </c>
      <c r="N3093" s="70">
        <v>46784467</v>
      </c>
      <c r="O3093" s="70" t="s">
        <v>963</v>
      </c>
      <c r="Q3093" s="89"/>
      <c r="S3093" s="70" t="s">
        <v>465</v>
      </c>
      <c r="T3093" s="88" t="s">
        <v>259</v>
      </c>
      <c r="U3093" s="88">
        <v>6</v>
      </c>
      <c r="V3093" s="87">
        <v>120.4</v>
      </c>
      <c r="W3093" s="87" t="s">
        <v>1017</v>
      </c>
      <c r="X3093" s="78">
        <v>45695</v>
      </c>
      <c r="Y3093" s="78">
        <v>45744</v>
      </c>
      <c r="Z3093" s="69" t="s">
        <v>1080</v>
      </c>
      <c r="AA3093" s="319">
        <v>40000</v>
      </c>
      <c r="AB3093" s="70">
        <v>36</v>
      </c>
      <c r="AC3093" s="70">
        <v>13</v>
      </c>
      <c r="AD3093" s="78">
        <v>46203</v>
      </c>
      <c r="AE3093" s="115">
        <v>777.8</v>
      </c>
      <c r="AF3093" s="115"/>
      <c r="AL3093" s="76"/>
      <c r="AM3093" s="76"/>
      <c r="AN3093" s="76"/>
      <c r="AO3093" s="76"/>
      <c r="AP3093" s="76"/>
      <c r="AQ3093" s="76"/>
      <c r="AR3093" s="76"/>
      <c r="AS3093" s="76"/>
      <c r="AT3093" s="76"/>
      <c r="AU3093" s="76"/>
      <c r="AV3093" s="76"/>
      <c r="BA3093" s="76"/>
      <c r="BB3093" s="76"/>
      <c r="CS3093" s="58">
        <f>+AL3093+AT3093</f>
        <v>0</v>
      </c>
      <c r="CT3093" s="76">
        <f>+BA3093+BG3093+BM3093+BS3093+BY3093+CE3093+CK3093+CQ3093</f>
        <v>0</v>
      </c>
      <c r="CU3093" s="76">
        <f>+CS3093-CT3093</f>
        <v>0</v>
      </c>
      <c r="CV3093" s="81">
        <f>+AE3093-AL3093-AT3093</f>
        <v>777.8</v>
      </c>
    </row>
    <row r="3094" spans="1:100" s="70" customFormat="1">
      <c r="A3094" s="70" t="s">
        <v>907</v>
      </c>
      <c r="B3094" s="71">
        <v>44</v>
      </c>
      <c r="C3094" s="72" t="s">
        <v>402</v>
      </c>
      <c r="D3094" s="72" t="s">
        <v>403</v>
      </c>
      <c r="E3094" s="71"/>
      <c r="F3094" s="71"/>
      <c r="G3094" s="71" t="s">
        <v>259</v>
      </c>
      <c r="H3094" s="71">
        <v>6</v>
      </c>
      <c r="I3094" s="73">
        <v>107.66</v>
      </c>
      <c r="J3094" s="73">
        <v>47849</v>
      </c>
      <c r="K3094" s="72">
        <v>0</v>
      </c>
      <c r="L3094" s="72" t="s">
        <v>406</v>
      </c>
      <c r="M3094" s="92" t="s">
        <v>14</v>
      </c>
      <c r="N3094" s="70">
        <v>46784467</v>
      </c>
      <c r="O3094" s="70" t="s">
        <v>963</v>
      </c>
      <c r="Q3094" s="89"/>
      <c r="S3094" s="70" t="s">
        <v>465</v>
      </c>
      <c r="T3094" s="88" t="s">
        <v>259</v>
      </c>
      <c r="U3094" s="88">
        <v>6</v>
      </c>
      <c r="V3094" s="87">
        <v>120.4</v>
      </c>
      <c r="W3094" s="87" t="s">
        <v>1017</v>
      </c>
      <c r="X3094" s="78">
        <v>45695</v>
      </c>
      <c r="Y3094" s="78">
        <v>45744</v>
      </c>
      <c r="Z3094" s="69" t="s">
        <v>1080</v>
      </c>
      <c r="AA3094" s="319">
        <v>40000</v>
      </c>
      <c r="AB3094" s="70">
        <v>36</v>
      </c>
      <c r="AC3094" s="70">
        <v>14</v>
      </c>
      <c r="AD3094" s="78">
        <v>46234</v>
      </c>
      <c r="AE3094" s="115">
        <v>777.8</v>
      </c>
      <c r="AF3094" s="115"/>
      <c r="AL3094" s="76"/>
      <c r="AM3094" s="76"/>
      <c r="AN3094" s="76"/>
      <c r="AO3094" s="76"/>
      <c r="AP3094" s="76"/>
      <c r="AQ3094" s="76"/>
      <c r="AR3094" s="76"/>
      <c r="AS3094" s="76"/>
      <c r="AT3094" s="76"/>
      <c r="AU3094" s="76"/>
      <c r="AV3094" s="76"/>
      <c r="BA3094" s="76"/>
      <c r="BB3094" s="76"/>
      <c r="CS3094" s="58">
        <f>+AL3094+AT3094</f>
        <v>0</v>
      </c>
      <c r="CT3094" s="76">
        <f>+BA3094+BG3094+BM3094+BS3094+BY3094+CE3094+CK3094+CQ3094</f>
        <v>0</v>
      </c>
      <c r="CU3094" s="76">
        <f>+CS3094-CT3094</f>
        <v>0</v>
      </c>
      <c r="CV3094" s="81">
        <f>+AE3094-AL3094-AT3094</f>
        <v>777.8</v>
      </c>
    </row>
    <row r="3095" spans="1:100" s="70" customFormat="1">
      <c r="A3095" s="70" t="s">
        <v>907</v>
      </c>
      <c r="B3095" s="71">
        <v>44</v>
      </c>
      <c r="C3095" s="72" t="s">
        <v>402</v>
      </c>
      <c r="D3095" s="72" t="s">
        <v>403</v>
      </c>
      <c r="E3095" s="71"/>
      <c r="F3095" s="71"/>
      <c r="G3095" s="71" t="s">
        <v>259</v>
      </c>
      <c r="H3095" s="71">
        <v>6</v>
      </c>
      <c r="I3095" s="73">
        <v>107.66</v>
      </c>
      <c r="J3095" s="73">
        <v>47849</v>
      </c>
      <c r="K3095" s="72">
        <v>0</v>
      </c>
      <c r="L3095" s="72" t="s">
        <v>406</v>
      </c>
      <c r="M3095" s="92" t="s">
        <v>14</v>
      </c>
      <c r="N3095" s="70">
        <v>46784467</v>
      </c>
      <c r="O3095" s="70" t="s">
        <v>963</v>
      </c>
      <c r="Q3095" s="89"/>
      <c r="S3095" s="70" t="s">
        <v>465</v>
      </c>
      <c r="T3095" s="88" t="s">
        <v>259</v>
      </c>
      <c r="U3095" s="88">
        <v>6</v>
      </c>
      <c r="V3095" s="87">
        <v>120.4</v>
      </c>
      <c r="W3095" s="87" t="s">
        <v>1017</v>
      </c>
      <c r="X3095" s="78">
        <v>45695</v>
      </c>
      <c r="Y3095" s="78">
        <v>45744</v>
      </c>
      <c r="Z3095" s="69" t="s">
        <v>1080</v>
      </c>
      <c r="AA3095" s="319">
        <v>40000</v>
      </c>
      <c r="AB3095" s="70">
        <v>36</v>
      </c>
      <c r="AC3095" s="70">
        <v>15</v>
      </c>
      <c r="AD3095" s="78">
        <v>46265</v>
      </c>
      <c r="AE3095" s="115">
        <v>777.8</v>
      </c>
      <c r="AF3095" s="115"/>
      <c r="AL3095" s="76"/>
      <c r="AM3095" s="76"/>
      <c r="AN3095" s="76"/>
      <c r="AO3095" s="76"/>
      <c r="AP3095" s="76"/>
      <c r="AQ3095" s="76"/>
      <c r="AR3095" s="76"/>
      <c r="AS3095" s="76"/>
      <c r="AT3095" s="76"/>
      <c r="AU3095" s="76"/>
      <c r="AV3095" s="76"/>
      <c r="BA3095" s="76"/>
      <c r="BB3095" s="76"/>
      <c r="CS3095" s="58">
        <f>+AL3095+AT3095</f>
        <v>0</v>
      </c>
      <c r="CT3095" s="76">
        <f>+BA3095+BG3095+BM3095+BS3095+BY3095+CE3095+CK3095+CQ3095</f>
        <v>0</v>
      </c>
      <c r="CU3095" s="76">
        <f>+CS3095-CT3095</f>
        <v>0</v>
      </c>
      <c r="CV3095" s="81">
        <f>+AE3095-AL3095-AT3095</f>
        <v>777.8</v>
      </c>
    </row>
    <row r="3096" spans="1:100" s="70" customFormat="1">
      <c r="A3096" s="70" t="s">
        <v>907</v>
      </c>
      <c r="B3096" s="71">
        <v>44</v>
      </c>
      <c r="C3096" s="72" t="s">
        <v>402</v>
      </c>
      <c r="D3096" s="72" t="s">
        <v>403</v>
      </c>
      <c r="E3096" s="71"/>
      <c r="F3096" s="71"/>
      <c r="G3096" s="71" t="s">
        <v>259</v>
      </c>
      <c r="H3096" s="71">
        <v>6</v>
      </c>
      <c r="I3096" s="73">
        <v>107.66</v>
      </c>
      <c r="J3096" s="73">
        <v>47849</v>
      </c>
      <c r="K3096" s="72">
        <v>0</v>
      </c>
      <c r="L3096" s="72" t="s">
        <v>406</v>
      </c>
      <c r="M3096" s="92" t="s">
        <v>14</v>
      </c>
      <c r="N3096" s="70">
        <v>46784467</v>
      </c>
      <c r="O3096" s="70" t="s">
        <v>963</v>
      </c>
      <c r="Q3096" s="89"/>
      <c r="S3096" s="70" t="s">
        <v>465</v>
      </c>
      <c r="T3096" s="88" t="s">
        <v>259</v>
      </c>
      <c r="U3096" s="88">
        <v>6</v>
      </c>
      <c r="V3096" s="87">
        <v>120.4</v>
      </c>
      <c r="W3096" s="87" t="s">
        <v>1017</v>
      </c>
      <c r="X3096" s="78">
        <v>45695</v>
      </c>
      <c r="Y3096" s="78">
        <v>45744</v>
      </c>
      <c r="Z3096" s="69" t="s">
        <v>1080</v>
      </c>
      <c r="AA3096" s="319">
        <v>40000</v>
      </c>
      <c r="AB3096" s="70">
        <v>36</v>
      </c>
      <c r="AC3096" s="70">
        <v>16</v>
      </c>
      <c r="AD3096" s="78">
        <v>46295</v>
      </c>
      <c r="AE3096" s="115">
        <v>777.8</v>
      </c>
      <c r="AF3096" s="115"/>
      <c r="AL3096" s="76"/>
      <c r="AM3096" s="76"/>
      <c r="AN3096" s="76"/>
      <c r="AO3096" s="76"/>
      <c r="AP3096" s="76"/>
      <c r="AQ3096" s="76"/>
      <c r="AR3096" s="76"/>
      <c r="AS3096" s="76"/>
      <c r="AT3096" s="76"/>
      <c r="AU3096" s="76"/>
      <c r="AV3096" s="76"/>
      <c r="BA3096" s="76"/>
      <c r="BB3096" s="76"/>
      <c r="CS3096" s="58">
        <f>+AL3096+AT3096</f>
        <v>0</v>
      </c>
      <c r="CT3096" s="76">
        <f>+BA3096+BG3096+BM3096+BS3096+BY3096+CE3096+CK3096+CQ3096</f>
        <v>0</v>
      </c>
      <c r="CU3096" s="76">
        <f>+CS3096-CT3096</f>
        <v>0</v>
      </c>
      <c r="CV3096" s="81">
        <f>+AE3096-AL3096-AT3096</f>
        <v>777.8</v>
      </c>
    </row>
    <row r="3097" spans="1:100" s="70" customFormat="1">
      <c r="A3097" s="70" t="s">
        <v>907</v>
      </c>
      <c r="B3097" s="71">
        <v>44</v>
      </c>
      <c r="C3097" s="72" t="s">
        <v>402</v>
      </c>
      <c r="D3097" s="72" t="s">
        <v>403</v>
      </c>
      <c r="E3097" s="71"/>
      <c r="F3097" s="71"/>
      <c r="G3097" s="71" t="s">
        <v>259</v>
      </c>
      <c r="H3097" s="71">
        <v>6</v>
      </c>
      <c r="I3097" s="73">
        <v>107.66</v>
      </c>
      <c r="J3097" s="73">
        <v>47849</v>
      </c>
      <c r="K3097" s="72">
        <v>0</v>
      </c>
      <c r="L3097" s="72" t="s">
        <v>406</v>
      </c>
      <c r="M3097" s="92" t="s">
        <v>14</v>
      </c>
      <c r="N3097" s="70">
        <v>46784467</v>
      </c>
      <c r="O3097" s="70" t="s">
        <v>963</v>
      </c>
      <c r="Q3097" s="89"/>
      <c r="S3097" s="70" t="s">
        <v>465</v>
      </c>
      <c r="T3097" s="88" t="s">
        <v>259</v>
      </c>
      <c r="U3097" s="88">
        <v>6</v>
      </c>
      <c r="V3097" s="87">
        <v>120.4</v>
      </c>
      <c r="W3097" s="87" t="s">
        <v>1017</v>
      </c>
      <c r="X3097" s="78">
        <v>45695</v>
      </c>
      <c r="Y3097" s="78">
        <v>45744</v>
      </c>
      <c r="Z3097" s="69" t="s">
        <v>1080</v>
      </c>
      <c r="AA3097" s="319">
        <v>40000</v>
      </c>
      <c r="AB3097" s="70">
        <v>36</v>
      </c>
      <c r="AC3097" s="70">
        <v>17</v>
      </c>
      <c r="AD3097" s="78">
        <v>46326</v>
      </c>
      <c r="AE3097" s="115">
        <v>777.8</v>
      </c>
      <c r="AF3097" s="115"/>
      <c r="AL3097" s="76"/>
      <c r="AM3097" s="76"/>
      <c r="AN3097" s="76"/>
      <c r="AO3097" s="76"/>
      <c r="AP3097" s="76"/>
      <c r="AQ3097" s="76"/>
      <c r="AR3097" s="76"/>
      <c r="AS3097" s="76"/>
      <c r="AT3097" s="76"/>
      <c r="AU3097" s="76"/>
      <c r="AV3097" s="76"/>
      <c r="BA3097" s="76"/>
      <c r="BB3097" s="76"/>
      <c r="CS3097" s="58">
        <f>+AL3097+AT3097</f>
        <v>0</v>
      </c>
      <c r="CT3097" s="76">
        <f>+BA3097+BG3097+BM3097+BS3097+BY3097+CE3097+CK3097+CQ3097</f>
        <v>0</v>
      </c>
      <c r="CU3097" s="76">
        <f>+CS3097-CT3097</f>
        <v>0</v>
      </c>
      <c r="CV3097" s="81">
        <f>+AE3097-AL3097-AT3097</f>
        <v>777.8</v>
      </c>
    </row>
    <row r="3098" spans="1:100" s="70" customFormat="1">
      <c r="A3098" s="70" t="s">
        <v>907</v>
      </c>
      <c r="B3098" s="71">
        <v>44</v>
      </c>
      <c r="C3098" s="72" t="s">
        <v>402</v>
      </c>
      <c r="D3098" s="72" t="s">
        <v>403</v>
      </c>
      <c r="E3098" s="71"/>
      <c r="F3098" s="71"/>
      <c r="G3098" s="71" t="s">
        <v>259</v>
      </c>
      <c r="H3098" s="71">
        <v>6</v>
      </c>
      <c r="I3098" s="73">
        <v>107.66</v>
      </c>
      <c r="J3098" s="73">
        <v>47849</v>
      </c>
      <c r="K3098" s="72">
        <v>0</v>
      </c>
      <c r="L3098" s="72" t="s">
        <v>406</v>
      </c>
      <c r="M3098" s="92" t="s">
        <v>14</v>
      </c>
      <c r="N3098" s="70">
        <v>46784467</v>
      </c>
      <c r="O3098" s="70" t="s">
        <v>963</v>
      </c>
      <c r="Q3098" s="89"/>
      <c r="S3098" s="70" t="s">
        <v>465</v>
      </c>
      <c r="T3098" s="88" t="s">
        <v>259</v>
      </c>
      <c r="U3098" s="88">
        <v>6</v>
      </c>
      <c r="V3098" s="87">
        <v>120.4</v>
      </c>
      <c r="W3098" s="87" t="s">
        <v>1017</v>
      </c>
      <c r="X3098" s="78">
        <v>45695</v>
      </c>
      <c r="Y3098" s="78">
        <v>45744</v>
      </c>
      <c r="Z3098" s="69" t="s">
        <v>1080</v>
      </c>
      <c r="AA3098" s="319">
        <v>40000</v>
      </c>
      <c r="AB3098" s="70">
        <v>36</v>
      </c>
      <c r="AC3098" s="70">
        <v>18</v>
      </c>
      <c r="AD3098" s="78">
        <v>46356</v>
      </c>
      <c r="AE3098" s="115">
        <v>777.8</v>
      </c>
      <c r="AF3098" s="115"/>
      <c r="AL3098" s="76"/>
      <c r="AM3098" s="76"/>
      <c r="AN3098" s="76"/>
      <c r="AO3098" s="76"/>
      <c r="AP3098" s="76"/>
      <c r="AQ3098" s="76"/>
      <c r="AR3098" s="76"/>
      <c r="AS3098" s="76"/>
      <c r="AT3098" s="76"/>
      <c r="AU3098" s="76"/>
      <c r="AV3098" s="76"/>
      <c r="BA3098" s="76"/>
      <c r="BB3098" s="76"/>
      <c r="CS3098" s="58">
        <f>+AL3098+AT3098</f>
        <v>0</v>
      </c>
      <c r="CT3098" s="76">
        <f>+BA3098+BG3098+BM3098+BS3098+BY3098+CE3098+CK3098+CQ3098</f>
        <v>0</v>
      </c>
      <c r="CU3098" s="76">
        <f>+CS3098-CT3098</f>
        <v>0</v>
      </c>
      <c r="CV3098" s="81">
        <f>+AE3098-AL3098-AT3098</f>
        <v>777.8</v>
      </c>
    </row>
    <row r="3099" spans="1:100" s="70" customFormat="1">
      <c r="A3099" s="70" t="s">
        <v>907</v>
      </c>
      <c r="B3099" s="71">
        <v>44</v>
      </c>
      <c r="C3099" s="72" t="s">
        <v>402</v>
      </c>
      <c r="D3099" s="72" t="s">
        <v>403</v>
      </c>
      <c r="E3099" s="71"/>
      <c r="F3099" s="71"/>
      <c r="G3099" s="71" t="s">
        <v>259</v>
      </c>
      <c r="H3099" s="71">
        <v>6</v>
      </c>
      <c r="I3099" s="73">
        <v>107.66</v>
      </c>
      <c r="J3099" s="73">
        <v>47849</v>
      </c>
      <c r="K3099" s="72">
        <v>0</v>
      </c>
      <c r="L3099" s="72" t="s">
        <v>406</v>
      </c>
      <c r="M3099" s="92" t="s">
        <v>14</v>
      </c>
      <c r="N3099" s="70">
        <v>46784467</v>
      </c>
      <c r="O3099" s="70" t="s">
        <v>963</v>
      </c>
      <c r="Q3099" s="89"/>
      <c r="S3099" s="70" t="s">
        <v>465</v>
      </c>
      <c r="T3099" s="88" t="s">
        <v>259</v>
      </c>
      <c r="U3099" s="88">
        <v>6</v>
      </c>
      <c r="V3099" s="87">
        <v>120.4</v>
      </c>
      <c r="W3099" s="87" t="s">
        <v>1017</v>
      </c>
      <c r="X3099" s="78">
        <v>45695</v>
      </c>
      <c r="Y3099" s="78">
        <v>45744</v>
      </c>
      <c r="Z3099" s="69" t="s">
        <v>1080</v>
      </c>
      <c r="AA3099" s="319">
        <v>40000</v>
      </c>
      <c r="AB3099" s="70">
        <v>36</v>
      </c>
      <c r="AC3099" s="70">
        <v>19</v>
      </c>
      <c r="AD3099" s="78">
        <v>46387</v>
      </c>
      <c r="AE3099" s="115">
        <v>777.8</v>
      </c>
      <c r="AF3099" s="115"/>
      <c r="AL3099" s="76"/>
      <c r="AM3099" s="76"/>
      <c r="AN3099" s="76"/>
      <c r="AO3099" s="76"/>
      <c r="AP3099" s="76"/>
      <c r="AQ3099" s="76"/>
      <c r="AR3099" s="76"/>
      <c r="AS3099" s="76"/>
      <c r="AT3099" s="76"/>
      <c r="AU3099" s="76"/>
      <c r="AV3099" s="76"/>
      <c r="BA3099" s="76"/>
      <c r="BB3099" s="76"/>
      <c r="CS3099" s="58">
        <f>+AL3099+AT3099</f>
        <v>0</v>
      </c>
      <c r="CT3099" s="76">
        <f>+BA3099+BG3099+BM3099+BS3099+BY3099+CE3099+CK3099+CQ3099</f>
        <v>0</v>
      </c>
      <c r="CU3099" s="76">
        <f>+CS3099-CT3099</f>
        <v>0</v>
      </c>
      <c r="CV3099" s="81">
        <f>+AE3099-AL3099-AT3099</f>
        <v>777.8</v>
      </c>
    </row>
    <row r="3100" spans="1:100" s="70" customFormat="1">
      <c r="A3100" s="70" t="s">
        <v>907</v>
      </c>
      <c r="B3100" s="71">
        <v>44</v>
      </c>
      <c r="C3100" s="72" t="s">
        <v>402</v>
      </c>
      <c r="D3100" s="72" t="s">
        <v>403</v>
      </c>
      <c r="E3100" s="71"/>
      <c r="F3100" s="71"/>
      <c r="G3100" s="71" t="s">
        <v>259</v>
      </c>
      <c r="H3100" s="71">
        <v>6</v>
      </c>
      <c r="I3100" s="73">
        <v>107.66</v>
      </c>
      <c r="J3100" s="73">
        <v>47849</v>
      </c>
      <c r="K3100" s="72">
        <v>0</v>
      </c>
      <c r="L3100" s="72" t="s">
        <v>406</v>
      </c>
      <c r="M3100" s="92" t="s">
        <v>14</v>
      </c>
      <c r="N3100" s="70">
        <v>46784467</v>
      </c>
      <c r="O3100" s="70" t="s">
        <v>963</v>
      </c>
      <c r="Q3100" s="89"/>
      <c r="S3100" s="70" t="s">
        <v>465</v>
      </c>
      <c r="T3100" s="88" t="s">
        <v>259</v>
      </c>
      <c r="U3100" s="88">
        <v>6</v>
      </c>
      <c r="V3100" s="87">
        <v>120.4</v>
      </c>
      <c r="W3100" s="87" t="s">
        <v>1017</v>
      </c>
      <c r="X3100" s="78">
        <v>45695</v>
      </c>
      <c r="Y3100" s="78">
        <v>45744</v>
      </c>
      <c r="Z3100" s="69" t="s">
        <v>1080</v>
      </c>
      <c r="AA3100" s="319">
        <v>40000</v>
      </c>
      <c r="AB3100" s="70">
        <v>36</v>
      </c>
      <c r="AC3100" s="70">
        <v>20</v>
      </c>
      <c r="AD3100" s="78">
        <v>46418</v>
      </c>
      <c r="AE3100" s="115">
        <v>777.8</v>
      </c>
      <c r="AF3100" s="115"/>
      <c r="AL3100" s="76"/>
      <c r="AM3100" s="76"/>
      <c r="AN3100" s="76"/>
      <c r="AO3100" s="76"/>
      <c r="AP3100" s="76"/>
      <c r="AQ3100" s="76"/>
      <c r="AR3100" s="76"/>
      <c r="AS3100" s="76"/>
      <c r="AT3100" s="76"/>
      <c r="AU3100" s="76"/>
      <c r="AV3100" s="76"/>
      <c r="BA3100" s="76"/>
      <c r="BB3100" s="76"/>
      <c r="CS3100" s="58">
        <f>+AL3100+AT3100</f>
        <v>0</v>
      </c>
      <c r="CT3100" s="76">
        <f>+BA3100+BG3100+BM3100+BS3100+BY3100+CE3100+CK3100+CQ3100</f>
        <v>0</v>
      </c>
      <c r="CU3100" s="76">
        <f>+CS3100-CT3100</f>
        <v>0</v>
      </c>
      <c r="CV3100" s="81">
        <f>+AE3100-AL3100-AT3100</f>
        <v>777.8</v>
      </c>
    </row>
    <row r="3101" spans="1:100" s="70" customFormat="1">
      <c r="A3101" s="70" t="s">
        <v>907</v>
      </c>
      <c r="B3101" s="71">
        <v>44</v>
      </c>
      <c r="C3101" s="72" t="s">
        <v>402</v>
      </c>
      <c r="D3101" s="72" t="s">
        <v>403</v>
      </c>
      <c r="E3101" s="71"/>
      <c r="F3101" s="71"/>
      <c r="G3101" s="71" t="s">
        <v>259</v>
      </c>
      <c r="H3101" s="71">
        <v>6</v>
      </c>
      <c r="I3101" s="73">
        <v>107.66</v>
      </c>
      <c r="J3101" s="73">
        <v>47849</v>
      </c>
      <c r="K3101" s="72">
        <v>0</v>
      </c>
      <c r="L3101" s="72" t="s">
        <v>406</v>
      </c>
      <c r="M3101" s="92" t="s">
        <v>14</v>
      </c>
      <c r="N3101" s="70">
        <v>46784467</v>
      </c>
      <c r="O3101" s="70" t="s">
        <v>963</v>
      </c>
      <c r="Q3101" s="89"/>
      <c r="S3101" s="70" t="s">
        <v>465</v>
      </c>
      <c r="T3101" s="88" t="s">
        <v>259</v>
      </c>
      <c r="U3101" s="88">
        <v>6</v>
      </c>
      <c r="V3101" s="87">
        <v>120.4</v>
      </c>
      <c r="W3101" s="87" t="s">
        <v>1017</v>
      </c>
      <c r="X3101" s="78">
        <v>45695</v>
      </c>
      <c r="Y3101" s="78">
        <v>45744</v>
      </c>
      <c r="Z3101" s="69" t="s">
        <v>1080</v>
      </c>
      <c r="AA3101" s="319">
        <v>40000</v>
      </c>
      <c r="AB3101" s="70">
        <v>36</v>
      </c>
      <c r="AC3101" s="70">
        <v>21</v>
      </c>
      <c r="AD3101" s="78">
        <v>46446</v>
      </c>
      <c r="AE3101" s="115">
        <v>777.8</v>
      </c>
      <c r="AF3101" s="115"/>
      <c r="AL3101" s="76"/>
      <c r="AM3101" s="76"/>
      <c r="AN3101" s="76"/>
      <c r="AO3101" s="76"/>
      <c r="AP3101" s="76"/>
      <c r="AQ3101" s="76"/>
      <c r="AR3101" s="76"/>
      <c r="AS3101" s="76"/>
      <c r="AT3101" s="76"/>
      <c r="AU3101" s="76"/>
      <c r="AV3101" s="76"/>
      <c r="BA3101" s="76"/>
      <c r="BB3101" s="76"/>
      <c r="CS3101" s="58">
        <f>+AL3101+AT3101</f>
        <v>0</v>
      </c>
      <c r="CT3101" s="76">
        <f>+BA3101+BG3101+BM3101+BS3101+BY3101+CE3101+CK3101+CQ3101</f>
        <v>0</v>
      </c>
      <c r="CU3101" s="76">
        <f>+CS3101-CT3101</f>
        <v>0</v>
      </c>
      <c r="CV3101" s="81">
        <f>+AE3101-AL3101-AT3101</f>
        <v>777.8</v>
      </c>
    </row>
    <row r="3102" spans="1:100" s="70" customFormat="1">
      <c r="A3102" s="70" t="s">
        <v>907</v>
      </c>
      <c r="B3102" s="71">
        <v>44</v>
      </c>
      <c r="C3102" s="72" t="s">
        <v>402</v>
      </c>
      <c r="D3102" s="72" t="s">
        <v>403</v>
      </c>
      <c r="E3102" s="71"/>
      <c r="F3102" s="71"/>
      <c r="G3102" s="71" t="s">
        <v>259</v>
      </c>
      <c r="H3102" s="71">
        <v>6</v>
      </c>
      <c r="I3102" s="73">
        <v>107.66</v>
      </c>
      <c r="J3102" s="73">
        <v>47849</v>
      </c>
      <c r="K3102" s="72">
        <v>0</v>
      </c>
      <c r="L3102" s="72" t="s">
        <v>406</v>
      </c>
      <c r="M3102" s="92" t="s">
        <v>14</v>
      </c>
      <c r="N3102" s="70">
        <v>46784467</v>
      </c>
      <c r="O3102" s="70" t="s">
        <v>963</v>
      </c>
      <c r="Q3102" s="89"/>
      <c r="S3102" s="70" t="s">
        <v>465</v>
      </c>
      <c r="T3102" s="88" t="s">
        <v>259</v>
      </c>
      <c r="U3102" s="88">
        <v>6</v>
      </c>
      <c r="V3102" s="87">
        <v>120.4</v>
      </c>
      <c r="W3102" s="87" t="s">
        <v>1017</v>
      </c>
      <c r="X3102" s="78">
        <v>45695</v>
      </c>
      <c r="Y3102" s="78">
        <v>45744</v>
      </c>
      <c r="Z3102" s="69" t="s">
        <v>1080</v>
      </c>
      <c r="AA3102" s="319">
        <v>40000</v>
      </c>
      <c r="AB3102" s="70">
        <v>36</v>
      </c>
      <c r="AC3102" s="70">
        <v>22</v>
      </c>
      <c r="AD3102" s="78">
        <v>46477</v>
      </c>
      <c r="AE3102" s="115">
        <v>777.8</v>
      </c>
      <c r="AF3102" s="115"/>
      <c r="AL3102" s="76"/>
      <c r="AM3102" s="76"/>
      <c r="AN3102" s="76"/>
      <c r="AO3102" s="76"/>
      <c r="AP3102" s="76"/>
      <c r="AQ3102" s="76"/>
      <c r="AR3102" s="76"/>
      <c r="AS3102" s="76"/>
      <c r="AT3102" s="76"/>
      <c r="AU3102" s="76"/>
      <c r="AV3102" s="76"/>
      <c r="BA3102" s="76"/>
      <c r="BB3102" s="76"/>
      <c r="CS3102" s="58">
        <f>+AL3102+AT3102</f>
        <v>0</v>
      </c>
      <c r="CT3102" s="76">
        <f>+BA3102+BG3102+BM3102+BS3102+BY3102+CE3102+CK3102+CQ3102</f>
        <v>0</v>
      </c>
      <c r="CU3102" s="76">
        <f>+CS3102-CT3102</f>
        <v>0</v>
      </c>
      <c r="CV3102" s="81">
        <f>+AE3102-AL3102-AT3102</f>
        <v>777.8</v>
      </c>
    </row>
    <row r="3103" spans="1:100" s="70" customFormat="1">
      <c r="A3103" s="70" t="s">
        <v>907</v>
      </c>
      <c r="B3103" s="71">
        <v>44</v>
      </c>
      <c r="C3103" s="72" t="s">
        <v>402</v>
      </c>
      <c r="D3103" s="72" t="s">
        <v>403</v>
      </c>
      <c r="E3103" s="71"/>
      <c r="F3103" s="71"/>
      <c r="G3103" s="71" t="s">
        <v>259</v>
      </c>
      <c r="H3103" s="71">
        <v>6</v>
      </c>
      <c r="I3103" s="73">
        <v>107.66</v>
      </c>
      <c r="J3103" s="73">
        <v>47849</v>
      </c>
      <c r="K3103" s="72">
        <v>0</v>
      </c>
      <c r="L3103" s="72" t="s">
        <v>406</v>
      </c>
      <c r="M3103" s="92" t="s">
        <v>14</v>
      </c>
      <c r="N3103" s="70">
        <v>46784467</v>
      </c>
      <c r="O3103" s="70" t="s">
        <v>963</v>
      </c>
      <c r="Q3103" s="89"/>
      <c r="S3103" s="70" t="s">
        <v>465</v>
      </c>
      <c r="T3103" s="88" t="s">
        <v>259</v>
      </c>
      <c r="U3103" s="88">
        <v>6</v>
      </c>
      <c r="V3103" s="87">
        <v>120.4</v>
      </c>
      <c r="W3103" s="87" t="s">
        <v>1017</v>
      </c>
      <c r="X3103" s="78">
        <v>45695</v>
      </c>
      <c r="Y3103" s="78">
        <v>45744</v>
      </c>
      <c r="Z3103" s="69" t="s">
        <v>1080</v>
      </c>
      <c r="AA3103" s="319">
        <v>40000</v>
      </c>
      <c r="AB3103" s="70">
        <v>36</v>
      </c>
      <c r="AC3103" s="70">
        <v>23</v>
      </c>
      <c r="AD3103" s="78">
        <v>46507</v>
      </c>
      <c r="AE3103" s="115">
        <v>777.8</v>
      </c>
      <c r="AF3103" s="115"/>
      <c r="AL3103" s="76"/>
      <c r="AM3103" s="76"/>
      <c r="AN3103" s="76"/>
      <c r="AO3103" s="76"/>
      <c r="AP3103" s="76"/>
      <c r="AQ3103" s="76"/>
      <c r="AR3103" s="76"/>
      <c r="AS3103" s="76"/>
      <c r="AT3103" s="76"/>
      <c r="AU3103" s="76"/>
      <c r="AV3103" s="76"/>
      <c r="BA3103" s="76"/>
      <c r="BB3103" s="76"/>
      <c r="CS3103" s="58">
        <f>+AL3103+AT3103</f>
        <v>0</v>
      </c>
      <c r="CT3103" s="76">
        <f>+BA3103+BG3103+BM3103+BS3103+BY3103+CE3103+CK3103+CQ3103</f>
        <v>0</v>
      </c>
      <c r="CU3103" s="76">
        <f>+CS3103-CT3103</f>
        <v>0</v>
      </c>
      <c r="CV3103" s="81">
        <f>+AE3103-AL3103-AT3103</f>
        <v>777.8</v>
      </c>
    </row>
    <row r="3104" spans="1:100" s="70" customFormat="1">
      <c r="A3104" s="70" t="s">
        <v>907</v>
      </c>
      <c r="B3104" s="71">
        <v>44</v>
      </c>
      <c r="C3104" s="72" t="s">
        <v>402</v>
      </c>
      <c r="D3104" s="72" t="s">
        <v>403</v>
      </c>
      <c r="E3104" s="71"/>
      <c r="F3104" s="71"/>
      <c r="G3104" s="71" t="s">
        <v>259</v>
      </c>
      <c r="H3104" s="71">
        <v>6</v>
      </c>
      <c r="I3104" s="73">
        <v>107.66</v>
      </c>
      <c r="J3104" s="73">
        <v>47849</v>
      </c>
      <c r="K3104" s="72">
        <v>0</v>
      </c>
      <c r="L3104" s="72" t="s">
        <v>406</v>
      </c>
      <c r="M3104" s="92" t="s">
        <v>14</v>
      </c>
      <c r="N3104" s="70">
        <v>46784467</v>
      </c>
      <c r="O3104" s="70" t="s">
        <v>963</v>
      </c>
      <c r="Q3104" s="89"/>
      <c r="S3104" s="70" t="s">
        <v>465</v>
      </c>
      <c r="T3104" s="88" t="s">
        <v>259</v>
      </c>
      <c r="U3104" s="88">
        <v>6</v>
      </c>
      <c r="V3104" s="87">
        <v>120.4</v>
      </c>
      <c r="W3104" s="87" t="s">
        <v>1017</v>
      </c>
      <c r="X3104" s="78">
        <v>45695</v>
      </c>
      <c r="Y3104" s="78">
        <v>45744</v>
      </c>
      <c r="Z3104" s="69" t="s">
        <v>1080</v>
      </c>
      <c r="AA3104" s="319">
        <v>40000</v>
      </c>
      <c r="AB3104" s="70">
        <v>36</v>
      </c>
      <c r="AC3104" s="70">
        <v>24</v>
      </c>
      <c r="AD3104" s="78">
        <v>46538</v>
      </c>
      <c r="AE3104" s="115">
        <v>777.8</v>
      </c>
      <c r="AF3104" s="115"/>
      <c r="AL3104" s="76"/>
      <c r="AM3104" s="76"/>
      <c r="AN3104" s="76"/>
      <c r="AO3104" s="76"/>
      <c r="AP3104" s="76"/>
      <c r="AQ3104" s="76"/>
      <c r="AR3104" s="76"/>
      <c r="AS3104" s="76"/>
      <c r="AT3104" s="76"/>
      <c r="AU3104" s="76"/>
      <c r="AV3104" s="76"/>
      <c r="BA3104" s="76"/>
      <c r="BB3104" s="76"/>
      <c r="CS3104" s="58">
        <f>+AL3104+AT3104</f>
        <v>0</v>
      </c>
      <c r="CT3104" s="76">
        <f>+BA3104+BG3104+BM3104+BS3104+BY3104+CE3104+CK3104+CQ3104</f>
        <v>0</v>
      </c>
      <c r="CU3104" s="76">
        <f>+CS3104-CT3104</f>
        <v>0</v>
      </c>
      <c r="CV3104" s="81">
        <f>+AE3104-AL3104-AT3104</f>
        <v>777.8</v>
      </c>
    </row>
    <row r="3105" spans="1:100" s="70" customFormat="1">
      <c r="A3105" s="70" t="s">
        <v>907</v>
      </c>
      <c r="B3105" s="71">
        <v>44</v>
      </c>
      <c r="C3105" s="72" t="s">
        <v>402</v>
      </c>
      <c r="D3105" s="72" t="s">
        <v>403</v>
      </c>
      <c r="E3105" s="71"/>
      <c r="F3105" s="71"/>
      <c r="G3105" s="71" t="s">
        <v>259</v>
      </c>
      <c r="H3105" s="71">
        <v>6</v>
      </c>
      <c r="I3105" s="73">
        <v>107.66</v>
      </c>
      <c r="J3105" s="73">
        <v>47849</v>
      </c>
      <c r="K3105" s="72">
        <v>0</v>
      </c>
      <c r="L3105" s="72" t="s">
        <v>406</v>
      </c>
      <c r="M3105" s="92" t="s">
        <v>14</v>
      </c>
      <c r="N3105" s="70">
        <v>46784467</v>
      </c>
      <c r="O3105" s="70" t="s">
        <v>963</v>
      </c>
      <c r="Q3105" s="89"/>
      <c r="S3105" s="70" t="s">
        <v>465</v>
      </c>
      <c r="T3105" s="88" t="s">
        <v>259</v>
      </c>
      <c r="U3105" s="88">
        <v>6</v>
      </c>
      <c r="V3105" s="87">
        <v>120.4</v>
      </c>
      <c r="W3105" s="87" t="s">
        <v>1017</v>
      </c>
      <c r="X3105" s="78">
        <v>45695</v>
      </c>
      <c r="Y3105" s="78">
        <v>45744</v>
      </c>
      <c r="Z3105" s="69" t="s">
        <v>1080</v>
      </c>
      <c r="AA3105" s="319">
        <v>40000</v>
      </c>
      <c r="AB3105" s="70">
        <v>36</v>
      </c>
      <c r="AC3105" s="70">
        <v>25</v>
      </c>
      <c r="AD3105" s="78">
        <v>46568</v>
      </c>
      <c r="AE3105" s="115">
        <v>777.8</v>
      </c>
      <c r="AF3105" s="115"/>
      <c r="AL3105" s="76"/>
      <c r="AM3105" s="76"/>
      <c r="AN3105" s="76"/>
      <c r="AO3105" s="76"/>
      <c r="AP3105" s="76"/>
      <c r="AQ3105" s="76"/>
      <c r="AR3105" s="76"/>
      <c r="AS3105" s="76"/>
      <c r="AT3105" s="76"/>
      <c r="AU3105" s="76"/>
      <c r="AV3105" s="76"/>
      <c r="BA3105" s="76"/>
      <c r="BB3105" s="76"/>
      <c r="CS3105" s="58">
        <f>+AL3105+AT3105</f>
        <v>0</v>
      </c>
      <c r="CT3105" s="76">
        <f>+BA3105+BG3105+BM3105+BS3105+BY3105+CE3105+CK3105+CQ3105</f>
        <v>0</v>
      </c>
      <c r="CU3105" s="76">
        <f>+CS3105-CT3105</f>
        <v>0</v>
      </c>
      <c r="CV3105" s="81">
        <f>+AE3105-AL3105-AT3105</f>
        <v>777.8</v>
      </c>
    </row>
    <row r="3106" spans="1:100" s="70" customFormat="1">
      <c r="A3106" s="70" t="s">
        <v>907</v>
      </c>
      <c r="B3106" s="71">
        <v>44</v>
      </c>
      <c r="C3106" s="72" t="s">
        <v>402</v>
      </c>
      <c r="D3106" s="72" t="s">
        <v>403</v>
      </c>
      <c r="E3106" s="71"/>
      <c r="F3106" s="71"/>
      <c r="G3106" s="71" t="s">
        <v>259</v>
      </c>
      <c r="H3106" s="71">
        <v>6</v>
      </c>
      <c r="I3106" s="73">
        <v>107.66</v>
      </c>
      <c r="J3106" s="73">
        <v>47849</v>
      </c>
      <c r="K3106" s="72">
        <v>0</v>
      </c>
      <c r="L3106" s="72" t="s">
        <v>406</v>
      </c>
      <c r="M3106" s="92" t="s">
        <v>14</v>
      </c>
      <c r="N3106" s="70">
        <v>46784467</v>
      </c>
      <c r="O3106" s="70" t="s">
        <v>963</v>
      </c>
      <c r="Q3106" s="89"/>
      <c r="S3106" s="70" t="s">
        <v>465</v>
      </c>
      <c r="T3106" s="88" t="s">
        <v>259</v>
      </c>
      <c r="U3106" s="88">
        <v>6</v>
      </c>
      <c r="V3106" s="87">
        <v>120.4</v>
      </c>
      <c r="W3106" s="87" t="s">
        <v>1017</v>
      </c>
      <c r="X3106" s="78">
        <v>45695</v>
      </c>
      <c r="Y3106" s="78">
        <v>45744</v>
      </c>
      <c r="Z3106" s="69" t="s">
        <v>1080</v>
      </c>
      <c r="AA3106" s="319">
        <v>40000</v>
      </c>
      <c r="AB3106" s="70">
        <v>36</v>
      </c>
      <c r="AC3106" s="70">
        <v>26</v>
      </c>
      <c r="AD3106" s="78">
        <v>46599</v>
      </c>
      <c r="AE3106" s="115">
        <v>777.8</v>
      </c>
      <c r="AF3106" s="115"/>
      <c r="AL3106" s="76"/>
      <c r="AM3106" s="76"/>
      <c r="AN3106" s="76"/>
      <c r="AO3106" s="76"/>
      <c r="AP3106" s="76"/>
      <c r="AQ3106" s="76"/>
      <c r="AR3106" s="76"/>
      <c r="AS3106" s="76"/>
      <c r="AT3106" s="76"/>
      <c r="AU3106" s="76"/>
      <c r="AV3106" s="76"/>
      <c r="BA3106" s="76"/>
      <c r="BB3106" s="76"/>
      <c r="CS3106" s="58">
        <f>+AL3106+AT3106</f>
        <v>0</v>
      </c>
      <c r="CT3106" s="76">
        <f>+BA3106+BG3106+BM3106+BS3106+BY3106+CE3106+CK3106+CQ3106</f>
        <v>0</v>
      </c>
      <c r="CU3106" s="76">
        <f>+CS3106-CT3106</f>
        <v>0</v>
      </c>
      <c r="CV3106" s="81">
        <f>+AE3106-AL3106-AT3106</f>
        <v>777.8</v>
      </c>
    </row>
    <row r="3107" spans="1:100" s="70" customFormat="1">
      <c r="A3107" s="70" t="s">
        <v>907</v>
      </c>
      <c r="B3107" s="71">
        <v>44</v>
      </c>
      <c r="C3107" s="72" t="s">
        <v>402</v>
      </c>
      <c r="D3107" s="72" t="s">
        <v>403</v>
      </c>
      <c r="E3107" s="71"/>
      <c r="F3107" s="71"/>
      <c r="G3107" s="71" t="s">
        <v>259</v>
      </c>
      <c r="H3107" s="71">
        <v>6</v>
      </c>
      <c r="I3107" s="73">
        <v>107.66</v>
      </c>
      <c r="J3107" s="73">
        <v>47849</v>
      </c>
      <c r="K3107" s="72">
        <v>0</v>
      </c>
      <c r="L3107" s="72" t="s">
        <v>406</v>
      </c>
      <c r="M3107" s="92" t="s">
        <v>14</v>
      </c>
      <c r="N3107" s="70">
        <v>46784467</v>
      </c>
      <c r="O3107" s="70" t="s">
        <v>963</v>
      </c>
      <c r="Q3107" s="89"/>
      <c r="S3107" s="70" t="s">
        <v>465</v>
      </c>
      <c r="T3107" s="71" t="s">
        <v>259</v>
      </c>
      <c r="U3107" s="71">
        <v>6</v>
      </c>
      <c r="V3107" s="71">
        <v>120.4</v>
      </c>
      <c r="W3107" s="87" t="s">
        <v>1017</v>
      </c>
      <c r="X3107" s="78">
        <v>45695</v>
      </c>
      <c r="Y3107" s="78">
        <v>45744</v>
      </c>
      <c r="Z3107" s="69" t="s">
        <v>1080</v>
      </c>
      <c r="AA3107" s="319">
        <v>40000</v>
      </c>
      <c r="AB3107" s="70">
        <v>36</v>
      </c>
      <c r="AC3107" s="70">
        <v>27</v>
      </c>
      <c r="AD3107" s="78">
        <v>46630</v>
      </c>
      <c r="AE3107" s="115">
        <v>777.8</v>
      </c>
      <c r="AF3107" s="115"/>
      <c r="AL3107" s="76"/>
      <c r="AM3107" s="76"/>
      <c r="AN3107" s="76"/>
      <c r="AO3107" s="76"/>
      <c r="AP3107" s="76"/>
      <c r="AQ3107" s="76"/>
      <c r="AR3107" s="76"/>
      <c r="AS3107" s="76"/>
      <c r="AT3107" s="76"/>
      <c r="AU3107" s="76"/>
      <c r="AV3107" s="76"/>
      <c r="BA3107" s="76"/>
      <c r="BB3107" s="76"/>
      <c r="CS3107" s="58">
        <f>+AL3107+AT3107</f>
        <v>0</v>
      </c>
      <c r="CT3107" s="76">
        <f>+BA3107+BG3107+BM3107+BS3107+BY3107+CE3107+CK3107+CQ3107</f>
        <v>0</v>
      </c>
      <c r="CU3107" s="76">
        <f>+CS3107-CT3107</f>
        <v>0</v>
      </c>
      <c r="CV3107" s="81">
        <f>+AE3107-AL3107-AT3107</f>
        <v>777.8</v>
      </c>
    </row>
    <row r="3108" spans="1:100" s="70" customFormat="1">
      <c r="A3108" s="70" t="s">
        <v>907</v>
      </c>
      <c r="B3108" s="71">
        <v>44</v>
      </c>
      <c r="C3108" s="72" t="s">
        <v>402</v>
      </c>
      <c r="D3108" s="72" t="s">
        <v>403</v>
      </c>
      <c r="E3108" s="71"/>
      <c r="F3108" s="71"/>
      <c r="G3108" s="71" t="s">
        <v>259</v>
      </c>
      <c r="H3108" s="71">
        <v>6</v>
      </c>
      <c r="I3108" s="73">
        <v>107.66</v>
      </c>
      <c r="J3108" s="73">
        <v>47849</v>
      </c>
      <c r="K3108" s="72">
        <v>0</v>
      </c>
      <c r="L3108" s="72" t="s">
        <v>406</v>
      </c>
      <c r="M3108" s="92" t="s">
        <v>14</v>
      </c>
      <c r="N3108" s="70">
        <v>46784467</v>
      </c>
      <c r="O3108" s="70" t="s">
        <v>963</v>
      </c>
      <c r="Q3108" s="89"/>
      <c r="S3108" s="70" t="s">
        <v>465</v>
      </c>
      <c r="T3108" s="71" t="s">
        <v>259</v>
      </c>
      <c r="U3108" s="71">
        <v>6</v>
      </c>
      <c r="V3108" s="71">
        <v>120.4</v>
      </c>
      <c r="W3108" s="87" t="s">
        <v>1017</v>
      </c>
      <c r="X3108" s="78">
        <v>45695</v>
      </c>
      <c r="Y3108" s="78">
        <v>45744</v>
      </c>
      <c r="Z3108" s="69" t="s">
        <v>1080</v>
      </c>
      <c r="AA3108" s="319">
        <v>40000</v>
      </c>
      <c r="AB3108" s="70">
        <v>36</v>
      </c>
      <c r="AC3108" s="70">
        <v>28</v>
      </c>
      <c r="AD3108" s="78">
        <v>46660</v>
      </c>
      <c r="AE3108" s="115">
        <v>777.8</v>
      </c>
      <c r="AF3108" s="115"/>
      <c r="AL3108" s="76"/>
      <c r="AM3108" s="76"/>
      <c r="AN3108" s="76"/>
      <c r="AO3108" s="76"/>
      <c r="AP3108" s="76"/>
      <c r="AQ3108" s="76"/>
      <c r="AR3108" s="76"/>
      <c r="AS3108" s="76"/>
      <c r="AT3108" s="76"/>
      <c r="AU3108" s="76"/>
      <c r="AV3108" s="76"/>
      <c r="BA3108" s="76"/>
      <c r="BB3108" s="76"/>
      <c r="CS3108" s="58">
        <f>+AL3108+AT3108</f>
        <v>0</v>
      </c>
      <c r="CT3108" s="76">
        <f>+BA3108+BG3108+BM3108+BS3108+BY3108+CE3108+CK3108+CQ3108</f>
        <v>0</v>
      </c>
      <c r="CU3108" s="76">
        <f>+CS3108-CT3108</f>
        <v>0</v>
      </c>
      <c r="CV3108" s="81">
        <f>+AE3108-AL3108-AT3108</f>
        <v>777.8</v>
      </c>
    </row>
    <row r="3109" spans="1:100" s="70" customFormat="1">
      <c r="A3109" s="70" t="s">
        <v>907</v>
      </c>
      <c r="B3109" s="71">
        <v>44</v>
      </c>
      <c r="C3109" s="72" t="s">
        <v>402</v>
      </c>
      <c r="D3109" s="72" t="s">
        <v>403</v>
      </c>
      <c r="E3109" s="71"/>
      <c r="F3109" s="71"/>
      <c r="G3109" s="71" t="s">
        <v>259</v>
      </c>
      <c r="H3109" s="71">
        <v>6</v>
      </c>
      <c r="I3109" s="73">
        <v>107.66</v>
      </c>
      <c r="J3109" s="73">
        <v>47849</v>
      </c>
      <c r="K3109" s="72">
        <v>0</v>
      </c>
      <c r="L3109" s="72" t="s">
        <v>406</v>
      </c>
      <c r="M3109" s="92" t="s">
        <v>14</v>
      </c>
      <c r="N3109" s="70">
        <v>46784467</v>
      </c>
      <c r="O3109" s="70" t="s">
        <v>963</v>
      </c>
      <c r="Q3109" s="89"/>
      <c r="S3109" s="70" t="s">
        <v>465</v>
      </c>
      <c r="T3109" s="71" t="s">
        <v>259</v>
      </c>
      <c r="U3109" s="71">
        <v>6</v>
      </c>
      <c r="V3109" s="71">
        <v>120.4</v>
      </c>
      <c r="W3109" s="87" t="s">
        <v>1017</v>
      </c>
      <c r="X3109" s="78">
        <v>45695</v>
      </c>
      <c r="Y3109" s="78">
        <v>45744</v>
      </c>
      <c r="Z3109" s="69" t="s">
        <v>1080</v>
      </c>
      <c r="AA3109" s="319">
        <v>40000</v>
      </c>
      <c r="AB3109" s="70">
        <v>36</v>
      </c>
      <c r="AC3109" s="70">
        <v>29</v>
      </c>
      <c r="AD3109" s="78">
        <v>46691</v>
      </c>
      <c r="AE3109" s="115">
        <v>777.8</v>
      </c>
      <c r="AF3109" s="115"/>
      <c r="AL3109" s="76"/>
      <c r="AM3109" s="76"/>
      <c r="AN3109" s="76"/>
      <c r="AO3109" s="76"/>
      <c r="AP3109" s="76"/>
      <c r="AQ3109" s="76"/>
      <c r="AR3109" s="76"/>
      <c r="AS3109" s="76"/>
      <c r="AT3109" s="76"/>
      <c r="AU3109" s="76"/>
      <c r="AV3109" s="76"/>
      <c r="BA3109" s="76"/>
      <c r="BB3109" s="76"/>
      <c r="CS3109" s="58">
        <f>+AL3109+AT3109</f>
        <v>0</v>
      </c>
      <c r="CT3109" s="76">
        <f>+BA3109+BG3109+BM3109+BS3109+BY3109+CE3109+CK3109+CQ3109</f>
        <v>0</v>
      </c>
      <c r="CU3109" s="76">
        <f>+CS3109-CT3109</f>
        <v>0</v>
      </c>
      <c r="CV3109" s="81">
        <f>+AE3109-AL3109-AT3109</f>
        <v>777.8</v>
      </c>
    </row>
    <row r="3110" spans="1:100" s="70" customFormat="1">
      <c r="A3110" s="70" t="s">
        <v>907</v>
      </c>
      <c r="B3110" s="71">
        <v>44</v>
      </c>
      <c r="C3110" s="72" t="s">
        <v>402</v>
      </c>
      <c r="D3110" s="72" t="s">
        <v>403</v>
      </c>
      <c r="E3110" s="71"/>
      <c r="F3110" s="71"/>
      <c r="G3110" s="71" t="s">
        <v>259</v>
      </c>
      <c r="H3110" s="71">
        <v>6</v>
      </c>
      <c r="I3110" s="73">
        <v>107.66</v>
      </c>
      <c r="J3110" s="73">
        <v>47849</v>
      </c>
      <c r="K3110" s="72">
        <v>0</v>
      </c>
      <c r="L3110" s="72" t="s">
        <v>406</v>
      </c>
      <c r="M3110" s="92" t="s">
        <v>14</v>
      </c>
      <c r="N3110" s="70">
        <v>46784467</v>
      </c>
      <c r="O3110" s="70" t="s">
        <v>963</v>
      </c>
      <c r="Q3110" s="89"/>
      <c r="S3110" s="70" t="s">
        <v>465</v>
      </c>
      <c r="T3110" s="71" t="s">
        <v>259</v>
      </c>
      <c r="U3110" s="71">
        <v>6</v>
      </c>
      <c r="V3110" s="71">
        <v>120.4</v>
      </c>
      <c r="W3110" s="87" t="s">
        <v>1017</v>
      </c>
      <c r="X3110" s="78">
        <v>45695</v>
      </c>
      <c r="Y3110" s="78">
        <v>45744</v>
      </c>
      <c r="Z3110" s="69" t="s">
        <v>1080</v>
      </c>
      <c r="AA3110" s="319">
        <v>40000</v>
      </c>
      <c r="AB3110" s="70">
        <v>36</v>
      </c>
      <c r="AC3110" s="70">
        <v>30</v>
      </c>
      <c r="AD3110" s="78">
        <v>46721</v>
      </c>
      <c r="AE3110" s="115">
        <v>777.8</v>
      </c>
      <c r="AF3110" s="115"/>
      <c r="AL3110" s="76"/>
      <c r="AM3110" s="76"/>
      <c r="AN3110" s="76"/>
      <c r="AO3110" s="76"/>
      <c r="AP3110" s="76"/>
      <c r="AQ3110" s="76"/>
      <c r="AR3110" s="76"/>
      <c r="AS3110" s="76"/>
      <c r="AT3110" s="76"/>
      <c r="AU3110" s="76"/>
      <c r="AV3110" s="76"/>
      <c r="BA3110" s="76"/>
      <c r="BB3110" s="76"/>
      <c r="CS3110" s="58">
        <f>+AL3110+AT3110</f>
        <v>0</v>
      </c>
      <c r="CT3110" s="76">
        <f>+BA3110+BG3110+BM3110+BS3110+BY3110+CE3110+CK3110+CQ3110</f>
        <v>0</v>
      </c>
      <c r="CU3110" s="76">
        <f>+CS3110-CT3110</f>
        <v>0</v>
      </c>
      <c r="CV3110" s="81">
        <f>+AE3110-AL3110-AT3110</f>
        <v>777.8</v>
      </c>
    </row>
    <row r="3111" spans="1:100" s="70" customFormat="1">
      <c r="A3111" s="70" t="s">
        <v>907</v>
      </c>
      <c r="B3111" s="71">
        <v>44</v>
      </c>
      <c r="C3111" s="72" t="s">
        <v>402</v>
      </c>
      <c r="D3111" s="72" t="s">
        <v>403</v>
      </c>
      <c r="E3111" s="71"/>
      <c r="F3111" s="71"/>
      <c r="G3111" s="71" t="s">
        <v>259</v>
      </c>
      <c r="H3111" s="71">
        <v>6</v>
      </c>
      <c r="I3111" s="73">
        <v>107.66</v>
      </c>
      <c r="J3111" s="73">
        <v>47849</v>
      </c>
      <c r="K3111" s="72">
        <v>0</v>
      </c>
      <c r="L3111" s="72" t="s">
        <v>406</v>
      </c>
      <c r="M3111" s="92" t="s">
        <v>14</v>
      </c>
      <c r="N3111" s="70">
        <v>46784467</v>
      </c>
      <c r="O3111" s="70" t="s">
        <v>963</v>
      </c>
      <c r="Q3111" s="89"/>
      <c r="S3111" s="70" t="s">
        <v>465</v>
      </c>
      <c r="T3111" s="71" t="s">
        <v>259</v>
      </c>
      <c r="U3111" s="71">
        <v>6</v>
      </c>
      <c r="V3111" s="71">
        <v>120.4</v>
      </c>
      <c r="W3111" s="87" t="s">
        <v>1017</v>
      </c>
      <c r="X3111" s="78">
        <v>45695</v>
      </c>
      <c r="Y3111" s="78">
        <v>45744</v>
      </c>
      <c r="Z3111" s="69" t="s">
        <v>1080</v>
      </c>
      <c r="AA3111" s="319">
        <v>40000</v>
      </c>
      <c r="AB3111" s="70">
        <v>36</v>
      </c>
      <c r="AC3111" s="70">
        <v>31</v>
      </c>
      <c r="AD3111" s="78">
        <v>46752</v>
      </c>
      <c r="AE3111" s="115">
        <v>777.8</v>
      </c>
      <c r="AF3111" s="115"/>
      <c r="AL3111" s="76"/>
      <c r="AM3111" s="76"/>
      <c r="AN3111" s="76"/>
      <c r="AO3111" s="76"/>
      <c r="AP3111" s="76"/>
      <c r="AQ3111" s="76"/>
      <c r="AR3111" s="76"/>
      <c r="AS3111" s="76"/>
      <c r="AT3111" s="76"/>
      <c r="AU3111" s="76"/>
      <c r="AV3111" s="76"/>
      <c r="BA3111" s="76"/>
      <c r="BB3111" s="76"/>
      <c r="CS3111" s="58">
        <f>+AL3111+AT3111</f>
        <v>0</v>
      </c>
      <c r="CT3111" s="76">
        <f>+BA3111+BG3111+BM3111+BS3111+BY3111+CE3111+CK3111+CQ3111</f>
        <v>0</v>
      </c>
      <c r="CU3111" s="76">
        <f>+CS3111-CT3111</f>
        <v>0</v>
      </c>
      <c r="CV3111" s="81">
        <f>+AE3111-AL3111-AT3111</f>
        <v>777.8</v>
      </c>
    </row>
    <row r="3112" spans="1:100" s="70" customFormat="1">
      <c r="A3112" s="70" t="s">
        <v>907</v>
      </c>
      <c r="B3112" s="71">
        <v>44</v>
      </c>
      <c r="C3112" s="72" t="s">
        <v>402</v>
      </c>
      <c r="D3112" s="72" t="s">
        <v>403</v>
      </c>
      <c r="E3112" s="71"/>
      <c r="F3112" s="71"/>
      <c r="G3112" s="71" t="s">
        <v>259</v>
      </c>
      <c r="H3112" s="71">
        <v>6</v>
      </c>
      <c r="I3112" s="73">
        <v>107.66</v>
      </c>
      <c r="J3112" s="73">
        <v>47849</v>
      </c>
      <c r="K3112" s="72">
        <v>0</v>
      </c>
      <c r="L3112" s="72" t="s">
        <v>406</v>
      </c>
      <c r="M3112" s="92" t="s">
        <v>14</v>
      </c>
      <c r="N3112" s="70">
        <v>46784467</v>
      </c>
      <c r="O3112" s="70" t="s">
        <v>963</v>
      </c>
      <c r="Q3112" s="89"/>
      <c r="S3112" s="70" t="s">
        <v>465</v>
      </c>
      <c r="T3112" s="71" t="s">
        <v>259</v>
      </c>
      <c r="U3112" s="71">
        <v>6</v>
      </c>
      <c r="V3112" s="71">
        <v>120.4</v>
      </c>
      <c r="W3112" s="87" t="s">
        <v>1017</v>
      </c>
      <c r="X3112" s="78">
        <v>45695</v>
      </c>
      <c r="Y3112" s="78">
        <v>45744</v>
      </c>
      <c r="Z3112" s="69" t="s">
        <v>1080</v>
      </c>
      <c r="AA3112" s="319">
        <v>40000</v>
      </c>
      <c r="AB3112" s="70">
        <v>36</v>
      </c>
      <c r="AC3112" s="70">
        <v>32</v>
      </c>
      <c r="AD3112" s="78">
        <v>46783</v>
      </c>
      <c r="AE3112" s="115">
        <v>777.8</v>
      </c>
      <c r="AF3112" s="115"/>
      <c r="AL3112" s="76"/>
      <c r="AM3112" s="76"/>
      <c r="AN3112" s="76"/>
      <c r="AO3112" s="76"/>
      <c r="AP3112" s="76"/>
      <c r="AQ3112" s="76"/>
      <c r="AR3112" s="76"/>
      <c r="AS3112" s="76"/>
      <c r="AT3112" s="76"/>
      <c r="AU3112" s="76"/>
      <c r="AV3112" s="76"/>
      <c r="BA3112" s="76"/>
      <c r="BB3112" s="76"/>
      <c r="CS3112" s="58">
        <f>+AL3112+AT3112</f>
        <v>0</v>
      </c>
      <c r="CT3112" s="76">
        <f>+BA3112+BG3112+BM3112+BS3112+BY3112+CE3112+CK3112+CQ3112</f>
        <v>0</v>
      </c>
      <c r="CU3112" s="76">
        <f>+CS3112-CT3112</f>
        <v>0</v>
      </c>
      <c r="CV3112" s="81">
        <f>+AE3112-AL3112-AT3112</f>
        <v>777.8</v>
      </c>
    </row>
    <row r="3113" spans="1:100" s="70" customFormat="1">
      <c r="A3113" s="70" t="s">
        <v>907</v>
      </c>
      <c r="B3113" s="71">
        <v>44</v>
      </c>
      <c r="C3113" s="72" t="s">
        <v>402</v>
      </c>
      <c r="D3113" s="72" t="s">
        <v>403</v>
      </c>
      <c r="E3113" s="71"/>
      <c r="F3113" s="71"/>
      <c r="G3113" s="71" t="s">
        <v>259</v>
      </c>
      <c r="H3113" s="71">
        <v>6</v>
      </c>
      <c r="I3113" s="73">
        <v>107.66</v>
      </c>
      <c r="J3113" s="73">
        <v>47849</v>
      </c>
      <c r="K3113" s="72">
        <v>0</v>
      </c>
      <c r="L3113" s="72" t="s">
        <v>406</v>
      </c>
      <c r="M3113" s="92" t="s">
        <v>14</v>
      </c>
      <c r="N3113" s="70">
        <v>46784467</v>
      </c>
      <c r="O3113" s="70" t="s">
        <v>963</v>
      </c>
      <c r="Q3113" s="89"/>
      <c r="S3113" s="70" t="s">
        <v>465</v>
      </c>
      <c r="T3113" s="71" t="s">
        <v>259</v>
      </c>
      <c r="U3113" s="71">
        <v>6</v>
      </c>
      <c r="V3113" s="71">
        <v>120.4</v>
      </c>
      <c r="W3113" s="87" t="s">
        <v>1017</v>
      </c>
      <c r="X3113" s="78">
        <v>45695</v>
      </c>
      <c r="Y3113" s="78">
        <v>45744</v>
      </c>
      <c r="Z3113" s="69" t="s">
        <v>1080</v>
      </c>
      <c r="AA3113" s="319">
        <v>40000</v>
      </c>
      <c r="AB3113" s="70">
        <v>36</v>
      </c>
      <c r="AC3113" s="70">
        <v>33</v>
      </c>
      <c r="AD3113" s="78">
        <v>46812</v>
      </c>
      <c r="AE3113" s="115">
        <v>777.8</v>
      </c>
      <c r="AF3113" s="115"/>
      <c r="AL3113" s="76"/>
      <c r="AM3113" s="76"/>
      <c r="AN3113" s="76"/>
      <c r="AO3113" s="76"/>
      <c r="AP3113" s="76"/>
      <c r="AQ3113" s="76"/>
      <c r="AR3113" s="76"/>
      <c r="AS3113" s="76"/>
      <c r="AT3113" s="76"/>
      <c r="AU3113" s="76"/>
      <c r="AV3113" s="76"/>
      <c r="BA3113" s="76"/>
      <c r="BB3113" s="76"/>
      <c r="CS3113" s="58">
        <f>+AL3113+AT3113</f>
        <v>0</v>
      </c>
      <c r="CT3113" s="76">
        <f>+BA3113+BG3113+BM3113+BS3113+BY3113+CE3113+CK3113+CQ3113</f>
        <v>0</v>
      </c>
      <c r="CU3113" s="76">
        <f>+CS3113-CT3113</f>
        <v>0</v>
      </c>
      <c r="CV3113" s="81">
        <f>+AE3113-AL3113-AT3113</f>
        <v>777.8</v>
      </c>
    </row>
    <row r="3114" spans="1:100" s="70" customFormat="1">
      <c r="A3114" s="70" t="s">
        <v>907</v>
      </c>
      <c r="B3114" s="71">
        <v>44</v>
      </c>
      <c r="C3114" s="72" t="s">
        <v>402</v>
      </c>
      <c r="D3114" s="72" t="s">
        <v>403</v>
      </c>
      <c r="E3114" s="71"/>
      <c r="F3114" s="71"/>
      <c r="G3114" s="71" t="s">
        <v>259</v>
      </c>
      <c r="H3114" s="71">
        <v>6</v>
      </c>
      <c r="I3114" s="73">
        <v>107.66</v>
      </c>
      <c r="J3114" s="73">
        <v>47849</v>
      </c>
      <c r="K3114" s="72">
        <v>0</v>
      </c>
      <c r="L3114" s="72" t="s">
        <v>406</v>
      </c>
      <c r="M3114" s="92" t="s">
        <v>14</v>
      </c>
      <c r="N3114" s="70">
        <v>46784467</v>
      </c>
      <c r="O3114" s="70" t="s">
        <v>963</v>
      </c>
      <c r="Q3114" s="89"/>
      <c r="S3114" s="70" t="s">
        <v>465</v>
      </c>
      <c r="T3114" s="71" t="s">
        <v>259</v>
      </c>
      <c r="U3114" s="71">
        <v>6</v>
      </c>
      <c r="V3114" s="71">
        <v>120.4</v>
      </c>
      <c r="W3114" s="87" t="s">
        <v>1017</v>
      </c>
      <c r="X3114" s="78">
        <v>45695</v>
      </c>
      <c r="Y3114" s="78">
        <v>45744</v>
      </c>
      <c r="Z3114" s="69" t="s">
        <v>1080</v>
      </c>
      <c r="AA3114" s="319">
        <v>40000</v>
      </c>
      <c r="AB3114" s="70">
        <v>36</v>
      </c>
      <c r="AC3114" s="70">
        <v>34</v>
      </c>
      <c r="AD3114" s="78">
        <v>46843</v>
      </c>
      <c r="AE3114" s="115">
        <v>777.8</v>
      </c>
      <c r="AF3114" s="115"/>
      <c r="AL3114" s="76"/>
      <c r="AM3114" s="76"/>
      <c r="AN3114" s="76"/>
      <c r="AO3114" s="76"/>
      <c r="AP3114" s="76"/>
      <c r="AQ3114" s="76"/>
      <c r="AR3114" s="76"/>
      <c r="AS3114" s="76"/>
      <c r="AT3114" s="76"/>
      <c r="AU3114" s="76"/>
      <c r="AV3114" s="76"/>
      <c r="BA3114" s="76"/>
      <c r="BB3114" s="76"/>
      <c r="CS3114" s="58">
        <f>+AL3114+AT3114</f>
        <v>0</v>
      </c>
      <c r="CT3114" s="76">
        <f>+BA3114+BG3114+BM3114+BS3114+BY3114+CE3114+CK3114+CQ3114</f>
        <v>0</v>
      </c>
      <c r="CU3114" s="76">
        <f>+CS3114-CT3114</f>
        <v>0</v>
      </c>
      <c r="CV3114" s="81">
        <f>+AE3114-AL3114-AT3114</f>
        <v>777.8</v>
      </c>
    </row>
    <row r="3115" spans="1:100" s="70" customFormat="1">
      <c r="A3115" s="70" t="s">
        <v>907</v>
      </c>
      <c r="B3115" s="71">
        <v>44</v>
      </c>
      <c r="C3115" s="72" t="s">
        <v>402</v>
      </c>
      <c r="D3115" s="72" t="s">
        <v>403</v>
      </c>
      <c r="E3115" s="71"/>
      <c r="F3115" s="71"/>
      <c r="G3115" s="71" t="s">
        <v>259</v>
      </c>
      <c r="H3115" s="71">
        <v>6</v>
      </c>
      <c r="I3115" s="73">
        <v>107.66</v>
      </c>
      <c r="J3115" s="73">
        <v>47849</v>
      </c>
      <c r="K3115" s="72">
        <v>0</v>
      </c>
      <c r="L3115" s="72" t="s">
        <v>406</v>
      </c>
      <c r="M3115" s="92" t="s">
        <v>14</v>
      </c>
      <c r="N3115" s="70">
        <v>46784467</v>
      </c>
      <c r="O3115" s="70" t="s">
        <v>963</v>
      </c>
      <c r="Q3115" s="89"/>
      <c r="S3115" s="70" t="s">
        <v>465</v>
      </c>
      <c r="T3115" s="71" t="s">
        <v>259</v>
      </c>
      <c r="U3115" s="71">
        <v>6</v>
      </c>
      <c r="V3115" s="71">
        <v>120.4</v>
      </c>
      <c r="W3115" s="87" t="s">
        <v>1017</v>
      </c>
      <c r="X3115" s="78">
        <v>45695</v>
      </c>
      <c r="Y3115" s="78">
        <v>45744</v>
      </c>
      <c r="Z3115" s="69" t="s">
        <v>1080</v>
      </c>
      <c r="AA3115" s="319">
        <v>40000</v>
      </c>
      <c r="AB3115" s="70">
        <v>36</v>
      </c>
      <c r="AC3115" s="70">
        <v>35</v>
      </c>
      <c r="AD3115" s="78">
        <v>46873</v>
      </c>
      <c r="AE3115" s="115">
        <v>777.8</v>
      </c>
      <c r="AF3115" s="115"/>
      <c r="AL3115" s="76"/>
      <c r="AM3115" s="76"/>
      <c r="AN3115" s="76"/>
      <c r="AO3115" s="76"/>
      <c r="AP3115" s="76"/>
      <c r="AQ3115" s="76"/>
      <c r="AR3115" s="76"/>
      <c r="AS3115" s="76"/>
      <c r="AT3115" s="76"/>
      <c r="AU3115" s="76"/>
      <c r="AV3115" s="76"/>
      <c r="BA3115" s="76"/>
      <c r="BB3115" s="76"/>
      <c r="CS3115" s="58">
        <f>+AL3115+AT3115</f>
        <v>0</v>
      </c>
      <c r="CT3115" s="76">
        <f>+BA3115+BG3115+BM3115+BS3115+BY3115+CE3115+CK3115+CQ3115</f>
        <v>0</v>
      </c>
      <c r="CU3115" s="76">
        <f>+CS3115-CT3115</f>
        <v>0</v>
      </c>
      <c r="CV3115" s="81">
        <f>+AE3115-AL3115-AT3115</f>
        <v>777.8</v>
      </c>
    </row>
    <row r="3116" spans="1:100" s="70" customFormat="1">
      <c r="A3116" s="70" t="s">
        <v>907</v>
      </c>
      <c r="B3116" s="71">
        <v>44</v>
      </c>
      <c r="C3116" s="72" t="s">
        <v>402</v>
      </c>
      <c r="D3116" s="72" t="s">
        <v>403</v>
      </c>
      <c r="E3116" s="71"/>
      <c r="F3116" s="71"/>
      <c r="G3116" s="71" t="s">
        <v>259</v>
      </c>
      <c r="H3116" s="71">
        <v>6</v>
      </c>
      <c r="I3116" s="73">
        <v>107.66</v>
      </c>
      <c r="J3116" s="73">
        <v>47849</v>
      </c>
      <c r="K3116" s="72">
        <v>0</v>
      </c>
      <c r="L3116" s="72" t="s">
        <v>406</v>
      </c>
      <c r="M3116" s="92" t="s">
        <v>14</v>
      </c>
      <c r="N3116" s="70">
        <v>46784467</v>
      </c>
      <c r="O3116" s="70" t="s">
        <v>963</v>
      </c>
      <c r="Q3116" s="89"/>
      <c r="S3116" s="70" t="s">
        <v>465</v>
      </c>
      <c r="T3116" s="71" t="s">
        <v>259</v>
      </c>
      <c r="U3116" s="71">
        <v>6</v>
      </c>
      <c r="V3116" s="71">
        <v>120.4</v>
      </c>
      <c r="W3116" s="87" t="s">
        <v>1017</v>
      </c>
      <c r="X3116" s="78">
        <v>45695</v>
      </c>
      <c r="Y3116" s="78">
        <v>45744</v>
      </c>
      <c r="Z3116" s="69" t="s">
        <v>1080</v>
      </c>
      <c r="AA3116" s="319">
        <v>40000</v>
      </c>
      <c r="AB3116" s="70">
        <v>36</v>
      </c>
      <c r="AC3116" s="70">
        <v>36</v>
      </c>
      <c r="AD3116" s="78">
        <v>46904</v>
      </c>
      <c r="AE3116" s="115">
        <v>777.8</v>
      </c>
      <c r="AF3116" s="115"/>
      <c r="AL3116" s="76"/>
      <c r="AM3116" s="76"/>
      <c r="AN3116" s="76"/>
      <c r="AO3116" s="76"/>
      <c r="AP3116" s="76"/>
      <c r="AQ3116" s="76"/>
      <c r="AR3116" s="76"/>
      <c r="AS3116" s="76"/>
      <c r="AT3116" s="76"/>
      <c r="AU3116" s="76"/>
      <c r="AV3116" s="76"/>
      <c r="BA3116" s="76"/>
      <c r="BB3116" s="76"/>
      <c r="CS3116" s="58">
        <f>+AL3116+AT3116</f>
        <v>0</v>
      </c>
      <c r="CT3116" s="76">
        <f>+BA3116+BG3116+BM3116+BS3116+BY3116+CE3116+CK3116+CQ3116</f>
        <v>0</v>
      </c>
      <c r="CU3116" s="76">
        <f>+CS3116-CT3116</f>
        <v>0</v>
      </c>
      <c r="CV3116" s="81">
        <f>+AE3116-AL3116-AT3116</f>
        <v>777.8</v>
      </c>
    </row>
    <row r="3117" spans="1:100" s="70" customFormat="1">
      <c r="A3117" s="70" t="s">
        <v>960</v>
      </c>
      <c r="B3117" s="71">
        <v>78</v>
      </c>
      <c r="C3117" s="72" t="s">
        <v>402</v>
      </c>
      <c r="D3117" s="72" t="s">
        <v>403</v>
      </c>
      <c r="E3117" s="71"/>
      <c r="F3117" s="71"/>
      <c r="G3117" s="71" t="s">
        <v>264</v>
      </c>
      <c r="H3117" s="71">
        <v>3</v>
      </c>
      <c r="I3117" s="73">
        <v>90</v>
      </c>
      <c r="J3117" s="73">
        <v>40000</v>
      </c>
      <c r="K3117" s="72">
        <v>0</v>
      </c>
      <c r="L3117" s="72" t="s">
        <v>41</v>
      </c>
      <c r="M3117" s="92" t="s">
        <v>14</v>
      </c>
      <c r="N3117" s="70">
        <v>43062349</v>
      </c>
      <c r="O3117" s="70" t="s">
        <v>961</v>
      </c>
      <c r="Q3117" s="89"/>
      <c r="S3117" s="70" t="s">
        <v>465</v>
      </c>
      <c r="T3117" s="71" t="s">
        <v>264</v>
      </c>
      <c r="U3117" s="71">
        <v>3</v>
      </c>
      <c r="V3117" s="71">
        <v>90</v>
      </c>
      <c r="W3117" s="87" t="s">
        <v>1017</v>
      </c>
      <c r="X3117" s="78">
        <v>45720</v>
      </c>
      <c r="Y3117" s="78">
        <v>45720</v>
      </c>
      <c r="Z3117" s="69" t="s">
        <v>1080</v>
      </c>
      <c r="AA3117" s="319">
        <v>40000</v>
      </c>
      <c r="AB3117" s="70">
        <v>84</v>
      </c>
      <c r="AC3117" s="70">
        <v>0</v>
      </c>
      <c r="AD3117" s="78">
        <v>45721</v>
      </c>
      <c r="AE3117" s="115">
        <v>3270</v>
      </c>
      <c r="AF3117" s="115"/>
      <c r="AG3117" s="70" t="s">
        <v>441</v>
      </c>
      <c r="AH3117" s="78">
        <v>45721</v>
      </c>
      <c r="AI3117" s="78"/>
      <c r="AJ3117" s="78"/>
      <c r="AK3117" s="70" t="s">
        <v>962</v>
      </c>
      <c r="AL3117" s="76">
        <v>3270</v>
      </c>
      <c r="AM3117" s="76"/>
      <c r="AN3117" s="76" t="s">
        <v>1168</v>
      </c>
      <c r="AO3117" s="76"/>
      <c r="AP3117" s="76"/>
      <c r="AQ3117" s="76"/>
      <c r="AR3117" s="76"/>
      <c r="AS3117" s="76"/>
      <c r="AT3117" s="76"/>
      <c r="AU3117" s="76"/>
      <c r="AV3117" s="76"/>
      <c r="AW3117" s="169">
        <v>45719</v>
      </c>
      <c r="AX3117" s="102">
        <v>46047</v>
      </c>
      <c r="AY3117" s="97">
        <v>8000</v>
      </c>
      <c r="AZ3117" s="97">
        <v>3.67</v>
      </c>
      <c r="BA3117" s="101">
        <f>+AY3117/AZ3117</f>
        <v>2179.8365122615805</v>
      </c>
      <c r="BB3117" s="101"/>
      <c r="BC3117" s="103">
        <v>45718</v>
      </c>
      <c r="BD3117" s="97">
        <v>46034</v>
      </c>
      <c r="BE3117" s="162">
        <v>4000</v>
      </c>
      <c r="BF3117" s="97">
        <v>3.67</v>
      </c>
      <c r="BG3117" s="97">
        <f>+BE3117/BF3117</f>
        <v>1089.9182561307903</v>
      </c>
      <c r="BH3117" s="97"/>
      <c r="CS3117" s="58">
        <f>+AL3117+AT3117</f>
        <v>3270</v>
      </c>
      <c r="CT3117" s="76">
        <f>+BA3117+BG3117+BM3117+BS3117+BY3117+CE3117+CK3117+CQ3117</f>
        <v>3269.7547683923708</v>
      </c>
      <c r="CU3117" s="76">
        <f>+CS3117-CT3117</f>
        <v>0.2452316076291936</v>
      </c>
      <c r="CV3117" s="81">
        <f>+AE3117-AL3117-AT3117</f>
        <v>0</v>
      </c>
    </row>
    <row r="3118" spans="1:100" s="70" customFormat="1">
      <c r="A3118" s="70" t="s">
        <v>960</v>
      </c>
      <c r="B3118" s="71">
        <v>78</v>
      </c>
      <c r="C3118" s="72" t="s">
        <v>402</v>
      </c>
      <c r="D3118" s="72" t="s">
        <v>403</v>
      </c>
      <c r="E3118" s="71"/>
      <c r="F3118" s="71"/>
      <c r="G3118" s="71" t="s">
        <v>264</v>
      </c>
      <c r="H3118" s="71">
        <v>3</v>
      </c>
      <c r="I3118" s="73">
        <v>90</v>
      </c>
      <c r="J3118" s="73">
        <v>40000</v>
      </c>
      <c r="K3118" s="72">
        <v>0</v>
      </c>
      <c r="L3118" s="72" t="s">
        <v>41</v>
      </c>
      <c r="M3118" s="92" t="s">
        <v>14</v>
      </c>
      <c r="N3118" s="70">
        <v>43062349</v>
      </c>
      <c r="O3118" s="70" t="s">
        <v>961</v>
      </c>
      <c r="Q3118" s="89"/>
      <c r="S3118" s="70" t="s">
        <v>465</v>
      </c>
      <c r="T3118" s="71" t="s">
        <v>264</v>
      </c>
      <c r="U3118" s="71">
        <v>3</v>
      </c>
      <c r="V3118" s="71">
        <v>90</v>
      </c>
      <c r="W3118" s="87" t="s">
        <v>1017</v>
      </c>
      <c r="X3118" s="78">
        <v>45720</v>
      </c>
      <c r="Y3118" s="78">
        <v>45720</v>
      </c>
      <c r="Z3118" s="69" t="s">
        <v>1080</v>
      </c>
      <c r="AA3118" s="319">
        <v>40000</v>
      </c>
      <c r="AB3118" s="70">
        <v>84</v>
      </c>
      <c r="AC3118" s="70">
        <v>1</v>
      </c>
      <c r="AD3118" s="78">
        <v>45807</v>
      </c>
      <c r="AE3118" s="115">
        <v>438</v>
      </c>
      <c r="AF3118" s="115"/>
      <c r="AG3118" s="70" t="s">
        <v>441</v>
      </c>
      <c r="AH3118" s="78">
        <v>45810</v>
      </c>
      <c r="AI3118" s="78"/>
      <c r="AJ3118" s="78"/>
      <c r="AK3118" s="70" t="s">
        <v>1163</v>
      </c>
      <c r="AL3118" s="76">
        <v>438</v>
      </c>
      <c r="AM3118" s="76"/>
      <c r="AN3118" s="76" t="s">
        <v>1169</v>
      </c>
      <c r="AO3118" s="76"/>
      <c r="AP3118" s="76"/>
      <c r="AQ3118" s="76"/>
      <c r="AR3118" s="76"/>
      <c r="AS3118" s="76"/>
      <c r="AT3118" s="76"/>
      <c r="AU3118" s="76"/>
      <c r="AV3118" s="76"/>
      <c r="AW3118" s="169">
        <v>45807</v>
      </c>
      <c r="AX3118" s="102">
        <v>979114</v>
      </c>
      <c r="AY3118" s="162">
        <v>1593.5</v>
      </c>
      <c r="AZ3118" s="97">
        <v>3.6379999999999999</v>
      </c>
      <c r="BA3118" s="101">
        <f>+AY3118/AZ3118</f>
        <v>438.01539307311708</v>
      </c>
      <c r="BB3118" s="101"/>
      <c r="CS3118" s="58">
        <f>+AL3118+AT3118</f>
        <v>438</v>
      </c>
      <c r="CT3118" s="76">
        <f>+BA3118+BG3118+BM3118+BS3118+BY3118+CE3118+CK3118+CQ3118</f>
        <v>438.01539307311708</v>
      </c>
      <c r="CU3118" s="76">
        <f>+CS3118-CT3118</f>
        <v>-1.5393073117081713E-2</v>
      </c>
      <c r="CV3118" s="81">
        <f>+AE3118-AL3118-AT3118</f>
        <v>0</v>
      </c>
    </row>
    <row r="3119" spans="1:100" s="70" customFormat="1">
      <c r="A3119" s="70" t="s">
        <v>960</v>
      </c>
      <c r="B3119" s="71">
        <v>78</v>
      </c>
      <c r="C3119" s="72" t="s">
        <v>402</v>
      </c>
      <c r="D3119" s="72" t="s">
        <v>403</v>
      </c>
      <c r="E3119" s="71"/>
      <c r="F3119" s="71"/>
      <c r="G3119" s="71" t="s">
        <v>264</v>
      </c>
      <c r="H3119" s="71">
        <v>3</v>
      </c>
      <c r="I3119" s="73">
        <v>90</v>
      </c>
      <c r="J3119" s="73">
        <v>40000</v>
      </c>
      <c r="K3119" s="72">
        <v>0</v>
      </c>
      <c r="L3119" s="72" t="s">
        <v>41</v>
      </c>
      <c r="M3119" s="92" t="s">
        <v>14</v>
      </c>
      <c r="N3119" s="70">
        <v>43062349</v>
      </c>
      <c r="O3119" s="70" t="s">
        <v>961</v>
      </c>
      <c r="Q3119" s="89"/>
      <c r="S3119" s="70" t="s">
        <v>465</v>
      </c>
      <c r="T3119" s="71" t="s">
        <v>264</v>
      </c>
      <c r="U3119" s="71">
        <v>3</v>
      </c>
      <c r="V3119" s="71">
        <v>90</v>
      </c>
      <c r="W3119" s="87" t="s">
        <v>1017</v>
      </c>
      <c r="X3119" s="78">
        <v>45720</v>
      </c>
      <c r="Y3119" s="78">
        <v>45720</v>
      </c>
      <c r="Z3119" s="69" t="s">
        <v>1080</v>
      </c>
      <c r="AA3119" s="319">
        <v>40000</v>
      </c>
      <c r="AB3119" s="70">
        <v>84</v>
      </c>
      <c r="AC3119" s="70">
        <v>2</v>
      </c>
      <c r="AD3119" s="78">
        <v>45838</v>
      </c>
      <c r="AE3119" s="115">
        <v>438</v>
      </c>
      <c r="AF3119" s="115"/>
      <c r="AG3119" s="70" t="s">
        <v>441</v>
      </c>
      <c r="AH3119" s="78">
        <v>45869</v>
      </c>
      <c r="AI3119" s="78"/>
      <c r="AJ3119" s="78"/>
      <c r="AK3119" s="70" t="s">
        <v>1164</v>
      </c>
      <c r="AL3119" s="76">
        <v>438</v>
      </c>
      <c r="AM3119" s="76"/>
      <c r="AN3119" s="76" t="s">
        <v>1170</v>
      </c>
      <c r="AO3119" s="76"/>
      <c r="AP3119" s="76"/>
      <c r="AQ3119" s="76"/>
      <c r="AR3119" s="76"/>
      <c r="AS3119" s="76"/>
      <c r="AT3119" s="76"/>
      <c r="AU3119" s="76"/>
      <c r="AV3119" s="76"/>
      <c r="AW3119" s="169">
        <v>45839</v>
      </c>
      <c r="AX3119" s="102">
        <v>420896</v>
      </c>
      <c r="AY3119" s="162">
        <v>1555</v>
      </c>
      <c r="AZ3119" s="97">
        <v>3.55</v>
      </c>
      <c r="BA3119" s="101">
        <f>+AY3119/AZ3119</f>
        <v>438.02816901408454</v>
      </c>
      <c r="BB3119" s="101"/>
      <c r="CS3119" s="58">
        <f>+AL3119+AT3119</f>
        <v>438</v>
      </c>
      <c r="CT3119" s="76">
        <f>+BA3119+BG3119+BM3119+BS3119+BY3119+CE3119+CK3119+CQ3119</f>
        <v>438.02816901408454</v>
      </c>
      <c r="CU3119" s="76">
        <f>+CS3119-CT3119</f>
        <v>-2.8169014084539867E-2</v>
      </c>
      <c r="CV3119" s="81">
        <f>+AE3119-AL3119-AT3119</f>
        <v>0</v>
      </c>
    </row>
    <row r="3120" spans="1:100" s="70" customFormat="1">
      <c r="A3120" s="70" t="s">
        <v>960</v>
      </c>
      <c r="B3120" s="71">
        <v>78</v>
      </c>
      <c r="C3120" s="72" t="s">
        <v>402</v>
      </c>
      <c r="D3120" s="72" t="s">
        <v>403</v>
      </c>
      <c r="E3120" s="71"/>
      <c r="F3120" s="71"/>
      <c r="G3120" s="71" t="s">
        <v>264</v>
      </c>
      <c r="H3120" s="71">
        <v>3</v>
      </c>
      <c r="I3120" s="73">
        <v>90</v>
      </c>
      <c r="J3120" s="73">
        <v>40000</v>
      </c>
      <c r="K3120" s="72">
        <v>0</v>
      </c>
      <c r="L3120" s="72" t="s">
        <v>41</v>
      </c>
      <c r="M3120" s="92" t="s">
        <v>14</v>
      </c>
      <c r="N3120" s="70">
        <v>43062349</v>
      </c>
      <c r="O3120" s="70" t="s">
        <v>961</v>
      </c>
      <c r="Q3120" s="89"/>
      <c r="S3120" s="70" t="s">
        <v>465</v>
      </c>
      <c r="T3120" s="71" t="s">
        <v>264</v>
      </c>
      <c r="U3120" s="71">
        <v>3</v>
      </c>
      <c r="V3120" s="71">
        <v>90</v>
      </c>
      <c r="W3120" s="87" t="s">
        <v>1017</v>
      </c>
      <c r="X3120" s="78">
        <v>45720</v>
      </c>
      <c r="Y3120" s="78">
        <v>45720</v>
      </c>
      <c r="Z3120" s="69" t="s">
        <v>1080</v>
      </c>
      <c r="AA3120" s="319">
        <v>40000</v>
      </c>
      <c r="AB3120" s="70">
        <v>84</v>
      </c>
      <c r="AC3120" s="70">
        <v>3</v>
      </c>
      <c r="AD3120" s="78">
        <v>45868</v>
      </c>
      <c r="AE3120" s="115">
        <v>438</v>
      </c>
      <c r="AF3120" s="115"/>
      <c r="AG3120" s="70" t="s">
        <v>441</v>
      </c>
      <c r="AH3120" s="78">
        <v>45869</v>
      </c>
      <c r="AI3120" s="78"/>
      <c r="AJ3120" s="78"/>
      <c r="AK3120" s="70" t="s">
        <v>1165</v>
      </c>
      <c r="AL3120" s="76">
        <v>438</v>
      </c>
      <c r="AM3120" s="76"/>
      <c r="AN3120" s="76" t="s">
        <v>1171</v>
      </c>
      <c r="AO3120" s="76"/>
      <c r="AP3120" s="76"/>
      <c r="AQ3120" s="76"/>
      <c r="AR3120" s="76"/>
      <c r="AS3120" s="76"/>
      <c r="AT3120" s="76"/>
      <c r="AU3120" s="76"/>
      <c r="AV3120" s="76"/>
      <c r="AW3120" s="169">
        <v>45869</v>
      </c>
      <c r="AX3120" s="102">
        <v>108070</v>
      </c>
      <c r="AY3120" s="162">
        <v>1555</v>
      </c>
      <c r="AZ3120" s="97">
        <v>3.55</v>
      </c>
      <c r="BA3120" s="101">
        <f>+AY3120/AZ3120</f>
        <v>438.02816901408454</v>
      </c>
      <c r="BB3120" s="101"/>
      <c r="CS3120" s="58">
        <f>+AL3120+AT3120</f>
        <v>438</v>
      </c>
      <c r="CT3120" s="76">
        <f>+BA3120+BG3120+BM3120+BS3120+BY3120+CE3120+CK3120+CQ3120</f>
        <v>438.02816901408454</v>
      </c>
      <c r="CU3120" s="76">
        <f>+CS3120-CT3120</f>
        <v>-2.8169014084539867E-2</v>
      </c>
      <c r="CV3120" s="81">
        <f>+AE3120-AL3120-AT3120</f>
        <v>0</v>
      </c>
    </row>
    <row r="3121" spans="1:100" s="70" customFormat="1" ht="12.75">
      <c r="A3121" s="70" t="s">
        <v>960</v>
      </c>
      <c r="B3121" s="71">
        <v>78</v>
      </c>
      <c r="C3121" s="72" t="s">
        <v>402</v>
      </c>
      <c r="D3121" s="72" t="s">
        <v>403</v>
      </c>
      <c r="E3121" s="71"/>
      <c r="F3121" s="71"/>
      <c r="G3121" s="71" t="s">
        <v>264</v>
      </c>
      <c r="H3121" s="71">
        <v>3</v>
      </c>
      <c r="I3121" s="73">
        <v>90</v>
      </c>
      <c r="J3121" s="73">
        <v>40000</v>
      </c>
      <c r="K3121" s="72">
        <v>0</v>
      </c>
      <c r="L3121" s="72" t="s">
        <v>41</v>
      </c>
      <c r="M3121" s="92" t="s">
        <v>14</v>
      </c>
      <c r="N3121" s="70">
        <v>43062349</v>
      </c>
      <c r="O3121" s="70" t="s">
        <v>961</v>
      </c>
      <c r="Q3121" s="89"/>
      <c r="S3121" s="70" t="s">
        <v>465</v>
      </c>
      <c r="T3121" s="71" t="s">
        <v>264</v>
      </c>
      <c r="U3121" s="71">
        <v>3</v>
      </c>
      <c r="V3121" s="71">
        <v>90</v>
      </c>
      <c r="W3121" s="87" t="s">
        <v>1017</v>
      </c>
      <c r="X3121" s="78">
        <v>45720</v>
      </c>
      <c r="Y3121" s="78">
        <v>45720</v>
      </c>
      <c r="Z3121" s="69" t="s">
        <v>1080</v>
      </c>
      <c r="AA3121" s="319">
        <v>40000</v>
      </c>
      <c r="AB3121" s="70">
        <v>84</v>
      </c>
      <c r="AC3121" s="70">
        <v>4</v>
      </c>
      <c r="AD3121" s="78">
        <v>45899</v>
      </c>
      <c r="AE3121" s="115">
        <v>438</v>
      </c>
      <c r="AF3121" s="115"/>
      <c r="AG3121" s="70" t="s">
        <v>441</v>
      </c>
      <c r="AH3121" s="78">
        <v>45901</v>
      </c>
      <c r="AI3121" s="78"/>
      <c r="AJ3121" s="78"/>
      <c r="AK3121" s="70" t="s">
        <v>1166</v>
      </c>
      <c r="AL3121" s="76">
        <v>438</v>
      </c>
      <c r="AM3121" s="76"/>
      <c r="AN3121" s="76" t="s">
        <v>1172</v>
      </c>
      <c r="AO3121" s="76"/>
      <c r="AP3121" s="76"/>
      <c r="AQ3121" s="76"/>
      <c r="AR3121" s="76"/>
      <c r="AS3121" s="76"/>
      <c r="AT3121" s="76"/>
      <c r="AU3121" s="76"/>
      <c r="AV3121" s="76"/>
      <c r="AW3121" s="170">
        <v>45899</v>
      </c>
      <c r="AX3121" s="171">
        <v>986329</v>
      </c>
      <c r="AY3121" s="172">
        <v>1555</v>
      </c>
      <c r="AZ3121" s="97">
        <v>3.55</v>
      </c>
      <c r="BA3121" s="101">
        <f>+AY3121/AZ3121</f>
        <v>438.02816901408454</v>
      </c>
      <c r="BB3121" s="101"/>
      <c r="CS3121" s="58">
        <f>+AL3121+AT3121</f>
        <v>438</v>
      </c>
      <c r="CT3121" s="76">
        <f>+BA3121+BG3121+BM3121+BS3121+BY3121+CE3121+CK3121+CQ3121</f>
        <v>438.02816901408454</v>
      </c>
      <c r="CU3121" s="76">
        <f>+CS3121-CT3121</f>
        <v>-2.8169014084539867E-2</v>
      </c>
      <c r="CV3121" s="81">
        <f>+AE3121-AL3121-AT3121</f>
        <v>0</v>
      </c>
    </row>
    <row r="3122" spans="1:100" s="70" customFormat="1" ht="12.75">
      <c r="A3122" s="70" t="s">
        <v>960</v>
      </c>
      <c r="B3122" s="71">
        <v>78</v>
      </c>
      <c r="C3122" s="72" t="s">
        <v>402</v>
      </c>
      <c r="D3122" s="72" t="s">
        <v>403</v>
      </c>
      <c r="E3122" s="71"/>
      <c r="F3122" s="71"/>
      <c r="G3122" s="71" t="s">
        <v>264</v>
      </c>
      <c r="H3122" s="71">
        <v>3</v>
      </c>
      <c r="I3122" s="73">
        <v>90</v>
      </c>
      <c r="J3122" s="73">
        <v>40000</v>
      </c>
      <c r="K3122" s="72">
        <v>0</v>
      </c>
      <c r="L3122" s="72" t="s">
        <v>41</v>
      </c>
      <c r="M3122" s="92" t="s">
        <v>14</v>
      </c>
      <c r="N3122" s="70">
        <v>43062349</v>
      </c>
      <c r="O3122" s="70" t="s">
        <v>961</v>
      </c>
      <c r="Q3122" s="89"/>
      <c r="S3122" s="70" t="s">
        <v>465</v>
      </c>
      <c r="T3122" s="71" t="s">
        <v>264</v>
      </c>
      <c r="U3122" s="71">
        <v>3</v>
      </c>
      <c r="V3122" s="71">
        <v>90</v>
      </c>
      <c r="W3122" s="87" t="s">
        <v>1017</v>
      </c>
      <c r="X3122" s="78">
        <v>45720</v>
      </c>
      <c r="Y3122" s="78">
        <v>45720</v>
      </c>
      <c r="Z3122" s="69" t="s">
        <v>1080</v>
      </c>
      <c r="AA3122" s="319">
        <v>40000</v>
      </c>
      <c r="AB3122" s="70">
        <v>84</v>
      </c>
      <c r="AC3122" s="70">
        <v>5</v>
      </c>
      <c r="AD3122" s="78">
        <v>45930</v>
      </c>
      <c r="AE3122" s="115">
        <v>438</v>
      </c>
      <c r="AF3122" s="115"/>
      <c r="AG3122" s="70" t="s">
        <v>441</v>
      </c>
      <c r="AH3122" s="78">
        <v>45930</v>
      </c>
      <c r="AI3122" s="78"/>
      <c r="AJ3122" s="78"/>
      <c r="AK3122" s="70" t="s">
        <v>1167</v>
      </c>
      <c r="AL3122" s="76">
        <v>438</v>
      </c>
      <c r="AM3122" s="76"/>
      <c r="AN3122" s="76" t="s">
        <v>1173</v>
      </c>
      <c r="AO3122" s="76"/>
      <c r="AP3122" s="76"/>
      <c r="AQ3122" s="76"/>
      <c r="AR3122" s="76"/>
      <c r="AS3122" s="76"/>
      <c r="AT3122" s="76"/>
      <c r="AU3122" s="76"/>
      <c r="AV3122" s="76"/>
      <c r="AW3122" s="170">
        <v>45930</v>
      </c>
      <c r="AX3122" s="171">
        <v>930203</v>
      </c>
      <c r="AY3122" s="172">
        <v>1533</v>
      </c>
      <c r="AZ3122" s="97">
        <v>3.5</v>
      </c>
      <c r="BA3122" s="101">
        <f>+AY3122/AZ3122</f>
        <v>438</v>
      </c>
      <c r="BB3122" s="101"/>
      <c r="CS3122" s="58">
        <f>+AL3122+AT3122</f>
        <v>438</v>
      </c>
      <c r="CT3122" s="76">
        <f>+BA3122+BG3122+BM3122+BS3122+BY3122+CE3122+CK3122+CQ3122</f>
        <v>438</v>
      </c>
      <c r="CU3122" s="76">
        <f>+CS3122-CT3122</f>
        <v>0</v>
      </c>
      <c r="CV3122" s="81">
        <f>+AE3122-AL3122-AT3122</f>
        <v>0</v>
      </c>
    </row>
    <row r="3123" spans="1:100" s="70" customFormat="1">
      <c r="A3123" s="70" t="s">
        <v>960</v>
      </c>
      <c r="B3123" s="71">
        <v>78</v>
      </c>
      <c r="C3123" s="72" t="s">
        <v>402</v>
      </c>
      <c r="D3123" s="72" t="s">
        <v>403</v>
      </c>
      <c r="E3123" s="71"/>
      <c r="F3123" s="71"/>
      <c r="G3123" s="71" t="s">
        <v>264</v>
      </c>
      <c r="H3123" s="71">
        <v>3</v>
      </c>
      <c r="I3123" s="73">
        <v>90</v>
      </c>
      <c r="J3123" s="73">
        <v>40000</v>
      </c>
      <c r="K3123" s="72">
        <v>0</v>
      </c>
      <c r="L3123" s="72" t="s">
        <v>41</v>
      </c>
      <c r="M3123" s="92" t="s">
        <v>14</v>
      </c>
      <c r="N3123" s="70">
        <v>43062349</v>
      </c>
      <c r="O3123" s="70" t="s">
        <v>961</v>
      </c>
      <c r="Q3123" s="89"/>
      <c r="S3123" s="70" t="s">
        <v>465</v>
      </c>
      <c r="T3123" s="71" t="s">
        <v>264</v>
      </c>
      <c r="U3123" s="71">
        <v>3</v>
      </c>
      <c r="V3123" s="71">
        <v>90</v>
      </c>
      <c r="W3123" s="87" t="s">
        <v>1017</v>
      </c>
      <c r="X3123" s="78">
        <v>45720</v>
      </c>
      <c r="Y3123" s="78">
        <v>45720</v>
      </c>
      <c r="Z3123" s="69" t="s">
        <v>1080</v>
      </c>
      <c r="AA3123" s="319">
        <v>40000</v>
      </c>
      <c r="AB3123" s="70">
        <v>84</v>
      </c>
      <c r="AC3123" s="70">
        <v>6</v>
      </c>
      <c r="AD3123" s="78">
        <v>45960</v>
      </c>
      <c r="AE3123" s="115">
        <v>438</v>
      </c>
      <c r="AF3123" s="115"/>
      <c r="AO3123" s="76"/>
      <c r="AP3123" s="76"/>
      <c r="AQ3123" s="76"/>
      <c r="AR3123" s="76"/>
      <c r="AS3123" s="76"/>
      <c r="AT3123" s="76"/>
      <c r="AU3123" s="76"/>
      <c r="AV3123" s="76"/>
      <c r="BA3123" s="76"/>
      <c r="BB3123" s="76"/>
      <c r="CS3123" s="58">
        <f>+AL3123+AT3123</f>
        <v>0</v>
      </c>
      <c r="CT3123" s="76">
        <f>+BA3123+BG3123+BM3123+BS3123+BY3123+CE3123+CK3123+CQ3123</f>
        <v>0</v>
      </c>
      <c r="CU3123" s="76">
        <f>+CS3123-CT3123</f>
        <v>0</v>
      </c>
      <c r="CV3123" s="81">
        <f>+AE3123-AL3123-AT3123</f>
        <v>438</v>
      </c>
    </row>
    <row r="3124" spans="1:100" s="70" customFormat="1">
      <c r="A3124" s="70" t="s">
        <v>960</v>
      </c>
      <c r="B3124" s="71">
        <v>78</v>
      </c>
      <c r="C3124" s="72" t="s">
        <v>402</v>
      </c>
      <c r="D3124" s="72" t="s">
        <v>403</v>
      </c>
      <c r="E3124" s="71"/>
      <c r="F3124" s="71"/>
      <c r="G3124" s="71" t="s">
        <v>264</v>
      </c>
      <c r="H3124" s="71">
        <v>3</v>
      </c>
      <c r="I3124" s="73">
        <v>90</v>
      </c>
      <c r="J3124" s="73">
        <v>40000</v>
      </c>
      <c r="K3124" s="72">
        <v>0</v>
      </c>
      <c r="L3124" s="72" t="s">
        <v>41</v>
      </c>
      <c r="M3124" s="92" t="s">
        <v>14</v>
      </c>
      <c r="N3124" s="70">
        <v>43062349</v>
      </c>
      <c r="O3124" s="70" t="s">
        <v>961</v>
      </c>
      <c r="Q3124" s="89"/>
      <c r="S3124" s="70" t="s">
        <v>465</v>
      </c>
      <c r="T3124" s="71" t="s">
        <v>264</v>
      </c>
      <c r="U3124" s="71">
        <v>3</v>
      </c>
      <c r="V3124" s="71">
        <v>90</v>
      </c>
      <c r="W3124" s="87" t="s">
        <v>1017</v>
      </c>
      <c r="X3124" s="78">
        <v>45720</v>
      </c>
      <c r="Y3124" s="78">
        <v>45720</v>
      </c>
      <c r="Z3124" s="69" t="s">
        <v>1080</v>
      </c>
      <c r="AA3124" s="319">
        <v>40000</v>
      </c>
      <c r="AB3124" s="70">
        <v>84</v>
      </c>
      <c r="AC3124" s="70">
        <v>7</v>
      </c>
      <c r="AD3124" s="78">
        <v>45991</v>
      </c>
      <c r="AE3124" s="115">
        <v>438</v>
      </c>
      <c r="AF3124" s="115"/>
      <c r="AO3124" s="76"/>
      <c r="AP3124" s="76"/>
      <c r="AQ3124" s="76"/>
      <c r="AR3124" s="76"/>
      <c r="AS3124" s="76"/>
      <c r="AT3124" s="76"/>
      <c r="AU3124" s="76"/>
      <c r="AV3124" s="76"/>
      <c r="BA3124" s="76"/>
      <c r="BB3124" s="76"/>
      <c r="CS3124" s="58">
        <f>+AL3124+AT3124</f>
        <v>0</v>
      </c>
      <c r="CT3124" s="76">
        <f>+BA3124+BG3124+BM3124+BS3124+BY3124+CE3124+CK3124+CQ3124</f>
        <v>0</v>
      </c>
      <c r="CU3124" s="76">
        <f>+CS3124-CT3124</f>
        <v>0</v>
      </c>
      <c r="CV3124" s="81">
        <f>+AE3124-AL3124-AT3124</f>
        <v>438</v>
      </c>
    </row>
    <row r="3125" spans="1:100" s="70" customFormat="1">
      <c r="A3125" s="70" t="s">
        <v>960</v>
      </c>
      <c r="B3125" s="71">
        <v>78</v>
      </c>
      <c r="C3125" s="72" t="s">
        <v>402</v>
      </c>
      <c r="D3125" s="72" t="s">
        <v>403</v>
      </c>
      <c r="E3125" s="71"/>
      <c r="F3125" s="71"/>
      <c r="G3125" s="71" t="s">
        <v>264</v>
      </c>
      <c r="H3125" s="71">
        <v>3</v>
      </c>
      <c r="I3125" s="73">
        <v>90</v>
      </c>
      <c r="J3125" s="73">
        <v>40000</v>
      </c>
      <c r="K3125" s="72">
        <v>0</v>
      </c>
      <c r="L3125" s="72" t="s">
        <v>41</v>
      </c>
      <c r="M3125" s="92" t="s">
        <v>14</v>
      </c>
      <c r="N3125" s="70">
        <v>43062349</v>
      </c>
      <c r="O3125" s="70" t="s">
        <v>961</v>
      </c>
      <c r="Q3125" s="89"/>
      <c r="S3125" s="70" t="s">
        <v>465</v>
      </c>
      <c r="T3125" s="71" t="s">
        <v>264</v>
      </c>
      <c r="U3125" s="71">
        <v>3</v>
      </c>
      <c r="V3125" s="71">
        <v>90</v>
      </c>
      <c r="W3125" s="87" t="s">
        <v>1017</v>
      </c>
      <c r="X3125" s="78">
        <v>45720</v>
      </c>
      <c r="Y3125" s="78">
        <v>45720</v>
      </c>
      <c r="Z3125" s="69" t="s">
        <v>1080</v>
      </c>
      <c r="AA3125" s="319">
        <v>40000</v>
      </c>
      <c r="AB3125" s="70">
        <v>84</v>
      </c>
      <c r="AC3125" s="70">
        <v>8</v>
      </c>
      <c r="AD3125" s="78">
        <v>46021</v>
      </c>
      <c r="AE3125" s="115">
        <v>438</v>
      </c>
      <c r="AF3125" s="115"/>
      <c r="AL3125" s="76"/>
      <c r="AM3125" s="76"/>
      <c r="AN3125" s="76"/>
      <c r="AO3125" s="76"/>
      <c r="AP3125" s="76"/>
      <c r="AQ3125" s="76"/>
      <c r="AR3125" s="76"/>
      <c r="AS3125" s="76"/>
      <c r="AT3125" s="76"/>
      <c r="AU3125" s="76"/>
      <c r="AV3125" s="76"/>
      <c r="AW3125" s="78"/>
      <c r="AX3125" s="155"/>
      <c r="BA3125" s="76"/>
      <c r="BB3125" s="76"/>
      <c r="CS3125" s="58">
        <f>+AL3125+AT3125</f>
        <v>0</v>
      </c>
      <c r="CT3125" s="76">
        <f>+BA3125+BG3125+BM3125+BS3125+BY3125+CE3125+CK3125+CQ3125</f>
        <v>0</v>
      </c>
      <c r="CU3125" s="76">
        <f>+CS3125-CT3125</f>
        <v>0</v>
      </c>
      <c r="CV3125" s="81">
        <f>+AE3125-AL3125-AT3125</f>
        <v>438</v>
      </c>
    </row>
    <row r="3126" spans="1:100" s="70" customFormat="1">
      <c r="A3126" s="70" t="s">
        <v>960</v>
      </c>
      <c r="B3126" s="71">
        <v>78</v>
      </c>
      <c r="C3126" s="72" t="s">
        <v>402</v>
      </c>
      <c r="D3126" s="72" t="s">
        <v>403</v>
      </c>
      <c r="E3126" s="71"/>
      <c r="F3126" s="71"/>
      <c r="G3126" s="71" t="s">
        <v>264</v>
      </c>
      <c r="H3126" s="71">
        <v>3</v>
      </c>
      <c r="I3126" s="73">
        <v>90</v>
      </c>
      <c r="J3126" s="73">
        <v>40000</v>
      </c>
      <c r="K3126" s="72">
        <v>0</v>
      </c>
      <c r="L3126" s="72" t="s">
        <v>41</v>
      </c>
      <c r="M3126" s="92" t="s">
        <v>14</v>
      </c>
      <c r="N3126" s="70">
        <v>43062349</v>
      </c>
      <c r="O3126" s="70" t="s">
        <v>961</v>
      </c>
      <c r="Q3126" s="89"/>
      <c r="S3126" s="70" t="s">
        <v>465</v>
      </c>
      <c r="T3126" s="71" t="s">
        <v>264</v>
      </c>
      <c r="U3126" s="71">
        <v>3</v>
      </c>
      <c r="V3126" s="71">
        <v>90</v>
      </c>
      <c r="W3126" s="87" t="s">
        <v>1017</v>
      </c>
      <c r="X3126" s="78">
        <v>45720</v>
      </c>
      <c r="Y3126" s="78">
        <v>45720</v>
      </c>
      <c r="Z3126" s="69" t="s">
        <v>1080</v>
      </c>
      <c r="AA3126" s="319">
        <v>40000</v>
      </c>
      <c r="AB3126" s="70">
        <v>84</v>
      </c>
      <c r="AC3126" s="70">
        <v>9</v>
      </c>
      <c r="AD3126" s="78">
        <v>46052</v>
      </c>
      <c r="AE3126" s="115">
        <v>438</v>
      </c>
      <c r="AF3126" s="115"/>
      <c r="AL3126" s="76"/>
      <c r="AM3126" s="76"/>
      <c r="AN3126" s="76"/>
      <c r="AO3126" s="76"/>
      <c r="AP3126" s="76"/>
      <c r="AQ3126" s="76"/>
      <c r="AR3126" s="76"/>
      <c r="AS3126" s="76"/>
      <c r="AT3126" s="76"/>
      <c r="AU3126" s="76"/>
      <c r="AV3126" s="76"/>
      <c r="AW3126" s="78"/>
      <c r="AX3126" s="155"/>
      <c r="BA3126" s="76"/>
      <c r="BB3126" s="76"/>
      <c r="CS3126" s="58">
        <f>+AL3126+AT3126</f>
        <v>0</v>
      </c>
      <c r="CT3126" s="76">
        <f>+BA3126+BG3126+BM3126+BS3126+BY3126+CE3126+CK3126+CQ3126</f>
        <v>0</v>
      </c>
      <c r="CU3126" s="76">
        <f>+CS3126-CT3126</f>
        <v>0</v>
      </c>
      <c r="CV3126" s="81">
        <f>+AE3126-AL3126-AT3126</f>
        <v>438</v>
      </c>
    </row>
    <row r="3127" spans="1:100" s="70" customFormat="1">
      <c r="A3127" s="70" t="s">
        <v>960</v>
      </c>
      <c r="B3127" s="71">
        <v>78</v>
      </c>
      <c r="C3127" s="72" t="s">
        <v>402</v>
      </c>
      <c r="D3127" s="72" t="s">
        <v>403</v>
      </c>
      <c r="E3127" s="71"/>
      <c r="F3127" s="71"/>
      <c r="G3127" s="71" t="s">
        <v>264</v>
      </c>
      <c r="H3127" s="71">
        <v>3</v>
      </c>
      <c r="I3127" s="73">
        <v>90</v>
      </c>
      <c r="J3127" s="73">
        <v>40000</v>
      </c>
      <c r="K3127" s="72">
        <v>0</v>
      </c>
      <c r="L3127" s="72" t="s">
        <v>41</v>
      </c>
      <c r="M3127" s="92" t="s">
        <v>14</v>
      </c>
      <c r="N3127" s="70">
        <v>43062349</v>
      </c>
      <c r="O3127" s="70" t="s">
        <v>961</v>
      </c>
      <c r="Q3127" s="89"/>
      <c r="S3127" s="70" t="s">
        <v>465</v>
      </c>
      <c r="T3127" s="71" t="s">
        <v>264</v>
      </c>
      <c r="U3127" s="71">
        <v>3</v>
      </c>
      <c r="V3127" s="71">
        <v>90</v>
      </c>
      <c r="W3127" s="87" t="s">
        <v>1017</v>
      </c>
      <c r="X3127" s="78">
        <v>45720</v>
      </c>
      <c r="Y3127" s="78">
        <v>45720</v>
      </c>
      <c r="Z3127" s="69" t="s">
        <v>1080</v>
      </c>
      <c r="AA3127" s="319">
        <v>40000</v>
      </c>
      <c r="AB3127" s="70">
        <v>84</v>
      </c>
      <c r="AC3127" s="70">
        <v>10</v>
      </c>
      <c r="AD3127" s="78">
        <v>46081</v>
      </c>
      <c r="AE3127" s="115">
        <v>438</v>
      </c>
      <c r="AF3127" s="115"/>
      <c r="AL3127" s="76"/>
      <c r="AM3127" s="76"/>
      <c r="AN3127" s="76"/>
      <c r="AO3127" s="76"/>
      <c r="AP3127" s="76"/>
      <c r="AQ3127" s="76"/>
      <c r="AR3127" s="76"/>
      <c r="AS3127" s="76"/>
      <c r="AT3127" s="76"/>
      <c r="AU3127" s="76"/>
      <c r="AV3127" s="76"/>
      <c r="AW3127" s="78"/>
      <c r="AX3127" s="155"/>
      <c r="BA3127" s="76"/>
      <c r="BB3127" s="76"/>
      <c r="CS3127" s="58">
        <f>+AL3127+AT3127</f>
        <v>0</v>
      </c>
      <c r="CT3127" s="76">
        <f>+BA3127+BG3127+BM3127+BS3127+BY3127+CE3127+CK3127+CQ3127</f>
        <v>0</v>
      </c>
      <c r="CU3127" s="76">
        <f>+CS3127-CT3127</f>
        <v>0</v>
      </c>
      <c r="CV3127" s="81">
        <f>+AE3127-AL3127-AT3127</f>
        <v>438</v>
      </c>
    </row>
    <row r="3128" spans="1:100" s="70" customFormat="1">
      <c r="A3128" s="70" t="s">
        <v>960</v>
      </c>
      <c r="B3128" s="71">
        <v>78</v>
      </c>
      <c r="C3128" s="72" t="s">
        <v>402</v>
      </c>
      <c r="D3128" s="72" t="s">
        <v>403</v>
      </c>
      <c r="E3128" s="71"/>
      <c r="F3128" s="71"/>
      <c r="G3128" s="71" t="s">
        <v>264</v>
      </c>
      <c r="H3128" s="71">
        <v>3</v>
      </c>
      <c r="I3128" s="73">
        <v>90</v>
      </c>
      <c r="J3128" s="73">
        <v>40000</v>
      </c>
      <c r="K3128" s="72">
        <v>0</v>
      </c>
      <c r="L3128" s="72" t="s">
        <v>41</v>
      </c>
      <c r="M3128" s="92" t="s">
        <v>14</v>
      </c>
      <c r="N3128" s="70">
        <v>43062349</v>
      </c>
      <c r="O3128" s="70" t="s">
        <v>961</v>
      </c>
      <c r="Q3128" s="89"/>
      <c r="S3128" s="70" t="s">
        <v>465</v>
      </c>
      <c r="T3128" s="71" t="s">
        <v>264</v>
      </c>
      <c r="U3128" s="71">
        <v>3</v>
      </c>
      <c r="V3128" s="71">
        <v>90</v>
      </c>
      <c r="W3128" s="87" t="s">
        <v>1017</v>
      </c>
      <c r="X3128" s="78">
        <v>45720</v>
      </c>
      <c r="Y3128" s="78">
        <v>45720</v>
      </c>
      <c r="Z3128" s="69" t="s">
        <v>1080</v>
      </c>
      <c r="AA3128" s="319">
        <v>40000</v>
      </c>
      <c r="AB3128" s="70">
        <v>84</v>
      </c>
      <c r="AC3128" s="70">
        <v>11</v>
      </c>
      <c r="AD3128" s="78">
        <v>46111</v>
      </c>
      <c r="AE3128" s="115">
        <v>438</v>
      </c>
      <c r="AF3128" s="115"/>
      <c r="AL3128" s="76"/>
      <c r="AM3128" s="76"/>
      <c r="AN3128" s="76"/>
      <c r="AO3128" s="76"/>
      <c r="AP3128" s="76"/>
      <c r="AQ3128" s="76"/>
      <c r="AR3128" s="76"/>
      <c r="AS3128" s="76"/>
      <c r="AT3128" s="76"/>
      <c r="AU3128" s="76"/>
      <c r="AV3128" s="76"/>
      <c r="AW3128" s="78"/>
      <c r="AX3128" s="155"/>
      <c r="BA3128" s="76"/>
      <c r="BB3128" s="76"/>
      <c r="CS3128" s="58">
        <f>+AL3128+AT3128</f>
        <v>0</v>
      </c>
      <c r="CT3128" s="76">
        <f>+BA3128+BG3128+BM3128+BS3128+BY3128+CE3128+CK3128+CQ3128</f>
        <v>0</v>
      </c>
      <c r="CU3128" s="76">
        <f>+CS3128-CT3128</f>
        <v>0</v>
      </c>
      <c r="CV3128" s="81">
        <f>+AE3128-AL3128-AT3128</f>
        <v>438</v>
      </c>
    </row>
    <row r="3129" spans="1:100" s="70" customFormat="1">
      <c r="A3129" s="70" t="s">
        <v>960</v>
      </c>
      <c r="B3129" s="71">
        <v>78</v>
      </c>
      <c r="C3129" s="72" t="s">
        <v>402</v>
      </c>
      <c r="D3129" s="72" t="s">
        <v>403</v>
      </c>
      <c r="E3129" s="71"/>
      <c r="F3129" s="71"/>
      <c r="G3129" s="71" t="s">
        <v>264</v>
      </c>
      <c r="H3129" s="71">
        <v>3</v>
      </c>
      <c r="I3129" s="73">
        <v>90</v>
      </c>
      <c r="J3129" s="73">
        <v>40000</v>
      </c>
      <c r="K3129" s="72">
        <v>0</v>
      </c>
      <c r="L3129" s="72" t="s">
        <v>41</v>
      </c>
      <c r="M3129" s="92" t="s">
        <v>14</v>
      </c>
      <c r="N3129" s="70">
        <v>43062349</v>
      </c>
      <c r="O3129" s="70" t="s">
        <v>961</v>
      </c>
      <c r="Q3129" s="89"/>
      <c r="S3129" s="70" t="s">
        <v>465</v>
      </c>
      <c r="T3129" s="71" t="s">
        <v>264</v>
      </c>
      <c r="U3129" s="71">
        <v>3</v>
      </c>
      <c r="V3129" s="71">
        <v>90</v>
      </c>
      <c r="W3129" s="87" t="s">
        <v>1017</v>
      </c>
      <c r="X3129" s="78">
        <v>45720</v>
      </c>
      <c r="Y3129" s="78">
        <v>45720</v>
      </c>
      <c r="Z3129" s="69" t="s">
        <v>1080</v>
      </c>
      <c r="AA3129" s="319">
        <v>40000</v>
      </c>
      <c r="AB3129" s="70">
        <v>84</v>
      </c>
      <c r="AC3129" s="70">
        <v>12</v>
      </c>
      <c r="AD3129" s="78">
        <v>46142</v>
      </c>
      <c r="AE3129" s="115">
        <v>438</v>
      </c>
      <c r="AF3129" s="115"/>
      <c r="AL3129" s="76"/>
      <c r="AM3129" s="76"/>
      <c r="AN3129" s="76"/>
      <c r="AO3129" s="76"/>
      <c r="AP3129" s="76"/>
      <c r="AQ3129" s="76"/>
      <c r="AR3129" s="76"/>
      <c r="AS3129" s="76"/>
      <c r="AT3129" s="76"/>
      <c r="AU3129" s="76"/>
      <c r="AV3129" s="76"/>
      <c r="BA3129" s="76"/>
      <c r="BB3129" s="76"/>
      <c r="CS3129" s="58">
        <f>+AL3129+AT3129</f>
        <v>0</v>
      </c>
      <c r="CT3129" s="76">
        <f>+BA3129+BG3129+BM3129+BS3129+BY3129+CE3129+CK3129+CQ3129</f>
        <v>0</v>
      </c>
      <c r="CU3129" s="76">
        <f>+CS3129-CT3129</f>
        <v>0</v>
      </c>
      <c r="CV3129" s="81">
        <f>+AE3129-AL3129-AT3129</f>
        <v>438</v>
      </c>
    </row>
    <row r="3130" spans="1:100" s="70" customFormat="1">
      <c r="A3130" s="70" t="s">
        <v>960</v>
      </c>
      <c r="B3130" s="71">
        <v>78</v>
      </c>
      <c r="C3130" s="72" t="s">
        <v>402</v>
      </c>
      <c r="D3130" s="72" t="s">
        <v>403</v>
      </c>
      <c r="E3130" s="71"/>
      <c r="F3130" s="71"/>
      <c r="G3130" s="71" t="s">
        <v>264</v>
      </c>
      <c r="H3130" s="71">
        <v>3</v>
      </c>
      <c r="I3130" s="73">
        <v>90</v>
      </c>
      <c r="J3130" s="73">
        <v>40000</v>
      </c>
      <c r="K3130" s="72">
        <v>0</v>
      </c>
      <c r="L3130" s="72" t="s">
        <v>41</v>
      </c>
      <c r="M3130" s="92" t="s">
        <v>14</v>
      </c>
      <c r="N3130" s="70">
        <v>43062349</v>
      </c>
      <c r="O3130" s="70" t="s">
        <v>961</v>
      </c>
      <c r="Q3130" s="89"/>
      <c r="S3130" s="70" t="s">
        <v>465</v>
      </c>
      <c r="T3130" s="71" t="s">
        <v>264</v>
      </c>
      <c r="U3130" s="71">
        <v>3</v>
      </c>
      <c r="V3130" s="71">
        <v>90</v>
      </c>
      <c r="W3130" s="87" t="s">
        <v>1017</v>
      </c>
      <c r="X3130" s="78">
        <v>45720</v>
      </c>
      <c r="Y3130" s="78">
        <v>45720</v>
      </c>
      <c r="Z3130" s="69" t="s">
        <v>1080</v>
      </c>
      <c r="AA3130" s="319">
        <v>40000</v>
      </c>
      <c r="AB3130" s="70">
        <v>84</v>
      </c>
      <c r="AC3130" s="70">
        <v>13</v>
      </c>
      <c r="AD3130" s="78">
        <v>46172</v>
      </c>
      <c r="AE3130" s="115">
        <v>438</v>
      </c>
      <c r="AF3130" s="115"/>
      <c r="AL3130" s="76"/>
      <c r="AM3130" s="76"/>
      <c r="AN3130" s="76"/>
      <c r="AO3130" s="76"/>
      <c r="AP3130" s="76"/>
      <c r="AQ3130" s="76"/>
      <c r="AR3130" s="76"/>
      <c r="AS3130" s="76"/>
      <c r="AT3130" s="76"/>
      <c r="AU3130" s="76"/>
      <c r="AV3130" s="76"/>
      <c r="AW3130" s="78"/>
      <c r="AX3130" s="155"/>
      <c r="BA3130" s="76"/>
      <c r="BB3130" s="76"/>
      <c r="CS3130" s="58">
        <f>+AL3130+AT3130</f>
        <v>0</v>
      </c>
      <c r="CT3130" s="76">
        <f>+BA3130+BG3130+BM3130+BS3130+BY3130+CE3130+CK3130+CQ3130</f>
        <v>0</v>
      </c>
      <c r="CU3130" s="76">
        <f>+CS3130-CT3130</f>
        <v>0</v>
      </c>
      <c r="CV3130" s="81">
        <f>+AE3130-AL3130-AT3130</f>
        <v>438</v>
      </c>
    </row>
    <row r="3131" spans="1:100" s="70" customFormat="1">
      <c r="A3131" s="70" t="s">
        <v>960</v>
      </c>
      <c r="B3131" s="71">
        <v>78</v>
      </c>
      <c r="C3131" s="72" t="s">
        <v>402</v>
      </c>
      <c r="D3131" s="72" t="s">
        <v>403</v>
      </c>
      <c r="E3131" s="71"/>
      <c r="F3131" s="71"/>
      <c r="G3131" s="71" t="s">
        <v>264</v>
      </c>
      <c r="H3131" s="71">
        <v>3</v>
      </c>
      <c r="I3131" s="73">
        <v>90</v>
      </c>
      <c r="J3131" s="73">
        <v>40000</v>
      </c>
      <c r="K3131" s="72">
        <v>0</v>
      </c>
      <c r="L3131" s="72" t="s">
        <v>41</v>
      </c>
      <c r="M3131" s="92" t="s">
        <v>14</v>
      </c>
      <c r="N3131" s="70">
        <v>43062349</v>
      </c>
      <c r="O3131" s="70" t="s">
        <v>961</v>
      </c>
      <c r="Q3131" s="89"/>
      <c r="S3131" s="70" t="s">
        <v>465</v>
      </c>
      <c r="T3131" s="71" t="s">
        <v>264</v>
      </c>
      <c r="U3131" s="71">
        <v>3</v>
      </c>
      <c r="V3131" s="71">
        <v>90</v>
      </c>
      <c r="W3131" s="87" t="s">
        <v>1017</v>
      </c>
      <c r="X3131" s="78">
        <v>45720</v>
      </c>
      <c r="Y3131" s="78">
        <v>45720</v>
      </c>
      <c r="Z3131" s="69" t="s">
        <v>1080</v>
      </c>
      <c r="AA3131" s="319">
        <v>40000</v>
      </c>
      <c r="AB3131" s="70">
        <v>84</v>
      </c>
      <c r="AC3131" s="70">
        <v>14</v>
      </c>
      <c r="AD3131" s="78">
        <v>46203</v>
      </c>
      <c r="AE3131" s="115">
        <v>438</v>
      </c>
      <c r="AF3131" s="115"/>
      <c r="AL3131" s="76"/>
      <c r="AM3131" s="76"/>
      <c r="AN3131" s="76"/>
      <c r="AO3131" s="76"/>
      <c r="AP3131" s="76"/>
      <c r="AQ3131" s="76"/>
      <c r="AR3131" s="76"/>
      <c r="AS3131" s="76"/>
      <c r="AT3131" s="76"/>
      <c r="AU3131" s="76"/>
      <c r="AV3131" s="76"/>
      <c r="BA3131" s="76"/>
      <c r="BB3131" s="76"/>
      <c r="CS3131" s="58">
        <f>+AL3131+AT3131</f>
        <v>0</v>
      </c>
      <c r="CT3131" s="76">
        <f>+BA3131+BG3131+BM3131+BS3131+BY3131+CE3131+CK3131+CQ3131</f>
        <v>0</v>
      </c>
      <c r="CU3131" s="76">
        <f>+CS3131-CT3131</f>
        <v>0</v>
      </c>
      <c r="CV3131" s="81">
        <f>+AE3131-AL3131-AT3131</f>
        <v>438</v>
      </c>
    </row>
    <row r="3132" spans="1:100" s="70" customFormat="1" ht="12.75">
      <c r="A3132" s="70" t="s">
        <v>960</v>
      </c>
      <c r="B3132" s="71">
        <v>78</v>
      </c>
      <c r="C3132" s="72" t="s">
        <v>402</v>
      </c>
      <c r="D3132" s="72" t="s">
        <v>403</v>
      </c>
      <c r="E3132" s="71"/>
      <c r="F3132" s="71"/>
      <c r="G3132" s="71" t="s">
        <v>264</v>
      </c>
      <c r="H3132" s="71">
        <v>3</v>
      </c>
      <c r="I3132" s="73">
        <v>90</v>
      </c>
      <c r="J3132" s="73">
        <v>40000</v>
      </c>
      <c r="K3132" s="72">
        <v>0</v>
      </c>
      <c r="L3132" s="72" t="s">
        <v>41</v>
      </c>
      <c r="M3132" s="92" t="s">
        <v>14</v>
      </c>
      <c r="N3132" s="70">
        <v>43062349</v>
      </c>
      <c r="O3132" s="70" t="s">
        <v>961</v>
      </c>
      <c r="Q3132" s="89"/>
      <c r="S3132" s="70" t="s">
        <v>465</v>
      </c>
      <c r="T3132" s="71" t="s">
        <v>264</v>
      </c>
      <c r="U3132" s="71">
        <v>3</v>
      </c>
      <c r="V3132" s="71">
        <v>90</v>
      </c>
      <c r="W3132" s="87" t="s">
        <v>1017</v>
      </c>
      <c r="X3132" s="78">
        <v>45720</v>
      </c>
      <c r="Y3132" s="78">
        <v>45720</v>
      </c>
      <c r="Z3132" s="69" t="s">
        <v>1080</v>
      </c>
      <c r="AA3132" s="319">
        <v>40000</v>
      </c>
      <c r="AB3132" s="70">
        <v>84</v>
      </c>
      <c r="AC3132" s="70">
        <v>15</v>
      </c>
      <c r="AD3132" s="78">
        <v>46233</v>
      </c>
      <c r="AE3132" s="115">
        <v>438</v>
      </c>
      <c r="AF3132" s="115"/>
      <c r="AL3132" s="76"/>
      <c r="AM3132" s="76"/>
      <c r="AN3132" s="76"/>
      <c r="AO3132" s="76"/>
      <c r="AP3132" s="76"/>
      <c r="AQ3132" s="76"/>
      <c r="AR3132" s="76"/>
      <c r="AS3132" s="76"/>
      <c r="AT3132" s="76"/>
      <c r="AU3132" s="76"/>
      <c r="AV3132" s="76"/>
      <c r="AW3132" s="166"/>
      <c r="AX3132" s="167"/>
      <c r="AY3132" s="168"/>
      <c r="BA3132" s="76"/>
      <c r="BB3132" s="76"/>
      <c r="CS3132" s="58">
        <f>+AL3132+AT3132</f>
        <v>0</v>
      </c>
      <c r="CT3132" s="76">
        <f>+BA3132+BG3132+BM3132+BS3132+BY3132+CE3132+CK3132+CQ3132</f>
        <v>0</v>
      </c>
      <c r="CU3132" s="76">
        <f>+CS3132-CT3132</f>
        <v>0</v>
      </c>
      <c r="CV3132" s="81">
        <f>+AE3132-AL3132-AT3132</f>
        <v>438</v>
      </c>
    </row>
    <row r="3133" spans="1:100" s="70" customFormat="1">
      <c r="A3133" s="70" t="s">
        <v>960</v>
      </c>
      <c r="B3133" s="71">
        <v>78</v>
      </c>
      <c r="C3133" s="72" t="s">
        <v>402</v>
      </c>
      <c r="D3133" s="72" t="s">
        <v>403</v>
      </c>
      <c r="E3133" s="71"/>
      <c r="F3133" s="71"/>
      <c r="G3133" s="71" t="s">
        <v>264</v>
      </c>
      <c r="H3133" s="71">
        <v>3</v>
      </c>
      <c r="I3133" s="73">
        <v>90</v>
      </c>
      <c r="J3133" s="73">
        <v>40000</v>
      </c>
      <c r="K3133" s="72">
        <v>0</v>
      </c>
      <c r="L3133" s="72" t="s">
        <v>41</v>
      </c>
      <c r="M3133" s="92" t="s">
        <v>14</v>
      </c>
      <c r="N3133" s="70">
        <v>43062349</v>
      </c>
      <c r="O3133" s="70" t="s">
        <v>961</v>
      </c>
      <c r="Q3133" s="89"/>
      <c r="S3133" s="70" t="s">
        <v>465</v>
      </c>
      <c r="T3133" s="71" t="s">
        <v>264</v>
      </c>
      <c r="U3133" s="71">
        <v>3</v>
      </c>
      <c r="V3133" s="71">
        <v>90</v>
      </c>
      <c r="W3133" s="87" t="s">
        <v>1017</v>
      </c>
      <c r="X3133" s="78">
        <v>45720</v>
      </c>
      <c r="Y3133" s="78">
        <v>45720</v>
      </c>
      <c r="Z3133" s="69" t="s">
        <v>1080</v>
      </c>
      <c r="AA3133" s="319">
        <v>40000</v>
      </c>
      <c r="AB3133" s="70">
        <v>84</v>
      </c>
      <c r="AC3133" s="70">
        <v>16</v>
      </c>
      <c r="AD3133" s="78">
        <v>46264</v>
      </c>
      <c r="AE3133" s="115">
        <v>438</v>
      </c>
      <c r="AF3133" s="115"/>
      <c r="AL3133" s="76"/>
      <c r="AM3133" s="76"/>
      <c r="AN3133" s="76"/>
      <c r="AO3133" s="76"/>
      <c r="AP3133" s="76"/>
      <c r="AQ3133" s="76"/>
      <c r="AR3133" s="76"/>
      <c r="AS3133" s="76"/>
      <c r="AT3133" s="76"/>
      <c r="AU3133" s="76"/>
      <c r="AV3133" s="76"/>
      <c r="BA3133" s="76"/>
      <c r="BB3133" s="76"/>
      <c r="CS3133" s="58">
        <f>+AL3133+AT3133</f>
        <v>0</v>
      </c>
      <c r="CT3133" s="76">
        <f>+BA3133+BG3133+BM3133+BS3133+BY3133+CE3133+CK3133+CQ3133</f>
        <v>0</v>
      </c>
      <c r="CU3133" s="76">
        <f>+CS3133-CT3133</f>
        <v>0</v>
      </c>
      <c r="CV3133" s="81">
        <f>+AE3133-AL3133-AT3133</f>
        <v>438</v>
      </c>
    </row>
    <row r="3134" spans="1:100" s="70" customFormat="1">
      <c r="A3134" s="70" t="s">
        <v>960</v>
      </c>
      <c r="B3134" s="71">
        <v>78</v>
      </c>
      <c r="C3134" s="72" t="s">
        <v>402</v>
      </c>
      <c r="D3134" s="72" t="s">
        <v>403</v>
      </c>
      <c r="E3134" s="71"/>
      <c r="F3134" s="71"/>
      <c r="G3134" s="71" t="s">
        <v>264</v>
      </c>
      <c r="H3134" s="71">
        <v>3</v>
      </c>
      <c r="I3134" s="73">
        <v>90</v>
      </c>
      <c r="J3134" s="73">
        <v>40000</v>
      </c>
      <c r="K3134" s="72">
        <v>0</v>
      </c>
      <c r="L3134" s="72" t="s">
        <v>41</v>
      </c>
      <c r="M3134" s="92" t="s">
        <v>14</v>
      </c>
      <c r="N3134" s="70">
        <v>43062349</v>
      </c>
      <c r="O3134" s="70" t="s">
        <v>961</v>
      </c>
      <c r="Q3134" s="89"/>
      <c r="S3134" s="70" t="s">
        <v>465</v>
      </c>
      <c r="T3134" s="71" t="s">
        <v>264</v>
      </c>
      <c r="U3134" s="71">
        <v>3</v>
      </c>
      <c r="V3134" s="71">
        <v>90</v>
      </c>
      <c r="W3134" s="87" t="s">
        <v>1017</v>
      </c>
      <c r="X3134" s="78">
        <v>45720</v>
      </c>
      <c r="Y3134" s="78">
        <v>45720</v>
      </c>
      <c r="Z3134" s="69" t="s">
        <v>1080</v>
      </c>
      <c r="AA3134" s="319">
        <v>40000</v>
      </c>
      <c r="AB3134" s="70">
        <v>84</v>
      </c>
      <c r="AC3134" s="70">
        <v>17</v>
      </c>
      <c r="AD3134" s="78">
        <v>46295</v>
      </c>
      <c r="AE3134" s="115">
        <v>438</v>
      </c>
      <c r="AF3134" s="115"/>
      <c r="AL3134" s="76"/>
      <c r="AM3134" s="76"/>
      <c r="AN3134" s="76"/>
      <c r="AO3134" s="76"/>
      <c r="AP3134" s="76"/>
      <c r="AQ3134" s="76"/>
      <c r="AR3134" s="76"/>
      <c r="AS3134" s="76"/>
      <c r="AT3134" s="76"/>
      <c r="AU3134" s="76"/>
      <c r="AV3134" s="76"/>
      <c r="BA3134" s="76"/>
      <c r="BB3134" s="76"/>
      <c r="CS3134" s="58">
        <f>+AL3134+AT3134</f>
        <v>0</v>
      </c>
      <c r="CT3134" s="76">
        <f>+BA3134+BG3134+BM3134+BS3134+BY3134+CE3134+CK3134+CQ3134</f>
        <v>0</v>
      </c>
      <c r="CU3134" s="76">
        <f>+CS3134-CT3134</f>
        <v>0</v>
      </c>
      <c r="CV3134" s="81">
        <f>+AE3134-AL3134-AT3134</f>
        <v>438</v>
      </c>
    </row>
    <row r="3135" spans="1:100" s="70" customFormat="1" ht="12.75">
      <c r="A3135" s="70" t="s">
        <v>960</v>
      </c>
      <c r="B3135" s="71">
        <v>78</v>
      </c>
      <c r="C3135" s="72" t="s">
        <v>402</v>
      </c>
      <c r="D3135" s="72" t="s">
        <v>403</v>
      </c>
      <c r="E3135" s="71"/>
      <c r="F3135" s="71"/>
      <c r="G3135" s="71" t="s">
        <v>264</v>
      </c>
      <c r="H3135" s="71">
        <v>3</v>
      </c>
      <c r="I3135" s="73">
        <v>90</v>
      </c>
      <c r="J3135" s="73">
        <v>40000</v>
      </c>
      <c r="K3135" s="72">
        <v>0</v>
      </c>
      <c r="L3135" s="72" t="s">
        <v>41</v>
      </c>
      <c r="M3135" s="92" t="s">
        <v>14</v>
      </c>
      <c r="N3135" s="70">
        <v>43062349</v>
      </c>
      <c r="O3135" s="70" t="s">
        <v>961</v>
      </c>
      <c r="Q3135" s="89"/>
      <c r="S3135" s="70" t="s">
        <v>465</v>
      </c>
      <c r="T3135" s="71" t="s">
        <v>264</v>
      </c>
      <c r="U3135" s="71">
        <v>3</v>
      </c>
      <c r="V3135" s="71">
        <v>90</v>
      </c>
      <c r="W3135" s="87" t="s">
        <v>1017</v>
      </c>
      <c r="X3135" s="78">
        <v>45720</v>
      </c>
      <c r="Y3135" s="78">
        <v>45720</v>
      </c>
      <c r="Z3135" s="69" t="s">
        <v>1080</v>
      </c>
      <c r="AA3135" s="319">
        <v>40000</v>
      </c>
      <c r="AB3135" s="70">
        <v>84</v>
      </c>
      <c r="AC3135" s="70">
        <v>18</v>
      </c>
      <c r="AD3135" s="78">
        <v>46325</v>
      </c>
      <c r="AE3135" s="115">
        <v>438</v>
      </c>
      <c r="AF3135" s="115"/>
      <c r="AL3135" s="76"/>
      <c r="AM3135" s="76"/>
      <c r="AN3135" s="76"/>
      <c r="AO3135" s="76"/>
      <c r="AP3135" s="76"/>
      <c r="AQ3135" s="76"/>
      <c r="AR3135" s="76"/>
      <c r="AS3135" s="76"/>
      <c r="AT3135" s="76"/>
      <c r="AU3135" s="76"/>
      <c r="AV3135" s="76"/>
      <c r="AW3135" s="166"/>
      <c r="AX3135" s="167"/>
      <c r="AY3135" s="168"/>
      <c r="BA3135" s="76"/>
      <c r="BB3135" s="76"/>
      <c r="CS3135" s="58">
        <f>+AL3135+AT3135</f>
        <v>0</v>
      </c>
      <c r="CT3135" s="76">
        <f>+BA3135+BG3135+BM3135+BS3135+BY3135+CE3135+CK3135+CQ3135</f>
        <v>0</v>
      </c>
      <c r="CU3135" s="76">
        <f>+CS3135-CT3135</f>
        <v>0</v>
      </c>
      <c r="CV3135" s="81">
        <f>+AE3135-AL3135-AT3135</f>
        <v>438</v>
      </c>
    </row>
    <row r="3136" spans="1:100" s="70" customFormat="1">
      <c r="A3136" s="70" t="s">
        <v>960</v>
      </c>
      <c r="B3136" s="71">
        <v>78</v>
      </c>
      <c r="C3136" s="72" t="s">
        <v>402</v>
      </c>
      <c r="D3136" s="72" t="s">
        <v>403</v>
      </c>
      <c r="E3136" s="71"/>
      <c r="F3136" s="71"/>
      <c r="G3136" s="71" t="s">
        <v>264</v>
      </c>
      <c r="H3136" s="71">
        <v>3</v>
      </c>
      <c r="I3136" s="73">
        <v>90</v>
      </c>
      <c r="J3136" s="73">
        <v>40000</v>
      </c>
      <c r="K3136" s="72">
        <v>0</v>
      </c>
      <c r="L3136" s="72" t="s">
        <v>41</v>
      </c>
      <c r="M3136" s="92" t="s">
        <v>14</v>
      </c>
      <c r="N3136" s="70">
        <v>43062349</v>
      </c>
      <c r="O3136" s="70" t="s">
        <v>961</v>
      </c>
      <c r="Q3136" s="89"/>
      <c r="S3136" s="70" t="s">
        <v>465</v>
      </c>
      <c r="T3136" s="71" t="s">
        <v>264</v>
      </c>
      <c r="U3136" s="71">
        <v>3</v>
      </c>
      <c r="V3136" s="71">
        <v>90</v>
      </c>
      <c r="W3136" s="87" t="s">
        <v>1017</v>
      </c>
      <c r="X3136" s="78">
        <v>45720</v>
      </c>
      <c r="Y3136" s="78">
        <v>45720</v>
      </c>
      <c r="Z3136" s="69" t="s">
        <v>1080</v>
      </c>
      <c r="AA3136" s="319">
        <v>40000</v>
      </c>
      <c r="AB3136" s="70">
        <v>84</v>
      </c>
      <c r="AC3136" s="70">
        <v>19</v>
      </c>
      <c r="AD3136" s="78">
        <v>46356</v>
      </c>
      <c r="AE3136" s="115">
        <v>438</v>
      </c>
      <c r="AF3136" s="115"/>
      <c r="AL3136" s="76"/>
      <c r="AM3136" s="76"/>
      <c r="AN3136" s="76"/>
      <c r="AO3136" s="76"/>
      <c r="AP3136" s="76"/>
      <c r="AQ3136" s="76"/>
      <c r="AR3136" s="76"/>
      <c r="AS3136" s="76"/>
      <c r="AT3136" s="76"/>
      <c r="AU3136" s="76"/>
      <c r="AV3136" s="76"/>
      <c r="BA3136" s="76"/>
      <c r="BB3136" s="76"/>
      <c r="CS3136" s="58">
        <f>+AL3136+AT3136</f>
        <v>0</v>
      </c>
      <c r="CT3136" s="76">
        <f>+BA3136+BG3136+BM3136+BS3136+BY3136+CE3136+CK3136+CQ3136</f>
        <v>0</v>
      </c>
      <c r="CU3136" s="76">
        <f>+CS3136-CT3136</f>
        <v>0</v>
      </c>
      <c r="CV3136" s="81">
        <f>+AE3136-AL3136-AT3136</f>
        <v>438</v>
      </c>
    </row>
    <row r="3137" spans="1:100" s="70" customFormat="1">
      <c r="A3137" s="70" t="s">
        <v>960</v>
      </c>
      <c r="B3137" s="71">
        <v>78</v>
      </c>
      <c r="C3137" s="72" t="s">
        <v>402</v>
      </c>
      <c r="D3137" s="72" t="s">
        <v>403</v>
      </c>
      <c r="E3137" s="71"/>
      <c r="F3137" s="71"/>
      <c r="G3137" s="71" t="s">
        <v>264</v>
      </c>
      <c r="H3137" s="71">
        <v>3</v>
      </c>
      <c r="I3137" s="73">
        <v>90</v>
      </c>
      <c r="J3137" s="73">
        <v>40000</v>
      </c>
      <c r="K3137" s="72">
        <v>0</v>
      </c>
      <c r="L3137" s="72" t="s">
        <v>41</v>
      </c>
      <c r="M3137" s="92" t="s">
        <v>14</v>
      </c>
      <c r="N3137" s="70">
        <v>43062349</v>
      </c>
      <c r="O3137" s="70" t="s">
        <v>961</v>
      </c>
      <c r="Q3137" s="89"/>
      <c r="S3137" s="70" t="s">
        <v>465</v>
      </c>
      <c r="T3137" s="71" t="s">
        <v>264</v>
      </c>
      <c r="U3137" s="71">
        <v>3</v>
      </c>
      <c r="V3137" s="71">
        <v>90</v>
      </c>
      <c r="W3137" s="87" t="s">
        <v>1017</v>
      </c>
      <c r="X3137" s="78">
        <v>45720</v>
      </c>
      <c r="Y3137" s="78">
        <v>45720</v>
      </c>
      <c r="Z3137" s="69" t="s">
        <v>1080</v>
      </c>
      <c r="AA3137" s="319">
        <v>40000</v>
      </c>
      <c r="AB3137" s="70">
        <v>84</v>
      </c>
      <c r="AC3137" s="70">
        <v>20</v>
      </c>
      <c r="AD3137" s="78">
        <v>46386</v>
      </c>
      <c r="AE3137" s="115">
        <v>438</v>
      </c>
      <c r="AF3137" s="115"/>
      <c r="AL3137" s="76"/>
      <c r="AM3137" s="76"/>
      <c r="AN3137" s="76"/>
      <c r="AO3137" s="76"/>
      <c r="AP3137" s="76"/>
      <c r="AQ3137" s="76"/>
      <c r="AR3137" s="76"/>
      <c r="AS3137" s="76"/>
      <c r="AT3137" s="76"/>
      <c r="AU3137" s="76"/>
      <c r="AV3137" s="76"/>
      <c r="BA3137" s="76"/>
      <c r="BB3137" s="76"/>
      <c r="CS3137" s="58">
        <f>+AL3137+AT3137</f>
        <v>0</v>
      </c>
      <c r="CT3137" s="76">
        <f>+BA3137+BG3137+BM3137+BS3137+BY3137+CE3137+CK3137+CQ3137</f>
        <v>0</v>
      </c>
      <c r="CU3137" s="76">
        <f>+CS3137-CT3137</f>
        <v>0</v>
      </c>
      <c r="CV3137" s="81">
        <f>+AE3137-AL3137-AT3137</f>
        <v>438</v>
      </c>
    </row>
    <row r="3138" spans="1:100" s="70" customFormat="1">
      <c r="A3138" s="70" t="s">
        <v>960</v>
      </c>
      <c r="B3138" s="71">
        <v>78</v>
      </c>
      <c r="C3138" s="72" t="s">
        <v>402</v>
      </c>
      <c r="D3138" s="72" t="s">
        <v>403</v>
      </c>
      <c r="E3138" s="71"/>
      <c r="F3138" s="71"/>
      <c r="G3138" s="71" t="s">
        <v>264</v>
      </c>
      <c r="H3138" s="71">
        <v>3</v>
      </c>
      <c r="I3138" s="73">
        <v>90</v>
      </c>
      <c r="J3138" s="73">
        <v>40000</v>
      </c>
      <c r="K3138" s="72">
        <v>0</v>
      </c>
      <c r="L3138" s="72" t="s">
        <v>41</v>
      </c>
      <c r="M3138" s="92" t="s">
        <v>14</v>
      </c>
      <c r="N3138" s="70">
        <v>43062349</v>
      </c>
      <c r="O3138" s="70" t="s">
        <v>961</v>
      </c>
      <c r="Q3138" s="89"/>
      <c r="S3138" s="70" t="s">
        <v>465</v>
      </c>
      <c r="T3138" s="71" t="s">
        <v>264</v>
      </c>
      <c r="U3138" s="71">
        <v>3</v>
      </c>
      <c r="V3138" s="71">
        <v>90</v>
      </c>
      <c r="W3138" s="87" t="s">
        <v>1017</v>
      </c>
      <c r="X3138" s="78">
        <v>45720</v>
      </c>
      <c r="Y3138" s="78">
        <v>45720</v>
      </c>
      <c r="Z3138" s="69" t="s">
        <v>1080</v>
      </c>
      <c r="AA3138" s="319">
        <v>40000</v>
      </c>
      <c r="AB3138" s="70">
        <v>84</v>
      </c>
      <c r="AC3138" s="70">
        <v>21</v>
      </c>
      <c r="AD3138" s="78">
        <v>46417</v>
      </c>
      <c r="AE3138" s="115">
        <v>438</v>
      </c>
      <c r="AF3138" s="115"/>
      <c r="AL3138" s="76"/>
      <c r="AM3138" s="76"/>
      <c r="AN3138" s="76"/>
      <c r="AO3138" s="76"/>
      <c r="AP3138" s="76"/>
      <c r="AQ3138" s="76"/>
      <c r="AR3138" s="76"/>
      <c r="AS3138" s="76"/>
      <c r="AT3138" s="76"/>
      <c r="AU3138" s="76"/>
      <c r="AV3138" s="76"/>
      <c r="BA3138" s="76"/>
      <c r="BB3138" s="76"/>
      <c r="CS3138" s="58">
        <f>+AL3138+AT3138</f>
        <v>0</v>
      </c>
      <c r="CT3138" s="76">
        <f>+BA3138+BG3138+BM3138+BS3138+BY3138+CE3138+CK3138+CQ3138</f>
        <v>0</v>
      </c>
      <c r="CU3138" s="76">
        <f>+CS3138-CT3138</f>
        <v>0</v>
      </c>
      <c r="CV3138" s="81">
        <f>+AE3138-AL3138-AT3138</f>
        <v>438</v>
      </c>
    </row>
    <row r="3139" spans="1:100" s="70" customFormat="1">
      <c r="A3139" s="70" t="s">
        <v>960</v>
      </c>
      <c r="B3139" s="71">
        <v>78</v>
      </c>
      <c r="C3139" s="72" t="s">
        <v>402</v>
      </c>
      <c r="D3139" s="72" t="s">
        <v>403</v>
      </c>
      <c r="E3139" s="71"/>
      <c r="F3139" s="71"/>
      <c r="G3139" s="71" t="s">
        <v>264</v>
      </c>
      <c r="H3139" s="71">
        <v>3</v>
      </c>
      <c r="I3139" s="73">
        <v>90</v>
      </c>
      <c r="J3139" s="73">
        <v>40000</v>
      </c>
      <c r="K3139" s="72">
        <v>0</v>
      </c>
      <c r="L3139" s="72" t="s">
        <v>41</v>
      </c>
      <c r="M3139" s="92" t="s">
        <v>14</v>
      </c>
      <c r="N3139" s="70">
        <v>43062349</v>
      </c>
      <c r="O3139" s="70" t="s">
        <v>961</v>
      </c>
      <c r="Q3139" s="89"/>
      <c r="S3139" s="70" t="s">
        <v>465</v>
      </c>
      <c r="T3139" s="71" t="s">
        <v>264</v>
      </c>
      <c r="U3139" s="71">
        <v>3</v>
      </c>
      <c r="V3139" s="71">
        <v>90</v>
      </c>
      <c r="W3139" s="87" t="s">
        <v>1017</v>
      </c>
      <c r="X3139" s="78">
        <v>45720</v>
      </c>
      <c r="Y3139" s="78">
        <v>45720</v>
      </c>
      <c r="Z3139" s="69" t="s">
        <v>1080</v>
      </c>
      <c r="AA3139" s="319">
        <v>40000</v>
      </c>
      <c r="AB3139" s="70">
        <v>84</v>
      </c>
      <c r="AC3139" s="70">
        <v>22</v>
      </c>
      <c r="AD3139" s="78">
        <v>46446</v>
      </c>
      <c r="AE3139" s="115">
        <v>438</v>
      </c>
      <c r="AF3139" s="115"/>
      <c r="AL3139" s="76"/>
      <c r="AM3139" s="76"/>
      <c r="AN3139" s="76"/>
      <c r="AO3139" s="76"/>
      <c r="AP3139" s="76"/>
      <c r="AQ3139" s="76"/>
      <c r="AR3139" s="76"/>
      <c r="AS3139" s="76"/>
      <c r="AT3139" s="76"/>
      <c r="AU3139" s="76"/>
      <c r="AV3139" s="76"/>
      <c r="BA3139" s="76"/>
      <c r="BB3139" s="76"/>
      <c r="CS3139" s="58">
        <f>+AL3139+AT3139</f>
        <v>0</v>
      </c>
      <c r="CT3139" s="76">
        <f>+BA3139+BG3139+BM3139+BS3139+BY3139+CE3139+CK3139+CQ3139</f>
        <v>0</v>
      </c>
      <c r="CU3139" s="76">
        <f>+CS3139-CT3139</f>
        <v>0</v>
      </c>
      <c r="CV3139" s="81">
        <f>+AE3139-AL3139-AT3139</f>
        <v>438</v>
      </c>
    </row>
    <row r="3140" spans="1:100" s="70" customFormat="1">
      <c r="A3140" s="70" t="s">
        <v>960</v>
      </c>
      <c r="B3140" s="71">
        <v>78</v>
      </c>
      <c r="C3140" s="72" t="s">
        <v>402</v>
      </c>
      <c r="D3140" s="72" t="s">
        <v>403</v>
      </c>
      <c r="E3140" s="71"/>
      <c r="F3140" s="71"/>
      <c r="G3140" s="71" t="s">
        <v>264</v>
      </c>
      <c r="H3140" s="71">
        <v>3</v>
      </c>
      <c r="I3140" s="73">
        <v>90</v>
      </c>
      <c r="J3140" s="73">
        <v>40000</v>
      </c>
      <c r="K3140" s="72">
        <v>0</v>
      </c>
      <c r="L3140" s="72" t="s">
        <v>41</v>
      </c>
      <c r="M3140" s="92" t="s">
        <v>14</v>
      </c>
      <c r="N3140" s="70">
        <v>43062349</v>
      </c>
      <c r="O3140" s="70" t="s">
        <v>961</v>
      </c>
      <c r="Q3140" s="89"/>
      <c r="S3140" s="70" t="s">
        <v>465</v>
      </c>
      <c r="T3140" s="71" t="s">
        <v>264</v>
      </c>
      <c r="U3140" s="71">
        <v>3</v>
      </c>
      <c r="V3140" s="71">
        <v>90</v>
      </c>
      <c r="W3140" s="87" t="s">
        <v>1017</v>
      </c>
      <c r="X3140" s="78">
        <v>45720</v>
      </c>
      <c r="Y3140" s="78">
        <v>45720</v>
      </c>
      <c r="Z3140" s="69" t="s">
        <v>1080</v>
      </c>
      <c r="AA3140" s="319">
        <v>40000</v>
      </c>
      <c r="AB3140" s="70">
        <v>84</v>
      </c>
      <c r="AC3140" s="70">
        <v>23</v>
      </c>
      <c r="AD3140" s="78">
        <v>46476</v>
      </c>
      <c r="AE3140" s="115">
        <v>438</v>
      </c>
      <c r="AF3140" s="115"/>
      <c r="AL3140" s="76"/>
      <c r="AM3140" s="76"/>
      <c r="AN3140" s="76"/>
      <c r="AO3140" s="76"/>
      <c r="AP3140" s="76"/>
      <c r="AQ3140" s="76"/>
      <c r="AR3140" s="76"/>
      <c r="AS3140" s="76"/>
      <c r="AT3140" s="76"/>
      <c r="AU3140" s="76"/>
      <c r="AV3140" s="76"/>
      <c r="BA3140" s="76"/>
      <c r="BB3140" s="76"/>
      <c r="CS3140" s="58">
        <f>+AL3140+AT3140</f>
        <v>0</v>
      </c>
      <c r="CT3140" s="76">
        <f>+BA3140+BG3140+BM3140+BS3140+BY3140+CE3140+CK3140+CQ3140</f>
        <v>0</v>
      </c>
      <c r="CU3140" s="76">
        <f>+CS3140-CT3140</f>
        <v>0</v>
      </c>
      <c r="CV3140" s="81">
        <f>+AE3140-AL3140-AT3140</f>
        <v>438</v>
      </c>
    </row>
    <row r="3141" spans="1:100" s="70" customFormat="1">
      <c r="A3141" s="70" t="s">
        <v>960</v>
      </c>
      <c r="B3141" s="71">
        <v>78</v>
      </c>
      <c r="C3141" s="72" t="s">
        <v>402</v>
      </c>
      <c r="D3141" s="72" t="s">
        <v>403</v>
      </c>
      <c r="E3141" s="71"/>
      <c r="F3141" s="71"/>
      <c r="G3141" s="71" t="s">
        <v>264</v>
      </c>
      <c r="H3141" s="71">
        <v>3</v>
      </c>
      <c r="I3141" s="73">
        <v>90</v>
      </c>
      <c r="J3141" s="73">
        <v>40000</v>
      </c>
      <c r="K3141" s="72">
        <v>0</v>
      </c>
      <c r="L3141" s="72" t="s">
        <v>41</v>
      </c>
      <c r="M3141" s="92" t="s">
        <v>14</v>
      </c>
      <c r="N3141" s="70">
        <v>43062349</v>
      </c>
      <c r="O3141" s="70" t="s">
        <v>961</v>
      </c>
      <c r="Q3141" s="89"/>
      <c r="S3141" s="70" t="s">
        <v>465</v>
      </c>
      <c r="T3141" s="71" t="s">
        <v>264</v>
      </c>
      <c r="U3141" s="71">
        <v>3</v>
      </c>
      <c r="V3141" s="71">
        <v>90</v>
      </c>
      <c r="W3141" s="87" t="s">
        <v>1017</v>
      </c>
      <c r="X3141" s="78">
        <v>45720</v>
      </c>
      <c r="Y3141" s="78">
        <v>45720</v>
      </c>
      <c r="Z3141" s="69" t="s">
        <v>1080</v>
      </c>
      <c r="AA3141" s="319">
        <v>40000</v>
      </c>
      <c r="AB3141" s="70">
        <v>84</v>
      </c>
      <c r="AC3141" s="70">
        <v>24</v>
      </c>
      <c r="AD3141" s="78">
        <v>46507</v>
      </c>
      <c r="AE3141" s="115">
        <v>438</v>
      </c>
      <c r="AF3141" s="115"/>
      <c r="AL3141" s="76"/>
      <c r="AM3141" s="76"/>
      <c r="AN3141" s="76"/>
      <c r="AO3141" s="76"/>
      <c r="AP3141" s="76"/>
      <c r="AQ3141" s="76"/>
      <c r="AR3141" s="76"/>
      <c r="AS3141" s="76"/>
      <c r="AT3141" s="76"/>
      <c r="AU3141" s="76"/>
      <c r="AV3141" s="76"/>
      <c r="BA3141" s="76"/>
      <c r="BB3141" s="76"/>
      <c r="CS3141" s="58">
        <f>+AL3141+AT3141</f>
        <v>0</v>
      </c>
      <c r="CT3141" s="76">
        <f>+BA3141+BG3141+BM3141+BS3141+BY3141+CE3141+CK3141+CQ3141</f>
        <v>0</v>
      </c>
      <c r="CU3141" s="76">
        <f>+CS3141-CT3141</f>
        <v>0</v>
      </c>
      <c r="CV3141" s="81">
        <f>+AE3141-AL3141-AT3141</f>
        <v>438</v>
      </c>
    </row>
    <row r="3142" spans="1:100" s="70" customFormat="1">
      <c r="A3142" s="70" t="s">
        <v>960</v>
      </c>
      <c r="B3142" s="71">
        <v>78</v>
      </c>
      <c r="C3142" s="72" t="s">
        <v>402</v>
      </c>
      <c r="D3142" s="72" t="s">
        <v>403</v>
      </c>
      <c r="E3142" s="71"/>
      <c r="F3142" s="71"/>
      <c r="G3142" s="71" t="s">
        <v>264</v>
      </c>
      <c r="H3142" s="71">
        <v>3</v>
      </c>
      <c r="I3142" s="73">
        <v>90</v>
      </c>
      <c r="J3142" s="73">
        <v>40000</v>
      </c>
      <c r="K3142" s="72">
        <v>0</v>
      </c>
      <c r="L3142" s="72" t="s">
        <v>41</v>
      </c>
      <c r="M3142" s="92" t="s">
        <v>14</v>
      </c>
      <c r="N3142" s="70">
        <v>43062349</v>
      </c>
      <c r="O3142" s="70" t="s">
        <v>961</v>
      </c>
      <c r="Q3142" s="89"/>
      <c r="S3142" s="70" t="s">
        <v>465</v>
      </c>
      <c r="T3142" s="71" t="s">
        <v>264</v>
      </c>
      <c r="U3142" s="71">
        <v>3</v>
      </c>
      <c r="V3142" s="71">
        <v>90</v>
      </c>
      <c r="W3142" s="87" t="s">
        <v>1017</v>
      </c>
      <c r="X3142" s="78">
        <v>45720</v>
      </c>
      <c r="Y3142" s="78">
        <v>45720</v>
      </c>
      <c r="Z3142" s="69" t="s">
        <v>1080</v>
      </c>
      <c r="AA3142" s="319">
        <v>40000</v>
      </c>
      <c r="AB3142" s="70">
        <v>84</v>
      </c>
      <c r="AC3142" s="70">
        <v>25</v>
      </c>
      <c r="AD3142" s="78">
        <v>46537</v>
      </c>
      <c r="AE3142" s="115">
        <v>438</v>
      </c>
      <c r="AF3142" s="115"/>
      <c r="AL3142" s="76"/>
      <c r="AM3142" s="76"/>
      <c r="AN3142" s="76"/>
      <c r="AO3142" s="76"/>
      <c r="AP3142" s="76"/>
      <c r="AQ3142" s="76"/>
      <c r="AR3142" s="76"/>
      <c r="AS3142" s="76"/>
      <c r="AT3142" s="76"/>
      <c r="AU3142" s="76"/>
      <c r="AV3142" s="76"/>
      <c r="BA3142" s="76"/>
      <c r="BB3142" s="76"/>
      <c r="CS3142" s="58">
        <f>+AL3142+AT3142</f>
        <v>0</v>
      </c>
      <c r="CT3142" s="76">
        <f>+BA3142+BG3142+BM3142+BS3142+BY3142+CE3142+CK3142+CQ3142</f>
        <v>0</v>
      </c>
      <c r="CU3142" s="76">
        <f>+CS3142-CT3142</f>
        <v>0</v>
      </c>
      <c r="CV3142" s="81">
        <f>+AE3142-AL3142-AT3142</f>
        <v>438</v>
      </c>
    </row>
    <row r="3143" spans="1:100" s="70" customFormat="1">
      <c r="A3143" s="70" t="s">
        <v>960</v>
      </c>
      <c r="B3143" s="71">
        <v>78</v>
      </c>
      <c r="C3143" s="72" t="s">
        <v>402</v>
      </c>
      <c r="D3143" s="72" t="s">
        <v>403</v>
      </c>
      <c r="E3143" s="71"/>
      <c r="F3143" s="71"/>
      <c r="G3143" s="71" t="s">
        <v>264</v>
      </c>
      <c r="H3143" s="71">
        <v>3</v>
      </c>
      <c r="I3143" s="73">
        <v>90</v>
      </c>
      <c r="J3143" s="73">
        <v>40000</v>
      </c>
      <c r="K3143" s="72">
        <v>0</v>
      </c>
      <c r="L3143" s="72" t="s">
        <v>41</v>
      </c>
      <c r="M3143" s="92" t="s">
        <v>14</v>
      </c>
      <c r="N3143" s="70">
        <v>43062349</v>
      </c>
      <c r="O3143" s="70" t="s">
        <v>961</v>
      </c>
      <c r="Q3143" s="89"/>
      <c r="S3143" s="70" t="s">
        <v>465</v>
      </c>
      <c r="T3143" s="71" t="s">
        <v>264</v>
      </c>
      <c r="U3143" s="71">
        <v>3</v>
      </c>
      <c r="V3143" s="71">
        <v>90</v>
      </c>
      <c r="W3143" s="87" t="s">
        <v>1017</v>
      </c>
      <c r="X3143" s="78">
        <v>45720</v>
      </c>
      <c r="Y3143" s="78">
        <v>45720</v>
      </c>
      <c r="Z3143" s="69" t="s">
        <v>1080</v>
      </c>
      <c r="AA3143" s="319">
        <v>40000</v>
      </c>
      <c r="AB3143" s="70">
        <v>84</v>
      </c>
      <c r="AC3143" s="70">
        <v>26</v>
      </c>
      <c r="AD3143" s="78">
        <v>46568</v>
      </c>
      <c r="AE3143" s="115">
        <v>438</v>
      </c>
      <c r="AF3143" s="115"/>
      <c r="AL3143" s="76"/>
      <c r="AM3143" s="76"/>
      <c r="AN3143" s="76"/>
      <c r="AO3143" s="76"/>
      <c r="AP3143" s="76"/>
      <c r="AQ3143" s="76"/>
      <c r="AR3143" s="76"/>
      <c r="AS3143" s="76"/>
      <c r="AT3143" s="76"/>
      <c r="AU3143" s="76"/>
      <c r="AV3143" s="76"/>
      <c r="BA3143" s="76"/>
      <c r="BB3143" s="76"/>
      <c r="CS3143" s="58">
        <f>+AL3143+AT3143</f>
        <v>0</v>
      </c>
      <c r="CT3143" s="76">
        <f>+BA3143+BG3143+BM3143+BS3143+BY3143+CE3143+CK3143+CQ3143</f>
        <v>0</v>
      </c>
      <c r="CU3143" s="76">
        <f>+CS3143-CT3143</f>
        <v>0</v>
      </c>
      <c r="CV3143" s="81">
        <f>+AE3143-AL3143-AT3143</f>
        <v>438</v>
      </c>
    </row>
    <row r="3144" spans="1:100" s="70" customFormat="1">
      <c r="A3144" s="70" t="s">
        <v>960</v>
      </c>
      <c r="B3144" s="71">
        <v>78</v>
      </c>
      <c r="C3144" s="72" t="s">
        <v>402</v>
      </c>
      <c r="D3144" s="72" t="s">
        <v>403</v>
      </c>
      <c r="E3144" s="71"/>
      <c r="F3144" s="71"/>
      <c r="G3144" s="71" t="s">
        <v>264</v>
      </c>
      <c r="H3144" s="71">
        <v>3</v>
      </c>
      <c r="I3144" s="73">
        <v>90</v>
      </c>
      <c r="J3144" s="73">
        <v>40000</v>
      </c>
      <c r="K3144" s="72">
        <v>0</v>
      </c>
      <c r="L3144" s="72" t="s">
        <v>41</v>
      </c>
      <c r="M3144" s="92" t="s">
        <v>14</v>
      </c>
      <c r="N3144" s="70">
        <v>43062349</v>
      </c>
      <c r="O3144" s="70" t="s">
        <v>961</v>
      </c>
      <c r="Q3144" s="89"/>
      <c r="S3144" s="70" t="s">
        <v>465</v>
      </c>
      <c r="T3144" s="71" t="s">
        <v>264</v>
      </c>
      <c r="U3144" s="71">
        <v>3</v>
      </c>
      <c r="V3144" s="71">
        <v>90</v>
      </c>
      <c r="W3144" s="87" t="s">
        <v>1017</v>
      </c>
      <c r="X3144" s="78">
        <v>45720</v>
      </c>
      <c r="Y3144" s="78">
        <v>45720</v>
      </c>
      <c r="Z3144" s="69" t="s">
        <v>1080</v>
      </c>
      <c r="AA3144" s="319">
        <v>40000</v>
      </c>
      <c r="AB3144" s="70">
        <v>84</v>
      </c>
      <c r="AC3144" s="70">
        <v>27</v>
      </c>
      <c r="AD3144" s="78">
        <v>46598</v>
      </c>
      <c r="AE3144" s="115">
        <v>438</v>
      </c>
      <c r="AF3144" s="115"/>
      <c r="AL3144" s="76"/>
      <c r="AM3144" s="76"/>
      <c r="AN3144" s="76"/>
      <c r="AO3144" s="76"/>
      <c r="AP3144" s="76"/>
      <c r="AQ3144" s="76"/>
      <c r="AR3144" s="76"/>
      <c r="AS3144" s="76"/>
      <c r="AT3144" s="76"/>
      <c r="AU3144" s="76"/>
      <c r="AV3144" s="76"/>
      <c r="BA3144" s="76"/>
      <c r="BB3144" s="76"/>
      <c r="CS3144" s="58">
        <f>+AL3144+AT3144</f>
        <v>0</v>
      </c>
      <c r="CT3144" s="76">
        <f>+BA3144+BG3144+BM3144+BS3144+BY3144+CE3144+CK3144+CQ3144</f>
        <v>0</v>
      </c>
      <c r="CU3144" s="76">
        <f>+CS3144-CT3144</f>
        <v>0</v>
      </c>
      <c r="CV3144" s="81">
        <f>+AE3144-AL3144-AT3144</f>
        <v>438</v>
      </c>
    </row>
    <row r="3145" spans="1:100" s="70" customFormat="1">
      <c r="A3145" s="70" t="s">
        <v>960</v>
      </c>
      <c r="B3145" s="71">
        <v>78</v>
      </c>
      <c r="C3145" s="72" t="s">
        <v>402</v>
      </c>
      <c r="D3145" s="72" t="s">
        <v>403</v>
      </c>
      <c r="E3145" s="71"/>
      <c r="F3145" s="71"/>
      <c r="G3145" s="71" t="s">
        <v>264</v>
      </c>
      <c r="H3145" s="71">
        <v>3</v>
      </c>
      <c r="I3145" s="73">
        <v>90</v>
      </c>
      <c r="J3145" s="73">
        <v>40000</v>
      </c>
      <c r="K3145" s="72">
        <v>0</v>
      </c>
      <c r="L3145" s="72" t="s">
        <v>41</v>
      </c>
      <c r="M3145" s="92" t="s">
        <v>14</v>
      </c>
      <c r="N3145" s="70">
        <v>43062349</v>
      </c>
      <c r="O3145" s="70" t="s">
        <v>961</v>
      </c>
      <c r="Q3145" s="89"/>
      <c r="S3145" s="70" t="s">
        <v>465</v>
      </c>
      <c r="T3145" s="71" t="s">
        <v>264</v>
      </c>
      <c r="U3145" s="71">
        <v>3</v>
      </c>
      <c r="V3145" s="71">
        <v>90</v>
      </c>
      <c r="W3145" s="87" t="s">
        <v>1017</v>
      </c>
      <c r="X3145" s="78">
        <v>45720</v>
      </c>
      <c r="Y3145" s="78">
        <v>45720</v>
      </c>
      <c r="Z3145" s="69" t="s">
        <v>1080</v>
      </c>
      <c r="AA3145" s="319">
        <v>40000</v>
      </c>
      <c r="AB3145" s="70">
        <v>84</v>
      </c>
      <c r="AC3145" s="70">
        <v>28</v>
      </c>
      <c r="AD3145" s="78">
        <v>46629</v>
      </c>
      <c r="AE3145" s="115">
        <v>438</v>
      </c>
      <c r="AF3145" s="115"/>
      <c r="AL3145" s="76"/>
      <c r="AM3145" s="76"/>
      <c r="AN3145" s="76"/>
      <c r="AO3145" s="76"/>
      <c r="AP3145" s="76"/>
      <c r="AQ3145" s="76"/>
      <c r="AR3145" s="76"/>
      <c r="AS3145" s="76"/>
      <c r="AT3145" s="76"/>
      <c r="AU3145" s="76"/>
      <c r="AV3145" s="76"/>
      <c r="BA3145" s="76"/>
      <c r="BB3145" s="76"/>
      <c r="CS3145" s="58">
        <f>+AL3145+AT3145</f>
        <v>0</v>
      </c>
      <c r="CT3145" s="76">
        <f>+BA3145+BG3145+BM3145+BS3145+BY3145+CE3145+CK3145+CQ3145</f>
        <v>0</v>
      </c>
      <c r="CU3145" s="76">
        <f>+CS3145-CT3145</f>
        <v>0</v>
      </c>
      <c r="CV3145" s="81">
        <f>+AE3145-AL3145-AT3145</f>
        <v>438</v>
      </c>
    </row>
    <row r="3146" spans="1:100" s="70" customFormat="1">
      <c r="A3146" s="70" t="s">
        <v>960</v>
      </c>
      <c r="B3146" s="71">
        <v>78</v>
      </c>
      <c r="C3146" s="72" t="s">
        <v>402</v>
      </c>
      <c r="D3146" s="72" t="s">
        <v>403</v>
      </c>
      <c r="E3146" s="71"/>
      <c r="F3146" s="71"/>
      <c r="G3146" s="71" t="s">
        <v>264</v>
      </c>
      <c r="H3146" s="71">
        <v>3</v>
      </c>
      <c r="I3146" s="73">
        <v>90</v>
      </c>
      <c r="J3146" s="73">
        <v>40000</v>
      </c>
      <c r="K3146" s="72">
        <v>0</v>
      </c>
      <c r="L3146" s="72" t="s">
        <v>41</v>
      </c>
      <c r="M3146" s="92" t="s">
        <v>14</v>
      </c>
      <c r="N3146" s="70">
        <v>43062349</v>
      </c>
      <c r="O3146" s="70" t="s">
        <v>961</v>
      </c>
      <c r="Q3146" s="89"/>
      <c r="S3146" s="70" t="s">
        <v>465</v>
      </c>
      <c r="T3146" s="71" t="s">
        <v>264</v>
      </c>
      <c r="U3146" s="71">
        <v>3</v>
      </c>
      <c r="V3146" s="71">
        <v>90</v>
      </c>
      <c r="W3146" s="87" t="s">
        <v>1017</v>
      </c>
      <c r="X3146" s="78">
        <v>45720</v>
      </c>
      <c r="Y3146" s="78">
        <v>45720</v>
      </c>
      <c r="Z3146" s="69" t="s">
        <v>1080</v>
      </c>
      <c r="AA3146" s="319">
        <v>40000</v>
      </c>
      <c r="AB3146" s="70">
        <v>84</v>
      </c>
      <c r="AC3146" s="70">
        <v>29</v>
      </c>
      <c r="AD3146" s="78">
        <v>46660</v>
      </c>
      <c r="AE3146" s="115">
        <v>438</v>
      </c>
      <c r="AF3146" s="115"/>
      <c r="AL3146" s="76"/>
      <c r="AM3146" s="76"/>
      <c r="AN3146" s="76"/>
      <c r="AO3146" s="76"/>
      <c r="AP3146" s="76"/>
      <c r="AQ3146" s="76"/>
      <c r="AR3146" s="76"/>
      <c r="AS3146" s="76"/>
      <c r="AT3146" s="76"/>
      <c r="AU3146" s="76"/>
      <c r="AV3146" s="76"/>
      <c r="BA3146" s="76"/>
      <c r="BB3146" s="76"/>
      <c r="CS3146" s="58">
        <f>+AL3146+AT3146</f>
        <v>0</v>
      </c>
      <c r="CT3146" s="76">
        <f>+BA3146+BG3146+BM3146+BS3146+BY3146+CE3146+CK3146+CQ3146</f>
        <v>0</v>
      </c>
      <c r="CU3146" s="76">
        <f>+CS3146-CT3146</f>
        <v>0</v>
      </c>
      <c r="CV3146" s="81">
        <f>+AE3146-AL3146-AT3146</f>
        <v>438</v>
      </c>
    </row>
    <row r="3147" spans="1:100" s="70" customFormat="1">
      <c r="A3147" s="70" t="s">
        <v>960</v>
      </c>
      <c r="B3147" s="71">
        <v>78</v>
      </c>
      <c r="C3147" s="72" t="s">
        <v>402</v>
      </c>
      <c r="D3147" s="72" t="s">
        <v>403</v>
      </c>
      <c r="E3147" s="71"/>
      <c r="F3147" s="71"/>
      <c r="G3147" s="71" t="s">
        <v>264</v>
      </c>
      <c r="H3147" s="71">
        <v>3</v>
      </c>
      <c r="I3147" s="73">
        <v>90</v>
      </c>
      <c r="J3147" s="73">
        <v>40000</v>
      </c>
      <c r="K3147" s="72">
        <v>0</v>
      </c>
      <c r="L3147" s="72" t="s">
        <v>41</v>
      </c>
      <c r="M3147" s="92" t="s">
        <v>14</v>
      </c>
      <c r="N3147" s="70">
        <v>43062349</v>
      </c>
      <c r="O3147" s="70" t="s">
        <v>961</v>
      </c>
      <c r="Q3147" s="89"/>
      <c r="S3147" s="70" t="s">
        <v>465</v>
      </c>
      <c r="T3147" s="71" t="s">
        <v>264</v>
      </c>
      <c r="U3147" s="71">
        <v>3</v>
      </c>
      <c r="V3147" s="71">
        <v>90</v>
      </c>
      <c r="W3147" s="87" t="s">
        <v>1017</v>
      </c>
      <c r="X3147" s="78">
        <v>45720</v>
      </c>
      <c r="Y3147" s="78">
        <v>45720</v>
      </c>
      <c r="Z3147" s="69" t="s">
        <v>1080</v>
      </c>
      <c r="AA3147" s="319">
        <v>40000</v>
      </c>
      <c r="AB3147" s="70">
        <v>84</v>
      </c>
      <c r="AC3147" s="70">
        <v>30</v>
      </c>
      <c r="AD3147" s="78">
        <v>46690</v>
      </c>
      <c r="AE3147" s="115">
        <v>438</v>
      </c>
      <c r="AF3147" s="115"/>
      <c r="AL3147" s="76"/>
      <c r="AM3147" s="76"/>
      <c r="AN3147" s="76"/>
      <c r="AO3147" s="76"/>
      <c r="AP3147" s="76"/>
      <c r="AQ3147" s="76"/>
      <c r="AR3147" s="76"/>
      <c r="AS3147" s="76"/>
      <c r="AT3147" s="76"/>
      <c r="AU3147" s="76"/>
      <c r="AV3147" s="76"/>
      <c r="BA3147" s="76"/>
      <c r="BB3147" s="76"/>
      <c r="CS3147" s="58">
        <f>+AL3147+AT3147</f>
        <v>0</v>
      </c>
      <c r="CT3147" s="76">
        <f>+BA3147+BG3147+BM3147+BS3147+BY3147+CE3147+CK3147+CQ3147</f>
        <v>0</v>
      </c>
      <c r="CU3147" s="76">
        <f>+CS3147-CT3147</f>
        <v>0</v>
      </c>
      <c r="CV3147" s="81">
        <f>+AE3147-AL3147-AT3147</f>
        <v>438</v>
      </c>
    </row>
    <row r="3148" spans="1:100" s="70" customFormat="1">
      <c r="A3148" s="70" t="s">
        <v>960</v>
      </c>
      <c r="B3148" s="71">
        <v>78</v>
      </c>
      <c r="C3148" s="72" t="s">
        <v>402</v>
      </c>
      <c r="D3148" s="72" t="s">
        <v>403</v>
      </c>
      <c r="E3148" s="71"/>
      <c r="F3148" s="71"/>
      <c r="G3148" s="71" t="s">
        <v>264</v>
      </c>
      <c r="H3148" s="71">
        <v>3</v>
      </c>
      <c r="I3148" s="73">
        <v>90</v>
      </c>
      <c r="J3148" s="73">
        <v>40000</v>
      </c>
      <c r="K3148" s="72">
        <v>0</v>
      </c>
      <c r="L3148" s="72" t="s">
        <v>41</v>
      </c>
      <c r="M3148" s="92" t="s">
        <v>14</v>
      </c>
      <c r="N3148" s="70">
        <v>43062349</v>
      </c>
      <c r="O3148" s="70" t="s">
        <v>961</v>
      </c>
      <c r="Q3148" s="89"/>
      <c r="S3148" s="70" t="s">
        <v>465</v>
      </c>
      <c r="T3148" s="71" t="s">
        <v>264</v>
      </c>
      <c r="U3148" s="71">
        <v>3</v>
      </c>
      <c r="V3148" s="71">
        <v>90</v>
      </c>
      <c r="W3148" s="87" t="s">
        <v>1017</v>
      </c>
      <c r="X3148" s="78">
        <v>45720</v>
      </c>
      <c r="Y3148" s="78">
        <v>45720</v>
      </c>
      <c r="Z3148" s="69" t="s">
        <v>1080</v>
      </c>
      <c r="AA3148" s="319">
        <v>40000</v>
      </c>
      <c r="AB3148" s="70">
        <v>84</v>
      </c>
      <c r="AC3148" s="70">
        <v>31</v>
      </c>
      <c r="AD3148" s="78">
        <v>46721</v>
      </c>
      <c r="AE3148" s="115">
        <v>438</v>
      </c>
      <c r="AF3148" s="115"/>
      <c r="AL3148" s="76"/>
      <c r="AM3148" s="76"/>
      <c r="AN3148" s="76"/>
      <c r="AO3148" s="76"/>
      <c r="AP3148" s="76"/>
      <c r="AQ3148" s="76"/>
      <c r="AR3148" s="76"/>
      <c r="AS3148" s="76"/>
      <c r="AT3148" s="76"/>
      <c r="AU3148" s="76"/>
      <c r="AV3148" s="76"/>
      <c r="BA3148" s="76"/>
      <c r="BB3148" s="76"/>
      <c r="CS3148" s="58">
        <f>+AL3148+AT3148</f>
        <v>0</v>
      </c>
      <c r="CT3148" s="76">
        <f>+BA3148+BG3148+BM3148+BS3148+BY3148+CE3148+CK3148+CQ3148</f>
        <v>0</v>
      </c>
      <c r="CU3148" s="76">
        <f>+CS3148-CT3148</f>
        <v>0</v>
      </c>
      <c r="CV3148" s="81">
        <f>+AE3148-AL3148-AT3148</f>
        <v>438</v>
      </c>
    </row>
    <row r="3149" spans="1:100" s="70" customFormat="1">
      <c r="A3149" s="70" t="s">
        <v>960</v>
      </c>
      <c r="B3149" s="71">
        <v>78</v>
      </c>
      <c r="C3149" s="72" t="s">
        <v>402</v>
      </c>
      <c r="D3149" s="72" t="s">
        <v>403</v>
      </c>
      <c r="E3149" s="71"/>
      <c r="F3149" s="71"/>
      <c r="G3149" s="71" t="s">
        <v>264</v>
      </c>
      <c r="H3149" s="71">
        <v>3</v>
      </c>
      <c r="I3149" s="73">
        <v>90</v>
      </c>
      <c r="J3149" s="73">
        <v>40000</v>
      </c>
      <c r="K3149" s="72">
        <v>0</v>
      </c>
      <c r="L3149" s="72" t="s">
        <v>41</v>
      </c>
      <c r="M3149" s="92" t="s">
        <v>14</v>
      </c>
      <c r="N3149" s="70">
        <v>43062349</v>
      </c>
      <c r="O3149" s="70" t="s">
        <v>961</v>
      </c>
      <c r="Q3149" s="89"/>
      <c r="S3149" s="70" t="s">
        <v>465</v>
      </c>
      <c r="T3149" s="71" t="s">
        <v>264</v>
      </c>
      <c r="U3149" s="71">
        <v>3</v>
      </c>
      <c r="V3149" s="71">
        <v>90</v>
      </c>
      <c r="W3149" s="87" t="s">
        <v>1017</v>
      </c>
      <c r="X3149" s="78">
        <v>45720</v>
      </c>
      <c r="Y3149" s="78">
        <v>45720</v>
      </c>
      <c r="Z3149" s="69" t="s">
        <v>1080</v>
      </c>
      <c r="AA3149" s="319">
        <v>40000</v>
      </c>
      <c r="AB3149" s="70">
        <v>84</v>
      </c>
      <c r="AC3149" s="70">
        <v>32</v>
      </c>
      <c r="AD3149" s="78">
        <v>46751</v>
      </c>
      <c r="AE3149" s="115">
        <v>438</v>
      </c>
      <c r="AF3149" s="115"/>
      <c r="AL3149" s="76"/>
      <c r="AM3149" s="76"/>
      <c r="AN3149" s="76"/>
      <c r="AO3149" s="76"/>
      <c r="AP3149" s="76"/>
      <c r="AQ3149" s="76"/>
      <c r="AR3149" s="76"/>
      <c r="AS3149" s="76"/>
      <c r="AT3149" s="76"/>
      <c r="AU3149" s="76"/>
      <c r="AV3149" s="76"/>
      <c r="BA3149" s="76"/>
      <c r="BB3149" s="76"/>
      <c r="CS3149" s="58">
        <f>+AL3149+AT3149</f>
        <v>0</v>
      </c>
      <c r="CT3149" s="76">
        <f>+BA3149+BG3149+BM3149+BS3149+BY3149+CE3149+CK3149+CQ3149</f>
        <v>0</v>
      </c>
      <c r="CU3149" s="76">
        <f>+CS3149-CT3149</f>
        <v>0</v>
      </c>
      <c r="CV3149" s="81">
        <f>+AE3149-AL3149-AT3149</f>
        <v>438</v>
      </c>
    </row>
    <row r="3150" spans="1:100" s="70" customFormat="1">
      <c r="A3150" s="70" t="s">
        <v>960</v>
      </c>
      <c r="B3150" s="71">
        <v>78</v>
      </c>
      <c r="C3150" s="72" t="s">
        <v>402</v>
      </c>
      <c r="D3150" s="72" t="s">
        <v>403</v>
      </c>
      <c r="E3150" s="71"/>
      <c r="F3150" s="71"/>
      <c r="G3150" s="71" t="s">
        <v>264</v>
      </c>
      <c r="H3150" s="71">
        <v>3</v>
      </c>
      <c r="I3150" s="73">
        <v>90</v>
      </c>
      <c r="J3150" s="73">
        <v>40000</v>
      </c>
      <c r="K3150" s="72">
        <v>0</v>
      </c>
      <c r="L3150" s="72" t="s">
        <v>41</v>
      </c>
      <c r="M3150" s="92" t="s">
        <v>14</v>
      </c>
      <c r="N3150" s="70">
        <v>43062349</v>
      </c>
      <c r="O3150" s="70" t="s">
        <v>961</v>
      </c>
      <c r="Q3150" s="89"/>
      <c r="S3150" s="70" t="s">
        <v>465</v>
      </c>
      <c r="T3150" s="71" t="s">
        <v>264</v>
      </c>
      <c r="U3150" s="71">
        <v>3</v>
      </c>
      <c r="V3150" s="71">
        <v>90</v>
      </c>
      <c r="W3150" s="87" t="s">
        <v>1017</v>
      </c>
      <c r="X3150" s="78">
        <v>45720</v>
      </c>
      <c r="Y3150" s="78">
        <v>45720</v>
      </c>
      <c r="Z3150" s="69" t="s">
        <v>1080</v>
      </c>
      <c r="AA3150" s="319">
        <v>40000</v>
      </c>
      <c r="AB3150" s="70">
        <v>84</v>
      </c>
      <c r="AC3150" s="70">
        <v>33</v>
      </c>
      <c r="AD3150" s="78">
        <v>46782</v>
      </c>
      <c r="AE3150" s="115">
        <v>438</v>
      </c>
      <c r="AF3150" s="115"/>
      <c r="AL3150" s="76"/>
      <c r="AM3150" s="76"/>
      <c r="AN3150" s="76"/>
      <c r="AO3150" s="76"/>
      <c r="AP3150" s="76"/>
      <c r="AQ3150" s="76"/>
      <c r="AR3150" s="76"/>
      <c r="AS3150" s="76"/>
      <c r="AT3150" s="76"/>
      <c r="AU3150" s="76"/>
      <c r="AV3150" s="76"/>
      <c r="BA3150" s="76"/>
      <c r="BB3150" s="76"/>
      <c r="CS3150" s="58">
        <f>+AL3150+AT3150</f>
        <v>0</v>
      </c>
      <c r="CT3150" s="76">
        <f>+BA3150+BG3150+BM3150+BS3150+BY3150+CE3150+CK3150+CQ3150</f>
        <v>0</v>
      </c>
      <c r="CU3150" s="76">
        <f>+CS3150-CT3150</f>
        <v>0</v>
      </c>
      <c r="CV3150" s="81">
        <f>+AE3150-AL3150-AT3150</f>
        <v>438</v>
      </c>
    </row>
    <row r="3151" spans="1:100" s="70" customFormat="1">
      <c r="A3151" s="70" t="s">
        <v>960</v>
      </c>
      <c r="B3151" s="71">
        <v>78</v>
      </c>
      <c r="C3151" s="72" t="s">
        <v>402</v>
      </c>
      <c r="D3151" s="72" t="s">
        <v>403</v>
      </c>
      <c r="E3151" s="71"/>
      <c r="F3151" s="71"/>
      <c r="G3151" s="71" t="s">
        <v>264</v>
      </c>
      <c r="H3151" s="71">
        <v>3</v>
      </c>
      <c r="I3151" s="73">
        <v>90</v>
      </c>
      <c r="J3151" s="73">
        <v>40000</v>
      </c>
      <c r="K3151" s="72">
        <v>0</v>
      </c>
      <c r="L3151" s="72" t="s">
        <v>41</v>
      </c>
      <c r="M3151" s="92" t="s">
        <v>14</v>
      </c>
      <c r="N3151" s="70">
        <v>43062349</v>
      </c>
      <c r="O3151" s="70" t="s">
        <v>961</v>
      </c>
      <c r="Q3151" s="89"/>
      <c r="S3151" s="70" t="s">
        <v>465</v>
      </c>
      <c r="T3151" s="71" t="s">
        <v>264</v>
      </c>
      <c r="U3151" s="71">
        <v>3</v>
      </c>
      <c r="V3151" s="71">
        <v>90</v>
      </c>
      <c r="W3151" s="87" t="s">
        <v>1017</v>
      </c>
      <c r="X3151" s="78">
        <v>45720</v>
      </c>
      <c r="Y3151" s="78">
        <v>45720</v>
      </c>
      <c r="Z3151" s="69" t="s">
        <v>1080</v>
      </c>
      <c r="AA3151" s="319">
        <v>40000</v>
      </c>
      <c r="AB3151" s="70">
        <v>84</v>
      </c>
      <c r="AC3151" s="70">
        <v>34</v>
      </c>
      <c r="AD3151" s="78">
        <v>46812</v>
      </c>
      <c r="AE3151" s="115">
        <v>438</v>
      </c>
      <c r="AF3151" s="115"/>
      <c r="AL3151" s="76"/>
      <c r="AM3151" s="76"/>
      <c r="AN3151" s="76"/>
      <c r="AO3151" s="76"/>
      <c r="AP3151" s="76"/>
      <c r="AQ3151" s="76"/>
      <c r="AR3151" s="76"/>
      <c r="AS3151" s="76"/>
      <c r="AT3151" s="76"/>
      <c r="AU3151" s="76"/>
      <c r="AV3151" s="76"/>
      <c r="BA3151" s="76"/>
      <c r="BB3151" s="76"/>
      <c r="CS3151" s="58">
        <f>+AL3151+AT3151</f>
        <v>0</v>
      </c>
      <c r="CT3151" s="76">
        <f>+BA3151+BG3151+BM3151+BS3151+BY3151+CE3151+CK3151+CQ3151</f>
        <v>0</v>
      </c>
      <c r="CU3151" s="76">
        <f>+CS3151-CT3151</f>
        <v>0</v>
      </c>
      <c r="CV3151" s="81">
        <f>+AE3151-AL3151-AT3151</f>
        <v>438</v>
      </c>
    </row>
    <row r="3152" spans="1:100" s="70" customFormat="1">
      <c r="A3152" s="70" t="s">
        <v>960</v>
      </c>
      <c r="B3152" s="71">
        <v>78</v>
      </c>
      <c r="C3152" s="72" t="s">
        <v>402</v>
      </c>
      <c r="D3152" s="72" t="s">
        <v>403</v>
      </c>
      <c r="E3152" s="71"/>
      <c r="F3152" s="71"/>
      <c r="G3152" s="71" t="s">
        <v>264</v>
      </c>
      <c r="H3152" s="71">
        <v>3</v>
      </c>
      <c r="I3152" s="73">
        <v>90</v>
      </c>
      <c r="J3152" s="73">
        <v>40000</v>
      </c>
      <c r="K3152" s="72">
        <v>0</v>
      </c>
      <c r="L3152" s="72" t="s">
        <v>41</v>
      </c>
      <c r="M3152" s="92" t="s">
        <v>14</v>
      </c>
      <c r="N3152" s="70">
        <v>43062349</v>
      </c>
      <c r="O3152" s="70" t="s">
        <v>961</v>
      </c>
      <c r="Q3152" s="89"/>
      <c r="S3152" s="70" t="s">
        <v>465</v>
      </c>
      <c r="T3152" s="88" t="s">
        <v>264</v>
      </c>
      <c r="U3152" s="88">
        <v>3</v>
      </c>
      <c r="V3152" s="87">
        <v>90</v>
      </c>
      <c r="W3152" s="87" t="s">
        <v>1017</v>
      </c>
      <c r="X3152" s="78">
        <v>45720</v>
      </c>
      <c r="Y3152" s="78">
        <v>45720</v>
      </c>
      <c r="Z3152" s="69" t="s">
        <v>1080</v>
      </c>
      <c r="AA3152" s="319">
        <v>40000</v>
      </c>
      <c r="AB3152" s="70">
        <v>84</v>
      </c>
      <c r="AC3152" s="70">
        <v>35</v>
      </c>
      <c r="AD3152" s="78">
        <v>46842</v>
      </c>
      <c r="AE3152" s="115">
        <v>438</v>
      </c>
      <c r="AF3152" s="115"/>
      <c r="AL3152" s="76"/>
      <c r="AM3152" s="76"/>
      <c r="AN3152" s="76"/>
      <c r="AO3152" s="76"/>
      <c r="AP3152" s="76"/>
      <c r="AQ3152" s="76"/>
      <c r="AR3152" s="76"/>
      <c r="AS3152" s="76"/>
      <c r="AT3152" s="76"/>
      <c r="AU3152" s="76"/>
      <c r="AV3152" s="76"/>
      <c r="BA3152" s="76"/>
      <c r="BB3152" s="76"/>
      <c r="CS3152" s="58">
        <f>+AL3152+AT3152</f>
        <v>0</v>
      </c>
      <c r="CT3152" s="76">
        <f>+BA3152+BG3152+BM3152+BS3152+BY3152+CE3152+CK3152+CQ3152</f>
        <v>0</v>
      </c>
      <c r="CU3152" s="76">
        <f>+CS3152-CT3152</f>
        <v>0</v>
      </c>
      <c r="CV3152" s="81">
        <f>+AE3152-AL3152-AT3152</f>
        <v>438</v>
      </c>
    </row>
    <row r="3153" spans="1:100" s="70" customFormat="1">
      <c r="A3153" s="70" t="s">
        <v>960</v>
      </c>
      <c r="B3153" s="71">
        <v>78</v>
      </c>
      <c r="C3153" s="72" t="s">
        <v>402</v>
      </c>
      <c r="D3153" s="72" t="s">
        <v>403</v>
      </c>
      <c r="E3153" s="71"/>
      <c r="F3153" s="71"/>
      <c r="G3153" s="71" t="s">
        <v>264</v>
      </c>
      <c r="H3153" s="71">
        <v>3</v>
      </c>
      <c r="I3153" s="73">
        <v>90</v>
      </c>
      <c r="J3153" s="73">
        <v>40000</v>
      </c>
      <c r="K3153" s="72">
        <v>0</v>
      </c>
      <c r="L3153" s="72" t="s">
        <v>41</v>
      </c>
      <c r="M3153" s="92" t="s">
        <v>14</v>
      </c>
      <c r="N3153" s="70">
        <v>43062349</v>
      </c>
      <c r="O3153" s="70" t="s">
        <v>961</v>
      </c>
      <c r="Q3153" s="89"/>
      <c r="S3153" s="70" t="s">
        <v>465</v>
      </c>
      <c r="T3153" s="88" t="s">
        <v>264</v>
      </c>
      <c r="U3153" s="88">
        <v>3</v>
      </c>
      <c r="V3153" s="87">
        <v>90</v>
      </c>
      <c r="W3153" s="87" t="s">
        <v>1017</v>
      </c>
      <c r="X3153" s="78">
        <v>45720</v>
      </c>
      <c r="Y3153" s="78">
        <v>45720</v>
      </c>
      <c r="Z3153" s="69" t="s">
        <v>1080</v>
      </c>
      <c r="AA3153" s="319">
        <v>40000</v>
      </c>
      <c r="AB3153" s="70">
        <v>84</v>
      </c>
      <c r="AC3153" s="70">
        <v>36</v>
      </c>
      <c r="AD3153" s="78">
        <v>46873</v>
      </c>
      <c r="AE3153" s="115">
        <v>438</v>
      </c>
      <c r="AF3153" s="115"/>
      <c r="AL3153" s="76"/>
      <c r="AM3153" s="76"/>
      <c r="AN3153" s="76"/>
      <c r="AO3153" s="76"/>
      <c r="AP3153" s="76"/>
      <c r="AQ3153" s="76"/>
      <c r="AR3153" s="76"/>
      <c r="AS3153" s="76"/>
      <c r="AT3153" s="76"/>
      <c r="AU3153" s="76"/>
      <c r="AV3153" s="76"/>
      <c r="BA3153" s="76"/>
      <c r="BB3153" s="76"/>
      <c r="CS3153" s="58">
        <f>+AL3153+AT3153</f>
        <v>0</v>
      </c>
      <c r="CT3153" s="76">
        <f>+BA3153+BG3153+BM3153+BS3153+BY3153+CE3153+CK3153+CQ3153</f>
        <v>0</v>
      </c>
      <c r="CU3153" s="76">
        <f>+CS3153-CT3153</f>
        <v>0</v>
      </c>
      <c r="CV3153" s="81">
        <f>+AE3153-AL3153-AT3153</f>
        <v>438</v>
      </c>
    </row>
    <row r="3154" spans="1:100" s="70" customFormat="1">
      <c r="A3154" s="70" t="s">
        <v>960</v>
      </c>
      <c r="B3154" s="71">
        <v>78</v>
      </c>
      <c r="C3154" s="72" t="s">
        <v>402</v>
      </c>
      <c r="D3154" s="72" t="s">
        <v>403</v>
      </c>
      <c r="E3154" s="71"/>
      <c r="F3154" s="71"/>
      <c r="G3154" s="71" t="s">
        <v>264</v>
      </c>
      <c r="H3154" s="71">
        <v>3</v>
      </c>
      <c r="I3154" s="73">
        <v>90</v>
      </c>
      <c r="J3154" s="73">
        <v>40000</v>
      </c>
      <c r="K3154" s="72">
        <v>0</v>
      </c>
      <c r="L3154" s="72" t="s">
        <v>41</v>
      </c>
      <c r="M3154" s="92" t="s">
        <v>14</v>
      </c>
      <c r="N3154" s="70">
        <v>43062349</v>
      </c>
      <c r="O3154" s="70" t="s">
        <v>961</v>
      </c>
      <c r="Q3154" s="89"/>
      <c r="S3154" s="70" t="s">
        <v>465</v>
      </c>
      <c r="T3154" s="88" t="s">
        <v>264</v>
      </c>
      <c r="U3154" s="88">
        <v>3</v>
      </c>
      <c r="V3154" s="87">
        <v>90</v>
      </c>
      <c r="W3154" s="87" t="s">
        <v>1017</v>
      </c>
      <c r="X3154" s="78">
        <v>45720</v>
      </c>
      <c r="Y3154" s="78">
        <v>45720</v>
      </c>
      <c r="Z3154" s="69" t="s">
        <v>1080</v>
      </c>
      <c r="AA3154" s="319">
        <v>40000</v>
      </c>
      <c r="AB3154" s="70">
        <v>84</v>
      </c>
      <c r="AC3154" s="70">
        <v>37</v>
      </c>
      <c r="AD3154" s="78">
        <v>46903</v>
      </c>
      <c r="AE3154" s="115">
        <v>438</v>
      </c>
      <c r="AF3154" s="115"/>
      <c r="AL3154" s="76"/>
      <c r="AM3154" s="76"/>
      <c r="AN3154" s="76"/>
      <c r="AO3154" s="76"/>
      <c r="AP3154" s="76"/>
      <c r="AQ3154" s="76"/>
      <c r="AR3154" s="76"/>
      <c r="AS3154" s="76"/>
      <c r="AT3154" s="76"/>
      <c r="AU3154" s="76"/>
      <c r="AV3154" s="76"/>
      <c r="BA3154" s="76"/>
      <c r="BB3154" s="76"/>
      <c r="CS3154" s="58">
        <f>+AL3154+AT3154</f>
        <v>0</v>
      </c>
      <c r="CT3154" s="76">
        <f>+BA3154+BG3154+BM3154+BS3154+BY3154+CE3154+CK3154+CQ3154</f>
        <v>0</v>
      </c>
      <c r="CU3154" s="76">
        <f>+CS3154-CT3154</f>
        <v>0</v>
      </c>
      <c r="CV3154" s="81">
        <f>+AE3154-AL3154-AT3154</f>
        <v>438</v>
      </c>
    </row>
    <row r="3155" spans="1:100" s="70" customFormat="1">
      <c r="A3155" s="70" t="s">
        <v>960</v>
      </c>
      <c r="B3155" s="71">
        <v>78</v>
      </c>
      <c r="C3155" s="72" t="s">
        <v>402</v>
      </c>
      <c r="D3155" s="72" t="s">
        <v>403</v>
      </c>
      <c r="E3155" s="71"/>
      <c r="F3155" s="71"/>
      <c r="G3155" s="71" t="s">
        <v>264</v>
      </c>
      <c r="H3155" s="71">
        <v>3</v>
      </c>
      <c r="I3155" s="73">
        <v>90</v>
      </c>
      <c r="J3155" s="73">
        <v>40000</v>
      </c>
      <c r="K3155" s="72">
        <v>0</v>
      </c>
      <c r="L3155" s="72" t="s">
        <v>41</v>
      </c>
      <c r="M3155" s="92" t="s">
        <v>14</v>
      </c>
      <c r="N3155" s="70">
        <v>43062349</v>
      </c>
      <c r="O3155" s="70" t="s">
        <v>961</v>
      </c>
      <c r="Q3155" s="89"/>
      <c r="S3155" s="70" t="s">
        <v>465</v>
      </c>
      <c r="T3155" s="88" t="s">
        <v>264</v>
      </c>
      <c r="U3155" s="88">
        <v>3</v>
      </c>
      <c r="V3155" s="87">
        <v>90</v>
      </c>
      <c r="W3155" s="87" t="s">
        <v>1017</v>
      </c>
      <c r="X3155" s="78">
        <v>45720</v>
      </c>
      <c r="Y3155" s="78">
        <v>45720</v>
      </c>
      <c r="Z3155" s="69" t="s">
        <v>1080</v>
      </c>
      <c r="AA3155" s="319">
        <v>40000</v>
      </c>
      <c r="AB3155" s="70">
        <v>84</v>
      </c>
      <c r="AC3155" s="70">
        <v>38</v>
      </c>
      <c r="AD3155" s="78">
        <v>46934</v>
      </c>
      <c r="AE3155" s="115">
        <v>438</v>
      </c>
      <c r="AF3155" s="115"/>
      <c r="AL3155" s="76"/>
      <c r="AM3155" s="76"/>
      <c r="AN3155" s="76"/>
      <c r="AO3155" s="76"/>
      <c r="AP3155" s="76"/>
      <c r="AQ3155" s="76"/>
      <c r="AR3155" s="76"/>
      <c r="AS3155" s="76"/>
      <c r="AT3155" s="76"/>
      <c r="AU3155" s="76"/>
      <c r="AV3155" s="76"/>
      <c r="BA3155" s="76"/>
      <c r="BB3155" s="76"/>
      <c r="CS3155" s="58">
        <f>+AL3155+AT3155</f>
        <v>0</v>
      </c>
      <c r="CT3155" s="76">
        <f>+BA3155+BG3155+BM3155+BS3155+BY3155+CE3155+CK3155+CQ3155</f>
        <v>0</v>
      </c>
      <c r="CU3155" s="76">
        <f>+CS3155-CT3155</f>
        <v>0</v>
      </c>
      <c r="CV3155" s="81">
        <f>+AE3155-AL3155-AT3155</f>
        <v>438</v>
      </c>
    </row>
    <row r="3156" spans="1:100" s="70" customFormat="1">
      <c r="A3156" s="70" t="s">
        <v>960</v>
      </c>
      <c r="B3156" s="71">
        <v>78</v>
      </c>
      <c r="C3156" s="72" t="s">
        <v>402</v>
      </c>
      <c r="D3156" s="72" t="s">
        <v>403</v>
      </c>
      <c r="E3156" s="71"/>
      <c r="F3156" s="71"/>
      <c r="G3156" s="71" t="s">
        <v>264</v>
      </c>
      <c r="H3156" s="71">
        <v>3</v>
      </c>
      <c r="I3156" s="73">
        <v>90</v>
      </c>
      <c r="J3156" s="73">
        <v>40000</v>
      </c>
      <c r="K3156" s="72">
        <v>0</v>
      </c>
      <c r="L3156" s="72" t="s">
        <v>41</v>
      </c>
      <c r="M3156" s="92" t="s">
        <v>14</v>
      </c>
      <c r="N3156" s="70">
        <v>43062349</v>
      </c>
      <c r="O3156" s="70" t="s">
        <v>961</v>
      </c>
      <c r="Q3156" s="89"/>
      <c r="S3156" s="70" t="s">
        <v>465</v>
      </c>
      <c r="T3156" s="88" t="s">
        <v>264</v>
      </c>
      <c r="U3156" s="88">
        <v>3</v>
      </c>
      <c r="V3156" s="87">
        <v>90</v>
      </c>
      <c r="W3156" s="87" t="s">
        <v>1017</v>
      </c>
      <c r="X3156" s="78">
        <v>45720</v>
      </c>
      <c r="Y3156" s="78">
        <v>45720</v>
      </c>
      <c r="Z3156" s="69" t="s">
        <v>1080</v>
      </c>
      <c r="AA3156" s="319">
        <v>40000</v>
      </c>
      <c r="AB3156" s="70">
        <v>84</v>
      </c>
      <c r="AC3156" s="70">
        <v>39</v>
      </c>
      <c r="AD3156" s="78">
        <v>46964</v>
      </c>
      <c r="AE3156" s="115">
        <v>438</v>
      </c>
      <c r="AF3156" s="115"/>
      <c r="AL3156" s="76"/>
      <c r="AM3156" s="76"/>
      <c r="AN3156" s="76"/>
      <c r="AO3156" s="76"/>
      <c r="AP3156" s="76"/>
      <c r="AQ3156" s="76"/>
      <c r="AR3156" s="76"/>
      <c r="AS3156" s="76"/>
      <c r="AT3156" s="76"/>
      <c r="AU3156" s="76"/>
      <c r="AV3156" s="76"/>
      <c r="BA3156" s="76"/>
      <c r="BB3156" s="76"/>
      <c r="CS3156" s="58">
        <f>+AL3156+AT3156</f>
        <v>0</v>
      </c>
      <c r="CT3156" s="76">
        <f>+BA3156+BG3156+BM3156+BS3156+BY3156+CE3156+CK3156+CQ3156</f>
        <v>0</v>
      </c>
      <c r="CU3156" s="76">
        <f>+CS3156-CT3156</f>
        <v>0</v>
      </c>
      <c r="CV3156" s="81">
        <f>+AE3156-AL3156-AT3156</f>
        <v>438</v>
      </c>
    </row>
    <row r="3157" spans="1:100" s="70" customFormat="1">
      <c r="A3157" s="70" t="s">
        <v>960</v>
      </c>
      <c r="B3157" s="71">
        <v>78</v>
      </c>
      <c r="C3157" s="72" t="s">
        <v>402</v>
      </c>
      <c r="D3157" s="72" t="s">
        <v>403</v>
      </c>
      <c r="E3157" s="71"/>
      <c r="F3157" s="71"/>
      <c r="G3157" s="71" t="s">
        <v>264</v>
      </c>
      <c r="H3157" s="71">
        <v>3</v>
      </c>
      <c r="I3157" s="73">
        <v>90</v>
      </c>
      <c r="J3157" s="73">
        <v>40000</v>
      </c>
      <c r="K3157" s="72">
        <v>0</v>
      </c>
      <c r="L3157" s="72" t="s">
        <v>41</v>
      </c>
      <c r="M3157" s="92" t="s">
        <v>14</v>
      </c>
      <c r="N3157" s="70">
        <v>43062349</v>
      </c>
      <c r="O3157" s="70" t="s">
        <v>961</v>
      </c>
      <c r="Q3157" s="89"/>
      <c r="S3157" s="70" t="s">
        <v>465</v>
      </c>
      <c r="T3157" s="88" t="s">
        <v>264</v>
      </c>
      <c r="U3157" s="88">
        <v>3</v>
      </c>
      <c r="V3157" s="87">
        <v>90</v>
      </c>
      <c r="W3157" s="87" t="s">
        <v>1017</v>
      </c>
      <c r="X3157" s="78">
        <v>45720</v>
      </c>
      <c r="Y3157" s="78">
        <v>45720</v>
      </c>
      <c r="Z3157" s="69" t="s">
        <v>1080</v>
      </c>
      <c r="AA3157" s="319">
        <v>40000</v>
      </c>
      <c r="AB3157" s="70">
        <v>84</v>
      </c>
      <c r="AC3157" s="70">
        <v>40</v>
      </c>
      <c r="AD3157" s="78">
        <v>46995</v>
      </c>
      <c r="AE3157" s="115">
        <v>438</v>
      </c>
      <c r="AF3157" s="115"/>
      <c r="AL3157" s="76"/>
      <c r="AM3157" s="76"/>
      <c r="AN3157" s="76"/>
      <c r="AO3157" s="76"/>
      <c r="AP3157" s="76"/>
      <c r="AQ3157" s="76"/>
      <c r="AR3157" s="76"/>
      <c r="AS3157" s="76"/>
      <c r="AT3157" s="76"/>
      <c r="AU3157" s="76"/>
      <c r="AV3157" s="76"/>
      <c r="BA3157" s="76"/>
      <c r="BB3157" s="76"/>
      <c r="CS3157" s="58">
        <f>+AL3157+AT3157</f>
        <v>0</v>
      </c>
      <c r="CT3157" s="76">
        <f>+BA3157+BG3157+BM3157+BS3157+BY3157+CE3157+CK3157+CQ3157</f>
        <v>0</v>
      </c>
      <c r="CU3157" s="76">
        <f>+CS3157-CT3157</f>
        <v>0</v>
      </c>
      <c r="CV3157" s="81">
        <f>+AE3157-AL3157-AT3157</f>
        <v>438</v>
      </c>
    </row>
    <row r="3158" spans="1:100" s="70" customFormat="1">
      <c r="A3158" s="70" t="s">
        <v>960</v>
      </c>
      <c r="B3158" s="71">
        <v>78</v>
      </c>
      <c r="C3158" s="72" t="s">
        <v>402</v>
      </c>
      <c r="D3158" s="72" t="s">
        <v>403</v>
      </c>
      <c r="E3158" s="71"/>
      <c r="F3158" s="71"/>
      <c r="G3158" s="71" t="s">
        <v>264</v>
      </c>
      <c r="H3158" s="71">
        <v>3</v>
      </c>
      <c r="I3158" s="73">
        <v>90</v>
      </c>
      <c r="J3158" s="73">
        <v>40000</v>
      </c>
      <c r="K3158" s="72">
        <v>0</v>
      </c>
      <c r="L3158" s="72" t="s">
        <v>41</v>
      </c>
      <c r="M3158" s="92" t="s">
        <v>14</v>
      </c>
      <c r="N3158" s="70">
        <v>43062349</v>
      </c>
      <c r="O3158" s="70" t="s">
        <v>961</v>
      </c>
      <c r="Q3158" s="89"/>
      <c r="S3158" s="70" t="s">
        <v>465</v>
      </c>
      <c r="T3158" s="88" t="s">
        <v>264</v>
      </c>
      <c r="U3158" s="88">
        <v>3</v>
      </c>
      <c r="V3158" s="87">
        <v>90</v>
      </c>
      <c r="W3158" s="87" t="s">
        <v>1017</v>
      </c>
      <c r="X3158" s="78">
        <v>45720</v>
      </c>
      <c r="Y3158" s="78">
        <v>45720</v>
      </c>
      <c r="Z3158" s="69" t="s">
        <v>1080</v>
      </c>
      <c r="AA3158" s="319">
        <v>40000</v>
      </c>
      <c r="AB3158" s="70">
        <v>84</v>
      </c>
      <c r="AC3158" s="70">
        <v>41</v>
      </c>
      <c r="AD3158" s="78">
        <v>47026</v>
      </c>
      <c r="AE3158" s="115">
        <v>438</v>
      </c>
      <c r="AF3158" s="115"/>
      <c r="AL3158" s="76"/>
      <c r="AM3158" s="76"/>
      <c r="AN3158" s="76"/>
      <c r="AO3158" s="76"/>
      <c r="AP3158" s="76"/>
      <c r="AQ3158" s="76"/>
      <c r="AR3158" s="76"/>
      <c r="AS3158" s="76"/>
      <c r="AT3158" s="76"/>
      <c r="AU3158" s="76"/>
      <c r="AV3158" s="76"/>
      <c r="BA3158" s="76"/>
      <c r="BB3158" s="76"/>
      <c r="CS3158" s="58">
        <f>+AL3158+AT3158</f>
        <v>0</v>
      </c>
      <c r="CT3158" s="76">
        <f>+BA3158+BG3158+BM3158+BS3158+BY3158+CE3158+CK3158+CQ3158</f>
        <v>0</v>
      </c>
      <c r="CU3158" s="76">
        <f>+CS3158-CT3158</f>
        <v>0</v>
      </c>
      <c r="CV3158" s="81">
        <f>+AE3158-AL3158-AT3158</f>
        <v>438</v>
      </c>
    </row>
    <row r="3159" spans="1:100" s="70" customFormat="1">
      <c r="A3159" s="70" t="s">
        <v>960</v>
      </c>
      <c r="B3159" s="71">
        <v>78</v>
      </c>
      <c r="C3159" s="72" t="s">
        <v>402</v>
      </c>
      <c r="D3159" s="72" t="s">
        <v>403</v>
      </c>
      <c r="E3159" s="71"/>
      <c r="F3159" s="71"/>
      <c r="G3159" s="71" t="s">
        <v>264</v>
      </c>
      <c r="H3159" s="71">
        <v>3</v>
      </c>
      <c r="I3159" s="73">
        <v>90</v>
      </c>
      <c r="J3159" s="73">
        <v>40000</v>
      </c>
      <c r="K3159" s="72">
        <v>0</v>
      </c>
      <c r="L3159" s="72" t="s">
        <v>41</v>
      </c>
      <c r="M3159" s="92" t="s">
        <v>14</v>
      </c>
      <c r="N3159" s="70">
        <v>43062349</v>
      </c>
      <c r="O3159" s="70" t="s">
        <v>961</v>
      </c>
      <c r="Q3159" s="89"/>
      <c r="S3159" s="70" t="s">
        <v>465</v>
      </c>
      <c r="T3159" s="88" t="s">
        <v>264</v>
      </c>
      <c r="U3159" s="88">
        <v>3</v>
      </c>
      <c r="V3159" s="87">
        <v>90</v>
      </c>
      <c r="W3159" s="87" t="s">
        <v>1017</v>
      </c>
      <c r="X3159" s="78">
        <v>45720</v>
      </c>
      <c r="Y3159" s="78">
        <v>45720</v>
      </c>
      <c r="Z3159" s="69" t="s">
        <v>1080</v>
      </c>
      <c r="AA3159" s="319">
        <v>40000</v>
      </c>
      <c r="AB3159" s="70">
        <v>84</v>
      </c>
      <c r="AC3159" s="70">
        <v>42</v>
      </c>
      <c r="AD3159" s="78">
        <v>47056</v>
      </c>
      <c r="AE3159" s="115">
        <v>438</v>
      </c>
      <c r="AF3159" s="115"/>
      <c r="AL3159" s="76"/>
      <c r="AM3159" s="76"/>
      <c r="AN3159" s="76"/>
      <c r="AO3159" s="76"/>
      <c r="AP3159" s="76"/>
      <c r="AQ3159" s="76"/>
      <c r="AR3159" s="76"/>
      <c r="AS3159" s="76"/>
      <c r="AT3159" s="76"/>
      <c r="AU3159" s="76"/>
      <c r="AV3159" s="76"/>
      <c r="BA3159" s="76"/>
      <c r="BB3159" s="76"/>
      <c r="CS3159" s="58">
        <f>+AL3159+AT3159</f>
        <v>0</v>
      </c>
      <c r="CT3159" s="76">
        <f>+BA3159+BG3159+BM3159+BS3159+BY3159+CE3159+CK3159+CQ3159</f>
        <v>0</v>
      </c>
      <c r="CU3159" s="76">
        <f>+CS3159-CT3159</f>
        <v>0</v>
      </c>
      <c r="CV3159" s="81">
        <f>+AE3159-AL3159-AT3159</f>
        <v>438</v>
      </c>
    </row>
    <row r="3160" spans="1:100" s="70" customFormat="1">
      <c r="A3160" s="70" t="s">
        <v>960</v>
      </c>
      <c r="B3160" s="71">
        <v>78</v>
      </c>
      <c r="C3160" s="72" t="s">
        <v>402</v>
      </c>
      <c r="D3160" s="72" t="s">
        <v>403</v>
      </c>
      <c r="E3160" s="71"/>
      <c r="F3160" s="71"/>
      <c r="G3160" s="71" t="s">
        <v>264</v>
      </c>
      <c r="H3160" s="71">
        <v>3</v>
      </c>
      <c r="I3160" s="73">
        <v>90</v>
      </c>
      <c r="J3160" s="73">
        <v>40000</v>
      </c>
      <c r="K3160" s="72">
        <v>0</v>
      </c>
      <c r="L3160" s="72" t="s">
        <v>41</v>
      </c>
      <c r="M3160" s="92" t="s">
        <v>14</v>
      </c>
      <c r="N3160" s="70">
        <v>43062349</v>
      </c>
      <c r="O3160" s="70" t="s">
        <v>961</v>
      </c>
      <c r="Q3160" s="89"/>
      <c r="S3160" s="70" t="s">
        <v>465</v>
      </c>
      <c r="T3160" s="88" t="s">
        <v>264</v>
      </c>
      <c r="U3160" s="88">
        <v>3</v>
      </c>
      <c r="V3160" s="87">
        <v>90</v>
      </c>
      <c r="W3160" s="87" t="s">
        <v>1017</v>
      </c>
      <c r="X3160" s="78">
        <v>45720</v>
      </c>
      <c r="Y3160" s="78">
        <v>45720</v>
      </c>
      <c r="Z3160" s="69" t="s">
        <v>1080</v>
      </c>
      <c r="AA3160" s="319">
        <v>40000</v>
      </c>
      <c r="AB3160" s="70">
        <v>84</v>
      </c>
      <c r="AC3160" s="70">
        <v>43</v>
      </c>
      <c r="AD3160" s="78">
        <v>47087</v>
      </c>
      <c r="AE3160" s="115">
        <v>438</v>
      </c>
      <c r="AF3160" s="115"/>
      <c r="AL3160" s="76"/>
      <c r="AM3160" s="76"/>
      <c r="AN3160" s="76"/>
      <c r="AO3160" s="76"/>
      <c r="AP3160" s="76"/>
      <c r="AQ3160" s="76"/>
      <c r="AR3160" s="76"/>
      <c r="AS3160" s="76"/>
      <c r="AT3160" s="76"/>
      <c r="AU3160" s="76"/>
      <c r="AV3160" s="76"/>
      <c r="BA3160" s="76"/>
      <c r="BB3160" s="76"/>
      <c r="CS3160" s="58">
        <f>+AL3160+AT3160</f>
        <v>0</v>
      </c>
      <c r="CT3160" s="76">
        <f>+BA3160+BG3160+BM3160+BS3160+BY3160+CE3160+CK3160+CQ3160</f>
        <v>0</v>
      </c>
      <c r="CU3160" s="76">
        <f>+CS3160-CT3160</f>
        <v>0</v>
      </c>
      <c r="CV3160" s="81">
        <f>+AE3160-AL3160-AT3160</f>
        <v>438</v>
      </c>
    </row>
    <row r="3161" spans="1:100" s="70" customFormat="1">
      <c r="A3161" s="70" t="s">
        <v>960</v>
      </c>
      <c r="B3161" s="71">
        <v>78</v>
      </c>
      <c r="C3161" s="72" t="s">
        <v>402</v>
      </c>
      <c r="D3161" s="72" t="s">
        <v>403</v>
      </c>
      <c r="E3161" s="71"/>
      <c r="F3161" s="71"/>
      <c r="G3161" s="71" t="s">
        <v>264</v>
      </c>
      <c r="H3161" s="71">
        <v>3</v>
      </c>
      <c r="I3161" s="73">
        <v>90</v>
      </c>
      <c r="J3161" s="73">
        <v>40000</v>
      </c>
      <c r="K3161" s="72">
        <v>0</v>
      </c>
      <c r="L3161" s="72" t="s">
        <v>41</v>
      </c>
      <c r="M3161" s="92" t="s">
        <v>14</v>
      </c>
      <c r="N3161" s="70">
        <v>43062349</v>
      </c>
      <c r="O3161" s="70" t="s">
        <v>961</v>
      </c>
      <c r="Q3161" s="89"/>
      <c r="S3161" s="70" t="s">
        <v>465</v>
      </c>
      <c r="T3161" s="88" t="s">
        <v>264</v>
      </c>
      <c r="U3161" s="88">
        <v>3</v>
      </c>
      <c r="V3161" s="87">
        <v>90</v>
      </c>
      <c r="W3161" s="87" t="s">
        <v>1017</v>
      </c>
      <c r="X3161" s="78">
        <v>45720</v>
      </c>
      <c r="Y3161" s="78">
        <v>45720</v>
      </c>
      <c r="Z3161" s="69" t="s">
        <v>1080</v>
      </c>
      <c r="AA3161" s="319">
        <v>40000</v>
      </c>
      <c r="AB3161" s="70">
        <v>84</v>
      </c>
      <c r="AC3161" s="70">
        <v>44</v>
      </c>
      <c r="AD3161" s="78">
        <v>47117</v>
      </c>
      <c r="AE3161" s="115">
        <v>438</v>
      </c>
      <c r="AF3161" s="115"/>
      <c r="AL3161" s="76"/>
      <c r="AM3161" s="76"/>
      <c r="AN3161" s="76"/>
      <c r="AO3161" s="76"/>
      <c r="AP3161" s="76"/>
      <c r="AQ3161" s="76"/>
      <c r="AR3161" s="76"/>
      <c r="AS3161" s="76"/>
      <c r="AT3161" s="76"/>
      <c r="AU3161" s="76"/>
      <c r="AV3161" s="76"/>
      <c r="BA3161" s="76"/>
      <c r="BB3161" s="76"/>
      <c r="CS3161" s="58">
        <f>+AL3161+AT3161</f>
        <v>0</v>
      </c>
      <c r="CT3161" s="76">
        <f>+BA3161+BG3161+BM3161+BS3161+BY3161+CE3161+CK3161+CQ3161</f>
        <v>0</v>
      </c>
      <c r="CU3161" s="76">
        <f>+CS3161-CT3161</f>
        <v>0</v>
      </c>
      <c r="CV3161" s="81">
        <f>+AE3161-AL3161-AT3161</f>
        <v>438</v>
      </c>
    </row>
    <row r="3162" spans="1:100" s="70" customFormat="1">
      <c r="A3162" s="70" t="s">
        <v>960</v>
      </c>
      <c r="B3162" s="71">
        <v>78</v>
      </c>
      <c r="C3162" s="72" t="s">
        <v>402</v>
      </c>
      <c r="D3162" s="72" t="s">
        <v>403</v>
      </c>
      <c r="E3162" s="71"/>
      <c r="F3162" s="71"/>
      <c r="G3162" s="71" t="s">
        <v>264</v>
      </c>
      <c r="H3162" s="71">
        <v>3</v>
      </c>
      <c r="I3162" s="73">
        <v>90</v>
      </c>
      <c r="J3162" s="73">
        <v>40000</v>
      </c>
      <c r="K3162" s="72">
        <v>0</v>
      </c>
      <c r="L3162" s="72" t="s">
        <v>41</v>
      </c>
      <c r="M3162" s="92" t="s">
        <v>14</v>
      </c>
      <c r="N3162" s="70">
        <v>43062349</v>
      </c>
      <c r="O3162" s="70" t="s">
        <v>961</v>
      </c>
      <c r="Q3162" s="89"/>
      <c r="S3162" s="70" t="s">
        <v>465</v>
      </c>
      <c r="T3162" s="88" t="s">
        <v>264</v>
      </c>
      <c r="U3162" s="88">
        <v>3</v>
      </c>
      <c r="V3162" s="87">
        <v>90</v>
      </c>
      <c r="W3162" s="87" t="s">
        <v>1017</v>
      </c>
      <c r="X3162" s="78">
        <v>45720</v>
      </c>
      <c r="Y3162" s="78">
        <v>45720</v>
      </c>
      <c r="Z3162" s="69" t="s">
        <v>1080</v>
      </c>
      <c r="AA3162" s="319">
        <v>40000</v>
      </c>
      <c r="AB3162" s="70">
        <v>84</v>
      </c>
      <c r="AC3162" s="70">
        <v>45</v>
      </c>
      <c r="AD3162" s="78">
        <v>47148</v>
      </c>
      <c r="AE3162" s="115">
        <v>438</v>
      </c>
      <c r="AF3162" s="115"/>
      <c r="AL3162" s="76"/>
      <c r="AM3162" s="76"/>
      <c r="AN3162" s="76"/>
      <c r="AO3162" s="76"/>
      <c r="AP3162" s="76"/>
      <c r="AQ3162" s="76"/>
      <c r="AR3162" s="76"/>
      <c r="AS3162" s="76"/>
      <c r="AT3162" s="76"/>
      <c r="AU3162" s="76"/>
      <c r="AV3162" s="76"/>
      <c r="BA3162" s="76"/>
      <c r="BB3162" s="76"/>
      <c r="CS3162" s="58">
        <f>+AL3162+AT3162</f>
        <v>0</v>
      </c>
      <c r="CT3162" s="76">
        <f>+BA3162+BG3162+BM3162+BS3162+BY3162+CE3162+CK3162+CQ3162</f>
        <v>0</v>
      </c>
      <c r="CU3162" s="76">
        <f>+CS3162-CT3162</f>
        <v>0</v>
      </c>
      <c r="CV3162" s="81">
        <f>+AE3162-AL3162-AT3162</f>
        <v>438</v>
      </c>
    </row>
    <row r="3163" spans="1:100" s="70" customFormat="1">
      <c r="A3163" s="70" t="s">
        <v>960</v>
      </c>
      <c r="B3163" s="71">
        <v>78</v>
      </c>
      <c r="C3163" s="72" t="s">
        <v>402</v>
      </c>
      <c r="D3163" s="72" t="s">
        <v>403</v>
      </c>
      <c r="E3163" s="71"/>
      <c r="F3163" s="71"/>
      <c r="G3163" s="71" t="s">
        <v>264</v>
      </c>
      <c r="H3163" s="71">
        <v>3</v>
      </c>
      <c r="I3163" s="73">
        <v>90</v>
      </c>
      <c r="J3163" s="73">
        <v>40000</v>
      </c>
      <c r="K3163" s="72">
        <v>0</v>
      </c>
      <c r="L3163" s="72" t="s">
        <v>41</v>
      </c>
      <c r="M3163" s="92" t="s">
        <v>14</v>
      </c>
      <c r="N3163" s="70">
        <v>43062349</v>
      </c>
      <c r="O3163" s="70" t="s">
        <v>961</v>
      </c>
      <c r="Q3163" s="89"/>
      <c r="S3163" s="70" t="s">
        <v>465</v>
      </c>
      <c r="T3163" s="88" t="s">
        <v>264</v>
      </c>
      <c r="U3163" s="88">
        <v>3</v>
      </c>
      <c r="V3163" s="87">
        <v>90</v>
      </c>
      <c r="W3163" s="87" t="s">
        <v>1017</v>
      </c>
      <c r="X3163" s="78">
        <v>45720</v>
      </c>
      <c r="Y3163" s="78">
        <v>45720</v>
      </c>
      <c r="Z3163" s="69" t="s">
        <v>1080</v>
      </c>
      <c r="AA3163" s="319">
        <v>40000</v>
      </c>
      <c r="AB3163" s="70">
        <v>84</v>
      </c>
      <c r="AC3163" s="70">
        <v>46</v>
      </c>
      <c r="AD3163" s="78">
        <v>47177</v>
      </c>
      <c r="AE3163" s="115">
        <v>438</v>
      </c>
      <c r="AF3163" s="115"/>
      <c r="AL3163" s="76"/>
      <c r="AM3163" s="76"/>
      <c r="AN3163" s="76"/>
      <c r="AO3163" s="76"/>
      <c r="AP3163" s="76"/>
      <c r="AQ3163" s="76"/>
      <c r="AR3163" s="76"/>
      <c r="AS3163" s="76"/>
      <c r="AT3163" s="76"/>
      <c r="AU3163" s="76"/>
      <c r="AV3163" s="76"/>
      <c r="BA3163" s="76"/>
      <c r="BB3163" s="76"/>
      <c r="CS3163" s="58">
        <f>+AL3163+AT3163</f>
        <v>0</v>
      </c>
      <c r="CT3163" s="76">
        <f>+BA3163+BG3163+BM3163+BS3163+BY3163+CE3163+CK3163+CQ3163</f>
        <v>0</v>
      </c>
      <c r="CU3163" s="76">
        <f>+CS3163-CT3163</f>
        <v>0</v>
      </c>
      <c r="CV3163" s="81">
        <f>+AE3163-AL3163-AT3163</f>
        <v>438</v>
      </c>
    </row>
    <row r="3164" spans="1:100" s="70" customFormat="1">
      <c r="A3164" s="70" t="s">
        <v>960</v>
      </c>
      <c r="B3164" s="71">
        <v>78</v>
      </c>
      <c r="C3164" s="72" t="s">
        <v>402</v>
      </c>
      <c r="D3164" s="72" t="s">
        <v>403</v>
      </c>
      <c r="E3164" s="71"/>
      <c r="F3164" s="71"/>
      <c r="G3164" s="71" t="s">
        <v>264</v>
      </c>
      <c r="H3164" s="71">
        <v>3</v>
      </c>
      <c r="I3164" s="73">
        <v>90</v>
      </c>
      <c r="J3164" s="73">
        <v>40000</v>
      </c>
      <c r="K3164" s="72">
        <v>0</v>
      </c>
      <c r="L3164" s="72" t="s">
        <v>41</v>
      </c>
      <c r="M3164" s="92" t="s">
        <v>14</v>
      </c>
      <c r="N3164" s="70">
        <v>43062349</v>
      </c>
      <c r="O3164" s="70" t="s">
        <v>961</v>
      </c>
      <c r="Q3164" s="89"/>
      <c r="S3164" s="70" t="s">
        <v>465</v>
      </c>
      <c r="T3164" s="88" t="s">
        <v>264</v>
      </c>
      <c r="U3164" s="88">
        <v>3</v>
      </c>
      <c r="V3164" s="87">
        <v>90</v>
      </c>
      <c r="W3164" s="87" t="s">
        <v>1017</v>
      </c>
      <c r="X3164" s="78">
        <v>45720</v>
      </c>
      <c r="Y3164" s="78">
        <v>45720</v>
      </c>
      <c r="Z3164" s="69" t="s">
        <v>1080</v>
      </c>
      <c r="AA3164" s="319">
        <v>40000</v>
      </c>
      <c r="AB3164" s="70">
        <v>84</v>
      </c>
      <c r="AC3164" s="70">
        <v>47</v>
      </c>
      <c r="AD3164" s="78">
        <v>47207</v>
      </c>
      <c r="AE3164" s="115">
        <v>438</v>
      </c>
      <c r="AF3164" s="115"/>
      <c r="AL3164" s="76"/>
      <c r="AM3164" s="76"/>
      <c r="AN3164" s="76"/>
      <c r="AO3164" s="76"/>
      <c r="AP3164" s="76"/>
      <c r="AQ3164" s="76"/>
      <c r="AR3164" s="76"/>
      <c r="AS3164" s="76"/>
      <c r="AT3164" s="76"/>
      <c r="AU3164" s="76"/>
      <c r="AV3164" s="76"/>
      <c r="BA3164" s="76"/>
      <c r="BB3164" s="76"/>
      <c r="CS3164" s="58">
        <f>+AL3164+AT3164</f>
        <v>0</v>
      </c>
      <c r="CT3164" s="76">
        <f>+BA3164+BG3164+BM3164+BS3164+BY3164+CE3164+CK3164+CQ3164</f>
        <v>0</v>
      </c>
      <c r="CU3164" s="76">
        <f>+CS3164-CT3164</f>
        <v>0</v>
      </c>
      <c r="CV3164" s="81">
        <f>+AE3164-AL3164-AT3164</f>
        <v>438</v>
      </c>
    </row>
    <row r="3165" spans="1:100" s="70" customFormat="1">
      <c r="A3165" s="70" t="s">
        <v>960</v>
      </c>
      <c r="B3165" s="71">
        <v>78</v>
      </c>
      <c r="C3165" s="72" t="s">
        <v>402</v>
      </c>
      <c r="D3165" s="72" t="s">
        <v>403</v>
      </c>
      <c r="E3165" s="71"/>
      <c r="F3165" s="71"/>
      <c r="G3165" s="71" t="s">
        <v>264</v>
      </c>
      <c r="H3165" s="71">
        <v>3</v>
      </c>
      <c r="I3165" s="73">
        <v>90</v>
      </c>
      <c r="J3165" s="73">
        <v>40000</v>
      </c>
      <c r="K3165" s="72">
        <v>0</v>
      </c>
      <c r="L3165" s="72" t="s">
        <v>41</v>
      </c>
      <c r="M3165" s="92" t="s">
        <v>14</v>
      </c>
      <c r="N3165" s="70">
        <v>43062349</v>
      </c>
      <c r="O3165" s="70" t="s">
        <v>961</v>
      </c>
      <c r="Q3165" s="89"/>
      <c r="S3165" s="70" t="s">
        <v>465</v>
      </c>
      <c r="T3165" s="88" t="s">
        <v>264</v>
      </c>
      <c r="U3165" s="88">
        <v>3</v>
      </c>
      <c r="V3165" s="87">
        <v>90</v>
      </c>
      <c r="W3165" s="87" t="s">
        <v>1017</v>
      </c>
      <c r="X3165" s="78">
        <v>45720</v>
      </c>
      <c r="Y3165" s="78">
        <v>45720</v>
      </c>
      <c r="Z3165" s="69" t="s">
        <v>1080</v>
      </c>
      <c r="AA3165" s="319">
        <v>40000</v>
      </c>
      <c r="AB3165" s="70">
        <v>84</v>
      </c>
      <c r="AC3165" s="70">
        <v>48</v>
      </c>
      <c r="AD3165" s="78">
        <v>47238</v>
      </c>
      <c r="AE3165" s="115">
        <v>438</v>
      </c>
      <c r="AF3165" s="115"/>
      <c r="AL3165" s="76"/>
      <c r="AM3165" s="76"/>
      <c r="AN3165" s="76"/>
      <c r="AO3165" s="76"/>
      <c r="AP3165" s="76"/>
      <c r="AQ3165" s="76"/>
      <c r="AR3165" s="76"/>
      <c r="AS3165" s="76"/>
      <c r="AT3165" s="76"/>
      <c r="AU3165" s="76"/>
      <c r="AV3165" s="76"/>
      <c r="BA3165" s="76"/>
      <c r="BB3165" s="76"/>
      <c r="CS3165" s="58">
        <f>+AL3165+AT3165</f>
        <v>0</v>
      </c>
      <c r="CT3165" s="76">
        <f>+BA3165+BG3165+BM3165+BS3165+BY3165+CE3165+CK3165+CQ3165</f>
        <v>0</v>
      </c>
      <c r="CU3165" s="76">
        <f>+CS3165-CT3165</f>
        <v>0</v>
      </c>
      <c r="CV3165" s="81">
        <f>+AE3165-AL3165-AT3165</f>
        <v>438</v>
      </c>
    </row>
    <row r="3166" spans="1:100" s="70" customFormat="1">
      <c r="A3166" s="70" t="s">
        <v>960</v>
      </c>
      <c r="B3166" s="71">
        <v>78</v>
      </c>
      <c r="C3166" s="72" t="s">
        <v>402</v>
      </c>
      <c r="D3166" s="72" t="s">
        <v>403</v>
      </c>
      <c r="E3166" s="71"/>
      <c r="F3166" s="71"/>
      <c r="G3166" s="71" t="s">
        <v>264</v>
      </c>
      <c r="H3166" s="71">
        <v>3</v>
      </c>
      <c r="I3166" s="73">
        <v>90</v>
      </c>
      <c r="J3166" s="73">
        <v>40000</v>
      </c>
      <c r="K3166" s="72">
        <v>0</v>
      </c>
      <c r="L3166" s="72" t="s">
        <v>41</v>
      </c>
      <c r="M3166" s="92" t="s">
        <v>14</v>
      </c>
      <c r="N3166" s="70">
        <v>43062349</v>
      </c>
      <c r="O3166" s="70" t="s">
        <v>961</v>
      </c>
      <c r="Q3166" s="89"/>
      <c r="S3166" s="70" t="s">
        <v>465</v>
      </c>
      <c r="T3166" s="88" t="s">
        <v>264</v>
      </c>
      <c r="U3166" s="88">
        <v>3</v>
      </c>
      <c r="V3166" s="87">
        <v>90</v>
      </c>
      <c r="W3166" s="87" t="s">
        <v>1017</v>
      </c>
      <c r="X3166" s="78">
        <v>45720</v>
      </c>
      <c r="Y3166" s="78">
        <v>45720</v>
      </c>
      <c r="Z3166" s="69" t="s">
        <v>1080</v>
      </c>
      <c r="AA3166" s="319">
        <v>40000</v>
      </c>
      <c r="AB3166" s="70">
        <v>84</v>
      </c>
      <c r="AC3166" s="70">
        <v>49</v>
      </c>
      <c r="AD3166" s="78">
        <v>47268</v>
      </c>
      <c r="AE3166" s="115">
        <v>438</v>
      </c>
      <c r="AF3166" s="115"/>
      <c r="AL3166" s="76"/>
      <c r="AM3166" s="76"/>
      <c r="AN3166" s="76"/>
      <c r="AO3166" s="76"/>
      <c r="AP3166" s="76"/>
      <c r="AQ3166" s="76"/>
      <c r="AR3166" s="76"/>
      <c r="AS3166" s="76"/>
      <c r="AT3166" s="76"/>
      <c r="AU3166" s="76"/>
      <c r="AV3166" s="76"/>
      <c r="BA3166" s="76"/>
      <c r="BB3166" s="76"/>
      <c r="CS3166" s="58">
        <f>+AL3166+AT3166</f>
        <v>0</v>
      </c>
      <c r="CT3166" s="76">
        <f>+BA3166+BG3166+BM3166+BS3166+BY3166+CE3166+CK3166+CQ3166</f>
        <v>0</v>
      </c>
      <c r="CU3166" s="76">
        <f>+CS3166-CT3166</f>
        <v>0</v>
      </c>
      <c r="CV3166" s="81">
        <f>+AE3166-AL3166-AT3166</f>
        <v>438</v>
      </c>
    </row>
    <row r="3167" spans="1:100" s="70" customFormat="1">
      <c r="A3167" s="70" t="s">
        <v>960</v>
      </c>
      <c r="B3167" s="71">
        <v>78</v>
      </c>
      <c r="C3167" s="72" t="s">
        <v>402</v>
      </c>
      <c r="D3167" s="72" t="s">
        <v>403</v>
      </c>
      <c r="E3167" s="71"/>
      <c r="F3167" s="71"/>
      <c r="G3167" s="71" t="s">
        <v>264</v>
      </c>
      <c r="H3167" s="71">
        <v>3</v>
      </c>
      <c r="I3167" s="73">
        <v>90</v>
      </c>
      <c r="J3167" s="73">
        <v>40000</v>
      </c>
      <c r="K3167" s="72">
        <v>0</v>
      </c>
      <c r="L3167" s="72" t="s">
        <v>41</v>
      </c>
      <c r="M3167" s="92" t="s">
        <v>14</v>
      </c>
      <c r="N3167" s="70">
        <v>43062349</v>
      </c>
      <c r="O3167" s="70" t="s">
        <v>961</v>
      </c>
      <c r="Q3167" s="89"/>
      <c r="S3167" s="70" t="s">
        <v>465</v>
      </c>
      <c r="T3167" s="88" t="s">
        <v>264</v>
      </c>
      <c r="U3167" s="88">
        <v>3</v>
      </c>
      <c r="V3167" s="87">
        <v>90</v>
      </c>
      <c r="W3167" s="87" t="s">
        <v>1017</v>
      </c>
      <c r="X3167" s="78">
        <v>45720</v>
      </c>
      <c r="Y3167" s="78">
        <v>45720</v>
      </c>
      <c r="Z3167" s="69" t="s">
        <v>1080</v>
      </c>
      <c r="AA3167" s="319">
        <v>40000</v>
      </c>
      <c r="AB3167" s="70">
        <v>84</v>
      </c>
      <c r="AC3167" s="70">
        <v>50</v>
      </c>
      <c r="AD3167" s="78">
        <v>47299</v>
      </c>
      <c r="AE3167" s="115">
        <v>438</v>
      </c>
      <c r="AF3167" s="115"/>
      <c r="AL3167" s="76"/>
      <c r="AM3167" s="76"/>
      <c r="AN3167" s="76"/>
      <c r="AO3167" s="76"/>
      <c r="AP3167" s="76"/>
      <c r="AQ3167" s="76"/>
      <c r="AR3167" s="76"/>
      <c r="AS3167" s="76"/>
      <c r="AT3167" s="76"/>
      <c r="AU3167" s="76"/>
      <c r="AV3167" s="76"/>
      <c r="BA3167" s="76"/>
      <c r="BB3167" s="76"/>
      <c r="CS3167" s="58">
        <f>+AL3167+AT3167</f>
        <v>0</v>
      </c>
      <c r="CT3167" s="76">
        <f>+BA3167+BG3167+BM3167+BS3167+BY3167+CE3167+CK3167+CQ3167</f>
        <v>0</v>
      </c>
      <c r="CU3167" s="76">
        <f>+CS3167-CT3167</f>
        <v>0</v>
      </c>
      <c r="CV3167" s="81">
        <f>+AE3167-AL3167-AT3167</f>
        <v>438</v>
      </c>
    </row>
    <row r="3168" spans="1:100" s="70" customFormat="1">
      <c r="A3168" s="70" t="s">
        <v>960</v>
      </c>
      <c r="B3168" s="71">
        <v>78</v>
      </c>
      <c r="C3168" s="72" t="s">
        <v>402</v>
      </c>
      <c r="D3168" s="72" t="s">
        <v>403</v>
      </c>
      <c r="E3168" s="71"/>
      <c r="F3168" s="71"/>
      <c r="G3168" s="71" t="s">
        <v>264</v>
      </c>
      <c r="H3168" s="71">
        <v>3</v>
      </c>
      <c r="I3168" s="73">
        <v>90</v>
      </c>
      <c r="J3168" s="73">
        <v>40000</v>
      </c>
      <c r="K3168" s="72">
        <v>0</v>
      </c>
      <c r="L3168" s="72" t="s">
        <v>41</v>
      </c>
      <c r="M3168" s="92" t="s">
        <v>14</v>
      </c>
      <c r="N3168" s="70">
        <v>43062349</v>
      </c>
      <c r="O3168" s="70" t="s">
        <v>961</v>
      </c>
      <c r="Q3168" s="89"/>
      <c r="S3168" s="70" t="s">
        <v>465</v>
      </c>
      <c r="T3168" s="88" t="s">
        <v>264</v>
      </c>
      <c r="U3168" s="88">
        <v>3</v>
      </c>
      <c r="V3168" s="87">
        <v>90</v>
      </c>
      <c r="W3168" s="87" t="s">
        <v>1017</v>
      </c>
      <c r="X3168" s="78">
        <v>45720</v>
      </c>
      <c r="Y3168" s="78">
        <v>45720</v>
      </c>
      <c r="Z3168" s="69" t="s">
        <v>1080</v>
      </c>
      <c r="AA3168" s="319">
        <v>40000</v>
      </c>
      <c r="AB3168" s="70">
        <v>84</v>
      </c>
      <c r="AC3168" s="70">
        <v>51</v>
      </c>
      <c r="AD3168" s="78">
        <v>47329</v>
      </c>
      <c r="AE3168" s="115">
        <v>438</v>
      </c>
      <c r="AF3168" s="115"/>
      <c r="AL3168" s="76"/>
      <c r="AM3168" s="76"/>
      <c r="AN3168" s="76"/>
      <c r="AO3168" s="76"/>
      <c r="AP3168" s="76"/>
      <c r="AQ3168" s="76"/>
      <c r="AR3168" s="76"/>
      <c r="AS3168" s="76"/>
      <c r="AT3168" s="76"/>
      <c r="AU3168" s="76"/>
      <c r="AV3168" s="76"/>
      <c r="BA3168" s="76"/>
      <c r="BB3168" s="76"/>
      <c r="CS3168" s="58">
        <f>+AL3168+AT3168</f>
        <v>0</v>
      </c>
      <c r="CT3168" s="76">
        <f>+BA3168+BG3168+BM3168+BS3168+BY3168+CE3168+CK3168+CQ3168</f>
        <v>0</v>
      </c>
      <c r="CU3168" s="76">
        <f>+CS3168-CT3168</f>
        <v>0</v>
      </c>
      <c r="CV3168" s="81">
        <f>+AE3168-AL3168-AT3168</f>
        <v>438</v>
      </c>
    </row>
    <row r="3169" spans="1:100" s="70" customFormat="1">
      <c r="A3169" s="70" t="s">
        <v>960</v>
      </c>
      <c r="B3169" s="71">
        <v>78</v>
      </c>
      <c r="C3169" s="72" t="s">
        <v>402</v>
      </c>
      <c r="D3169" s="72" t="s">
        <v>403</v>
      </c>
      <c r="E3169" s="71"/>
      <c r="F3169" s="71"/>
      <c r="G3169" s="71" t="s">
        <v>264</v>
      </c>
      <c r="H3169" s="71">
        <v>3</v>
      </c>
      <c r="I3169" s="73">
        <v>90</v>
      </c>
      <c r="J3169" s="73">
        <v>40000</v>
      </c>
      <c r="K3169" s="72">
        <v>0</v>
      </c>
      <c r="L3169" s="72" t="s">
        <v>41</v>
      </c>
      <c r="M3169" s="92" t="s">
        <v>14</v>
      </c>
      <c r="N3169" s="70">
        <v>43062349</v>
      </c>
      <c r="O3169" s="70" t="s">
        <v>961</v>
      </c>
      <c r="Q3169" s="89"/>
      <c r="S3169" s="70" t="s">
        <v>465</v>
      </c>
      <c r="T3169" s="88" t="s">
        <v>264</v>
      </c>
      <c r="U3169" s="88">
        <v>3</v>
      </c>
      <c r="V3169" s="87">
        <v>90</v>
      </c>
      <c r="W3169" s="87" t="s">
        <v>1017</v>
      </c>
      <c r="X3169" s="78">
        <v>45720</v>
      </c>
      <c r="Y3169" s="78">
        <v>45720</v>
      </c>
      <c r="Z3169" s="69" t="s">
        <v>1080</v>
      </c>
      <c r="AA3169" s="319">
        <v>40000</v>
      </c>
      <c r="AB3169" s="70">
        <v>84</v>
      </c>
      <c r="AC3169" s="70">
        <v>52</v>
      </c>
      <c r="AD3169" s="78">
        <v>47360</v>
      </c>
      <c r="AE3169" s="115">
        <v>438</v>
      </c>
      <c r="AF3169" s="115"/>
      <c r="AL3169" s="76"/>
      <c r="AM3169" s="76"/>
      <c r="AN3169" s="76"/>
      <c r="AO3169" s="76"/>
      <c r="AP3169" s="76"/>
      <c r="AQ3169" s="76"/>
      <c r="AR3169" s="76"/>
      <c r="AS3169" s="76"/>
      <c r="AT3169" s="76"/>
      <c r="AU3169" s="76"/>
      <c r="AV3169" s="76"/>
      <c r="BA3169" s="76"/>
      <c r="BB3169" s="76"/>
      <c r="CS3169" s="58">
        <f>+AL3169+AT3169</f>
        <v>0</v>
      </c>
      <c r="CT3169" s="76">
        <f>+BA3169+BG3169+BM3169+BS3169+BY3169+CE3169+CK3169+CQ3169</f>
        <v>0</v>
      </c>
      <c r="CU3169" s="76">
        <f>+CS3169-CT3169</f>
        <v>0</v>
      </c>
      <c r="CV3169" s="81">
        <f>+AE3169-AL3169-AT3169</f>
        <v>438</v>
      </c>
    </row>
    <row r="3170" spans="1:100" s="70" customFormat="1">
      <c r="A3170" s="70" t="s">
        <v>960</v>
      </c>
      <c r="B3170" s="71">
        <v>78</v>
      </c>
      <c r="C3170" s="72" t="s">
        <v>402</v>
      </c>
      <c r="D3170" s="72" t="s">
        <v>403</v>
      </c>
      <c r="E3170" s="71"/>
      <c r="F3170" s="71"/>
      <c r="G3170" s="71" t="s">
        <v>264</v>
      </c>
      <c r="H3170" s="71">
        <v>3</v>
      </c>
      <c r="I3170" s="73">
        <v>90</v>
      </c>
      <c r="J3170" s="73">
        <v>40000</v>
      </c>
      <c r="K3170" s="72">
        <v>0</v>
      </c>
      <c r="L3170" s="72" t="s">
        <v>41</v>
      </c>
      <c r="M3170" s="92" t="s">
        <v>14</v>
      </c>
      <c r="N3170" s="70">
        <v>43062349</v>
      </c>
      <c r="O3170" s="70" t="s">
        <v>961</v>
      </c>
      <c r="Q3170" s="89"/>
      <c r="S3170" s="70" t="s">
        <v>465</v>
      </c>
      <c r="T3170" s="88" t="s">
        <v>264</v>
      </c>
      <c r="U3170" s="88">
        <v>3</v>
      </c>
      <c r="V3170" s="87">
        <v>90</v>
      </c>
      <c r="W3170" s="87" t="s">
        <v>1017</v>
      </c>
      <c r="X3170" s="78">
        <v>45720</v>
      </c>
      <c r="Y3170" s="78">
        <v>45720</v>
      </c>
      <c r="Z3170" s="69" t="s">
        <v>1080</v>
      </c>
      <c r="AA3170" s="319">
        <v>40000</v>
      </c>
      <c r="AB3170" s="70">
        <v>84</v>
      </c>
      <c r="AC3170" s="70">
        <v>53</v>
      </c>
      <c r="AD3170" s="78">
        <v>47391</v>
      </c>
      <c r="AE3170" s="115">
        <v>438</v>
      </c>
      <c r="AF3170" s="115"/>
      <c r="AL3170" s="76"/>
      <c r="AM3170" s="76"/>
      <c r="AN3170" s="76"/>
      <c r="AO3170" s="76"/>
      <c r="AP3170" s="76"/>
      <c r="AQ3170" s="76"/>
      <c r="AR3170" s="76"/>
      <c r="AS3170" s="76"/>
      <c r="AT3170" s="76"/>
      <c r="AU3170" s="76"/>
      <c r="AV3170" s="76"/>
      <c r="BA3170" s="76"/>
      <c r="BB3170" s="76"/>
      <c r="CS3170" s="58">
        <f>+AL3170+AT3170</f>
        <v>0</v>
      </c>
      <c r="CT3170" s="76">
        <f>+BA3170+BG3170+BM3170+BS3170+BY3170+CE3170+CK3170+CQ3170</f>
        <v>0</v>
      </c>
      <c r="CU3170" s="76">
        <f>+CS3170-CT3170</f>
        <v>0</v>
      </c>
      <c r="CV3170" s="81">
        <f>+AE3170-AL3170-AT3170</f>
        <v>438</v>
      </c>
    </row>
    <row r="3171" spans="1:100" s="70" customFormat="1">
      <c r="A3171" s="70" t="s">
        <v>960</v>
      </c>
      <c r="B3171" s="71">
        <v>78</v>
      </c>
      <c r="C3171" s="72" t="s">
        <v>402</v>
      </c>
      <c r="D3171" s="72" t="s">
        <v>403</v>
      </c>
      <c r="E3171" s="71"/>
      <c r="F3171" s="71"/>
      <c r="G3171" s="71" t="s">
        <v>264</v>
      </c>
      <c r="H3171" s="71">
        <v>3</v>
      </c>
      <c r="I3171" s="73">
        <v>90</v>
      </c>
      <c r="J3171" s="73">
        <v>40000</v>
      </c>
      <c r="K3171" s="72">
        <v>0</v>
      </c>
      <c r="L3171" s="72" t="s">
        <v>41</v>
      </c>
      <c r="M3171" s="92" t="s">
        <v>14</v>
      </c>
      <c r="N3171" s="70">
        <v>43062349</v>
      </c>
      <c r="O3171" s="70" t="s">
        <v>961</v>
      </c>
      <c r="Q3171" s="89"/>
      <c r="S3171" s="70" t="s">
        <v>465</v>
      </c>
      <c r="T3171" s="88" t="s">
        <v>264</v>
      </c>
      <c r="U3171" s="88">
        <v>3</v>
      </c>
      <c r="V3171" s="87">
        <v>90</v>
      </c>
      <c r="W3171" s="87" t="s">
        <v>1017</v>
      </c>
      <c r="X3171" s="78">
        <v>45720</v>
      </c>
      <c r="Y3171" s="78">
        <v>45720</v>
      </c>
      <c r="Z3171" s="69" t="s">
        <v>1080</v>
      </c>
      <c r="AA3171" s="319">
        <v>40000</v>
      </c>
      <c r="AB3171" s="70">
        <v>84</v>
      </c>
      <c r="AC3171" s="70">
        <v>54</v>
      </c>
      <c r="AD3171" s="78">
        <v>47421</v>
      </c>
      <c r="AE3171" s="115">
        <v>438</v>
      </c>
      <c r="AF3171" s="115"/>
      <c r="AL3171" s="76"/>
      <c r="AM3171" s="76"/>
      <c r="AN3171" s="76"/>
      <c r="AO3171" s="76"/>
      <c r="AP3171" s="76"/>
      <c r="AQ3171" s="76"/>
      <c r="AR3171" s="76"/>
      <c r="AS3171" s="76"/>
      <c r="AT3171" s="76"/>
      <c r="AU3171" s="76"/>
      <c r="AV3171" s="76"/>
      <c r="BA3171" s="76"/>
      <c r="BB3171" s="76"/>
      <c r="CS3171" s="58">
        <f>+AL3171+AT3171</f>
        <v>0</v>
      </c>
      <c r="CT3171" s="76">
        <f>+BA3171+BG3171+BM3171+BS3171+BY3171+CE3171+CK3171+CQ3171</f>
        <v>0</v>
      </c>
      <c r="CU3171" s="76">
        <f>+CS3171-CT3171</f>
        <v>0</v>
      </c>
      <c r="CV3171" s="81">
        <f>+AE3171-AL3171-AT3171</f>
        <v>438</v>
      </c>
    </row>
    <row r="3172" spans="1:100" s="70" customFormat="1">
      <c r="A3172" s="70" t="s">
        <v>960</v>
      </c>
      <c r="B3172" s="71">
        <v>78</v>
      </c>
      <c r="C3172" s="72" t="s">
        <v>402</v>
      </c>
      <c r="D3172" s="72" t="s">
        <v>403</v>
      </c>
      <c r="E3172" s="71"/>
      <c r="F3172" s="71"/>
      <c r="G3172" s="71" t="s">
        <v>264</v>
      </c>
      <c r="H3172" s="71">
        <v>3</v>
      </c>
      <c r="I3172" s="73">
        <v>90</v>
      </c>
      <c r="J3172" s="73">
        <v>40000</v>
      </c>
      <c r="K3172" s="72">
        <v>0</v>
      </c>
      <c r="L3172" s="72" t="s">
        <v>41</v>
      </c>
      <c r="M3172" s="92" t="s">
        <v>14</v>
      </c>
      <c r="N3172" s="70">
        <v>43062349</v>
      </c>
      <c r="O3172" s="70" t="s">
        <v>961</v>
      </c>
      <c r="Q3172" s="89"/>
      <c r="S3172" s="70" t="s">
        <v>465</v>
      </c>
      <c r="T3172" s="88" t="s">
        <v>264</v>
      </c>
      <c r="U3172" s="88">
        <v>3</v>
      </c>
      <c r="V3172" s="87">
        <v>90</v>
      </c>
      <c r="W3172" s="87" t="s">
        <v>1017</v>
      </c>
      <c r="X3172" s="78">
        <v>45720</v>
      </c>
      <c r="Y3172" s="78">
        <v>45720</v>
      </c>
      <c r="Z3172" s="69" t="s">
        <v>1080</v>
      </c>
      <c r="AA3172" s="319">
        <v>40000</v>
      </c>
      <c r="AB3172" s="70">
        <v>84</v>
      </c>
      <c r="AC3172" s="70">
        <v>55</v>
      </c>
      <c r="AD3172" s="78">
        <v>47452</v>
      </c>
      <c r="AE3172" s="115">
        <v>438</v>
      </c>
      <c r="AF3172" s="115"/>
      <c r="AL3172" s="76"/>
      <c r="AM3172" s="76"/>
      <c r="AN3172" s="76"/>
      <c r="AO3172" s="76"/>
      <c r="AP3172" s="76"/>
      <c r="AQ3172" s="76"/>
      <c r="AR3172" s="76"/>
      <c r="AS3172" s="76"/>
      <c r="AT3172" s="76"/>
      <c r="AU3172" s="76"/>
      <c r="AV3172" s="76"/>
      <c r="BA3172" s="76"/>
      <c r="BB3172" s="76"/>
      <c r="CS3172" s="58">
        <f>+AL3172+AT3172</f>
        <v>0</v>
      </c>
      <c r="CT3172" s="76">
        <f>+BA3172+BG3172+BM3172+BS3172+BY3172+CE3172+CK3172+CQ3172</f>
        <v>0</v>
      </c>
      <c r="CU3172" s="76">
        <f>+CS3172-CT3172</f>
        <v>0</v>
      </c>
      <c r="CV3172" s="81">
        <f>+AE3172-AL3172-AT3172</f>
        <v>438</v>
      </c>
    </row>
    <row r="3173" spans="1:100" s="70" customFormat="1">
      <c r="A3173" s="70" t="s">
        <v>960</v>
      </c>
      <c r="B3173" s="71">
        <v>78</v>
      </c>
      <c r="C3173" s="72" t="s">
        <v>402</v>
      </c>
      <c r="D3173" s="72" t="s">
        <v>403</v>
      </c>
      <c r="E3173" s="71"/>
      <c r="F3173" s="71"/>
      <c r="G3173" s="71" t="s">
        <v>264</v>
      </c>
      <c r="H3173" s="71">
        <v>3</v>
      </c>
      <c r="I3173" s="73">
        <v>90</v>
      </c>
      <c r="J3173" s="73">
        <v>40000</v>
      </c>
      <c r="K3173" s="72">
        <v>0</v>
      </c>
      <c r="L3173" s="72" t="s">
        <v>41</v>
      </c>
      <c r="M3173" s="92" t="s">
        <v>14</v>
      </c>
      <c r="N3173" s="70">
        <v>43062349</v>
      </c>
      <c r="O3173" s="70" t="s">
        <v>961</v>
      </c>
      <c r="Q3173" s="89"/>
      <c r="S3173" s="70" t="s">
        <v>465</v>
      </c>
      <c r="T3173" s="88" t="s">
        <v>264</v>
      </c>
      <c r="U3173" s="88">
        <v>3</v>
      </c>
      <c r="V3173" s="87">
        <v>90</v>
      </c>
      <c r="W3173" s="87" t="s">
        <v>1017</v>
      </c>
      <c r="X3173" s="78">
        <v>45720</v>
      </c>
      <c r="Y3173" s="78">
        <v>45720</v>
      </c>
      <c r="Z3173" s="69" t="s">
        <v>1080</v>
      </c>
      <c r="AA3173" s="319">
        <v>40000</v>
      </c>
      <c r="AB3173" s="70">
        <v>84</v>
      </c>
      <c r="AC3173" s="70">
        <v>56</v>
      </c>
      <c r="AD3173" s="78">
        <v>47482</v>
      </c>
      <c r="AE3173" s="115">
        <v>438</v>
      </c>
      <c r="AF3173" s="115"/>
      <c r="AL3173" s="76"/>
      <c r="AM3173" s="76"/>
      <c r="AN3173" s="76"/>
      <c r="AO3173" s="76"/>
      <c r="AP3173" s="76"/>
      <c r="AQ3173" s="76"/>
      <c r="AR3173" s="76"/>
      <c r="AS3173" s="76"/>
      <c r="AT3173" s="76"/>
      <c r="AU3173" s="76"/>
      <c r="AV3173" s="76"/>
      <c r="BA3173" s="76"/>
      <c r="BB3173" s="76"/>
      <c r="CS3173" s="58">
        <f>+AL3173+AT3173</f>
        <v>0</v>
      </c>
      <c r="CT3173" s="76">
        <f>+BA3173+BG3173+BM3173+BS3173+BY3173+CE3173+CK3173+CQ3173</f>
        <v>0</v>
      </c>
      <c r="CU3173" s="76">
        <f>+CS3173-CT3173</f>
        <v>0</v>
      </c>
      <c r="CV3173" s="81">
        <f>+AE3173-AL3173-AT3173</f>
        <v>438</v>
      </c>
    </row>
    <row r="3174" spans="1:100" s="70" customFormat="1">
      <c r="A3174" s="70" t="s">
        <v>960</v>
      </c>
      <c r="B3174" s="71">
        <v>78</v>
      </c>
      <c r="C3174" s="72" t="s">
        <v>402</v>
      </c>
      <c r="D3174" s="72" t="s">
        <v>403</v>
      </c>
      <c r="E3174" s="71"/>
      <c r="F3174" s="71"/>
      <c r="G3174" s="71" t="s">
        <v>264</v>
      </c>
      <c r="H3174" s="71">
        <v>3</v>
      </c>
      <c r="I3174" s="73">
        <v>90</v>
      </c>
      <c r="J3174" s="73">
        <v>40000</v>
      </c>
      <c r="K3174" s="72">
        <v>0</v>
      </c>
      <c r="L3174" s="72" t="s">
        <v>41</v>
      </c>
      <c r="M3174" s="92" t="s">
        <v>14</v>
      </c>
      <c r="N3174" s="70">
        <v>43062349</v>
      </c>
      <c r="O3174" s="70" t="s">
        <v>961</v>
      </c>
      <c r="Q3174" s="89"/>
      <c r="S3174" s="70" t="s">
        <v>465</v>
      </c>
      <c r="T3174" s="88" t="s">
        <v>264</v>
      </c>
      <c r="U3174" s="88">
        <v>3</v>
      </c>
      <c r="V3174" s="87">
        <v>90</v>
      </c>
      <c r="W3174" s="87" t="s">
        <v>1017</v>
      </c>
      <c r="X3174" s="78">
        <v>45720</v>
      </c>
      <c r="Y3174" s="78">
        <v>45720</v>
      </c>
      <c r="Z3174" s="69" t="s">
        <v>1080</v>
      </c>
      <c r="AA3174" s="319">
        <v>40000</v>
      </c>
      <c r="AB3174" s="70">
        <v>84</v>
      </c>
      <c r="AC3174" s="70">
        <v>57</v>
      </c>
      <c r="AD3174" s="78">
        <v>47513</v>
      </c>
      <c r="AE3174" s="115">
        <v>438</v>
      </c>
      <c r="AF3174" s="115"/>
      <c r="AL3174" s="76"/>
      <c r="AM3174" s="76"/>
      <c r="AN3174" s="76"/>
      <c r="AO3174" s="76"/>
      <c r="AP3174" s="76"/>
      <c r="AQ3174" s="76"/>
      <c r="AR3174" s="76"/>
      <c r="AS3174" s="76"/>
      <c r="AT3174" s="76"/>
      <c r="AU3174" s="76"/>
      <c r="AV3174" s="76"/>
      <c r="BA3174" s="76"/>
      <c r="BB3174" s="76"/>
      <c r="CS3174" s="58">
        <f>+AL3174+AT3174</f>
        <v>0</v>
      </c>
      <c r="CT3174" s="76">
        <f>+BA3174+BG3174+BM3174+BS3174+BY3174+CE3174+CK3174+CQ3174</f>
        <v>0</v>
      </c>
      <c r="CU3174" s="76">
        <f>+CS3174-CT3174</f>
        <v>0</v>
      </c>
      <c r="CV3174" s="81">
        <f>+AE3174-AL3174-AT3174</f>
        <v>438</v>
      </c>
    </row>
    <row r="3175" spans="1:100" s="70" customFormat="1">
      <c r="A3175" s="70" t="s">
        <v>960</v>
      </c>
      <c r="B3175" s="71">
        <v>78</v>
      </c>
      <c r="C3175" s="72" t="s">
        <v>402</v>
      </c>
      <c r="D3175" s="72" t="s">
        <v>403</v>
      </c>
      <c r="E3175" s="71"/>
      <c r="F3175" s="71"/>
      <c r="G3175" s="71" t="s">
        <v>264</v>
      </c>
      <c r="H3175" s="71">
        <v>3</v>
      </c>
      <c r="I3175" s="73">
        <v>90</v>
      </c>
      <c r="J3175" s="73">
        <v>40000</v>
      </c>
      <c r="K3175" s="72">
        <v>0</v>
      </c>
      <c r="L3175" s="72" t="s">
        <v>41</v>
      </c>
      <c r="M3175" s="92" t="s">
        <v>14</v>
      </c>
      <c r="N3175" s="70">
        <v>43062349</v>
      </c>
      <c r="O3175" s="70" t="s">
        <v>961</v>
      </c>
      <c r="Q3175" s="89"/>
      <c r="S3175" s="70" t="s">
        <v>465</v>
      </c>
      <c r="T3175" s="88" t="s">
        <v>264</v>
      </c>
      <c r="U3175" s="88">
        <v>3</v>
      </c>
      <c r="V3175" s="87">
        <v>90</v>
      </c>
      <c r="W3175" s="87" t="s">
        <v>1017</v>
      </c>
      <c r="X3175" s="78">
        <v>45720</v>
      </c>
      <c r="Y3175" s="78">
        <v>45720</v>
      </c>
      <c r="Z3175" s="69" t="s">
        <v>1080</v>
      </c>
      <c r="AA3175" s="319">
        <v>40000</v>
      </c>
      <c r="AB3175" s="70">
        <v>84</v>
      </c>
      <c r="AC3175" s="70">
        <v>58</v>
      </c>
      <c r="AD3175" s="78">
        <v>47542</v>
      </c>
      <c r="AE3175" s="115">
        <v>438</v>
      </c>
      <c r="AF3175" s="115"/>
      <c r="AL3175" s="76"/>
      <c r="AM3175" s="76"/>
      <c r="AN3175" s="76"/>
      <c r="AO3175" s="76"/>
      <c r="AP3175" s="76"/>
      <c r="AQ3175" s="76"/>
      <c r="AR3175" s="76"/>
      <c r="AS3175" s="76"/>
      <c r="AT3175" s="76"/>
      <c r="AU3175" s="76"/>
      <c r="AV3175" s="76"/>
      <c r="BA3175" s="76"/>
      <c r="BB3175" s="76"/>
      <c r="CS3175" s="58">
        <f>+AL3175+AT3175</f>
        <v>0</v>
      </c>
      <c r="CT3175" s="76">
        <f>+BA3175+BG3175+BM3175+BS3175+BY3175+CE3175+CK3175+CQ3175</f>
        <v>0</v>
      </c>
      <c r="CU3175" s="76">
        <f>+CS3175-CT3175</f>
        <v>0</v>
      </c>
      <c r="CV3175" s="81">
        <f>+AE3175-AL3175-AT3175</f>
        <v>438</v>
      </c>
    </row>
    <row r="3176" spans="1:100" s="70" customFormat="1">
      <c r="A3176" s="70" t="s">
        <v>960</v>
      </c>
      <c r="B3176" s="71">
        <v>78</v>
      </c>
      <c r="C3176" s="72" t="s">
        <v>402</v>
      </c>
      <c r="D3176" s="72" t="s">
        <v>403</v>
      </c>
      <c r="E3176" s="71"/>
      <c r="F3176" s="71"/>
      <c r="G3176" s="71" t="s">
        <v>264</v>
      </c>
      <c r="H3176" s="71">
        <v>3</v>
      </c>
      <c r="I3176" s="73">
        <v>90</v>
      </c>
      <c r="J3176" s="73">
        <v>40000</v>
      </c>
      <c r="K3176" s="72">
        <v>0</v>
      </c>
      <c r="L3176" s="72" t="s">
        <v>41</v>
      </c>
      <c r="M3176" s="92" t="s">
        <v>14</v>
      </c>
      <c r="N3176" s="70">
        <v>43062349</v>
      </c>
      <c r="O3176" s="70" t="s">
        <v>961</v>
      </c>
      <c r="Q3176" s="89"/>
      <c r="S3176" s="70" t="s">
        <v>465</v>
      </c>
      <c r="T3176" s="88" t="s">
        <v>264</v>
      </c>
      <c r="U3176" s="88">
        <v>3</v>
      </c>
      <c r="V3176" s="87">
        <v>90</v>
      </c>
      <c r="W3176" s="87" t="s">
        <v>1017</v>
      </c>
      <c r="X3176" s="78">
        <v>45720</v>
      </c>
      <c r="Y3176" s="78">
        <v>45720</v>
      </c>
      <c r="Z3176" s="69" t="s">
        <v>1080</v>
      </c>
      <c r="AA3176" s="319">
        <v>40000</v>
      </c>
      <c r="AB3176" s="70">
        <v>84</v>
      </c>
      <c r="AC3176" s="70">
        <v>59</v>
      </c>
      <c r="AD3176" s="78">
        <v>47572</v>
      </c>
      <c r="AE3176" s="115">
        <v>438</v>
      </c>
      <c r="AF3176" s="115"/>
      <c r="AL3176" s="76"/>
      <c r="AM3176" s="76"/>
      <c r="AN3176" s="76"/>
      <c r="AO3176" s="76"/>
      <c r="AP3176" s="76"/>
      <c r="AQ3176" s="76"/>
      <c r="AR3176" s="76"/>
      <c r="AS3176" s="76"/>
      <c r="AT3176" s="76"/>
      <c r="AU3176" s="76"/>
      <c r="AV3176" s="76"/>
      <c r="BA3176" s="76"/>
      <c r="BB3176" s="76"/>
      <c r="CS3176" s="58">
        <f>+AL3176+AT3176</f>
        <v>0</v>
      </c>
      <c r="CT3176" s="76">
        <f>+BA3176+BG3176+BM3176+BS3176+BY3176+CE3176+CK3176+CQ3176</f>
        <v>0</v>
      </c>
      <c r="CU3176" s="76">
        <f>+CS3176-CT3176</f>
        <v>0</v>
      </c>
      <c r="CV3176" s="81">
        <f>+AE3176-AL3176-AT3176</f>
        <v>438</v>
      </c>
    </row>
    <row r="3177" spans="1:100" s="70" customFormat="1">
      <c r="A3177" s="70" t="s">
        <v>960</v>
      </c>
      <c r="B3177" s="71">
        <v>78</v>
      </c>
      <c r="C3177" s="72" t="s">
        <v>402</v>
      </c>
      <c r="D3177" s="72" t="s">
        <v>403</v>
      </c>
      <c r="E3177" s="71"/>
      <c r="F3177" s="71"/>
      <c r="G3177" s="71" t="s">
        <v>264</v>
      </c>
      <c r="H3177" s="71">
        <v>3</v>
      </c>
      <c r="I3177" s="73">
        <v>90</v>
      </c>
      <c r="J3177" s="73">
        <v>40000</v>
      </c>
      <c r="K3177" s="72">
        <v>0</v>
      </c>
      <c r="L3177" s="72" t="s">
        <v>41</v>
      </c>
      <c r="M3177" s="92" t="s">
        <v>14</v>
      </c>
      <c r="N3177" s="70">
        <v>43062349</v>
      </c>
      <c r="O3177" s="70" t="s">
        <v>961</v>
      </c>
      <c r="Q3177" s="89"/>
      <c r="S3177" s="70" t="s">
        <v>465</v>
      </c>
      <c r="T3177" s="88" t="s">
        <v>264</v>
      </c>
      <c r="U3177" s="88">
        <v>3</v>
      </c>
      <c r="V3177" s="87">
        <v>90</v>
      </c>
      <c r="W3177" s="87" t="s">
        <v>1017</v>
      </c>
      <c r="X3177" s="78">
        <v>45720</v>
      </c>
      <c r="Y3177" s="78">
        <v>45720</v>
      </c>
      <c r="Z3177" s="69" t="s">
        <v>1080</v>
      </c>
      <c r="AA3177" s="319">
        <v>40000</v>
      </c>
      <c r="AB3177" s="70">
        <v>84</v>
      </c>
      <c r="AC3177" s="70">
        <v>60</v>
      </c>
      <c r="AD3177" s="78">
        <v>47603</v>
      </c>
      <c r="AE3177" s="115">
        <v>438</v>
      </c>
      <c r="AF3177" s="115"/>
      <c r="AL3177" s="76"/>
      <c r="AM3177" s="76"/>
      <c r="AN3177" s="76"/>
      <c r="AO3177" s="76"/>
      <c r="AP3177" s="76"/>
      <c r="AQ3177" s="76"/>
      <c r="AR3177" s="76"/>
      <c r="AS3177" s="76"/>
      <c r="AT3177" s="76"/>
      <c r="AU3177" s="76"/>
      <c r="AV3177" s="76"/>
      <c r="BA3177" s="76"/>
      <c r="BB3177" s="76"/>
      <c r="CS3177" s="58">
        <f>+AL3177+AT3177</f>
        <v>0</v>
      </c>
      <c r="CT3177" s="76">
        <f>+BA3177+BG3177+BM3177+BS3177+BY3177+CE3177+CK3177+CQ3177</f>
        <v>0</v>
      </c>
      <c r="CU3177" s="76">
        <f>+CS3177-CT3177</f>
        <v>0</v>
      </c>
      <c r="CV3177" s="81">
        <f>+AE3177-AL3177-AT3177</f>
        <v>438</v>
      </c>
    </row>
    <row r="3178" spans="1:100" s="70" customFormat="1">
      <c r="A3178" s="70" t="s">
        <v>960</v>
      </c>
      <c r="B3178" s="71">
        <v>78</v>
      </c>
      <c r="C3178" s="72" t="s">
        <v>402</v>
      </c>
      <c r="D3178" s="72" t="s">
        <v>403</v>
      </c>
      <c r="E3178" s="71"/>
      <c r="F3178" s="71"/>
      <c r="G3178" s="71" t="s">
        <v>264</v>
      </c>
      <c r="H3178" s="71">
        <v>3</v>
      </c>
      <c r="I3178" s="73">
        <v>90</v>
      </c>
      <c r="J3178" s="73">
        <v>40000</v>
      </c>
      <c r="K3178" s="72">
        <v>0</v>
      </c>
      <c r="L3178" s="72" t="s">
        <v>41</v>
      </c>
      <c r="M3178" s="92" t="s">
        <v>14</v>
      </c>
      <c r="N3178" s="70">
        <v>43062349</v>
      </c>
      <c r="O3178" s="70" t="s">
        <v>961</v>
      </c>
      <c r="Q3178" s="89"/>
      <c r="S3178" s="70" t="s">
        <v>465</v>
      </c>
      <c r="T3178" s="88" t="s">
        <v>264</v>
      </c>
      <c r="U3178" s="88">
        <v>3</v>
      </c>
      <c r="V3178" s="87">
        <v>90</v>
      </c>
      <c r="W3178" s="87" t="s">
        <v>1017</v>
      </c>
      <c r="X3178" s="78">
        <v>45720</v>
      </c>
      <c r="Y3178" s="78">
        <v>45720</v>
      </c>
      <c r="Z3178" s="69" t="s">
        <v>1080</v>
      </c>
      <c r="AA3178" s="319">
        <v>40000</v>
      </c>
      <c r="AB3178" s="70">
        <v>84</v>
      </c>
      <c r="AC3178" s="70">
        <v>61</v>
      </c>
      <c r="AD3178" s="78">
        <v>47633</v>
      </c>
      <c r="AE3178" s="115">
        <v>438</v>
      </c>
      <c r="AF3178" s="115"/>
      <c r="AL3178" s="76"/>
      <c r="AM3178" s="76"/>
      <c r="AN3178" s="76"/>
      <c r="AO3178" s="76"/>
      <c r="AP3178" s="76"/>
      <c r="AQ3178" s="76"/>
      <c r="AR3178" s="76"/>
      <c r="AS3178" s="76"/>
      <c r="AT3178" s="76"/>
      <c r="AU3178" s="76"/>
      <c r="AV3178" s="76"/>
      <c r="BA3178" s="76"/>
      <c r="BB3178" s="76"/>
      <c r="CS3178" s="58">
        <f>+AL3178+AT3178</f>
        <v>0</v>
      </c>
      <c r="CT3178" s="76">
        <f>+BA3178+BG3178+BM3178+BS3178+BY3178+CE3178+CK3178+CQ3178</f>
        <v>0</v>
      </c>
      <c r="CU3178" s="76">
        <f>+CS3178-CT3178</f>
        <v>0</v>
      </c>
      <c r="CV3178" s="81">
        <f>+AE3178-AL3178-AT3178</f>
        <v>438</v>
      </c>
    </row>
    <row r="3179" spans="1:100" s="70" customFormat="1">
      <c r="A3179" s="70" t="s">
        <v>960</v>
      </c>
      <c r="B3179" s="71">
        <v>78</v>
      </c>
      <c r="C3179" s="72" t="s">
        <v>402</v>
      </c>
      <c r="D3179" s="72" t="s">
        <v>403</v>
      </c>
      <c r="E3179" s="71"/>
      <c r="F3179" s="71"/>
      <c r="G3179" s="71" t="s">
        <v>264</v>
      </c>
      <c r="H3179" s="71">
        <v>3</v>
      </c>
      <c r="I3179" s="73">
        <v>90</v>
      </c>
      <c r="J3179" s="73">
        <v>40000</v>
      </c>
      <c r="K3179" s="72">
        <v>0</v>
      </c>
      <c r="L3179" s="72" t="s">
        <v>41</v>
      </c>
      <c r="M3179" s="92" t="s">
        <v>14</v>
      </c>
      <c r="N3179" s="70">
        <v>43062349</v>
      </c>
      <c r="O3179" s="70" t="s">
        <v>961</v>
      </c>
      <c r="Q3179" s="89"/>
      <c r="S3179" s="70" t="s">
        <v>465</v>
      </c>
      <c r="T3179" s="88" t="s">
        <v>264</v>
      </c>
      <c r="U3179" s="88">
        <v>3</v>
      </c>
      <c r="V3179" s="87">
        <v>90</v>
      </c>
      <c r="W3179" s="87" t="s">
        <v>1017</v>
      </c>
      <c r="X3179" s="78">
        <v>45720</v>
      </c>
      <c r="Y3179" s="78">
        <v>45720</v>
      </c>
      <c r="Z3179" s="69" t="s">
        <v>1080</v>
      </c>
      <c r="AA3179" s="319">
        <v>40000</v>
      </c>
      <c r="AB3179" s="70">
        <v>84</v>
      </c>
      <c r="AC3179" s="70">
        <v>62</v>
      </c>
      <c r="AD3179" s="78">
        <v>47664</v>
      </c>
      <c r="AE3179" s="115">
        <v>438</v>
      </c>
      <c r="AF3179" s="115"/>
      <c r="AL3179" s="76"/>
      <c r="AM3179" s="76"/>
      <c r="AN3179" s="76"/>
      <c r="AO3179" s="76"/>
      <c r="AP3179" s="76"/>
      <c r="AQ3179" s="76"/>
      <c r="AR3179" s="76"/>
      <c r="AS3179" s="76"/>
      <c r="AT3179" s="76"/>
      <c r="AU3179" s="76"/>
      <c r="AV3179" s="76"/>
      <c r="BA3179" s="76"/>
      <c r="BB3179" s="76"/>
      <c r="CS3179" s="58">
        <f>+AL3179+AT3179</f>
        <v>0</v>
      </c>
      <c r="CT3179" s="76">
        <f>+BA3179+BG3179+BM3179+BS3179+BY3179+CE3179+CK3179+CQ3179</f>
        <v>0</v>
      </c>
      <c r="CU3179" s="76">
        <f>+CS3179-CT3179</f>
        <v>0</v>
      </c>
      <c r="CV3179" s="81">
        <f>+AE3179-AL3179-AT3179</f>
        <v>438</v>
      </c>
    </row>
    <row r="3180" spans="1:100" s="70" customFormat="1">
      <c r="A3180" s="70" t="s">
        <v>960</v>
      </c>
      <c r="B3180" s="71">
        <v>78</v>
      </c>
      <c r="C3180" s="72" t="s">
        <v>402</v>
      </c>
      <c r="D3180" s="72" t="s">
        <v>403</v>
      </c>
      <c r="E3180" s="71"/>
      <c r="F3180" s="71"/>
      <c r="G3180" s="71" t="s">
        <v>264</v>
      </c>
      <c r="H3180" s="71">
        <v>3</v>
      </c>
      <c r="I3180" s="73">
        <v>90</v>
      </c>
      <c r="J3180" s="73">
        <v>40000</v>
      </c>
      <c r="K3180" s="72">
        <v>0</v>
      </c>
      <c r="L3180" s="72" t="s">
        <v>41</v>
      </c>
      <c r="M3180" s="92" t="s">
        <v>14</v>
      </c>
      <c r="N3180" s="70">
        <v>43062349</v>
      </c>
      <c r="O3180" s="70" t="s">
        <v>961</v>
      </c>
      <c r="Q3180" s="89"/>
      <c r="S3180" s="70" t="s">
        <v>465</v>
      </c>
      <c r="T3180" s="88" t="s">
        <v>264</v>
      </c>
      <c r="U3180" s="88">
        <v>3</v>
      </c>
      <c r="V3180" s="87">
        <v>90</v>
      </c>
      <c r="W3180" s="87" t="s">
        <v>1017</v>
      </c>
      <c r="X3180" s="78">
        <v>45720</v>
      </c>
      <c r="Y3180" s="78">
        <v>45720</v>
      </c>
      <c r="Z3180" s="69" t="s">
        <v>1080</v>
      </c>
      <c r="AA3180" s="319">
        <v>40000</v>
      </c>
      <c r="AB3180" s="70">
        <v>84</v>
      </c>
      <c r="AC3180" s="70">
        <v>63</v>
      </c>
      <c r="AD3180" s="78">
        <v>47694</v>
      </c>
      <c r="AE3180" s="115">
        <v>438</v>
      </c>
      <c r="AF3180" s="115"/>
      <c r="AL3180" s="76"/>
      <c r="AM3180" s="76"/>
      <c r="AN3180" s="76"/>
      <c r="AO3180" s="76"/>
      <c r="AP3180" s="76"/>
      <c r="AQ3180" s="76"/>
      <c r="AR3180" s="76"/>
      <c r="AS3180" s="76"/>
      <c r="AT3180" s="76"/>
      <c r="AU3180" s="76"/>
      <c r="AV3180" s="76"/>
      <c r="BA3180" s="76"/>
      <c r="BB3180" s="76"/>
      <c r="CS3180" s="58">
        <f>+AL3180+AT3180</f>
        <v>0</v>
      </c>
      <c r="CT3180" s="76">
        <f>+BA3180+BG3180+BM3180+BS3180+BY3180+CE3180+CK3180+CQ3180</f>
        <v>0</v>
      </c>
      <c r="CU3180" s="76">
        <f>+CS3180-CT3180</f>
        <v>0</v>
      </c>
      <c r="CV3180" s="81">
        <f>+AE3180-AL3180-AT3180</f>
        <v>438</v>
      </c>
    </row>
    <row r="3181" spans="1:100" s="70" customFormat="1">
      <c r="A3181" s="70" t="s">
        <v>960</v>
      </c>
      <c r="B3181" s="71">
        <v>78</v>
      </c>
      <c r="C3181" s="72" t="s">
        <v>402</v>
      </c>
      <c r="D3181" s="72" t="s">
        <v>403</v>
      </c>
      <c r="E3181" s="71"/>
      <c r="F3181" s="71"/>
      <c r="G3181" s="71" t="s">
        <v>264</v>
      </c>
      <c r="H3181" s="71">
        <v>3</v>
      </c>
      <c r="I3181" s="73">
        <v>90</v>
      </c>
      <c r="J3181" s="73">
        <v>40000</v>
      </c>
      <c r="K3181" s="72">
        <v>0</v>
      </c>
      <c r="L3181" s="72" t="s">
        <v>41</v>
      </c>
      <c r="M3181" s="92" t="s">
        <v>14</v>
      </c>
      <c r="N3181" s="70">
        <v>43062349</v>
      </c>
      <c r="O3181" s="70" t="s">
        <v>961</v>
      </c>
      <c r="Q3181" s="89"/>
      <c r="S3181" s="70" t="s">
        <v>465</v>
      </c>
      <c r="T3181" s="88" t="s">
        <v>264</v>
      </c>
      <c r="U3181" s="88">
        <v>3</v>
      </c>
      <c r="V3181" s="87">
        <v>90</v>
      </c>
      <c r="W3181" s="87" t="s">
        <v>1017</v>
      </c>
      <c r="X3181" s="78">
        <v>45720</v>
      </c>
      <c r="Y3181" s="78">
        <v>45720</v>
      </c>
      <c r="Z3181" s="69" t="s">
        <v>1080</v>
      </c>
      <c r="AA3181" s="319">
        <v>40000</v>
      </c>
      <c r="AB3181" s="70">
        <v>84</v>
      </c>
      <c r="AC3181" s="70">
        <v>64</v>
      </c>
      <c r="AD3181" s="78">
        <v>47725</v>
      </c>
      <c r="AE3181" s="115">
        <v>438</v>
      </c>
      <c r="AF3181" s="115"/>
      <c r="AL3181" s="76"/>
      <c r="AM3181" s="76"/>
      <c r="AN3181" s="76"/>
      <c r="AO3181" s="76"/>
      <c r="AP3181" s="76"/>
      <c r="AQ3181" s="76"/>
      <c r="AR3181" s="76"/>
      <c r="AS3181" s="76"/>
      <c r="AT3181" s="76"/>
      <c r="AU3181" s="76"/>
      <c r="AV3181" s="76"/>
      <c r="BA3181" s="76"/>
      <c r="BB3181" s="76"/>
      <c r="CS3181" s="58">
        <f>+AL3181+AT3181</f>
        <v>0</v>
      </c>
      <c r="CT3181" s="76">
        <f>+BA3181+BG3181+BM3181+BS3181+BY3181+CE3181+CK3181+CQ3181</f>
        <v>0</v>
      </c>
      <c r="CU3181" s="76">
        <f>+CS3181-CT3181</f>
        <v>0</v>
      </c>
      <c r="CV3181" s="81">
        <f>+AE3181-AL3181-AT3181</f>
        <v>438</v>
      </c>
    </row>
    <row r="3182" spans="1:100" s="70" customFormat="1">
      <c r="A3182" s="70" t="s">
        <v>960</v>
      </c>
      <c r="B3182" s="71">
        <v>78</v>
      </c>
      <c r="C3182" s="72" t="s">
        <v>402</v>
      </c>
      <c r="D3182" s="72" t="s">
        <v>403</v>
      </c>
      <c r="E3182" s="71"/>
      <c r="F3182" s="71"/>
      <c r="G3182" s="71" t="s">
        <v>264</v>
      </c>
      <c r="H3182" s="71">
        <v>3</v>
      </c>
      <c r="I3182" s="73">
        <v>90</v>
      </c>
      <c r="J3182" s="73">
        <v>40000</v>
      </c>
      <c r="K3182" s="72">
        <v>0</v>
      </c>
      <c r="L3182" s="72" t="s">
        <v>41</v>
      </c>
      <c r="M3182" s="92" t="s">
        <v>14</v>
      </c>
      <c r="N3182" s="70">
        <v>43062349</v>
      </c>
      <c r="O3182" s="70" t="s">
        <v>961</v>
      </c>
      <c r="Q3182" s="89"/>
      <c r="S3182" s="70" t="s">
        <v>465</v>
      </c>
      <c r="T3182" s="88" t="s">
        <v>264</v>
      </c>
      <c r="U3182" s="88">
        <v>3</v>
      </c>
      <c r="V3182" s="87">
        <v>90</v>
      </c>
      <c r="W3182" s="87" t="s">
        <v>1017</v>
      </c>
      <c r="X3182" s="78">
        <v>45720</v>
      </c>
      <c r="Y3182" s="78">
        <v>45720</v>
      </c>
      <c r="Z3182" s="69" t="s">
        <v>1080</v>
      </c>
      <c r="AA3182" s="319">
        <v>40000</v>
      </c>
      <c r="AB3182" s="70">
        <v>84</v>
      </c>
      <c r="AC3182" s="70">
        <v>65</v>
      </c>
      <c r="AD3182" s="78">
        <v>47756</v>
      </c>
      <c r="AE3182" s="115">
        <v>438</v>
      </c>
      <c r="AF3182" s="115"/>
      <c r="AL3182" s="76"/>
      <c r="AM3182" s="76"/>
      <c r="AN3182" s="76"/>
      <c r="AO3182" s="76"/>
      <c r="AP3182" s="76"/>
      <c r="AQ3182" s="76"/>
      <c r="AR3182" s="76"/>
      <c r="AS3182" s="76"/>
      <c r="AT3182" s="76"/>
      <c r="AU3182" s="76"/>
      <c r="AV3182" s="76"/>
      <c r="BA3182" s="76"/>
      <c r="BB3182" s="76"/>
      <c r="CS3182" s="58">
        <f>+AL3182+AT3182</f>
        <v>0</v>
      </c>
      <c r="CT3182" s="76">
        <f>+BA3182+BG3182+BM3182+BS3182+BY3182+CE3182+CK3182+CQ3182</f>
        <v>0</v>
      </c>
      <c r="CU3182" s="76">
        <f>+CS3182-CT3182</f>
        <v>0</v>
      </c>
      <c r="CV3182" s="81">
        <f>+AE3182-AL3182-AT3182</f>
        <v>438</v>
      </c>
    </row>
    <row r="3183" spans="1:100" s="70" customFormat="1">
      <c r="A3183" s="70" t="s">
        <v>960</v>
      </c>
      <c r="B3183" s="71">
        <v>78</v>
      </c>
      <c r="C3183" s="72" t="s">
        <v>402</v>
      </c>
      <c r="D3183" s="72" t="s">
        <v>403</v>
      </c>
      <c r="E3183" s="71"/>
      <c r="F3183" s="71"/>
      <c r="G3183" s="71" t="s">
        <v>264</v>
      </c>
      <c r="H3183" s="71">
        <v>3</v>
      </c>
      <c r="I3183" s="73">
        <v>90</v>
      </c>
      <c r="J3183" s="73">
        <v>40000</v>
      </c>
      <c r="K3183" s="72">
        <v>0</v>
      </c>
      <c r="L3183" s="72" t="s">
        <v>41</v>
      </c>
      <c r="M3183" s="92" t="s">
        <v>14</v>
      </c>
      <c r="N3183" s="70">
        <v>43062349</v>
      </c>
      <c r="O3183" s="70" t="s">
        <v>961</v>
      </c>
      <c r="Q3183" s="89"/>
      <c r="S3183" s="70" t="s">
        <v>465</v>
      </c>
      <c r="T3183" s="88" t="s">
        <v>264</v>
      </c>
      <c r="U3183" s="88">
        <v>3</v>
      </c>
      <c r="V3183" s="87">
        <v>90</v>
      </c>
      <c r="W3183" s="87" t="s">
        <v>1017</v>
      </c>
      <c r="X3183" s="78">
        <v>45720</v>
      </c>
      <c r="Y3183" s="78">
        <v>45720</v>
      </c>
      <c r="Z3183" s="69" t="s">
        <v>1080</v>
      </c>
      <c r="AA3183" s="319">
        <v>40000</v>
      </c>
      <c r="AB3183" s="70">
        <v>84</v>
      </c>
      <c r="AC3183" s="70">
        <v>66</v>
      </c>
      <c r="AD3183" s="78">
        <v>47786</v>
      </c>
      <c r="AE3183" s="115">
        <v>438</v>
      </c>
      <c r="AF3183" s="115"/>
      <c r="AL3183" s="76"/>
      <c r="AM3183" s="76"/>
      <c r="AN3183" s="76"/>
      <c r="AO3183" s="76"/>
      <c r="AP3183" s="76"/>
      <c r="AQ3183" s="76"/>
      <c r="AR3183" s="76"/>
      <c r="AS3183" s="76"/>
      <c r="AT3183" s="76"/>
      <c r="AU3183" s="76"/>
      <c r="AV3183" s="76"/>
      <c r="BA3183" s="76"/>
      <c r="BB3183" s="76"/>
      <c r="CS3183" s="58">
        <f>+AL3183+AT3183</f>
        <v>0</v>
      </c>
      <c r="CT3183" s="76">
        <f>+BA3183+BG3183+BM3183+BS3183+BY3183+CE3183+CK3183+CQ3183</f>
        <v>0</v>
      </c>
      <c r="CU3183" s="76">
        <f>+CS3183-CT3183</f>
        <v>0</v>
      </c>
      <c r="CV3183" s="81">
        <f>+AE3183-AL3183-AT3183</f>
        <v>438</v>
      </c>
    </row>
    <row r="3184" spans="1:100" s="70" customFormat="1">
      <c r="A3184" s="70" t="s">
        <v>960</v>
      </c>
      <c r="B3184" s="71">
        <v>78</v>
      </c>
      <c r="C3184" s="72" t="s">
        <v>402</v>
      </c>
      <c r="D3184" s="72" t="s">
        <v>403</v>
      </c>
      <c r="E3184" s="71"/>
      <c r="F3184" s="71"/>
      <c r="G3184" s="71" t="s">
        <v>264</v>
      </c>
      <c r="H3184" s="71">
        <v>3</v>
      </c>
      <c r="I3184" s="73">
        <v>90</v>
      </c>
      <c r="J3184" s="73">
        <v>40000</v>
      </c>
      <c r="K3184" s="72">
        <v>0</v>
      </c>
      <c r="L3184" s="72" t="s">
        <v>41</v>
      </c>
      <c r="M3184" s="92" t="s">
        <v>14</v>
      </c>
      <c r="N3184" s="70">
        <v>43062349</v>
      </c>
      <c r="O3184" s="70" t="s">
        <v>961</v>
      </c>
      <c r="Q3184" s="89"/>
      <c r="S3184" s="70" t="s">
        <v>465</v>
      </c>
      <c r="T3184" s="88" t="s">
        <v>264</v>
      </c>
      <c r="U3184" s="88">
        <v>3</v>
      </c>
      <c r="V3184" s="87">
        <v>90</v>
      </c>
      <c r="W3184" s="87" t="s">
        <v>1017</v>
      </c>
      <c r="X3184" s="78">
        <v>45720</v>
      </c>
      <c r="Y3184" s="78">
        <v>45720</v>
      </c>
      <c r="Z3184" s="69" t="s">
        <v>1080</v>
      </c>
      <c r="AA3184" s="319">
        <v>40000</v>
      </c>
      <c r="AB3184" s="70">
        <v>84</v>
      </c>
      <c r="AC3184" s="70">
        <v>67</v>
      </c>
      <c r="AD3184" s="78">
        <v>47817</v>
      </c>
      <c r="AE3184" s="115">
        <v>438</v>
      </c>
      <c r="AF3184" s="115"/>
      <c r="AL3184" s="76"/>
      <c r="AM3184" s="76"/>
      <c r="AN3184" s="76"/>
      <c r="AO3184" s="76"/>
      <c r="AP3184" s="76"/>
      <c r="AQ3184" s="76"/>
      <c r="AR3184" s="76"/>
      <c r="AS3184" s="76"/>
      <c r="AT3184" s="76"/>
      <c r="AU3184" s="76"/>
      <c r="AV3184" s="76"/>
      <c r="BA3184" s="76"/>
      <c r="BB3184" s="76"/>
      <c r="CS3184" s="58">
        <f>+AL3184+AT3184</f>
        <v>0</v>
      </c>
      <c r="CT3184" s="76">
        <f>+BA3184+BG3184+BM3184+BS3184+BY3184+CE3184+CK3184+CQ3184</f>
        <v>0</v>
      </c>
      <c r="CU3184" s="76">
        <f>+CS3184-CT3184</f>
        <v>0</v>
      </c>
      <c r="CV3184" s="81">
        <f>+AE3184-AL3184-AT3184</f>
        <v>438</v>
      </c>
    </row>
    <row r="3185" spans="1:100" s="70" customFormat="1">
      <c r="A3185" s="70" t="s">
        <v>960</v>
      </c>
      <c r="B3185" s="71">
        <v>78</v>
      </c>
      <c r="C3185" s="72" t="s">
        <v>402</v>
      </c>
      <c r="D3185" s="72" t="s">
        <v>403</v>
      </c>
      <c r="E3185" s="71"/>
      <c r="F3185" s="71"/>
      <c r="G3185" s="71" t="s">
        <v>264</v>
      </c>
      <c r="H3185" s="71">
        <v>3</v>
      </c>
      <c r="I3185" s="73">
        <v>90</v>
      </c>
      <c r="J3185" s="73">
        <v>40000</v>
      </c>
      <c r="K3185" s="72">
        <v>0</v>
      </c>
      <c r="L3185" s="72" t="s">
        <v>41</v>
      </c>
      <c r="M3185" s="92" t="s">
        <v>14</v>
      </c>
      <c r="N3185" s="70">
        <v>43062349</v>
      </c>
      <c r="O3185" s="70" t="s">
        <v>961</v>
      </c>
      <c r="Q3185" s="89"/>
      <c r="S3185" s="70" t="s">
        <v>465</v>
      </c>
      <c r="T3185" s="88" t="s">
        <v>264</v>
      </c>
      <c r="U3185" s="88">
        <v>3</v>
      </c>
      <c r="V3185" s="87">
        <v>90</v>
      </c>
      <c r="W3185" s="87" t="s">
        <v>1017</v>
      </c>
      <c r="X3185" s="78">
        <v>45720</v>
      </c>
      <c r="Y3185" s="78">
        <v>45720</v>
      </c>
      <c r="Z3185" s="69" t="s">
        <v>1080</v>
      </c>
      <c r="AA3185" s="319">
        <v>40000</v>
      </c>
      <c r="AB3185" s="70">
        <v>84</v>
      </c>
      <c r="AC3185" s="70">
        <v>68</v>
      </c>
      <c r="AD3185" s="78">
        <v>47847</v>
      </c>
      <c r="AE3185" s="115">
        <v>438</v>
      </c>
      <c r="AF3185" s="115"/>
      <c r="AL3185" s="76"/>
      <c r="AM3185" s="76"/>
      <c r="AN3185" s="76"/>
      <c r="AO3185" s="76"/>
      <c r="AP3185" s="76"/>
      <c r="AQ3185" s="76"/>
      <c r="AR3185" s="76"/>
      <c r="AS3185" s="76"/>
      <c r="AT3185" s="76"/>
      <c r="AU3185" s="76"/>
      <c r="AV3185" s="76"/>
      <c r="BA3185" s="76"/>
      <c r="BB3185" s="76"/>
      <c r="CS3185" s="58">
        <f>+AL3185+AT3185</f>
        <v>0</v>
      </c>
      <c r="CT3185" s="76">
        <f>+BA3185+BG3185+BM3185+BS3185+BY3185+CE3185+CK3185+CQ3185</f>
        <v>0</v>
      </c>
      <c r="CU3185" s="76">
        <f>+CS3185-CT3185</f>
        <v>0</v>
      </c>
      <c r="CV3185" s="81">
        <f>+AE3185-AL3185-AT3185</f>
        <v>438</v>
      </c>
    </row>
    <row r="3186" spans="1:100" s="70" customFormat="1">
      <c r="A3186" s="70" t="s">
        <v>960</v>
      </c>
      <c r="B3186" s="71">
        <v>78</v>
      </c>
      <c r="C3186" s="72" t="s">
        <v>402</v>
      </c>
      <c r="D3186" s="72" t="s">
        <v>403</v>
      </c>
      <c r="E3186" s="71"/>
      <c r="F3186" s="71"/>
      <c r="G3186" s="71" t="s">
        <v>264</v>
      </c>
      <c r="H3186" s="71">
        <v>3</v>
      </c>
      <c r="I3186" s="73">
        <v>90</v>
      </c>
      <c r="J3186" s="73">
        <v>40000</v>
      </c>
      <c r="K3186" s="72">
        <v>0</v>
      </c>
      <c r="L3186" s="72" t="s">
        <v>41</v>
      </c>
      <c r="M3186" s="92" t="s">
        <v>14</v>
      </c>
      <c r="N3186" s="70">
        <v>43062349</v>
      </c>
      <c r="O3186" s="70" t="s">
        <v>961</v>
      </c>
      <c r="Q3186" s="89"/>
      <c r="S3186" s="70" t="s">
        <v>465</v>
      </c>
      <c r="T3186" s="88" t="s">
        <v>264</v>
      </c>
      <c r="U3186" s="88">
        <v>3</v>
      </c>
      <c r="V3186" s="87">
        <v>90</v>
      </c>
      <c r="W3186" s="87" t="s">
        <v>1017</v>
      </c>
      <c r="X3186" s="78">
        <v>45720</v>
      </c>
      <c r="Y3186" s="78">
        <v>45720</v>
      </c>
      <c r="Z3186" s="69" t="s">
        <v>1080</v>
      </c>
      <c r="AA3186" s="319">
        <v>40000</v>
      </c>
      <c r="AB3186" s="70">
        <v>84</v>
      </c>
      <c r="AC3186" s="70">
        <v>69</v>
      </c>
      <c r="AD3186" s="78">
        <v>47878</v>
      </c>
      <c r="AE3186" s="115">
        <v>438</v>
      </c>
      <c r="AF3186" s="115"/>
      <c r="AL3186" s="76"/>
      <c r="AM3186" s="76"/>
      <c r="AN3186" s="76"/>
      <c r="AO3186" s="76"/>
      <c r="AP3186" s="76"/>
      <c r="AQ3186" s="76"/>
      <c r="AR3186" s="76"/>
      <c r="AS3186" s="76"/>
      <c r="AT3186" s="76"/>
      <c r="AU3186" s="76"/>
      <c r="AV3186" s="76"/>
      <c r="BA3186" s="76"/>
      <c r="BB3186" s="76"/>
      <c r="CS3186" s="58">
        <f>+AL3186+AT3186</f>
        <v>0</v>
      </c>
      <c r="CT3186" s="76">
        <f>+BA3186+BG3186+BM3186+BS3186+BY3186+CE3186+CK3186+CQ3186</f>
        <v>0</v>
      </c>
      <c r="CU3186" s="76">
        <f>+CS3186-CT3186</f>
        <v>0</v>
      </c>
      <c r="CV3186" s="81">
        <f>+AE3186-AL3186-AT3186</f>
        <v>438</v>
      </c>
    </row>
    <row r="3187" spans="1:100" s="70" customFormat="1">
      <c r="A3187" s="70" t="s">
        <v>960</v>
      </c>
      <c r="B3187" s="71">
        <v>78</v>
      </c>
      <c r="C3187" s="72" t="s">
        <v>402</v>
      </c>
      <c r="D3187" s="72" t="s">
        <v>403</v>
      </c>
      <c r="E3187" s="71"/>
      <c r="F3187" s="71"/>
      <c r="G3187" s="71" t="s">
        <v>264</v>
      </c>
      <c r="H3187" s="71">
        <v>3</v>
      </c>
      <c r="I3187" s="73">
        <v>90</v>
      </c>
      <c r="J3187" s="73">
        <v>40000</v>
      </c>
      <c r="K3187" s="72">
        <v>0</v>
      </c>
      <c r="L3187" s="72" t="s">
        <v>41</v>
      </c>
      <c r="M3187" s="92" t="s">
        <v>14</v>
      </c>
      <c r="N3187" s="70">
        <v>43062349</v>
      </c>
      <c r="O3187" s="70" t="s">
        <v>961</v>
      </c>
      <c r="Q3187" s="89"/>
      <c r="S3187" s="70" t="s">
        <v>465</v>
      </c>
      <c r="T3187" s="88" t="s">
        <v>264</v>
      </c>
      <c r="U3187" s="88">
        <v>3</v>
      </c>
      <c r="V3187" s="87">
        <v>90</v>
      </c>
      <c r="W3187" s="87" t="s">
        <v>1017</v>
      </c>
      <c r="X3187" s="78">
        <v>45720</v>
      </c>
      <c r="Y3187" s="78">
        <v>45720</v>
      </c>
      <c r="Z3187" s="69" t="s">
        <v>1080</v>
      </c>
      <c r="AA3187" s="319">
        <v>40000</v>
      </c>
      <c r="AB3187" s="70">
        <v>84</v>
      </c>
      <c r="AC3187" s="70">
        <v>70</v>
      </c>
      <c r="AD3187" s="78">
        <v>47907</v>
      </c>
      <c r="AE3187" s="115">
        <v>438</v>
      </c>
      <c r="AF3187" s="115"/>
      <c r="AL3187" s="76"/>
      <c r="AM3187" s="76"/>
      <c r="AN3187" s="76"/>
      <c r="AO3187" s="76"/>
      <c r="AP3187" s="76"/>
      <c r="AQ3187" s="76"/>
      <c r="AR3187" s="76"/>
      <c r="AS3187" s="76"/>
      <c r="AT3187" s="76"/>
      <c r="AU3187" s="76"/>
      <c r="AV3187" s="76"/>
      <c r="BA3187" s="76"/>
      <c r="BB3187" s="76"/>
      <c r="CS3187" s="58">
        <f>+AL3187+AT3187</f>
        <v>0</v>
      </c>
      <c r="CT3187" s="76">
        <f>+BA3187+BG3187+BM3187+BS3187+BY3187+CE3187+CK3187+CQ3187</f>
        <v>0</v>
      </c>
      <c r="CU3187" s="76">
        <f>+CS3187-CT3187</f>
        <v>0</v>
      </c>
      <c r="CV3187" s="81">
        <f>+AE3187-AL3187-AT3187</f>
        <v>438</v>
      </c>
    </row>
    <row r="3188" spans="1:100" s="70" customFormat="1">
      <c r="A3188" s="70" t="s">
        <v>960</v>
      </c>
      <c r="B3188" s="71">
        <v>78</v>
      </c>
      <c r="C3188" s="72" t="s">
        <v>402</v>
      </c>
      <c r="D3188" s="72" t="s">
        <v>403</v>
      </c>
      <c r="E3188" s="71"/>
      <c r="F3188" s="71"/>
      <c r="G3188" s="71" t="s">
        <v>264</v>
      </c>
      <c r="H3188" s="71">
        <v>3</v>
      </c>
      <c r="I3188" s="73">
        <v>90</v>
      </c>
      <c r="J3188" s="73">
        <v>40000</v>
      </c>
      <c r="K3188" s="72">
        <v>0</v>
      </c>
      <c r="L3188" s="72" t="s">
        <v>41</v>
      </c>
      <c r="M3188" s="92" t="s">
        <v>14</v>
      </c>
      <c r="N3188" s="70">
        <v>43062349</v>
      </c>
      <c r="O3188" s="70" t="s">
        <v>961</v>
      </c>
      <c r="Q3188" s="89"/>
      <c r="S3188" s="70" t="s">
        <v>465</v>
      </c>
      <c r="T3188" s="88" t="s">
        <v>264</v>
      </c>
      <c r="U3188" s="88">
        <v>3</v>
      </c>
      <c r="V3188" s="87">
        <v>90</v>
      </c>
      <c r="W3188" s="87" t="s">
        <v>1017</v>
      </c>
      <c r="X3188" s="78">
        <v>45720</v>
      </c>
      <c r="Y3188" s="78">
        <v>45720</v>
      </c>
      <c r="Z3188" s="69" t="s">
        <v>1080</v>
      </c>
      <c r="AA3188" s="319">
        <v>40000</v>
      </c>
      <c r="AB3188" s="70">
        <v>84</v>
      </c>
      <c r="AC3188" s="70">
        <v>71</v>
      </c>
      <c r="AD3188" s="78">
        <v>47937</v>
      </c>
      <c r="AE3188" s="115">
        <v>438</v>
      </c>
      <c r="AF3188" s="115"/>
      <c r="AL3188" s="76"/>
      <c r="AM3188" s="76"/>
      <c r="AN3188" s="76"/>
      <c r="AO3188" s="76"/>
      <c r="AP3188" s="76"/>
      <c r="AQ3188" s="76"/>
      <c r="AR3188" s="76"/>
      <c r="AS3188" s="76"/>
      <c r="AT3188" s="76"/>
      <c r="AU3188" s="76"/>
      <c r="AV3188" s="76"/>
      <c r="BA3188" s="76"/>
      <c r="BB3188" s="76"/>
      <c r="CS3188" s="58">
        <f>+AL3188+AT3188</f>
        <v>0</v>
      </c>
      <c r="CT3188" s="76">
        <f>+BA3188+BG3188+BM3188+BS3188+BY3188+CE3188+CK3188+CQ3188</f>
        <v>0</v>
      </c>
      <c r="CU3188" s="76">
        <f>+CS3188-CT3188</f>
        <v>0</v>
      </c>
      <c r="CV3188" s="81">
        <f>+AE3188-AL3188-AT3188</f>
        <v>438</v>
      </c>
    </row>
    <row r="3189" spans="1:100" s="70" customFormat="1">
      <c r="A3189" s="70" t="s">
        <v>960</v>
      </c>
      <c r="B3189" s="71">
        <v>78</v>
      </c>
      <c r="C3189" s="72" t="s">
        <v>402</v>
      </c>
      <c r="D3189" s="72" t="s">
        <v>403</v>
      </c>
      <c r="E3189" s="71"/>
      <c r="F3189" s="71"/>
      <c r="G3189" s="71" t="s">
        <v>264</v>
      </c>
      <c r="H3189" s="71">
        <v>3</v>
      </c>
      <c r="I3189" s="73">
        <v>90</v>
      </c>
      <c r="J3189" s="73">
        <v>40000</v>
      </c>
      <c r="K3189" s="72">
        <v>0</v>
      </c>
      <c r="L3189" s="72" t="s">
        <v>41</v>
      </c>
      <c r="M3189" s="92" t="s">
        <v>14</v>
      </c>
      <c r="N3189" s="70">
        <v>43062349</v>
      </c>
      <c r="O3189" s="70" t="s">
        <v>961</v>
      </c>
      <c r="Q3189" s="89"/>
      <c r="S3189" s="70" t="s">
        <v>465</v>
      </c>
      <c r="T3189" s="88" t="s">
        <v>264</v>
      </c>
      <c r="U3189" s="88">
        <v>3</v>
      </c>
      <c r="V3189" s="87">
        <v>90</v>
      </c>
      <c r="W3189" s="87" t="s">
        <v>1017</v>
      </c>
      <c r="X3189" s="78">
        <v>45720</v>
      </c>
      <c r="Y3189" s="78">
        <v>45720</v>
      </c>
      <c r="Z3189" s="69" t="s">
        <v>1080</v>
      </c>
      <c r="AA3189" s="319">
        <v>40000</v>
      </c>
      <c r="AB3189" s="70">
        <v>84</v>
      </c>
      <c r="AC3189" s="70">
        <v>72</v>
      </c>
      <c r="AD3189" s="78">
        <v>47968</v>
      </c>
      <c r="AE3189" s="115">
        <v>438</v>
      </c>
      <c r="AF3189" s="115"/>
      <c r="AL3189" s="76"/>
      <c r="AM3189" s="76"/>
      <c r="AN3189" s="76"/>
      <c r="AO3189" s="76"/>
      <c r="AP3189" s="76"/>
      <c r="AQ3189" s="76"/>
      <c r="AR3189" s="76"/>
      <c r="AS3189" s="76"/>
      <c r="AT3189" s="76"/>
      <c r="AU3189" s="76"/>
      <c r="AV3189" s="76"/>
      <c r="BA3189" s="76"/>
      <c r="BB3189" s="76"/>
      <c r="CS3189" s="58">
        <f>+AL3189+AT3189</f>
        <v>0</v>
      </c>
      <c r="CT3189" s="76">
        <f>+BA3189+BG3189+BM3189+BS3189+BY3189+CE3189+CK3189+CQ3189</f>
        <v>0</v>
      </c>
      <c r="CU3189" s="76">
        <f>+CS3189-CT3189</f>
        <v>0</v>
      </c>
      <c r="CV3189" s="81">
        <f>+AE3189-AL3189-AT3189</f>
        <v>438</v>
      </c>
    </row>
    <row r="3190" spans="1:100" s="70" customFormat="1">
      <c r="A3190" s="70" t="s">
        <v>960</v>
      </c>
      <c r="B3190" s="71">
        <v>78</v>
      </c>
      <c r="C3190" s="72" t="s">
        <v>402</v>
      </c>
      <c r="D3190" s="72" t="s">
        <v>403</v>
      </c>
      <c r="E3190" s="71"/>
      <c r="F3190" s="71"/>
      <c r="G3190" s="71" t="s">
        <v>264</v>
      </c>
      <c r="H3190" s="71">
        <v>3</v>
      </c>
      <c r="I3190" s="73">
        <v>90</v>
      </c>
      <c r="J3190" s="73">
        <v>40000</v>
      </c>
      <c r="K3190" s="72">
        <v>0</v>
      </c>
      <c r="L3190" s="72" t="s">
        <v>41</v>
      </c>
      <c r="M3190" s="92" t="s">
        <v>14</v>
      </c>
      <c r="N3190" s="70">
        <v>43062349</v>
      </c>
      <c r="O3190" s="70" t="s">
        <v>961</v>
      </c>
      <c r="Q3190" s="89"/>
      <c r="S3190" s="70" t="s">
        <v>465</v>
      </c>
      <c r="T3190" s="88" t="s">
        <v>264</v>
      </c>
      <c r="U3190" s="88">
        <v>3</v>
      </c>
      <c r="V3190" s="87">
        <v>90</v>
      </c>
      <c r="W3190" s="87" t="s">
        <v>1017</v>
      </c>
      <c r="X3190" s="78">
        <v>45720</v>
      </c>
      <c r="Y3190" s="78">
        <v>45720</v>
      </c>
      <c r="Z3190" s="69" t="s">
        <v>1080</v>
      </c>
      <c r="AA3190" s="319">
        <v>40000</v>
      </c>
      <c r="AB3190" s="70">
        <v>84</v>
      </c>
      <c r="AC3190" s="70">
        <v>73</v>
      </c>
      <c r="AD3190" s="78">
        <v>47998</v>
      </c>
      <c r="AE3190" s="115">
        <v>438</v>
      </c>
      <c r="AF3190" s="115"/>
      <c r="AL3190" s="76"/>
      <c r="AM3190" s="76"/>
      <c r="AN3190" s="76"/>
      <c r="AO3190" s="76"/>
      <c r="AP3190" s="76"/>
      <c r="AQ3190" s="76"/>
      <c r="AR3190" s="76"/>
      <c r="AS3190" s="76"/>
      <c r="AT3190" s="76"/>
      <c r="AU3190" s="76"/>
      <c r="AV3190" s="76"/>
      <c r="BA3190" s="76"/>
      <c r="BB3190" s="76"/>
      <c r="CS3190" s="58">
        <f>+AL3190+AT3190</f>
        <v>0</v>
      </c>
      <c r="CT3190" s="76">
        <f>+BA3190+BG3190+BM3190+BS3190+BY3190+CE3190+CK3190+CQ3190</f>
        <v>0</v>
      </c>
      <c r="CU3190" s="76">
        <f>+CS3190-CT3190</f>
        <v>0</v>
      </c>
      <c r="CV3190" s="81">
        <f>+AE3190-AL3190-AT3190</f>
        <v>438</v>
      </c>
    </row>
    <row r="3191" spans="1:100" s="70" customFormat="1">
      <c r="A3191" s="70" t="s">
        <v>960</v>
      </c>
      <c r="B3191" s="71">
        <v>78</v>
      </c>
      <c r="C3191" s="72" t="s">
        <v>402</v>
      </c>
      <c r="D3191" s="72" t="s">
        <v>403</v>
      </c>
      <c r="E3191" s="71"/>
      <c r="F3191" s="71"/>
      <c r="G3191" s="71" t="s">
        <v>264</v>
      </c>
      <c r="H3191" s="71">
        <v>3</v>
      </c>
      <c r="I3191" s="73">
        <v>90</v>
      </c>
      <c r="J3191" s="73">
        <v>40000</v>
      </c>
      <c r="K3191" s="72">
        <v>0</v>
      </c>
      <c r="L3191" s="72" t="s">
        <v>41</v>
      </c>
      <c r="M3191" s="92" t="s">
        <v>14</v>
      </c>
      <c r="N3191" s="70">
        <v>43062349</v>
      </c>
      <c r="O3191" s="70" t="s">
        <v>961</v>
      </c>
      <c r="Q3191" s="89"/>
      <c r="S3191" s="70" t="s">
        <v>465</v>
      </c>
      <c r="T3191" s="88" t="s">
        <v>264</v>
      </c>
      <c r="U3191" s="88">
        <v>3</v>
      </c>
      <c r="V3191" s="87">
        <v>90</v>
      </c>
      <c r="W3191" s="87" t="s">
        <v>1017</v>
      </c>
      <c r="X3191" s="78">
        <v>45720</v>
      </c>
      <c r="Y3191" s="78">
        <v>45720</v>
      </c>
      <c r="Z3191" s="69" t="s">
        <v>1080</v>
      </c>
      <c r="AA3191" s="319">
        <v>40000</v>
      </c>
      <c r="AB3191" s="70">
        <v>84</v>
      </c>
      <c r="AC3191" s="70">
        <v>74</v>
      </c>
      <c r="AD3191" s="78">
        <v>48029</v>
      </c>
      <c r="AE3191" s="115">
        <v>438</v>
      </c>
      <c r="AF3191" s="115"/>
      <c r="AL3191" s="76"/>
      <c r="AM3191" s="76"/>
      <c r="AN3191" s="76"/>
      <c r="AO3191" s="76"/>
      <c r="AP3191" s="76"/>
      <c r="AQ3191" s="76"/>
      <c r="AR3191" s="76"/>
      <c r="AS3191" s="76"/>
      <c r="AT3191" s="76"/>
      <c r="AU3191" s="76"/>
      <c r="AV3191" s="76"/>
      <c r="BA3191" s="76"/>
      <c r="BB3191" s="76"/>
      <c r="CS3191" s="58">
        <f>+AL3191+AT3191</f>
        <v>0</v>
      </c>
      <c r="CT3191" s="76">
        <f>+BA3191+BG3191+BM3191+BS3191+BY3191+CE3191+CK3191+CQ3191</f>
        <v>0</v>
      </c>
      <c r="CU3191" s="76">
        <f>+CS3191-CT3191</f>
        <v>0</v>
      </c>
      <c r="CV3191" s="81">
        <f>+AE3191-AL3191-AT3191</f>
        <v>438</v>
      </c>
    </row>
    <row r="3192" spans="1:100" s="70" customFormat="1">
      <c r="A3192" s="70" t="s">
        <v>960</v>
      </c>
      <c r="B3192" s="71">
        <v>78</v>
      </c>
      <c r="C3192" s="72" t="s">
        <v>402</v>
      </c>
      <c r="D3192" s="72" t="s">
        <v>403</v>
      </c>
      <c r="E3192" s="71"/>
      <c r="F3192" s="71"/>
      <c r="G3192" s="71" t="s">
        <v>264</v>
      </c>
      <c r="H3192" s="71">
        <v>3</v>
      </c>
      <c r="I3192" s="73">
        <v>90</v>
      </c>
      <c r="J3192" s="73">
        <v>40000</v>
      </c>
      <c r="K3192" s="72">
        <v>0</v>
      </c>
      <c r="L3192" s="72" t="s">
        <v>41</v>
      </c>
      <c r="M3192" s="92" t="s">
        <v>14</v>
      </c>
      <c r="N3192" s="70">
        <v>43062349</v>
      </c>
      <c r="O3192" s="70" t="s">
        <v>961</v>
      </c>
      <c r="Q3192" s="89"/>
      <c r="S3192" s="70" t="s">
        <v>465</v>
      </c>
      <c r="T3192" s="88" t="s">
        <v>264</v>
      </c>
      <c r="U3192" s="88">
        <v>3</v>
      </c>
      <c r="V3192" s="87">
        <v>90</v>
      </c>
      <c r="W3192" s="87" t="s">
        <v>1017</v>
      </c>
      <c r="X3192" s="78">
        <v>45720</v>
      </c>
      <c r="Y3192" s="78">
        <v>45720</v>
      </c>
      <c r="Z3192" s="69" t="s">
        <v>1080</v>
      </c>
      <c r="AA3192" s="319">
        <v>40000</v>
      </c>
      <c r="AB3192" s="70">
        <v>84</v>
      </c>
      <c r="AC3192" s="70">
        <v>75</v>
      </c>
      <c r="AD3192" s="78">
        <v>48059</v>
      </c>
      <c r="AE3192" s="115">
        <v>438</v>
      </c>
      <c r="AF3192" s="115"/>
      <c r="AL3192" s="76"/>
      <c r="AM3192" s="76"/>
      <c r="AN3192" s="76"/>
      <c r="AO3192" s="76"/>
      <c r="AP3192" s="76"/>
      <c r="AQ3192" s="76"/>
      <c r="AR3192" s="76"/>
      <c r="AS3192" s="76"/>
      <c r="AT3192" s="76"/>
      <c r="AU3192" s="76"/>
      <c r="AV3192" s="76"/>
      <c r="BA3192" s="76"/>
      <c r="BB3192" s="76"/>
      <c r="CS3192" s="58">
        <f>+AL3192+AT3192</f>
        <v>0</v>
      </c>
      <c r="CT3192" s="76">
        <f>+BA3192+BG3192+BM3192+BS3192+BY3192+CE3192+CK3192+CQ3192</f>
        <v>0</v>
      </c>
      <c r="CU3192" s="76">
        <f>+CS3192-CT3192</f>
        <v>0</v>
      </c>
      <c r="CV3192" s="81">
        <f>+AE3192-AL3192-AT3192</f>
        <v>438</v>
      </c>
    </row>
    <row r="3193" spans="1:100" s="70" customFormat="1">
      <c r="A3193" s="70" t="s">
        <v>960</v>
      </c>
      <c r="B3193" s="71">
        <v>78</v>
      </c>
      <c r="C3193" s="72" t="s">
        <v>402</v>
      </c>
      <c r="D3193" s="72" t="s">
        <v>403</v>
      </c>
      <c r="E3193" s="71"/>
      <c r="F3193" s="71"/>
      <c r="G3193" s="71" t="s">
        <v>264</v>
      </c>
      <c r="H3193" s="71">
        <v>3</v>
      </c>
      <c r="I3193" s="73">
        <v>90</v>
      </c>
      <c r="J3193" s="73">
        <v>40000</v>
      </c>
      <c r="K3193" s="72">
        <v>0</v>
      </c>
      <c r="L3193" s="72" t="s">
        <v>41</v>
      </c>
      <c r="M3193" s="92" t="s">
        <v>14</v>
      </c>
      <c r="N3193" s="70">
        <v>43062349</v>
      </c>
      <c r="O3193" s="70" t="s">
        <v>961</v>
      </c>
      <c r="Q3193" s="89"/>
      <c r="S3193" s="70" t="s">
        <v>465</v>
      </c>
      <c r="T3193" s="88" t="s">
        <v>264</v>
      </c>
      <c r="U3193" s="88">
        <v>3</v>
      </c>
      <c r="V3193" s="87">
        <v>90</v>
      </c>
      <c r="W3193" s="87" t="s">
        <v>1017</v>
      </c>
      <c r="X3193" s="78">
        <v>45720</v>
      </c>
      <c r="Y3193" s="78">
        <v>45720</v>
      </c>
      <c r="Z3193" s="69" t="s">
        <v>1080</v>
      </c>
      <c r="AA3193" s="319">
        <v>40000</v>
      </c>
      <c r="AB3193" s="70">
        <v>84</v>
      </c>
      <c r="AC3193" s="70">
        <v>76</v>
      </c>
      <c r="AD3193" s="78">
        <v>48090</v>
      </c>
      <c r="AE3193" s="115">
        <v>438</v>
      </c>
      <c r="AF3193" s="115"/>
      <c r="AL3193" s="76"/>
      <c r="AM3193" s="76"/>
      <c r="AN3193" s="76"/>
      <c r="AO3193" s="76"/>
      <c r="AP3193" s="76"/>
      <c r="AQ3193" s="76"/>
      <c r="AR3193" s="76"/>
      <c r="AS3193" s="76"/>
      <c r="AT3193" s="76"/>
      <c r="AU3193" s="76"/>
      <c r="AV3193" s="76"/>
      <c r="BA3193" s="76"/>
      <c r="BB3193" s="76"/>
      <c r="CS3193" s="58">
        <f>+AL3193+AT3193</f>
        <v>0</v>
      </c>
      <c r="CT3193" s="76">
        <f>+BA3193+BG3193+BM3193+BS3193+BY3193+CE3193+CK3193+CQ3193</f>
        <v>0</v>
      </c>
      <c r="CU3193" s="76">
        <f>+CS3193-CT3193</f>
        <v>0</v>
      </c>
      <c r="CV3193" s="81">
        <f>+AE3193-AL3193-AT3193</f>
        <v>438</v>
      </c>
    </row>
    <row r="3194" spans="1:100" s="70" customFormat="1">
      <c r="A3194" s="70" t="s">
        <v>960</v>
      </c>
      <c r="B3194" s="71">
        <v>78</v>
      </c>
      <c r="C3194" s="72" t="s">
        <v>402</v>
      </c>
      <c r="D3194" s="72" t="s">
        <v>403</v>
      </c>
      <c r="E3194" s="71"/>
      <c r="F3194" s="71"/>
      <c r="G3194" s="71" t="s">
        <v>264</v>
      </c>
      <c r="H3194" s="71">
        <v>3</v>
      </c>
      <c r="I3194" s="73">
        <v>90</v>
      </c>
      <c r="J3194" s="73">
        <v>40000</v>
      </c>
      <c r="K3194" s="72">
        <v>0</v>
      </c>
      <c r="L3194" s="72" t="s">
        <v>41</v>
      </c>
      <c r="M3194" s="92" t="s">
        <v>14</v>
      </c>
      <c r="N3194" s="70">
        <v>43062349</v>
      </c>
      <c r="O3194" s="70" t="s">
        <v>961</v>
      </c>
      <c r="Q3194" s="89"/>
      <c r="S3194" s="70" t="s">
        <v>465</v>
      </c>
      <c r="T3194" s="88" t="s">
        <v>264</v>
      </c>
      <c r="U3194" s="88">
        <v>3</v>
      </c>
      <c r="V3194" s="87">
        <v>90</v>
      </c>
      <c r="W3194" s="87" t="s">
        <v>1017</v>
      </c>
      <c r="X3194" s="78">
        <v>45720</v>
      </c>
      <c r="Y3194" s="78">
        <v>45720</v>
      </c>
      <c r="Z3194" s="69" t="s">
        <v>1080</v>
      </c>
      <c r="AA3194" s="319">
        <v>40000</v>
      </c>
      <c r="AB3194" s="70">
        <v>84</v>
      </c>
      <c r="AC3194" s="70">
        <v>77</v>
      </c>
      <c r="AD3194" s="78">
        <v>48121</v>
      </c>
      <c r="AE3194" s="115">
        <v>438</v>
      </c>
      <c r="AF3194" s="115"/>
      <c r="AL3194" s="76"/>
      <c r="AM3194" s="76"/>
      <c r="AN3194" s="76"/>
      <c r="AO3194" s="76"/>
      <c r="AP3194" s="76"/>
      <c r="AQ3194" s="76"/>
      <c r="AR3194" s="76"/>
      <c r="AS3194" s="76"/>
      <c r="AT3194" s="76"/>
      <c r="AU3194" s="76"/>
      <c r="AV3194" s="76"/>
      <c r="BA3194" s="76"/>
      <c r="BB3194" s="76"/>
      <c r="CS3194" s="58">
        <f>+AL3194+AT3194</f>
        <v>0</v>
      </c>
      <c r="CT3194" s="76">
        <f>+BA3194+BG3194+BM3194+BS3194+BY3194+CE3194+CK3194+CQ3194</f>
        <v>0</v>
      </c>
      <c r="CU3194" s="76">
        <f>+CS3194-CT3194</f>
        <v>0</v>
      </c>
      <c r="CV3194" s="81">
        <f>+AE3194-AL3194-AT3194</f>
        <v>438</v>
      </c>
    </row>
    <row r="3195" spans="1:100" s="70" customFormat="1">
      <c r="A3195" s="70" t="s">
        <v>960</v>
      </c>
      <c r="B3195" s="71">
        <v>78</v>
      </c>
      <c r="C3195" s="72" t="s">
        <v>402</v>
      </c>
      <c r="D3195" s="72" t="s">
        <v>403</v>
      </c>
      <c r="E3195" s="71"/>
      <c r="F3195" s="71"/>
      <c r="G3195" s="71" t="s">
        <v>264</v>
      </c>
      <c r="H3195" s="71">
        <v>3</v>
      </c>
      <c r="I3195" s="73">
        <v>90</v>
      </c>
      <c r="J3195" s="73">
        <v>40000</v>
      </c>
      <c r="K3195" s="72">
        <v>0</v>
      </c>
      <c r="L3195" s="72" t="s">
        <v>41</v>
      </c>
      <c r="M3195" s="92" t="s">
        <v>14</v>
      </c>
      <c r="N3195" s="70">
        <v>43062349</v>
      </c>
      <c r="O3195" s="70" t="s">
        <v>961</v>
      </c>
      <c r="Q3195" s="89"/>
      <c r="S3195" s="70" t="s">
        <v>465</v>
      </c>
      <c r="T3195" s="88" t="s">
        <v>264</v>
      </c>
      <c r="U3195" s="88">
        <v>3</v>
      </c>
      <c r="V3195" s="87">
        <v>90</v>
      </c>
      <c r="W3195" s="87" t="s">
        <v>1017</v>
      </c>
      <c r="X3195" s="78">
        <v>45720</v>
      </c>
      <c r="Y3195" s="78">
        <v>45720</v>
      </c>
      <c r="Z3195" s="69" t="s">
        <v>1080</v>
      </c>
      <c r="AA3195" s="319">
        <v>40000</v>
      </c>
      <c r="AB3195" s="70">
        <v>84</v>
      </c>
      <c r="AC3195" s="70">
        <v>78</v>
      </c>
      <c r="AD3195" s="78">
        <v>48151</v>
      </c>
      <c r="AE3195" s="115">
        <v>438</v>
      </c>
      <c r="AF3195" s="115"/>
      <c r="AL3195" s="76"/>
      <c r="AM3195" s="76"/>
      <c r="AN3195" s="76"/>
      <c r="AO3195" s="76"/>
      <c r="AP3195" s="76"/>
      <c r="AQ3195" s="76"/>
      <c r="AR3195" s="76"/>
      <c r="AS3195" s="76"/>
      <c r="AT3195" s="76"/>
      <c r="AU3195" s="76"/>
      <c r="AV3195" s="76"/>
      <c r="BA3195" s="76"/>
      <c r="BB3195" s="76"/>
      <c r="CS3195" s="58">
        <f>+AL3195+AT3195</f>
        <v>0</v>
      </c>
      <c r="CT3195" s="76">
        <f>+BA3195+BG3195+BM3195+BS3195+BY3195+CE3195+CK3195+CQ3195</f>
        <v>0</v>
      </c>
      <c r="CU3195" s="76">
        <f>+CS3195-CT3195</f>
        <v>0</v>
      </c>
      <c r="CV3195" s="81">
        <f>+AE3195-AL3195-AT3195</f>
        <v>438</v>
      </c>
    </row>
    <row r="3196" spans="1:100" s="70" customFormat="1">
      <c r="A3196" s="70" t="s">
        <v>960</v>
      </c>
      <c r="B3196" s="71">
        <v>78</v>
      </c>
      <c r="C3196" s="72" t="s">
        <v>402</v>
      </c>
      <c r="D3196" s="72" t="s">
        <v>403</v>
      </c>
      <c r="E3196" s="71"/>
      <c r="F3196" s="71"/>
      <c r="G3196" s="71" t="s">
        <v>264</v>
      </c>
      <c r="H3196" s="71">
        <v>3</v>
      </c>
      <c r="I3196" s="73">
        <v>90</v>
      </c>
      <c r="J3196" s="73">
        <v>40000</v>
      </c>
      <c r="K3196" s="72">
        <v>0</v>
      </c>
      <c r="L3196" s="72" t="s">
        <v>41</v>
      </c>
      <c r="M3196" s="92" t="s">
        <v>14</v>
      </c>
      <c r="N3196" s="70">
        <v>43062349</v>
      </c>
      <c r="O3196" s="70" t="s">
        <v>961</v>
      </c>
      <c r="Q3196" s="89"/>
      <c r="S3196" s="70" t="s">
        <v>465</v>
      </c>
      <c r="T3196" s="88" t="s">
        <v>264</v>
      </c>
      <c r="U3196" s="88">
        <v>3</v>
      </c>
      <c r="V3196" s="87">
        <v>90</v>
      </c>
      <c r="W3196" s="87" t="s">
        <v>1017</v>
      </c>
      <c r="X3196" s="78">
        <v>45720</v>
      </c>
      <c r="Y3196" s="78">
        <v>45720</v>
      </c>
      <c r="Z3196" s="69" t="s">
        <v>1080</v>
      </c>
      <c r="AA3196" s="319">
        <v>40000</v>
      </c>
      <c r="AB3196" s="70">
        <v>84</v>
      </c>
      <c r="AC3196" s="70">
        <v>79</v>
      </c>
      <c r="AD3196" s="78">
        <v>48182</v>
      </c>
      <c r="AE3196" s="115">
        <v>438</v>
      </c>
      <c r="AF3196" s="115"/>
      <c r="AL3196" s="76"/>
      <c r="AM3196" s="76"/>
      <c r="AN3196" s="76"/>
      <c r="AO3196" s="76"/>
      <c r="AP3196" s="76"/>
      <c r="AQ3196" s="76"/>
      <c r="AR3196" s="76"/>
      <c r="AS3196" s="76"/>
      <c r="AT3196" s="76"/>
      <c r="AU3196" s="76"/>
      <c r="AV3196" s="76"/>
      <c r="BA3196" s="76"/>
      <c r="BB3196" s="76"/>
      <c r="CS3196" s="58">
        <f>+AL3196+AT3196</f>
        <v>0</v>
      </c>
      <c r="CT3196" s="76">
        <f>+BA3196+BG3196+BM3196+BS3196+BY3196+CE3196+CK3196+CQ3196</f>
        <v>0</v>
      </c>
      <c r="CU3196" s="76">
        <f>+CS3196-CT3196</f>
        <v>0</v>
      </c>
      <c r="CV3196" s="81">
        <f>+AE3196-AL3196-AT3196</f>
        <v>438</v>
      </c>
    </row>
    <row r="3197" spans="1:100" s="70" customFormat="1">
      <c r="A3197" s="70" t="s">
        <v>960</v>
      </c>
      <c r="B3197" s="71">
        <v>78</v>
      </c>
      <c r="C3197" s="72" t="s">
        <v>402</v>
      </c>
      <c r="D3197" s="72" t="s">
        <v>403</v>
      </c>
      <c r="E3197" s="71"/>
      <c r="F3197" s="71"/>
      <c r="G3197" s="71" t="s">
        <v>264</v>
      </c>
      <c r="H3197" s="71">
        <v>3</v>
      </c>
      <c r="I3197" s="73">
        <v>90</v>
      </c>
      <c r="J3197" s="73">
        <v>40000</v>
      </c>
      <c r="K3197" s="72">
        <v>0</v>
      </c>
      <c r="L3197" s="72" t="s">
        <v>41</v>
      </c>
      <c r="M3197" s="92" t="s">
        <v>14</v>
      </c>
      <c r="N3197" s="70">
        <v>43062349</v>
      </c>
      <c r="O3197" s="70" t="s">
        <v>961</v>
      </c>
      <c r="Q3197" s="89"/>
      <c r="S3197" s="70" t="s">
        <v>465</v>
      </c>
      <c r="T3197" s="88" t="s">
        <v>264</v>
      </c>
      <c r="U3197" s="88">
        <v>3</v>
      </c>
      <c r="V3197" s="87">
        <v>90</v>
      </c>
      <c r="W3197" s="87" t="s">
        <v>1017</v>
      </c>
      <c r="X3197" s="78">
        <v>45720</v>
      </c>
      <c r="Y3197" s="78">
        <v>45720</v>
      </c>
      <c r="Z3197" s="69" t="s">
        <v>1080</v>
      </c>
      <c r="AA3197" s="319">
        <v>40000</v>
      </c>
      <c r="AB3197" s="70">
        <v>84</v>
      </c>
      <c r="AC3197" s="70">
        <v>80</v>
      </c>
      <c r="AD3197" s="78">
        <v>48212</v>
      </c>
      <c r="AE3197" s="115">
        <v>438</v>
      </c>
      <c r="AF3197" s="115"/>
      <c r="AL3197" s="76"/>
      <c r="AM3197" s="76"/>
      <c r="AN3197" s="76"/>
      <c r="AO3197" s="76"/>
      <c r="AP3197" s="76"/>
      <c r="AQ3197" s="76"/>
      <c r="AR3197" s="76"/>
      <c r="AS3197" s="76"/>
      <c r="AT3197" s="76"/>
      <c r="AU3197" s="76"/>
      <c r="AV3197" s="76"/>
      <c r="BA3197" s="76"/>
      <c r="BB3197" s="76"/>
      <c r="CS3197" s="58">
        <f>+AL3197+AT3197</f>
        <v>0</v>
      </c>
      <c r="CT3197" s="76">
        <f>+BA3197+BG3197+BM3197+BS3197+BY3197+CE3197+CK3197+CQ3197</f>
        <v>0</v>
      </c>
      <c r="CU3197" s="76">
        <f>+CS3197-CT3197</f>
        <v>0</v>
      </c>
      <c r="CV3197" s="81">
        <f>+AE3197-AL3197-AT3197</f>
        <v>438</v>
      </c>
    </row>
    <row r="3198" spans="1:100" s="70" customFormat="1">
      <c r="A3198" s="70" t="s">
        <v>960</v>
      </c>
      <c r="B3198" s="71">
        <v>78</v>
      </c>
      <c r="C3198" s="72" t="s">
        <v>402</v>
      </c>
      <c r="D3198" s="72" t="s">
        <v>403</v>
      </c>
      <c r="E3198" s="71"/>
      <c r="F3198" s="71"/>
      <c r="G3198" s="71" t="s">
        <v>264</v>
      </c>
      <c r="H3198" s="71">
        <v>3</v>
      </c>
      <c r="I3198" s="73">
        <v>90</v>
      </c>
      <c r="J3198" s="73">
        <v>40000</v>
      </c>
      <c r="K3198" s="72">
        <v>0</v>
      </c>
      <c r="L3198" s="72" t="s">
        <v>41</v>
      </c>
      <c r="M3198" s="92" t="s">
        <v>14</v>
      </c>
      <c r="N3198" s="70">
        <v>43062349</v>
      </c>
      <c r="O3198" s="70" t="s">
        <v>961</v>
      </c>
      <c r="Q3198" s="89"/>
      <c r="S3198" s="70" t="s">
        <v>465</v>
      </c>
      <c r="T3198" s="88" t="s">
        <v>264</v>
      </c>
      <c r="U3198" s="88">
        <v>3</v>
      </c>
      <c r="V3198" s="87">
        <v>90</v>
      </c>
      <c r="W3198" s="87" t="s">
        <v>1017</v>
      </c>
      <c r="X3198" s="78">
        <v>45720</v>
      </c>
      <c r="Y3198" s="78">
        <v>45720</v>
      </c>
      <c r="Z3198" s="69" t="s">
        <v>1080</v>
      </c>
      <c r="AA3198" s="319">
        <v>40000</v>
      </c>
      <c r="AB3198" s="70">
        <v>84</v>
      </c>
      <c r="AC3198" s="70">
        <v>81</v>
      </c>
      <c r="AD3198" s="78">
        <v>48243</v>
      </c>
      <c r="AE3198" s="115">
        <v>438</v>
      </c>
      <c r="AF3198" s="115"/>
      <c r="AL3198" s="76"/>
      <c r="AM3198" s="76"/>
      <c r="AN3198" s="76"/>
      <c r="AO3198" s="76"/>
      <c r="AP3198" s="76"/>
      <c r="AQ3198" s="76"/>
      <c r="AR3198" s="76"/>
      <c r="AS3198" s="76"/>
      <c r="AT3198" s="76"/>
      <c r="AU3198" s="76"/>
      <c r="AV3198" s="76"/>
      <c r="BA3198" s="76"/>
      <c r="BB3198" s="76"/>
      <c r="CS3198" s="58">
        <f>+AL3198+AT3198</f>
        <v>0</v>
      </c>
      <c r="CT3198" s="76">
        <f>+BA3198+BG3198+BM3198+BS3198+BY3198+CE3198+CK3198+CQ3198</f>
        <v>0</v>
      </c>
      <c r="CU3198" s="76">
        <f>+CS3198-CT3198</f>
        <v>0</v>
      </c>
      <c r="CV3198" s="81">
        <f>+AE3198-AL3198-AT3198</f>
        <v>438</v>
      </c>
    </row>
    <row r="3199" spans="1:100" s="70" customFormat="1">
      <c r="A3199" s="70" t="s">
        <v>960</v>
      </c>
      <c r="B3199" s="71">
        <v>78</v>
      </c>
      <c r="C3199" s="72" t="s">
        <v>402</v>
      </c>
      <c r="D3199" s="72" t="s">
        <v>403</v>
      </c>
      <c r="E3199" s="71"/>
      <c r="F3199" s="71"/>
      <c r="G3199" s="71" t="s">
        <v>264</v>
      </c>
      <c r="H3199" s="71">
        <v>3</v>
      </c>
      <c r="I3199" s="73">
        <v>90</v>
      </c>
      <c r="J3199" s="73">
        <v>40000</v>
      </c>
      <c r="K3199" s="72">
        <v>0</v>
      </c>
      <c r="L3199" s="72" t="s">
        <v>41</v>
      </c>
      <c r="M3199" s="92" t="s">
        <v>14</v>
      </c>
      <c r="N3199" s="70">
        <v>43062349</v>
      </c>
      <c r="O3199" s="70" t="s">
        <v>961</v>
      </c>
      <c r="Q3199" s="89"/>
      <c r="S3199" s="70" t="s">
        <v>465</v>
      </c>
      <c r="T3199" s="88" t="s">
        <v>264</v>
      </c>
      <c r="U3199" s="88">
        <v>3</v>
      </c>
      <c r="V3199" s="87">
        <v>90</v>
      </c>
      <c r="W3199" s="87" t="s">
        <v>1017</v>
      </c>
      <c r="X3199" s="78">
        <v>45720</v>
      </c>
      <c r="Y3199" s="78">
        <v>45720</v>
      </c>
      <c r="Z3199" s="69" t="s">
        <v>1080</v>
      </c>
      <c r="AA3199" s="319">
        <v>40000</v>
      </c>
      <c r="AB3199" s="70">
        <v>84</v>
      </c>
      <c r="AC3199" s="70">
        <v>82</v>
      </c>
      <c r="AD3199" s="78">
        <v>48273</v>
      </c>
      <c r="AE3199" s="115">
        <v>438</v>
      </c>
      <c r="AF3199" s="115"/>
      <c r="AL3199" s="76"/>
      <c r="AM3199" s="76"/>
      <c r="AN3199" s="76"/>
      <c r="AO3199" s="76"/>
      <c r="AP3199" s="76"/>
      <c r="AQ3199" s="76"/>
      <c r="AR3199" s="76"/>
      <c r="AS3199" s="76"/>
      <c r="AT3199" s="76"/>
      <c r="AU3199" s="76"/>
      <c r="AV3199" s="76"/>
      <c r="BA3199" s="76"/>
      <c r="BB3199" s="76"/>
      <c r="CS3199" s="58">
        <f>+AL3199+AT3199</f>
        <v>0</v>
      </c>
      <c r="CT3199" s="76">
        <f>+BA3199+BG3199+BM3199+BS3199+BY3199+CE3199+CK3199+CQ3199</f>
        <v>0</v>
      </c>
      <c r="CU3199" s="76">
        <f>+CS3199-CT3199</f>
        <v>0</v>
      </c>
      <c r="CV3199" s="81">
        <f>+AE3199-AL3199-AT3199</f>
        <v>438</v>
      </c>
    </row>
    <row r="3200" spans="1:100" s="70" customFormat="1">
      <c r="A3200" s="70" t="s">
        <v>960</v>
      </c>
      <c r="B3200" s="71">
        <v>78</v>
      </c>
      <c r="C3200" s="72" t="s">
        <v>402</v>
      </c>
      <c r="D3200" s="72" t="s">
        <v>403</v>
      </c>
      <c r="E3200" s="71"/>
      <c r="F3200" s="71"/>
      <c r="G3200" s="71" t="s">
        <v>264</v>
      </c>
      <c r="H3200" s="71">
        <v>3</v>
      </c>
      <c r="I3200" s="73">
        <v>90</v>
      </c>
      <c r="J3200" s="73">
        <v>40000</v>
      </c>
      <c r="K3200" s="72">
        <v>0</v>
      </c>
      <c r="L3200" s="72" t="s">
        <v>41</v>
      </c>
      <c r="M3200" s="92" t="s">
        <v>14</v>
      </c>
      <c r="N3200" s="70">
        <v>43062349</v>
      </c>
      <c r="O3200" s="70" t="s">
        <v>961</v>
      </c>
      <c r="Q3200" s="89"/>
      <c r="S3200" s="70" t="s">
        <v>465</v>
      </c>
      <c r="T3200" s="88" t="s">
        <v>264</v>
      </c>
      <c r="U3200" s="88">
        <v>3</v>
      </c>
      <c r="V3200" s="87">
        <v>90</v>
      </c>
      <c r="W3200" s="87" t="s">
        <v>1017</v>
      </c>
      <c r="X3200" s="78">
        <v>45720</v>
      </c>
      <c r="Y3200" s="78">
        <v>45720</v>
      </c>
      <c r="Z3200" s="69" t="s">
        <v>1080</v>
      </c>
      <c r="AA3200" s="319">
        <v>40000</v>
      </c>
      <c r="AB3200" s="70">
        <v>84</v>
      </c>
      <c r="AC3200" s="70">
        <v>83</v>
      </c>
      <c r="AD3200" s="78">
        <v>48303</v>
      </c>
      <c r="AE3200" s="115">
        <v>438</v>
      </c>
      <c r="AF3200" s="115"/>
      <c r="AL3200" s="76"/>
      <c r="AM3200" s="76"/>
      <c r="AN3200" s="76"/>
      <c r="AO3200" s="76"/>
      <c r="AP3200" s="76"/>
      <c r="AQ3200" s="76"/>
      <c r="AR3200" s="76"/>
      <c r="AS3200" s="76"/>
      <c r="AT3200" s="76"/>
      <c r="AU3200" s="76"/>
      <c r="AV3200" s="76"/>
      <c r="BA3200" s="76"/>
      <c r="BB3200" s="76"/>
      <c r="CS3200" s="58">
        <f>+AL3200+AT3200</f>
        <v>0</v>
      </c>
      <c r="CT3200" s="76">
        <f>+BA3200+BG3200+BM3200+BS3200+BY3200+CE3200+CK3200+CQ3200</f>
        <v>0</v>
      </c>
      <c r="CU3200" s="76">
        <f>+CS3200-CT3200</f>
        <v>0</v>
      </c>
      <c r="CV3200" s="81">
        <f>+AE3200-AL3200-AT3200</f>
        <v>438</v>
      </c>
    </row>
    <row r="3201" spans="1:100" s="70" customFormat="1">
      <c r="A3201" s="70" t="s">
        <v>960</v>
      </c>
      <c r="B3201" s="71">
        <v>78</v>
      </c>
      <c r="C3201" s="72" t="s">
        <v>402</v>
      </c>
      <c r="D3201" s="72" t="s">
        <v>403</v>
      </c>
      <c r="E3201" s="71"/>
      <c r="F3201" s="71"/>
      <c r="G3201" s="71" t="s">
        <v>264</v>
      </c>
      <c r="H3201" s="71">
        <v>3</v>
      </c>
      <c r="I3201" s="73">
        <v>90</v>
      </c>
      <c r="J3201" s="73">
        <v>40000</v>
      </c>
      <c r="K3201" s="72">
        <v>0</v>
      </c>
      <c r="L3201" s="72" t="s">
        <v>41</v>
      </c>
      <c r="M3201" s="92" t="s">
        <v>14</v>
      </c>
      <c r="N3201" s="70">
        <v>43062349</v>
      </c>
      <c r="O3201" s="70" t="s">
        <v>961</v>
      </c>
      <c r="Q3201" s="89"/>
      <c r="S3201" s="70" t="s">
        <v>465</v>
      </c>
      <c r="T3201" s="88" t="s">
        <v>264</v>
      </c>
      <c r="U3201" s="88">
        <v>3</v>
      </c>
      <c r="V3201" s="87">
        <v>90</v>
      </c>
      <c r="W3201" s="87" t="s">
        <v>1017</v>
      </c>
      <c r="X3201" s="78">
        <v>45720</v>
      </c>
      <c r="Y3201" s="78">
        <v>45720</v>
      </c>
      <c r="Z3201" s="69" t="s">
        <v>1080</v>
      </c>
      <c r="AA3201" s="319">
        <v>40000</v>
      </c>
      <c r="AB3201" s="70">
        <v>84</v>
      </c>
      <c r="AC3201" s="70">
        <v>84</v>
      </c>
      <c r="AD3201" s="78">
        <v>48334</v>
      </c>
      <c r="AE3201" s="115">
        <v>438</v>
      </c>
      <c r="AF3201" s="115"/>
      <c r="AL3201" s="76"/>
      <c r="AM3201" s="76"/>
      <c r="AN3201" s="76"/>
      <c r="AO3201" s="76"/>
      <c r="AP3201" s="76"/>
      <c r="AQ3201" s="76"/>
      <c r="AR3201" s="76"/>
      <c r="AS3201" s="76"/>
      <c r="AT3201" s="76"/>
      <c r="AU3201" s="76"/>
      <c r="AV3201" s="76"/>
      <c r="BA3201" s="76"/>
      <c r="BB3201" s="76"/>
      <c r="CS3201" s="58">
        <f>+AL3201+AT3201</f>
        <v>0</v>
      </c>
      <c r="CT3201" s="76">
        <f>+BA3201+BG3201+BM3201+BS3201+BY3201+CE3201+CK3201+CQ3201</f>
        <v>0</v>
      </c>
      <c r="CU3201" s="76">
        <f>+CS3201-CT3201</f>
        <v>0</v>
      </c>
      <c r="CV3201" s="81">
        <f>+AE3201-AL3201-AT3201</f>
        <v>438</v>
      </c>
    </row>
    <row r="3202" spans="1:100" s="70" customFormat="1">
      <c r="A3202" s="70" t="s">
        <v>967</v>
      </c>
      <c r="B3202" s="71">
        <v>115</v>
      </c>
      <c r="C3202" s="72" t="s">
        <v>402</v>
      </c>
      <c r="D3202" s="72" t="s">
        <v>403</v>
      </c>
      <c r="E3202" s="71"/>
      <c r="F3202" s="71"/>
      <c r="G3202" s="71" t="s">
        <v>270</v>
      </c>
      <c r="H3202" s="71">
        <v>5</v>
      </c>
      <c r="I3202" s="73">
        <v>127.4</v>
      </c>
      <c r="J3202" s="73">
        <v>56922</v>
      </c>
      <c r="K3202" s="72">
        <v>0</v>
      </c>
      <c r="L3202" s="72" t="s">
        <v>41</v>
      </c>
      <c r="M3202" s="92" t="s">
        <v>14</v>
      </c>
      <c r="N3202" s="89" t="s">
        <v>968</v>
      </c>
      <c r="O3202" s="70" t="s">
        <v>969</v>
      </c>
      <c r="Q3202" s="89"/>
      <c r="S3202" s="70" t="s">
        <v>465</v>
      </c>
      <c r="T3202" s="88" t="s">
        <v>270</v>
      </c>
      <c r="U3202" s="88">
        <v>5</v>
      </c>
      <c r="V3202" s="87">
        <v>127.4</v>
      </c>
      <c r="W3202" s="87" t="s">
        <v>1017</v>
      </c>
      <c r="X3202" s="78">
        <v>45746</v>
      </c>
      <c r="Y3202" s="78">
        <v>45747</v>
      </c>
      <c r="Z3202" s="78"/>
      <c r="AA3202" s="319">
        <v>35000</v>
      </c>
      <c r="AB3202" s="70">
        <v>48</v>
      </c>
      <c r="AC3202" s="70">
        <v>0</v>
      </c>
      <c r="AD3202" s="78">
        <v>45747</v>
      </c>
      <c r="AE3202" s="115">
        <v>500</v>
      </c>
      <c r="AF3202" s="115"/>
      <c r="AG3202" s="70" t="s">
        <v>441</v>
      </c>
      <c r="AH3202" s="78">
        <v>45747</v>
      </c>
      <c r="AI3202" s="78"/>
      <c r="AJ3202" s="78"/>
      <c r="AK3202" s="70" t="s">
        <v>970</v>
      </c>
      <c r="AL3202" s="76">
        <v>500</v>
      </c>
      <c r="AM3202" s="76"/>
      <c r="AN3202" s="76" t="s">
        <v>1156</v>
      </c>
      <c r="AO3202" s="76"/>
      <c r="AP3202" s="76"/>
      <c r="AQ3202" s="76"/>
      <c r="AR3202" s="76"/>
      <c r="AS3202" s="76"/>
      <c r="AT3202" s="76"/>
      <c r="AU3202" s="76"/>
      <c r="AV3202" s="76"/>
      <c r="AW3202" s="103">
        <v>45746</v>
      </c>
      <c r="AX3202" s="102">
        <v>38245</v>
      </c>
      <c r="AY3202" s="101">
        <v>1825</v>
      </c>
      <c r="AZ3202" s="97">
        <v>3.65</v>
      </c>
      <c r="BA3202" s="101">
        <f>+AY3202/AZ3202</f>
        <v>500</v>
      </c>
      <c r="BB3202" s="76"/>
      <c r="CT3202" s="76">
        <f>+BA3202+BG3202+BM3202+BS3202+BY3202+CE3202+CK3202</f>
        <v>500</v>
      </c>
      <c r="CU3202" s="76">
        <f>+AL3202+AT3202-CT3202</f>
        <v>0</v>
      </c>
      <c r="CV3202" s="81">
        <f>+AE3202-AL3202-AT3202</f>
        <v>0</v>
      </c>
    </row>
    <row r="3203" spans="1:100" s="70" customFormat="1">
      <c r="A3203" s="70" t="s">
        <v>967</v>
      </c>
      <c r="B3203" s="71">
        <v>115</v>
      </c>
      <c r="C3203" s="72" t="s">
        <v>402</v>
      </c>
      <c r="D3203" s="72" t="s">
        <v>403</v>
      </c>
      <c r="E3203" s="71"/>
      <c r="F3203" s="71"/>
      <c r="G3203" s="71" t="s">
        <v>270</v>
      </c>
      <c r="H3203" s="71">
        <v>5</v>
      </c>
      <c r="I3203" s="73">
        <v>127.4</v>
      </c>
      <c r="J3203" s="73">
        <v>56922</v>
      </c>
      <c r="K3203" s="72">
        <v>0</v>
      </c>
      <c r="L3203" s="72" t="s">
        <v>41</v>
      </c>
      <c r="M3203" s="92" t="s">
        <v>14</v>
      </c>
      <c r="N3203" s="89" t="s">
        <v>968</v>
      </c>
      <c r="O3203" s="70" t="s">
        <v>969</v>
      </c>
      <c r="Q3203" s="89"/>
      <c r="S3203" s="70" t="s">
        <v>465</v>
      </c>
      <c r="T3203" s="88" t="s">
        <v>270</v>
      </c>
      <c r="U3203" s="88">
        <v>5</v>
      </c>
      <c r="V3203" s="87">
        <v>127.4</v>
      </c>
      <c r="W3203" s="87" t="s">
        <v>1017</v>
      </c>
      <c r="X3203" s="78">
        <v>45746</v>
      </c>
      <c r="Y3203" s="78">
        <v>45747</v>
      </c>
      <c r="Z3203" s="78"/>
      <c r="AA3203" s="319">
        <v>35000</v>
      </c>
      <c r="AB3203" s="70">
        <v>48</v>
      </c>
      <c r="AC3203" s="70">
        <v>0</v>
      </c>
      <c r="AD3203" s="78">
        <v>45747</v>
      </c>
      <c r="AE3203" s="115">
        <v>18320</v>
      </c>
      <c r="AF3203" s="115"/>
      <c r="AG3203" s="70" t="s">
        <v>441</v>
      </c>
      <c r="AH3203" s="78">
        <v>45747</v>
      </c>
      <c r="AI3203" s="78"/>
      <c r="AJ3203" s="78"/>
      <c r="AK3203" s="70" t="s">
        <v>971</v>
      </c>
      <c r="AL3203" s="76">
        <v>18320</v>
      </c>
      <c r="AM3203" s="76"/>
      <c r="AN3203" s="76" t="s">
        <v>1157</v>
      </c>
      <c r="AO3203" s="76"/>
      <c r="AP3203" s="76"/>
      <c r="AQ3203" s="76"/>
      <c r="AR3203" s="76"/>
      <c r="AS3203" s="76"/>
      <c r="AT3203" s="76"/>
      <c r="AU3203" s="76"/>
      <c r="AV3203" s="76"/>
      <c r="AW3203" s="103">
        <v>45747</v>
      </c>
      <c r="AX3203" s="102">
        <v>226290</v>
      </c>
      <c r="AY3203" s="101">
        <v>66941.279999999999</v>
      </c>
      <c r="AZ3203" s="97">
        <v>3.6539999999999999</v>
      </c>
      <c r="BA3203" s="101">
        <f>+AY3203/AZ3203</f>
        <v>18320</v>
      </c>
      <c r="BB3203" s="76"/>
      <c r="CT3203" s="76">
        <f>+BA3203+BG3203+BM3203+BS3203+BY3203+CE3203+CK3203</f>
        <v>18320</v>
      </c>
      <c r="CU3203" s="76">
        <f>+AL3203+AT3203-CT3203</f>
        <v>0</v>
      </c>
      <c r="CV3203" s="81">
        <f>+AE3203-AL3203-AT3203</f>
        <v>0</v>
      </c>
    </row>
    <row r="3204" spans="1:100" s="70" customFormat="1">
      <c r="A3204" s="70" t="s">
        <v>967</v>
      </c>
      <c r="B3204" s="71">
        <v>115</v>
      </c>
      <c r="C3204" s="72" t="s">
        <v>402</v>
      </c>
      <c r="D3204" s="72" t="s">
        <v>403</v>
      </c>
      <c r="E3204" s="71"/>
      <c r="F3204" s="71"/>
      <c r="G3204" s="71" t="s">
        <v>270</v>
      </c>
      <c r="H3204" s="71">
        <v>5</v>
      </c>
      <c r="I3204" s="73">
        <v>127.4</v>
      </c>
      <c r="J3204" s="73">
        <v>56922</v>
      </c>
      <c r="K3204" s="72">
        <v>0</v>
      </c>
      <c r="L3204" s="72" t="s">
        <v>41</v>
      </c>
      <c r="M3204" s="92" t="s">
        <v>14</v>
      </c>
      <c r="N3204" s="89" t="s">
        <v>968</v>
      </c>
      <c r="O3204" s="70" t="s">
        <v>969</v>
      </c>
      <c r="Q3204" s="89"/>
      <c r="S3204" s="70" t="s">
        <v>465</v>
      </c>
      <c r="T3204" s="88" t="s">
        <v>270</v>
      </c>
      <c r="U3204" s="88">
        <v>5</v>
      </c>
      <c r="V3204" s="87">
        <v>127.4</v>
      </c>
      <c r="W3204" s="87" t="s">
        <v>1017</v>
      </c>
      <c r="X3204" s="78">
        <v>45746</v>
      </c>
      <c r="Y3204" s="78">
        <v>45747</v>
      </c>
      <c r="Z3204" s="78"/>
      <c r="AA3204" s="319">
        <v>35000</v>
      </c>
      <c r="AB3204" s="70">
        <v>48</v>
      </c>
      <c r="AC3204" s="70">
        <v>1</v>
      </c>
      <c r="AD3204" s="78">
        <v>45808</v>
      </c>
      <c r="AE3204" s="115">
        <v>160</v>
      </c>
      <c r="AF3204" s="115"/>
      <c r="AG3204" s="70" t="s">
        <v>441</v>
      </c>
      <c r="AH3204" s="78">
        <v>45806</v>
      </c>
      <c r="AI3204" s="78"/>
      <c r="AJ3204" s="78"/>
      <c r="AK3204" s="70" t="s">
        <v>1151</v>
      </c>
      <c r="AL3204" s="76">
        <v>160</v>
      </c>
      <c r="AM3204" s="76"/>
      <c r="AN3204" s="76" t="s">
        <v>1158</v>
      </c>
      <c r="AO3204" s="76"/>
      <c r="AP3204" s="76"/>
      <c r="AQ3204" s="76"/>
      <c r="AR3204" s="76"/>
      <c r="AS3204" s="76"/>
      <c r="AT3204" s="76"/>
      <c r="AU3204" s="76"/>
      <c r="AV3204" s="76"/>
      <c r="AW3204" s="103">
        <v>45806</v>
      </c>
      <c r="AX3204" s="102">
        <v>4225</v>
      </c>
      <c r="AY3204" s="97"/>
      <c r="AZ3204" s="97"/>
      <c r="BA3204" s="101">
        <v>160</v>
      </c>
      <c r="BB3204" s="76"/>
      <c r="CT3204" s="76">
        <f>+BA3204+BG3204+BM3204+BS3204+BY3204+CE3204+CK3204</f>
        <v>160</v>
      </c>
      <c r="CU3204" s="76">
        <f>+AL3204+AT3204-CT3204</f>
        <v>0</v>
      </c>
      <c r="CV3204" s="81">
        <f>+AE3204-AL3204-AT3204</f>
        <v>0</v>
      </c>
    </row>
    <row r="3205" spans="1:100" s="70" customFormat="1">
      <c r="A3205" s="70" t="s">
        <v>967</v>
      </c>
      <c r="B3205" s="71">
        <v>115</v>
      </c>
      <c r="C3205" s="72" t="s">
        <v>402</v>
      </c>
      <c r="D3205" s="72" t="s">
        <v>403</v>
      </c>
      <c r="E3205" s="71"/>
      <c r="F3205" s="71"/>
      <c r="G3205" s="71" t="s">
        <v>270</v>
      </c>
      <c r="H3205" s="71">
        <v>5</v>
      </c>
      <c r="I3205" s="73">
        <v>127.4</v>
      </c>
      <c r="J3205" s="73">
        <v>56922</v>
      </c>
      <c r="K3205" s="72">
        <v>0</v>
      </c>
      <c r="L3205" s="72" t="s">
        <v>41</v>
      </c>
      <c r="M3205" s="92" t="s">
        <v>14</v>
      </c>
      <c r="N3205" s="89" t="s">
        <v>968</v>
      </c>
      <c r="O3205" s="70" t="s">
        <v>969</v>
      </c>
      <c r="Q3205" s="89"/>
      <c r="S3205" s="70" t="s">
        <v>465</v>
      </c>
      <c r="T3205" s="88" t="s">
        <v>270</v>
      </c>
      <c r="U3205" s="88">
        <v>5</v>
      </c>
      <c r="V3205" s="87">
        <v>127.4</v>
      </c>
      <c r="W3205" s="87" t="s">
        <v>1017</v>
      </c>
      <c r="X3205" s="78">
        <v>45746</v>
      </c>
      <c r="Y3205" s="78">
        <v>45747</v>
      </c>
      <c r="Z3205" s="78"/>
      <c r="AA3205" s="319">
        <v>35000</v>
      </c>
      <c r="AB3205" s="70">
        <v>48</v>
      </c>
      <c r="AC3205" s="70">
        <v>2</v>
      </c>
      <c r="AD3205" s="78">
        <v>45838</v>
      </c>
      <c r="AE3205" s="115">
        <v>160</v>
      </c>
      <c r="AF3205" s="115"/>
      <c r="AG3205" s="70" t="s">
        <v>441</v>
      </c>
      <c r="AH3205" s="78">
        <v>45838</v>
      </c>
      <c r="AI3205" s="78"/>
      <c r="AJ3205" s="78"/>
      <c r="AK3205" s="70" t="s">
        <v>1152</v>
      </c>
      <c r="AL3205" s="76">
        <v>160</v>
      </c>
      <c r="AM3205" s="76"/>
      <c r="AN3205" s="76" t="s">
        <v>1159</v>
      </c>
      <c r="AO3205" s="76"/>
      <c r="AP3205" s="76"/>
      <c r="AQ3205" s="76"/>
      <c r="AR3205" s="76"/>
      <c r="AS3205" s="76"/>
      <c r="AT3205" s="76"/>
      <c r="AU3205" s="76"/>
      <c r="AV3205" s="76"/>
      <c r="AW3205" s="103">
        <v>45838</v>
      </c>
      <c r="AX3205" s="102">
        <v>4350</v>
      </c>
      <c r="AY3205" s="97"/>
      <c r="AZ3205" s="97"/>
      <c r="BA3205" s="101">
        <v>160</v>
      </c>
      <c r="BB3205" s="76"/>
      <c r="CT3205" s="76">
        <f>+BA3205+BG3205+BM3205+BS3205+BY3205+CE3205+CK3205</f>
        <v>160</v>
      </c>
      <c r="CU3205" s="76">
        <f>+AL3205+AT3205-CT3205</f>
        <v>0</v>
      </c>
      <c r="CV3205" s="81">
        <f>+AE3205-AL3205-AT3205</f>
        <v>0</v>
      </c>
    </row>
    <row r="3206" spans="1:100" s="70" customFormat="1">
      <c r="A3206" s="70" t="s">
        <v>967</v>
      </c>
      <c r="B3206" s="71">
        <v>115</v>
      </c>
      <c r="C3206" s="72" t="s">
        <v>402</v>
      </c>
      <c r="D3206" s="72" t="s">
        <v>403</v>
      </c>
      <c r="E3206" s="71"/>
      <c r="F3206" s="71"/>
      <c r="G3206" s="71" t="s">
        <v>270</v>
      </c>
      <c r="H3206" s="71">
        <v>5</v>
      </c>
      <c r="I3206" s="73">
        <v>127.4</v>
      </c>
      <c r="J3206" s="73">
        <v>56922</v>
      </c>
      <c r="K3206" s="72">
        <v>0</v>
      </c>
      <c r="L3206" s="72" t="s">
        <v>41</v>
      </c>
      <c r="M3206" s="92" t="s">
        <v>14</v>
      </c>
      <c r="N3206" s="89" t="s">
        <v>968</v>
      </c>
      <c r="O3206" s="70" t="s">
        <v>969</v>
      </c>
      <c r="Q3206" s="89"/>
      <c r="S3206" s="70" t="s">
        <v>465</v>
      </c>
      <c r="T3206" s="88" t="s">
        <v>270</v>
      </c>
      <c r="U3206" s="88">
        <v>5</v>
      </c>
      <c r="V3206" s="87">
        <v>127.4</v>
      </c>
      <c r="W3206" s="87" t="s">
        <v>1017</v>
      </c>
      <c r="X3206" s="78">
        <v>45746</v>
      </c>
      <c r="Y3206" s="78">
        <v>45747</v>
      </c>
      <c r="Z3206" s="78"/>
      <c r="AA3206" s="319">
        <v>35000</v>
      </c>
      <c r="AB3206" s="70">
        <v>48</v>
      </c>
      <c r="AC3206" s="70">
        <v>3</v>
      </c>
      <c r="AD3206" s="78">
        <v>45869</v>
      </c>
      <c r="AE3206" s="115">
        <v>160</v>
      </c>
      <c r="AF3206" s="115"/>
      <c r="AG3206" s="70" t="s">
        <v>441</v>
      </c>
      <c r="AH3206" s="78">
        <v>45869</v>
      </c>
      <c r="AI3206" s="78"/>
      <c r="AJ3206" s="78"/>
      <c r="AK3206" s="70" t="s">
        <v>1153</v>
      </c>
      <c r="AL3206" s="76">
        <v>160</v>
      </c>
      <c r="AM3206" s="76"/>
      <c r="AN3206" s="76" t="s">
        <v>1160</v>
      </c>
      <c r="AO3206" s="76"/>
      <c r="AP3206" s="76"/>
      <c r="AQ3206" s="76"/>
      <c r="AR3206" s="76"/>
      <c r="AS3206" s="76"/>
      <c r="AT3206" s="76"/>
      <c r="AU3206" s="76"/>
      <c r="AV3206" s="76"/>
      <c r="AW3206" s="103">
        <v>45869</v>
      </c>
      <c r="AX3206" s="102">
        <v>4493</v>
      </c>
      <c r="AY3206" s="97"/>
      <c r="AZ3206" s="97"/>
      <c r="BA3206" s="101">
        <v>160</v>
      </c>
      <c r="BB3206" s="76"/>
      <c r="CT3206" s="76">
        <f>+BA3206+BG3206+BM3206+BS3206+BY3206+CE3206+CK3206</f>
        <v>160</v>
      </c>
      <c r="CU3206" s="76">
        <f>+AL3206+AT3206-CT3206</f>
        <v>0</v>
      </c>
      <c r="CV3206" s="81">
        <f>+AE3206-AL3206-AT3206</f>
        <v>0</v>
      </c>
    </row>
    <row r="3207" spans="1:100" s="70" customFormat="1">
      <c r="A3207" s="70" t="s">
        <v>967</v>
      </c>
      <c r="B3207" s="71">
        <v>115</v>
      </c>
      <c r="C3207" s="72" t="s">
        <v>402</v>
      </c>
      <c r="D3207" s="72" t="s">
        <v>403</v>
      </c>
      <c r="E3207" s="71"/>
      <c r="F3207" s="71"/>
      <c r="G3207" s="71" t="s">
        <v>270</v>
      </c>
      <c r="H3207" s="71">
        <v>5</v>
      </c>
      <c r="I3207" s="73">
        <v>127.4</v>
      </c>
      <c r="J3207" s="73">
        <v>56922</v>
      </c>
      <c r="K3207" s="72">
        <v>0</v>
      </c>
      <c r="L3207" s="72" t="s">
        <v>41</v>
      </c>
      <c r="M3207" s="92" t="s">
        <v>14</v>
      </c>
      <c r="N3207" s="89" t="s">
        <v>968</v>
      </c>
      <c r="O3207" s="70" t="s">
        <v>969</v>
      </c>
      <c r="Q3207" s="89"/>
      <c r="S3207" s="70" t="s">
        <v>465</v>
      </c>
      <c r="T3207" s="88" t="s">
        <v>270</v>
      </c>
      <c r="U3207" s="88">
        <v>5</v>
      </c>
      <c r="V3207" s="87">
        <v>127.4</v>
      </c>
      <c r="W3207" s="87" t="s">
        <v>1017</v>
      </c>
      <c r="X3207" s="78">
        <v>45746</v>
      </c>
      <c r="Y3207" s="78">
        <v>45747</v>
      </c>
      <c r="Z3207" s="78"/>
      <c r="AA3207" s="319">
        <v>35000</v>
      </c>
      <c r="AB3207" s="70">
        <v>48</v>
      </c>
      <c r="AC3207" s="70">
        <v>4</v>
      </c>
      <c r="AD3207" s="78">
        <v>45900</v>
      </c>
      <c r="AE3207" s="115">
        <v>160</v>
      </c>
      <c r="AF3207" s="115"/>
      <c r="AG3207" s="70" t="s">
        <v>441</v>
      </c>
      <c r="AH3207" s="78">
        <v>45901</v>
      </c>
      <c r="AI3207" s="78"/>
      <c r="AJ3207" s="78"/>
      <c r="AK3207" s="70" t="s">
        <v>1154</v>
      </c>
      <c r="AL3207" s="76">
        <v>160</v>
      </c>
      <c r="AM3207" s="76"/>
      <c r="AN3207" s="76" t="s">
        <v>1161</v>
      </c>
      <c r="AO3207" s="76"/>
      <c r="AP3207" s="76"/>
      <c r="AQ3207" s="76"/>
      <c r="AR3207" s="76"/>
      <c r="AS3207" s="76"/>
      <c r="AT3207" s="76"/>
      <c r="AU3207" s="76"/>
      <c r="AV3207" s="76"/>
      <c r="AW3207" s="103">
        <v>45898</v>
      </c>
      <c r="AX3207" s="102">
        <v>4629</v>
      </c>
      <c r="AY3207" s="97"/>
      <c r="AZ3207" s="97"/>
      <c r="BA3207" s="101">
        <v>160</v>
      </c>
      <c r="BB3207" s="76"/>
      <c r="CT3207" s="76">
        <f>+BA3207+BG3207+BM3207+BS3207+BY3207+CE3207+CK3207</f>
        <v>160</v>
      </c>
      <c r="CU3207" s="76">
        <f>+AL3207+AT3207-CT3207</f>
        <v>0</v>
      </c>
      <c r="CV3207" s="81">
        <f>+AE3207-AL3207-AT3207</f>
        <v>0</v>
      </c>
    </row>
    <row r="3208" spans="1:100" s="70" customFormat="1">
      <c r="A3208" s="70" t="s">
        <v>967</v>
      </c>
      <c r="B3208" s="71">
        <v>115</v>
      </c>
      <c r="C3208" s="72" t="s">
        <v>402</v>
      </c>
      <c r="D3208" s="72" t="s">
        <v>403</v>
      </c>
      <c r="E3208" s="71"/>
      <c r="F3208" s="71"/>
      <c r="G3208" s="71" t="s">
        <v>270</v>
      </c>
      <c r="H3208" s="71">
        <v>5</v>
      </c>
      <c r="I3208" s="73">
        <v>127.4</v>
      </c>
      <c r="J3208" s="73">
        <v>56922</v>
      </c>
      <c r="K3208" s="72">
        <v>0</v>
      </c>
      <c r="L3208" s="72" t="s">
        <v>41</v>
      </c>
      <c r="M3208" s="92" t="s">
        <v>14</v>
      </c>
      <c r="N3208" s="89" t="s">
        <v>968</v>
      </c>
      <c r="O3208" s="70" t="s">
        <v>969</v>
      </c>
      <c r="Q3208" s="89"/>
      <c r="S3208" s="70" t="s">
        <v>465</v>
      </c>
      <c r="T3208" s="88" t="s">
        <v>270</v>
      </c>
      <c r="U3208" s="88">
        <v>5</v>
      </c>
      <c r="V3208" s="87">
        <v>127.4</v>
      </c>
      <c r="W3208" s="87" t="s">
        <v>1017</v>
      </c>
      <c r="X3208" s="78">
        <v>45746</v>
      </c>
      <c r="Y3208" s="78">
        <v>45747</v>
      </c>
      <c r="Z3208" s="78"/>
      <c r="AA3208" s="319">
        <v>35000</v>
      </c>
      <c r="AB3208" s="70">
        <v>48</v>
      </c>
      <c r="AC3208" s="70">
        <v>5</v>
      </c>
      <c r="AD3208" s="78">
        <v>45930</v>
      </c>
      <c r="AE3208" s="115">
        <v>160</v>
      </c>
      <c r="AF3208" s="115"/>
      <c r="AG3208" s="70" t="s">
        <v>441</v>
      </c>
      <c r="AH3208" s="78">
        <v>45930</v>
      </c>
      <c r="AI3208" s="78"/>
      <c r="AJ3208" s="78"/>
      <c r="AK3208" s="70" t="s">
        <v>1155</v>
      </c>
      <c r="AL3208" s="76">
        <v>160</v>
      </c>
      <c r="AM3208" s="76"/>
      <c r="AN3208" s="76" t="s">
        <v>1162</v>
      </c>
      <c r="AO3208" s="76"/>
      <c r="AP3208" s="76"/>
      <c r="AQ3208" s="76"/>
      <c r="AR3208" s="76"/>
      <c r="AS3208" s="76"/>
      <c r="AT3208" s="76"/>
      <c r="AU3208" s="76"/>
      <c r="AV3208" s="76"/>
      <c r="AW3208" s="103">
        <v>45930</v>
      </c>
      <c r="AX3208" s="102">
        <v>4829</v>
      </c>
      <c r="AY3208" s="97"/>
      <c r="AZ3208" s="97"/>
      <c r="BA3208" s="101">
        <v>160</v>
      </c>
      <c r="BB3208" s="76"/>
      <c r="CT3208" s="76">
        <f>+BA3208+BG3208+BM3208+BS3208+BY3208+CE3208+CK3208</f>
        <v>160</v>
      </c>
      <c r="CU3208" s="76">
        <f>+AL3208+AT3208-CT3208</f>
        <v>0</v>
      </c>
      <c r="CV3208" s="81">
        <f>+AE3208-AL3208-AT3208</f>
        <v>0</v>
      </c>
    </row>
    <row r="3209" spans="1:100" s="70" customFormat="1">
      <c r="A3209" s="70" t="s">
        <v>967</v>
      </c>
      <c r="B3209" s="71">
        <v>115</v>
      </c>
      <c r="C3209" s="72" t="s">
        <v>402</v>
      </c>
      <c r="D3209" s="72" t="s">
        <v>403</v>
      </c>
      <c r="E3209" s="71"/>
      <c r="F3209" s="71"/>
      <c r="G3209" s="71" t="s">
        <v>270</v>
      </c>
      <c r="H3209" s="71">
        <v>5</v>
      </c>
      <c r="I3209" s="73">
        <v>127.4</v>
      </c>
      <c r="J3209" s="73">
        <v>56922</v>
      </c>
      <c r="K3209" s="72">
        <v>0</v>
      </c>
      <c r="L3209" s="72" t="s">
        <v>41</v>
      </c>
      <c r="M3209" s="92" t="s">
        <v>14</v>
      </c>
      <c r="N3209" s="89" t="s">
        <v>968</v>
      </c>
      <c r="O3209" s="70" t="s">
        <v>969</v>
      </c>
      <c r="Q3209" s="89"/>
      <c r="S3209" s="70" t="s">
        <v>465</v>
      </c>
      <c r="T3209" s="88" t="s">
        <v>270</v>
      </c>
      <c r="U3209" s="88">
        <v>5</v>
      </c>
      <c r="V3209" s="87">
        <v>127.4</v>
      </c>
      <c r="W3209" s="87" t="s">
        <v>1017</v>
      </c>
      <c r="X3209" s="78">
        <v>45746</v>
      </c>
      <c r="Y3209" s="78">
        <v>45747</v>
      </c>
      <c r="Z3209" s="78"/>
      <c r="AA3209" s="319">
        <v>35000</v>
      </c>
      <c r="AB3209" s="70">
        <v>48</v>
      </c>
      <c r="AC3209" s="70">
        <v>6</v>
      </c>
      <c r="AD3209" s="78">
        <v>45961</v>
      </c>
      <c r="AE3209" s="115">
        <v>160</v>
      </c>
      <c r="AF3209" s="115"/>
      <c r="AO3209" s="76"/>
      <c r="AP3209" s="76"/>
      <c r="AQ3209" s="76"/>
      <c r="AR3209" s="76"/>
      <c r="AS3209" s="76"/>
      <c r="AT3209" s="76"/>
      <c r="AU3209" s="76"/>
      <c r="AV3209" s="76"/>
      <c r="BA3209" s="76"/>
      <c r="BB3209" s="76"/>
      <c r="CT3209" s="76">
        <f>+BA3209+BG3209+BM3209+BS3209+BY3209+CE3209+CK3209</f>
        <v>0</v>
      </c>
      <c r="CU3209" s="76">
        <f>+AL3209+AT3209-CT3209</f>
        <v>0</v>
      </c>
      <c r="CV3209" s="81">
        <f>+AE3209-AL3209-AT3209</f>
        <v>160</v>
      </c>
    </row>
    <row r="3210" spans="1:100" s="70" customFormat="1">
      <c r="A3210" s="70" t="s">
        <v>967</v>
      </c>
      <c r="B3210" s="71">
        <v>115</v>
      </c>
      <c r="C3210" s="72" t="s">
        <v>402</v>
      </c>
      <c r="D3210" s="72" t="s">
        <v>403</v>
      </c>
      <c r="E3210" s="71"/>
      <c r="F3210" s="71"/>
      <c r="G3210" s="71" t="s">
        <v>270</v>
      </c>
      <c r="H3210" s="71">
        <v>5</v>
      </c>
      <c r="I3210" s="73">
        <v>127.4</v>
      </c>
      <c r="J3210" s="73">
        <v>56922</v>
      </c>
      <c r="K3210" s="72">
        <v>0</v>
      </c>
      <c r="L3210" s="72" t="s">
        <v>41</v>
      </c>
      <c r="M3210" s="92" t="s">
        <v>14</v>
      </c>
      <c r="N3210" s="89" t="s">
        <v>968</v>
      </c>
      <c r="O3210" s="70" t="s">
        <v>969</v>
      </c>
      <c r="Q3210" s="89"/>
      <c r="S3210" s="70" t="s">
        <v>465</v>
      </c>
      <c r="T3210" s="88" t="s">
        <v>270</v>
      </c>
      <c r="U3210" s="88">
        <v>5</v>
      </c>
      <c r="V3210" s="87">
        <v>127.4</v>
      </c>
      <c r="W3210" s="87" t="s">
        <v>1017</v>
      </c>
      <c r="X3210" s="78">
        <v>45746</v>
      </c>
      <c r="Y3210" s="78">
        <v>45747</v>
      </c>
      <c r="Z3210" s="78"/>
      <c r="AA3210" s="319">
        <v>35000</v>
      </c>
      <c r="AB3210" s="70">
        <v>48</v>
      </c>
      <c r="AC3210" s="70">
        <v>7</v>
      </c>
      <c r="AD3210" s="78">
        <v>45991</v>
      </c>
      <c r="AE3210" s="115">
        <v>160</v>
      </c>
      <c r="AF3210" s="115"/>
      <c r="AL3210" s="76"/>
      <c r="AM3210" s="76"/>
      <c r="AN3210" s="76"/>
      <c r="AO3210" s="76"/>
      <c r="AP3210" s="76"/>
      <c r="AQ3210" s="76"/>
      <c r="AR3210" s="76"/>
      <c r="AS3210" s="76"/>
      <c r="AT3210" s="76"/>
      <c r="AU3210" s="76"/>
      <c r="AV3210" s="76"/>
      <c r="BA3210" s="76"/>
      <c r="BB3210" s="76"/>
      <c r="CT3210" s="76">
        <f>+BA3210+BG3210+BM3210+BS3210+BY3210+CE3210+CK3210</f>
        <v>0</v>
      </c>
      <c r="CU3210" s="76">
        <f>+AL3210+AT3210-CT3210</f>
        <v>0</v>
      </c>
      <c r="CV3210" s="81">
        <f>+AE3210-AL3210-AT3210</f>
        <v>160</v>
      </c>
    </row>
    <row r="3211" spans="1:100" s="70" customFormat="1">
      <c r="A3211" s="70" t="s">
        <v>967</v>
      </c>
      <c r="B3211" s="71">
        <v>115</v>
      </c>
      <c r="C3211" s="72" t="s">
        <v>402</v>
      </c>
      <c r="D3211" s="72" t="s">
        <v>403</v>
      </c>
      <c r="E3211" s="71"/>
      <c r="F3211" s="71"/>
      <c r="G3211" s="71" t="s">
        <v>270</v>
      </c>
      <c r="H3211" s="71">
        <v>5</v>
      </c>
      <c r="I3211" s="73">
        <v>127.4</v>
      </c>
      <c r="J3211" s="73">
        <v>56922</v>
      </c>
      <c r="K3211" s="72">
        <v>0</v>
      </c>
      <c r="L3211" s="72" t="s">
        <v>41</v>
      </c>
      <c r="M3211" s="92" t="s">
        <v>14</v>
      </c>
      <c r="N3211" s="89" t="s">
        <v>968</v>
      </c>
      <c r="O3211" s="70" t="s">
        <v>969</v>
      </c>
      <c r="Q3211" s="89"/>
      <c r="S3211" s="70" t="s">
        <v>465</v>
      </c>
      <c r="T3211" s="88" t="s">
        <v>270</v>
      </c>
      <c r="U3211" s="88">
        <v>5</v>
      </c>
      <c r="V3211" s="87">
        <v>127.4</v>
      </c>
      <c r="W3211" s="87" t="s">
        <v>1017</v>
      </c>
      <c r="X3211" s="78">
        <v>45746</v>
      </c>
      <c r="Y3211" s="78">
        <v>45747</v>
      </c>
      <c r="Z3211" s="78"/>
      <c r="AA3211" s="319">
        <v>35000</v>
      </c>
      <c r="AB3211" s="70">
        <v>48</v>
      </c>
      <c r="AC3211" s="70">
        <v>8</v>
      </c>
      <c r="AD3211" s="78">
        <v>46022</v>
      </c>
      <c r="AE3211" s="115">
        <v>160</v>
      </c>
      <c r="AF3211" s="115"/>
      <c r="AL3211" s="76"/>
      <c r="AM3211" s="76"/>
      <c r="AN3211" s="76"/>
      <c r="AO3211" s="76"/>
      <c r="AP3211" s="76"/>
      <c r="AQ3211" s="76"/>
      <c r="AR3211" s="76"/>
      <c r="AS3211" s="76"/>
      <c r="AT3211" s="76"/>
      <c r="AU3211" s="76"/>
      <c r="AV3211" s="76"/>
      <c r="BA3211" s="76"/>
      <c r="BB3211" s="76"/>
      <c r="CT3211" s="76">
        <f>+BA3211+BG3211+BM3211+BS3211+BY3211+CE3211+CK3211</f>
        <v>0</v>
      </c>
      <c r="CU3211" s="76">
        <f>+AL3211+AT3211-CT3211</f>
        <v>0</v>
      </c>
      <c r="CV3211" s="81">
        <f>+AE3211-AL3211-AT3211</f>
        <v>160</v>
      </c>
    </row>
    <row r="3212" spans="1:100" s="70" customFormat="1">
      <c r="A3212" s="70" t="s">
        <v>967</v>
      </c>
      <c r="B3212" s="71">
        <v>115</v>
      </c>
      <c r="C3212" s="72" t="s">
        <v>402</v>
      </c>
      <c r="D3212" s="72" t="s">
        <v>403</v>
      </c>
      <c r="E3212" s="71"/>
      <c r="F3212" s="71"/>
      <c r="G3212" s="71" t="s">
        <v>270</v>
      </c>
      <c r="H3212" s="71">
        <v>5</v>
      </c>
      <c r="I3212" s="73">
        <v>127.4</v>
      </c>
      <c r="J3212" s="73">
        <v>56922</v>
      </c>
      <c r="K3212" s="72">
        <v>0</v>
      </c>
      <c r="L3212" s="72" t="s">
        <v>41</v>
      </c>
      <c r="M3212" s="92" t="s">
        <v>14</v>
      </c>
      <c r="N3212" s="89" t="s">
        <v>968</v>
      </c>
      <c r="O3212" s="70" t="s">
        <v>969</v>
      </c>
      <c r="Q3212" s="89"/>
      <c r="S3212" s="70" t="s">
        <v>465</v>
      </c>
      <c r="T3212" s="88" t="s">
        <v>270</v>
      </c>
      <c r="U3212" s="88">
        <v>5</v>
      </c>
      <c r="V3212" s="87">
        <v>127.4</v>
      </c>
      <c r="W3212" s="87" t="s">
        <v>1017</v>
      </c>
      <c r="X3212" s="78">
        <v>45746</v>
      </c>
      <c r="Y3212" s="78">
        <v>45747</v>
      </c>
      <c r="Z3212" s="78"/>
      <c r="AA3212" s="319">
        <v>35000</v>
      </c>
      <c r="AB3212" s="70">
        <v>48</v>
      </c>
      <c r="AC3212" s="70">
        <v>9</v>
      </c>
      <c r="AD3212" s="78">
        <v>46053</v>
      </c>
      <c r="AE3212" s="115">
        <v>160</v>
      </c>
      <c r="AF3212" s="115"/>
      <c r="AL3212" s="76"/>
      <c r="AM3212" s="76"/>
      <c r="AN3212" s="76"/>
      <c r="AO3212" s="76"/>
      <c r="AP3212" s="76"/>
      <c r="AQ3212" s="76"/>
      <c r="AR3212" s="76"/>
      <c r="AS3212" s="76"/>
      <c r="AT3212" s="76"/>
      <c r="AU3212" s="76"/>
      <c r="AV3212" s="76"/>
      <c r="AW3212" s="78"/>
      <c r="AX3212" s="155"/>
      <c r="BA3212" s="76"/>
      <c r="BB3212" s="76"/>
      <c r="CT3212" s="76">
        <f>+BA3212+BG3212+BM3212+BS3212+BY3212+CE3212+CK3212</f>
        <v>0</v>
      </c>
      <c r="CU3212" s="76">
        <f>+AL3212+AT3212-CT3212</f>
        <v>0</v>
      </c>
      <c r="CV3212" s="81">
        <f>+AE3212-AL3212-AT3212</f>
        <v>160</v>
      </c>
    </row>
    <row r="3213" spans="1:100" s="70" customFormat="1">
      <c r="A3213" s="70" t="s">
        <v>967</v>
      </c>
      <c r="B3213" s="71">
        <v>115</v>
      </c>
      <c r="C3213" s="72" t="s">
        <v>402</v>
      </c>
      <c r="D3213" s="72" t="s">
        <v>403</v>
      </c>
      <c r="E3213" s="71"/>
      <c r="F3213" s="71"/>
      <c r="G3213" s="71" t="s">
        <v>270</v>
      </c>
      <c r="H3213" s="71">
        <v>5</v>
      </c>
      <c r="I3213" s="73">
        <v>127.4</v>
      </c>
      <c r="J3213" s="73">
        <v>56922</v>
      </c>
      <c r="K3213" s="72">
        <v>0</v>
      </c>
      <c r="L3213" s="72" t="s">
        <v>41</v>
      </c>
      <c r="M3213" s="92" t="s">
        <v>14</v>
      </c>
      <c r="N3213" s="89" t="s">
        <v>968</v>
      </c>
      <c r="O3213" s="70" t="s">
        <v>969</v>
      </c>
      <c r="Q3213" s="89"/>
      <c r="S3213" s="70" t="s">
        <v>465</v>
      </c>
      <c r="T3213" s="88" t="s">
        <v>270</v>
      </c>
      <c r="U3213" s="88">
        <v>5</v>
      </c>
      <c r="V3213" s="87">
        <v>127.4</v>
      </c>
      <c r="W3213" s="87" t="s">
        <v>1017</v>
      </c>
      <c r="X3213" s="78">
        <v>45746</v>
      </c>
      <c r="Y3213" s="78">
        <v>45747</v>
      </c>
      <c r="Z3213" s="78"/>
      <c r="AA3213" s="319">
        <v>35000</v>
      </c>
      <c r="AB3213" s="70">
        <v>48</v>
      </c>
      <c r="AC3213" s="70">
        <v>10</v>
      </c>
      <c r="AD3213" s="78">
        <v>46081</v>
      </c>
      <c r="AE3213" s="115">
        <v>160</v>
      </c>
      <c r="AF3213" s="115"/>
      <c r="AL3213" s="76"/>
      <c r="AM3213" s="76"/>
      <c r="AN3213" s="76"/>
      <c r="AO3213" s="76"/>
      <c r="AP3213" s="76"/>
      <c r="AQ3213" s="76"/>
      <c r="AR3213" s="76"/>
      <c r="AS3213" s="76"/>
      <c r="AT3213" s="76"/>
      <c r="AU3213" s="76"/>
      <c r="AV3213" s="76"/>
      <c r="BA3213" s="76"/>
      <c r="BB3213" s="76"/>
      <c r="CT3213" s="76">
        <f>+BA3213+BG3213+BM3213+BS3213+BY3213+CE3213+CK3213</f>
        <v>0</v>
      </c>
      <c r="CU3213" s="76">
        <f>+AL3213+AT3213-CT3213</f>
        <v>0</v>
      </c>
      <c r="CV3213" s="81">
        <f>+AE3213-AL3213-AT3213</f>
        <v>160</v>
      </c>
    </row>
    <row r="3214" spans="1:100" s="70" customFormat="1">
      <c r="A3214" s="70" t="s">
        <v>967</v>
      </c>
      <c r="B3214" s="71">
        <v>115</v>
      </c>
      <c r="C3214" s="72" t="s">
        <v>402</v>
      </c>
      <c r="D3214" s="72" t="s">
        <v>403</v>
      </c>
      <c r="E3214" s="71"/>
      <c r="F3214" s="71"/>
      <c r="G3214" s="71" t="s">
        <v>270</v>
      </c>
      <c r="H3214" s="71">
        <v>5</v>
      </c>
      <c r="I3214" s="73">
        <v>127.4</v>
      </c>
      <c r="J3214" s="73">
        <v>56922</v>
      </c>
      <c r="K3214" s="72">
        <v>0</v>
      </c>
      <c r="L3214" s="72" t="s">
        <v>41</v>
      </c>
      <c r="M3214" s="92" t="s">
        <v>14</v>
      </c>
      <c r="N3214" s="89" t="s">
        <v>968</v>
      </c>
      <c r="O3214" s="70" t="s">
        <v>969</v>
      </c>
      <c r="Q3214" s="89"/>
      <c r="S3214" s="70" t="s">
        <v>465</v>
      </c>
      <c r="T3214" s="88" t="s">
        <v>270</v>
      </c>
      <c r="U3214" s="88">
        <v>5</v>
      </c>
      <c r="V3214" s="87">
        <v>127.4</v>
      </c>
      <c r="W3214" s="87" t="s">
        <v>1017</v>
      </c>
      <c r="X3214" s="78">
        <v>45746</v>
      </c>
      <c r="Y3214" s="78">
        <v>45747</v>
      </c>
      <c r="Z3214" s="78"/>
      <c r="AA3214" s="319">
        <v>35000</v>
      </c>
      <c r="AB3214" s="70">
        <v>48</v>
      </c>
      <c r="AC3214" s="70">
        <v>11</v>
      </c>
      <c r="AD3214" s="78">
        <v>46112</v>
      </c>
      <c r="AE3214" s="115">
        <v>160</v>
      </c>
      <c r="AF3214" s="115"/>
      <c r="AL3214" s="76"/>
      <c r="AM3214" s="76"/>
      <c r="AN3214" s="76"/>
      <c r="AO3214" s="76"/>
      <c r="AP3214" s="76"/>
      <c r="AQ3214" s="76"/>
      <c r="AR3214" s="76"/>
      <c r="AS3214" s="76"/>
      <c r="AT3214" s="76"/>
      <c r="AU3214" s="76"/>
      <c r="AV3214" s="76"/>
      <c r="BA3214" s="76"/>
      <c r="BB3214" s="76"/>
      <c r="CT3214" s="76">
        <f>+BA3214+BG3214+BM3214+BS3214+BY3214+CE3214+CK3214</f>
        <v>0</v>
      </c>
      <c r="CU3214" s="76">
        <f>+AL3214+AT3214-CT3214</f>
        <v>0</v>
      </c>
      <c r="CV3214" s="81">
        <f>+AE3214-AL3214-AT3214</f>
        <v>160</v>
      </c>
    </row>
    <row r="3215" spans="1:100" s="70" customFormat="1">
      <c r="A3215" s="70" t="s">
        <v>967</v>
      </c>
      <c r="B3215" s="71">
        <v>115</v>
      </c>
      <c r="C3215" s="72" t="s">
        <v>402</v>
      </c>
      <c r="D3215" s="72" t="s">
        <v>403</v>
      </c>
      <c r="E3215" s="71"/>
      <c r="F3215" s="71"/>
      <c r="G3215" s="71" t="s">
        <v>270</v>
      </c>
      <c r="H3215" s="71">
        <v>5</v>
      </c>
      <c r="I3215" s="73">
        <v>127.4</v>
      </c>
      <c r="J3215" s="73">
        <v>56922</v>
      </c>
      <c r="K3215" s="72">
        <v>0</v>
      </c>
      <c r="L3215" s="72" t="s">
        <v>41</v>
      </c>
      <c r="M3215" s="92" t="s">
        <v>14</v>
      </c>
      <c r="N3215" s="89" t="s">
        <v>968</v>
      </c>
      <c r="O3215" s="70" t="s">
        <v>969</v>
      </c>
      <c r="Q3215" s="89"/>
      <c r="S3215" s="70" t="s">
        <v>465</v>
      </c>
      <c r="T3215" s="88" t="s">
        <v>270</v>
      </c>
      <c r="U3215" s="88">
        <v>5</v>
      </c>
      <c r="V3215" s="87">
        <v>127.4</v>
      </c>
      <c r="W3215" s="87" t="s">
        <v>1017</v>
      </c>
      <c r="X3215" s="78">
        <v>45746</v>
      </c>
      <c r="Y3215" s="78">
        <v>45747</v>
      </c>
      <c r="Z3215" s="78"/>
      <c r="AA3215" s="319">
        <v>35000</v>
      </c>
      <c r="AB3215" s="70">
        <v>48</v>
      </c>
      <c r="AC3215" s="70">
        <v>12</v>
      </c>
      <c r="AD3215" s="78">
        <v>46142</v>
      </c>
      <c r="AE3215" s="115">
        <v>160</v>
      </c>
      <c r="AF3215" s="115"/>
      <c r="AL3215" s="76"/>
      <c r="AM3215" s="76"/>
      <c r="AN3215" s="76"/>
      <c r="AO3215" s="76"/>
      <c r="AP3215" s="76"/>
      <c r="AQ3215" s="76"/>
      <c r="AR3215" s="76"/>
      <c r="AS3215" s="76"/>
      <c r="AT3215" s="76"/>
      <c r="AU3215" s="76"/>
      <c r="AV3215" s="76"/>
      <c r="BA3215" s="76"/>
      <c r="BB3215" s="76"/>
      <c r="CT3215" s="76">
        <f>+BA3215+BG3215+BM3215+BS3215+BY3215+CE3215+CK3215</f>
        <v>0</v>
      </c>
      <c r="CU3215" s="76">
        <f>+AL3215+AT3215-CT3215</f>
        <v>0</v>
      </c>
      <c r="CV3215" s="81">
        <f>+AE3215-AL3215-AT3215</f>
        <v>160</v>
      </c>
    </row>
    <row r="3216" spans="1:100" s="70" customFormat="1">
      <c r="A3216" s="70" t="s">
        <v>967</v>
      </c>
      <c r="B3216" s="71">
        <v>115</v>
      </c>
      <c r="C3216" s="72" t="s">
        <v>402</v>
      </c>
      <c r="D3216" s="72" t="s">
        <v>403</v>
      </c>
      <c r="E3216" s="71"/>
      <c r="F3216" s="71"/>
      <c r="G3216" s="71" t="s">
        <v>270</v>
      </c>
      <c r="H3216" s="71">
        <v>5</v>
      </c>
      <c r="I3216" s="73">
        <v>127.4</v>
      </c>
      <c r="J3216" s="73">
        <v>56922</v>
      </c>
      <c r="K3216" s="72">
        <v>0</v>
      </c>
      <c r="L3216" s="72" t="s">
        <v>41</v>
      </c>
      <c r="M3216" s="92" t="s">
        <v>14</v>
      </c>
      <c r="N3216" s="89" t="s">
        <v>968</v>
      </c>
      <c r="O3216" s="70" t="s">
        <v>969</v>
      </c>
      <c r="Q3216" s="89"/>
      <c r="S3216" s="70" t="s">
        <v>465</v>
      </c>
      <c r="T3216" s="88" t="s">
        <v>270</v>
      </c>
      <c r="U3216" s="88">
        <v>5</v>
      </c>
      <c r="V3216" s="87">
        <v>127.4</v>
      </c>
      <c r="W3216" s="87" t="s">
        <v>1017</v>
      </c>
      <c r="X3216" s="78">
        <v>45746</v>
      </c>
      <c r="Y3216" s="78">
        <v>45747</v>
      </c>
      <c r="Z3216" s="78"/>
      <c r="AA3216" s="319">
        <v>35000</v>
      </c>
      <c r="AB3216" s="70">
        <v>48</v>
      </c>
      <c r="AC3216" s="70">
        <v>13</v>
      </c>
      <c r="AD3216" s="78">
        <v>46173</v>
      </c>
      <c r="AE3216" s="115">
        <v>160</v>
      </c>
      <c r="AF3216" s="115"/>
      <c r="AL3216" s="76"/>
      <c r="AM3216" s="76"/>
      <c r="AN3216" s="76"/>
      <c r="AO3216" s="76"/>
      <c r="AP3216" s="76"/>
      <c r="AQ3216" s="76"/>
      <c r="AR3216" s="76"/>
      <c r="AS3216" s="76"/>
      <c r="AT3216" s="76"/>
      <c r="AU3216" s="76"/>
      <c r="AV3216" s="76"/>
      <c r="BA3216" s="76"/>
      <c r="BB3216" s="76"/>
      <c r="CT3216" s="76">
        <f>+BA3216+BG3216+BM3216+BS3216+BY3216+CE3216+CK3216</f>
        <v>0</v>
      </c>
      <c r="CU3216" s="76">
        <f>+AL3216+AT3216-CT3216</f>
        <v>0</v>
      </c>
      <c r="CV3216" s="81">
        <f>+AE3216-AL3216-AT3216</f>
        <v>160</v>
      </c>
    </row>
    <row r="3217" spans="1:100" s="70" customFormat="1">
      <c r="A3217" s="70" t="s">
        <v>967</v>
      </c>
      <c r="B3217" s="71">
        <v>115</v>
      </c>
      <c r="C3217" s="72" t="s">
        <v>402</v>
      </c>
      <c r="D3217" s="72" t="s">
        <v>403</v>
      </c>
      <c r="E3217" s="71"/>
      <c r="F3217" s="71"/>
      <c r="G3217" s="71" t="s">
        <v>270</v>
      </c>
      <c r="H3217" s="71">
        <v>5</v>
      </c>
      <c r="I3217" s="73">
        <v>127.4</v>
      </c>
      <c r="J3217" s="73">
        <v>56922</v>
      </c>
      <c r="K3217" s="72">
        <v>0</v>
      </c>
      <c r="L3217" s="72" t="s">
        <v>41</v>
      </c>
      <c r="M3217" s="92" t="s">
        <v>14</v>
      </c>
      <c r="N3217" s="89" t="s">
        <v>968</v>
      </c>
      <c r="O3217" s="70" t="s">
        <v>969</v>
      </c>
      <c r="Q3217" s="89"/>
      <c r="S3217" s="70" t="s">
        <v>465</v>
      </c>
      <c r="T3217" s="88" t="s">
        <v>270</v>
      </c>
      <c r="U3217" s="88">
        <v>5</v>
      </c>
      <c r="V3217" s="87">
        <v>127.4</v>
      </c>
      <c r="W3217" s="87" t="s">
        <v>1017</v>
      </c>
      <c r="X3217" s="78">
        <v>45746</v>
      </c>
      <c r="Y3217" s="78">
        <v>45747</v>
      </c>
      <c r="Z3217" s="78"/>
      <c r="AA3217" s="319">
        <v>35000</v>
      </c>
      <c r="AB3217" s="70">
        <v>48</v>
      </c>
      <c r="AC3217" s="70">
        <v>14</v>
      </c>
      <c r="AD3217" s="78">
        <v>46203</v>
      </c>
      <c r="AE3217" s="115">
        <v>160</v>
      </c>
      <c r="AF3217" s="115"/>
      <c r="AL3217" s="76"/>
      <c r="AM3217" s="76"/>
      <c r="AN3217" s="76"/>
      <c r="AO3217" s="76"/>
      <c r="AP3217" s="76"/>
      <c r="AQ3217" s="76"/>
      <c r="AR3217" s="76"/>
      <c r="AS3217" s="76"/>
      <c r="AT3217" s="76"/>
      <c r="AU3217" s="76"/>
      <c r="AV3217" s="76"/>
      <c r="BA3217" s="76"/>
      <c r="BB3217" s="76"/>
      <c r="CT3217" s="76">
        <f>+BA3217+BG3217+BM3217+BS3217+BY3217+CE3217+CK3217</f>
        <v>0</v>
      </c>
      <c r="CU3217" s="76">
        <f>+AL3217+AT3217-CT3217</f>
        <v>0</v>
      </c>
      <c r="CV3217" s="81">
        <f>+AE3217-AL3217-AT3217</f>
        <v>160</v>
      </c>
    </row>
    <row r="3218" spans="1:100" s="70" customFormat="1">
      <c r="A3218" s="70" t="s">
        <v>967</v>
      </c>
      <c r="B3218" s="71">
        <v>115</v>
      </c>
      <c r="C3218" s="72" t="s">
        <v>402</v>
      </c>
      <c r="D3218" s="72" t="s">
        <v>403</v>
      </c>
      <c r="E3218" s="71"/>
      <c r="F3218" s="71"/>
      <c r="G3218" s="71" t="s">
        <v>270</v>
      </c>
      <c r="H3218" s="71">
        <v>5</v>
      </c>
      <c r="I3218" s="73">
        <v>127.4</v>
      </c>
      <c r="J3218" s="73">
        <v>56922</v>
      </c>
      <c r="K3218" s="72">
        <v>0</v>
      </c>
      <c r="L3218" s="72" t="s">
        <v>41</v>
      </c>
      <c r="M3218" s="92" t="s">
        <v>14</v>
      </c>
      <c r="N3218" s="89" t="s">
        <v>968</v>
      </c>
      <c r="O3218" s="70" t="s">
        <v>969</v>
      </c>
      <c r="Q3218" s="89"/>
      <c r="S3218" s="70" t="s">
        <v>465</v>
      </c>
      <c r="T3218" s="88" t="s">
        <v>270</v>
      </c>
      <c r="U3218" s="88">
        <v>5</v>
      </c>
      <c r="V3218" s="87">
        <v>127.4</v>
      </c>
      <c r="W3218" s="87" t="s">
        <v>1017</v>
      </c>
      <c r="X3218" s="78">
        <v>45746</v>
      </c>
      <c r="Y3218" s="78">
        <v>45747</v>
      </c>
      <c r="Z3218" s="78"/>
      <c r="AA3218" s="319">
        <v>35000</v>
      </c>
      <c r="AB3218" s="70">
        <v>48</v>
      </c>
      <c r="AC3218" s="70">
        <v>15</v>
      </c>
      <c r="AD3218" s="78">
        <v>46234</v>
      </c>
      <c r="AE3218" s="115">
        <v>160</v>
      </c>
      <c r="AF3218" s="115"/>
      <c r="AL3218" s="76"/>
      <c r="AM3218" s="76"/>
      <c r="AN3218" s="76"/>
      <c r="AO3218" s="76"/>
      <c r="AP3218" s="76"/>
      <c r="AQ3218" s="76"/>
      <c r="AR3218" s="76"/>
      <c r="AS3218" s="76"/>
      <c r="AT3218" s="76"/>
      <c r="AU3218" s="76"/>
      <c r="AV3218" s="76"/>
      <c r="BA3218" s="76"/>
      <c r="BB3218" s="76"/>
      <c r="CT3218" s="76">
        <f>+BA3218+BG3218+BM3218+BS3218+BY3218+CE3218+CK3218</f>
        <v>0</v>
      </c>
      <c r="CU3218" s="76">
        <f>+AL3218+AT3218-CT3218</f>
        <v>0</v>
      </c>
      <c r="CV3218" s="81">
        <f>+AE3218-AL3218-AT3218</f>
        <v>160</v>
      </c>
    </row>
    <row r="3219" spans="1:100" s="70" customFormat="1">
      <c r="A3219" s="70" t="s">
        <v>967</v>
      </c>
      <c r="B3219" s="71">
        <v>115</v>
      </c>
      <c r="C3219" s="72" t="s">
        <v>402</v>
      </c>
      <c r="D3219" s="72" t="s">
        <v>403</v>
      </c>
      <c r="E3219" s="71"/>
      <c r="F3219" s="71"/>
      <c r="G3219" s="71" t="s">
        <v>270</v>
      </c>
      <c r="H3219" s="71">
        <v>5</v>
      </c>
      <c r="I3219" s="73">
        <v>127.4</v>
      </c>
      <c r="J3219" s="73">
        <v>56922</v>
      </c>
      <c r="K3219" s="72">
        <v>0</v>
      </c>
      <c r="L3219" s="72" t="s">
        <v>41</v>
      </c>
      <c r="M3219" s="92" t="s">
        <v>14</v>
      </c>
      <c r="N3219" s="89" t="s">
        <v>968</v>
      </c>
      <c r="O3219" s="70" t="s">
        <v>969</v>
      </c>
      <c r="Q3219" s="89"/>
      <c r="S3219" s="70" t="s">
        <v>465</v>
      </c>
      <c r="T3219" s="88" t="s">
        <v>270</v>
      </c>
      <c r="U3219" s="88">
        <v>5</v>
      </c>
      <c r="V3219" s="87">
        <v>127.4</v>
      </c>
      <c r="W3219" s="87" t="s">
        <v>1017</v>
      </c>
      <c r="X3219" s="78">
        <v>45746</v>
      </c>
      <c r="Y3219" s="78">
        <v>45747</v>
      </c>
      <c r="Z3219" s="78"/>
      <c r="AA3219" s="319">
        <v>35000</v>
      </c>
      <c r="AB3219" s="70">
        <v>48</v>
      </c>
      <c r="AC3219" s="70">
        <v>16</v>
      </c>
      <c r="AD3219" s="78">
        <v>46265</v>
      </c>
      <c r="AE3219" s="115">
        <v>160</v>
      </c>
      <c r="AF3219" s="115"/>
      <c r="AL3219" s="76"/>
      <c r="AM3219" s="76"/>
      <c r="AN3219" s="76"/>
      <c r="AO3219" s="76"/>
      <c r="AP3219" s="76"/>
      <c r="AQ3219" s="76"/>
      <c r="AR3219" s="76"/>
      <c r="AS3219" s="76"/>
      <c r="AT3219" s="76"/>
      <c r="AU3219" s="76"/>
      <c r="AV3219" s="76"/>
      <c r="BA3219" s="76"/>
      <c r="BB3219" s="76"/>
      <c r="CT3219" s="76">
        <f>+BA3219+BG3219+BM3219+BS3219+BY3219+CE3219+CK3219</f>
        <v>0</v>
      </c>
      <c r="CU3219" s="76">
        <f>+AL3219+AT3219-CT3219</f>
        <v>0</v>
      </c>
      <c r="CV3219" s="81">
        <f>+AE3219-AL3219-AT3219</f>
        <v>160</v>
      </c>
    </row>
    <row r="3220" spans="1:100" s="70" customFormat="1">
      <c r="A3220" s="70" t="s">
        <v>967</v>
      </c>
      <c r="B3220" s="71">
        <v>115</v>
      </c>
      <c r="C3220" s="72" t="s">
        <v>402</v>
      </c>
      <c r="D3220" s="72" t="s">
        <v>403</v>
      </c>
      <c r="E3220" s="71"/>
      <c r="F3220" s="71"/>
      <c r="G3220" s="71" t="s">
        <v>270</v>
      </c>
      <c r="H3220" s="71">
        <v>5</v>
      </c>
      <c r="I3220" s="73">
        <v>127.4</v>
      </c>
      <c r="J3220" s="73">
        <v>56922</v>
      </c>
      <c r="K3220" s="72">
        <v>0</v>
      </c>
      <c r="L3220" s="72" t="s">
        <v>41</v>
      </c>
      <c r="M3220" s="92" t="s">
        <v>14</v>
      </c>
      <c r="N3220" s="89" t="s">
        <v>968</v>
      </c>
      <c r="O3220" s="70" t="s">
        <v>969</v>
      </c>
      <c r="Q3220" s="89"/>
      <c r="S3220" s="70" t="s">
        <v>465</v>
      </c>
      <c r="T3220" s="88" t="s">
        <v>270</v>
      </c>
      <c r="U3220" s="88">
        <v>5</v>
      </c>
      <c r="V3220" s="87">
        <v>127.4</v>
      </c>
      <c r="W3220" s="87" t="s">
        <v>1017</v>
      </c>
      <c r="X3220" s="78">
        <v>45746</v>
      </c>
      <c r="Y3220" s="78">
        <v>45747</v>
      </c>
      <c r="Z3220" s="78"/>
      <c r="AA3220" s="319">
        <v>35000</v>
      </c>
      <c r="AB3220" s="70">
        <v>48</v>
      </c>
      <c r="AC3220" s="70">
        <v>17</v>
      </c>
      <c r="AD3220" s="78">
        <v>46295</v>
      </c>
      <c r="AE3220" s="115">
        <v>160</v>
      </c>
      <c r="AF3220" s="115"/>
      <c r="AL3220" s="76"/>
      <c r="AM3220" s="76"/>
      <c r="AN3220" s="76"/>
      <c r="AO3220" s="76"/>
      <c r="AP3220" s="76"/>
      <c r="AQ3220" s="76"/>
      <c r="AR3220" s="76"/>
      <c r="AS3220" s="76"/>
      <c r="AT3220" s="76"/>
      <c r="AU3220" s="76"/>
      <c r="AV3220" s="76"/>
      <c r="BA3220" s="76"/>
      <c r="BB3220" s="76"/>
      <c r="CT3220" s="76">
        <f>+BA3220+BG3220+BM3220+BS3220+BY3220+CE3220+CK3220</f>
        <v>0</v>
      </c>
      <c r="CU3220" s="76">
        <f>+AL3220+AT3220-CT3220</f>
        <v>0</v>
      </c>
      <c r="CV3220" s="81">
        <f>+AE3220-AL3220-AT3220</f>
        <v>160</v>
      </c>
    </row>
    <row r="3221" spans="1:100" s="70" customFormat="1">
      <c r="A3221" s="70" t="s">
        <v>967</v>
      </c>
      <c r="B3221" s="71">
        <v>115</v>
      </c>
      <c r="C3221" s="72" t="s">
        <v>402</v>
      </c>
      <c r="D3221" s="72" t="s">
        <v>403</v>
      </c>
      <c r="E3221" s="71"/>
      <c r="F3221" s="71"/>
      <c r="G3221" s="71" t="s">
        <v>270</v>
      </c>
      <c r="H3221" s="71">
        <v>5</v>
      </c>
      <c r="I3221" s="73">
        <v>127.4</v>
      </c>
      <c r="J3221" s="73">
        <v>56922</v>
      </c>
      <c r="K3221" s="72">
        <v>0</v>
      </c>
      <c r="L3221" s="72" t="s">
        <v>41</v>
      </c>
      <c r="M3221" s="92" t="s">
        <v>14</v>
      </c>
      <c r="N3221" s="89" t="s">
        <v>968</v>
      </c>
      <c r="O3221" s="70" t="s">
        <v>969</v>
      </c>
      <c r="Q3221" s="89"/>
      <c r="S3221" s="70" t="s">
        <v>465</v>
      </c>
      <c r="T3221" s="88" t="s">
        <v>270</v>
      </c>
      <c r="U3221" s="88">
        <v>5</v>
      </c>
      <c r="V3221" s="87">
        <v>127.4</v>
      </c>
      <c r="W3221" s="87" t="s">
        <v>1017</v>
      </c>
      <c r="X3221" s="78">
        <v>45746</v>
      </c>
      <c r="Y3221" s="78">
        <v>45747</v>
      </c>
      <c r="Z3221" s="78"/>
      <c r="AA3221" s="319">
        <v>35000</v>
      </c>
      <c r="AB3221" s="70">
        <v>48</v>
      </c>
      <c r="AC3221" s="70">
        <v>18</v>
      </c>
      <c r="AD3221" s="78">
        <v>46326</v>
      </c>
      <c r="AE3221" s="115">
        <v>160</v>
      </c>
      <c r="AF3221" s="115"/>
      <c r="AH3221" s="78"/>
      <c r="AI3221" s="78"/>
      <c r="AJ3221" s="78"/>
      <c r="AL3221" s="76"/>
      <c r="AM3221" s="76"/>
      <c r="AN3221" s="76"/>
      <c r="AO3221" s="76"/>
      <c r="AP3221" s="76"/>
      <c r="AQ3221" s="76"/>
      <c r="AR3221" s="76"/>
      <c r="AS3221" s="76"/>
      <c r="AT3221" s="76"/>
      <c r="AU3221" s="76"/>
      <c r="AV3221" s="76"/>
      <c r="BA3221" s="76"/>
      <c r="BB3221" s="76"/>
      <c r="CT3221" s="76">
        <f>+BA3221+BG3221+BM3221+BS3221+BY3221+CE3221+CK3221</f>
        <v>0</v>
      </c>
      <c r="CU3221" s="76">
        <f>+AL3221+AT3221-CT3221</f>
        <v>0</v>
      </c>
      <c r="CV3221" s="81">
        <f>+AE3221-AL3221-AT3221</f>
        <v>160</v>
      </c>
    </row>
    <row r="3222" spans="1:100" s="70" customFormat="1">
      <c r="A3222" s="70" t="s">
        <v>967</v>
      </c>
      <c r="B3222" s="71">
        <v>115</v>
      </c>
      <c r="C3222" s="72" t="s">
        <v>402</v>
      </c>
      <c r="D3222" s="72" t="s">
        <v>403</v>
      </c>
      <c r="E3222" s="71"/>
      <c r="F3222" s="71"/>
      <c r="G3222" s="71" t="s">
        <v>270</v>
      </c>
      <c r="H3222" s="71">
        <v>5</v>
      </c>
      <c r="I3222" s="73">
        <v>127.4</v>
      </c>
      <c r="J3222" s="73">
        <v>56922</v>
      </c>
      <c r="K3222" s="72">
        <v>0</v>
      </c>
      <c r="L3222" s="72" t="s">
        <v>41</v>
      </c>
      <c r="M3222" s="92" t="s">
        <v>14</v>
      </c>
      <c r="N3222" s="89" t="s">
        <v>968</v>
      </c>
      <c r="O3222" s="70" t="s">
        <v>969</v>
      </c>
      <c r="Q3222" s="89"/>
      <c r="S3222" s="70" t="s">
        <v>465</v>
      </c>
      <c r="T3222" s="88" t="s">
        <v>270</v>
      </c>
      <c r="U3222" s="88">
        <v>5</v>
      </c>
      <c r="V3222" s="87">
        <v>127.4</v>
      </c>
      <c r="W3222" s="87" t="s">
        <v>1017</v>
      </c>
      <c r="X3222" s="78">
        <v>45746</v>
      </c>
      <c r="Y3222" s="78">
        <v>45747</v>
      </c>
      <c r="Z3222" s="78"/>
      <c r="AA3222" s="319">
        <v>35000</v>
      </c>
      <c r="AB3222" s="70">
        <v>48</v>
      </c>
      <c r="AC3222" s="70">
        <v>19</v>
      </c>
      <c r="AD3222" s="78">
        <v>46356</v>
      </c>
      <c r="AE3222" s="115">
        <v>160</v>
      </c>
      <c r="AF3222" s="115"/>
      <c r="AL3222" s="76"/>
      <c r="AM3222" s="76"/>
      <c r="AN3222" s="76"/>
      <c r="AO3222" s="76"/>
      <c r="AP3222" s="76"/>
      <c r="AQ3222" s="76"/>
      <c r="AR3222" s="76"/>
      <c r="AS3222" s="76"/>
      <c r="AT3222" s="76"/>
      <c r="AU3222" s="76"/>
      <c r="AV3222" s="76"/>
      <c r="BA3222" s="76"/>
      <c r="BB3222" s="76"/>
      <c r="CT3222" s="76">
        <f>+BA3222+BG3222+BM3222+BS3222+BY3222+CE3222+CK3222</f>
        <v>0</v>
      </c>
      <c r="CU3222" s="76">
        <f>+AL3222+AT3222-CT3222</f>
        <v>0</v>
      </c>
      <c r="CV3222" s="81">
        <f>+AE3222-AL3222-AT3222</f>
        <v>160</v>
      </c>
    </row>
    <row r="3223" spans="1:100" s="70" customFormat="1">
      <c r="A3223" s="70" t="s">
        <v>967</v>
      </c>
      <c r="B3223" s="71">
        <v>115</v>
      </c>
      <c r="C3223" s="72" t="s">
        <v>402</v>
      </c>
      <c r="D3223" s="72" t="s">
        <v>403</v>
      </c>
      <c r="E3223" s="71"/>
      <c r="F3223" s="71"/>
      <c r="G3223" s="71" t="s">
        <v>270</v>
      </c>
      <c r="H3223" s="71">
        <v>5</v>
      </c>
      <c r="I3223" s="73">
        <v>127.4</v>
      </c>
      <c r="J3223" s="73">
        <v>56922</v>
      </c>
      <c r="K3223" s="72">
        <v>0</v>
      </c>
      <c r="L3223" s="72" t="s">
        <v>41</v>
      </c>
      <c r="M3223" s="92" t="s">
        <v>14</v>
      </c>
      <c r="N3223" s="89" t="s">
        <v>968</v>
      </c>
      <c r="O3223" s="70" t="s">
        <v>969</v>
      </c>
      <c r="Q3223" s="89"/>
      <c r="S3223" s="70" t="s">
        <v>465</v>
      </c>
      <c r="T3223" s="88" t="s">
        <v>270</v>
      </c>
      <c r="U3223" s="88">
        <v>5</v>
      </c>
      <c r="V3223" s="87">
        <v>127.4</v>
      </c>
      <c r="W3223" s="87" t="s">
        <v>1017</v>
      </c>
      <c r="X3223" s="78">
        <v>45746</v>
      </c>
      <c r="Y3223" s="78">
        <v>45747</v>
      </c>
      <c r="Z3223" s="78"/>
      <c r="AA3223" s="319">
        <v>35000</v>
      </c>
      <c r="AB3223" s="70">
        <v>48</v>
      </c>
      <c r="AC3223" s="70">
        <v>20</v>
      </c>
      <c r="AD3223" s="78">
        <v>46387</v>
      </c>
      <c r="AE3223" s="115">
        <v>160</v>
      </c>
      <c r="AF3223" s="115"/>
      <c r="AL3223" s="76"/>
      <c r="AM3223" s="76"/>
      <c r="AN3223" s="76"/>
      <c r="AO3223" s="76"/>
      <c r="AP3223" s="76"/>
      <c r="AQ3223" s="76"/>
      <c r="AR3223" s="76"/>
      <c r="AS3223" s="76"/>
      <c r="AT3223" s="76"/>
      <c r="AU3223" s="76"/>
      <c r="AV3223" s="76"/>
      <c r="BA3223" s="76"/>
      <c r="BB3223" s="76"/>
      <c r="CT3223" s="76">
        <f>+BA3223+BG3223+BM3223+BS3223+BY3223+CE3223+CK3223</f>
        <v>0</v>
      </c>
      <c r="CU3223" s="76">
        <f>+AL3223+AT3223-CT3223</f>
        <v>0</v>
      </c>
      <c r="CV3223" s="81">
        <f>+AE3223-AL3223-AT3223</f>
        <v>160</v>
      </c>
    </row>
    <row r="3224" spans="1:100" s="70" customFormat="1">
      <c r="A3224" s="70" t="s">
        <v>967</v>
      </c>
      <c r="B3224" s="71">
        <v>115</v>
      </c>
      <c r="C3224" s="72" t="s">
        <v>402</v>
      </c>
      <c r="D3224" s="72" t="s">
        <v>403</v>
      </c>
      <c r="E3224" s="71"/>
      <c r="F3224" s="71"/>
      <c r="G3224" s="71" t="s">
        <v>270</v>
      </c>
      <c r="H3224" s="71">
        <v>5</v>
      </c>
      <c r="I3224" s="73">
        <v>127.4</v>
      </c>
      <c r="J3224" s="73">
        <v>56922</v>
      </c>
      <c r="K3224" s="72">
        <v>0</v>
      </c>
      <c r="L3224" s="72" t="s">
        <v>41</v>
      </c>
      <c r="M3224" s="92" t="s">
        <v>14</v>
      </c>
      <c r="N3224" s="89" t="s">
        <v>968</v>
      </c>
      <c r="O3224" s="70" t="s">
        <v>969</v>
      </c>
      <c r="Q3224" s="89"/>
      <c r="S3224" s="70" t="s">
        <v>465</v>
      </c>
      <c r="T3224" s="88" t="s">
        <v>270</v>
      </c>
      <c r="U3224" s="88">
        <v>5</v>
      </c>
      <c r="V3224" s="87">
        <v>127.4</v>
      </c>
      <c r="W3224" s="87" t="s">
        <v>1017</v>
      </c>
      <c r="X3224" s="78">
        <v>45746</v>
      </c>
      <c r="Y3224" s="78">
        <v>45747</v>
      </c>
      <c r="Z3224" s="78"/>
      <c r="AA3224" s="319">
        <v>35000</v>
      </c>
      <c r="AB3224" s="70">
        <v>48</v>
      </c>
      <c r="AC3224" s="70">
        <v>21</v>
      </c>
      <c r="AD3224" s="78">
        <v>46418</v>
      </c>
      <c r="AE3224" s="115">
        <v>160</v>
      </c>
      <c r="AF3224" s="115"/>
      <c r="AL3224" s="76"/>
      <c r="AM3224" s="76"/>
      <c r="AN3224" s="76"/>
      <c r="AO3224" s="76"/>
      <c r="AP3224" s="76"/>
      <c r="AQ3224" s="76"/>
      <c r="AR3224" s="76"/>
      <c r="AS3224" s="76"/>
      <c r="AT3224" s="76"/>
      <c r="AU3224" s="76"/>
      <c r="AV3224" s="76"/>
      <c r="BA3224" s="76"/>
      <c r="BB3224" s="76"/>
      <c r="CT3224" s="76">
        <f>+BA3224+BG3224+BM3224+BS3224+BY3224+CE3224+CK3224</f>
        <v>0</v>
      </c>
      <c r="CU3224" s="76">
        <f>+AL3224+AT3224-CT3224</f>
        <v>0</v>
      </c>
      <c r="CV3224" s="81">
        <f>+AE3224-AL3224-AT3224</f>
        <v>160</v>
      </c>
    </row>
    <row r="3225" spans="1:100" s="70" customFormat="1">
      <c r="A3225" s="70" t="s">
        <v>967</v>
      </c>
      <c r="B3225" s="71">
        <v>115</v>
      </c>
      <c r="C3225" s="72" t="s">
        <v>402</v>
      </c>
      <c r="D3225" s="72" t="s">
        <v>403</v>
      </c>
      <c r="E3225" s="71"/>
      <c r="F3225" s="71"/>
      <c r="G3225" s="71" t="s">
        <v>270</v>
      </c>
      <c r="H3225" s="71">
        <v>5</v>
      </c>
      <c r="I3225" s="73">
        <v>127.4</v>
      </c>
      <c r="J3225" s="73">
        <v>56922</v>
      </c>
      <c r="K3225" s="72">
        <v>0</v>
      </c>
      <c r="L3225" s="72" t="s">
        <v>41</v>
      </c>
      <c r="M3225" s="92" t="s">
        <v>14</v>
      </c>
      <c r="N3225" s="89" t="s">
        <v>968</v>
      </c>
      <c r="O3225" s="70" t="s">
        <v>969</v>
      </c>
      <c r="Q3225" s="89"/>
      <c r="S3225" s="70" t="s">
        <v>465</v>
      </c>
      <c r="T3225" s="88" t="s">
        <v>270</v>
      </c>
      <c r="U3225" s="88">
        <v>5</v>
      </c>
      <c r="V3225" s="87">
        <v>127.4</v>
      </c>
      <c r="W3225" s="87" t="s">
        <v>1017</v>
      </c>
      <c r="X3225" s="78">
        <v>45746</v>
      </c>
      <c r="Y3225" s="78">
        <v>45747</v>
      </c>
      <c r="Z3225" s="78"/>
      <c r="AA3225" s="319">
        <v>35000</v>
      </c>
      <c r="AB3225" s="70">
        <v>48</v>
      </c>
      <c r="AC3225" s="70">
        <v>22</v>
      </c>
      <c r="AD3225" s="78">
        <v>46446</v>
      </c>
      <c r="AE3225" s="115">
        <v>160</v>
      </c>
      <c r="AF3225" s="115"/>
      <c r="AL3225" s="76"/>
      <c r="AM3225" s="76"/>
      <c r="AN3225" s="76"/>
      <c r="AO3225" s="76"/>
      <c r="AP3225" s="76"/>
      <c r="AQ3225" s="76"/>
      <c r="AR3225" s="76"/>
      <c r="AS3225" s="76"/>
      <c r="AT3225" s="76"/>
      <c r="AU3225" s="76"/>
      <c r="AV3225" s="76"/>
      <c r="BA3225" s="76"/>
      <c r="BB3225" s="76"/>
      <c r="CT3225" s="76">
        <f>+BA3225+BG3225+BM3225+BS3225+BY3225+CE3225+CK3225</f>
        <v>0</v>
      </c>
      <c r="CU3225" s="76">
        <f>+AL3225+AT3225-CT3225</f>
        <v>0</v>
      </c>
      <c r="CV3225" s="81">
        <f>+AE3225-AL3225-AT3225</f>
        <v>160</v>
      </c>
    </row>
    <row r="3226" spans="1:100" s="70" customFormat="1">
      <c r="A3226" s="70" t="s">
        <v>967</v>
      </c>
      <c r="B3226" s="71">
        <v>115</v>
      </c>
      <c r="C3226" s="72" t="s">
        <v>402</v>
      </c>
      <c r="D3226" s="72" t="s">
        <v>403</v>
      </c>
      <c r="E3226" s="71"/>
      <c r="F3226" s="71"/>
      <c r="G3226" s="71" t="s">
        <v>270</v>
      </c>
      <c r="H3226" s="71">
        <v>5</v>
      </c>
      <c r="I3226" s="73">
        <v>127.4</v>
      </c>
      <c r="J3226" s="73">
        <v>56922</v>
      </c>
      <c r="K3226" s="72">
        <v>0</v>
      </c>
      <c r="L3226" s="72" t="s">
        <v>41</v>
      </c>
      <c r="M3226" s="92" t="s">
        <v>14</v>
      </c>
      <c r="N3226" s="89" t="s">
        <v>968</v>
      </c>
      <c r="O3226" s="70" t="s">
        <v>969</v>
      </c>
      <c r="Q3226" s="89"/>
      <c r="S3226" s="70" t="s">
        <v>465</v>
      </c>
      <c r="T3226" s="88" t="s">
        <v>270</v>
      </c>
      <c r="U3226" s="88">
        <v>5</v>
      </c>
      <c r="V3226" s="87">
        <v>127.4</v>
      </c>
      <c r="W3226" s="87" t="s">
        <v>1017</v>
      </c>
      <c r="X3226" s="78">
        <v>45746</v>
      </c>
      <c r="Y3226" s="78">
        <v>45747</v>
      </c>
      <c r="Z3226" s="78"/>
      <c r="AA3226" s="319">
        <v>35000</v>
      </c>
      <c r="AB3226" s="70">
        <v>48</v>
      </c>
      <c r="AC3226" s="70">
        <v>23</v>
      </c>
      <c r="AD3226" s="78">
        <v>46477</v>
      </c>
      <c r="AE3226" s="115">
        <v>160</v>
      </c>
      <c r="AF3226" s="115"/>
      <c r="AL3226" s="76"/>
      <c r="AM3226" s="76"/>
      <c r="AN3226" s="76"/>
      <c r="AO3226" s="76"/>
      <c r="AP3226" s="76"/>
      <c r="AQ3226" s="76"/>
      <c r="AR3226" s="76"/>
      <c r="AS3226" s="76"/>
      <c r="AT3226" s="76"/>
      <c r="AU3226" s="76"/>
      <c r="AV3226" s="76"/>
      <c r="BA3226" s="76"/>
      <c r="BB3226" s="76"/>
      <c r="CT3226" s="76">
        <f>+BA3226+BG3226+BM3226+BS3226+BY3226+CE3226+CK3226</f>
        <v>0</v>
      </c>
      <c r="CU3226" s="76">
        <f>+AL3226+AT3226-CT3226</f>
        <v>0</v>
      </c>
      <c r="CV3226" s="81">
        <f>+AE3226-AL3226-AT3226</f>
        <v>160</v>
      </c>
    </row>
    <row r="3227" spans="1:100" s="70" customFormat="1">
      <c r="A3227" s="70" t="s">
        <v>967</v>
      </c>
      <c r="B3227" s="71">
        <v>115</v>
      </c>
      <c r="C3227" s="72" t="s">
        <v>402</v>
      </c>
      <c r="D3227" s="72" t="s">
        <v>403</v>
      </c>
      <c r="E3227" s="71"/>
      <c r="F3227" s="71"/>
      <c r="G3227" s="71" t="s">
        <v>270</v>
      </c>
      <c r="H3227" s="71">
        <v>5</v>
      </c>
      <c r="I3227" s="73">
        <v>127.4</v>
      </c>
      <c r="J3227" s="73">
        <v>56922</v>
      </c>
      <c r="K3227" s="72">
        <v>0</v>
      </c>
      <c r="L3227" s="72" t="s">
        <v>41</v>
      </c>
      <c r="M3227" s="92" t="s">
        <v>14</v>
      </c>
      <c r="N3227" s="89" t="s">
        <v>968</v>
      </c>
      <c r="O3227" s="70" t="s">
        <v>969</v>
      </c>
      <c r="Q3227" s="89"/>
      <c r="S3227" s="70" t="s">
        <v>465</v>
      </c>
      <c r="T3227" s="88" t="s">
        <v>270</v>
      </c>
      <c r="U3227" s="88">
        <v>5</v>
      </c>
      <c r="V3227" s="87">
        <v>127.4</v>
      </c>
      <c r="W3227" s="87" t="s">
        <v>1017</v>
      </c>
      <c r="X3227" s="78">
        <v>45746</v>
      </c>
      <c r="Y3227" s="78">
        <v>45747</v>
      </c>
      <c r="Z3227" s="78"/>
      <c r="AA3227" s="319">
        <v>35000</v>
      </c>
      <c r="AB3227" s="70">
        <v>48</v>
      </c>
      <c r="AC3227" s="70">
        <v>24</v>
      </c>
      <c r="AD3227" s="78">
        <v>46507</v>
      </c>
      <c r="AE3227" s="115">
        <v>160</v>
      </c>
      <c r="AF3227" s="115"/>
      <c r="AL3227" s="76"/>
      <c r="AM3227" s="76"/>
      <c r="AN3227" s="76"/>
      <c r="AO3227" s="76"/>
      <c r="AP3227" s="76"/>
      <c r="AQ3227" s="76"/>
      <c r="AR3227" s="76"/>
      <c r="AS3227" s="76"/>
      <c r="AT3227" s="76"/>
      <c r="AU3227" s="76"/>
      <c r="AV3227" s="76"/>
      <c r="BA3227" s="76"/>
      <c r="BB3227" s="76"/>
      <c r="CT3227" s="76">
        <f>+BA3227+BG3227+BM3227+BS3227+BY3227+CE3227+CK3227</f>
        <v>0</v>
      </c>
      <c r="CU3227" s="76">
        <f>+AL3227+AT3227-CT3227</f>
        <v>0</v>
      </c>
      <c r="CV3227" s="81">
        <f>+AE3227-AL3227-AT3227</f>
        <v>160</v>
      </c>
    </row>
    <row r="3228" spans="1:100" s="70" customFormat="1">
      <c r="A3228" s="70" t="s">
        <v>967</v>
      </c>
      <c r="B3228" s="71">
        <v>115</v>
      </c>
      <c r="C3228" s="72" t="s">
        <v>402</v>
      </c>
      <c r="D3228" s="72" t="s">
        <v>403</v>
      </c>
      <c r="E3228" s="71"/>
      <c r="F3228" s="71"/>
      <c r="G3228" s="71" t="s">
        <v>270</v>
      </c>
      <c r="H3228" s="71">
        <v>5</v>
      </c>
      <c r="I3228" s="73">
        <v>127.4</v>
      </c>
      <c r="J3228" s="73">
        <v>56922</v>
      </c>
      <c r="K3228" s="72">
        <v>0</v>
      </c>
      <c r="L3228" s="72" t="s">
        <v>41</v>
      </c>
      <c r="M3228" s="92" t="s">
        <v>14</v>
      </c>
      <c r="N3228" s="89" t="s">
        <v>968</v>
      </c>
      <c r="O3228" s="70" t="s">
        <v>969</v>
      </c>
      <c r="Q3228" s="89"/>
      <c r="S3228" s="70" t="s">
        <v>465</v>
      </c>
      <c r="T3228" s="88" t="s">
        <v>270</v>
      </c>
      <c r="U3228" s="88">
        <v>5</v>
      </c>
      <c r="V3228" s="87">
        <v>127.4</v>
      </c>
      <c r="W3228" s="87" t="s">
        <v>1017</v>
      </c>
      <c r="X3228" s="78">
        <v>45746</v>
      </c>
      <c r="Y3228" s="78">
        <v>45747</v>
      </c>
      <c r="Z3228" s="78"/>
      <c r="AA3228" s="319">
        <v>35000</v>
      </c>
      <c r="AB3228" s="70">
        <v>48</v>
      </c>
      <c r="AC3228" s="70">
        <v>25</v>
      </c>
      <c r="AD3228" s="78">
        <v>46538</v>
      </c>
      <c r="AE3228" s="115">
        <v>160</v>
      </c>
      <c r="AF3228" s="115"/>
      <c r="AL3228" s="76"/>
      <c r="AM3228" s="76"/>
      <c r="AN3228" s="76"/>
      <c r="AO3228" s="76"/>
      <c r="AP3228" s="76"/>
      <c r="AQ3228" s="76"/>
      <c r="AR3228" s="76"/>
      <c r="AS3228" s="76"/>
      <c r="AT3228" s="76"/>
      <c r="AU3228" s="76"/>
      <c r="AV3228" s="76"/>
      <c r="BA3228" s="76"/>
      <c r="BB3228" s="76"/>
      <c r="CT3228" s="76">
        <f>+BA3228+BG3228+BM3228+BS3228+BY3228+CE3228+CK3228</f>
        <v>0</v>
      </c>
      <c r="CU3228" s="76">
        <f>+AL3228+AT3228-CT3228</f>
        <v>0</v>
      </c>
      <c r="CV3228" s="81">
        <f>+AE3228-AL3228-AT3228</f>
        <v>160</v>
      </c>
    </row>
    <row r="3229" spans="1:100" s="70" customFormat="1">
      <c r="A3229" s="70" t="s">
        <v>967</v>
      </c>
      <c r="B3229" s="71">
        <v>115</v>
      </c>
      <c r="C3229" s="72" t="s">
        <v>402</v>
      </c>
      <c r="D3229" s="72" t="s">
        <v>403</v>
      </c>
      <c r="E3229" s="71"/>
      <c r="F3229" s="71"/>
      <c r="G3229" s="71" t="s">
        <v>270</v>
      </c>
      <c r="H3229" s="71">
        <v>5</v>
      </c>
      <c r="I3229" s="73">
        <v>127.4</v>
      </c>
      <c r="J3229" s="73">
        <v>56922</v>
      </c>
      <c r="K3229" s="72">
        <v>0</v>
      </c>
      <c r="L3229" s="72" t="s">
        <v>41</v>
      </c>
      <c r="M3229" s="92" t="s">
        <v>14</v>
      </c>
      <c r="N3229" s="89" t="s">
        <v>968</v>
      </c>
      <c r="O3229" s="70" t="s">
        <v>969</v>
      </c>
      <c r="Q3229" s="89"/>
      <c r="S3229" s="70" t="s">
        <v>465</v>
      </c>
      <c r="T3229" s="88" t="s">
        <v>270</v>
      </c>
      <c r="U3229" s="88">
        <v>5</v>
      </c>
      <c r="V3229" s="87">
        <v>127.4</v>
      </c>
      <c r="W3229" s="87" t="s">
        <v>1017</v>
      </c>
      <c r="X3229" s="78">
        <v>45746</v>
      </c>
      <c r="Y3229" s="78">
        <v>45747</v>
      </c>
      <c r="Z3229" s="78"/>
      <c r="AA3229" s="319">
        <v>35000</v>
      </c>
      <c r="AB3229" s="70">
        <v>48</v>
      </c>
      <c r="AC3229" s="70">
        <v>26</v>
      </c>
      <c r="AD3229" s="78">
        <v>46568</v>
      </c>
      <c r="AE3229" s="115">
        <v>160</v>
      </c>
      <c r="AF3229" s="115"/>
      <c r="AL3229" s="76"/>
      <c r="AM3229" s="76"/>
      <c r="AN3229" s="76"/>
      <c r="AO3229" s="76"/>
      <c r="AP3229" s="76"/>
      <c r="AQ3229" s="76"/>
      <c r="AR3229" s="76"/>
      <c r="AS3229" s="76"/>
      <c r="AT3229" s="76"/>
      <c r="AU3229" s="76"/>
      <c r="AV3229" s="76"/>
      <c r="BA3229" s="76"/>
      <c r="BB3229" s="76"/>
      <c r="CT3229" s="76">
        <f>+BA3229+BG3229+BM3229+BS3229+BY3229+CE3229+CK3229</f>
        <v>0</v>
      </c>
      <c r="CU3229" s="76">
        <f>+AL3229+AT3229-CT3229</f>
        <v>0</v>
      </c>
      <c r="CV3229" s="81">
        <f>+AE3229-AL3229-AT3229</f>
        <v>160</v>
      </c>
    </row>
    <row r="3230" spans="1:100" s="70" customFormat="1">
      <c r="A3230" s="70" t="s">
        <v>967</v>
      </c>
      <c r="B3230" s="71">
        <v>115</v>
      </c>
      <c r="C3230" s="72" t="s">
        <v>402</v>
      </c>
      <c r="D3230" s="72" t="s">
        <v>403</v>
      </c>
      <c r="E3230" s="71"/>
      <c r="F3230" s="71"/>
      <c r="G3230" s="71" t="s">
        <v>270</v>
      </c>
      <c r="H3230" s="71">
        <v>5</v>
      </c>
      <c r="I3230" s="73">
        <v>127.4</v>
      </c>
      <c r="J3230" s="73">
        <v>56922</v>
      </c>
      <c r="K3230" s="72">
        <v>0</v>
      </c>
      <c r="L3230" s="72" t="s">
        <v>41</v>
      </c>
      <c r="M3230" s="92" t="s">
        <v>14</v>
      </c>
      <c r="N3230" s="89" t="s">
        <v>968</v>
      </c>
      <c r="O3230" s="70" t="s">
        <v>969</v>
      </c>
      <c r="Q3230" s="89"/>
      <c r="S3230" s="70" t="s">
        <v>465</v>
      </c>
      <c r="T3230" s="88" t="s">
        <v>270</v>
      </c>
      <c r="U3230" s="88">
        <v>5</v>
      </c>
      <c r="V3230" s="87">
        <v>127.4</v>
      </c>
      <c r="W3230" s="87" t="s">
        <v>1017</v>
      </c>
      <c r="X3230" s="78">
        <v>45746</v>
      </c>
      <c r="Y3230" s="78">
        <v>45747</v>
      </c>
      <c r="Z3230" s="78"/>
      <c r="AA3230" s="319">
        <v>35000</v>
      </c>
      <c r="AB3230" s="70">
        <v>48</v>
      </c>
      <c r="AC3230" s="70">
        <v>27</v>
      </c>
      <c r="AD3230" s="78">
        <v>46599</v>
      </c>
      <c r="AE3230" s="115">
        <v>160</v>
      </c>
      <c r="AF3230" s="115"/>
      <c r="AL3230" s="76"/>
      <c r="AM3230" s="76"/>
      <c r="AN3230" s="76"/>
      <c r="AO3230" s="76"/>
      <c r="AP3230" s="76"/>
      <c r="AQ3230" s="76"/>
      <c r="AR3230" s="76"/>
      <c r="AS3230" s="76"/>
      <c r="AT3230" s="76"/>
      <c r="AU3230" s="76"/>
      <c r="AV3230" s="76"/>
      <c r="BA3230" s="76"/>
      <c r="BB3230" s="76"/>
      <c r="CT3230" s="76">
        <f>+BA3230+BG3230+BM3230+BS3230+BY3230+CE3230+CK3230</f>
        <v>0</v>
      </c>
      <c r="CU3230" s="76">
        <f>+AL3230+AT3230-CT3230</f>
        <v>0</v>
      </c>
      <c r="CV3230" s="81">
        <f>+AE3230-AL3230-AT3230</f>
        <v>160</v>
      </c>
    </row>
    <row r="3231" spans="1:100" s="70" customFormat="1">
      <c r="A3231" s="70" t="s">
        <v>967</v>
      </c>
      <c r="B3231" s="71">
        <v>115</v>
      </c>
      <c r="C3231" s="72" t="s">
        <v>402</v>
      </c>
      <c r="D3231" s="72" t="s">
        <v>403</v>
      </c>
      <c r="E3231" s="71"/>
      <c r="F3231" s="71"/>
      <c r="G3231" s="71" t="s">
        <v>270</v>
      </c>
      <c r="H3231" s="71">
        <v>5</v>
      </c>
      <c r="I3231" s="73">
        <v>127.4</v>
      </c>
      <c r="J3231" s="73">
        <v>56922</v>
      </c>
      <c r="K3231" s="72">
        <v>0</v>
      </c>
      <c r="L3231" s="72" t="s">
        <v>41</v>
      </c>
      <c r="M3231" s="92" t="s">
        <v>14</v>
      </c>
      <c r="N3231" s="89" t="s">
        <v>968</v>
      </c>
      <c r="O3231" s="70" t="s">
        <v>969</v>
      </c>
      <c r="Q3231" s="89"/>
      <c r="S3231" s="70" t="s">
        <v>465</v>
      </c>
      <c r="T3231" s="88" t="s">
        <v>270</v>
      </c>
      <c r="U3231" s="88">
        <v>5</v>
      </c>
      <c r="V3231" s="87">
        <v>127.4</v>
      </c>
      <c r="W3231" s="87" t="s">
        <v>1017</v>
      </c>
      <c r="X3231" s="78">
        <v>45746</v>
      </c>
      <c r="Y3231" s="78">
        <v>45747</v>
      </c>
      <c r="Z3231" s="78"/>
      <c r="AA3231" s="319">
        <v>35000</v>
      </c>
      <c r="AB3231" s="70">
        <v>48</v>
      </c>
      <c r="AC3231" s="70">
        <v>28</v>
      </c>
      <c r="AD3231" s="78">
        <v>46630</v>
      </c>
      <c r="AE3231" s="115">
        <v>160</v>
      </c>
      <c r="AF3231" s="115"/>
      <c r="AL3231" s="76"/>
      <c r="AM3231" s="76"/>
      <c r="AN3231" s="76"/>
      <c r="AO3231" s="76"/>
      <c r="AP3231" s="76"/>
      <c r="AQ3231" s="76"/>
      <c r="AR3231" s="76"/>
      <c r="AS3231" s="76"/>
      <c r="AT3231" s="76"/>
      <c r="AU3231" s="76"/>
      <c r="AV3231" s="76"/>
      <c r="BA3231" s="76"/>
      <c r="BB3231" s="76"/>
      <c r="CT3231" s="76">
        <f>+BA3231+BG3231+BM3231+BS3231+BY3231+CE3231+CK3231</f>
        <v>0</v>
      </c>
      <c r="CU3231" s="76">
        <f>+AL3231+AT3231-CT3231</f>
        <v>0</v>
      </c>
      <c r="CV3231" s="81">
        <f>+AE3231-AL3231-AT3231</f>
        <v>160</v>
      </c>
    </row>
    <row r="3232" spans="1:100" s="70" customFormat="1">
      <c r="A3232" s="70" t="s">
        <v>967</v>
      </c>
      <c r="B3232" s="71">
        <v>115</v>
      </c>
      <c r="C3232" s="72" t="s">
        <v>402</v>
      </c>
      <c r="D3232" s="72" t="s">
        <v>403</v>
      </c>
      <c r="E3232" s="71"/>
      <c r="F3232" s="71"/>
      <c r="G3232" s="71" t="s">
        <v>270</v>
      </c>
      <c r="H3232" s="71">
        <v>5</v>
      </c>
      <c r="I3232" s="73">
        <v>127.4</v>
      </c>
      <c r="J3232" s="73">
        <v>56922</v>
      </c>
      <c r="K3232" s="72">
        <v>0</v>
      </c>
      <c r="L3232" s="72" t="s">
        <v>41</v>
      </c>
      <c r="M3232" s="92" t="s">
        <v>14</v>
      </c>
      <c r="N3232" s="89" t="s">
        <v>968</v>
      </c>
      <c r="O3232" s="70" t="s">
        <v>969</v>
      </c>
      <c r="Q3232" s="89"/>
      <c r="S3232" s="70" t="s">
        <v>465</v>
      </c>
      <c r="T3232" s="88" t="s">
        <v>270</v>
      </c>
      <c r="U3232" s="88">
        <v>5</v>
      </c>
      <c r="V3232" s="87">
        <v>127.4</v>
      </c>
      <c r="W3232" s="87" t="s">
        <v>1017</v>
      </c>
      <c r="X3232" s="78">
        <v>45746</v>
      </c>
      <c r="Y3232" s="78">
        <v>45747</v>
      </c>
      <c r="Z3232" s="78"/>
      <c r="AA3232" s="319">
        <v>35000</v>
      </c>
      <c r="AB3232" s="70">
        <v>48</v>
      </c>
      <c r="AC3232" s="70">
        <v>29</v>
      </c>
      <c r="AD3232" s="78">
        <v>46660</v>
      </c>
      <c r="AE3232" s="115">
        <v>160</v>
      </c>
      <c r="AF3232" s="115"/>
      <c r="AL3232" s="76"/>
      <c r="AM3232" s="76"/>
      <c r="AN3232" s="76"/>
      <c r="AO3232" s="76"/>
      <c r="AP3232" s="76"/>
      <c r="AQ3232" s="76"/>
      <c r="AR3232" s="76"/>
      <c r="AS3232" s="76"/>
      <c r="AT3232" s="76"/>
      <c r="AU3232" s="76"/>
      <c r="AV3232" s="76"/>
      <c r="BA3232" s="76"/>
      <c r="BB3232" s="76"/>
      <c r="CT3232" s="76">
        <f>+BA3232+BG3232+BM3232+BS3232+BY3232+CE3232+CK3232</f>
        <v>0</v>
      </c>
      <c r="CU3232" s="76">
        <f>+AL3232+AT3232-CT3232</f>
        <v>0</v>
      </c>
      <c r="CV3232" s="81">
        <f>+AE3232-AL3232-AT3232</f>
        <v>160</v>
      </c>
    </row>
    <row r="3233" spans="1:100" s="70" customFormat="1">
      <c r="A3233" s="70" t="s">
        <v>967</v>
      </c>
      <c r="B3233" s="71">
        <v>115</v>
      </c>
      <c r="C3233" s="72" t="s">
        <v>402</v>
      </c>
      <c r="D3233" s="72" t="s">
        <v>403</v>
      </c>
      <c r="E3233" s="71"/>
      <c r="F3233" s="71"/>
      <c r="G3233" s="71" t="s">
        <v>270</v>
      </c>
      <c r="H3233" s="71">
        <v>5</v>
      </c>
      <c r="I3233" s="73">
        <v>127.4</v>
      </c>
      <c r="J3233" s="73">
        <v>56922</v>
      </c>
      <c r="K3233" s="72">
        <v>0</v>
      </c>
      <c r="L3233" s="72" t="s">
        <v>41</v>
      </c>
      <c r="M3233" s="92" t="s">
        <v>14</v>
      </c>
      <c r="N3233" s="89" t="s">
        <v>968</v>
      </c>
      <c r="O3233" s="70" t="s">
        <v>969</v>
      </c>
      <c r="Q3233" s="89"/>
      <c r="S3233" s="70" t="s">
        <v>465</v>
      </c>
      <c r="T3233" s="88" t="s">
        <v>270</v>
      </c>
      <c r="U3233" s="88">
        <v>5</v>
      </c>
      <c r="V3233" s="87">
        <v>127.4</v>
      </c>
      <c r="W3233" s="87" t="s">
        <v>1017</v>
      </c>
      <c r="X3233" s="78">
        <v>45746</v>
      </c>
      <c r="Y3233" s="78">
        <v>45747</v>
      </c>
      <c r="Z3233" s="78"/>
      <c r="AA3233" s="319">
        <v>35000</v>
      </c>
      <c r="AB3233" s="70">
        <v>48</v>
      </c>
      <c r="AC3233" s="70">
        <v>30</v>
      </c>
      <c r="AD3233" s="78">
        <v>46691</v>
      </c>
      <c r="AE3233" s="115">
        <v>160</v>
      </c>
      <c r="AF3233" s="115"/>
      <c r="AL3233" s="76"/>
      <c r="AM3233" s="76"/>
      <c r="AN3233" s="76"/>
      <c r="AO3233" s="76"/>
      <c r="AP3233" s="76"/>
      <c r="AQ3233" s="76"/>
      <c r="AR3233" s="76"/>
      <c r="AS3233" s="76"/>
      <c r="AT3233" s="76"/>
      <c r="AU3233" s="76"/>
      <c r="AV3233" s="76"/>
      <c r="BA3233" s="76"/>
      <c r="BB3233" s="76"/>
      <c r="CT3233" s="76">
        <f>+BA3233+BG3233+BM3233+BS3233+BY3233+CE3233+CK3233</f>
        <v>0</v>
      </c>
      <c r="CU3233" s="76">
        <f>+AL3233+AT3233-CT3233</f>
        <v>0</v>
      </c>
      <c r="CV3233" s="81">
        <f>+AE3233-AL3233-AT3233</f>
        <v>160</v>
      </c>
    </row>
    <row r="3234" spans="1:100" s="70" customFormat="1">
      <c r="A3234" s="70" t="s">
        <v>967</v>
      </c>
      <c r="B3234" s="71">
        <v>115</v>
      </c>
      <c r="C3234" s="72" t="s">
        <v>402</v>
      </c>
      <c r="D3234" s="72" t="s">
        <v>403</v>
      </c>
      <c r="E3234" s="71"/>
      <c r="F3234" s="71"/>
      <c r="G3234" s="71" t="s">
        <v>270</v>
      </c>
      <c r="H3234" s="71">
        <v>5</v>
      </c>
      <c r="I3234" s="73">
        <v>127.4</v>
      </c>
      <c r="J3234" s="73">
        <v>56922</v>
      </c>
      <c r="K3234" s="72">
        <v>0</v>
      </c>
      <c r="L3234" s="72" t="s">
        <v>41</v>
      </c>
      <c r="M3234" s="92" t="s">
        <v>14</v>
      </c>
      <c r="N3234" s="89" t="s">
        <v>968</v>
      </c>
      <c r="O3234" s="70" t="s">
        <v>969</v>
      </c>
      <c r="Q3234" s="89"/>
      <c r="S3234" s="70" t="s">
        <v>465</v>
      </c>
      <c r="T3234" s="88" t="s">
        <v>270</v>
      </c>
      <c r="U3234" s="88">
        <v>5</v>
      </c>
      <c r="V3234" s="87">
        <v>127.4</v>
      </c>
      <c r="W3234" s="87" t="s">
        <v>1017</v>
      </c>
      <c r="X3234" s="78">
        <v>45746</v>
      </c>
      <c r="Y3234" s="78">
        <v>45747</v>
      </c>
      <c r="Z3234" s="78"/>
      <c r="AA3234" s="319">
        <v>35000</v>
      </c>
      <c r="AB3234" s="70">
        <v>48</v>
      </c>
      <c r="AC3234" s="70">
        <v>31</v>
      </c>
      <c r="AD3234" s="78">
        <v>46721</v>
      </c>
      <c r="AE3234" s="115">
        <v>160</v>
      </c>
      <c r="AF3234" s="115"/>
      <c r="AL3234" s="76"/>
      <c r="AM3234" s="76"/>
      <c r="AN3234" s="76"/>
      <c r="AO3234" s="76"/>
      <c r="AP3234" s="76"/>
      <c r="AQ3234" s="76"/>
      <c r="AR3234" s="76"/>
      <c r="AS3234" s="76"/>
      <c r="AT3234" s="76"/>
      <c r="AU3234" s="76"/>
      <c r="AV3234" s="76"/>
      <c r="BA3234" s="76"/>
      <c r="BB3234" s="76"/>
      <c r="CT3234" s="76">
        <f>+BA3234+BG3234+BM3234+BS3234+BY3234+CE3234+CK3234</f>
        <v>0</v>
      </c>
      <c r="CU3234" s="76">
        <f>+AL3234+AT3234-CT3234</f>
        <v>0</v>
      </c>
      <c r="CV3234" s="81">
        <f>+AE3234-AL3234-AT3234</f>
        <v>160</v>
      </c>
    </row>
    <row r="3235" spans="1:100" s="70" customFormat="1">
      <c r="A3235" s="70" t="s">
        <v>967</v>
      </c>
      <c r="B3235" s="71">
        <v>115</v>
      </c>
      <c r="C3235" s="72" t="s">
        <v>402</v>
      </c>
      <c r="D3235" s="72" t="s">
        <v>403</v>
      </c>
      <c r="E3235" s="71"/>
      <c r="F3235" s="71"/>
      <c r="G3235" s="71" t="s">
        <v>270</v>
      </c>
      <c r="H3235" s="71">
        <v>5</v>
      </c>
      <c r="I3235" s="73">
        <v>127.4</v>
      </c>
      <c r="J3235" s="73">
        <v>56922</v>
      </c>
      <c r="K3235" s="72">
        <v>0</v>
      </c>
      <c r="L3235" s="72" t="s">
        <v>41</v>
      </c>
      <c r="M3235" s="92" t="s">
        <v>14</v>
      </c>
      <c r="N3235" s="89" t="s">
        <v>968</v>
      </c>
      <c r="O3235" s="70" t="s">
        <v>969</v>
      </c>
      <c r="Q3235" s="89"/>
      <c r="S3235" s="70" t="s">
        <v>465</v>
      </c>
      <c r="T3235" s="88" t="s">
        <v>270</v>
      </c>
      <c r="U3235" s="88">
        <v>5</v>
      </c>
      <c r="V3235" s="87">
        <v>127.4</v>
      </c>
      <c r="W3235" s="87" t="s">
        <v>1017</v>
      </c>
      <c r="X3235" s="78">
        <v>45746</v>
      </c>
      <c r="Y3235" s="78">
        <v>45747</v>
      </c>
      <c r="Z3235" s="78"/>
      <c r="AA3235" s="319">
        <v>35000</v>
      </c>
      <c r="AB3235" s="70">
        <v>48</v>
      </c>
      <c r="AC3235" s="70">
        <v>32</v>
      </c>
      <c r="AD3235" s="78">
        <v>46752</v>
      </c>
      <c r="AE3235" s="115">
        <v>160</v>
      </c>
      <c r="AF3235" s="115"/>
      <c r="AL3235" s="76"/>
      <c r="AM3235" s="76"/>
      <c r="AN3235" s="76"/>
      <c r="AO3235" s="76"/>
      <c r="AP3235" s="76"/>
      <c r="AQ3235" s="76"/>
      <c r="AR3235" s="76"/>
      <c r="AS3235" s="76"/>
      <c r="AT3235" s="76"/>
      <c r="AU3235" s="76"/>
      <c r="AV3235" s="76"/>
      <c r="BA3235" s="76"/>
      <c r="BB3235" s="76"/>
      <c r="CT3235" s="76">
        <f>+BA3235+BG3235+BM3235+BS3235+BY3235+CE3235+CK3235</f>
        <v>0</v>
      </c>
      <c r="CU3235" s="76">
        <f>+AL3235+AT3235-CT3235</f>
        <v>0</v>
      </c>
      <c r="CV3235" s="81">
        <f>+AE3235-AL3235-AT3235</f>
        <v>160</v>
      </c>
    </row>
    <row r="3236" spans="1:100" s="70" customFormat="1">
      <c r="A3236" s="70" t="s">
        <v>967</v>
      </c>
      <c r="B3236" s="71">
        <v>115</v>
      </c>
      <c r="C3236" s="72" t="s">
        <v>402</v>
      </c>
      <c r="D3236" s="72" t="s">
        <v>403</v>
      </c>
      <c r="E3236" s="71"/>
      <c r="F3236" s="71"/>
      <c r="G3236" s="71" t="s">
        <v>270</v>
      </c>
      <c r="H3236" s="71">
        <v>5</v>
      </c>
      <c r="I3236" s="73">
        <v>127.4</v>
      </c>
      <c r="J3236" s="73">
        <v>56922</v>
      </c>
      <c r="K3236" s="72">
        <v>0</v>
      </c>
      <c r="L3236" s="72" t="s">
        <v>41</v>
      </c>
      <c r="M3236" s="92" t="s">
        <v>14</v>
      </c>
      <c r="N3236" s="89" t="s">
        <v>968</v>
      </c>
      <c r="O3236" s="70" t="s">
        <v>969</v>
      </c>
      <c r="Q3236" s="89"/>
      <c r="S3236" s="70" t="s">
        <v>465</v>
      </c>
      <c r="T3236" s="88" t="s">
        <v>270</v>
      </c>
      <c r="U3236" s="88">
        <v>5</v>
      </c>
      <c r="V3236" s="87">
        <v>127.4</v>
      </c>
      <c r="W3236" s="87" t="s">
        <v>1017</v>
      </c>
      <c r="X3236" s="78">
        <v>45746</v>
      </c>
      <c r="Y3236" s="78">
        <v>45747</v>
      </c>
      <c r="Z3236" s="78"/>
      <c r="AA3236" s="319">
        <v>35000</v>
      </c>
      <c r="AB3236" s="70">
        <v>48</v>
      </c>
      <c r="AC3236" s="70">
        <v>33</v>
      </c>
      <c r="AD3236" s="78">
        <v>46783</v>
      </c>
      <c r="AE3236" s="115">
        <v>160</v>
      </c>
      <c r="AF3236" s="115"/>
      <c r="AL3236" s="76"/>
      <c r="AM3236" s="76"/>
      <c r="AN3236" s="76"/>
      <c r="AO3236" s="76"/>
      <c r="AP3236" s="76"/>
      <c r="AQ3236" s="76"/>
      <c r="AR3236" s="76"/>
      <c r="AS3236" s="76"/>
      <c r="AT3236" s="76"/>
      <c r="AU3236" s="76"/>
      <c r="AV3236" s="76"/>
      <c r="BA3236" s="76"/>
      <c r="BB3236" s="76"/>
      <c r="CT3236" s="76">
        <f>+BA3236+BG3236+BM3236+BS3236+BY3236+CE3236+CK3236</f>
        <v>0</v>
      </c>
      <c r="CU3236" s="76">
        <f>+AL3236+AT3236-CT3236</f>
        <v>0</v>
      </c>
      <c r="CV3236" s="81">
        <f>+AE3236-AL3236-AT3236</f>
        <v>160</v>
      </c>
    </row>
    <row r="3237" spans="1:100" s="70" customFormat="1">
      <c r="A3237" s="70" t="s">
        <v>967</v>
      </c>
      <c r="B3237" s="71">
        <v>115</v>
      </c>
      <c r="C3237" s="72" t="s">
        <v>402</v>
      </c>
      <c r="D3237" s="72" t="s">
        <v>403</v>
      </c>
      <c r="E3237" s="71"/>
      <c r="F3237" s="71"/>
      <c r="G3237" s="71" t="s">
        <v>270</v>
      </c>
      <c r="H3237" s="71">
        <v>5</v>
      </c>
      <c r="I3237" s="73">
        <v>127.4</v>
      </c>
      <c r="J3237" s="73">
        <v>56922</v>
      </c>
      <c r="K3237" s="72">
        <v>0</v>
      </c>
      <c r="L3237" s="72" t="s">
        <v>41</v>
      </c>
      <c r="M3237" s="92" t="s">
        <v>14</v>
      </c>
      <c r="N3237" s="89" t="s">
        <v>968</v>
      </c>
      <c r="O3237" s="70" t="s">
        <v>969</v>
      </c>
      <c r="Q3237" s="89"/>
      <c r="S3237" s="70" t="s">
        <v>465</v>
      </c>
      <c r="T3237" s="88" t="s">
        <v>270</v>
      </c>
      <c r="U3237" s="88">
        <v>5</v>
      </c>
      <c r="V3237" s="87">
        <v>127.4</v>
      </c>
      <c r="W3237" s="87" t="s">
        <v>1017</v>
      </c>
      <c r="X3237" s="78">
        <v>45746</v>
      </c>
      <c r="Y3237" s="78">
        <v>45747</v>
      </c>
      <c r="Z3237" s="78"/>
      <c r="AA3237" s="319">
        <v>35000</v>
      </c>
      <c r="AB3237" s="70">
        <v>48</v>
      </c>
      <c r="AC3237" s="70">
        <v>34</v>
      </c>
      <c r="AD3237" s="78">
        <v>46812</v>
      </c>
      <c r="AE3237" s="115">
        <v>160</v>
      </c>
      <c r="AF3237" s="115"/>
      <c r="AL3237" s="76"/>
      <c r="AM3237" s="76"/>
      <c r="AN3237" s="76"/>
      <c r="AO3237" s="76"/>
      <c r="AP3237" s="76"/>
      <c r="AQ3237" s="76"/>
      <c r="AR3237" s="76"/>
      <c r="AS3237" s="76"/>
      <c r="AT3237" s="76"/>
      <c r="AU3237" s="76"/>
      <c r="AV3237" s="76"/>
      <c r="BA3237" s="76"/>
      <c r="BB3237" s="76"/>
      <c r="CT3237" s="76">
        <f>+BA3237+BG3237+BM3237+BS3237+BY3237+CE3237+CK3237</f>
        <v>0</v>
      </c>
      <c r="CU3237" s="76">
        <f>+AL3237+AT3237-CT3237</f>
        <v>0</v>
      </c>
      <c r="CV3237" s="81">
        <f>+AE3237-AL3237-AT3237</f>
        <v>160</v>
      </c>
    </row>
    <row r="3238" spans="1:100" s="70" customFormat="1">
      <c r="A3238" s="70" t="s">
        <v>967</v>
      </c>
      <c r="B3238" s="71">
        <v>115</v>
      </c>
      <c r="C3238" s="72" t="s">
        <v>402</v>
      </c>
      <c r="D3238" s="72" t="s">
        <v>403</v>
      </c>
      <c r="E3238" s="71"/>
      <c r="F3238" s="71"/>
      <c r="G3238" s="71" t="s">
        <v>270</v>
      </c>
      <c r="H3238" s="71">
        <v>5</v>
      </c>
      <c r="I3238" s="73">
        <v>127.4</v>
      </c>
      <c r="J3238" s="73">
        <v>56922</v>
      </c>
      <c r="K3238" s="72">
        <v>0</v>
      </c>
      <c r="L3238" s="72" t="s">
        <v>41</v>
      </c>
      <c r="M3238" s="92" t="s">
        <v>14</v>
      </c>
      <c r="N3238" s="89" t="s">
        <v>968</v>
      </c>
      <c r="O3238" s="70" t="s">
        <v>969</v>
      </c>
      <c r="Q3238" s="89"/>
      <c r="S3238" s="70" t="s">
        <v>465</v>
      </c>
      <c r="T3238" s="88" t="s">
        <v>270</v>
      </c>
      <c r="U3238" s="88">
        <v>5</v>
      </c>
      <c r="V3238" s="87">
        <v>127.4</v>
      </c>
      <c r="W3238" s="87" t="s">
        <v>1017</v>
      </c>
      <c r="X3238" s="78">
        <v>45746</v>
      </c>
      <c r="Y3238" s="78">
        <v>45747</v>
      </c>
      <c r="Z3238" s="78"/>
      <c r="AA3238" s="319">
        <v>35000</v>
      </c>
      <c r="AB3238" s="70">
        <v>48</v>
      </c>
      <c r="AC3238" s="70">
        <v>35</v>
      </c>
      <c r="AD3238" s="78">
        <v>46843</v>
      </c>
      <c r="AE3238" s="115">
        <v>160</v>
      </c>
      <c r="AF3238" s="115"/>
      <c r="AL3238" s="76"/>
      <c r="AM3238" s="76"/>
      <c r="AN3238" s="76"/>
      <c r="AO3238" s="76"/>
      <c r="AP3238" s="76"/>
      <c r="AQ3238" s="76"/>
      <c r="AR3238" s="76"/>
      <c r="AS3238" s="76"/>
      <c r="AT3238" s="76"/>
      <c r="AU3238" s="76"/>
      <c r="AV3238" s="76"/>
      <c r="BA3238" s="76"/>
      <c r="BB3238" s="76"/>
      <c r="CT3238" s="76">
        <f>+BA3238+BG3238+BM3238+BS3238+BY3238+CE3238+CK3238</f>
        <v>0</v>
      </c>
      <c r="CU3238" s="76">
        <f>+AL3238+AT3238-CT3238</f>
        <v>0</v>
      </c>
      <c r="CV3238" s="81">
        <f>+AE3238-AL3238-AT3238</f>
        <v>160</v>
      </c>
    </row>
    <row r="3239" spans="1:100" s="70" customFormat="1">
      <c r="A3239" s="70" t="s">
        <v>967</v>
      </c>
      <c r="B3239" s="71">
        <v>115</v>
      </c>
      <c r="C3239" s="72" t="s">
        <v>402</v>
      </c>
      <c r="D3239" s="72" t="s">
        <v>403</v>
      </c>
      <c r="E3239" s="71"/>
      <c r="F3239" s="71"/>
      <c r="G3239" s="71" t="s">
        <v>270</v>
      </c>
      <c r="H3239" s="71">
        <v>5</v>
      </c>
      <c r="I3239" s="73">
        <v>127.4</v>
      </c>
      <c r="J3239" s="73">
        <v>56922</v>
      </c>
      <c r="K3239" s="72">
        <v>0</v>
      </c>
      <c r="L3239" s="72" t="s">
        <v>41</v>
      </c>
      <c r="M3239" s="92" t="s">
        <v>14</v>
      </c>
      <c r="N3239" s="89" t="s">
        <v>968</v>
      </c>
      <c r="O3239" s="70" t="s">
        <v>969</v>
      </c>
      <c r="Q3239" s="89"/>
      <c r="S3239" s="70" t="s">
        <v>465</v>
      </c>
      <c r="T3239" s="88" t="s">
        <v>270</v>
      </c>
      <c r="U3239" s="88">
        <v>5</v>
      </c>
      <c r="V3239" s="87">
        <v>127.4</v>
      </c>
      <c r="W3239" s="87" t="s">
        <v>1017</v>
      </c>
      <c r="X3239" s="78">
        <v>45746</v>
      </c>
      <c r="Y3239" s="78">
        <v>45747</v>
      </c>
      <c r="Z3239" s="78"/>
      <c r="AA3239" s="319">
        <v>35000</v>
      </c>
      <c r="AB3239" s="70">
        <v>48</v>
      </c>
      <c r="AC3239" s="70">
        <v>36</v>
      </c>
      <c r="AD3239" s="78">
        <v>46873</v>
      </c>
      <c r="AE3239" s="115">
        <v>160</v>
      </c>
      <c r="AF3239" s="115"/>
      <c r="AL3239" s="76"/>
      <c r="AM3239" s="76"/>
      <c r="AN3239" s="76"/>
      <c r="AO3239" s="76"/>
      <c r="AP3239" s="76"/>
      <c r="AQ3239" s="76"/>
      <c r="AR3239" s="76"/>
      <c r="AS3239" s="76"/>
      <c r="AT3239" s="76"/>
      <c r="AU3239" s="76"/>
      <c r="AV3239" s="76"/>
      <c r="BA3239" s="76"/>
      <c r="BB3239" s="76"/>
      <c r="CT3239" s="76">
        <f>+BA3239+BG3239+BM3239+BS3239+BY3239+CE3239+CK3239</f>
        <v>0</v>
      </c>
      <c r="CU3239" s="76">
        <f>+AL3239+AT3239-CT3239</f>
        <v>0</v>
      </c>
      <c r="CV3239" s="81">
        <f>+AE3239-AL3239-AT3239</f>
        <v>160</v>
      </c>
    </row>
    <row r="3240" spans="1:100" s="70" customFormat="1">
      <c r="A3240" s="70" t="s">
        <v>967</v>
      </c>
      <c r="B3240" s="71">
        <v>115</v>
      </c>
      <c r="C3240" s="72" t="s">
        <v>402</v>
      </c>
      <c r="D3240" s="72" t="s">
        <v>403</v>
      </c>
      <c r="E3240" s="71"/>
      <c r="F3240" s="71"/>
      <c r="G3240" s="71" t="s">
        <v>270</v>
      </c>
      <c r="H3240" s="71">
        <v>5</v>
      </c>
      <c r="I3240" s="73">
        <v>127.4</v>
      </c>
      <c r="J3240" s="73">
        <v>56922</v>
      </c>
      <c r="K3240" s="72">
        <v>0</v>
      </c>
      <c r="L3240" s="72" t="s">
        <v>41</v>
      </c>
      <c r="M3240" s="92" t="s">
        <v>14</v>
      </c>
      <c r="N3240" s="89" t="s">
        <v>968</v>
      </c>
      <c r="O3240" s="70" t="s">
        <v>969</v>
      </c>
      <c r="Q3240" s="89"/>
      <c r="S3240" s="70" t="s">
        <v>465</v>
      </c>
      <c r="T3240" s="88" t="s">
        <v>270</v>
      </c>
      <c r="U3240" s="88">
        <v>5</v>
      </c>
      <c r="V3240" s="87">
        <v>127.4</v>
      </c>
      <c r="W3240" s="87" t="s">
        <v>1017</v>
      </c>
      <c r="X3240" s="78">
        <v>45746</v>
      </c>
      <c r="Y3240" s="78">
        <v>45747</v>
      </c>
      <c r="Z3240" s="78"/>
      <c r="AA3240" s="319">
        <v>35000</v>
      </c>
      <c r="AB3240" s="70">
        <v>48</v>
      </c>
      <c r="AC3240" s="70">
        <v>37</v>
      </c>
      <c r="AD3240" s="78">
        <v>46904</v>
      </c>
      <c r="AE3240" s="115">
        <v>160</v>
      </c>
      <c r="AF3240" s="115"/>
      <c r="AL3240" s="76"/>
      <c r="AM3240" s="76"/>
      <c r="AN3240" s="76"/>
      <c r="AO3240" s="76"/>
      <c r="AP3240" s="76"/>
      <c r="AQ3240" s="76"/>
      <c r="AR3240" s="76"/>
      <c r="AS3240" s="76"/>
      <c r="AT3240" s="76"/>
      <c r="AU3240" s="76"/>
      <c r="AV3240" s="76"/>
      <c r="BA3240" s="76"/>
      <c r="BB3240" s="76"/>
      <c r="CT3240" s="76">
        <f>+BA3240+BG3240+BM3240+BS3240+BY3240+CE3240+CK3240</f>
        <v>0</v>
      </c>
      <c r="CU3240" s="76">
        <f>+AL3240+AT3240-CT3240</f>
        <v>0</v>
      </c>
      <c r="CV3240" s="81">
        <f>+AE3240-AL3240-AT3240</f>
        <v>160</v>
      </c>
    </row>
    <row r="3241" spans="1:100" s="70" customFormat="1">
      <c r="A3241" s="70" t="s">
        <v>967</v>
      </c>
      <c r="B3241" s="71">
        <v>115</v>
      </c>
      <c r="C3241" s="72" t="s">
        <v>402</v>
      </c>
      <c r="D3241" s="72" t="s">
        <v>403</v>
      </c>
      <c r="E3241" s="71"/>
      <c r="F3241" s="71"/>
      <c r="G3241" s="71" t="s">
        <v>270</v>
      </c>
      <c r="H3241" s="71">
        <v>5</v>
      </c>
      <c r="I3241" s="73">
        <v>127.4</v>
      </c>
      <c r="J3241" s="73">
        <v>56922</v>
      </c>
      <c r="K3241" s="72">
        <v>0</v>
      </c>
      <c r="L3241" s="72" t="s">
        <v>41</v>
      </c>
      <c r="M3241" s="92" t="s">
        <v>14</v>
      </c>
      <c r="N3241" s="89" t="s">
        <v>968</v>
      </c>
      <c r="O3241" s="70" t="s">
        <v>969</v>
      </c>
      <c r="Q3241" s="89"/>
      <c r="S3241" s="70" t="s">
        <v>465</v>
      </c>
      <c r="T3241" s="88" t="s">
        <v>270</v>
      </c>
      <c r="U3241" s="88">
        <v>5</v>
      </c>
      <c r="V3241" s="87">
        <v>127.4</v>
      </c>
      <c r="W3241" s="87" t="s">
        <v>1017</v>
      </c>
      <c r="X3241" s="78">
        <v>45746</v>
      </c>
      <c r="Y3241" s="78">
        <v>45747</v>
      </c>
      <c r="Z3241" s="78"/>
      <c r="AA3241" s="319">
        <v>35000</v>
      </c>
      <c r="AB3241" s="70">
        <v>48</v>
      </c>
      <c r="AC3241" s="70">
        <v>38</v>
      </c>
      <c r="AD3241" s="78">
        <v>46934</v>
      </c>
      <c r="AE3241" s="115">
        <v>160</v>
      </c>
      <c r="AF3241" s="115"/>
      <c r="AL3241" s="76"/>
      <c r="AM3241" s="76"/>
      <c r="AN3241" s="76"/>
      <c r="AO3241" s="76"/>
      <c r="AP3241" s="76"/>
      <c r="AQ3241" s="76"/>
      <c r="AR3241" s="76"/>
      <c r="AS3241" s="76"/>
      <c r="AT3241" s="76"/>
      <c r="AU3241" s="76"/>
      <c r="AV3241" s="76"/>
      <c r="BA3241" s="76"/>
      <c r="BB3241" s="76"/>
      <c r="CT3241" s="76">
        <f>+BA3241+BG3241+BM3241+BS3241+BY3241+CE3241+CK3241</f>
        <v>0</v>
      </c>
      <c r="CU3241" s="76">
        <f>+AL3241+AT3241-CT3241</f>
        <v>0</v>
      </c>
      <c r="CV3241" s="81">
        <f>+AE3241-AL3241-AT3241</f>
        <v>160</v>
      </c>
    </row>
    <row r="3242" spans="1:100" s="70" customFormat="1">
      <c r="A3242" s="70" t="s">
        <v>967</v>
      </c>
      <c r="B3242" s="71">
        <v>115</v>
      </c>
      <c r="C3242" s="72" t="s">
        <v>402</v>
      </c>
      <c r="D3242" s="72" t="s">
        <v>403</v>
      </c>
      <c r="E3242" s="71"/>
      <c r="F3242" s="71"/>
      <c r="G3242" s="71" t="s">
        <v>270</v>
      </c>
      <c r="H3242" s="71">
        <v>5</v>
      </c>
      <c r="I3242" s="73">
        <v>127.4</v>
      </c>
      <c r="J3242" s="73">
        <v>56922</v>
      </c>
      <c r="K3242" s="72">
        <v>0</v>
      </c>
      <c r="L3242" s="72" t="s">
        <v>41</v>
      </c>
      <c r="M3242" s="92" t="s">
        <v>14</v>
      </c>
      <c r="N3242" s="89" t="s">
        <v>968</v>
      </c>
      <c r="O3242" s="70" t="s">
        <v>969</v>
      </c>
      <c r="Q3242" s="89"/>
      <c r="S3242" s="70" t="s">
        <v>465</v>
      </c>
      <c r="T3242" s="88" t="s">
        <v>270</v>
      </c>
      <c r="U3242" s="88">
        <v>5</v>
      </c>
      <c r="V3242" s="87">
        <v>127.4</v>
      </c>
      <c r="W3242" s="87" t="s">
        <v>1017</v>
      </c>
      <c r="X3242" s="78">
        <v>45746</v>
      </c>
      <c r="Y3242" s="78">
        <v>45747</v>
      </c>
      <c r="Z3242" s="78"/>
      <c r="AA3242" s="319">
        <v>35000</v>
      </c>
      <c r="AB3242" s="70">
        <v>48</v>
      </c>
      <c r="AC3242" s="70">
        <v>39</v>
      </c>
      <c r="AD3242" s="78">
        <v>46965</v>
      </c>
      <c r="AE3242" s="115">
        <v>160</v>
      </c>
      <c r="AF3242" s="115"/>
      <c r="AL3242" s="76"/>
      <c r="AM3242" s="76"/>
      <c r="AN3242" s="76"/>
      <c r="AO3242" s="76"/>
      <c r="AP3242" s="76"/>
      <c r="AQ3242" s="76"/>
      <c r="AR3242" s="76"/>
      <c r="AS3242" s="76"/>
      <c r="AT3242" s="76"/>
      <c r="AU3242" s="76"/>
      <c r="AV3242" s="76"/>
      <c r="BA3242" s="76"/>
      <c r="BB3242" s="76"/>
      <c r="CT3242" s="76">
        <f>+BA3242+BG3242+BM3242+BS3242+BY3242+CE3242+CK3242</f>
        <v>0</v>
      </c>
      <c r="CU3242" s="76">
        <f>+AL3242+AT3242-CT3242</f>
        <v>0</v>
      </c>
      <c r="CV3242" s="81">
        <f>+AE3242-AL3242-AT3242</f>
        <v>160</v>
      </c>
    </row>
    <row r="3243" spans="1:100" s="70" customFormat="1">
      <c r="A3243" s="70" t="s">
        <v>967</v>
      </c>
      <c r="B3243" s="71">
        <v>115</v>
      </c>
      <c r="C3243" s="72" t="s">
        <v>402</v>
      </c>
      <c r="D3243" s="72" t="s">
        <v>403</v>
      </c>
      <c r="E3243" s="71"/>
      <c r="F3243" s="71"/>
      <c r="G3243" s="71" t="s">
        <v>270</v>
      </c>
      <c r="H3243" s="71">
        <v>5</v>
      </c>
      <c r="I3243" s="73">
        <v>127.4</v>
      </c>
      <c r="J3243" s="73">
        <v>56922</v>
      </c>
      <c r="K3243" s="72">
        <v>0</v>
      </c>
      <c r="L3243" s="72" t="s">
        <v>41</v>
      </c>
      <c r="M3243" s="92" t="s">
        <v>14</v>
      </c>
      <c r="N3243" s="89" t="s">
        <v>968</v>
      </c>
      <c r="O3243" s="70" t="s">
        <v>969</v>
      </c>
      <c r="Q3243" s="89"/>
      <c r="S3243" s="70" t="s">
        <v>465</v>
      </c>
      <c r="T3243" s="88" t="s">
        <v>270</v>
      </c>
      <c r="U3243" s="88">
        <v>5</v>
      </c>
      <c r="V3243" s="87">
        <v>127.4</v>
      </c>
      <c r="W3243" s="87" t="s">
        <v>1017</v>
      </c>
      <c r="X3243" s="78">
        <v>45746</v>
      </c>
      <c r="Y3243" s="78">
        <v>45747</v>
      </c>
      <c r="Z3243" s="78"/>
      <c r="AA3243" s="319">
        <v>35000</v>
      </c>
      <c r="AB3243" s="70">
        <v>48</v>
      </c>
      <c r="AC3243" s="70">
        <v>40</v>
      </c>
      <c r="AD3243" s="78">
        <v>46996</v>
      </c>
      <c r="AE3243" s="115">
        <v>160</v>
      </c>
      <c r="AF3243" s="115"/>
      <c r="AL3243" s="76"/>
      <c r="AM3243" s="76"/>
      <c r="AN3243" s="76"/>
      <c r="AO3243" s="76"/>
      <c r="AP3243" s="76"/>
      <c r="AQ3243" s="76"/>
      <c r="AR3243" s="76"/>
      <c r="AS3243" s="76"/>
      <c r="AT3243" s="76"/>
      <c r="AU3243" s="76"/>
      <c r="AV3243" s="76"/>
      <c r="BA3243" s="76"/>
      <c r="BB3243" s="76"/>
      <c r="CT3243" s="76">
        <f>+BA3243+BG3243+BM3243+BS3243+BY3243+CE3243+CK3243</f>
        <v>0</v>
      </c>
      <c r="CU3243" s="76">
        <f>+AL3243+AT3243-CT3243</f>
        <v>0</v>
      </c>
      <c r="CV3243" s="81">
        <f>+AE3243-AL3243-AT3243</f>
        <v>160</v>
      </c>
    </row>
    <row r="3244" spans="1:100" s="70" customFormat="1">
      <c r="A3244" s="70" t="s">
        <v>967</v>
      </c>
      <c r="B3244" s="71">
        <v>115</v>
      </c>
      <c r="C3244" s="72" t="s">
        <v>402</v>
      </c>
      <c r="D3244" s="72" t="s">
        <v>403</v>
      </c>
      <c r="E3244" s="71"/>
      <c r="F3244" s="71"/>
      <c r="G3244" s="71" t="s">
        <v>270</v>
      </c>
      <c r="H3244" s="71">
        <v>5</v>
      </c>
      <c r="I3244" s="73">
        <v>127.4</v>
      </c>
      <c r="J3244" s="73">
        <v>56922</v>
      </c>
      <c r="K3244" s="72">
        <v>0</v>
      </c>
      <c r="L3244" s="72" t="s">
        <v>41</v>
      </c>
      <c r="M3244" s="92" t="s">
        <v>14</v>
      </c>
      <c r="N3244" s="89" t="s">
        <v>968</v>
      </c>
      <c r="O3244" s="70" t="s">
        <v>969</v>
      </c>
      <c r="Q3244" s="89"/>
      <c r="S3244" s="70" t="s">
        <v>465</v>
      </c>
      <c r="T3244" s="88" t="s">
        <v>270</v>
      </c>
      <c r="U3244" s="88">
        <v>5</v>
      </c>
      <c r="V3244" s="87">
        <v>127.4</v>
      </c>
      <c r="W3244" s="87" t="s">
        <v>1017</v>
      </c>
      <c r="X3244" s="78">
        <v>45746</v>
      </c>
      <c r="Y3244" s="78">
        <v>45747</v>
      </c>
      <c r="Z3244" s="78"/>
      <c r="AA3244" s="319">
        <v>35000</v>
      </c>
      <c r="AB3244" s="70">
        <v>48</v>
      </c>
      <c r="AC3244" s="70">
        <v>41</v>
      </c>
      <c r="AD3244" s="78">
        <v>47026</v>
      </c>
      <c r="AE3244" s="115">
        <v>160</v>
      </c>
      <c r="AF3244" s="115"/>
      <c r="AL3244" s="76"/>
      <c r="AM3244" s="76"/>
      <c r="AN3244" s="76"/>
      <c r="AO3244" s="76"/>
      <c r="AP3244" s="76"/>
      <c r="AQ3244" s="76"/>
      <c r="AR3244" s="76"/>
      <c r="AS3244" s="76"/>
      <c r="AT3244" s="76"/>
      <c r="AU3244" s="76"/>
      <c r="AV3244" s="76"/>
      <c r="BA3244" s="76"/>
      <c r="BB3244" s="76"/>
      <c r="CT3244" s="76">
        <f>+BA3244+BG3244+BM3244+BS3244+BY3244+CE3244+CK3244</f>
        <v>0</v>
      </c>
      <c r="CU3244" s="76">
        <f>+AL3244+AT3244-CT3244</f>
        <v>0</v>
      </c>
      <c r="CV3244" s="81">
        <f>+AE3244-AL3244-AT3244</f>
        <v>160</v>
      </c>
    </row>
    <row r="3245" spans="1:100" s="70" customFormat="1">
      <c r="A3245" s="70" t="s">
        <v>967</v>
      </c>
      <c r="B3245" s="71">
        <v>115</v>
      </c>
      <c r="C3245" s="72" t="s">
        <v>402</v>
      </c>
      <c r="D3245" s="72" t="s">
        <v>403</v>
      </c>
      <c r="E3245" s="71"/>
      <c r="F3245" s="71"/>
      <c r="G3245" s="71" t="s">
        <v>270</v>
      </c>
      <c r="H3245" s="71">
        <v>5</v>
      </c>
      <c r="I3245" s="73">
        <v>127.4</v>
      </c>
      <c r="J3245" s="73">
        <v>56922</v>
      </c>
      <c r="K3245" s="72">
        <v>0</v>
      </c>
      <c r="L3245" s="72" t="s">
        <v>41</v>
      </c>
      <c r="M3245" s="92" t="s">
        <v>14</v>
      </c>
      <c r="N3245" s="89" t="s">
        <v>968</v>
      </c>
      <c r="O3245" s="70" t="s">
        <v>969</v>
      </c>
      <c r="Q3245" s="89"/>
      <c r="S3245" s="70" t="s">
        <v>465</v>
      </c>
      <c r="T3245" s="88" t="s">
        <v>270</v>
      </c>
      <c r="U3245" s="88">
        <v>5</v>
      </c>
      <c r="V3245" s="87">
        <v>127.4</v>
      </c>
      <c r="W3245" s="87" t="s">
        <v>1017</v>
      </c>
      <c r="X3245" s="78">
        <v>45746</v>
      </c>
      <c r="Y3245" s="78">
        <v>45747</v>
      </c>
      <c r="Z3245" s="78"/>
      <c r="AA3245" s="319">
        <v>35000</v>
      </c>
      <c r="AB3245" s="70">
        <v>48</v>
      </c>
      <c r="AC3245" s="70">
        <v>42</v>
      </c>
      <c r="AD3245" s="78">
        <v>47057</v>
      </c>
      <c r="AE3245" s="115">
        <v>160</v>
      </c>
      <c r="AF3245" s="115"/>
      <c r="AL3245" s="76"/>
      <c r="AM3245" s="76"/>
      <c r="AN3245" s="76"/>
      <c r="AO3245" s="76"/>
      <c r="AP3245" s="76"/>
      <c r="AQ3245" s="76"/>
      <c r="AR3245" s="76"/>
      <c r="AS3245" s="76"/>
      <c r="AT3245" s="76"/>
      <c r="AU3245" s="76"/>
      <c r="AV3245" s="76"/>
      <c r="BA3245" s="76"/>
      <c r="BB3245" s="76"/>
      <c r="CT3245" s="76">
        <f>+BA3245+BG3245+BM3245+BS3245+BY3245+CE3245+CK3245</f>
        <v>0</v>
      </c>
      <c r="CU3245" s="76">
        <f>+AL3245+AT3245-CT3245</f>
        <v>0</v>
      </c>
      <c r="CV3245" s="81">
        <f>+AE3245-AL3245-AT3245</f>
        <v>160</v>
      </c>
    </row>
    <row r="3246" spans="1:100" s="70" customFormat="1">
      <c r="A3246" s="70" t="s">
        <v>967</v>
      </c>
      <c r="B3246" s="71">
        <v>115</v>
      </c>
      <c r="C3246" s="72" t="s">
        <v>402</v>
      </c>
      <c r="D3246" s="72" t="s">
        <v>403</v>
      </c>
      <c r="E3246" s="71"/>
      <c r="F3246" s="71"/>
      <c r="G3246" s="71" t="s">
        <v>270</v>
      </c>
      <c r="H3246" s="71">
        <v>5</v>
      </c>
      <c r="I3246" s="73">
        <v>127.4</v>
      </c>
      <c r="J3246" s="73">
        <v>56922</v>
      </c>
      <c r="K3246" s="72">
        <v>0</v>
      </c>
      <c r="L3246" s="72" t="s">
        <v>41</v>
      </c>
      <c r="M3246" s="92" t="s">
        <v>14</v>
      </c>
      <c r="N3246" s="89" t="s">
        <v>968</v>
      </c>
      <c r="O3246" s="70" t="s">
        <v>969</v>
      </c>
      <c r="Q3246" s="89"/>
      <c r="S3246" s="70" t="s">
        <v>465</v>
      </c>
      <c r="T3246" s="88" t="s">
        <v>270</v>
      </c>
      <c r="U3246" s="88">
        <v>5</v>
      </c>
      <c r="V3246" s="87">
        <v>127.4</v>
      </c>
      <c r="W3246" s="87" t="s">
        <v>1017</v>
      </c>
      <c r="X3246" s="78">
        <v>45746</v>
      </c>
      <c r="Y3246" s="78">
        <v>45747</v>
      </c>
      <c r="Z3246" s="78"/>
      <c r="AA3246" s="319">
        <v>35000</v>
      </c>
      <c r="AB3246" s="70">
        <v>48</v>
      </c>
      <c r="AC3246" s="70">
        <v>43</v>
      </c>
      <c r="AD3246" s="78">
        <v>47087</v>
      </c>
      <c r="AE3246" s="115">
        <v>160</v>
      </c>
      <c r="AF3246" s="115"/>
      <c r="AL3246" s="76"/>
      <c r="AM3246" s="76"/>
      <c r="AN3246" s="76"/>
      <c r="AO3246" s="76"/>
      <c r="AP3246" s="76"/>
      <c r="AQ3246" s="76"/>
      <c r="AR3246" s="76"/>
      <c r="AS3246" s="76"/>
      <c r="AT3246" s="76"/>
      <c r="AU3246" s="76"/>
      <c r="AV3246" s="76"/>
      <c r="BA3246" s="76"/>
      <c r="BB3246" s="76"/>
      <c r="CT3246" s="76">
        <f>+BA3246+BG3246+BM3246+BS3246+BY3246+CE3246+CK3246</f>
        <v>0</v>
      </c>
      <c r="CU3246" s="76">
        <f>+AL3246+AT3246-CT3246</f>
        <v>0</v>
      </c>
      <c r="CV3246" s="81">
        <f>+AE3246-AL3246-AT3246</f>
        <v>160</v>
      </c>
    </row>
    <row r="3247" spans="1:100" s="70" customFormat="1">
      <c r="A3247" s="70" t="s">
        <v>967</v>
      </c>
      <c r="B3247" s="71">
        <v>115</v>
      </c>
      <c r="C3247" s="72" t="s">
        <v>402</v>
      </c>
      <c r="D3247" s="72" t="s">
        <v>403</v>
      </c>
      <c r="E3247" s="71"/>
      <c r="F3247" s="71"/>
      <c r="G3247" s="71" t="s">
        <v>270</v>
      </c>
      <c r="H3247" s="71">
        <v>5</v>
      </c>
      <c r="I3247" s="73">
        <v>127.4</v>
      </c>
      <c r="J3247" s="73">
        <v>56922</v>
      </c>
      <c r="K3247" s="72">
        <v>0</v>
      </c>
      <c r="L3247" s="72" t="s">
        <v>41</v>
      </c>
      <c r="M3247" s="92" t="s">
        <v>14</v>
      </c>
      <c r="N3247" s="89" t="s">
        <v>968</v>
      </c>
      <c r="O3247" s="70" t="s">
        <v>969</v>
      </c>
      <c r="Q3247" s="89"/>
      <c r="S3247" s="70" t="s">
        <v>465</v>
      </c>
      <c r="T3247" s="88" t="s">
        <v>270</v>
      </c>
      <c r="U3247" s="88">
        <v>5</v>
      </c>
      <c r="V3247" s="87">
        <v>127.4</v>
      </c>
      <c r="W3247" s="87" t="s">
        <v>1017</v>
      </c>
      <c r="X3247" s="78">
        <v>45746</v>
      </c>
      <c r="Y3247" s="78">
        <v>45747</v>
      </c>
      <c r="Z3247" s="78"/>
      <c r="AA3247" s="319">
        <v>35000</v>
      </c>
      <c r="AB3247" s="70">
        <v>48</v>
      </c>
      <c r="AC3247" s="70">
        <v>44</v>
      </c>
      <c r="AD3247" s="78">
        <v>47118</v>
      </c>
      <c r="AE3247" s="115">
        <v>160</v>
      </c>
      <c r="AF3247" s="115"/>
      <c r="AL3247" s="76"/>
      <c r="AM3247" s="76"/>
      <c r="AN3247" s="76"/>
      <c r="AO3247" s="76"/>
      <c r="AP3247" s="76"/>
      <c r="AQ3247" s="76"/>
      <c r="AR3247" s="76"/>
      <c r="AS3247" s="76"/>
      <c r="AT3247" s="76"/>
      <c r="AU3247" s="76"/>
      <c r="AV3247" s="76"/>
      <c r="BA3247" s="76"/>
      <c r="BB3247" s="76"/>
      <c r="CT3247" s="76">
        <f>+BA3247+BG3247+BM3247+BS3247+BY3247+CE3247+CK3247</f>
        <v>0</v>
      </c>
      <c r="CU3247" s="76">
        <f>+AL3247+AT3247-CT3247</f>
        <v>0</v>
      </c>
      <c r="CV3247" s="81">
        <f>+AE3247-AL3247-AT3247</f>
        <v>160</v>
      </c>
    </row>
    <row r="3248" spans="1:100" s="70" customFormat="1">
      <c r="A3248" s="70" t="s">
        <v>967</v>
      </c>
      <c r="B3248" s="71">
        <v>115</v>
      </c>
      <c r="C3248" s="72" t="s">
        <v>402</v>
      </c>
      <c r="D3248" s="72" t="s">
        <v>403</v>
      </c>
      <c r="E3248" s="71"/>
      <c r="F3248" s="71"/>
      <c r="G3248" s="71" t="s">
        <v>270</v>
      </c>
      <c r="H3248" s="71">
        <v>5</v>
      </c>
      <c r="I3248" s="73">
        <v>127.4</v>
      </c>
      <c r="J3248" s="73">
        <v>56922</v>
      </c>
      <c r="K3248" s="72">
        <v>0</v>
      </c>
      <c r="L3248" s="72" t="s">
        <v>41</v>
      </c>
      <c r="M3248" s="92" t="s">
        <v>14</v>
      </c>
      <c r="N3248" s="89" t="s">
        <v>968</v>
      </c>
      <c r="O3248" s="70" t="s">
        <v>969</v>
      </c>
      <c r="Q3248" s="89"/>
      <c r="S3248" s="70" t="s">
        <v>465</v>
      </c>
      <c r="T3248" s="88" t="s">
        <v>270</v>
      </c>
      <c r="U3248" s="88">
        <v>5</v>
      </c>
      <c r="V3248" s="87">
        <v>127.4</v>
      </c>
      <c r="W3248" s="87" t="s">
        <v>1017</v>
      </c>
      <c r="X3248" s="78">
        <v>45746</v>
      </c>
      <c r="Y3248" s="78">
        <v>45747</v>
      </c>
      <c r="Z3248" s="78"/>
      <c r="AA3248" s="319">
        <v>35000</v>
      </c>
      <c r="AB3248" s="70">
        <v>48</v>
      </c>
      <c r="AC3248" s="70">
        <v>45</v>
      </c>
      <c r="AD3248" s="78">
        <v>47149</v>
      </c>
      <c r="AE3248" s="115">
        <v>160</v>
      </c>
      <c r="AF3248" s="115"/>
      <c r="AL3248" s="76"/>
      <c r="AM3248" s="76"/>
      <c r="AN3248" s="76"/>
      <c r="AO3248" s="76"/>
      <c r="AP3248" s="76"/>
      <c r="AQ3248" s="76"/>
      <c r="AR3248" s="76"/>
      <c r="AS3248" s="76"/>
      <c r="AT3248" s="76"/>
      <c r="AU3248" s="76"/>
      <c r="AV3248" s="76"/>
      <c r="BA3248" s="76"/>
      <c r="BB3248" s="76"/>
      <c r="CT3248" s="76">
        <f>+BA3248+BG3248+BM3248+BS3248+BY3248+CE3248+CK3248</f>
        <v>0</v>
      </c>
      <c r="CU3248" s="76">
        <f>+AL3248+AT3248-CT3248</f>
        <v>0</v>
      </c>
      <c r="CV3248" s="81">
        <f>+AE3248-AL3248-AT3248</f>
        <v>160</v>
      </c>
    </row>
    <row r="3249" spans="1:101" s="70" customFormat="1">
      <c r="A3249" s="70" t="s">
        <v>967</v>
      </c>
      <c r="B3249" s="71">
        <v>115</v>
      </c>
      <c r="C3249" s="72" t="s">
        <v>402</v>
      </c>
      <c r="D3249" s="72" t="s">
        <v>403</v>
      </c>
      <c r="E3249" s="71"/>
      <c r="F3249" s="71"/>
      <c r="G3249" s="71" t="s">
        <v>270</v>
      </c>
      <c r="H3249" s="71">
        <v>5</v>
      </c>
      <c r="I3249" s="73">
        <v>127.4</v>
      </c>
      <c r="J3249" s="73">
        <v>56922</v>
      </c>
      <c r="K3249" s="72">
        <v>0</v>
      </c>
      <c r="L3249" s="72" t="s">
        <v>41</v>
      </c>
      <c r="M3249" s="92" t="s">
        <v>14</v>
      </c>
      <c r="N3249" s="89" t="s">
        <v>968</v>
      </c>
      <c r="O3249" s="70" t="s">
        <v>969</v>
      </c>
      <c r="Q3249" s="89"/>
      <c r="S3249" s="70" t="s">
        <v>465</v>
      </c>
      <c r="T3249" s="88" t="s">
        <v>270</v>
      </c>
      <c r="U3249" s="88">
        <v>5</v>
      </c>
      <c r="V3249" s="87">
        <v>127.4</v>
      </c>
      <c r="W3249" s="87" t="s">
        <v>1017</v>
      </c>
      <c r="X3249" s="78">
        <v>45746</v>
      </c>
      <c r="Y3249" s="78">
        <v>45747</v>
      </c>
      <c r="Z3249" s="78"/>
      <c r="AA3249" s="319">
        <v>35000</v>
      </c>
      <c r="AB3249" s="70">
        <v>48</v>
      </c>
      <c r="AC3249" s="70">
        <v>46</v>
      </c>
      <c r="AD3249" s="78">
        <v>47177</v>
      </c>
      <c r="AE3249" s="115">
        <v>160</v>
      </c>
      <c r="AF3249" s="115"/>
      <c r="AL3249" s="76"/>
      <c r="AM3249" s="76"/>
      <c r="AN3249" s="76"/>
      <c r="AO3249" s="76"/>
      <c r="AP3249" s="76"/>
      <c r="AQ3249" s="76"/>
      <c r="AR3249" s="76"/>
      <c r="AS3249" s="76"/>
      <c r="AT3249" s="76"/>
      <c r="AU3249" s="76"/>
      <c r="AV3249" s="76"/>
      <c r="BA3249" s="76"/>
      <c r="BB3249" s="76"/>
      <c r="CT3249" s="76">
        <f>+BA3249+BG3249+BM3249+BS3249+BY3249+CE3249+CK3249</f>
        <v>0</v>
      </c>
      <c r="CU3249" s="76">
        <f>+AL3249+AT3249-CT3249</f>
        <v>0</v>
      </c>
      <c r="CV3249" s="81">
        <f>+AE3249-AL3249-AT3249</f>
        <v>160</v>
      </c>
    </row>
    <row r="3250" spans="1:101" s="70" customFormat="1">
      <c r="A3250" s="70" t="s">
        <v>967</v>
      </c>
      <c r="B3250" s="71">
        <v>115</v>
      </c>
      <c r="C3250" s="72" t="s">
        <v>402</v>
      </c>
      <c r="D3250" s="72" t="s">
        <v>403</v>
      </c>
      <c r="E3250" s="71"/>
      <c r="F3250" s="71"/>
      <c r="G3250" s="71" t="s">
        <v>270</v>
      </c>
      <c r="H3250" s="71">
        <v>5</v>
      </c>
      <c r="I3250" s="73">
        <v>127.4</v>
      </c>
      <c r="J3250" s="73">
        <v>56922</v>
      </c>
      <c r="K3250" s="72">
        <v>0</v>
      </c>
      <c r="L3250" s="72" t="s">
        <v>41</v>
      </c>
      <c r="M3250" s="92" t="s">
        <v>14</v>
      </c>
      <c r="N3250" s="89" t="s">
        <v>968</v>
      </c>
      <c r="O3250" s="70" t="s">
        <v>969</v>
      </c>
      <c r="Q3250" s="89"/>
      <c r="S3250" s="70" t="s">
        <v>465</v>
      </c>
      <c r="T3250" s="88" t="s">
        <v>270</v>
      </c>
      <c r="U3250" s="88">
        <v>5</v>
      </c>
      <c r="V3250" s="87">
        <v>127.4</v>
      </c>
      <c r="W3250" s="87" t="s">
        <v>1017</v>
      </c>
      <c r="X3250" s="78">
        <v>45746</v>
      </c>
      <c r="Y3250" s="78">
        <v>45747</v>
      </c>
      <c r="Z3250" s="78"/>
      <c r="AA3250" s="319">
        <v>35000</v>
      </c>
      <c r="AB3250" s="70">
        <v>48</v>
      </c>
      <c r="AC3250" s="70">
        <v>47</v>
      </c>
      <c r="AD3250" s="78">
        <v>47208</v>
      </c>
      <c r="AE3250" s="115">
        <v>160</v>
      </c>
      <c r="AF3250" s="115"/>
      <c r="AL3250" s="76"/>
      <c r="AM3250" s="76"/>
      <c r="AN3250" s="76"/>
      <c r="AO3250" s="76"/>
      <c r="AP3250" s="76"/>
      <c r="AQ3250" s="76"/>
      <c r="AR3250" s="76"/>
      <c r="AS3250" s="76"/>
      <c r="AT3250" s="76"/>
      <c r="AU3250" s="76"/>
      <c r="AV3250" s="76"/>
      <c r="BA3250" s="76"/>
      <c r="BB3250" s="76"/>
      <c r="CT3250" s="76">
        <f>+BA3250+BG3250+BM3250+BS3250+BY3250+CE3250+CK3250</f>
        <v>0</v>
      </c>
      <c r="CU3250" s="76">
        <f>+AL3250+AT3250-CT3250</f>
        <v>0</v>
      </c>
      <c r="CV3250" s="81">
        <f>+AE3250-AL3250-AT3250</f>
        <v>160</v>
      </c>
    </row>
    <row r="3251" spans="1:101" s="70" customFormat="1">
      <c r="A3251" s="70" t="s">
        <v>967</v>
      </c>
      <c r="B3251" s="71">
        <v>115</v>
      </c>
      <c r="C3251" s="72" t="s">
        <v>402</v>
      </c>
      <c r="D3251" s="72" t="s">
        <v>403</v>
      </c>
      <c r="E3251" s="71"/>
      <c r="F3251" s="71"/>
      <c r="G3251" s="71" t="s">
        <v>270</v>
      </c>
      <c r="H3251" s="71">
        <v>5</v>
      </c>
      <c r="I3251" s="73">
        <v>127.4</v>
      </c>
      <c r="J3251" s="73">
        <v>56922</v>
      </c>
      <c r="K3251" s="72">
        <v>0</v>
      </c>
      <c r="L3251" s="72" t="s">
        <v>41</v>
      </c>
      <c r="M3251" s="92" t="s">
        <v>14</v>
      </c>
      <c r="N3251" s="89" t="s">
        <v>968</v>
      </c>
      <c r="O3251" s="70" t="s">
        <v>969</v>
      </c>
      <c r="Q3251" s="89"/>
      <c r="S3251" s="70" t="s">
        <v>465</v>
      </c>
      <c r="T3251" s="88" t="s">
        <v>270</v>
      </c>
      <c r="U3251" s="88">
        <v>5</v>
      </c>
      <c r="V3251" s="87">
        <v>127.4</v>
      </c>
      <c r="W3251" s="87" t="s">
        <v>1017</v>
      </c>
      <c r="X3251" s="78">
        <v>45746</v>
      </c>
      <c r="Y3251" s="78">
        <v>45747</v>
      </c>
      <c r="Z3251" s="78"/>
      <c r="AA3251" s="319">
        <v>35000</v>
      </c>
      <c r="AB3251" s="70">
        <v>48</v>
      </c>
      <c r="AC3251" s="70">
        <v>48</v>
      </c>
      <c r="AD3251" s="78">
        <v>47238</v>
      </c>
      <c r="AE3251" s="115">
        <v>8660</v>
      </c>
      <c r="AF3251" s="115"/>
      <c r="AL3251" s="76"/>
      <c r="AM3251" s="76"/>
      <c r="AN3251" s="76"/>
      <c r="AO3251" s="76"/>
      <c r="AP3251" s="76"/>
      <c r="AQ3251" s="76"/>
      <c r="AR3251" s="76"/>
      <c r="AS3251" s="76"/>
      <c r="AT3251" s="76"/>
      <c r="AU3251" s="76"/>
      <c r="AV3251" s="76"/>
      <c r="BA3251" s="76"/>
      <c r="BB3251" s="76"/>
      <c r="CT3251" s="76">
        <f>+BA3251+BG3251+BM3251+BS3251+BY3251+CE3251+CK3251</f>
        <v>0</v>
      </c>
      <c r="CU3251" s="76">
        <f>+AL3251+AT3251-CT3251</f>
        <v>0</v>
      </c>
      <c r="CV3251" s="81">
        <f>+AE3251-AL3251-AT3251</f>
        <v>8660</v>
      </c>
    </row>
    <row r="3252" spans="1:101" s="70" customFormat="1">
      <c r="A3252" s="70" t="s">
        <v>972</v>
      </c>
      <c r="B3252" s="71">
        <v>27</v>
      </c>
      <c r="C3252" s="72" t="s">
        <v>402</v>
      </c>
      <c r="D3252" s="72" t="s">
        <v>403</v>
      </c>
      <c r="E3252" s="71"/>
      <c r="F3252" s="71"/>
      <c r="G3252" s="71" t="s">
        <v>256</v>
      </c>
      <c r="H3252" s="71">
        <v>7</v>
      </c>
      <c r="I3252" s="73">
        <v>148.94999999999999</v>
      </c>
      <c r="J3252" s="73">
        <v>66200</v>
      </c>
      <c r="K3252" s="72">
        <v>0</v>
      </c>
      <c r="L3252" s="72" t="s">
        <v>41</v>
      </c>
      <c r="M3252" s="92" t="s">
        <v>14</v>
      </c>
      <c r="N3252" s="139">
        <v>77069854</v>
      </c>
      <c r="O3252" s="70" t="s">
        <v>973</v>
      </c>
      <c r="P3252" s="92" t="s">
        <v>14</v>
      </c>
      <c r="Q3252" s="89"/>
      <c r="S3252" s="70" t="s">
        <v>465</v>
      </c>
      <c r="T3252" s="88" t="s">
        <v>256</v>
      </c>
      <c r="U3252" s="88">
        <v>7</v>
      </c>
      <c r="V3252" s="87">
        <v>148.94999999999999</v>
      </c>
      <c r="W3252" s="87" t="s">
        <v>1017</v>
      </c>
      <c r="X3252" s="78">
        <v>45710</v>
      </c>
      <c r="Y3252" s="78">
        <v>45747</v>
      </c>
      <c r="Z3252" s="69" t="s">
        <v>1080</v>
      </c>
      <c r="AA3252" s="319">
        <v>49650</v>
      </c>
      <c r="AB3252" s="70">
        <v>48</v>
      </c>
      <c r="AC3252" s="70">
        <v>0</v>
      </c>
      <c r="AD3252" s="78">
        <v>45710</v>
      </c>
      <c r="AE3252" s="115">
        <v>1355</v>
      </c>
      <c r="AF3252" s="115"/>
      <c r="AG3252" s="88" t="s">
        <v>441</v>
      </c>
      <c r="AH3252" s="140">
        <v>45710</v>
      </c>
      <c r="AI3252" s="140"/>
      <c r="AJ3252" s="140"/>
      <c r="AK3252" s="88" t="s">
        <v>974</v>
      </c>
      <c r="AL3252" s="76">
        <v>1355</v>
      </c>
      <c r="AM3252" s="76"/>
      <c r="AN3252" s="76" t="s">
        <v>1140</v>
      </c>
      <c r="AO3252" s="76"/>
      <c r="AP3252" s="76"/>
      <c r="AQ3252" s="76"/>
      <c r="AR3252" s="76"/>
      <c r="AS3252" s="76"/>
      <c r="AT3252" s="76"/>
      <c r="AU3252" s="76"/>
      <c r="AV3252" s="76"/>
      <c r="AW3252" s="103">
        <v>45710</v>
      </c>
      <c r="AX3252" s="102">
        <v>862150</v>
      </c>
      <c r="AY3252" s="101">
        <v>5000</v>
      </c>
      <c r="AZ3252" s="97">
        <v>3.69</v>
      </c>
      <c r="BA3252" s="101">
        <f>+AY3252/AZ3252</f>
        <v>1355.0135501355014</v>
      </c>
      <c r="BB3252" s="76"/>
      <c r="CS3252" s="58">
        <f>+AL3252+AT3252</f>
        <v>1355</v>
      </c>
      <c r="CT3252" s="76">
        <f>+BA3252+BG3252+BM3252+BS3252+BY3252+CE3252+CK3252+CQ3252</f>
        <v>1355.0135501355014</v>
      </c>
      <c r="CU3252" s="76">
        <f>+CS3252-CT3252</f>
        <v>-1.3550135501418481E-2</v>
      </c>
      <c r="CV3252" s="81">
        <f>+AE3252-AL3252-AT3252</f>
        <v>0</v>
      </c>
    </row>
    <row r="3253" spans="1:101" s="70" customFormat="1">
      <c r="A3253" s="70" t="s">
        <v>972</v>
      </c>
      <c r="B3253" s="71">
        <v>27</v>
      </c>
      <c r="C3253" s="72" t="s">
        <v>402</v>
      </c>
      <c r="D3253" s="72" t="s">
        <v>403</v>
      </c>
      <c r="E3253" s="71"/>
      <c r="F3253" s="71"/>
      <c r="G3253" s="71" t="s">
        <v>256</v>
      </c>
      <c r="H3253" s="71">
        <v>7</v>
      </c>
      <c r="I3253" s="73">
        <v>148.94999999999999</v>
      </c>
      <c r="J3253" s="73">
        <v>66200</v>
      </c>
      <c r="K3253" s="72">
        <v>0</v>
      </c>
      <c r="L3253" s="72" t="s">
        <v>41</v>
      </c>
      <c r="M3253" s="92" t="s">
        <v>14</v>
      </c>
      <c r="N3253" s="139">
        <v>77069854</v>
      </c>
      <c r="O3253" s="70" t="s">
        <v>973</v>
      </c>
      <c r="P3253" s="92" t="s">
        <v>14</v>
      </c>
      <c r="Q3253" s="89"/>
      <c r="S3253" s="70" t="s">
        <v>465</v>
      </c>
      <c r="T3253" s="88" t="s">
        <v>256</v>
      </c>
      <c r="U3253" s="88">
        <v>7</v>
      </c>
      <c r="V3253" s="87">
        <v>148.94999999999999</v>
      </c>
      <c r="W3253" s="87" t="s">
        <v>1017</v>
      </c>
      <c r="X3253" s="78">
        <v>45710</v>
      </c>
      <c r="Y3253" s="78">
        <v>45747</v>
      </c>
      <c r="Z3253" s="69" t="s">
        <v>1080</v>
      </c>
      <c r="AA3253" s="319">
        <v>49650</v>
      </c>
      <c r="AB3253" s="70">
        <v>48</v>
      </c>
      <c r="AC3253" s="70">
        <v>0</v>
      </c>
      <c r="AD3253" s="78">
        <v>45745</v>
      </c>
      <c r="AE3253" s="115">
        <v>2747.25</v>
      </c>
      <c r="AF3253" s="115"/>
      <c r="AG3253" s="88" t="s">
        <v>441</v>
      </c>
      <c r="AH3253" s="140">
        <v>45745</v>
      </c>
      <c r="AI3253" s="140"/>
      <c r="AJ3253" s="140"/>
      <c r="AK3253" s="88" t="s">
        <v>975</v>
      </c>
      <c r="AL3253" s="76">
        <v>2747.25</v>
      </c>
      <c r="AM3253" s="76"/>
      <c r="AN3253" s="76" t="s">
        <v>1141</v>
      </c>
      <c r="AO3253" s="76"/>
      <c r="AP3253" s="76"/>
      <c r="AQ3253" s="76"/>
      <c r="AR3253" s="76"/>
      <c r="AS3253" s="76"/>
      <c r="AT3253" s="76"/>
      <c r="AU3253" s="76"/>
      <c r="AV3253" s="76"/>
      <c r="AW3253" s="103">
        <v>45745</v>
      </c>
      <c r="AX3253" s="102">
        <v>490748</v>
      </c>
      <c r="AY3253" s="101">
        <v>10000</v>
      </c>
      <c r="AZ3253" s="97">
        <v>3.64</v>
      </c>
      <c r="BA3253" s="101">
        <f>+AY3253/AZ3253</f>
        <v>2747.2527472527472</v>
      </c>
      <c r="BB3253" s="76"/>
      <c r="CS3253" s="58">
        <f>+AL3253+AT3253</f>
        <v>2747.25</v>
      </c>
      <c r="CT3253" s="76">
        <f>+BA3253+BG3253+BM3253+BS3253+BY3253+CE3253+CK3253+CQ3253</f>
        <v>2747.2527472527472</v>
      </c>
      <c r="CU3253" s="76">
        <f>+CS3253-CT3253</f>
        <v>-2.7472527472127695E-3</v>
      </c>
      <c r="CV3253" s="81">
        <f>+AE3253-AL3253-AT3253</f>
        <v>0</v>
      </c>
    </row>
    <row r="3254" spans="1:101" s="70" customFormat="1">
      <c r="A3254" s="70" t="s">
        <v>972</v>
      </c>
      <c r="B3254" s="71">
        <v>27</v>
      </c>
      <c r="C3254" s="72" t="s">
        <v>402</v>
      </c>
      <c r="D3254" s="72" t="s">
        <v>403</v>
      </c>
      <c r="E3254" s="71"/>
      <c r="F3254" s="71"/>
      <c r="G3254" s="71" t="s">
        <v>256</v>
      </c>
      <c r="H3254" s="71">
        <v>7</v>
      </c>
      <c r="I3254" s="73">
        <v>148.94999999999999</v>
      </c>
      <c r="J3254" s="73">
        <v>66200</v>
      </c>
      <c r="K3254" s="72">
        <v>0</v>
      </c>
      <c r="L3254" s="72" t="s">
        <v>41</v>
      </c>
      <c r="M3254" s="92" t="s">
        <v>14</v>
      </c>
      <c r="N3254" s="139">
        <v>77069854</v>
      </c>
      <c r="O3254" s="70" t="s">
        <v>973</v>
      </c>
      <c r="P3254" s="92" t="s">
        <v>14</v>
      </c>
      <c r="Q3254" s="89"/>
      <c r="S3254" s="70" t="s">
        <v>465</v>
      </c>
      <c r="T3254" s="88" t="s">
        <v>256</v>
      </c>
      <c r="U3254" s="88">
        <v>7</v>
      </c>
      <c r="V3254" s="87">
        <v>148.94999999999999</v>
      </c>
      <c r="W3254" s="87" t="s">
        <v>1017</v>
      </c>
      <c r="X3254" s="78">
        <v>45710</v>
      </c>
      <c r="Y3254" s="78">
        <v>45747</v>
      </c>
      <c r="Z3254" s="69" t="s">
        <v>1080</v>
      </c>
      <c r="AA3254" s="319">
        <v>49650</v>
      </c>
      <c r="AB3254" s="70">
        <v>48</v>
      </c>
      <c r="AC3254" s="70">
        <v>1</v>
      </c>
      <c r="AD3254" s="78">
        <v>45807</v>
      </c>
      <c r="AE3254" s="115">
        <v>950</v>
      </c>
      <c r="AF3254" s="115">
        <v>20</v>
      </c>
      <c r="AG3254" s="88" t="s">
        <v>441</v>
      </c>
      <c r="AH3254" s="78">
        <v>45811</v>
      </c>
      <c r="AI3254" s="78"/>
      <c r="AJ3254" s="78"/>
      <c r="AK3254" s="70" t="s">
        <v>1132</v>
      </c>
      <c r="AL3254" s="76">
        <v>950</v>
      </c>
      <c r="AM3254" s="76"/>
      <c r="AN3254" s="76" t="s">
        <v>1142</v>
      </c>
      <c r="AO3254" s="88" t="s">
        <v>441</v>
      </c>
      <c r="AP3254" s="78">
        <v>45811</v>
      </c>
      <c r="AQ3254" s="78"/>
      <c r="AR3254" s="78"/>
      <c r="AS3254" s="70" t="s">
        <v>1133</v>
      </c>
      <c r="AT3254" s="76">
        <v>20</v>
      </c>
      <c r="AU3254" s="76"/>
      <c r="AV3254" s="76" t="s">
        <v>1143</v>
      </c>
      <c r="AW3254" s="103">
        <v>45811</v>
      </c>
      <c r="AX3254" s="102">
        <v>4260</v>
      </c>
      <c r="AY3254" s="101"/>
      <c r="AZ3254" s="97"/>
      <c r="BA3254" s="101">
        <v>970</v>
      </c>
      <c r="BB3254" s="76"/>
      <c r="BC3254" s="78"/>
      <c r="BE3254" s="155"/>
      <c r="CS3254" s="58">
        <f>+AL3254+AT3254</f>
        <v>970</v>
      </c>
      <c r="CT3254" s="76">
        <f>+BA3254+BG3254+BM3254+BS3254+BY3254+CE3254+CK3254+CQ3254</f>
        <v>970</v>
      </c>
      <c r="CU3254" s="76">
        <f>+CS3254-CT3254</f>
        <v>0</v>
      </c>
      <c r="CV3254" s="81">
        <f>+AE3254-AL3254-AT3254</f>
        <v>-20</v>
      </c>
      <c r="CW3254" s="70" t="s">
        <v>3826</v>
      </c>
    </row>
    <row r="3255" spans="1:101" s="70" customFormat="1">
      <c r="A3255" s="70" t="s">
        <v>972</v>
      </c>
      <c r="B3255" s="71">
        <v>27</v>
      </c>
      <c r="C3255" s="72" t="s">
        <v>402</v>
      </c>
      <c r="D3255" s="72" t="s">
        <v>403</v>
      </c>
      <c r="E3255" s="71"/>
      <c r="F3255" s="71"/>
      <c r="G3255" s="71" t="s">
        <v>256</v>
      </c>
      <c r="H3255" s="71">
        <v>7</v>
      </c>
      <c r="I3255" s="73">
        <v>148.94999999999999</v>
      </c>
      <c r="J3255" s="73">
        <v>66200</v>
      </c>
      <c r="K3255" s="72">
        <v>0</v>
      </c>
      <c r="L3255" s="72" t="s">
        <v>41</v>
      </c>
      <c r="M3255" s="92" t="s">
        <v>14</v>
      </c>
      <c r="N3255" s="139">
        <v>77069854</v>
      </c>
      <c r="O3255" s="70" t="s">
        <v>973</v>
      </c>
      <c r="P3255" s="92" t="s">
        <v>14</v>
      </c>
      <c r="Q3255" s="89"/>
      <c r="S3255" s="70" t="s">
        <v>465</v>
      </c>
      <c r="T3255" s="88" t="s">
        <v>256</v>
      </c>
      <c r="U3255" s="88">
        <v>7</v>
      </c>
      <c r="V3255" s="87">
        <v>148.94999999999999</v>
      </c>
      <c r="W3255" s="87" t="s">
        <v>1017</v>
      </c>
      <c r="X3255" s="78">
        <v>45710</v>
      </c>
      <c r="Y3255" s="78">
        <v>45747</v>
      </c>
      <c r="Z3255" s="69" t="s">
        <v>1080</v>
      </c>
      <c r="AA3255" s="319">
        <v>49650</v>
      </c>
      <c r="AB3255" s="70">
        <v>48</v>
      </c>
      <c r="AC3255" s="70">
        <v>2</v>
      </c>
      <c r="AD3255" s="78">
        <v>45838</v>
      </c>
      <c r="AE3255" s="115">
        <v>950</v>
      </c>
      <c r="AF3255" s="115">
        <v>40</v>
      </c>
      <c r="AG3255" s="88" t="s">
        <v>441</v>
      </c>
      <c r="AH3255" s="78">
        <v>45846</v>
      </c>
      <c r="AI3255" s="78"/>
      <c r="AJ3255" s="78"/>
      <c r="AK3255" s="70" t="s">
        <v>1135</v>
      </c>
      <c r="AL3255" s="76">
        <v>950</v>
      </c>
      <c r="AM3255" s="76"/>
      <c r="AN3255" s="76" t="s">
        <v>1145</v>
      </c>
      <c r="AO3255" s="88" t="s">
        <v>441</v>
      </c>
      <c r="AP3255" s="78">
        <v>45846</v>
      </c>
      <c r="AQ3255" s="78"/>
      <c r="AR3255" s="78"/>
      <c r="AS3255" s="70" t="s">
        <v>1134</v>
      </c>
      <c r="AT3255" s="76">
        <v>40</v>
      </c>
      <c r="AU3255" s="76"/>
      <c r="AV3255" s="76" t="s">
        <v>1144</v>
      </c>
      <c r="AW3255" s="103">
        <v>45846</v>
      </c>
      <c r="AX3255" s="102">
        <v>608057</v>
      </c>
      <c r="AY3255" s="101">
        <v>3503.61</v>
      </c>
      <c r="AZ3255" s="97">
        <v>3.5390000000000001</v>
      </c>
      <c r="BA3255" s="101">
        <f>+AY3255/AZ3255</f>
        <v>990</v>
      </c>
      <c r="BB3255" s="76"/>
      <c r="CS3255" s="58">
        <f>+AL3255+AT3255</f>
        <v>990</v>
      </c>
      <c r="CT3255" s="76">
        <f>+BA3255+BG3255+BM3255+BS3255+BY3255+CE3255+CK3255+CQ3255</f>
        <v>990</v>
      </c>
      <c r="CU3255" s="76">
        <f>+CS3255-CT3255</f>
        <v>0</v>
      </c>
      <c r="CV3255" s="81">
        <f>+AE3255-AL3255-AT3255</f>
        <v>-40</v>
      </c>
      <c r="CW3255" s="70" t="s">
        <v>3826</v>
      </c>
    </row>
    <row r="3256" spans="1:101" s="70" customFormat="1">
      <c r="A3256" s="70" t="s">
        <v>972</v>
      </c>
      <c r="B3256" s="71">
        <v>27</v>
      </c>
      <c r="C3256" s="72" t="s">
        <v>402</v>
      </c>
      <c r="D3256" s="72" t="s">
        <v>403</v>
      </c>
      <c r="E3256" s="71"/>
      <c r="F3256" s="71"/>
      <c r="G3256" s="71" t="s">
        <v>256</v>
      </c>
      <c r="H3256" s="71">
        <v>7</v>
      </c>
      <c r="I3256" s="73">
        <v>148.94999999999999</v>
      </c>
      <c r="J3256" s="73">
        <v>66200</v>
      </c>
      <c r="K3256" s="72">
        <v>0</v>
      </c>
      <c r="L3256" s="72" t="s">
        <v>41</v>
      </c>
      <c r="M3256" s="92" t="s">
        <v>14</v>
      </c>
      <c r="N3256" s="139">
        <v>77069854</v>
      </c>
      <c r="O3256" s="70" t="s">
        <v>973</v>
      </c>
      <c r="P3256" s="92" t="s">
        <v>14</v>
      </c>
      <c r="Q3256" s="89"/>
      <c r="S3256" s="70" t="s">
        <v>465</v>
      </c>
      <c r="T3256" s="88" t="s">
        <v>256</v>
      </c>
      <c r="U3256" s="88">
        <v>7</v>
      </c>
      <c r="V3256" s="87">
        <v>148.94999999999999</v>
      </c>
      <c r="W3256" s="87" t="s">
        <v>1017</v>
      </c>
      <c r="X3256" s="78">
        <v>45710</v>
      </c>
      <c r="Y3256" s="78">
        <v>45747</v>
      </c>
      <c r="Z3256" s="69" t="s">
        <v>1080</v>
      </c>
      <c r="AA3256" s="319">
        <v>49650</v>
      </c>
      <c r="AB3256" s="70">
        <v>48</v>
      </c>
      <c r="AC3256" s="70">
        <v>3</v>
      </c>
      <c r="AD3256" s="78">
        <v>45868</v>
      </c>
      <c r="AE3256" s="115">
        <v>950</v>
      </c>
      <c r="AF3256" s="115">
        <v>70</v>
      </c>
      <c r="AG3256" s="88" t="s">
        <v>441</v>
      </c>
      <c r="AH3256" s="78">
        <v>45883</v>
      </c>
      <c r="AI3256" s="78"/>
      <c r="AJ3256" s="78"/>
      <c r="AK3256" s="70" t="s">
        <v>1136</v>
      </c>
      <c r="AL3256" s="76">
        <v>950</v>
      </c>
      <c r="AM3256" s="76"/>
      <c r="AN3256" s="76" t="s">
        <v>1146</v>
      </c>
      <c r="AO3256" s="88" t="s">
        <v>441</v>
      </c>
      <c r="AP3256" s="78">
        <v>45883</v>
      </c>
      <c r="AQ3256" s="78"/>
      <c r="AR3256" s="78"/>
      <c r="AS3256" s="70" t="s">
        <v>1137</v>
      </c>
      <c r="AT3256" s="76">
        <v>70</v>
      </c>
      <c r="AU3256" s="76"/>
      <c r="AV3256" s="76" t="s">
        <v>1147</v>
      </c>
      <c r="AW3256" s="103">
        <v>45883</v>
      </c>
      <c r="AX3256" s="102">
        <v>4562</v>
      </c>
      <c r="AY3256" s="101"/>
      <c r="AZ3256" s="97"/>
      <c r="BA3256" s="101">
        <v>1020</v>
      </c>
      <c r="BB3256" s="76"/>
      <c r="CS3256" s="58">
        <f>+AL3256+AT3256</f>
        <v>1020</v>
      </c>
      <c r="CT3256" s="76">
        <f>+BA3256+BG3256+BM3256+BS3256+BY3256+CE3256+CK3256+CQ3256</f>
        <v>1020</v>
      </c>
      <c r="CU3256" s="76">
        <f>+CS3256-CT3256</f>
        <v>0</v>
      </c>
      <c r="CV3256" s="81">
        <f>+AE3256-AL3256-AT3256</f>
        <v>-70</v>
      </c>
      <c r="CW3256" s="70" t="s">
        <v>3826</v>
      </c>
    </row>
    <row r="3257" spans="1:101" s="70" customFormat="1">
      <c r="A3257" s="70" t="s">
        <v>972</v>
      </c>
      <c r="B3257" s="71">
        <v>27</v>
      </c>
      <c r="C3257" s="72" t="s">
        <v>402</v>
      </c>
      <c r="D3257" s="72" t="s">
        <v>403</v>
      </c>
      <c r="E3257" s="71"/>
      <c r="F3257" s="71"/>
      <c r="G3257" s="71" t="s">
        <v>256</v>
      </c>
      <c r="H3257" s="71">
        <v>7</v>
      </c>
      <c r="I3257" s="73">
        <v>148.94999999999999</v>
      </c>
      <c r="J3257" s="73">
        <v>66200</v>
      </c>
      <c r="K3257" s="72">
        <v>0</v>
      </c>
      <c r="L3257" s="72" t="s">
        <v>41</v>
      </c>
      <c r="M3257" s="92" t="s">
        <v>14</v>
      </c>
      <c r="N3257" s="139">
        <v>77069854</v>
      </c>
      <c r="O3257" s="70" t="s">
        <v>973</v>
      </c>
      <c r="P3257" s="92" t="s">
        <v>14</v>
      </c>
      <c r="Q3257" s="89"/>
      <c r="S3257" s="70" t="s">
        <v>465</v>
      </c>
      <c r="T3257" s="88" t="s">
        <v>256</v>
      </c>
      <c r="U3257" s="88">
        <v>7</v>
      </c>
      <c r="V3257" s="87">
        <v>148.94999999999999</v>
      </c>
      <c r="W3257" s="87" t="s">
        <v>1017</v>
      </c>
      <c r="X3257" s="78">
        <v>45710</v>
      </c>
      <c r="Y3257" s="78">
        <v>45747</v>
      </c>
      <c r="Z3257" s="69" t="s">
        <v>1080</v>
      </c>
      <c r="AA3257" s="319">
        <v>49650</v>
      </c>
      <c r="AB3257" s="70">
        <v>48</v>
      </c>
      <c r="AC3257" s="70">
        <v>4</v>
      </c>
      <c r="AD3257" s="78">
        <v>45899</v>
      </c>
      <c r="AE3257" s="115">
        <v>950</v>
      </c>
      <c r="AF3257" s="115">
        <v>130</v>
      </c>
      <c r="AG3257" s="88" t="s">
        <v>441</v>
      </c>
      <c r="AH3257" s="78">
        <v>45929</v>
      </c>
      <c r="AI3257" s="78"/>
      <c r="AJ3257" s="78"/>
      <c r="AK3257" s="70" t="s">
        <v>1138</v>
      </c>
      <c r="AL3257" s="76">
        <v>950</v>
      </c>
      <c r="AM3257" s="76"/>
      <c r="AN3257" s="76" t="s">
        <v>1148</v>
      </c>
      <c r="AO3257" s="88" t="s">
        <v>441</v>
      </c>
      <c r="AP3257" s="78">
        <v>45929</v>
      </c>
      <c r="AQ3257" s="78"/>
      <c r="AR3257" s="78"/>
      <c r="AS3257" s="70" t="s">
        <v>1139</v>
      </c>
      <c r="AT3257" s="76">
        <v>130</v>
      </c>
      <c r="AU3257" s="76"/>
      <c r="AV3257" s="76" t="s">
        <v>1149</v>
      </c>
      <c r="AW3257" s="103">
        <v>45927</v>
      </c>
      <c r="AX3257" s="102">
        <v>4819</v>
      </c>
      <c r="AY3257" s="162"/>
      <c r="AZ3257" s="97"/>
      <c r="BA3257" s="101">
        <v>1080</v>
      </c>
      <c r="BB3257" s="76"/>
      <c r="CS3257" s="58">
        <f>+AL3257+AT3257</f>
        <v>1080</v>
      </c>
      <c r="CT3257" s="76">
        <f>+BA3257+BG3257+BM3257+BS3257+BY3257+CE3257+CK3257+CQ3257</f>
        <v>1080</v>
      </c>
      <c r="CU3257" s="76">
        <f>+CS3257-CT3257</f>
        <v>0</v>
      </c>
      <c r="CV3257" s="81">
        <f>+AE3257-AL3257-AT3257</f>
        <v>-130</v>
      </c>
      <c r="CW3257" s="70" t="s">
        <v>3826</v>
      </c>
    </row>
    <row r="3258" spans="1:101" s="70" customFormat="1">
      <c r="A3258" s="70" t="s">
        <v>972</v>
      </c>
      <c r="B3258" s="71">
        <v>27</v>
      </c>
      <c r="C3258" s="72" t="s">
        <v>402</v>
      </c>
      <c r="D3258" s="72" t="s">
        <v>403</v>
      </c>
      <c r="E3258" s="71"/>
      <c r="F3258" s="71"/>
      <c r="G3258" s="71" t="s">
        <v>256</v>
      </c>
      <c r="H3258" s="71">
        <v>7</v>
      </c>
      <c r="I3258" s="73">
        <v>148.94999999999999</v>
      </c>
      <c r="J3258" s="73">
        <v>66200</v>
      </c>
      <c r="K3258" s="72">
        <v>0</v>
      </c>
      <c r="L3258" s="72" t="s">
        <v>41</v>
      </c>
      <c r="M3258" s="92" t="s">
        <v>14</v>
      </c>
      <c r="N3258" s="139">
        <v>77069854</v>
      </c>
      <c r="O3258" s="70" t="s">
        <v>973</v>
      </c>
      <c r="P3258" s="92" t="s">
        <v>14</v>
      </c>
      <c r="Q3258" s="89"/>
      <c r="S3258" s="70" t="s">
        <v>465</v>
      </c>
      <c r="T3258" s="88" t="s">
        <v>256</v>
      </c>
      <c r="U3258" s="88">
        <v>7</v>
      </c>
      <c r="V3258" s="87">
        <v>148.94999999999999</v>
      </c>
      <c r="W3258" s="87" t="s">
        <v>1017</v>
      </c>
      <c r="X3258" s="78">
        <v>45710</v>
      </c>
      <c r="Y3258" s="78">
        <v>45747</v>
      </c>
      <c r="Z3258" s="69" t="s">
        <v>1080</v>
      </c>
      <c r="AA3258" s="319">
        <v>49650</v>
      </c>
      <c r="AB3258" s="70">
        <v>48</v>
      </c>
      <c r="AC3258" s="70">
        <v>5</v>
      </c>
      <c r="AD3258" s="78">
        <v>45930</v>
      </c>
      <c r="AE3258" s="115">
        <v>950</v>
      </c>
      <c r="AF3258" s="115"/>
      <c r="AO3258" s="76"/>
      <c r="AP3258" s="76"/>
      <c r="AQ3258" s="76"/>
      <c r="AR3258" s="76"/>
      <c r="AS3258" s="76"/>
      <c r="AT3258" s="76"/>
      <c r="AU3258" s="76"/>
      <c r="AV3258" s="76"/>
      <c r="BA3258" s="76"/>
      <c r="BB3258" s="76"/>
      <c r="CS3258" s="58">
        <f>+AL3258+AT3258</f>
        <v>0</v>
      </c>
      <c r="CT3258" s="76">
        <f>+BA3258+BG3258+BM3258+BS3258+BY3258+CE3258+CK3258+CQ3258</f>
        <v>0</v>
      </c>
      <c r="CU3258" s="76">
        <f>+CS3258-CT3258</f>
        <v>0</v>
      </c>
      <c r="CV3258" s="81">
        <f>+AE3258-AL3258-AT3258</f>
        <v>950</v>
      </c>
    </row>
    <row r="3259" spans="1:101" s="70" customFormat="1" ht="12.75">
      <c r="A3259" s="70" t="s">
        <v>972</v>
      </c>
      <c r="B3259" s="71">
        <v>27</v>
      </c>
      <c r="C3259" s="72" t="s">
        <v>402</v>
      </c>
      <c r="D3259" s="72" t="s">
        <v>403</v>
      </c>
      <c r="E3259" s="71"/>
      <c r="F3259" s="71"/>
      <c r="G3259" s="71" t="s">
        <v>256</v>
      </c>
      <c r="H3259" s="71">
        <v>7</v>
      </c>
      <c r="I3259" s="73">
        <v>148.94999999999999</v>
      </c>
      <c r="J3259" s="73">
        <v>66200</v>
      </c>
      <c r="K3259" s="72">
        <v>0</v>
      </c>
      <c r="L3259" s="72" t="s">
        <v>41</v>
      </c>
      <c r="M3259" s="92" t="s">
        <v>14</v>
      </c>
      <c r="N3259" s="139">
        <v>77069854</v>
      </c>
      <c r="O3259" s="70" t="s">
        <v>973</v>
      </c>
      <c r="P3259" s="92" t="s">
        <v>14</v>
      </c>
      <c r="Q3259" s="89"/>
      <c r="S3259" s="70" t="s">
        <v>465</v>
      </c>
      <c r="T3259" s="88" t="s">
        <v>256</v>
      </c>
      <c r="U3259" s="88">
        <v>7</v>
      </c>
      <c r="V3259" s="87">
        <v>148.94999999999999</v>
      </c>
      <c r="W3259" s="87" t="s">
        <v>1017</v>
      </c>
      <c r="X3259" s="78">
        <v>45710</v>
      </c>
      <c r="Y3259" s="78">
        <v>45747</v>
      </c>
      <c r="Z3259" s="69" t="s">
        <v>1080</v>
      </c>
      <c r="AA3259" s="319">
        <v>49650</v>
      </c>
      <c r="AB3259" s="70">
        <v>48</v>
      </c>
      <c r="AC3259" s="70">
        <v>6</v>
      </c>
      <c r="AD3259" s="78">
        <v>45960</v>
      </c>
      <c r="AE3259" s="115">
        <v>950</v>
      </c>
      <c r="AF3259" s="115"/>
      <c r="AO3259" s="76"/>
      <c r="AP3259" s="76"/>
      <c r="AQ3259" s="76"/>
      <c r="AR3259" s="76"/>
      <c r="AS3259" s="76"/>
      <c r="AT3259" s="76"/>
      <c r="AU3259" s="76"/>
      <c r="AV3259" s="76"/>
      <c r="AW3259" s="163"/>
      <c r="AX3259" s="164"/>
      <c r="AY3259" s="165"/>
      <c r="BA3259" s="76"/>
      <c r="BB3259" s="76"/>
      <c r="CS3259" s="58">
        <f>+AL3259+AT3259</f>
        <v>0</v>
      </c>
      <c r="CT3259" s="76">
        <f>+BA3259+BG3259+BM3259+BS3259+BY3259+CE3259+CK3259+CQ3259</f>
        <v>0</v>
      </c>
      <c r="CU3259" s="76">
        <f>+CS3259-CT3259</f>
        <v>0</v>
      </c>
      <c r="CV3259" s="81">
        <f>+AE3259-AL3259-AT3259</f>
        <v>950</v>
      </c>
    </row>
    <row r="3260" spans="1:101" s="70" customFormat="1">
      <c r="A3260" s="70" t="s">
        <v>972</v>
      </c>
      <c r="B3260" s="71">
        <v>27</v>
      </c>
      <c r="C3260" s="72" t="s">
        <v>402</v>
      </c>
      <c r="D3260" s="72" t="s">
        <v>403</v>
      </c>
      <c r="E3260" s="71"/>
      <c r="F3260" s="71"/>
      <c r="G3260" s="71" t="s">
        <v>256</v>
      </c>
      <c r="H3260" s="71">
        <v>7</v>
      </c>
      <c r="I3260" s="73">
        <v>148.94999999999999</v>
      </c>
      <c r="J3260" s="73">
        <v>66200</v>
      </c>
      <c r="K3260" s="72">
        <v>0</v>
      </c>
      <c r="L3260" s="72" t="s">
        <v>41</v>
      </c>
      <c r="M3260" s="92" t="s">
        <v>14</v>
      </c>
      <c r="N3260" s="139">
        <v>77069854</v>
      </c>
      <c r="O3260" s="70" t="s">
        <v>973</v>
      </c>
      <c r="P3260" s="92" t="s">
        <v>14</v>
      </c>
      <c r="Q3260" s="89"/>
      <c r="S3260" s="70" t="s">
        <v>465</v>
      </c>
      <c r="T3260" s="88" t="s">
        <v>256</v>
      </c>
      <c r="U3260" s="88">
        <v>7</v>
      </c>
      <c r="V3260" s="87">
        <v>148.94999999999999</v>
      </c>
      <c r="W3260" s="87" t="s">
        <v>1017</v>
      </c>
      <c r="X3260" s="78">
        <v>45710</v>
      </c>
      <c r="Y3260" s="78">
        <v>45747</v>
      </c>
      <c r="Z3260" s="69" t="s">
        <v>1080</v>
      </c>
      <c r="AA3260" s="319">
        <v>49650</v>
      </c>
      <c r="AB3260" s="70">
        <v>48</v>
      </c>
      <c r="AC3260" s="70">
        <v>7</v>
      </c>
      <c r="AD3260" s="78">
        <v>45991</v>
      </c>
      <c r="AE3260" s="115">
        <v>950</v>
      </c>
      <c r="AF3260" s="115"/>
      <c r="AO3260" s="76"/>
      <c r="AP3260" s="76"/>
      <c r="AQ3260" s="76"/>
      <c r="AR3260" s="76"/>
      <c r="AS3260" s="76"/>
      <c r="AT3260" s="76"/>
      <c r="AU3260" s="76"/>
      <c r="AV3260" s="76"/>
      <c r="BA3260" s="76"/>
      <c r="BB3260" s="76"/>
      <c r="CS3260" s="58">
        <f>+AL3260+AT3260</f>
        <v>0</v>
      </c>
      <c r="CT3260" s="76">
        <f>+BA3260+BG3260+BM3260+BS3260+BY3260+CE3260+CK3260+CQ3260</f>
        <v>0</v>
      </c>
      <c r="CU3260" s="76">
        <f>+CS3260-CT3260</f>
        <v>0</v>
      </c>
      <c r="CV3260" s="81">
        <f>+AE3260-AL3260-AT3260</f>
        <v>950</v>
      </c>
    </row>
    <row r="3261" spans="1:101" s="70" customFormat="1">
      <c r="A3261" s="70" t="s">
        <v>972</v>
      </c>
      <c r="B3261" s="71">
        <v>27</v>
      </c>
      <c r="C3261" s="72" t="s">
        <v>402</v>
      </c>
      <c r="D3261" s="72" t="s">
        <v>403</v>
      </c>
      <c r="E3261" s="71"/>
      <c r="F3261" s="71"/>
      <c r="G3261" s="71" t="s">
        <v>256</v>
      </c>
      <c r="H3261" s="71">
        <v>7</v>
      </c>
      <c r="I3261" s="73">
        <v>148.94999999999999</v>
      </c>
      <c r="J3261" s="73">
        <v>66200</v>
      </c>
      <c r="K3261" s="72">
        <v>0</v>
      </c>
      <c r="L3261" s="72" t="s">
        <v>41</v>
      </c>
      <c r="M3261" s="92" t="s">
        <v>14</v>
      </c>
      <c r="N3261" s="139">
        <v>77069854</v>
      </c>
      <c r="O3261" s="70" t="s">
        <v>973</v>
      </c>
      <c r="P3261" s="92" t="s">
        <v>14</v>
      </c>
      <c r="Q3261" s="89"/>
      <c r="S3261" s="70" t="s">
        <v>465</v>
      </c>
      <c r="T3261" s="88" t="s">
        <v>256</v>
      </c>
      <c r="U3261" s="88">
        <v>7</v>
      </c>
      <c r="V3261" s="87">
        <v>148.94999999999999</v>
      </c>
      <c r="W3261" s="87" t="s">
        <v>1017</v>
      </c>
      <c r="X3261" s="78">
        <v>45710</v>
      </c>
      <c r="Y3261" s="78">
        <v>45747</v>
      </c>
      <c r="Z3261" s="69" t="s">
        <v>1080</v>
      </c>
      <c r="AA3261" s="319">
        <v>49650</v>
      </c>
      <c r="AB3261" s="70">
        <v>48</v>
      </c>
      <c r="AC3261" s="70">
        <v>8</v>
      </c>
      <c r="AD3261" s="78">
        <v>46021</v>
      </c>
      <c r="AE3261" s="115">
        <v>950</v>
      </c>
      <c r="AF3261" s="115"/>
      <c r="AO3261" s="76"/>
      <c r="AP3261" s="76"/>
      <c r="AQ3261" s="76"/>
      <c r="AR3261" s="76"/>
      <c r="AS3261" s="76"/>
      <c r="AT3261" s="76"/>
      <c r="AU3261" s="76"/>
      <c r="AV3261" s="76"/>
      <c r="BA3261" s="76"/>
      <c r="BB3261" s="76"/>
      <c r="CS3261" s="58">
        <f>+AL3261+AT3261</f>
        <v>0</v>
      </c>
      <c r="CT3261" s="76">
        <f>+BA3261+BG3261+BM3261+BS3261+BY3261+CE3261+CK3261+CQ3261</f>
        <v>0</v>
      </c>
      <c r="CU3261" s="76">
        <f>+CS3261-CT3261</f>
        <v>0</v>
      </c>
      <c r="CV3261" s="81">
        <f>+AE3261-AL3261-AT3261</f>
        <v>950</v>
      </c>
    </row>
    <row r="3262" spans="1:101" s="70" customFormat="1">
      <c r="A3262" s="70" t="s">
        <v>972</v>
      </c>
      <c r="B3262" s="71">
        <v>27</v>
      </c>
      <c r="C3262" s="72" t="s">
        <v>402</v>
      </c>
      <c r="D3262" s="72" t="s">
        <v>403</v>
      </c>
      <c r="E3262" s="71"/>
      <c r="F3262" s="71"/>
      <c r="G3262" s="71" t="s">
        <v>256</v>
      </c>
      <c r="H3262" s="71">
        <v>7</v>
      </c>
      <c r="I3262" s="73">
        <v>148.94999999999999</v>
      </c>
      <c r="J3262" s="73">
        <v>66200</v>
      </c>
      <c r="K3262" s="72">
        <v>0</v>
      </c>
      <c r="L3262" s="72" t="s">
        <v>41</v>
      </c>
      <c r="M3262" s="92" t="s">
        <v>14</v>
      </c>
      <c r="N3262" s="139">
        <v>77069854</v>
      </c>
      <c r="O3262" s="70" t="s">
        <v>973</v>
      </c>
      <c r="P3262" s="92" t="s">
        <v>14</v>
      </c>
      <c r="Q3262" s="89"/>
      <c r="S3262" s="70" t="s">
        <v>465</v>
      </c>
      <c r="T3262" s="88" t="s">
        <v>256</v>
      </c>
      <c r="U3262" s="88">
        <v>7</v>
      </c>
      <c r="V3262" s="87">
        <v>148.94999999999999</v>
      </c>
      <c r="W3262" s="87" t="s">
        <v>1017</v>
      </c>
      <c r="X3262" s="78">
        <v>45710</v>
      </c>
      <c r="Y3262" s="78">
        <v>45747</v>
      </c>
      <c r="Z3262" s="69" t="s">
        <v>1080</v>
      </c>
      <c r="AA3262" s="319">
        <v>49650</v>
      </c>
      <c r="AB3262" s="70">
        <v>48</v>
      </c>
      <c r="AC3262" s="70">
        <v>9</v>
      </c>
      <c r="AD3262" s="78">
        <v>46052</v>
      </c>
      <c r="AE3262" s="115">
        <v>950</v>
      </c>
      <c r="AF3262" s="115"/>
      <c r="AL3262" s="76"/>
      <c r="AM3262" s="76"/>
      <c r="AN3262" s="76"/>
      <c r="AO3262" s="76"/>
      <c r="AP3262" s="76"/>
      <c r="AQ3262" s="76"/>
      <c r="AR3262" s="76"/>
      <c r="AS3262" s="76"/>
      <c r="AT3262" s="76"/>
      <c r="AU3262" s="76"/>
      <c r="AV3262" s="76"/>
      <c r="BA3262" s="76"/>
      <c r="BB3262" s="76"/>
      <c r="CS3262" s="58">
        <f>+AL3262+AT3262</f>
        <v>0</v>
      </c>
      <c r="CT3262" s="76">
        <f>+BA3262+BG3262+BM3262+BS3262+BY3262+CE3262+CK3262+CQ3262</f>
        <v>0</v>
      </c>
      <c r="CU3262" s="76">
        <f>+CS3262-CT3262</f>
        <v>0</v>
      </c>
      <c r="CV3262" s="81">
        <f>+AE3262-AL3262-AT3262</f>
        <v>950</v>
      </c>
    </row>
    <row r="3263" spans="1:101" s="70" customFormat="1">
      <c r="A3263" s="70" t="s">
        <v>972</v>
      </c>
      <c r="B3263" s="71">
        <v>27</v>
      </c>
      <c r="C3263" s="72" t="s">
        <v>402</v>
      </c>
      <c r="D3263" s="72" t="s">
        <v>403</v>
      </c>
      <c r="E3263" s="71"/>
      <c r="F3263" s="71"/>
      <c r="G3263" s="71" t="s">
        <v>256</v>
      </c>
      <c r="H3263" s="71">
        <v>7</v>
      </c>
      <c r="I3263" s="73">
        <v>148.94999999999999</v>
      </c>
      <c r="J3263" s="73">
        <v>66200</v>
      </c>
      <c r="K3263" s="72">
        <v>0</v>
      </c>
      <c r="L3263" s="72" t="s">
        <v>41</v>
      </c>
      <c r="M3263" s="92" t="s">
        <v>14</v>
      </c>
      <c r="N3263" s="139">
        <v>77069854</v>
      </c>
      <c r="O3263" s="70" t="s">
        <v>973</v>
      </c>
      <c r="P3263" s="92" t="s">
        <v>14</v>
      </c>
      <c r="Q3263" s="89"/>
      <c r="S3263" s="70" t="s">
        <v>465</v>
      </c>
      <c r="T3263" s="88" t="s">
        <v>256</v>
      </c>
      <c r="U3263" s="88">
        <v>7</v>
      </c>
      <c r="V3263" s="87">
        <v>148.94999999999999</v>
      </c>
      <c r="W3263" s="87" t="s">
        <v>1017</v>
      </c>
      <c r="X3263" s="78">
        <v>45710</v>
      </c>
      <c r="Y3263" s="78">
        <v>45747</v>
      </c>
      <c r="Z3263" s="69" t="s">
        <v>1080</v>
      </c>
      <c r="AA3263" s="319">
        <v>49650</v>
      </c>
      <c r="AB3263" s="70">
        <v>48</v>
      </c>
      <c r="AC3263" s="70">
        <v>10</v>
      </c>
      <c r="AD3263" s="78">
        <v>46081</v>
      </c>
      <c r="AE3263" s="115">
        <v>950</v>
      </c>
      <c r="AF3263" s="115"/>
      <c r="AL3263" s="76"/>
      <c r="AM3263" s="76"/>
      <c r="AN3263" s="76"/>
      <c r="AO3263" s="76"/>
      <c r="AP3263" s="76"/>
      <c r="AQ3263" s="76"/>
      <c r="AR3263" s="76"/>
      <c r="AS3263" s="76"/>
      <c r="AT3263" s="76"/>
      <c r="AU3263" s="76"/>
      <c r="AV3263" s="76"/>
      <c r="AW3263" s="78"/>
      <c r="AX3263" s="155"/>
      <c r="BA3263" s="76"/>
      <c r="BB3263" s="76"/>
      <c r="CS3263" s="58">
        <f>+AL3263+AT3263</f>
        <v>0</v>
      </c>
      <c r="CT3263" s="76">
        <f>+BA3263+BG3263+BM3263+BS3263+BY3263+CE3263+CK3263+CQ3263</f>
        <v>0</v>
      </c>
      <c r="CU3263" s="76">
        <f>+CS3263-CT3263</f>
        <v>0</v>
      </c>
      <c r="CV3263" s="81">
        <f>+AE3263-AL3263-AT3263</f>
        <v>950</v>
      </c>
    </row>
    <row r="3264" spans="1:101" s="70" customFormat="1">
      <c r="A3264" s="70" t="s">
        <v>972</v>
      </c>
      <c r="B3264" s="71">
        <v>27</v>
      </c>
      <c r="C3264" s="72" t="s">
        <v>402</v>
      </c>
      <c r="D3264" s="72" t="s">
        <v>403</v>
      </c>
      <c r="E3264" s="71"/>
      <c r="F3264" s="71"/>
      <c r="G3264" s="71" t="s">
        <v>256</v>
      </c>
      <c r="H3264" s="71">
        <v>7</v>
      </c>
      <c r="I3264" s="73">
        <v>148.94999999999999</v>
      </c>
      <c r="J3264" s="73">
        <v>66200</v>
      </c>
      <c r="K3264" s="72">
        <v>0</v>
      </c>
      <c r="L3264" s="72" t="s">
        <v>41</v>
      </c>
      <c r="M3264" s="92" t="s">
        <v>14</v>
      </c>
      <c r="N3264" s="139">
        <v>77069854</v>
      </c>
      <c r="O3264" s="70" t="s">
        <v>973</v>
      </c>
      <c r="P3264" s="92" t="s">
        <v>14</v>
      </c>
      <c r="Q3264" s="89"/>
      <c r="S3264" s="70" t="s">
        <v>465</v>
      </c>
      <c r="T3264" s="88" t="s">
        <v>256</v>
      </c>
      <c r="U3264" s="88">
        <v>7</v>
      </c>
      <c r="V3264" s="87">
        <v>148.94999999999999</v>
      </c>
      <c r="W3264" s="87" t="s">
        <v>1017</v>
      </c>
      <c r="X3264" s="78">
        <v>45710</v>
      </c>
      <c r="Y3264" s="78">
        <v>45747</v>
      </c>
      <c r="Z3264" s="69" t="s">
        <v>1080</v>
      </c>
      <c r="AA3264" s="319">
        <v>49650</v>
      </c>
      <c r="AB3264" s="70">
        <v>48</v>
      </c>
      <c r="AC3264" s="70">
        <v>11</v>
      </c>
      <c r="AD3264" s="78">
        <v>46111</v>
      </c>
      <c r="AE3264" s="115">
        <v>950</v>
      </c>
      <c r="AF3264" s="115"/>
      <c r="AL3264" s="76"/>
      <c r="AM3264" s="76"/>
      <c r="AN3264" s="76"/>
      <c r="AO3264" s="76"/>
      <c r="AP3264" s="76"/>
      <c r="AQ3264" s="76"/>
      <c r="AR3264" s="76"/>
      <c r="AS3264" s="76"/>
      <c r="AT3264" s="76"/>
      <c r="AU3264" s="76"/>
      <c r="AV3264" s="76"/>
      <c r="BA3264" s="76"/>
      <c r="BB3264" s="76"/>
      <c r="CS3264" s="58">
        <f>+AL3264+AT3264</f>
        <v>0</v>
      </c>
      <c r="CT3264" s="76">
        <f>+BA3264+BG3264+BM3264+BS3264+BY3264+CE3264+CK3264+CQ3264</f>
        <v>0</v>
      </c>
      <c r="CU3264" s="76">
        <f>+CS3264-CT3264</f>
        <v>0</v>
      </c>
      <c r="CV3264" s="81">
        <f>+AE3264-AL3264-AT3264</f>
        <v>950</v>
      </c>
    </row>
    <row r="3265" spans="1:100" s="70" customFormat="1">
      <c r="A3265" s="70" t="s">
        <v>972</v>
      </c>
      <c r="B3265" s="71">
        <v>27</v>
      </c>
      <c r="C3265" s="72" t="s">
        <v>402</v>
      </c>
      <c r="D3265" s="72" t="s">
        <v>403</v>
      </c>
      <c r="E3265" s="71"/>
      <c r="F3265" s="71"/>
      <c r="G3265" s="71" t="s">
        <v>256</v>
      </c>
      <c r="H3265" s="71">
        <v>7</v>
      </c>
      <c r="I3265" s="73">
        <v>148.94999999999999</v>
      </c>
      <c r="J3265" s="73">
        <v>66200</v>
      </c>
      <c r="K3265" s="72">
        <v>0</v>
      </c>
      <c r="L3265" s="72" t="s">
        <v>41</v>
      </c>
      <c r="M3265" s="92" t="s">
        <v>14</v>
      </c>
      <c r="N3265" s="139">
        <v>77069854</v>
      </c>
      <c r="O3265" s="70" t="s">
        <v>973</v>
      </c>
      <c r="P3265" s="92" t="s">
        <v>14</v>
      </c>
      <c r="Q3265" s="89"/>
      <c r="S3265" s="70" t="s">
        <v>465</v>
      </c>
      <c r="T3265" s="88" t="s">
        <v>256</v>
      </c>
      <c r="U3265" s="88">
        <v>7</v>
      </c>
      <c r="V3265" s="87">
        <v>148.94999999999999</v>
      </c>
      <c r="W3265" s="87" t="s">
        <v>1017</v>
      </c>
      <c r="X3265" s="78">
        <v>45710</v>
      </c>
      <c r="Y3265" s="78">
        <v>45747</v>
      </c>
      <c r="Z3265" s="69" t="s">
        <v>1080</v>
      </c>
      <c r="AA3265" s="319">
        <v>49650</v>
      </c>
      <c r="AB3265" s="70">
        <v>48</v>
      </c>
      <c r="AC3265" s="70">
        <v>12</v>
      </c>
      <c r="AD3265" s="78">
        <v>46142</v>
      </c>
      <c r="AE3265" s="115">
        <v>950</v>
      </c>
      <c r="AF3265" s="115"/>
      <c r="AL3265" s="76"/>
      <c r="AM3265" s="76"/>
      <c r="AN3265" s="76"/>
      <c r="AO3265" s="76"/>
      <c r="AP3265" s="76"/>
      <c r="AQ3265" s="76"/>
      <c r="AR3265" s="76"/>
      <c r="AS3265" s="76"/>
      <c r="AT3265" s="76"/>
      <c r="AU3265" s="76"/>
      <c r="AV3265" s="76"/>
      <c r="BA3265" s="76"/>
      <c r="BB3265" s="76"/>
      <c r="CS3265" s="58">
        <f>+AL3265+AT3265</f>
        <v>0</v>
      </c>
      <c r="CT3265" s="76">
        <f>+BA3265+BG3265+BM3265+BS3265+BY3265+CE3265+CK3265+CQ3265</f>
        <v>0</v>
      </c>
      <c r="CU3265" s="76">
        <f>+CS3265-CT3265</f>
        <v>0</v>
      </c>
      <c r="CV3265" s="81">
        <f>+AE3265-AL3265-AT3265</f>
        <v>950</v>
      </c>
    </row>
    <row r="3266" spans="1:100" s="70" customFormat="1">
      <c r="A3266" s="70" t="s">
        <v>972</v>
      </c>
      <c r="B3266" s="71">
        <v>27</v>
      </c>
      <c r="C3266" s="72" t="s">
        <v>402</v>
      </c>
      <c r="D3266" s="72" t="s">
        <v>403</v>
      </c>
      <c r="E3266" s="71"/>
      <c r="F3266" s="71"/>
      <c r="G3266" s="71" t="s">
        <v>256</v>
      </c>
      <c r="H3266" s="71">
        <v>7</v>
      </c>
      <c r="I3266" s="73">
        <v>148.94999999999999</v>
      </c>
      <c r="J3266" s="73">
        <v>66200</v>
      </c>
      <c r="K3266" s="72">
        <v>0</v>
      </c>
      <c r="L3266" s="72" t="s">
        <v>41</v>
      </c>
      <c r="M3266" s="92" t="s">
        <v>14</v>
      </c>
      <c r="N3266" s="139">
        <v>77069854</v>
      </c>
      <c r="O3266" s="70" t="s">
        <v>973</v>
      </c>
      <c r="P3266" s="92" t="s">
        <v>14</v>
      </c>
      <c r="Q3266" s="89"/>
      <c r="S3266" s="70" t="s">
        <v>465</v>
      </c>
      <c r="T3266" s="88" t="s">
        <v>256</v>
      </c>
      <c r="U3266" s="88">
        <v>7</v>
      </c>
      <c r="V3266" s="87">
        <v>148.94999999999999</v>
      </c>
      <c r="W3266" s="87" t="s">
        <v>1017</v>
      </c>
      <c r="X3266" s="78">
        <v>45710</v>
      </c>
      <c r="Y3266" s="78">
        <v>45747</v>
      </c>
      <c r="Z3266" s="69" t="s">
        <v>1080</v>
      </c>
      <c r="AA3266" s="319">
        <v>49650</v>
      </c>
      <c r="AB3266" s="70">
        <v>48</v>
      </c>
      <c r="AC3266" s="70">
        <v>13</v>
      </c>
      <c r="AD3266" s="78">
        <v>46172</v>
      </c>
      <c r="AE3266" s="115">
        <v>950</v>
      </c>
      <c r="AF3266" s="115"/>
      <c r="AL3266" s="76"/>
      <c r="AM3266" s="76"/>
      <c r="AN3266" s="76"/>
      <c r="AO3266" s="76"/>
      <c r="AP3266" s="76"/>
      <c r="AQ3266" s="76"/>
      <c r="AR3266" s="76"/>
      <c r="AS3266" s="76"/>
      <c r="AT3266" s="76"/>
      <c r="AU3266" s="76"/>
      <c r="AV3266" s="76"/>
      <c r="BA3266" s="76"/>
      <c r="BB3266" s="76"/>
      <c r="CS3266" s="58">
        <f>+AL3266+AT3266</f>
        <v>0</v>
      </c>
      <c r="CT3266" s="76">
        <f>+BA3266+BG3266+BM3266+BS3266+BY3266+CE3266+CK3266+CQ3266</f>
        <v>0</v>
      </c>
      <c r="CU3266" s="76">
        <f>+CS3266-CT3266</f>
        <v>0</v>
      </c>
      <c r="CV3266" s="81">
        <f>+AE3266-AL3266-AT3266</f>
        <v>950</v>
      </c>
    </row>
    <row r="3267" spans="1:100" s="70" customFormat="1">
      <c r="A3267" s="70" t="s">
        <v>972</v>
      </c>
      <c r="B3267" s="71">
        <v>27</v>
      </c>
      <c r="C3267" s="72" t="s">
        <v>402</v>
      </c>
      <c r="D3267" s="72" t="s">
        <v>403</v>
      </c>
      <c r="E3267" s="71"/>
      <c r="F3267" s="71"/>
      <c r="G3267" s="71" t="s">
        <v>256</v>
      </c>
      <c r="H3267" s="71">
        <v>7</v>
      </c>
      <c r="I3267" s="73">
        <v>148.94999999999999</v>
      </c>
      <c r="J3267" s="73">
        <v>66200</v>
      </c>
      <c r="K3267" s="72">
        <v>0</v>
      </c>
      <c r="L3267" s="72" t="s">
        <v>41</v>
      </c>
      <c r="M3267" s="92" t="s">
        <v>14</v>
      </c>
      <c r="N3267" s="139">
        <v>77069854</v>
      </c>
      <c r="O3267" s="70" t="s">
        <v>973</v>
      </c>
      <c r="P3267" s="92" t="s">
        <v>14</v>
      </c>
      <c r="Q3267" s="89"/>
      <c r="S3267" s="70" t="s">
        <v>465</v>
      </c>
      <c r="T3267" s="88" t="s">
        <v>256</v>
      </c>
      <c r="U3267" s="88">
        <v>7</v>
      </c>
      <c r="V3267" s="87">
        <v>148.94999999999999</v>
      </c>
      <c r="W3267" s="87" t="s">
        <v>1017</v>
      </c>
      <c r="X3267" s="78">
        <v>45710</v>
      </c>
      <c r="Y3267" s="78">
        <v>45747</v>
      </c>
      <c r="Z3267" s="69" t="s">
        <v>1080</v>
      </c>
      <c r="AA3267" s="319">
        <v>49650</v>
      </c>
      <c r="AB3267" s="70">
        <v>48</v>
      </c>
      <c r="AC3267" s="70">
        <v>14</v>
      </c>
      <c r="AD3267" s="78">
        <v>46203</v>
      </c>
      <c r="AE3267" s="115">
        <v>950</v>
      </c>
      <c r="AF3267" s="115"/>
      <c r="AL3267" s="76"/>
      <c r="AM3267" s="76"/>
      <c r="AN3267" s="76"/>
      <c r="AO3267" s="76"/>
      <c r="AP3267" s="76"/>
      <c r="AQ3267" s="76"/>
      <c r="AR3267" s="76"/>
      <c r="AS3267" s="76"/>
      <c r="AT3267" s="76"/>
      <c r="AU3267" s="76"/>
      <c r="AV3267" s="76"/>
      <c r="BA3267" s="76"/>
      <c r="BB3267" s="76"/>
      <c r="CS3267" s="58">
        <f>+AL3267+AT3267</f>
        <v>0</v>
      </c>
      <c r="CT3267" s="76">
        <f>+BA3267+BG3267+BM3267+BS3267+BY3267+CE3267+CK3267+CQ3267</f>
        <v>0</v>
      </c>
      <c r="CU3267" s="76">
        <f>+CS3267-CT3267</f>
        <v>0</v>
      </c>
      <c r="CV3267" s="81">
        <f>+AE3267-AL3267-AT3267</f>
        <v>950</v>
      </c>
    </row>
    <row r="3268" spans="1:100" s="70" customFormat="1">
      <c r="A3268" s="70" t="s">
        <v>972</v>
      </c>
      <c r="B3268" s="71">
        <v>27</v>
      </c>
      <c r="C3268" s="72" t="s">
        <v>402</v>
      </c>
      <c r="D3268" s="72" t="s">
        <v>403</v>
      </c>
      <c r="E3268" s="71"/>
      <c r="F3268" s="71"/>
      <c r="G3268" s="71" t="s">
        <v>256</v>
      </c>
      <c r="H3268" s="71">
        <v>7</v>
      </c>
      <c r="I3268" s="73">
        <v>148.94999999999999</v>
      </c>
      <c r="J3268" s="73">
        <v>66200</v>
      </c>
      <c r="K3268" s="72">
        <v>0</v>
      </c>
      <c r="L3268" s="72" t="s">
        <v>41</v>
      </c>
      <c r="M3268" s="92" t="s">
        <v>14</v>
      </c>
      <c r="N3268" s="139">
        <v>77069854</v>
      </c>
      <c r="O3268" s="70" t="s">
        <v>973</v>
      </c>
      <c r="P3268" s="92" t="s">
        <v>14</v>
      </c>
      <c r="Q3268" s="89"/>
      <c r="S3268" s="70" t="s">
        <v>465</v>
      </c>
      <c r="T3268" s="88" t="s">
        <v>256</v>
      </c>
      <c r="U3268" s="88">
        <v>7</v>
      </c>
      <c r="V3268" s="87">
        <v>148.94999999999999</v>
      </c>
      <c r="W3268" s="87" t="s">
        <v>1017</v>
      </c>
      <c r="X3268" s="78">
        <v>45710</v>
      </c>
      <c r="Y3268" s="78">
        <v>45747</v>
      </c>
      <c r="Z3268" s="69" t="s">
        <v>1080</v>
      </c>
      <c r="AA3268" s="319">
        <v>49650</v>
      </c>
      <c r="AB3268" s="70">
        <v>48</v>
      </c>
      <c r="AC3268" s="70">
        <v>15</v>
      </c>
      <c r="AD3268" s="78">
        <v>46233</v>
      </c>
      <c r="AE3268" s="115">
        <v>950</v>
      </c>
      <c r="AF3268" s="115"/>
      <c r="AL3268" s="76"/>
      <c r="AM3268" s="76"/>
      <c r="AN3268" s="76"/>
      <c r="AO3268" s="76"/>
      <c r="AP3268" s="76"/>
      <c r="AQ3268" s="76"/>
      <c r="AR3268" s="76"/>
      <c r="AS3268" s="76"/>
      <c r="AT3268" s="76"/>
      <c r="AU3268" s="76"/>
      <c r="AV3268" s="76"/>
      <c r="BA3268" s="76"/>
      <c r="BB3268" s="76"/>
      <c r="CS3268" s="58">
        <f>+AL3268+AT3268</f>
        <v>0</v>
      </c>
      <c r="CT3268" s="76">
        <f>+BA3268+BG3268+BM3268+BS3268+BY3268+CE3268+CK3268+CQ3268</f>
        <v>0</v>
      </c>
      <c r="CU3268" s="76">
        <f>+CS3268-CT3268</f>
        <v>0</v>
      </c>
      <c r="CV3268" s="81">
        <f>+AE3268-AL3268-AT3268</f>
        <v>950</v>
      </c>
    </row>
    <row r="3269" spans="1:100" s="70" customFormat="1">
      <c r="A3269" s="70" t="s">
        <v>972</v>
      </c>
      <c r="B3269" s="71">
        <v>27</v>
      </c>
      <c r="C3269" s="72" t="s">
        <v>402</v>
      </c>
      <c r="D3269" s="72" t="s">
        <v>403</v>
      </c>
      <c r="E3269" s="71"/>
      <c r="F3269" s="71"/>
      <c r="G3269" s="71" t="s">
        <v>256</v>
      </c>
      <c r="H3269" s="71">
        <v>7</v>
      </c>
      <c r="I3269" s="73">
        <v>148.94999999999999</v>
      </c>
      <c r="J3269" s="73">
        <v>66200</v>
      </c>
      <c r="K3269" s="72">
        <v>0</v>
      </c>
      <c r="L3269" s="72" t="s">
        <v>41</v>
      </c>
      <c r="M3269" s="92" t="s">
        <v>14</v>
      </c>
      <c r="N3269" s="139">
        <v>77069854</v>
      </c>
      <c r="O3269" s="70" t="s">
        <v>973</v>
      </c>
      <c r="P3269" s="92" t="s">
        <v>14</v>
      </c>
      <c r="Q3269" s="89"/>
      <c r="S3269" s="70" t="s">
        <v>465</v>
      </c>
      <c r="T3269" s="88" t="s">
        <v>256</v>
      </c>
      <c r="U3269" s="88">
        <v>7</v>
      </c>
      <c r="V3269" s="87">
        <v>148.94999999999999</v>
      </c>
      <c r="W3269" s="87" t="s">
        <v>1017</v>
      </c>
      <c r="X3269" s="78">
        <v>45710</v>
      </c>
      <c r="Y3269" s="78">
        <v>45747</v>
      </c>
      <c r="Z3269" s="69" t="s">
        <v>1080</v>
      </c>
      <c r="AA3269" s="319">
        <v>49650</v>
      </c>
      <c r="AB3269" s="70">
        <v>48</v>
      </c>
      <c r="AC3269" s="70">
        <v>16</v>
      </c>
      <c r="AD3269" s="78">
        <v>46264</v>
      </c>
      <c r="AE3269" s="115">
        <v>950</v>
      </c>
      <c r="AF3269" s="115"/>
      <c r="AL3269" s="76"/>
      <c r="AM3269" s="76"/>
      <c r="AN3269" s="76"/>
      <c r="AO3269" s="76"/>
      <c r="AP3269" s="76"/>
      <c r="AQ3269" s="76"/>
      <c r="AR3269" s="76"/>
      <c r="AS3269" s="76"/>
      <c r="AT3269" s="76"/>
      <c r="AU3269" s="76"/>
      <c r="AV3269" s="76"/>
      <c r="BA3269" s="76"/>
      <c r="BB3269" s="76"/>
      <c r="CS3269" s="58">
        <f>+AL3269+AT3269</f>
        <v>0</v>
      </c>
      <c r="CT3269" s="76">
        <f>+BA3269+BG3269+BM3269+BS3269+BY3269+CE3269+CK3269+CQ3269</f>
        <v>0</v>
      </c>
      <c r="CU3269" s="76">
        <f>+CS3269-CT3269</f>
        <v>0</v>
      </c>
      <c r="CV3269" s="81">
        <f>+AE3269-AL3269-AT3269</f>
        <v>950</v>
      </c>
    </row>
    <row r="3270" spans="1:100" s="70" customFormat="1">
      <c r="A3270" s="70" t="s">
        <v>972</v>
      </c>
      <c r="B3270" s="71">
        <v>27</v>
      </c>
      <c r="C3270" s="72" t="s">
        <v>402</v>
      </c>
      <c r="D3270" s="72" t="s">
        <v>403</v>
      </c>
      <c r="E3270" s="71"/>
      <c r="F3270" s="71"/>
      <c r="G3270" s="71" t="s">
        <v>256</v>
      </c>
      <c r="H3270" s="71">
        <v>7</v>
      </c>
      <c r="I3270" s="73">
        <v>148.94999999999999</v>
      </c>
      <c r="J3270" s="73">
        <v>66200</v>
      </c>
      <c r="K3270" s="72">
        <v>0</v>
      </c>
      <c r="L3270" s="72" t="s">
        <v>41</v>
      </c>
      <c r="M3270" s="92" t="s">
        <v>14</v>
      </c>
      <c r="N3270" s="139">
        <v>77069854</v>
      </c>
      <c r="O3270" s="70" t="s">
        <v>973</v>
      </c>
      <c r="P3270" s="92" t="s">
        <v>14</v>
      </c>
      <c r="Q3270" s="89"/>
      <c r="S3270" s="70" t="s">
        <v>465</v>
      </c>
      <c r="T3270" s="88" t="s">
        <v>256</v>
      </c>
      <c r="U3270" s="88">
        <v>7</v>
      </c>
      <c r="V3270" s="87">
        <v>148.94999999999999</v>
      </c>
      <c r="W3270" s="87" t="s">
        <v>1017</v>
      </c>
      <c r="X3270" s="78">
        <v>45710</v>
      </c>
      <c r="Y3270" s="78">
        <v>45747</v>
      </c>
      <c r="Z3270" s="69" t="s">
        <v>1080</v>
      </c>
      <c r="AA3270" s="319">
        <v>49650</v>
      </c>
      <c r="AB3270" s="70">
        <v>48</v>
      </c>
      <c r="AC3270" s="70">
        <v>17</v>
      </c>
      <c r="AD3270" s="78">
        <v>46295</v>
      </c>
      <c r="AE3270" s="115">
        <v>950</v>
      </c>
      <c r="AF3270" s="115"/>
      <c r="AL3270" s="76"/>
      <c r="AM3270" s="76"/>
      <c r="AN3270" s="76"/>
      <c r="AO3270" s="76"/>
      <c r="AP3270" s="76"/>
      <c r="AQ3270" s="76"/>
      <c r="AR3270" s="76"/>
      <c r="AS3270" s="76"/>
      <c r="AT3270" s="76"/>
      <c r="AU3270" s="76"/>
      <c r="AV3270" s="76"/>
      <c r="BA3270" s="76"/>
      <c r="BB3270" s="76"/>
      <c r="CS3270" s="58">
        <f>+AL3270+AT3270</f>
        <v>0</v>
      </c>
      <c r="CT3270" s="76">
        <f>+BA3270+BG3270+BM3270+BS3270+BY3270+CE3270+CK3270+CQ3270</f>
        <v>0</v>
      </c>
      <c r="CU3270" s="76">
        <f>+CS3270-CT3270</f>
        <v>0</v>
      </c>
      <c r="CV3270" s="81">
        <f>+AE3270-AL3270-AT3270</f>
        <v>950</v>
      </c>
    </row>
    <row r="3271" spans="1:100" s="70" customFormat="1">
      <c r="A3271" s="70" t="s">
        <v>972</v>
      </c>
      <c r="B3271" s="71">
        <v>27</v>
      </c>
      <c r="C3271" s="72" t="s">
        <v>402</v>
      </c>
      <c r="D3271" s="72" t="s">
        <v>403</v>
      </c>
      <c r="E3271" s="71"/>
      <c r="F3271" s="71"/>
      <c r="G3271" s="71" t="s">
        <v>256</v>
      </c>
      <c r="H3271" s="71">
        <v>7</v>
      </c>
      <c r="I3271" s="73">
        <v>148.94999999999999</v>
      </c>
      <c r="J3271" s="73">
        <v>66200</v>
      </c>
      <c r="K3271" s="72">
        <v>0</v>
      </c>
      <c r="L3271" s="72" t="s">
        <v>41</v>
      </c>
      <c r="M3271" s="92" t="s">
        <v>14</v>
      </c>
      <c r="N3271" s="139">
        <v>77069854</v>
      </c>
      <c r="O3271" s="70" t="s">
        <v>973</v>
      </c>
      <c r="P3271" s="92" t="s">
        <v>14</v>
      </c>
      <c r="Q3271" s="89"/>
      <c r="S3271" s="70" t="s">
        <v>465</v>
      </c>
      <c r="T3271" s="88" t="s">
        <v>256</v>
      </c>
      <c r="U3271" s="88">
        <v>7</v>
      </c>
      <c r="V3271" s="87">
        <v>148.94999999999999</v>
      </c>
      <c r="W3271" s="87" t="s">
        <v>1017</v>
      </c>
      <c r="X3271" s="78">
        <v>45710</v>
      </c>
      <c r="Y3271" s="78">
        <v>45747</v>
      </c>
      <c r="Z3271" s="69" t="s">
        <v>1080</v>
      </c>
      <c r="AA3271" s="319">
        <v>49650</v>
      </c>
      <c r="AB3271" s="70">
        <v>48</v>
      </c>
      <c r="AC3271" s="70">
        <v>18</v>
      </c>
      <c r="AD3271" s="78">
        <v>46325</v>
      </c>
      <c r="AE3271" s="115">
        <v>950</v>
      </c>
      <c r="AF3271" s="115"/>
      <c r="AL3271" s="76"/>
      <c r="AM3271" s="76"/>
      <c r="AN3271" s="76"/>
      <c r="AO3271" s="76"/>
      <c r="AP3271" s="76"/>
      <c r="AQ3271" s="76"/>
      <c r="AR3271" s="76"/>
      <c r="AS3271" s="76"/>
      <c r="AT3271" s="76"/>
      <c r="AU3271" s="76"/>
      <c r="AV3271" s="76"/>
      <c r="BA3271" s="76"/>
      <c r="BB3271" s="76"/>
      <c r="CS3271" s="58">
        <f>+AL3271+AT3271</f>
        <v>0</v>
      </c>
      <c r="CT3271" s="76">
        <f>+BA3271+BG3271+BM3271+BS3271+BY3271+CE3271+CK3271+CQ3271</f>
        <v>0</v>
      </c>
      <c r="CU3271" s="76">
        <f>+CS3271-CT3271</f>
        <v>0</v>
      </c>
      <c r="CV3271" s="81">
        <f>+AE3271-AL3271-AT3271</f>
        <v>950</v>
      </c>
    </row>
    <row r="3272" spans="1:100" s="70" customFormat="1">
      <c r="A3272" s="70" t="s">
        <v>972</v>
      </c>
      <c r="B3272" s="71">
        <v>27</v>
      </c>
      <c r="C3272" s="72" t="s">
        <v>402</v>
      </c>
      <c r="D3272" s="72" t="s">
        <v>403</v>
      </c>
      <c r="E3272" s="71"/>
      <c r="F3272" s="71"/>
      <c r="G3272" s="71" t="s">
        <v>256</v>
      </c>
      <c r="H3272" s="71">
        <v>7</v>
      </c>
      <c r="I3272" s="73">
        <v>148.94999999999999</v>
      </c>
      <c r="J3272" s="73">
        <v>66200</v>
      </c>
      <c r="K3272" s="72">
        <v>0</v>
      </c>
      <c r="L3272" s="72" t="s">
        <v>41</v>
      </c>
      <c r="M3272" s="92" t="s">
        <v>14</v>
      </c>
      <c r="N3272" s="139">
        <v>77069854</v>
      </c>
      <c r="O3272" s="70" t="s">
        <v>973</v>
      </c>
      <c r="P3272" s="92" t="s">
        <v>14</v>
      </c>
      <c r="Q3272" s="89"/>
      <c r="S3272" s="70" t="s">
        <v>465</v>
      </c>
      <c r="T3272" s="88" t="s">
        <v>256</v>
      </c>
      <c r="U3272" s="88">
        <v>7</v>
      </c>
      <c r="V3272" s="87">
        <v>148.94999999999999</v>
      </c>
      <c r="W3272" s="87" t="s">
        <v>1017</v>
      </c>
      <c r="X3272" s="78">
        <v>45710</v>
      </c>
      <c r="Y3272" s="78">
        <v>45747</v>
      </c>
      <c r="Z3272" s="69" t="s">
        <v>1080</v>
      </c>
      <c r="AA3272" s="319">
        <v>49650</v>
      </c>
      <c r="AB3272" s="70">
        <v>48</v>
      </c>
      <c r="AC3272" s="70">
        <v>19</v>
      </c>
      <c r="AD3272" s="78">
        <v>46356</v>
      </c>
      <c r="AE3272" s="115">
        <v>950</v>
      </c>
      <c r="AF3272" s="115"/>
      <c r="AL3272" s="76"/>
      <c r="AM3272" s="76"/>
      <c r="AN3272" s="76"/>
      <c r="AO3272" s="76"/>
      <c r="AP3272" s="76"/>
      <c r="AQ3272" s="76"/>
      <c r="AR3272" s="76"/>
      <c r="AS3272" s="76"/>
      <c r="AT3272" s="76"/>
      <c r="AU3272" s="76"/>
      <c r="AV3272" s="76"/>
      <c r="BA3272" s="76"/>
      <c r="BB3272" s="76"/>
      <c r="CS3272" s="58">
        <f>+AL3272+AT3272</f>
        <v>0</v>
      </c>
      <c r="CT3272" s="76">
        <f>+BA3272+BG3272+BM3272+BS3272+BY3272+CE3272+CK3272+CQ3272</f>
        <v>0</v>
      </c>
      <c r="CU3272" s="76">
        <f>+CS3272-CT3272</f>
        <v>0</v>
      </c>
      <c r="CV3272" s="81">
        <f>+AE3272-AL3272-AT3272</f>
        <v>950</v>
      </c>
    </row>
    <row r="3273" spans="1:100" s="70" customFormat="1">
      <c r="A3273" s="70" t="s">
        <v>972</v>
      </c>
      <c r="B3273" s="71">
        <v>27</v>
      </c>
      <c r="C3273" s="72" t="s">
        <v>402</v>
      </c>
      <c r="D3273" s="72" t="s">
        <v>403</v>
      </c>
      <c r="E3273" s="71"/>
      <c r="F3273" s="71"/>
      <c r="G3273" s="71" t="s">
        <v>256</v>
      </c>
      <c r="H3273" s="71">
        <v>7</v>
      </c>
      <c r="I3273" s="73">
        <v>148.94999999999999</v>
      </c>
      <c r="J3273" s="73">
        <v>66200</v>
      </c>
      <c r="K3273" s="72">
        <v>0</v>
      </c>
      <c r="L3273" s="72" t="s">
        <v>41</v>
      </c>
      <c r="M3273" s="92" t="s">
        <v>14</v>
      </c>
      <c r="N3273" s="139">
        <v>77069854</v>
      </c>
      <c r="O3273" s="70" t="s">
        <v>973</v>
      </c>
      <c r="P3273" s="92" t="s">
        <v>14</v>
      </c>
      <c r="Q3273" s="89"/>
      <c r="S3273" s="70" t="s">
        <v>465</v>
      </c>
      <c r="T3273" s="88" t="s">
        <v>256</v>
      </c>
      <c r="U3273" s="88">
        <v>7</v>
      </c>
      <c r="V3273" s="87">
        <v>148.94999999999999</v>
      </c>
      <c r="W3273" s="87" t="s">
        <v>1017</v>
      </c>
      <c r="X3273" s="78">
        <v>45710</v>
      </c>
      <c r="Y3273" s="78">
        <v>45747</v>
      </c>
      <c r="Z3273" s="69" t="s">
        <v>1080</v>
      </c>
      <c r="AA3273" s="319">
        <v>49650</v>
      </c>
      <c r="AB3273" s="70">
        <v>48</v>
      </c>
      <c r="AC3273" s="70">
        <v>20</v>
      </c>
      <c r="AD3273" s="78">
        <v>46386</v>
      </c>
      <c r="AE3273" s="115">
        <v>950</v>
      </c>
      <c r="AF3273" s="115"/>
      <c r="AL3273" s="76"/>
      <c r="AM3273" s="76"/>
      <c r="AN3273" s="76"/>
      <c r="AO3273" s="76"/>
      <c r="AP3273" s="76"/>
      <c r="AQ3273" s="76"/>
      <c r="AR3273" s="76"/>
      <c r="AS3273" s="76"/>
      <c r="AT3273" s="76"/>
      <c r="AU3273" s="76"/>
      <c r="AV3273" s="76"/>
      <c r="BA3273" s="76"/>
      <c r="BB3273" s="76"/>
      <c r="CS3273" s="58">
        <f>+AL3273+AT3273</f>
        <v>0</v>
      </c>
      <c r="CT3273" s="76">
        <f>+BA3273+BG3273+BM3273+BS3273+BY3273+CE3273+CK3273+CQ3273</f>
        <v>0</v>
      </c>
      <c r="CU3273" s="76">
        <f>+CS3273-CT3273</f>
        <v>0</v>
      </c>
      <c r="CV3273" s="81">
        <f>+AE3273-AL3273-AT3273</f>
        <v>950</v>
      </c>
    </row>
    <row r="3274" spans="1:100" s="70" customFormat="1">
      <c r="A3274" s="70" t="s">
        <v>972</v>
      </c>
      <c r="B3274" s="71">
        <v>27</v>
      </c>
      <c r="C3274" s="72" t="s">
        <v>402</v>
      </c>
      <c r="D3274" s="72" t="s">
        <v>403</v>
      </c>
      <c r="E3274" s="71"/>
      <c r="F3274" s="71"/>
      <c r="G3274" s="71" t="s">
        <v>256</v>
      </c>
      <c r="H3274" s="71">
        <v>7</v>
      </c>
      <c r="I3274" s="73">
        <v>148.94999999999999</v>
      </c>
      <c r="J3274" s="73">
        <v>66200</v>
      </c>
      <c r="K3274" s="72">
        <v>0</v>
      </c>
      <c r="L3274" s="72" t="s">
        <v>41</v>
      </c>
      <c r="M3274" s="92" t="s">
        <v>14</v>
      </c>
      <c r="N3274" s="139">
        <v>77069854</v>
      </c>
      <c r="O3274" s="70" t="s">
        <v>973</v>
      </c>
      <c r="P3274" s="92" t="s">
        <v>14</v>
      </c>
      <c r="Q3274" s="89"/>
      <c r="S3274" s="70" t="s">
        <v>465</v>
      </c>
      <c r="T3274" s="88" t="s">
        <v>256</v>
      </c>
      <c r="U3274" s="88">
        <v>7</v>
      </c>
      <c r="V3274" s="87">
        <v>148.94999999999999</v>
      </c>
      <c r="W3274" s="87" t="s">
        <v>1017</v>
      </c>
      <c r="X3274" s="78">
        <v>45710</v>
      </c>
      <c r="Y3274" s="78">
        <v>45747</v>
      </c>
      <c r="Z3274" s="69" t="s">
        <v>1080</v>
      </c>
      <c r="AA3274" s="319">
        <v>49650</v>
      </c>
      <c r="AB3274" s="70">
        <v>48</v>
      </c>
      <c r="AC3274" s="70">
        <v>21</v>
      </c>
      <c r="AD3274" s="78">
        <v>46417</v>
      </c>
      <c r="AE3274" s="115">
        <v>950</v>
      </c>
      <c r="AF3274" s="115"/>
      <c r="AL3274" s="76"/>
      <c r="AM3274" s="76"/>
      <c r="AN3274" s="76"/>
      <c r="AO3274" s="76"/>
      <c r="AP3274" s="76"/>
      <c r="AQ3274" s="76"/>
      <c r="AR3274" s="76"/>
      <c r="AS3274" s="76"/>
      <c r="AT3274" s="76"/>
      <c r="AU3274" s="76"/>
      <c r="AV3274" s="76"/>
      <c r="BA3274" s="76"/>
      <c r="BB3274" s="76"/>
      <c r="CS3274" s="58">
        <f>+AL3274+AT3274</f>
        <v>0</v>
      </c>
      <c r="CT3274" s="76">
        <f>+BA3274+BG3274+BM3274+BS3274+BY3274+CE3274+CK3274+CQ3274</f>
        <v>0</v>
      </c>
      <c r="CU3274" s="76">
        <f>+CS3274-CT3274</f>
        <v>0</v>
      </c>
      <c r="CV3274" s="81">
        <f>+AE3274-AL3274-AT3274</f>
        <v>950</v>
      </c>
    </row>
    <row r="3275" spans="1:100" s="70" customFormat="1">
      <c r="A3275" s="70" t="s">
        <v>972</v>
      </c>
      <c r="B3275" s="71">
        <v>27</v>
      </c>
      <c r="C3275" s="72" t="s">
        <v>402</v>
      </c>
      <c r="D3275" s="72" t="s">
        <v>403</v>
      </c>
      <c r="E3275" s="71"/>
      <c r="F3275" s="71"/>
      <c r="G3275" s="71" t="s">
        <v>256</v>
      </c>
      <c r="H3275" s="71">
        <v>7</v>
      </c>
      <c r="I3275" s="73">
        <v>148.94999999999999</v>
      </c>
      <c r="J3275" s="73">
        <v>66200</v>
      </c>
      <c r="K3275" s="72">
        <v>0</v>
      </c>
      <c r="L3275" s="72" t="s">
        <v>41</v>
      </c>
      <c r="M3275" s="92" t="s">
        <v>14</v>
      </c>
      <c r="N3275" s="139">
        <v>77069854</v>
      </c>
      <c r="O3275" s="70" t="s">
        <v>973</v>
      </c>
      <c r="P3275" s="92" t="s">
        <v>14</v>
      </c>
      <c r="Q3275" s="89"/>
      <c r="S3275" s="70" t="s">
        <v>465</v>
      </c>
      <c r="T3275" s="88" t="s">
        <v>256</v>
      </c>
      <c r="U3275" s="88">
        <v>7</v>
      </c>
      <c r="V3275" s="87">
        <v>148.94999999999999</v>
      </c>
      <c r="W3275" s="87" t="s">
        <v>1017</v>
      </c>
      <c r="X3275" s="78">
        <v>45710</v>
      </c>
      <c r="Y3275" s="78">
        <v>45747</v>
      </c>
      <c r="Z3275" s="69" t="s">
        <v>1080</v>
      </c>
      <c r="AA3275" s="319">
        <v>49650</v>
      </c>
      <c r="AB3275" s="70">
        <v>48</v>
      </c>
      <c r="AC3275" s="70">
        <v>22</v>
      </c>
      <c r="AD3275" s="78">
        <v>46446</v>
      </c>
      <c r="AE3275" s="115">
        <v>950</v>
      </c>
      <c r="AF3275" s="115"/>
      <c r="AL3275" s="76"/>
      <c r="AM3275" s="76"/>
      <c r="AN3275" s="76"/>
      <c r="AO3275" s="76"/>
      <c r="AP3275" s="76"/>
      <c r="AQ3275" s="76"/>
      <c r="AR3275" s="76"/>
      <c r="AS3275" s="76"/>
      <c r="AT3275" s="76"/>
      <c r="AU3275" s="76"/>
      <c r="AV3275" s="76"/>
      <c r="BA3275" s="76"/>
      <c r="BB3275" s="76"/>
      <c r="CS3275" s="58">
        <f>+AL3275+AT3275</f>
        <v>0</v>
      </c>
      <c r="CT3275" s="76">
        <f>+BA3275+BG3275+BM3275+BS3275+BY3275+CE3275+CK3275+CQ3275</f>
        <v>0</v>
      </c>
      <c r="CU3275" s="76">
        <f>+CS3275-CT3275</f>
        <v>0</v>
      </c>
      <c r="CV3275" s="81">
        <f>+AE3275-AL3275-AT3275</f>
        <v>950</v>
      </c>
    </row>
    <row r="3276" spans="1:100" s="70" customFormat="1">
      <c r="A3276" s="70" t="s">
        <v>972</v>
      </c>
      <c r="B3276" s="71">
        <v>27</v>
      </c>
      <c r="C3276" s="72" t="s">
        <v>402</v>
      </c>
      <c r="D3276" s="72" t="s">
        <v>403</v>
      </c>
      <c r="E3276" s="71"/>
      <c r="F3276" s="71"/>
      <c r="G3276" s="71" t="s">
        <v>256</v>
      </c>
      <c r="H3276" s="71">
        <v>7</v>
      </c>
      <c r="I3276" s="73">
        <v>148.94999999999999</v>
      </c>
      <c r="J3276" s="73">
        <v>66200</v>
      </c>
      <c r="K3276" s="72">
        <v>0</v>
      </c>
      <c r="L3276" s="72" t="s">
        <v>41</v>
      </c>
      <c r="M3276" s="92" t="s">
        <v>14</v>
      </c>
      <c r="N3276" s="139">
        <v>77069854</v>
      </c>
      <c r="O3276" s="70" t="s">
        <v>973</v>
      </c>
      <c r="P3276" s="92" t="s">
        <v>14</v>
      </c>
      <c r="Q3276" s="89"/>
      <c r="S3276" s="70" t="s">
        <v>465</v>
      </c>
      <c r="T3276" s="88" t="s">
        <v>256</v>
      </c>
      <c r="U3276" s="88">
        <v>7</v>
      </c>
      <c r="V3276" s="87">
        <v>148.94999999999999</v>
      </c>
      <c r="W3276" s="87" t="s">
        <v>1017</v>
      </c>
      <c r="X3276" s="78">
        <v>45710</v>
      </c>
      <c r="Y3276" s="78">
        <v>45747</v>
      </c>
      <c r="Z3276" s="69" t="s">
        <v>1080</v>
      </c>
      <c r="AA3276" s="319">
        <v>49650</v>
      </c>
      <c r="AB3276" s="70">
        <v>48</v>
      </c>
      <c r="AC3276" s="70">
        <v>23</v>
      </c>
      <c r="AD3276" s="78">
        <v>46476</v>
      </c>
      <c r="AE3276" s="115">
        <v>950</v>
      </c>
      <c r="AF3276" s="115"/>
      <c r="AL3276" s="76"/>
      <c r="AM3276" s="76"/>
      <c r="AN3276" s="76"/>
      <c r="AO3276" s="76"/>
      <c r="AP3276" s="76"/>
      <c r="AQ3276" s="76"/>
      <c r="AR3276" s="76"/>
      <c r="AS3276" s="76"/>
      <c r="AT3276" s="76"/>
      <c r="AU3276" s="76"/>
      <c r="AV3276" s="76"/>
      <c r="BA3276" s="76"/>
      <c r="BB3276" s="76"/>
      <c r="CS3276" s="58">
        <f>+AL3276+AT3276</f>
        <v>0</v>
      </c>
      <c r="CT3276" s="76">
        <f>+BA3276+BG3276+BM3276+BS3276+BY3276+CE3276+CK3276+CQ3276</f>
        <v>0</v>
      </c>
      <c r="CU3276" s="76">
        <f>+CS3276-CT3276</f>
        <v>0</v>
      </c>
      <c r="CV3276" s="81">
        <f>+AE3276-AL3276-AT3276</f>
        <v>950</v>
      </c>
    </row>
    <row r="3277" spans="1:100" s="70" customFormat="1">
      <c r="A3277" s="70" t="s">
        <v>972</v>
      </c>
      <c r="B3277" s="71">
        <v>27</v>
      </c>
      <c r="C3277" s="72" t="s">
        <v>402</v>
      </c>
      <c r="D3277" s="72" t="s">
        <v>403</v>
      </c>
      <c r="E3277" s="71"/>
      <c r="F3277" s="71"/>
      <c r="G3277" s="71" t="s">
        <v>256</v>
      </c>
      <c r="H3277" s="71">
        <v>7</v>
      </c>
      <c r="I3277" s="73">
        <v>148.94999999999999</v>
      </c>
      <c r="J3277" s="73">
        <v>66200</v>
      </c>
      <c r="K3277" s="72">
        <v>0</v>
      </c>
      <c r="L3277" s="72" t="s">
        <v>41</v>
      </c>
      <c r="M3277" s="92" t="s">
        <v>14</v>
      </c>
      <c r="N3277" s="139">
        <v>77069854</v>
      </c>
      <c r="O3277" s="70" t="s">
        <v>973</v>
      </c>
      <c r="P3277" s="92" t="s">
        <v>14</v>
      </c>
      <c r="Q3277" s="89"/>
      <c r="S3277" s="70" t="s">
        <v>465</v>
      </c>
      <c r="T3277" s="88" t="s">
        <v>256</v>
      </c>
      <c r="U3277" s="88">
        <v>7</v>
      </c>
      <c r="V3277" s="87">
        <v>148.94999999999999</v>
      </c>
      <c r="W3277" s="87" t="s">
        <v>1017</v>
      </c>
      <c r="X3277" s="78">
        <v>45710</v>
      </c>
      <c r="Y3277" s="78">
        <v>45747</v>
      </c>
      <c r="Z3277" s="69" t="s">
        <v>1080</v>
      </c>
      <c r="AA3277" s="319">
        <v>49650</v>
      </c>
      <c r="AB3277" s="70">
        <v>48</v>
      </c>
      <c r="AC3277" s="70">
        <v>24</v>
      </c>
      <c r="AD3277" s="78">
        <v>46507</v>
      </c>
      <c r="AE3277" s="115">
        <v>950</v>
      </c>
      <c r="AF3277" s="115"/>
      <c r="AL3277" s="76"/>
      <c r="AM3277" s="76"/>
      <c r="AN3277" s="76"/>
      <c r="AO3277" s="76"/>
      <c r="AP3277" s="76"/>
      <c r="AQ3277" s="76"/>
      <c r="AR3277" s="76"/>
      <c r="AS3277" s="76"/>
      <c r="AT3277" s="76"/>
      <c r="AU3277" s="76"/>
      <c r="AV3277" s="76"/>
      <c r="BA3277" s="76"/>
      <c r="BB3277" s="76"/>
      <c r="CS3277" s="58">
        <f>+AL3277+AT3277</f>
        <v>0</v>
      </c>
      <c r="CT3277" s="76">
        <f>+BA3277+BG3277+BM3277+BS3277+BY3277+CE3277+CK3277+CQ3277</f>
        <v>0</v>
      </c>
      <c r="CU3277" s="76">
        <f>+CS3277-CT3277</f>
        <v>0</v>
      </c>
      <c r="CV3277" s="81">
        <f>+AE3277-AL3277-AT3277</f>
        <v>950</v>
      </c>
    </row>
    <row r="3278" spans="1:100" s="70" customFormat="1">
      <c r="A3278" s="70" t="s">
        <v>972</v>
      </c>
      <c r="B3278" s="71">
        <v>27</v>
      </c>
      <c r="C3278" s="72" t="s">
        <v>402</v>
      </c>
      <c r="D3278" s="72" t="s">
        <v>403</v>
      </c>
      <c r="E3278" s="71"/>
      <c r="F3278" s="71"/>
      <c r="G3278" s="71" t="s">
        <v>256</v>
      </c>
      <c r="H3278" s="71">
        <v>7</v>
      </c>
      <c r="I3278" s="73">
        <v>148.94999999999999</v>
      </c>
      <c r="J3278" s="73">
        <v>66200</v>
      </c>
      <c r="K3278" s="72">
        <v>0</v>
      </c>
      <c r="L3278" s="72" t="s">
        <v>41</v>
      </c>
      <c r="M3278" s="92" t="s">
        <v>14</v>
      </c>
      <c r="N3278" s="139">
        <v>77069854</v>
      </c>
      <c r="O3278" s="70" t="s">
        <v>973</v>
      </c>
      <c r="P3278" s="92" t="s">
        <v>14</v>
      </c>
      <c r="Q3278" s="89"/>
      <c r="S3278" s="70" t="s">
        <v>465</v>
      </c>
      <c r="T3278" s="88" t="s">
        <v>256</v>
      </c>
      <c r="U3278" s="88">
        <v>7</v>
      </c>
      <c r="V3278" s="87">
        <v>148.94999999999999</v>
      </c>
      <c r="W3278" s="87" t="s">
        <v>1017</v>
      </c>
      <c r="X3278" s="78">
        <v>45710</v>
      </c>
      <c r="Y3278" s="78">
        <v>45747</v>
      </c>
      <c r="Z3278" s="69" t="s">
        <v>1080</v>
      </c>
      <c r="AA3278" s="319">
        <v>49650</v>
      </c>
      <c r="AB3278" s="70">
        <v>48</v>
      </c>
      <c r="AC3278" s="70">
        <v>25</v>
      </c>
      <c r="AD3278" s="78">
        <v>46537</v>
      </c>
      <c r="AE3278" s="115">
        <v>950</v>
      </c>
      <c r="AF3278" s="115"/>
      <c r="AL3278" s="76"/>
      <c r="AM3278" s="76"/>
      <c r="AN3278" s="76"/>
      <c r="AO3278" s="76"/>
      <c r="AP3278" s="76"/>
      <c r="AQ3278" s="76"/>
      <c r="AR3278" s="76"/>
      <c r="AS3278" s="76"/>
      <c r="AT3278" s="76"/>
      <c r="AU3278" s="76"/>
      <c r="AV3278" s="76"/>
      <c r="BA3278" s="76"/>
      <c r="BB3278" s="76"/>
      <c r="CS3278" s="58">
        <f>+AL3278+AT3278</f>
        <v>0</v>
      </c>
      <c r="CT3278" s="76">
        <f>+BA3278+BG3278+BM3278+BS3278+BY3278+CE3278+CK3278+CQ3278</f>
        <v>0</v>
      </c>
      <c r="CU3278" s="76">
        <f>+CS3278-CT3278</f>
        <v>0</v>
      </c>
      <c r="CV3278" s="81">
        <f>+AE3278-AL3278-AT3278</f>
        <v>950</v>
      </c>
    </row>
    <row r="3279" spans="1:100" s="70" customFormat="1">
      <c r="A3279" s="70" t="s">
        <v>972</v>
      </c>
      <c r="B3279" s="71">
        <v>27</v>
      </c>
      <c r="C3279" s="72" t="s">
        <v>402</v>
      </c>
      <c r="D3279" s="72" t="s">
        <v>403</v>
      </c>
      <c r="E3279" s="71"/>
      <c r="F3279" s="71"/>
      <c r="G3279" s="71" t="s">
        <v>256</v>
      </c>
      <c r="H3279" s="71">
        <v>7</v>
      </c>
      <c r="I3279" s="73">
        <v>148.94999999999999</v>
      </c>
      <c r="J3279" s="73">
        <v>66200</v>
      </c>
      <c r="K3279" s="72">
        <v>0</v>
      </c>
      <c r="L3279" s="72" t="s">
        <v>41</v>
      </c>
      <c r="M3279" s="92" t="s">
        <v>14</v>
      </c>
      <c r="N3279" s="139">
        <v>77069854</v>
      </c>
      <c r="O3279" s="70" t="s">
        <v>973</v>
      </c>
      <c r="P3279" s="92" t="s">
        <v>14</v>
      </c>
      <c r="Q3279" s="89"/>
      <c r="S3279" s="70" t="s">
        <v>465</v>
      </c>
      <c r="T3279" s="88" t="s">
        <v>256</v>
      </c>
      <c r="U3279" s="88">
        <v>7</v>
      </c>
      <c r="V3279" s="87">
        <v>148.94999999999999</v>
      </c>
      <c r="W3279" s="87" t="s">
        <v>1017</v>
      </c>
      <c r="X3279" s="78">
        <v>45710</v>
      </c>
      <c r="Y3279" s="78">
        <v>45747</v>
      </c>
      <c r="Z3279" s="69" t="s">
        <v>1080</v>
      </c>
      <c r="AA3279" s="319">
        <v>49650</v>
      </c>
      <c r="AB3279" s="70">
        <v>48</v>
      </c>
      <c r="AC3279" s="70">
        <v>26</v>
      </c>
      <c r="AD3279" s="78">
        <v>46568</v>
      </c>
      <c r="AE3279" s="115">
        <v>950</v>
      </c>
      <c r="AF3279" s="115"/>
      <c r="AL3279" s="76"/>
      <c r="AM3279" s="76"/>
      <c r="AN3279" s="76"/>
      <c r="AO3279" s="76"/>
      <c r="AP3279" s="76"/>
      <c r="AQ3279" s="76"/>
      <c r="AR3279" s="76"/>
      <c r="AS3279" s="76"/>
      <c r="AT3279" s="76"/>
      <c r="AU3279" s="76"/>
      <c r="AV3279" s="76"/>
      <c r="BA3279" s="76"/>
      <c r="BB3279" s="76"/>
      <c r="CS3279" s="58">
        <f>+AL3279+AT3279</f>
        <v>0</v>
      </c>
      <c r="CT3279" s="76">
        <f>+BA3279+BG3279+BM3279+BS3279+BY3279+CE3279+CK3279+CQ3279</f>
        <v>0</v>
      </c>
      <c r="CU3279" s="76">
        <f>+CS3279-CT3279</f>
        <v>0</v>
      </c>
      <c r="CV3279" s="81">
        <f>+AE3279-AL3279-AT3279</f>
        <v>950</v>
      </c>
    </row>
    <row r="3280" spans="1:100" s="70" customFormat="1">
      <c r="A3280" s="70" t="s">
        <v>972</v>
      </c>
      <c r="B3280" s="71">
        <v>27</v>
      </c>
      <c r="C3280" s="72" t="s">
        <v>402</v>
      </c>
      <c r="D3280" s="72" t="s">
        <v>403</v>
      </c>
      <c r="E3280" s="71"/>
      <c r="F3280" s="71"/>
      <c r="G3280" s="71" t="s">
        <v>256</v>
      </c>
      <c r="H3280" s="71">
        <v>7</v>
      </c>
      <c r="I3280" s="73">
        <v>148.94999999999999</v>
      </c>
      <c r="J3280" s="73">
        <v>66200</v>
      </c>
      <c r="K3280" s="72">
        <v>0</v>
      </c>
      <c r="L3280" s="72" t="s">
        <v>41</v>
      </c>
      <c r="M3280" s="92" t="s">
        <v>14</v>
      </c>
      <c r="N3280" s="139">
        <v>77069854</v>
      </c>
      <c r="O3280" s="70" t="s">
        <v>973</v>
      </c>
      <c r="P3280" s="92" t="s">
        <v>14</v>
      </c>
      <c r="Q3280" s="89"/>
      <c r="S3280" s="70" t="s">
        <v>465</v>
      </c>
      <c r="T3280" s="88" t="s">
        <v>256</v>
      </c>
      <c r="U3280" s="88">
        <v>7</v>
      </c>
      <c r="V3280" s="87">
        <v>148.94999999999999</v>
      </c>
      <c r="W3280" s="87" t="s">
        <v>1017</v>
      </c>
      <c r="X3280" s="78">
        <v>45710</v>
      </c>
      <c r="Y3280" s="78">
        <v>45747</v>
      </c>
      <c r="Z3280" s="69" t="s">
        <v>1080</v>
      </c>
      <c r="AA3280" s="319">
        <v>49650</v>
      </c>
      <c r="AB3280" s="70">
        <v>48</v>
      </c>
      <c r="AC3280" s="70">
        <v>27</v>
      </c>
      <c r="AD3280" s="78">
        <v>46598</v>
      </c>
      <c r="AE3280" s="115">
        <v>950</v>
      </c>
      <c r="AF3280" s="115"/>
      <c r="AL3280" s="76"/>
      <c r="AM3280" s="76"/>
      <c r="AN3280" s="76"/>
      <c r="AO3280" s="76"/>
      <c r="AP3280" s="76"/>
      <c r="AQ3280" s="76"/>
      <c r="AR3280" s="76"/>
      <c r="AS3280" s="76"/>
      <c r="AT3280" s="76"/>
      <c r="AU3280" s="76"/>
      <c r="AV3280" s="76"/>
      <c r="BA3280" s="76"/>
      <c r="BB3280" s="76"/>
      <c r="CS3280" s="58">
        <f>+AL3280+AT3280</f>
        <v>0</v>
      </c>
      <c r="CT3280" s="76">
        <f>+BA3280+BG3280+BM3280+BS3280+BY3280+CE3280+CK3280+CQ3280</f>
        <v>0</v>
      </c>
      <c r="CU3280" s="76">
        <f>+CS3280-CT3280</f>
        <v>0</v>
      </c>
      <c r="CV3280" s="81">
        <f>+AE3280-AL3280-AT3280</f>
        <v>950</v>
      </c>
    </row>
    <row r="3281" spans="1:100" s="70" customFormat="1">
      <c r="A3281" s="70" t="s">
        <v>972</v>
      </c>
      <c r="B3281" s="71">
        <v>27</v>
      </c>
      <c r="C3281" s="72" t="s">
        <v>402</v>
      </c>
      <c r="D3281" s="72" t="s">
        <v>403</v>
      </c>
      <c r="E3281" s="71"/>
      <c r="F3281" s="71"/>
      <c r="G3281" s="71" t="s">
        <v>256</v>
      </c>
      <c r="H3281" s="71">
        <v>7</v>
      </c>
      <c r="I3281" s="73">
        <v>148.94999999999999</v>
      </c>
      <c r="J3281" s="73">
        <v>66200</v>
      </c>
      <c r="K3281" s="72">
        <v>0</v>
      </c>
      <c r="L3281" s="72" t="s">
        <v>41</v>
      </c>
      <c r="M3281" s="92" t="s">
        <v>14</v>
      </c>
      <c r="N3281" s="139">
        <v>77069854</v>
      </c>
      <c r="O3281" s="70" t="s">
        <v>973</v>
      </c>
      <c r="P3281" s="92" t="s">
        <v>14</v>
      </c>
      <c r="Q3281" s="89"/>
      <c r="S3281" s="70" t="s">
        <v>465</v>
      </c>
      <c r="T3281" s="88" t="s">
        <v>256</v>
      </c>
      <c r="U3281" s="88">
        <v>7</v>
      </c>
      <c r="V3281" s="87">
        <v>148.94999999999999</v>
      </c>
      <c r="W3281" s="87" t="s">
        <v>1017</v>
      </c>
      <c r="X3281" s="78">
        <v>45710</v>
      </c>
      <c r="Y3281" s="78">
        <v>45747</v>
      </c>
      <c r="Z3281" s="69" t="s">
        <v>1080</v>
      </c>
      <c r="AA3281" s="319">
        <v>49650</v>
      </c>
      <c r="AB3281" s="70">
        <v>48</v>
      </c>
      <c r="AC3281" s="70">
        <v>28</v>
      </c>
      <c r="AD3281" s="78">
        <v>46629</v>
      </c>
      <c r="AE3281" s="115">
        <v>950</v>
      </c>
      <c r="AF3281" s="115"/>
      <c r="AL3281" s="76"/>
      <c r="AM3281" s="76"/>
      <c r="AN3281" s="76"/>
      <c r="AO3281" s="76"/>
      <c r="AP3281" s="76"/>
      <c r="AQ3281" s="76"/>
      <c r="AR3281" s="76"/>
      <c r="AS3281" s="76"/>
      <c r="AT3281" s="76"/>
      <c r="AU3281" s="76"/>
      <c r="AV3281" s="76"/>
      <c r="BA3281" s="76"/>
      <c r="BB3281" s="76"/>
      <c r="CS3281" s="58">
        <f>+AL3281+AT3281</f>
        <v>0</v>
      </c>
      <c r="CT3281" s="76">
        <f>+BA3281+BG3281+BM3281+BS3281+BY3281+CE3281+CK3281+CQ3281</f>
        <v>0</v>
      </c>
      <c r="CU3281" s="76">
        <f>+CS3281-CT3281</f>
        <v>0</v>
      </c>
      <c r="CV3281" s="81">
        <f>+AE3281-AL3281-AT3281</f>
        <v>950</v>
      </c>
    </row>
    <row r="3282" spans="1:100" s="70" customFormat="1">
      <c r="A3282" s="70" t="s">
        <v>972</v>
      </c>
      <c r="B3282" s="71">
        <v>27</v>
      </c>
      <c r="C3282" s="72" t="s">
        <v>402</v>
      </c>
      <c r="D3282" s="72" t="s">
        <v>403</v>
      </c>
      <c r="E3282" s="71"/>
      <c r="F3282" s="71"/>
      <c r="G3282" s="71" t="s">
        <v>256</v>
      </c>
      <c r="H3282" s="71">
        <v>7</v>
      </c>
      <c r="I3282" s="73">
        <v>148.94999999999999</v>
      </c>
      <c r="J3282" s="73">
        <v>66200</v>
      </c>
      <c r="K3282" s="72">
        <v>0</v>
      </c>
      <c r="L3282" s="72" t="s">
        <v>41</v>
      </c>
      <c r="M3282" s="92" t="s">
        <v>14</v>
      </c>
      <c r="N3282" s="139">
        <v>77069854</v>
      </c>
      <c r="O3282" s="70" t="s">
        <v>973</v>
      </c>
      <c r="P3282" s="92" t="s">
        <v>14</v>
      </c>
      <c r="Q3282" s="89"/>
      <c r="S3282" s="70" t="s">
        <v>465</v>
      </c>
      <c r="T3282" s="88" t="s">
        <v>256</v>
      </c>
      <c r="U3282" s="88">
        <v>7</v>
      </c>
      <c r="V3282" s="87">
        <v>148.94999999999999</v>
      </c>
      <c r="W3282" s="87" t="s">
        <v>1017</v>
      </c>
      <c r="X3282" s="78">
        <v>45710</v>
      </c>
      <c r="Y3282" s="78">
        <v>45747</v>
      </c>
      <c r="Z3282" s="69" t="s">
        <v>1080</v>
      </c>
      <c r="AA3282" s="319">
        <v>49650</v>
      </c>
      <c r="AB3282" s="70">
        <v>48</v>
      </c>
      <c r="AC3282" s="70">
        <v>29</v>
      </c>
      <c r="AD3282" s="78">
        <v>46660</v>
      </c>
      <c r="AE3282" s="115">
        <v>950</v>
      </c>
      <c r="AF3282" s="115"/>
      <c r="AL3282" s="76"/>
      <c r="AM3282" s="76"/>
      <c r="AN3282" s="76"/>
      <c r="AO3282" s="76"/>
      <c r="AP3282" s="76"/>
      <c r="AQ3282" s="76"/>
      <c r="AR3282" s="76"/>
      <c r="AS3282" s="76"/>
      <c r="AT3282" s="76"/>
      <c r="AU3282" s="76"/>
      <c r="AV3282" s="76"/>
      <c r="BA3282" s="76"/>
      <c r="BB3282" s="76"/>
      <c r="CS3282" s="58">
        <f>+AL3282+AT3282</f>
        <v>0</v>
      </c>
      <c r="CT3282" s="76">
        <f>+BA3282+BG3282+BM3282+BS3282+BY3282+CE3282+CK3282+CQ3282</f>
        <v>0</v>
      </c>
      <c r="CU3282" s="76">
        <f>+CS3282-CT3282</f>
        <v>0</v>
      </c>
      <c r="CV3282" s="81">
        <f>+AE3282-AL3282-AT3282</f>
        <v>950</v>
      </c>
    </row>
    <row r="3283" spans="1:100" s="70" customFormat="1">
      <c r="A3283" s="70" t="s">
        <v>972</v>
      </c>
      <c r="B3283" s="71">
        <v>27</v>
      </c>
      <c r="C3283" s="72" t="s">
        <v>402</v>
      </c>
      <c r="D3283" s="72" t="s">
        <v>403</v>
      </c>
      <c r="E3283" s="71"/>
      <c r="F3283" s="71"/>
      <c r="G3283" s="71" t="s">
        <v>256</v>
      </c>
      <c r="H3283" s="71">
        <v>7</v>
      </c>
      <c r="I3283" s="73">
        <v>148.94999999999999</v>
      </c>
      <c r="J3283" s="73">
        <v>66200</v>
      </c>
      <c r="K3283" s="72">
        <v>0</v>
      </c>
      <c r="L3283" s="72" t="s">
        <v>41</v>
      </c>
      <c r="M3283" s="92" t="s">
        <v>14</v>
      </c>
      <c r="N3283" s="139">
        <v>77069854</v>
      </c>
      <c r="O3283" s="70" t="s">
        <v>973</v>
      </c>
      <c r="P3283" s="92" t="s">
        <v>14</v>
      </c>
      <c r="Q3283" s="89"/>
      <c r="S3283" s="70" t="s">
        <v>465</v>
      </c>
      <c r="T3283" s="88" t="s">
        <v>256</v>
      </c>
      <c r="U3283" s="88">
        <v>7</v>
      </c>
      <c r="V3283" s="87">
        <v>148.94999999999999</v>
      </c>
      <c r="W3283" s="87" t="s">
        <v>1017</v>
      </c>
      <c r="X3283" s="78">
        <v>45710</v>
      </c>
      <c r="Y3283" s="78">
        <v>45747</v>
      </c>
      <c r="Z3283" s="69" t="s">
        <v>1080</v>
      </c>
      <c r="AA3283" s="319">
        <v>49650</v>
      </c>
      <c r="AB3283" s="70">
        <v>48</v>
      </c>
      <c r="AC3283" s="70">
        <v>30</v>
      </c>
      <c r="AD3283" s="78">
        <v>46690</v>
      </c>
      <c r="AE3283" s="115">
        <v>950</v>
      </c>
      <c r="AF3283" s="115"/>
      <c r="AL3283" s="76"/>
      <c r="AM3283" s="76"/>
      <c r="AN3283" s="76"/>
      <c r="AO3283" s="76"/>
      <c r="AP3283" s="76"/>
      <c r="AQ3283" s="76"/>
      <c r="AR3283" s="76"/>
      <c r="AS3283" s="76"/>
      <c r="AT3283" s="76"/>
      <c r="AU3283" s="76"/>
      <c r="AV3283" s="76"/>
      <c r="BA3283" s="76"/>
      <c r="BB3283" s="76"/>
      <c r="CS3283" s="58">
        <f>+AL3283+AT3283</f>
        <v>0</v>
      </c>
      <c r="CT3283" s="76">
        <f>+BA3283+BG3283+BM3283+BS3283+BY3283+CE3283+CK3283+CQ3283</f>
        <v>0</v>
      </c>
      <c r="CU3283" s="76">
        <f>+CS3283-CT3283</f>
        <v>0</v>
      </c>
      <c r="CV3283" s="81">
        <f>+AE3283-AL3283-AT3283</f>
        <v>950</v>
      </c>
    </row>
    <row r="3284" spans="1:100" s="70" customFormat="1">
      <c r="A3284" s="70" t="s">
        <v>972</v>
      </c>
      <c r="B3284" s="71">
        <v>27</v>
      </c>
      <c r="C3284" s="72" t="s">
        <v>402</v>
      </c>
      <c r="D3284" s="72" t="s">
        <v>403</v>
      </c>
      <c r="E3284" s="71"/>
      <c r="F3284" s="71"/>
      <c r="G3284" s="71" t="s">
        <v>256</v>
      </c>
      <c r="H3284" s="71">
        <v>7</v>
      </c>
      <c r="I3284" s="73">
        <v>148.94999999999999</v>
      </c>
      <c r="J3284" s="73">
        <v>66200</v>
      </c>
      <c r="K3284" s="72">
        <v>0</v>
      </c>
      <c r="L3284" s="72" t="s">
        <v>41</v>
      </c>
      <c r="M3284" s="92" t="s">
        <v>14</v>
      </c>
      <c r="N3284" s="139">
        <v>77069854</v>
      </c>
      <c r="O3284" s="70" t="s">
        <v>973</v>
      </c>
      <c r="P3284" s="92" t="s">
        <v>14</v>
      </c>
      <c r="Q3284" s="89"/>
      <c r="S3284" s="70" t="s">
        <v>465</v>
      </c>
      <c r="T3284" s="88" t="s">
        <v>256</v>
      </c>
      <c r="U3284" s="88">
        <v>7</v>
      </c>
      <c r="V3284" s="87">
        <v>148.94999999999999</v>
      </c>
      <c r="W3284" s="87" t="s">
        <v>1017</v>
      </c>
      <c r="X3284" s="78">
        <v>45710</v>
      </c>
      <c r="Y3284" s="78">
        <v>45747</v>
      </c>
      <c r="Z3284" s="69" t="s">
        <v>1080</v>
      </c>
      <c r="AA3284" s="319">
        <v>49650</v>
      </c>
      <c r="AB3284" s="70">
        <v>48</v>
      </c>
      <c r="AC3284" s="70">
        <v>31</v>
      </c>
      <c r="AD3284" s="78">
        <v>46721</v>
      </c>
      <c r="AE3284" s="115">
        <v>950</v>
      </c>
      <c r="AF3284" s="115"/>
      <c r="AL3284" s="76"/>
      <c r="AM3284" s="76"/>
      <c r="AN3284" s="76"/>
      <c r="AO3284" s="76"/>
      <c r="AP3284" s="76"/>
      <c r="AQ3284" s="76"/>
      <c r="AR3284" s="76"/>
      <c r="AS3284" s="76"/>
      <c r="AT3284" s="76"/>
      <c r="AU3284" s="76"/>
      <c r="AV3284" s="76"/>
      <c r="BA3284" s="76"/>
      <c r="BB3284" s="76"/>
      <c r="CS3284" s="58">
        <f>+AL3284+AT3284</f>
        <v>0</v>
      </c>
      <c r="CT3284" s="76">
        <f>+BA3284+BG3284+BM3284+BS3284+BY3284+CE3284+CK3284+CQ3284</f>
        <v>0</v>
      </c>
      <c r="CU3284" s="76">
        <f>+CS3284-CT3284</f>
        <v>0</v>
      </c>
      <c r="CV3284" s="81">
        <f>+AE3284-AL3284-AT3284</f>
        <v>950</v>
      </c>
    </row>
    <row r="3285" spans="1:100" s="70" customFormat="1">
      <c r="A3285" s="70" t="s">
        <v>972</v>
      </c>
      <c r="B3285" s="71">
        <v>27</v>
      </c>
      <c r="C3285" s="72" t="s">
        <v>402</v>
      </c>
      <c r="D3285" s="72" t="s">
        <v>403</v>
      </c>
      <c r="E3285" s="71"/>
      <c r="F3285" s="71"/>
      <c r="G3285" s="71" t="s">
        <v>256</v>
      </c>
      <c r="H3285" s="71">
        <v>7</v>
      </c>
      <c r="I3285" s="73">
        <v>148.94999999999999</v>
      </c>
      <c r="J3285" s="73">
        <v>66200</v>
      </c>
      <c r="K3285" s="72">
        <v>0</v>
      </c>
      <c r="L3285" s="72" t="s">
        <v>41</v>
      </c>
      <c r="M3285" s="92" t="s">
        <v>14</v>
      </c>
      <c r="N3285" s="139">
        <v>77069854</v>
      </c>
      <c r="O3285" s="70" t="s">
        <v>973</v>
      </c>
      <c r="P3285" s="92" t="s">
        <v>14</v>
      </c>
      <c r="Q3285" s="89"/>
      <c r="S3285" s="70" t="s">
        <v>465</v>
      </c>
      <c r="T3285" s="88" t="s">
        <v>256</v>
      </c>
      <c r="U3285" s="88">
        <v>7</v>
      </c>
      <c r="V3285" s="87">
        <v>148.94999999999999</v>
      </c>
      <c r="W3285" s="87" t="s">
        <v>1017</v>
      </c>
      <c r="X3285" s="78">
        <v>45710</v>
      </c>
      <c r="Y3285" s="78">
        <v>45747</v>
      </c>
      <c r="Z3285" s="69" t="s">
        <v>1080</v>
      </c>
      <c r="AA3285" s="319">
        <v>49650</v>
      </c>
      <c r="AB3285" s="70">
        <v>48</v>
      </c>
      <c r="AC3285" s="70">
        <v>32</v>
      </c>
      <c r="AD3285" s="78">
        <v>46751</v>
      </c>
      <c r="AE3285" s="115">
        <v>950</v>
      </c>
      <c r="AF3285" s="115"/>
      <c r="AL3285" s="76"/>
      <c r="AM3285" s="76"/>
      <c r="AN3285" s="76"/>
      <c r="AO3285" s="76"/>
      <c r="AP3285" s="76"/>
      <c r="AQ3285" s="76"/>
      <c r="AR3285" s="76"/>
      <c r="AS3285" s="76"/>
      <c r="AT3285" s="76"/>
      <c r="AU3285" s="76"/>
      <c r="AV3285" s="76"/>
      <c r="BA3285" s="76"/>
      <c r="BB3285" s="76"/>
      <c r="CS3285" s="58">
        <f>+AL3285+AT3285</f>
        <v>0</v>
      </c>
      <c r="CT3285" s="76">
        <f>+BA3285+BG3285+BM3285+BS3285+BY3285+CE3285+CK3285+CQ3285</f>
        <v>0</v>
      </c>
      <c r="CU3285" s="76">
        <f>+CS3285-CT3285</f>
        <v>0</v>
      </c>
      <c r="CV3285" s="81">
        <f>+AE3285-AL3285-AT3285</f>
        <v>950</v>
      </c>
    </row>
    <row r="3286" spans="1:100" s="70" customFormat="1">
      <c r="A3286" s="70" t="s">
        <v>972</v>
      </c>
      <c r="B3286" s="71">
        <v>27</v>
      </c>
      <c r="C3286" s="72" t="s">
        <v>402</v>
      </c>
      <c r="D3286" s="72" t="s">
        <v>403</v>
      </c>
      <c r="E3286" s="71"/>
      <c r="F3286" s="71"/>
      <c r="G3286" s="71" t="s">
        <v>256</v>
      </c>
      <c r="H3286" s="71">
        <v>7</v>
      </c>
      <c r="I3286" s="73">
        <v>148.94999999999999</v>
      </c>
      <c r="J3286" s="73">
        <v>66200</v>
      </c>
      <c r="K3286" s="72">
        <v>0</v>
      </c>
      <c r="L3286" s="72" t="s">
        <v>41</v>
      </c>
      <c r="M3286" s="92" t="s">
        <v>14</v>
      </c>
      <c r="N3286" s="139">
        <v>77069854</v>
      </c>
      <c r="O3286" s="70" t="s">
        <v>973</v>
      </c>
      <c r="P3286" s="92" t="s">
        <v>14</v>
      </c>
      <c r="Q3286" s="89"/>
      <c r="S3286" s="70" t="s">
        <v>465</v>
      </c>
      <c r="T3286" s="88" t="s">
        <v>256</v>
      </c>
      <c r="U3286" s="88">
        <v>7</v>
      </c>
      <c r="V3286" s="87">
        <v>148.94999999999999</v>
      </c>
      <c r="W3286" s="87" t="s">
        <v>1017</v>
      </c>
      <c r="X3286" s="78">
        <v>45710</v>
      </c>
      <c r="Y3286" s="78">
        <v>45747</v>
      </c>
      <c r="Z3286" s="69" t="s">
        <v>1080</v>
      </c>
      <c r="AA3286" s="319">
        <v>49650</v>
      </c>
      <c r="AB3286" s="70">
        <v>48</v>
      </c>
      <c r="AC3286" s="70">
        <v>33</v>
      </c>
      <c r="AD3286" s="78">
        <v>46782</v>
      </c>
      <c r="AE3286" s="115">
        <v>950</v>
      </c>
      <c r="AF3286" s="115"/>
      <c r="AL3286" s="76"/>
      <c r="AM3286" s="76"/>
      <c r="AN3286" s="76"/>
      <c r="AO3286" s="76"/>
      <c r="AP3286" s="76"/>
      <c r="AQ3286" s="76"/>
      <c r="AR3286" s="76"/>
      <c r="AS3286" s="76"/>
      <c r="AT3286" s="76"/>
      <c r="AU3286" s="76"/>
      <c r="AV3286" s="76"/>
      <c r="BA3286" s="76"/>
      <c r="BB3286" s="76"/>
      <c r="CS3286" s="58">
        <f>+AL3286+AT3286</f>
        <v>0</v>
      </c>
      <c r="CT3286" s="76">
        <f>+BA3286+BG3286+BM3286+BS3286+BY3286+CE3286+CK3286+CQ3286</f>
        <v>0</v>
      </c>
      <c r="CU3286" s="76">
        <f>+CS3286-CT3286</f>
        <v>0</v>
      </c>
      <c r="CV3286" s="81">
        <f>+AE3286-AL3286-AT3286</f>
        <v>950</v>
      </c>
    </row>
    <row r="3287" spans="1:100" s="70" customFormat="1">
      <c r="A3287" s="70" t="s">
        <v>972</v>
      </c>
      <c r="B3287" s="71">
        <v>27</v>
      </c>
      <c r="C3287" s="72" t="s">
        <v>402</v>
      </c>
      <c r="D3287" s="72" t="s">
        <v>403</v>
      </c>
      <c r="E3287" s="71"/>
      <c r="F3287" s="71"/>
      <c r="G3287" s="71" t="s">
        <v>256</v>
      </c>
      <c r="H3287" s="71">
        <v>7</v>
      </c>
      <c r="I3287" s="73">
        <v>148.94999999999999</v>
      </c>
      <c r="J3287" s="73">
        <v>66200</v>
      </c>
      <c r="K3287" s="72">
        <v>0</v>
      </c>
      <c r="L3287" s="72" t="s">
        <v>41</v>
      </c>
      <c r="M3287" s="92" t="s">
        <v>14</v>
      </c>
      <c r="N3287" s="139">
        <v>77069854</v>
      </c>
      <c r="O3287" s="70" t="s">
        <v>973</v>
      </c>
      <c r="P3287" s="92" t="s">
        <v>14</v>
      </c>
      <c r="Q3287" s="89"/>
      <c r="S3287" s="70" t="s">
        <v>465</v>
      </c>
      <c r="T3287" s="88" t="s">
        <v>256</v>
      </c>
      <c r="U3287" s="88">
        <v>7</v>
      </c>
      <c r="V3287" s="87">
        <v>148.94999999999999</v>
      </c>
      <c r="W3287" s="87" t="s">
        <v>1017</v>
      </c>
      <c r="X3287" s="78">
        <v>45710</v>
      </c>
      <c r="Y3287" s="78">
        <v>45747</v>
      </c>
      <c r="Z3287" s="69" t="s">
        <v>1080</v>
      </c>
      <c r="AA3287" s="319">
        <v>49650</v>
      </c>
      <c r="AB3287" s="70">
        <v>48</v>
      </c>
      <c r="AC3287" s="70">
        <v>34</v>
      </c>
      <c r="AD3287" s="78">
        <v>46812</v>
      </c>
      <c r="AE3287" s="115">
        <v>950</v>
      </c>
      <c r="AF3287" s="115"/>
      <c r="AL3287" s="76"/>
      <c r="AM3287" s="76"/>
      <c r="AN3287" s="76"/>
      <c r="AO3287" s="76"/>
      <c r="AP3287" s="76"/>
      <c r="AQ3287" s="76"/>
      <c r="AR3287" s="76"/>
      <c r="AS3287" s="76"/>
      <c r="AT3287" s="76"/>
      <c r="AU3287" s="76"/>
      <c r="AV3287" s="76"/>
      <c r="BA3287" s="76"/>
      <c r="BB3287" s="76"/>
      <c r="CS3287" s="58">
        <f>+AL3287+AT3287</f>
        <v>0</v>
      </c>
      <c r="CT3287" s="76">
        <f>+BA3287+BG3287+BM3287+BS3287+BY3287+CE3287+CK3287+CQ3287</f>
        <v>0</v>
      </c>
      <c r="CU3287" s="76">
        <f>+CS3287-CT3287</f>
        <v>0</v>
      </c>
      <c r="CV3287" s="81">
        <f>+AE3287-AL3287-AT3287</f>
        <v>950</v>
      </c>
    </row>
    <row r="3288" spans="1:100" s="70" customFormat="1">
      <c r="A3288" s="70" t="s">
        <v>972</v>
      </c>
      <c r="B3288" s="71">
        <v>27</v>
      </c>
      <c r="C3288" s="72" t="s">
        <v>402</v>
      </c>
      <c r="D3288" s="72" t="s">
        <v>403</v>
      </c>
      <c r="E3288" s="71"/>
      <c r="F3288" s="71"/>
      <c r="G3288" s="71" t="s">
        <v>256</v>
      </c>
      <c r="H3288" s="71">
        <v>7</v>
      </c>
      <c r="I3288" s="73">
        <v>148.94999999999999</v>
      </c>
      <c r="J3288" s="73">
        <v>66200</v>
      </c>
      <c r="K3288" s="72">
        <v>0</v>
      </c>
      <c r="L3288" s="72" t="s">
        <v>41</v>
      </c>
      <c r="M3288" s="92" t="s">
        <v>14</v>
      </c>
      <c r="N3288" s="139">
        <v>77069854</v>
      </c>
      <c r="O3288" s="70" t="s">
        <v>973</v>
      </c>
      <c r="P3288" s="92" t="s">
        <v>14</v>
      </c>
      <c r="Q3288" s="89"/>
      <c r="S3288" s="70" t="s">
        <v>465</v>
      </c>
      <c r="T3288" s="88" t="s">
        <v>256</v>
      </c>
      <c r="U3288" s="88">
        <v>7</v>
      </c>
      <c r="V3288" s="87">
        <v>148.94999999999999</v>
      </c>
      <c r="W3288" s="87" t="s">
        <v>1017</v>
      </c>
      <c r="X3288" s="78">
        <v>45710</v>
      </c>
      <c r="Y3288" s="78">
        <v>45747</v>
      </c>
      <c r="Z3288" s="69" t="s">
        <v>1080</v>
      </c>
      <c r="AA3288" s="319">
        <v>49650</v>
      </c>
      <c r="AB3288" s="70">
        <v>48</v>
      </c>
      <c r="AC3288" s="70">
        <v>35</v>
      </c>
      <c r="AD3288" s="78">
        <v>46842</v>
      </c>
      <c r="AE3288" s="115">
        <v>950</v>
      </c>
      <c r="AF3288" s="115"/>
      <c r="AL3288" s="76"/>
      <c r="AM3288" s="76"/>
      <c r="AN3288" s="76"/>
      <c r="AO3288" s="76"/>
      <c r="AP3288" s="76"/>
      <c r="AQ3288" s="76"/>
      <c r="AR3288" s="76"/>
      <c r="AS3288" s="76"/>
      <c r="AT3288" s="76"/>
      <c r="AU3288" s="76"/>
      <c r="AV3288" s="76"/>
      <c r="BA3288" s="76"/>
      <c r="BB3288" s="76"/>
      <c r="CS3288" s="58">
        <f>+AL3288+AT3288</f>
        <v>0</v>
      </c>
      <c r="CT3288" s="76">
        <f>+BA3288+BG3288+BM3288+BS3288+BY3288+CE3288+CK3288+CQ3288</f>
        <v>0</v>
      </c>
      <c r="CU3288" s="76">
        <f>+CS3288-CT3288</f>
        <v>0</v>
      </c>
      <c r="CV3288" s="81">
        <f>+AE3288-AL3288-AT3288</f>
        <v>950</v>
      </c>
    </row>
    <row r="3289" spans="1:100" s="70" customFormat="1">
      <c r="A3289" s="70" t="s">
        <v>972</v>
      </c>
      <c r="B3289" s="71">
        <v>27</v>
      </c>
      <c r="C3289" s="72" t="s">
        <v>402</v>
      </c>
      <c r="D3289" s="72" t="s">
        <v>403</v>
      </c>
      <c r="E3289" s="71"/>
      <c r="F3289" s="71"/>
      <c r="G3289" s="71" t="s">
        <v>256</v>
      </c>
      <c r="H3289" s="71">
        <v>7</v>
      </c>
      <c r="I3289" s="73">
        <v>148.94999999999999</v>
      </c>
      <c r="J3289" s="73">
        <v>66200</v>
      </c>
      <c r="K3289" s="72">
        <v>0</v>
      </c>
      <c r="L3289" s="72" t="s">
        <v>41</v>
      </c>
      <c r="M3289" s="92" t="s">
        <v>14</v>
      </c>
      <c r="N3289" s="139">
        <v>77069854</v>
      </c>
      <c r="O3289" s="70" t="s">
        <v>973</v>
      </c>
      <c r="P3289" s="92" t="s">
        <v>14</v>
      </c>
      <c r="Q3289" s="89"/>
      <c r="S3289" s="70" t="s">
        <v>465</v>
      </c>
      <c r="T3289" s="88" t="s">
        <v>256</v>
      </c>
      <c r="U3289" s="88">
        <v>7</v>
      </c>
      <c r="V3289" s="87">
        <v>148.94999999999999</v>
      </c>
      <c r="W3289" s="87" t="s">
        <v>1017</v>
      </c>
      <c r="X3289" s="78">
        <v>45710</v>
      </c>
      <c r="Y3289" s="78">
        <v>45747</v>
      </c>
      <c r="Z3289" s="69" t="s">
        <v>1080</v>
      </c>
      <c r="AA3289" s="319">
        <v>49650</v>
      </c>
      <c r="AB3289" s="70">
        <v>48</v>
      </c>
      <c r="AC3289" s="70">
        <v>36</v>
      </c>
      <c r="AD3289" s="78">
        <v>46873</v>
      </c>
      <c r="AE3289" s="115">
        <v>950</v>
      </c>
      <c r="AF3289" s="115"/>
      <c r="AL3289" s="76"/>
      <c r="AM3289" s="76"/>
      <c r="AN3289" s="76"/>
      <c r="AO3289" s="76"/>
      <c r="AP3289" s="76"/>
      <c r="AQ3289" s="76"/>
      <c r="AR3289" s="76"/>
      <c r="AS3289" s="76"/>
      <c r="AT3289" s="76"/>
      <c r="AU3289" s="76"/>
      <c r="AV3289" s="76"/>
      <c r="BA3289" s="76"/>
      <c r="BB3289" s="76"/>
      <c r="CS3289" s="58">
        <f>+AL3289+AT3289</f>
        <v>0</v>
      </c>
      <c r="CT3289" s="76">
        <f>+BA3289+BG3289+BM3289+BS3289+BY3289+CE3289+CK3289+CQ3289</f>
        <v>0</v>
      </c>
      <c r="CU3289" s="76">
        <f>+CS3289-CT3289</f>
        <v>0</v>
      </c>
      <c r="CV3289" s="81">
        <f>+AE3289-AL3289-AT3289</f>
        <v>950</v>
      </c>
    </row>
    <row r="3290" spans="1:100" s="70" customFormat="1">
      <c r="A3290" s="70" t="s">
        <v>972</v>
      </c>
      <c r="B3290" s="71">
        <v>27</v>
      </c>
      <c r="C3290" s="72" t="s">
        <v>402</v>
      </c>
      <c r="D3290" s="72" t="s">
        <v>403</v>
      </c>
      <c r="E3290" s="71"/>
      <c r="F3290" s="71"/>
      <c r="G3290" s="71" t="s">
        <v>256</v>
      </c>
      <c r="H3290" s="71">
        <v>7</v>
      </c>
      <c r="I3290" s="73">
        <v>148.94999999999999</v>
      </c>
      <c r="J3290" s="73">
        <v>66200</v>
      </c>
      <c r="K3290" s="72">
        <v>0</v>
      </c>
      <c r="L3290" s="72" t="s">
        <v>41</v>
      </c>
      <c r="M3290" s="92" t="s">
        <v>14</v>
      </c>
      <c r="N3290" s="139">
        <v>77069854</v>
      </c>
      <c r="O3290" s="70" t="s">
        <v>973</v>
      </c>
      <c r="P3290" s="92" t="s">
        <v>14</v>
      </c>
      <c r="Q3290" s="89"/>
      <c r="S3290" s="70" t="s">
        <v>465</v>
      </c>
      <c r="T3290" s="88" t="s">
        <v>256</v>
      </c>
      <c r="U3290" s="88">
        <v>7</v>
      </c>
      <c r="V3290" s="87">
        <v>148.94999999999999</v>
      </c>
      <c r="W3290" s="87" t="s">
        <v>1017</v>
      </c>
      <c r="X3290" s="78">
        <v>45710</v>
      </c>
      <c r="Y3290" s="78">
        <v>45747</v>
      </c>
      <c r="Z3290" s="69" t="s">
        <v>1080</v>
      </c>
      <c r="AA3290" s="319">
        <v>49650</v>
      </c>
      <c r="AB3290" s="70">
        <v>48</v>
      </c>
      <c r="AC3290" s="70">
        <v>37</v>
      </c>
      <c r="AD3290" s="78">
        <v>46903</v>
      </c>
      <c r="AE3290" s="115">
        <v>950</v>
      </c>
      <c r="AF3290" s="115"/>
      <c r="AL3290" s="76"/>
      <c r="AM3290" s="76"/>
      <c r="AN3290" s="76"/>
      <c r="AO3290" s="76"/>
      <c r="AP3290" s="76"/>
      <c r="AQ3290" s="76"/>
      <c r="AR3290" s="76"/>
      <c r="AS3290" s="76"/>
      <c r="AT3290" s="76"/>
      <c r="AU3290" s="76"/>
      <c r="AV3290" s="76"/>
      <c r="BA3290" s="76"/>
      <c r="BB3290" s="76"/>
      <c r="CS3290" s="58">
        <f>+AL3290+AT3290</f>
        <v>0</v>
      </c>
      <c r="CT3290" s="76">
        <f>+BA3290+BG3290+BM3290+BS3290+BY3290+CE3290+CK3290+CQ3290</f>
        <v>0</v>
      </c>
      <c r="CU3290" s="76">
        <f>+CS3290-CT3290</f>
        <v>0</v>
      </c>
      <c r="CV3290" s="81">
        <f>+AE3290-AL3290-AT3290</f>
        <v>950</v>
      </c>
    </row>
    <row r="3291" spans="1:100" s="70" customFormat="1">
      <c r="A3291" s="70" t="s">
        <v>972</v>
      </c>
      <c r="B3291" s="71">
        <v>27</v>
      </c>
      <c r="C3291" s="72" t="s">
        <v>402</v>
      </c>
      <c r="D3291" s="72" t="s">
        <v>403</v>
      </c>
      <c r="E3291" s="71"/>
      <c r="F3291" s="71"/>
      <c r="G3291" s="71" t="s">
        <v>256</v>
      </c>
      <c r="H3291" s="71">
        <v>7</v>
      </c>
      <c r="I3291" s="73">
        <v>148.94999999999999</v>
      </c>
      <c r="J3291" s="73">
        <v>66200</v>
      </c>
      <c r="K3291" s="72">
        <v>0</v>
      </c>
      <c r="L3291" s="72" t="s">
        <v>41</v>
      </c>
      <c r="M3291" s="92" t="s">
        <v>14</v>
      </c>
      <c r="N3291" s="139">
        <v>77069854</v>
      </c>
      <c r="O3291" s="70" t="s">
        <v>973</v>
      </c>
      <c r="P3291" s="92" t="s">
        <v>14</v>
      </c>
      <c r="Q3291" s="89"/>
      <c r="S3291" s="70" t="s">
        <v>465</v>
      </c>
      <c r="T3291" s="88" t="s">
        <v>256</v>
      </c>
      <c r="U3291" s="88">
        <v>7</v>
      </c>
      <c r="V3291" s="87">
        <v>148.94999999999999</v>
      </c>
      <c r="W3291" s="87" t="s">
        <v>1017</v>
      </c>
      <c r="X3291" s="78">
        <v>45710</v>
      </c>
      <c r="Y3291" s="78">
        <v>45747</v>
      </c>
      <c r="Z3291" s="69" t="s">
        <v>1080</v>
      </c>
      <c r="AA3291" s="319">
        <v>49650</v>
      </c>
      <c r="AB3291" s="70">
        <v>48</v>
      </c>
      <c r="AC3291" s="70">
        <v>38</v>
      </c>
      <c r="AD3291" s="78">
        <v>46934</v>
      </c>
      <c r="AE3291" s="115">
        <v>950</v>
      </c>
      <c r="AF3291" s="115"/>
      <c r="AL3291" s="76"/>
      <c r="AM3291" s="76"/>
      <c r="AN3291" s="76"/>
      <c r="AO3291" s="76"/>
      <c r="AP3291" s="76"/>
      <c r="AQ3291" s="76"/>
      <c r="AR3291" s="76"/>
      <c r="AS3291" s="76"/>
      <c r="AT3291" s="76"/>
      <c r="AU3291" s="76"/>
      <c r="AV3291" s="76"/>
      <c r="BA3291" s="76"/>
      <c r="BB3291" s="76"/>
      <c r="CS3291" s="58">
        <f>+AL3291+AT3291</f>
        <v>0</v>
      </c>
      <c r="CT3291" s="76">
        <f>+BA3291+BG3291+BM3291+BS3291+BY3291+CE3291+CK3291+CQ3291</f>
        <v>0</v>
      </c>
      <c r="CU3291" s="76">
        <f>+CS3291-CT3291</f>
        <v>0</v>
      </c>
      <c r="CV3291" s="81">
        <f>+AE3291-AL3291-AT3291</f>
        <v>950</v>
      </c>
    </row>
    <row r="3292" spans="1:100" s="70" customFormat="1">
      <c r="A3292" s="70" t="s">
        <v>972</v>
      </c>
      <c r="B3292" s="71">
        <v>27</v>
      </c>
      <c r="C3292" s="72" t="s">
        <v>402</v>
      </c>
      <c r="D3292" s="72" t="s">
        <v>403</v>
      </c>
      <c r="E3292" s="71"/>
      <c r="F3292" s="71"/>
      <c r="G3292" s="71" t="s">
        <v>256</v>
      </c>
      <c r="H3292" s="71">
        <v>7</v>
      </c>
      <c r="I3292" s="73">
        <v>148.94999999999999</v>
      </c>
      <c r="J3292" s="73">
        <v>66200</v>
      </c>
      <c r="K3292" s="72">
        <v>0</v>
      </c>
      <c r="L3292" s="72" t="s">
        <v>41</v>
      </c>
      <c r="M3292" s="92" t="s">
        <v>14</v>
      </c>
      <c r="N3292" s="139">
        <v>77069854</v>
      </c>
      <c r="O3292" s="70" t="s">
        <v>973</v>
      </c>
      <c r="P3292" s="92" t="s">
        <v>14</v>
      </c>
      <c r="Q3292" s="89"/>
      <c r="S3292" s="70" t="s">
        <v>465</v>
      </c>
      <c r="T3292" s="88" t="s">
        <v>256</v>
      </c>
      <c r="U3292" s="88">
        <v>7</v>
      </c>
      <c r="V3292" s="87">
        <v>148.94999999999999</v>
      </c>
      <c r="W3292" s="87" t="s">
        <v>1017</v>
      </c>
      <c r="X3292" s="78">
        <v>45710</v>
      </c>
      <c r="Y3292" s="78">
        <v>45747</v>
      </c>
      <c r="Z3292" s="69" t="s">
        <v>1080</v>
      </c>
      <c r="AA3292" s="319">
        <v>49650</v>
      </c>
      <c r="AB3292" s="70">
        <v>48</v>
      </c>
      <c r="AC3292" s="70">
        <v>39</v>
      </c>
      <c r="AD3292" s="78">
        <v>46964</v>
      </c>
      <c r="AE3292" s="115">
        <v>950</v>
      </c>
      <c r="AF3292" s="115"/>
      <c r="AL3292" s="76"/>
      <c r="AM3292" s="76"/>
      <c r="AN3292" s="76"/>
      <c r="AO3292" s="76"/>
      <c r="AP3292" s="76"/>
      <c r="AQ3292" s="76"/>
      <c r="AR3292" s="76"/>
      <c r="AS3292" s="76"/>
      <c r="AT3292" s="76"/>
      <c r="AU3292" s="76"/>
      <c r="AV3292" s="76"/>
      <c r="BA3292" s="76"/>
      <c r="BB3292" s="76"/>
      <c r="CS3292" s="58">
        <f>+AL3292+AT3292</f>
        <v>0</v>
      </c>
      <c r="CT3292" s="76">
        <f>+BA3292+BG3292+BM3292+BS3292+BY3292+CE3292+CK3292+CQ3292</f>
        <v>0</v>
      </c>
      <c r="CU3292" s="76">
        <f>+CS3292-CT3292</f>
        <v>0</v>
      </c>
      <c r="CV3292" s="81">
        <f>+AE3292-AL3292-AT3292</f>
        <v>950</v>
      </c>
    </row>
    <row r="3293" spans="1:100" s="70" customFormat="1">
      <c r="A3293" s="70" t="s">
        <v>972</v>
      </c>
      <c r="B3293" s="71">
        <v>27</v>
      </c>
      <c r="C3293" s="72" t="s">
        <v>402</v>
      </c>
      <c r="D3293" s="72" t="s">
        <v>403</v>
      </c>
      <c r="E3293" s="71"/>
      <c r="F3293" s="71"/>
      <c r="G3293" s="71" t="s">
        <v>256</v>
      </c>
      <c r="H3293" s="71">
        <v>7</v>
      </c>
      <c r="I3293" s="73">
        <v>148.94999999999999</v>
      </c>
      <c r="J3293" s="73">
        <v>66200</v>
      </c>
      <c r="K3293" s="72">
        <v>0</v>
      </c>
      <c r="L3293" s="72" t="s">
        <v>41</v>
      </c>
      <c r="M3293" s="92" t="s">
        <v>14</v>
      </c>
      <c r="N3293" s="139">
        <v>77069854</v>
      </c>
      <c r="O3293" s="70" t="s">
        <v>973</v>
      </c>
      <c r="P3293" s="92" t="s">
        <v>14</v>
      </c>
      <c r="Q3293" s="89"/>
      <c r="S3293" s="70" t="s">
        <v>465</v>
      </c>
      <c r="T3293" s="88" t="s">
        <v>256</v>
      </c>
      <c r="U3293" s="88">
        <v>7</v>
      </c>
      <c r="V3293" s="87">
        <v>148.94999999999999</v>
      </c>
      <c r="W3293" s="87" t="s">
        <v>1017</v>
      </c>
      <c r="X3293" s="78">
        <v>45710</v>
      </c>
      <c r="Y3293" s="78">
        <v>45747</v>
      </c>
      <c r="Z3293" s="69" t="s">
        <v>1080</v>
      </c>
      <c r="AA3293" s="319">
        <v>49650</v>
      </c>
      <c r="AB3293" s="70">
        <v>48</v>
      </c>
      <c r="AC3293" s="70">
        <v>40</v>
      </c>
      <c r="AD3293" s="78">
        <v>46995</v>
      </c>
      <c r="AE3293" s="115">
        <v>950</v>
      </c>
      <c r="AF3293" s="115"/>
      <c r="AL3293" s="76"/>
      <c r="AM3293" s="76"/>
      <c r="AN3293" s="76"/>
      <c r="AO3293" s="76"/>
      <c r="AP3293" s="76"/>
      <c r="AQ3293" s="76"/>
      <c r="AR3293" s="76"/>
      <c r="AS3293" s="76"/>
      <c r="AT3293" s="76"/>
      <c r="AU3293" s="76"/>
      <c r="AV3293" s="76"/>
      <c r="BA3293" s="76"/>
      <c r="BB3293" s="76"/>
      <c r="CS3293" s="58">
        <f>+AL3293+AT3293</f>
        <v>0</v>
      </c>
      <c r="CT3293" s="76">
        <f>+BA3293+BG3293+BM3293+BS3293+BY3293+CE3293+CK3293+CQ3293</f>
        <v>0</v>
      </c>
      <c r="CU3293" s="76">
        <f>+CS3293-CT3293</f>
        <v>0</v>
      </c>
      <c r="CV3293" s="81">
        <f>+AE3293-AL3293-AT3293</f>
        <v>950</v>
      </c>
    </row>
    <row r="3294" spans="1:100" s="70" customFormat="1">
      <c r="A3294" s="70" t="s">
        <v>972</v>
      </c>
      <c r="B3294" s="71">
        <v>27</v>
      </c>
      <c r="C3294" s="72" t="s">
        <v>402</v>
      </c>
      <c r="D3294" s="72" t="s">
        <v>403</v>
      </c>
      <c r="E3294" s="71"/>
      <c r="F3294" s="71"/>
      <c r="G3294" s="71" t="s">
        <v>256</v>
      </c>
      <c r="H3294" s="71">
        <v>7</v>
      </c>
      <c r="I3294" s="73">
        <v>148.94999999999999</v>
      </c>
      <c r="J3294" s="73">
        <v>66200</v>
      </c>
      <c r="K3294" s="72">
        <v>0</v>
      </c>
      <c r="L3294" s="72" t="s">
        <v>41</v>
      </c>
      <c r="M3294" s="92" t="s">
        <v>14</v>
      </c>
      <c r="N3294" s="139">
        <v>77069854</v>
      </c>
      <c r="O3294" s="70" t="s">
        <v>973</v>
      </c>
      <c r="P3294" s="92" t="s">
        <v>14</v>
      </c>
      <c r="Q3294" s="89"/>
      <c r="S3294" s="70" t="s">
        <v>465</v>
      </c>
      <c r="T3294" s="88" t="s">
        <v>256</v>
      </c>
      <c r="U3294" s="88">
        <v>7</v>
      </c>
      <c r="V3294" s="87">
        <v>148.94999999999999</v>
      </c>
      <c r="W3294" s="87" t="s">
        <v>1017</v>
      </c>
      <c r="X3294" s="78">
        <v>45710</v>
      </c>
      <c r="Y3294" s="78">
        <v>45747</v>
      </c>
      <c r="Z3294" s="69" t="s">
        <v>1080</v>
      </c>
      <c r="AA3294" s="319">
        <v>49650</v>
      </c>
      <c r="AB3294" s="70">
        <v>48</v>
      </c>
      <c r="AC3294" s="70">
        <v>41</v>
      </c>
      <c r="AD3294" s="78">
        <v>47026</v>
      </c>
      <c r="AE3294" s="115">
        <v>950</v>
      </c>
      <c r="AF3294" s="115"/>
      <c r="AL3294" s="76"/>
      <c r="AM3294" s="76"/>
      <c r="AN3294" s="76"/>
      <c r="AO3294" s="76"/>
      <c r="AP3294" s="76"/>
      <c r="AQ3294" s="76"/>
      <c r="AR3294" s="76"/>
      <c r="AS3294" s="76"/>
      <c r="AT3294" s="76"/>
      <c r="AU3294" s="76"/>
      <c r="AV3294" s="76"/>
      <c r="BA3294" s="76"/>
      <c r="BB3294" s="76"/>
      <c r="CS3294" s="58">
        <f>+AL3294+AT3294</f>
        <v>0</v>
      </c>
      <c r="CT3294" s="76">
        <f>+BA3294+BG3294+BM3294+BS3294+BY3294+CE3294+CK3294+CQ3294</f>
        <v>0</v>
      </c>
      <c r="CU3294" s="76">
        <f>+CS3294-CT3294</f>
        <v>0</v>
      </c>
      <c r="CV3294" s="81">
        <f>+AE3294-AL3294-AT3294</f>
        <v>950</v>
      </c>
    </row>
    <row r="3295" spans="1:100" s="70" customFormat="1">
      <c r="A3295" s="70" t="s">
        <v>972</v>
      </c>
      <c r="B3295" s="71">
        <v>27</v>
      </c>
      <c r="C3295" s="72" t="s">
        <v>402</v>
      </c>
      <c r="D3295" s="72" t="s">
        <v>403</v>
      </c>
      <c r="E3295" s="71"/>
      <c r="F3295" s="71"/>
      <c r="G3295" s="71" t="s">
        <v>256</v>
      </c>
      <c r="H3295" s="71">
        <v>7</v>
      </c>
      <c r="I3295" s="73">
        <v>148.94999999999999</v>
      </c>
      <c r="J3295" s="73">
        <v>66200</v>
      </c>
      <c r="K3295" s="72">
        <v>0</v>
      </c>
      <c r="L3295" s="72" t="s">
        <v>41</v>
      </c>
      <c r="M3295" s="92" t="s">
        <v>14</v>
      </c>
      <c r="N3295" s="139">
        <v>77069854</v>
      </c>
      <c r="O3295" s="70" t="s">
        <v>973</v>
      </c>
      <c r="P3295" s="92" t="s">
        <v>14</v>
      </c>
      <c r="Q3295" s="89"/>
      <c r="S3295" s="70" t="s">
        <v>465</v>
      </c>
      <c r="T3295" s="88" t="s">
        <v>256</v>
      </c>
      <c r="U3295" s="88">
        <v>7</v>
      </c>
      <c r="V3295" s="87">
        <v>148.94999999999999</v>
      </c>
      <c r="W3295" s="87" t="s">
        <v>1017</v>
      </c>
      <c r="X3295" s="78">
        <v>45710</v>
      </c>
      <c r="Y3295" s="78">
        <v>45747</v>
      </c>
      <c r="Z3295" s="69" t="s">
        <v>1080</v>
      </c>
      <c r="AA3295" s="319">
        <v>49650</v>
      </c>
      <c r="AB3295" s="70">
        <v>48</v>
      </c>
      <c r="AC3295" s="70">
        <v>42</v>
      </c>
      <c r="AD3295" s="78">
        <v>47056</v>
      </c>
      <c r="AE3295" s="115">
        <v>950</v>
      </c>
      <c r="AF3295" s="115"/>
      <c r="AL3295" s="76"/>
      <c r="AM3295" s="76"/>
      <c r="AN3295" s="76"/>
      <c r="AO3295" s="76"/>
      <c r="AP3295" s="76"/>
      <c r="AQ3295" s="76"/>
      <c r="AR3295" s="76"/>
      <c r="AS3295" s="76"/>
      <c r="AT3295" s="76"/>
      <c r="AU3295" s="76"/>
      <c r="AV3295" s="76"/>
      <c r="BA3295" s="76"/>
      <c r="BB3295" s="76"/>
      <c r="CS3295" s="58">
        <f>+AL3295+AT3295</f>
        <v>0</v>
      </c>
      <c r="CT3295" s="76">
        <f>+BA3295+BG3295+BM3295+BS3295+BY3295+CE3295+CK3295+CQ3295</f>
        <v>0</v>
      </c>
      <c r="CU3295" s="76">
        <f>+CS3295-CT3295</f>
        <v>0</v>
      </c>
      <c r="CV3295" s="81">
        <f>+AE3295-AL3295-AT3295</f>
        <v>950</v>
      </c>
    </row>
    <row r="3296" spans="1:100" s="70" customFormat="1">
      <c r="A3296" s="70" t="s">
        <v>972</v>
      </c>
      <c r="B3296" s="71">
        <v>27</v>
      </c>
      <c r="C3296" s="72" t="s">
        <v>402</v>
      </c>
      <c r="D3296" s="72" t="s">
        <v>403</v>
      </c>
      <c r="E3296" s="71"/>
      <c r="F3296" s="71"/>
      <c r="G3296" s="71" t="s">
        <v>256</v>
      </c>
      <c r="H3296" s="71">
        <v>7</v>
      </c>
      <c r="I3296" s="73">
        <v>148.94999999999999</v>
      </c>
      <c r="J3296" s="73">
        <v>66200</v>
      </c>
      <c r="K3296" s="72">
        <v>0</v>
      </c>
      <c r="L3296" s="72" t="s">
        <v>41</v>
      </c>
      <c r="M3296" s="92" t="s">
        <v>14</v>
      </c>
      <c r="N3296" s="139">
        <v>77069854</v>
      </c>
      <c r="O3296" s="70" t="s">
        <v>973</v>
      </c>
      <c r="P3296" s="92" t="s">
        <v>14</v>
      </c>
      <c r="Q3296" s="89"/>
      <c r="S3296" s="70" t="s">
        <v>465</v>
      </c>
      <c r="T3296" s="88" t="s">
        <v>256</v>
      </c>
      <c r="U3296" s="88">
        <v>7</v>
      </c>
      <c r="V3296" s="87">
        <v>148.94999999999999</v>
      </c>
      <c r="W3296" s="87" t="s">
        <v>1017</v>
      </c>
      <c r="X3296" s="78">
        <v>45710</v>
      </c>
      <c r="Y3296" s="78">
        <v>45747</v>
      </c>
      <c r="Z3296" s="69" t="s">
        <v>1080</v>
      </c>
      <c r="AA3296" s="319">
        <v>49650</v>
      </c>
      <c r="AB3296" s="70">
        <v>48</v>
      </c>
      <c r="AC3296" s="70">
        <v>43</v>
      </c>
      <c r="AD3296" s="78">
        <v>47087</v>
      </c>
      <c r="AE3296" s="115">
        <v>950</v>
      </c>
      <c r="AF3296" s="115"/>
      <c r="AL3296" s="76"/>
      <c r="AM3296" s="76"/>
      <c r="AN3296" s="76"/>
      <c r="AO3296" s="76"/>
      <c r="AP3296" s="76"/>
      <c r="AQ3296" s="76"/>
      <c r="AR3296" s="76"/>
      <c r="AS3296" s="76"/>
      <c r="AT3296" s="76"/>
      <c r="AU3296" s="76"/>
      <c r="AV3296" s="76"/>
      <c r="BA3296" s="76"/>
      <c r="BB3296" s="76"/>
      <c r="CS3296" s="58">
        <f>+AL3296+AT3296</f>
        <v>0</v>
      </c>
      <c r="CT3296" s="76">
        <f>+BA3296+BG3296+BM3296+BS3296+BY3296+CE3296+CK3296+CQ3296</f>
        <v>0</v>
      </c>
      <c r="CU3296" s="76">
        <f>+CS3296-CT3296</f>
        <v>0</v>
      </c>
      <c r="CV3296" s="81">
        <f>+AE3296-AL3296-AT3296</f>
        <v>950</v>
      </c>
    </row>
    <row r="3297" spans="1:100" s="70" customFormat="1">
      <c r="A3297" s="70" t="s">
        <v>972</v>
      </c>
      <c r="B3297" s="71">
        <v>27</v>
      </c>
      <c r="C3297" s="72" t="s">
        <v>402</v>
      </c>
      <c r="D3297" s="72" t="s">
        <v>403</v>
      </c>
      <c r="E3297" s="71"/>
      <c r="F3297" s="71"/>
      <c r="G3297" s="71" t="s">
        <v>256</v>
      </c>
      <c r="H3297" s="71">
        <v>7</v>
      </c>
      <c r="I3297" s="73">
        <v>148.94999999999999</v>
      </c>
      <c r="J3297" s="73">
        <v>66200</v>
      </c>
      <c r="K3297" s="72">
        <v>0</v>
      </c>
      <c r="L3297" s="72" t="s">
        <v>41</v>
      </c>
      <c r="M3297" s="92" t="s">
        <v>14</v>
      </c>
      <c r="N3297" s="139">
        <v>77069854</v>
      </c>
      <c r="O3297" s="70" t="s">
        <v>973</v>
      </c>
      <c r="P3297" s="92" t="s">
        <v>14</v>
      </c>
      <c r="Q3297" s="89"/>
      <c r="S3297" s="70" t="s">
        <v>465</v>
      </c>
      <c r="T3297" s="88" t="s">
        <v>256</v>
      </c>
      <c r="U3297" s="88">
        <v>7</v>
      </c>
      <c r="V3297" s="87">
        <v>148.94999999999999</v>
      </c>
      <c r="W3297" s="87" t="s">
        <v>1017</v>
      </c>
      <c r="X3297" s="78">
        <v>45710</v>
      </c>
      <c r="Y3297" s="78">
        <v>45747</v>
      </c>
      <c r="Z3297" s="69" t="s">
        <v>1080</v>
      </c>
      <c r="AA3297" s="319">
        <v>49650</v>
      </c>
      <c r="AB3297" s="70">
        <v>48</v>
      </c>
      <c r="AC3297" s="70">
        <v>44</v>
      </c>
      <c r="AD3297" s="78">
        <v>47117</v>
      </c>
      <c r="AE3297" s="115">
        <v>950</v>
      </c>
      <c r="AF3297" s="115"/>
      <c r="AL3297" s="76"/>
      <c r="AM3297" s="76"/>
      <c r="AN3297" s="76"/>
      <c r="AO3297" s="76"/>
      <c r="AP3297" s="76"/>
      <c r="AQ3297" s="76"/>
      <c r="AR3297" s="76"/>
      <c r="AS3297" s="76"/>
      <c r="AT3297" s="76"/>
      <c r="AU3297" s="76"/>
      <c r="AV3297" s="76"/>
      <c r="BA3297" s="76"/>
      <c r="BB3297" s="76"/>
      <c r="CS3297" s="58">
        <f>+AL3297+AT3297</f>
        <v>0</v>
      </c>
      <c r="CT3297" s="76">
        <f>+BA3297+BG3297+BM3297+BS3297+BY3297+CE3297+CK3297+CQ3297</f>
        <v>0</v>
      </c>
      <c r="CU3297" s="76">
        <f>+CS3297-CT3297</f>
        <v>0</v>
      </c>
      <c r="CV3297" s="81">
        <f>+AE3297-AL3297-AT3297</f>
        <v>950</v>
      </c>
    </row>
    <row r="3298" spans="1:100" s="70" customFormat="1">
      <c r="A3298" s="70" t="s">
        <v>972</v>
      </c>
      <c r="B3298" s="71">
        <v>27</v>
      </c>
      <c r="C3298" s="72" t="s">
        <v>402</v>
      </c>
      <c r="D3298" s="72" t="s">
        <v>403</v>
      </c>
      <c r="E3298" s="71"/>
      <c r="F3298" s="71"/>
      <c r="G3298" s="71" t="s">
        <v>256</v>
      </c>
      <c r="H3298" s="71">
        <v>7</v>
      </c>
      <c r="I3298" s="73">
        <v>148.94999999999999</v>
      </c>
      <c r="J3298" s="73">
        <v>66200</v>
      </c>
      <c r="K3298" s="72">
        <v>0</v>
      </c>
      <c r="L3298" s="72" t="s">
        <v>41</v>
      </c>
      <c r="M3298" s="92" t="s">
        <v>14</v>
      </c>
      <c r="N3298" s="139">
        <v>77069854</v>
      </c>
      <c r="O3298" s="70" t="s">
        <v>973</v>
      </c>
      <c r="P3298" s="92" t="s">
        <v>14</v>
      </c>
      <c r="Q3298" s="89"/>
      <c r="S3298" s="70" t="s">
        <v>465</v>
      </c>
      <c r="T3298" s="88" t="s">
        <v>256</v>
      </c>
      <c r="U3298" s="88">
        <v>7</v>
      </c>
      <c r="V3298" s="87">
        <v>148.94999999999999</v>
      </c>
      <c r="W3298" s="87" t="s">
        <v>1017</v>
      </c>
      <c r="X3298" s="78">
        <v>45710</v>
      </c>
      <c r="Y3298" s="78">
        <v>45747</v>
      </c>
      <c r="Z3298" s="69" t="s">
        <v>1080</v>
      </c>
      <c r="AA3298" s="319">
        <v>49650</v>
      </c>
      <c r="AB3298" s="70">
        <v>48</v>
      </c>
      <c r="AC3298" s="70">
        <v>45</v>
      </c>
      <c r="AD3298" s="78">
        <v>47148</v>
      </c>
      <c r="AE3298" s="115">
        <v>950</v>
      </c>
      <c r="AF3298" s="115"/>
      <c r="AL3298" s="76"/>
      <c r="AM3298" s="76"/>
      <c r="AN3298" s="76"/>
      <c r="AO3298" s="76"/>
      <c r="AP3298" s="76"/>
      <c r="AQ3298" s="76"/>
      <c r="AR3298" s="76"/>
      <c r="AS3298" s="76"/>
      <c r="AT3298" s="76"/>
      <c r="AU3298" s="76"/>
      <c r="AV3298" s="76"/>
      <c r="BA3298" s="76"/>
      <c r="BB3298" s="76"/>
      <c r="CS3298" s="58">
        <f>+AL3298+AT3298</f>
        <v>0</v>
      </c>
      <c r="CT3298" s="76">
        <f>+BA3298+BG3298+BM3298+BS3298+BY3298+CE3298+CK3298+CQ3298</f>
        <v>0</v>
      </c>
      <c r="CU3298" s="76">
        <f>+CS3298-CT3298</f>
        <v>0</v>
      </c>
      <c r="CV3298" s="81">
        <f>+AE3298-AL3298-AT3298</f>
        <v>950</v>
      </c>
    </row>
    <row r="3299" spans="1:100" s="70" customFormat="1">
      <c r="A3299" s="70" t="s">
        <v>972</v>
      </c>
      <c r="B3299" s="71">
        <v>27</v>
      </c>
      <c r="C3299" s="72" t="s">
        <v>402</v>
      </c>
      <c r="D3299" s="72" t="s">
        <v>403</v>
      </c>
      <c r="E3299" s="71"/>
      <c r="F3299" s="71"/>
      <c r="G3299" s="71" t="s">
        <v>256</v>
      </c>
      <c r="H3299" s="71">
        <v>7</v>
      </c>
      <c r="I3299" s="73">
        <v>148.94999999999999</v>
      </c>
      <c r="J3299" s="73">
        <v>66200</v>
      </c>
      <c r="K3299" s="72">
        <v>0</v>
      </c>
      <c r="L3299" s="72" t="s">
        <v>41</v>
      </c>
      <c r="M3299" s="92" t="s">
        <v>14</v>
      </c>
      <c r="N3299" s="139">
        <v>77069854</v>
      </c>
      <c r="O3299" s="70" t="s">
        <v>973</v>
      </c>
      <c r="P3299" s="92" t="s">
        <v>14</v>
      </c>
      <c r="Q3299" s="89"/>
      <c r="S3299" s="70" t="s">
        <v>465</v>
      </c>
      <c r="T3299" s="88" t="s">
        <v>256</v>
      </c>
      <c r="U3299" s="88">
        <v>7</v>
      </c>
      <c r="V3299" s="87">
        <v>148.94999999999999</v>
      </c>
      <c r="W3299" s="87" t="s">
        <v>1017</v>
      </c>
      <c r="X3299" s="78">
        <v>45710</v>
      </c>
      <c r="Y3299" s="78">
        <v>45747</v>
      </c>
      <c r="Z3299" s="69" t="s">
        <v>1080</v>
      </c>
      <c r="AA3299" s="319">
        <v>49650</v>
      </c>
      <c r="AB3299" s="70">
        <v>48</v>
      </c>
      <c r="AC3299" s="70">
        <v>46</v>
      </c>
      <c r="AD3299" s="78">
        <v>47177</v>
      </c>
      <c r="AE3299" s="115">
        <v>950</v>
      </c>
      <c r="AF3299" s="115"/>
      <c r="AL3299" s="76"/>
      <c r="AM3299" s="76"/>
      <c r="AN3299" s="76"/>
      <c r="AO3299" s="76"/>
      <c r="AP3299" s="76"/>
      <c r="AQ3299" s="76"/>
      <c r="AR3299" s="76"/>
      <c r="AS3299" s="76"/>
      <c r="AT3299" s="76"/>
      <c r="AU3299" s="76"/>
      <c r="AV3299" s="76"/>
      <c r="BA3299" s="76"/>
      <c r="BB3299" s="76"/>
      <c r="CS3299" s="58">
        <f>+AL3299+AT3299</f>
        <v>0</v>
      </c>
      <c r="CT3299" s="76">
        <f>+BA3299+BG3299+BM3299+BS3299+BY3299+CE3299+CK3299+CQ3299</f>
        <v>0</v>
      </c>
      <c r="CU3299" s="76">
        <f>+CS3299-CT3299</f>
        <v>0</v>
      </c>
      <c r="CV3299" s="81">
        <f>+AE3299-AL3299-AT3299</f>
        <v>950</v>
      </c>
    </row>
    <row r="3300" spans="1:100" s="70" customFormat="1">
      <c r="A3300" s="70" t="s">
        <v>972</v>
      </c>
      <c r="B3300" s="71">
        <v>27</v>
      </c>
      <c r="C3300" s="72" t="s">
        <v>402</v>
      </c>
      <c r="D3300" s="72" t="s">
        <v>403</v>
      </c>
      <c r="E3300" s="71"/>
      <c r="F3300" s="71"/>
      <c r="G3300" s="71" t="s">
        <v>256</v>
      </c>
      <c r="H3300" s="71">
        <v>7</v>
      </c>
      <c r="I3300" s="73">
        <v>148.94999999999999</v>
      </c>
      <c r="J3300" s="73">
        <v>66200</v>
      </c>
      <c r="K3300" s="72">
        <v>0</v>
      </c>
      <c r="L3300" s="72" t="s">
        <v>41</v>
      </c>
      <c r="M3300" s="92" t="s">
        <v>14</v>
      </c>
      <c r="N3300" s="139">
        <v>77069854</v>
      </c>
      <c r="O3300" s="70" t="s">
        <v>973</v>
      </c>
      <c r="P3300" s="92" t="s">
        <v>14</v>
      </c>
      <c r="Q3300" s="89"/>
      <c r="S3300" s="70" t="s">
        <v>465</v>
      </c>
      <c r="T3300" s="88" t="s">
        <v>256</v>
      </c>
      <c r="U3300" s="88">
        <v>7</v>
      </c>
      <c r="V3300" s="87">
        <v>148.94999999999999</v>
      </c>
      <c r="W3300" s="87" t="s">
        <v>1017</v>
      </c>
      <c r="X3300" s="78">
        <v>45710</v>
      </c>
      <c r="Y3300" s="78">
        <v>45747</v>
      </c>
      <c r="Z3300" s="69" t="s">
        <v>1080</v>
      </c>
      <c r="AA3300" s="319">
        <v>49650</v>
      </c>
      <c r="AB3300" s="70">
        <v>48</v>
      </c>
      <c r="AC3300" s="70">
        <v>47</v>
      </c>
      <c r="AD3300" s="78">
        <v>47207</v>
      </c>
      <c r="AE3300" s="115">
        <v>950</v>
      </c>
      <c r="AF3300" s="115"/>
      <c r="AL3300" s="76"/>
      <c r="AM3300" s="76"/>
      <c r="AN3300" s="76"/>
      <c r="AO3300" s="76"/>
      <c r="AP3300" s="76"/>
      <c r="AQ3300" s="76"/>
      <c r="AR3300" s="76"/>
      <c r="AS3300" s="76"/>
      <c r="AT3300" s="76"/>
      <c r="AU3300" s="76"/>
      <c r="AV3300" s="76"/>
      <c r="BA3300" s="76"/>
      <c r="BB3300" s="76"/>
      <c r="CS3300" s="58">
        <f>+AL3300+AT3300</f>
        <v>0</v>
      </c>
      <c r="CT3300" s="76">
        <f>+BA3300+BG3300+BM3300+BS3300+BY3300+CE3300+CK3300+CQ3300</f>
        <v>0</v>
      </c>
      <c r="CU3300" s="76">
        <f>+CS3300-CT3300</f>
        <v>0</v>
      </c>
      <c r="CV3300" s="81">
        <f>+AE3300-AL3300-AT3300</f>
        <v>950</v>
      </c>
    </row>
    <row r="3301" spans="1:100" s="70" customFormat="1">
      <c r="A3301" s="70" t="s">
        <v>972</v>
      </c>
      <c r="B3301" s="71">
        <v>27</v>
      </c>
      <c r="C3301" s="72" t="s">
        <v>402</v>
      </c>
      <c r="D3301" s="72" t="s">
        <v>403</v>
      </c>
      <c r="E3301" s="71"/>
      <c r="F3301" s="71"/>
      <c r="G3301" s="71" t="s">
        <v>256</v>
      </c>
      <c r="H3301" s="71">
        <v>7</v>
      </c>
      <c r="I3301" s="73">
        <v>148.94999999999999</v>
      </c>
      <c r="J3301" s="73">
        <v>66200</v>
      </c>
      <c r="K3301" s="72">
        <v>0</v>
      </c>
      <c r="L3301" s="72" t="s">
        <v>41</v>
      </c>
      <c r="M3301" s="92" t="s">
        <v>14</v>
      </c>
      <c r="N3301" s="139">
        <v>77069854</v>
      </c>
      <c r="O3301" s="70" t="s">
        <v>973</v>
      </c>
      <c r="P3301" s="92" t="s">
        <v>14</v>
      </c>
      <c r="Q3301" s="89"/>
      <c r="S3301" s="70" t="s">
        <v>465</v>
      </c>
      <c r="T3301" s="88" t="s">
        <v>256</v>
      </c>
      <c r="U3301" s="88">
        <v>7</v>
      </c>
      <c r="V3301" s="87">
        <v>148.94999999999999</v>
      </c>
      <c r="W3301" s="87" t="s">
        <v>1017</v>
      </c>
      <c r="X3301" s="78">
        <v>45710</v>
      </c>
      <c r="Y3301" s="78">
        <v>45747</v>
      </c>
      <c r="Z3301" s="69" t="s">
        <v>1080</v>
      </c>
      <c r="AA3301" s="319">
        <v>49650</v>
      </c>
      <c r="AB3301" s="70">
        <v>48</v>
      </c>
      <c r="AC3301" s="70">
        <v>48</v>
      </c>
      <c r="AD3301" s="78">
        <v>47238</v>
      </c>
      <c r="AE3301" s="115">
        <v>897.75</v>
      </c>
      <c r="AF3301" s="115"/>
      <c r="AL3301" s="76"/>
      <c r="AM3301" s="76"/>
      <c r="AN3301" s="76"/>
      <c r="AO3301" s="76"/>
      <c r="AP3301" s="76"/>
      <c r="AQ3301" s="76"/>
      <c r="AR3301" s="76"/>
      <c r="AS3301" s="76"/>
      <c r="AT3301" s="76"/>
      <c r="AU3301" s="76"/>
      <c r="AV3301" s="76"/>
      <c r="BA3301" s="76"/>
      <c r="BB3301" s="76"/>
      <c r="CS3301" s="58">
        <f>+AL3301+AT3301</f>
        <v>0</v>
      </c>
      <c r="CT3301" s="76">
        <f>+BA3301+BG3301+BM3301+BS3301+BY3301+CE3301+CK3301+CQ3301</f>
        <v>0</v>
      </c>
      <c r="CU3301" s="76">
        <f>+CS3301-CT3301</f>
        <v>0</v>
      </c>
      <c r="CV3301" s="81">
        <f>+AE3301-AL3301-AT3301</f>
        <v>897.75</v>
      </c>
    </row>
    <row r="3302" spans="1:100" s="70" customFormat="1">
      <c r="A3302" s="70" t="s">
        <v>976</v>
      </c>
      <c r="B3302" s="71">
        <v>4</v>
      </c>
      <c r="C3302" s="72" t="s">
        <v>402</v>
      </c>
      <c r="D3302" s="72" t="s">
        <v>403</v>
      </c>
      <c r="E3302" s="71"/>
      <c r="F3302" s="71"/>
      <c r="G3302" s="71" t="s">
        <v>253</v>
      </c>
      <c r="H3302" s="71">
        <v>4</v>
      </c>
      <c r="I3302" s="73">
        <v>104.5</v>
      </c>
      <c r="J3302" s="73">
        <v>46744</v>
      </c>
      <c r="K3302" s="72">
        <v>0</v>
      </c>
      <c r="L3302" s="72" t="s">
        <v>41</v>
      </c>
      <c r="M3302" s="92" t="s">
        <v>14</v>
      </c>
      <c r="N3302" s="70">
        <v>74326719</v>
      </c>
      <c r="O3302" s="70" t="s">
        <v>977</v>
      </c>
      <c r="Q3302" s="89"/>
      <c r="S3302" s="70" t="s">
        <v>465</v>
      </c>
      <c r="T3302" s="87" t="s">
        <v>253</v>
      </c>
      <c r="U3302" s="87">
        <v>4</v>
      </c>
      <c r="V3302" s="145">
        <v>104.5</v>
      </c>
      <c r="W3302" s="145" t="s">
        <v>1017</v>
      </c>
      <c r="X3302" s="78">
        <v>45796</v>
      </c>
      <c r="Y3302" s="78">
        <v>45796</v>
      </c>
      <c r="Z3302" s="69" t="s">
        <v>1080</v>
      </c>
      <c r="AA3302" s="319">
        <v>41122</v>
      </c>
      <c r="AB3302" s="70">
        <v>44</v>
      </c>
      <c r="AC3302" s="70">
        <v>0</v>
      </c>
      <c r="AD3302" s="78">
        <v>45797</v>
      </c>
      <c r="AE3302" s="70">
        <v>13650</v>
      </c>
      <c r="AG3302" s="70" t="s">
        <v>441</v>
      </c>
      <c r="AH3302" s="78">
        <v>45797</v>
      </c>
      <c r="AI3302" s="78"/>
      <c r="AJ3302" s="78"/>
      <c r="AK3302" s="70" t="s">
        <v>978</v>
      </c>
      <c r="AL3302" s="76">
        <v>13650</v>
      </c>
      <c r="AM3302" s="76"/>
      <c r="AN3302" s="70" t="s">
        <v>1131</v>
      </c>
      <c r="AO3302" s="76"/>
      <c r="AP3302" s="76"/>
      <c r="AQ3302" s="76"/>
      <c r="AR3302" s="76"/>
      <c r="AS3302" s="76"/>
      <c r="AT3302" s="76"/>
      <c r="AU3302" s="76"/>
      <c r="AV3302" s="76"/>
      <c r="AW3302" s="103">
        <v>45771</v>
      </c>
      <c r="AX3302" s="97">
        <v>402279</v>
      </c>
      <c r="AY3302" s="97">
        <v>374</v>
      </c>
      <c r="AZ3302" s="97">
        <v>3.69</v>
      </c>
      <c r="BA3302" s="101">
        <f>+AY3302/AZ3302</f>
        <v>101.3550135501355</v>
      </c>
      <c r="BB3302" s="101"/>
      <c r="BC3302" s="103">
        <v>45796</v>
      </c>
      <c r="BD3302" s="97">
        <v>48666</v>
      </c>
      <c r="BE3302" s="101">
        <v>50000</v>
      </c>
      <c r="BF3302" s="97">
        <v>3.69</v>
      </c>
      <c r="BG3302" s="101">
        <f>+BE3302/BF3302</f>
        <v>13550.135501355015</v>
      </c>
      <c r="BH3302" s="101"/>
      <c r="CS3302" s="58">
        <f>+AL3302+AT3302</f>
        <v>13650</v>
      </c>
      <c r="CT3302" s="76">
        <f>+BA3302+BG3302+BM3302+BS3302+BY3302+CE3302+CK3302+CQ3302</f>
        <v>13651.49051490515</v>
      </c>
      <c r="CU3302" s="76">
        <f>+CS3302-CT3302</f>
        <v>-1.4905149051501212</v>
      </c>
      <c r="CV3302" s="81">
        <f>+AE3302-AL3302-AT3302</f>
        <v>0</v>
      </c>
    </row>
    <row r="3303" spans="1:100" s="70" customFormat="1">
      <c r="A3303" s="70" t="s">
        <v>976</v>
      </c>
      <c r="B3303" s="71">
        <v>4</v>
      </c>
      <c r="C3303" s="72" t="s">
        <v>402</v>
      </c>
      <c r="D3303" s="72" t="s">
        <v>403</v>
      </c>
      <c r="E3303" s="71"/>
      <c r="F3303" s="71"/>
      <c r="G3303" s="71" t="s">
        <v>253</v>
      </c>
      <c r="H3303" s="71">
        <v>4</v>
      </c>
      <c r="I3303" s="73">
        <v>104.5</v>
      </c>
      <c r="J3303" s="73">
        <v>46744</v>
      </c>
      <c r="K3303" s="72">
        <v>0</v>
      </c>
      <c r="L3303" s="72" t="s">
        <v>41</v>
      </c>
      <c r="M3303" s="92" t="s">
        <v>14</v>
      </c>
      <c r="N3303" s="70">
        <v>74326719</v>
      </c>
      <c r="O3303" s="70" t="s">
        <v>977</v>
      </c>
      <c r="Q3303" s="89"/>
      <c r="S3303" s="70" t="s">
        <v>465</v>
      </c>
      <c r="T3303" s="87" t="s">
        <v>253</v>
      </c>
      <c r="U3303" s="87">
        <v>4</v>
      </c>
      <c r="V3303" s="145">
        <v>104.5</v>
      </c>
      <c r="W3303" s="145" t="s">
        <v>1017</v>
      </c>
      <c r="X3303" s="78">
        <v>45796</v>
      </c>
      <c r="Y3303" s="78">
        <v>45796</v>
      </c>
      <c r="Z3303" s="69" t="s">
        <v>1080</v>
      </c>
      <c r="AA3303" s="319">
        <v>41122</v>
      </c>
      <c r="AB3303" s="70">
        <v>44</v>
      </c>
      <c r="AC3303" s="70">
        <v>1</v>
      </c>
      <c r="AD3303" s="78">
        <v>45919</v>
      </c>
      <c r="AE3303" s="70">
        <v>624.38</v>
      </c>
      <c r="AO3303" s="76"/>
      <c r="AP3303" s="76"/>
      <c r="AQ3303" s="76"/>
      <c r="AR3303" s="76"/>
      <c r="AS3303" s="76"/>
      <c r="AT3303" s="76"/>
      <c r="AU3303" s="76"/>
      <c r="AV3303" s="76"/>
      <c r="BA3303" s="76"/>
      <c r="BB3303" s="76"/>
      <c r="CS3303" s="58">
        <f>+AL3303+AT3303</f>
        <v>0</v>
      </c>
      <c r="CT3303" s="76">
        <f>+BA3303+BG3303+BM3303+BS3303+BY3303+CE3303+CK3303+CQ3303</f>
        <v>0</v>
      </c>
      <c r="CU3303" s="76">
        <f>+CS3303-CT3303</f>
        <v>0</v>
      </c>
      <c r="CV3303" s="81">
        <f>+AE3303-AL3303-AT3303</f>
        <v>624.38</v>
      </c>
    </row>
    <row r="3304" spans="1:100" s="70" customFormat="1">
      <c r="A3304" s="70" t="s">
        <v>976</v>
      </c>
      <c r="B3304" s="71">
        <v>4</v>
      </c>
      <c r="C3304" s="72" t="s">
        <v>402</v>
      </c>
      <c r="D3304" s="72" t="s">
        <v>403</v>
      </c>
      <c r="E3304" s="71"/>
      <c r="F3304" s="71"/>
      <c r="G3304" s="71" t="s">
        <v>253</v>
      </c>
      <c r="H3304" s="71">
        <v>4</v>
      </c>
      <c r="I3304" s="73">
        <v>104.5</v>
      </c>
      <c r="J3304" s="73">
        <v>46744</v>
      </c>
      <c r="K3304" s="72">
        <v>0</v>
      </c>
      <c r="L3304" s="72" t="s">
        <v>41</v>
      </c>
      <c r="M3304" s="92" t="s">
        <v>14</v>
      </c>
      <c r="N3304" s="70">
        <v>74326719</v>
      </c>
      <c r="O3304" s="70" t="s">
        <v>977</v>
      </c>
      <c r="Q3304" s="89"/>
      <c r="S3304" s="70" t="s">
        <v>465</v>
      </c>
      <c r="T3304" s="87" t="s">
        <v>253</v>
      </c>
      <c r="U3304" s="87">
        <v>4</v>
      </c>
      <c r="V3304" s="145">
        <v>104.5</v>
      </c>
      <c r="W3304" s="145" t="s">
        <v>1017</v>
      </c>
      <c r="X3304" s="78">
        <v>45796</v>
      </c>
      <c r="Y3304" s="78">
        <v>45796</v>
      </c>
      <c r="Z3304" s="69" t="s">
        <v>1080</v>
      </c>
      <c r="AA3304" s="319">
        <v>41122</v>
      </c>
      <c r="AB3304" s="70">
        <v>44</v>
      </c>
      <c r="AC3304" s="70">
        <v>2</v>
      </c>
      <c r="AD3304" s="78">
        <v>45949</v>
      </c>
      <c r="AE3304" s="70">
        <v>624.38</v>
      </c>
      <c r="AO3304" s="76"/>
      <c r="AP3304" s="76"/>
      <c r="AQ3304" s="76"/>
      <c r="AR3304" s="76"/>
      <c r="AS3304" s="76"/>
      <c r="AT3304" s="76"/>
      <c r="AU3304" s="76"/>
      <c r="AV3304" s="76"/>
      <c r="BA3304" s="76"/>
      <c r="BB3304" s="76"/>
      <c r="CS3304" s="58">
        <f>+AL3304+AT3304</f>
        <v>0</v>
      </c>
      <c r="CT3304" s="76">
        <f>+BA3304+BG3304+BM3304+BS3304+BY3304+CE3304+CK3304+CQ3304</f>
        <v>0</v>
      </c>
      <c r="CU3304" s="76">
        <f>+CS3304-CT3304</f>
        <v>0</v>
      </c>
      <c r="CV3304" s="81">
        <f>+AE3304-AL3304-AT3304</f>
        <v>624.38</v>
      </c>
    </row>
    <row r="3305" spans="1:100" s="70" customFormat="1">
      <c r="A3305" s="70" t="s">
        <v>976</v>
      </c>
      <c r="B3305" s="71">
        <v>4</v>
      </c>
      <c r="C3305" s="72" t="s">
        <v>402</v>
      </c>
      <c r="D3305" s="72" t="s">
        <v>403</v>
      </c>
      <c r="E3305" s="71"/>
      <c r="F3305" s="71"/>
      <c r="G3305" s="71" t="s">
        <v>253</v>
      </c>
      <c r="H3305" s="71">
        <v>4</v>
      </c>
      <c r="I3305" s="73">
        <v>104.5</v>
      </c>
      <c r="J3305" s="73">
        <v>46744</v>
      </c>
      <c r="K3305" s="72">
        <v>0</v>
      </c>
      <c r="L3305" s="72" t="s">
        <v>41</v>
      </c>
      <c r="M3305" s="92" t="s">
        <v>14</v>
      </c>
      <c r="N3305" s="70">
        <v>74326719</v>
      </c>
      <c r="O3305" s="70" t="s">
        <v>977</v>
      </c>
      <c r="Q3305" s="89"/>
      <c r="S3305" s="70" t="s">
        <v>465</v>
      </c>
      <c r="T3305" s="87" t="s">
        <v>253</v>
      </c>
      <c r="U3305" s="87">
        <v>4</v>
      </c>
      <c r="V3305" s="145">
        <v>104.5</v>
      </c>
      <c r="W3305" s="145" t="s">
        <v>1017</v>
      </c>
      <c r="X3305" s="78">
        <v>45796</v>
      </c>
      <c r="Y3305" s="78">
        <v>45796</v>
      </c>
      <c r="Z3305" s="69" t="s">
        <v>1080</v>
      </c>
      <c r="AA3305" s="319">
        <v>41122</v>
      </c>
      <c r="AB3305" s="70">
        <v>44</v>
      </c>
      <c r="AC3305" s="70">
        <v>3</v>
      </c>
      <c r="AD3305" s="78">
        <v>45980</v>
      </c>
      <c r="AE3305" s="70">
        <v>624.38</v>
      </c>
      <c r="AO3305" s="76"/>
      <c r="AP3305" s="76"/>
      <c r="AQ3305" s="76"/>
      <c r="AR3305" s="76"/>
      <c r="AS3305" s="76"/>
      <c r="AT3305" s="76"/>
      <c r="AU3305" s="76"/>
      <c r="AV3305" s="76"/>
      <c r="BA3305" s="76"/>
      <c r="BB3305" s="76"/>
      <c r="CS3305" s="58">
        <f>+AL3305+AT3305</f>
        <v>0</v>
      </c>
      <c r="CT3305" s="76">
        <f>+BA3305+BG3305+BM3305+BS3305+BY3305+CE3305+CK3305+CQ3305</f>
        <v>0</v>
      </c>
      <c r="CU3305" s="76">
        <f>+CS3305-CT3305</f>
        <v>0</v>
      </c>
      <c r="CV3305" s="81">
        <f>+AE3305-AL3305-AT3305</f>
        <v>624.38</v>
      </c>
    </row>
    <row r="3306" spans="1:100" s="70" customFormat="1">
      <c r="A3306" s="70" t="s">
        <v>976</v>
      </c>
      <c r="B3306" s="71">
        <v>4</v>
      </c>
      <c r="C3306" s="72" t="s">
        <v>402</v>
      </c>
      <c r="D3306" s="72" t="s">
        <v>403</v>
      </c>
      <c r="E3306" s="71"/>
      <c r="F3306" s="71"/>
      <c r="G3306" s="71" t="s">
        <v>253</v>
      </c>
      <c r="H3306" s="71">
        <v>4</v>
      </c>
      <c r="I3306" s="73">
        <v>104.5</v>
      </c>
      <c r="J3306" s="73">
        <v>46744</v>
      </c>
      <c r="K3306" s="72">
        <v>0</v>
      </c>
      <c r="L3306" s="72" t="s">
        <v>41</v>
      </c>
      <c r="M3306" s="92" t="s">
        <v>14</v>
      </c>
      <c r="N3306" s="70">
        <v>74326719</v>
      </c>
      <c r="O3306" s="70" t="s">
        <v>977</v>
      </c>
      <c r="Q3306" s="89"/>
      <c r="S3306" s="70" t="s">
        <v>465</v>
      </c>
      <c r="T3306" s="87" t="s">
        <v>253</v>
      </c>
      <c r="U3306" s="87">
        <v>4</v>
      </c>
      <c r="V3306" s="145">
        <v>104.5</v>
      </c>
      <c r="W3306" s="145" t="s">
        <v>1017</v>
      </c>
      <c r="X3306" s="78">
        <v>45796</v>
      </c>
      <c r="Y3306" s="78">
        <v>45796</v>
      </c>
      <c r="Z3306" s="69" t="s">
        <v>1080</v>
      </c>
      <c r="AA3306" s="319">
        <v>41122</v>
      </c>
      <c r="AB3306" s="70">
        <v>44</v>
      </c>
      <c r="AC3306" s="70">
        <v>4</v>
      </c>
      <c r="AD3306" s="78">
        <v>46010</v>
      </c>
      <c r="AE3306" s="70">
        <v>624.38</v>
      </c>
      <c r="AO3306" s="76"/>
      <c r="AP3306" s="76"/>
      <c r="AQ3306" s="76"/>
      <c r="AR3306" s="76"/>
      <c r="AS3306" s="76"/>
      <c r="AT3306" s="76"/>
      <c r="AU3306" s="76"/>
      <c r="AV3306" s="76"/>
      <c r="BA3306" s="76"/>
      <c r="BB3306" s="76"/>
      <c r="CS3306" s="58">
        <f>+AL3306+AT3306</f>
        <v>0</v>
      </c>
      <c r="CT3306" s="76">
        <f>+BA3306+BG3306+BM3306+BS3306+BY3306+CE3306+CK3306+CQ3306</f>
        <v>0</v>
      </c>
      <c r="CU3306" s="76">
        <f>+CS3306-CT3306</f>
        <v>0</v>
      </c>
      <c r="CV3306" s="81">
        <f>+AE3306-AL3306-AT3306</f>
        <v>624.38</v>
      </c>
    </row>
    <row r="3307" spans="1:100" s="70" customFormat="1">
      <c r="A3307" s="70" t="s">
        <v>976</v>
      </c>
      <c r="B3307" s="71">
        <v>4</v>
      </c>
      <c r="C3307" s="72" t="s">
        <v>402</v>
      </c>
      <c r="D3307" s="72" t="s">
        <v>403</v>
      </c>
      <c r="E3307" s="71"/>
      <c r="F3307" s="71"/>
      <c r="G3307" s="71" t="s">
        <v>253</v>
      </c>
      <c r="H3307" s="71">
        <v>4</v>
      </c>
      <c r="I3307" s="73">
        <v>104.5</v>
      </c>
      <c r="J3307" s="73">
        <v>46744</v>
      </c>
      <c r="K3307" s="72">
        <v>0</v>
      </c>
      <c r="L3307" s="72" t="s">
        <v>41</v>
      </c>
      <c r="M3307" s="92" t="s">
        <v>14</v>
      </c>
      <c r="N3307" s="70">
        <v>74326719</v>
      </c>
      <c r="O3307" s="70" t="s">
        <v>977</v>
      </c>
      <c r="Q3307" s="89"/>
      <c r="S3307" s="70" t="s">
        <v>465</v>
      </c>
      <c r="T3307" s="87" t="s">
        <v>253</v>
      </c>
      <c r="U3307" s="87">
        <v>4</v>
      </c>
      <c r="V3307" s="145">
        <v>104.5</v>
      </c>
      <c r="W3307" s="145" t="s">
        <v>1017</v>
      </c>
      <c r="X3307" s="78">
        <v>45796</v>
      </c>
      <c r="Y3307" s="78">
        <v>45796</v>
      </c>
      <c r="Z3307" s="69" t="s">
        <v>1080</v>
      </c>
      <c r="AA3307" s="319">
        <v>41122</v>
      </c>
      <c r="AB3307" s="70">
        <v>44</v>
      </c>
      <c r="AC3307" s="70">
        <v>5</v>
      </c>
      <c r="AD3307" s="78">
        <v>46041</v>
      </c>
      <c r="AE3307" s="70">
        <v>624.38</v>
      </c>
      <c r="AO3307" s="76"/>
      <c r="AP3307" s="76"/>
      <c r="AQ3307" s="76"/>
      <c r="AR3307" s="76"/>
      <c r="AS3307" s="76"/>
      <c r="AT3307" s="76"/>
      <c r="AU3307" s="76"/>
      <c r="AV3307" s="76"/>
      <c r="BA3307" s="76"/>
      <c r="BB3307" s="76"/>
      <c r="CS3307" s="58">
        <f>+AL3307+AT3307</f>
        <v>0</v>
      </c>
      <c r="CT3307" s="76">
        <f>+BA3307+BG3307+BM3307+BS3307+BY3307+CE3307+CK3307+CQ3307</f>
        <v>0</v>
      </c>
      <c r="CU3307" s="76">
        <f>+CS3307-CT3307</f>
        <v>0</v>
      </c>
      <c r="CV3307" s="81">
        <f>+AE3307-AL3307-AT3307</f>
        <v>624.38</v>
      </c>
    </row>
    <row r="3308" spans="1:100" s="70" customFormat="1">
      <c r="A3308" s="70" t="s">
        <v>976</v>
      </c>
      <c r="B3308" s="71">
        <v>4</v>
      </c>
      <c r="C3308" s="72" t="s">
        <v>402</v>
      </c>
      <c r="D3308" s="72" t="s">
        <v>403</v>
      </c>
      <c r="E3308" s="71"/>
      <c r="F3308" s="71"/>
      <c r="G3308" s="71" t="s">
        <v>253</v>
      </c>
      <c r="H3308" s="71">
        <v>4</v>
      </c>
      <c r="I3308" s="73">
        <v>104.5</v>
      </c>
      <c r="J3308" s="73">
        <v>46744</v>
      </c>
      <c r="K3308" s="72">
        <v>0</v>
      </c>
      <c r="L3308" s="72" t="s">
        <v>41</v>
      </c>
      <c r="M3308" s="92" t="s">
        <v>14</v>
      </c>
      <c r="N3308" s="70">
        <v>74326719</v>
      </c>
      <c r="O3308" s="70" t="s">
        <v>977</v>
      </c>
      <c r="Q3308" s="89"/>
      <c r="S3308" s="70" t="s">
        <v>465</v>
      </c>
      <c r="T3308" s="87" t="s">
        <v>253</v>
      </c>
      <c r="U3308" s="87">
        <v>4</v>
      </c>
      <c r="V3308" s="145">
        <v>104.5</v>
      </c>
      <c r="W3308" s="145" t="s">
        <v>1017</v>
      </c>
      <c r="X3308" s="78">
        <v>45796</v>
      </c>
      <c r="Y3308" s="78">
        <v>45796</v>
      </c>
      <c r="Z3308" s="69" t="s">
        <v>1080</v>
      </c>
      <c r="AA3308" s="319">
        <v>41122</v>
      </c>
      <c r="AB3308" s="70">
        <v>44</v>
      </c>
      <c r="AC3308" s="70">
        <v>6</v>
      </c>
      <c r="AD3308" s="78">
        <v>46072</v>
      </c>
      <c r="AE3308" s="70">
        <v>624.38</v>
      </c>
      <c r="AO3308" s="76"/>
      <c r="AP3308" s="76"/>
      <c r="AQ3308" s="76"/>
      <c r="AR3308" s="76"/>
      <c r="AS3308" s="76"/>
      <c r="AT3308" s="76"/>
      <c r="AU3308" s="76"/>
      <c r="AV3308" s="76"/>
      <c r="AW3308" s="78"/>
      <c r="BA3308" s="76"/>
      <c r="BB3308" s="76"/>
      <c r="CS3308" s="58">
        <f>+AL3308+AT3308</f>
        <v>0</v>
      </c>
      <c r="CT3308" s="76">
        <f>+BA3308+BG3308+BM3308+BS3308+BY3308+CE3308+CK3308+CQ3308</f>
        <v>0</v>
      </c>
      <c r="CU3308" s="76">
        <f>+CS3308-CT3308</f>
        <v>0</v>
      </c>
      <c r="CV3308" s="81">
        <f>+AE3308-AL3308-AT3308</f>
        <v>624.38</v>
      </c>
    </row>
    <row r="3309" spans="1:100" s="70" customFormat="1">
      <c r="A3309" s="70" t="s">
        <v>976</v>
      </c>
      <c r="B3309" s="71">
        <v>4</v>
      </c>
      <c r="C3309" s="72" t="s">
        <v>402</v>
      </c>
      <c r="D3309" s="72" t="s">
        <v>403</v>
      </c>
      <c r="E3309" s="71"/>
      <c r="F3309" s="71"/>
      <c r="G3309" s="71" t="s">
        <v>253</v>
      </c>
      <c r="H3309" s="71">
        <v>4</v>
      </c>
      <c r="I3309" s="73">
        <v>104.5</v>
      </c>
      <c r="J3309" s="73">
        <v>46744</v>
      </c>
      <c r="K3309" s="72">
        <v>0</v>
      </c>
      <c r="L3309" s="72" t="s">
        <v>41</v>
      </c>
      <c r="M3309" s="92" t="s">
        <v>14</v>
      </c>
      <c r="N3309" s="70">
        <v>74326719</v>
      </c>
      <c r="O3309" s="70" t="s">
        <v>977</v>
      </c>
      <c r="Q3309" s="89"/>
      <c r="S3309" s="70" t="s">
        <v>465</v>
      </c>
      <c r="T3309" s="87" t="s">
        <v>253</v>
      </c>
      <c r="U3309" s="87">
        <v>4</v>
      </c>
      <c r="V3309" s="145">
        <v>104.5</v>
      </c>
      <c r="W3309" s="145" t="s">
        <v>1017</v>
      </c>
      <c r="X3309" s="78">
        <v>45796</v>
      </c>
      <c r="Y3309" s="78">
        <v>45796</v>
      </c>
      <c r="Z3309" s="69" t="s">
        <v>1080</v>
      </c>
      <c r="AA3309" s="319">
        <v>41122</v>
      </c>
      <c r="AB3309" s="70">
        <v>44</v>
      </c>
      <c r="AC3309" s="70">
        <v>7</v>
      </c>
      <c r="AD3309" s="78">
        <v>46100</v>
      </c>
      <c r="AE3309" s="70">
        <v>624.38</v>
      </c>
      <c r="AO3309" s="76"/>
      <c r="AP3309" s="76"/>
      <c r="AQ3309" s="76"/>
      <c r="AR3309" s="76"/>
      <c r="AS3309" s="76"/>
      <c r="AT3309" s="76"/>
      <c r="AU3309" s="76"/>
      <c r="AV3309" s="76"/>
      <c r="BA3309" s="76"/>
      <c r="BB3309" s="76"/>
      <c r="CS3309" s="58">
        <f>+AL3309+AT3309</f>
        <v>0</v>
      </c>
      <c r="CT3309" s="76">
        <f>+BA3309+BG3309+BM3309+BS3309+BY3309+CE3309+CK3309+CQ3309</f>
        <v>0</v>
      </c>
      <c r="CU3309" s="76">
        <f>+CS3309-CT3309</f>
        <v>0</v>
      </c>
      <c r="CV3309" s="81">
        <f>+AE3309-AL3309-AT3309</f>
        <v>624.38</v>
      </c>
    </row>
    <row r="3310" spans="1:100" s="70" customFormat="1">
      <c r="A3310" s="70" t="s">
        <v>976</v>
      </c>
      <c r="B3310" s="71">
        <v>4</v>
      </c>
      <c r="C3310" s="72" t="s">
        <v>402</v>
      </c>
      <c r="D3310" s="72" t="s">
        <v>403</v>
      </c>
      <c r="E3310" s="71"/>
      <c r="F3310" s="71"/>
      <c r="G3310" s="71" t="s">
        <v>253</v>
      </c>
      <c r="H3310" s="71">
        <v>4</v>
      </c>
      <c r="I3310" s="73">
        <v>104.5</v>
      </c>
      <c r="J3310" s="73">
        <v>46744</v>
      </c>
      <c r="K3310" s="72">
        <v>0</v>
      </c>
      <c r="L3310" s="72" t="s">
        <v>41</v>
      </c>
      <c r="M3310" s="92" t="s">
        <v>14</v>
      </c>
      <c r="N3310" s="70">
        <v>74326719</v>
      </c>
      <c r="O3310" s="70" t="s">
        <v>977</v>
      </c>
      <c r="Q3310" s="89"/>
      <c r="S3310" s="70" t="s">
        <v>465</v>
      </c>
      <c r="T3310" s="87" t="s">
        <v>253</v>
      </c>
      <c r="U3310" s="87">
        <v>4</v>
      </c>
      <c r="V3310" s="145">
        <v>104.5</v>
      </c>
      <c r="W3310" s="145" t="s">
        <v>1017</v>
      </c>
      <c r="X3310" s="78">
        <v>45796</v>
      </c>
      <c r="Y3310" s="78">
        <v>45796</v>
      </c>
      <c r="Z3310" s="69" t="s">
        <v>1080</v>
      </c>
      <c r="AA3310" s="319">
        <v>41122</v>
      </c>
      <c r="AB3310" s="70">
        <v>44</v>
      </c>
      <c r="AC3310" s="70">
        <v>8</v>
      </c>
      <c r="AD3310" s="78">
        <v>46131</v>
      </c>
      <c r="AE3310" s="70">
        <v>624.38</v>
      </c>
      <c r="AO3310" s="76"/>
      <c r="AP3310" s="76"/>
      <c r="AQ3310" s="76"/>
      <c r="AR3310" s="76"/>
      <c r="AS3310" s="76"/>
      <c r="AT3310" s="76"/>
      <c r="AU3310" s="76"/>
      <c r="AV3310" s="76"/>
      <c r="BA3310" s="76"/>
      <c r="BB3310" s="76"/>
      <c r="CS3310" s="58">
        <f>+AL3310+AT3310</f>
        <v>0</v>
      </c>
      <c r="CT3310" s="76">
        <f>+BA3310+BG3310+BM3310+BS3310+BY3310+CE3310+CK3310+CQ3310</f>
        <v>0</v>
      </c>
      <c r="CU3310" s="76">
        <f>+CS3310-CT3310</f>
        <v>0</v>
      </c>
      <c r="CV3310" s="81">
        <f>+AE3310-AL3310-AT3310</f>
        <v>624.38</v>
      </c>
    </row>
    <row r="3311" spans="1:100" s="70" customFormat="1">
      <c r="A3311" s="70" t="s">
        <v>976</v>
      </c>
      <c r="B3311" s="71">
        <v>4</v>
      </c>
      <c r="C3311" s="72" t="s">
        <v>402</v>
      </c>
      <c r="D3311" s="72" t="s">
        <v>403</v>
      </c>
      <c r="E3311" s="71"/>
      <c r="F3311" s="71"/>
      <c r="G3311" s="71" t="s">
        <v>253</v>
      </c>
      <c r="H3311" s="71">
        <v>4</v>
      </c>
      <c r="I3311" s="73">
        <v>104.5</v>
      </c>
      <c r="J3311" s="73">
        <v>46744</v>
      </c>
      <c r="K3311" s="72">
        <v>0</v>
      </c>
      <c r="L3311" s="72" t="s">
        <v>41</v>
      </c>
      <c r="M3311" s="92" t="s">
        <v>14</v>
      </c>
      <c r="N3311" s="70">
        <v>74326719</v>
      </c>
      <c r="O3311" s="70" t="s">
        <v>977</v>
      </c>
      <c r="Q3311" s="89"/>
      <c r="S3311" s="70" t="s">
        <v>465</v>
      </c>
      <c r="T3311" s="87" t="s">
        <v>253</v>
      </c>
      <c r="U3311" s="87">
        <v>4</v>
      </c>
      <c r="V3311" s="145">
        <v>104.5</v>
      </c>
      <c r="W3311" s="145" t="s">
        <v>1017</v>
      </c>
      <c r="X3311" s="78">
        <v>45796</v>
      </c>
      <c r="Y3311" s="78">
        <v>45796</v>
      </c>
      <c r="Z3311" s="69" t="s">
        <v>1080</v>
      </c>
      <c r="AA3311" s="319">
        <v>41122</v>
      </c>
      <c r="AB3311" s="70">
        <v>44</v>
      </c>
      <c r="AC3311" s="70">
        <v>9</v>
      </c>
      <c r="AD3311" s="78">
        <v>46161</v>
      </c>
      <c r="AE3311" s="70">
        <v>624.38</v>
      </c>
      <c r="AO3311" s="76"/>
      <c r="AP3311" s="76"/>
      <c r="AQ3311" s="76"/>
      <c r="AR3311" s="76"/>
      <c r="AS3311" s="76"/>
      <c r="AT3311" s="76"/>
      <c r="AU3311" s="76"/>
      <c r="AV3311" s="76"/>
      <c r="BA3311" s="76"/>
      <c r="BB3311" s="76"/>
      <c r="CS3311" s="58">
        <f>+AL3311+AT3311</f>
        <v>0</v>
      </c>
      <c r="CT3311" s="76">
        <f>+BA3311+BG3311+BM3311+BS3311+BY3311+CE3311+CK3311+CQ3311</f>
        <v>0</v>
      </c>
      <c r="CU3311" s="76">
        <f>+CS3311-CT3311</f>
        <v>0</v>
      </c>
      <c r="CV3311" s="81">
        <f>+AE3311-AL3311-AT3311</f>
        <v>624.38</v>
      </c>
    </row>
    <row r="3312" spans="1:100" s="70" customFormat="1">
      <c r="A3312" s="70" t="s">
        <v>976</v>
      </c>
      <c r="B3312" s="71">
        <v>4</v>
      </c>
      <c r="C3312" s="72" t="s">
        <v>402</v>
      </c>
      <c r="D3312" s="72" t="s">
        <v>403</v>
      </c>
      <c r="E3312" s="71"/>
      <c r="F3312" s="71"/>
      <c r="G3312" s="71" t="s">
        <v>253</v>
      </c>
      <c r="H3312" s="71">
        <v>4</v>
      </c>
      <c r="I3312" s="73">
        <v>104.5</v>
      </c>
      <c r="J3312" s="73">
        <v>46744</v>
      </c>
      <c r="K3312" s="72">
        <v>0</v>
      </c>
      <c r="L3312" s="72" t="s">
        <v>41</v>
      </c>
      <c r="M3312" s="92" t="s">
        <v>14</v>
      </c>
      <c r="N3312" s="70">
        <v>74326719</v>
      </c>
      <c r="O3312" s="70" t="s">
        <v>977</v>
      </c>
      <c r="Q3312" s="89"/>
      <c r="S3312" s="70" t="s">
        <v>465</v>
      </c>
      <c r="T3312" s="87" t="s">
        <v>253</v>
      </c>
      <c r="U3312" s="87">
        <v>4</v>
      </c>
      <c r="V3312" s="145">
        <v>104.5</v>
      </c>
      <c r="W3312" s="145" t="s">
        <v>1017</v>
      </c>
      <c r="X3312" s="78">
        <v>45796</v>
      </c>
      <c r="Y3312" s="78">
        <v>45796</v>
      </c>
      <c r="Z3312" s="69" t="s">
        <v>1080</v>
      </c>
      <c r="AA3312" s="319">
        <v>41122</v>
      </c>
      <c r="AB3312" s="70">
        <v>44</v>
      </c>
      <c r="AC3312" s="70">
        <v>10</v>
      </c>
      <c r="AD3312" s="78">
        <v>46192</v>
      </c>
      <c r="AE3312" s="70">
        <v>624.38</v>
      </c>
      <c r="AO3312" s="76"/>
      <c r="AP3312" s="76"/>
      <c r="AQ3312" s="76"/>
      <c r="AR3312" s="76"/>
      <c r="AS3312" s="76"/>
      <c r="AT3312" s="76"/>
      <c r="AU3312" s="76"/>
      <c r="AV3312" s="76"/>
      <c r="BA3312" s="76"/>
      <c r="BB3312" s="76"/>
      <c r="CS3312" s="58">
        <f>+AL3312+AT3312</f>
        <v>0</v>
      </c>
      <c r="CT3312" s="76">
        <f>+BA3312+BG3312+BM3312+BS3312+BY3312+CE3312+CK3312+CQ3312</f>
        <v>0</v>
      </c>
      <c r="CU3312" s="76">
        <f>+CS3312-CT3312</f>
        <v>0</v>
      </c>
      <c r="CV3312" s="81">
        <f>+AE3312-AL3312-AT3312</f>
        <v>624.38</v>
      </c>
    </row>
    <row r="3313" spans="1:100" s="70" customFormat="1">
      <c r="A3313" s="70" t="s">
        <v>976</v>
      </c>
      <c r="B3313" s="71">
        <v>4</v>
      </c>
      <c r="C3313" s="72" t="s">
        <v>402</v>
      </c>
      <c r="D3313" s="72" t="s">
        <v>403</v>
      </c>
      <c r="E3313" s="71"/>
      <c r="F3313" s="71"/>
      <c r="G3313" s="71" t="s">
        <v>253</v>
      </c>
      <c r="H3313" s="71">
        <v>4</v>
      </c>
      <c r="I3313" s="73">
        <v>104.5</v>
      </c>
      <c r="J3313" s="73">
        <v>46744</v>
      </c>
      <c r="K3313" s="72">
        <v>0</v>
      </c>
      <c r="L3313" s="72" t="s">
        <v>41</v>
      </c>
      <c r="M3313" s="92" t="s">
        <v>14</v>
      </c>
      <c r="N3313" s="70">
        <v>74326719</v>
      </c>
      <c r="O3313" s="70" t="s">
        <v>977</v>
      </c>
      <c r="Q3313" s="89"/>
      <c r="S3313" s="70" t="s">
        <v>465</v>
      </c>
      <c r="T3313" s="87" t="s">
        <v>253</v>
      </c>
      <c r="U3313" s="87">
        <v>4</v>
      </c>
      <c r="V3313" s="145">
        <v>104.5</v>
      </c>
      <c r="W3313" s="145" t="s">
        <v>1017</v>
      </c>
      <c r="X3313" s="78">
        <v>45796</v>
      </c>
      <c r="Y3313" s="78">
        <v>45796</v>
      </c>
      <c r="Z3313" s="69" t="s">
        <v>1080</v>
      </c>
      <c r="AA3313" s="319">
        <v>41122</v>
      </c>
      <c r="AB3313" s="70">
        <v>44</v>
      </c>
      <c r="AC3313" s="70">
        <v>11</v>
      </c>
      <c r="AD3313" s="78">
        <v>46222</v>
      </c>
      <c r="AE3313" s="70">
        <v>624.38</v>
      </c>
      <c r="AO3313" s="76"/>
      <c r="AP3313" s="76"/>
      <c r="AQ3313" s="76"/>
      <c r="AR3313" s="76"/>
      <c r="AS3313" s="76"/>
      <c r="AT3313" s="76"/>
      <c r="AU3313" s="76"/>
      <c r="AV3313" s="76"/>
      <c r="BA3313" s="76"/>
      <c r="BB3313" s="76"/>
      <c r="CS3313" s="58">
        <f>+AL3313+AT3313</f>
        <v>0</v>
      </c>
      <c r="CT3313" s="76">
        <f>+BA3313+BG3313+BM3313+BS3313+BY3313+CE3313+CK3313+CQ3313</f>
        <v>0</v>
      </c>
      <c r="CU3313" s="76">
        <f>+CS3313-CT3313</f>
        <v>0</v>
      </c>
      <c r="CV3313" s="81">
        <f>+AE3313-AL3313-AT3313</f>
        <v>624.38</v>
      </c>
    </row>
    <row r="3314" spans="1:100" s="70" customFormat="1">
      <c r="A3314" s="70" t="s">
        <v>976</v>
      </c>
      <c r="B3314" s="71">
        <v>4</v>
      </c>
      <c r="C3314" s="72" t="s">
        <v>402</v>
      </c>
      <c r="D3314" s="72" t="s">
        <v>403</v>
      </c>
      <c r="E3314" s="71"/>
      <c r="F3314" s="71"/>
      <c r="G3314" s="71" t="s">
        <v>253</v>
      </c>
      <c r="H3314" s="71">
        <v>4</v>
      </c>
      <c r="I3314" s="73">
        <v>104.5</v>
      </c>
      <c r="J3314" s="73">
        <v>46744</v>
      </c>
      <c r="K3314" s="72">
        <v>0</v>
      </c>
      <c r="L3314" s="72" t="s">
        <v>41</v>
      </c>
      <c r="M3314" s="92" t="s">
        <v>14</v>
      </c>
      <c r="N3314" s="70">
        <v>74326719</v>
      </c>
      <c r="O3314" s="70" t="s">
        <v>977</v>
      </c>
      <c r="Q3314" s="89"/>
      <c r="S3314" s="70" t="s">
        <v>465</v>
      </c>
      <c r="T3314" s="87" t="s">
        <v>253</v>
      </c>
      <c r="U3314" s="87">
        <v>4</v>
      </c>
      <c r="V3314" s="145">
        <v>104.5</v>
      </c>
      <c r="W3314" s="145" t="s">
        <v>1017</v>
      </c>
      <c r="X3314" s="78">
        <v>45796</v>
      </c>
      <c r="Y3314" s="78">
        <v>45796</v>
      </c>
      <c r="Z3314" s="69" t="s">
        <v>1080</v>
      </c>
      <c r="AA3314" s="319">
        <v>41122</v>
      </c>
      <c r="AB3314" s="70">
        <v>44</v>
      </c>
      <c r="AC3314" s="70">
        <v>12</v>
      </c>
      <c r="AD3314" s="78">
        <v>46253</v>
      </c>
      <c r="AE3314" s="70">
        <v>624.38</v>
      </c>
      <c r="AO3314" s="76"/>
      <c r="AP3314" s="76"/>
      <c r="AQ3314" s="76"/>
      <c r="AR3314" s="76"/>
      <c r="AS3314" s="76"/>
      <c r="AT3314" s="76"/>
      <c r="AU3314" s="76"/>
      <c r="AV3314" s="76"/>
      <c r="BA3314" s="76"/>
      <c r="BB3314" s="76"/>
      <c r="CS3314" s="58">
        <f>+AL3314+AT3314</f>
        <v>0</v>
      </c>
      <c r="CT3314" s="76">
        <f>+BA3314+BG3314+BM3314+BS3314+BY3314+CE3314+CK3314+CQ3314</f>
        <v>0</v>
      </c>
      <c r="CU3314" s="76">
        <f>+CS3314-CT3314</f>
        <v>0</v>
      </c>
      <c r="CV3314" s="81">
        <f>+AE3314-AL3314-AT3314</f>
        <v>624.38</v>
      </c>
    </row>
    <row r="3315" spans="1:100" s="70" customFormat="1">
      <c r="A3315" s="70" t="s">
        <v>976</v>
      </c>
      <c r="B3315" s="71">
        <v>4</v>
      </c>
      <c r="C3315" s="72" t="s">
        <v>402</v>
      </c>
      <c r="D3315" s="72" t="s">
        <v>403</v>
      </c>
      <c r="E3315" s="71"/>
      <c r="F3315" s="71"/>
      <c r="G3315" s="71" t="s">
        <v>253</v>
      </c>
      <c r="H3315" s="71">
        <v>4</v>
      </c>
      <c r="I3315" s="73">
        <v>104.5</v>
      </c>
      <c r="J3315" s="73">
        <v>46744</v>
      </c>
      <c r="K3315" s="72">
        <v>0</v>
      </c>
      <c r="L3315" s="72" t="s">
        <v>41</v>
      </c>
      <c r="M3315" s="92" t="s">
        <v>14</v>
      </c>
      <c r="N3315" s="70">
        <v>74326719</v>
      </c>
      <c r="O3315" s="70" t="s">
        <v>977</v>
      </c>
      <c r="Q3315" s="89"/>
      <c r="S3315" s="70" t="s">
        <v>465</v>
      </c>
      <c r="T3315" s="87" t="s">
        <v>253</v>
      </c>
      <c r="U3315" s="87">
        <v>4</v>
      </c>
      <c r="V3315" s="145">
        <v>104.5</v>
      </c>
      <c r="W3315" s="145" t="s">
        <v>1017</v>
      </c>
      <c r="X3315" s="78">
        <v>45796</v>
      </c>
      <c r="Y3315" s="78">
        <v>45796</v>
      </c>
      <c r="Z3315" s="69" t="s">
        <v>1080</v>
      </c>
      <c r="AA3315" s="319">
        <v>41122</v>
      </c>
      <c r="AB3315" s="70">
        <v>44</v>
      </c>
      <c r="AC3315" s="70">
        <v>13</v>
      </c>
      <c r="AD3315" s="78">
        <v>46284</v>
      </c>
      <c r="AE3315" s="70">
        <v>624.38</v>
      </c>
      <c r="AO3315" s="76"/>
      <c r="AP3315" s="76"/>
      <c r="AQ3315" s="76"/>
      <c r="AR3315" s="76"/>
      <c r="AS3315" s="76"/>
      <c r="AT3315" s="76"/>
      <c r="AU3315" s="76"/>
      <c r="AV3315" s="76"/>
      <c r="BA3315" s="76"/>
      <c r="BB3315" s="76"/>
      <c r="CS3315" s="58">
        <f>+AL3315+AT3315</f>
        <v>0</v>
      </c>
      <c r="CT3315" s="76">
        <f>+BA3315+BG3315+BM3315+BS3315+BY3315+CE3315+CK3315+CQ3315</f>
        <v>0</v>
      </c>
      <c r="CU3315" s="76">
        <f>+CS3315-CT3315</f>
        <v>0</v>
      </c>
      <c r="CV3315" s="81">
        <f>+AE3315-AL3315-AT3315</f>
        <v>624.38</v>
      </c>
    </row>
    <row r="3316" spans="1:100" s="70" customFormat="1">
      <c r="A3316" s="70" t="s">
        <v>976</v>
      </c>
      <c r="B3316" s="71">
        <v>4</v>
      </c>
      <c r="C3316" s="72" t="s">
        <v>402</v>
      </c>
      <c r="D3316" s="72" t="s">
        <v>403</v>
      </c>
      <c r="E3316" s="71"/>
      <c r="F3316" s="71"/>
      <c r="G3316" s="71" t="s">
        <v>253</v>
      </c>
      <c r="H3316" s="71">
        <v>4</v>
      </c>
      <c r="I3316" s="73">
        <v>104.5</v>
      </c>
      <c r="J3316" s="73">
        <v>46744</v>
      </c>
      <c r="K3316" s="72">
        <v>0</v>
      </c>
      <c r="L3316" s="72" t="s">
        <v>41</v>
      </c>
      <c r="M3316" s="92" t="s">
        <v>14</v>
      </c>
      <c r="N3316" s="70">
        <v>74326719</v>
      </c>
      <c r="O3316" s="70" t="s">
        <v>977</v>
      </c>
      <c r="Q3316" s="89"/>
      <c r="S3316" s="70" t="s">
        <v>465</v>
      </c>
      <c r="T3316" s="87" t="s">
        <v>253</v>
      </c>
      <c r="U3316" s="87">
        <v>4</v>
      </c>
      <c r="V3316" s="145">
        <v>104.5</v>
      </c>
      <c r="W3316" s="145" t="s">
        <v>1017</v>
      </c>
      <c r="X3316" s="78">
        <v>45796</v>
      </c>
      <c r="Y3316" s="78">
        <v>45796</v>
      </c>
      <c r="Z3316" s="69" t="s">
        <v>1080</v>
      </c>
      <c r="AA3316" s="319">
        <v>41122</v>
      </c>
      <c r="AB3316" s="70">
        <v>44</v>
      </c>
      <c r="AC3316" s="70">
        <v>14</v>
      </c>
      <c r="AD3316" s="78">
        <v>46314</v>
      </c>
      <c r="AE3316" s="70">
        <v>624.38</v>
      </c>
      <c r="AO3316" s="76"/>
      <c r="AP3316" s="76"/>
      <c r="AQ3316" s="76"/>
      <c r="AR3316" s="76"/>
      <c r="AS3316" s="76"/>
      <c r="AT3316" s="76"/>
      <c r="AU3316" s="76"/>
      <c r="AV3316" s="76"/>
      <c r="BA3316" s="76"/>
      <c r="BB3316" s="76"/>
      <c r="CS3316" s="58">
        <f>+AL3316+AT3316</f>
        <v>0</v>
      </c>
      <c r="CT3316" s="76">
        <f>+BA3316+BG3316+BM3316+BS3316+BY3316+CE3316+CK3316+CQ3316</f>
        <v>0</v>
      </c>
      <c r="CU3316" s="76">
        <f>+CS3316-CT3316</f>
        <v>0</v>
      </c>
      <c r="CV3316" s="81">
        <f>+AE3316-AL3316-AT3316</f>
        <v>624.38</v>
      </c>
    </row>
    <row r="3317" spans="1:100" s="70" customFormat="1">
      <c r="A3317" s="70" t="s">
        <v>976</v>
      </c>
      <c r="B3317" s="71">
        <v>4</v>
      </c>
      <c r="C3317" s="72" t="s">
        <v>402</v>
      </c>
      <c r="D3317" s="72" t="s">
        <v>403</v>
      </c>
      <c r="E3317" s="71"/>
      <c r="F3317" s="71"/>
      <c r="G3317" s="71" t="s">
        <v>253</v>
      </c>
      <c r="H3317" s="71">
        <v>4</v>
      </c>
      <c r="I3317" s="73">
        <v>104.5</v>
      </c>
      <c r="J3317" s="73">
        <v>46744</v>
      </c>
      <c r="K3317" s="72">
        <v>0</v>
      </c>
      <c r="L3317" s="72" t="s">
        <v>41</v>
      </c>
      <c r="M3317" s="92" t="s">
        <v>14</v>
      </c>
      <c r="N3317" s="70">
        <v>74326719</v>
      </c>
      <c r="O3317" s="70" t="s">
        <v>977</v>
      </c>
      <c r="Q3317" s="89"/>
      <c r="S3317" s="70" t="s">
        <v>465</v>
      </c>
      <c r="T3317" s="87" t="s">
        <v>253</v>
      </c>
      <c r="U3317" s="87">
        <v>4</v>
      </c>
      <c r="V3317" s="145">
        <v>104.5</v>
      </c>
      <c r="W3317" s="145" t="s">
        <v>1017</v>
      </c>
      <c r="X3317" s="78">
        <v>45796</v>
      </c>
      <c r="Y3317" s="78">
        <v>45796</v>
      </c>
      <c r="Z3317" s="69" t="s">
        <v>1080</v>
      </c>
      <c r="AA3317" s="319">
        <v>41122</v>
      </c>
      <c r="AB3317" s="70">
        <v>44</v>
      </c>
      <c r="AC3317" s="70">
        <v>15</v>
      </c>
      <c r="AD3317" s="78">
        <v>46345</v>
      </c>
      <c r="AE3317" s="70">
        <v>624.38</v>
      </c>
      <c r="AO3317" s="76"/>
      <c r="AP3317" s="76"/>
      <c r="AQ3317" s="76"/>
      <c r="AR3317" s="76"/>
      <c r="AS3317" s="76"/>
      <c r="AT3317" s="76"/>
      <c r="AU3317" s="76"/>
      <c r="AV3317" s="76"/>
      <c r="BA3317" s="76"/>
      <c r="BB3317" s="76"/>
      <c r="CS3317" s="58">
        <f>+AL3317+AT3317</f>
        <v>0</v>
      </c>
      <c r="CT3317" s="76">
        <f>+BA3317+BG3317+BM3317+BS3317+BY3317+CE3317+CK3317+CQ3317</f>
        <v>0</v>
      </c>
      <c r="CU3317" s="76">
        <f>+CS3317-CT3317</f>
        <v>0</v>
      </c>
      <c r="CV3317" s="81">
        <f>+AE3317-AL3317-AT3317</f>
        <v>624.38</v>
      </c>
    </row>
    <row r="3318" spans="1:100" s="70" customFormat="1">
      <c r="A3318" s="70" t="s">
        <v>976</v>
      </c>
      <c r="B3318" s="71">
        <v>4</v>
      </c>
      <c r="C3318" s="72" t="s">
        <v>402</v>
      </c>
      <c r="D3318" s="72" t="s">
        <v>403</v>
      </c>
      <c r="E3318" s="71"/>
      <c r="F3318" s="71"/>
      <c r="G3318" s="71" t="s">
        <v>253</v>
      </c>
      <c r="H3318" s="71">
        <v>4</v>
      </c>
      <c r="I3318" s="73">
        <v>104.5</v>
      </c>
      <c r="J3318" s="73">
        <v>46744</v>
      </c>
      <c r="K3318" s="72">
        <v>0</v>
      </c>
      <c r="L3318" s="72" t="s">
        <v>41</v>
      </c>
      <c r="M3318" s="92" t="s">
        <v>14</v>
      </c>
      <c r="N3318" s="70">
        <v>74326719</v>
      </c>
      <c r="O3318" s="70" t="s">
        <v>977</v>
      </c>
      <c r="Q3318" s="89"/>
      <c r="S3318" s="70" t="s">
        <v>465</v>
      </c>
      <c r="T3318" s="87" t="s">
        <v>253</v>
      </c>
      <c r="U3318" s="87">
        <v>4</v>
      </c>
      <c r="V3318" s="145">
        <v>104.5</v>
      </c>
      <c r="W3318" s="145" t="s">
        <v>1017</v>
      </c>
      <c r="X3318" s="78">
        <v>45796</v>
      </c>
      <c r="Y3318" s="78">
        <v>45796</v>
      </c>
      <c r="Z3318" s="69" t="s">
        <v>1080</v>
      </c>
      <c r="AA3318" s="319">
        <v>41122</v>
      </c>
      <c r="AB3318" s="70">
        <v>44</v>
      </c>
      <c r="AC3318" s="70">
        <v>16</v>
      </c>
      <c r="AD3318" s="78">
        <v>46375</v>
      </c>
      <c r="AE3318" s="70">
        <v>624.38</v>
      </c>
      <c r="AO3318" s="76"/>
      <c r="AP3318" s="76"/>
      <c r="AQ3318" s="76"/>
      <c r="AR3318" s="76"/>
      <c r="AS3318" s="76"/>
      <c r="AT3318" s="76"/>
      <c r="AU3318" s="76"/>
      <c r="AV3318" s="76"/>
      <c r="BA3318" s="76"/>
      <c r="BB3318" s="76"/>
      <c r="CS3318" s="58">
        <f>+AL3318+AT3318</f>
        <v>0</v>
      </c>
      <c r="CT3318" s="76">
        <f>+BA3318+BG3318+BM3318+BS3318+BY3318+CE3318+CK3318+CQ3318</f>
        <v>0</v>
      </c>
      <c r="CU3318" s="76">
        <f>+CS3318-CT3318</f>
        <v>0</v>
      </c>
      <c r="CV3318" s="81">
        <f>+AE3318-AL3318-AT3318</f>
        <v>624.38</v>
      </c>
    </row>
    <row r="3319" spans="1:100" s="70" customFormat="1">
      <c r="A3319" s="70" t="s">
        <v>976</v>
      </c>
      <c r="B3319" s="71">
        <v>4</v>
      </c>
      <c r="C3319" s="72" t="s">
        <v>402</v>
      </c>
      <c r="D3319" s="72" t="s">
        <v>403</v>
      </c>
      <c r="E3319" s="71"/>
      <c r="F3319" s="71"/>
      <c r="G3319" s="71" t="s">
        <v>253</v>
      </c>
      <c r="H3319" s="71">
        <v>4</v>
      </c>
      <c r="I3319" s="73">
        <v>104.5</v>
      </c>
      <c r="J3319" s="73">
        <v>46744</v>
      </c>
      <c r="K3319" s="72">
        <v>0</v>
      </c>
      <c r="L3319" s="72" t="s">
        <v>41</v>
      </c>
      <c r="M3319" s="92" t="s">
        <v>14</v>
      </c>
      <c r="N3319" s="70">
        <v>74326719</v>
      </c>
      <c r="O3319" s="70" t="s">
        <v>977</v>
      </c>
      <c r="Q3319" s="89"/>
      <c r="S3319" s="70" t="s">
        <v>465</v>
      </c>
      <c r="T3319" s="87" t="s">
        <v>253</v>
      </c>
      <c r="U3319" s="87">
        <v>4</v>
      </c>
      <c r="V3319" s="145">
        <v>104.5</v>
      </c>
      <c r="W3319" s="145" t="s">
        <v>1017</v>
      </c>
      <c r="X3319" s="78">
        <v>45796</v>
      </c>
      <c r="Y3319" s="78">
        <v>45796</v>
      </c>
      <c r="Z3319" s="69" t="s">
        <v>1080</v>
      </c>
      <c r="AA3319" s="319">
        <v>41122</v>
      </c>
      <c r="AB3319" s="70">
        <v>44</v>
      </c>
      <c r="AC3319" s="70">
        <v>17</v>
      </c>
      <c r="AD3319" s="78">
        <v>46406</v>
      </c>
      <c r="AE3319" s="70">
        <v>624.38</v>
      </c>
      <c r="AO3319" s="76"/>
      <c r="AP3319" s="76"/>
      <c r="AQ3319" s="76"/>
      <c r="AR3319" s="76"/>
      <c r="AS3319" s="76"/>
      <c r="AT3319" s="76"/>
      <c r="AU3319" s="76"/>
      <c r="AV3319" s="76"/>
      <c r="BA3319" s="76"/>
      <c r="BB3319" s="76"/>
      <c r="CS3319" s="58">
        <f>+AL3319+AT3319</f>
        <v>0</v>
      </c>
      <c r="CT3319" s="76">
        <f>+BA3319+BG3319+BM3319+BS3319+BY3319+CE3319+CK3319+CQ3319</f>
        <v>0</v>
      </c>
      <c r="CU3319" s="76">
        <f>+CS3319-CT3319</f>
        <v>0</v>
      </c>
      <c r="CV3319" s="81">
        <f>+AE3319-AL3319-AT3319</f>
        <v>624.38</v>
      </c>
    </row>
    <row r="3320" spans="1:100" s="70" customFormat="1">
      <c r="A3320" s="70" t="s">
        <v>976</v>
      </c>
      <c r="B3320" s="71">
        <v>4</v>
      </c>
      <c r="C3320" s="72" t="s">
        <v>402</v>
      </c>
      <c r="D3320" s="72" t="s">
        <v>403</v>
      </c>
      <c r="E3320" s="71"/>
      <c r="F3320" s="71"/>
      <c r="G3320" s="71" t="s">
        <v>253</v>
      </c>
      <c r="H3320" s="71">
        <v>4</v>
      </c>
      <c r="I3320" s="73">
        <v>104.5</v>
      </c>
      <c r="J3320" s="73">
        <v>46744</v>
      </c>
      <c r="K3320" s="72">
        <v>0</v>
      </c>
      <c r="L3320" s="72" t="s">
        <v>41</v>
      </c>
      <c r="M3320" s="92" t="s">
        <v>14</v>
      </c>
      <c r="N3320" s="70">
        <v>74326719</v>
      </c>
      <c r="O3320" s="70" t="s">
        <v>977</v>
      </c>
      <c r="Q3320" s="89"/>
      <c r="S3320" s="70" t="s">
        <v>465</v>
      </c>
      <c r="T3320" s="87" t="s">
        <v>253</v>
      </c>
      <c r="U3320" s="87">
        <v>4</v>
      </c>
      <c r="V3320" s="145">
        <v>104.5</v>
      </c>
      <c r="W3320" s="145" t="s">
        <v>1017</v>
      </c>
      <c r="X3320" s="78">
        <v>45796</v>
      </c>
      <c r="Y3320" s="78">
        <v>45796</v>
      </c>
      <c r="Z3320" s="69" t="s">
        <v>1080</v>
      </c>
      <c r="AA3320" s="319">
        <v>41122</v>
      </c>
      <c r="AB3320" s="70">
        <v>44</v>
      </c>
      <c r="AC3320" s="70">
        <v>18</v>
      </c>
      <c r="AD3320" s="78">
        <v>46437</v>
      </c>
      <c r="AE3320" s="70">
        <v>624.38</v>
      </c>
      <c r="AO3320" s="76"/>
      <c r="AP3320" s="76"/>
      <c r="AQ3320" s="76"/>
      <c r="AR3320" s="76"/>
      <c r="AS3320" s="76"/>
      <c r="AT3320" s="76"/>
      <c r="AU3320" s="76"/>
      <c r="AV3320" s="76"/>
      <c r="BA3320" s="76"/>
      <c r="BB3320" s="76"/>
      <c r="CS3320" s="58">
        <f>+AL3320+AT3320</f>
        <v>0</v>
      </c>
      <c r="CT3320" s="76">
        <f>+BA3320+BG3320+BM3320+BS3320+BY3320+CE3320+CK3320+CQ3320</f>
        <v>0</v>
      </c>
      <c r="CU3320" s="76">
        <f>+CS3320-CT3320</f>
        <v>0</v>
      </c>
      <c r="CV3320" s="81">
        <f>+AE3320-AL3320-AT3320</f>
        <v>624.38</v>
      </c>
    </row>
    <row r="3321" spans="1:100" s="70" customFormat="1">
      <c r="A3321" s="70" t="s">
        <v>976</v>
      </c>
      <c r="B3321" s="71">
        <v>4</v>
      </c>
      <c r="C3321" s="72" t="s">
        <v>402</v>
      </c>
      <c r="D3321" s="72" t="s">
        <v>403</v>
      </c>
      <c r="E3321" s="71"/>
      <c r="F3321" s="71"/>
      <c r="G3321" s="71" t="s">
        <v>253</v>
      </c>
      <c r="H3321" s="71">
        <v>4</v>
      </c>
      <c r="I3321" s="73">
        <v>104.5</v>
      </c>
      <c r="J3321" s="73">
        <v>46744</v>
      </c>
      <c r="K3321" s="72">
        <v>0</v>
      </c>
      <c r="L3321" s="72" t="s">
        <v>41</v>
      </c>
      <c r="M3321" s="92" t="s">
        <v>14</v>
      </c>
      <c r="N3321" s="70">
        <v>74326719</v>
      </c>
      <c r="O3321" s="70" t="s">
        <v>977</v>
      </c>
      <c r="Q3321" s="89"/>
      <c r="S3321" s="70" t="s">
        <v>465</v>
      </c>
      <c r="T3321" s="87" t="s">
        <v>253</v>
      </c>
      <c r="U3321" s="87">
        <v>4</v>
      </c>
      <c r="V3321" s="145">
        <v>104.5</v>
      </c>
      <c r="W3321" s="145" t="s">
        <v>1017</v>
      </c>
      <c r="X3321" s="78">
        <v>45796</v>
      </c>
      <c r="Y3321" s="78">
        <v>45796</v>
      </c>
      <c r="Z3321" s="69" t="s">
        <v>1080</v>
      </c>
      <c r="AA3321" s="319">
        <v>41122</v>
      </c>
      <c r="AB3321" s="70">
        <v>44</v>
      </c>
      <c r="AC3321" s="70">
        <v>19</v>
      </c>
      <c r="AD3321" s="78">
        <v>46465</v>
      </c>
      <c r="AE3321" s="70">
        <v>624.38</v>
      </c>
      <c r="AO3321" s="76"/>
      <c r="AP3321" s="76"/>
      <c r="AQ3321" s="76"/>
      <c r="AR3321" s="76"/>
      <c r="AS3321" s="76"/>
      <c r="AT3321" s="76"/>
      <c r="AU3321" s="76"/>
      <c r="AV3321" s="76"/>
      <c r="BA3321" s="76"/>
      <c r="BB3321" s="76"/>
      <c r="CS3321" s="58">
        <f>+AL3321+AT3321</f>
        <v>0</v>
      </c>
      <c r="CT3321" s="76">
        <f>+BA3321+BG3321+BM3321+BS3321+BY3321+CE3321+CK3321+CQ3321</f>
        <v>0</v>
      </c>
      <c r="CU3321" s="76">
        <f>+CS3321-CT3321</f>
        <v>0</v>
      </c>
      <c r="CV3321" s="81">
        <f>+AE3321-AL3321-AT3321</f>
        <v>624.38</v>
      </c>
    </row>
    <row r="3322" spans="1:100" s="70" customFormat="1">
      <c r="A3322" s="70" t="s">
        <v>976</v>
      </c>
      <c r="B3322" s="71">
        <v>4</v>
      </c>
      <c r="C3322" s="72" t="s">
        <v>402</v>
      </c>
      <c r="D3322" s="72" t="s">
        <v>403</v>
      </c>
      <c r="E3322" s="71"/>
      <c r="F3322" s="71"/>
      <c r="G3322" s="71" t="s">
        <v>253</v>
      </c>
      <c r="H3322" s="71">
        <v>4</v>
      </c>
      <c r="I3322" s="73">
        <v>104.5</v>
      </c>
      <c r="J3322" s="73">
        <v>46744</v>
      </c>
      <c r="K3322" s="72">
        <v>0</v>
      </c>
      <c r="L3322" s="72" t="s">
        <v>41</v>
      </c>
      <c r="M3322" s="92" t="s">
        <v>14</v>
      </c>
      <c r="N3322" s="70">
        <v>74326719</v>
      </c>
      <c r="O3322" s="70" t="s">
        <v>977</v>
      </c>
      <c r="Q3322" s="89"/>
      <c r="S3322" s="70" t="s">
        <v>465</v>
      </c>
      <c r="T3322" s="87" t="s">
        <v>253</v>
      </c>
      <c r="U3322" s="87">
        <v>4</v>
      </c>
      <c r="V3322" s="145">
        <v>104.5</v>
      </c>
      <c r="W3322" s="145" t="s">
        <v>1017</v>
      </c>
      <c r="X3322" s="78">
        <v>45796</v>
      </c>
      <c r="Y3322" s="78">
        <v>45796</v>
      </c>
      <c r="Z3322" s="69" t="s">
        <v>1080</v>
      </c>
      <c r="AA3322" s="319">
        <v>41122</v>
      </c>
      <c r="AB3322" s="70">
        <v>44</v>
      </c>
      <c r="AC3322" s="70">
        <v>20</v>
      </c>
      <c r="AD3322" s="78">
        <v>46496</v>
      </c>
      <c r="AE3322" s="70">
        <v>624.38</v>
      </c>
      <c r="AO3322" s="76"/>
      <c r="AP3322" s="76"/>
      <c r="AQ3322" s="76"/>
      <c r="AR3322" s="76"/>
      <c r="AS3322" s="76"/>
      <c r="AT3322" s="76"/>
      <c r="AU3322" s="76"/>
      <c r="AV3322" s="76"/>
      <c r="BA3322" s="76"/>
      <c r="BB3322" s="76"/>
      <c r="CS3322" s="58">
        <f>+AL3322+AT3322</f>
        <v>0</v>
      </c>
      <c r="CT3322" s="76">
        <f>+BA3322+BG3322+BM3322+BS3322+BY3322+CE3322+CK3322+CQ3322</f>
        <v>0</v>
      </c>
      <c r="CU3322" s="76">
        <f>+CS3322-CT3322</f>
        <v>0</v>
      </c>
      <c r="CV3322" s="81">
        <f>+AE3322-AL3322-AT3322</f>
        <v>624.38</v>
      </c>
    </row>
    <row r="3323" spans="1:100" s="70" customFormat="1">
      <c r="A3323" s="70" t="s">
        <v>976</v>
      </c>
      <c r="B3323" s="71">
        <v>4</v>
      </c>
      <c r="C3323" s="72" t="s">
        <v>402</v>
      </c>
      <c r="D3323" s="72" t="s">
        <v>403</v>
      </c>
      <c r="E3323" s="71"/>
      <c r="F3323" s="71"/>
      <c r="G3323" s="71" t="s">
        <v>253</v>
      </c>
      <c r="H3323" s="71">
        <v>4</v>
      </c>
      <c r="I3323" s="73">
        <v>104.5</v>
      </c>
      <c r="J3323" s="73">
        <v>46744</v>
      </c>
      <c r="K3323" s="72">
        <v>0</v>
      </c>
      <c r="L3323" s="72" t="s">
        <v>41</v>
      </c>
      <c r="M3323" s="92" t="s">
        <v>14</v>
      </c>
      <c r="N3323" s="70">
        <v>74326719</v>
      </c>
      <c r="O3323" s="70" t="s">
        <v>977</v>
      </c>
      <c r="Q3323" s="89"/>
      <c r="S3323" s="70" t="s">
        <v>465</v>
      </c>
      <c r="T3323" s="87" t="s">
        <v>253</v>
      </c>
      <c r="U3323" s="87">
        <v>4</v>
      </c>
      <c r="V3323" s="145">
        <v>104.5</v>
      </c>
      <c r="W3323" s="145" t="s">
        <v>1017</v>
      </c>
      <c r="X3323" s="78">
        <v>45796</v>
      </c>
      <c r="Y3323" s="78">
        <v>45796</v>
      </c>
      <c r="Z3323" s="69" t="s">
        <v>1080</v>
      </c>
      <c r="AA3323" s="319">
        <v>41122</v>
      </c>
      <c r="AB3323" s="70">
        <v>44</v>
      </c>
      <c r="AC3323" s="70">
        <v>21</v>
      </c>
      <c r="AD3323" s="78">
        <v>46526</v>
      </c>
      <c r="AE3323" s="70">
        <v>624.38</v>
      </c>
      <c r="AO3323" s="76"/>
      <c r="AP3323" s="76"/>
      <c r="AQ3323" s="76"/>
      <c r="AR3323" s="76"/>
      <c r="AS3323" s="76"/>
      <c r="AT3323" s="76"/>
      <c r="AU3323" s="76"/>
      <c r="AV3323" s="76"/>
      <c r="BA3323" s="76"/>
      <c r="BB3323" s="76"/>
      <c r="CS3323" s="58">
        <f>+AL3323+AT3323</f>
        <v>0</v>
      </c>
      <c r="CT3323" s="76">
        <f>+BA3323+BG3323+BM3323+BS3323+BY3323+CE3323+CK3323+CQ3323</f>
        <v>0</v>
      </c>
      <c r="CU3323" s="76">
        <f>+CS3323-CT3323</f>
        <v>0</v>
      </c>
      <c r="CV3323" s="81">
        <f>+AE3323-AL3323-AT3323</f>
        <v>624.38</v>
      </c>
    </row>
    <row r="3324" spans="1:100" s="70" customFormat="1">
      <c r="A3324" s="70" t="s">
        <v>976</v>
      </c>
      <c r="B3324" s="71">
        <v>4</v>
      </c>
      <c r="C3324" s="72" t="s">
        <v>402</v>
      </c>
      <c r="D3324" s="72" t="s">
        <v>403</v>
      </c>
      <c r="E3324" s="71"/>
      <c r="F3324" s="71"/>
      <c r="G3324" s="71" t="s">
        <v>253</v>
      </c>
      <c r="H3324" s="71">
        <v>4</v>
      </c>
      <c r="I3324" s="73">
        <v>104.5</v>
      </c>
      <c r="J3324" s="73">
        <v>46744</v>
      </c>
      <c r="K3324" s="72">
        <v>0</v>
      </c>
      <c r="L3324" s="72" t="s">
        <v>41</v>
      </c>
      <c r="M3324" s="92" t="s">
        <v>14</v>
      </c>
      <c r="N3324" s="70">
        <v>74326719</v>
      </c>
      <c r="O3324" s="70" t="s">
        <v>977</v>
      </c>
      <c r="Q3324" s="89"/>
      <c r="S3324" s="70" t="s">
        <v>465</v>
      </c>
      <c r="T3324" s="87" t="s">
        <v>253</v>
      </c>
      <c r="U3324" s="87">
        <v>4</v>
      </c>
      <c r="V3324" s="145">
        <v>104.5</v>
      </c>
      <c r="W3324" s="145" t="s">
        <v>1017</v>
      </c>
      <c r="X3324" s="78">
        <v>45796</v>
      </c>
      <c r="Y3324" s="78">
        <v>45796</v>
      </c>
      <c r="Z3324" s="69" t="s">
        <v>1080</v>
      </c>
      <c r="AA3324" s="319">
        <v>41122</v>
      </c>
      <c r="AB3324" s="70">
        <v>44</v>
      </c>
      <c r="AC3324" s="70">
        <v>22</v>
      </c>
      <c r="AD3324" s="78">
        <v>46557</v>
      </c>
      <c r="AE3324" s="70">
        <v>624.38</v>
      </c>
      <c r="AO3324" s="76"/>
      <c r="AP3324" s="76"/>
      <c r="AQ3324" s="76"/>
      <c r="AR3324" s="76"/>
      <c r="AS3324" s="76"/>
      <c r="AT3324" s="76"/>
      <c r="AU3324" s="76"/>
      <c r="AV3324" s="76"/>
      <c r="BA3324" s="76"/>
      <c r="BB3324" s="76"/>
      <c r="CS3324" s="58">
        <f>+AL3324+AT3324</f>
        <v>0</v>
      </c>
      <c r="CT3324" s="76">
        <f>+BA3324+BG3324+BM3324+BS3324+BY3324+CE3324+CK3324+CQ3324</f>
        <v>0</v>
      </c>
      <c r="CU3324" s="76">
        <f>+CS3324-CT3324</f>
        <v>0</v>
      </c>
      <c r="CV3324" s="81">
        <f>+AE3324-AL3324-AT3324</f>
        <v>624.38</v>
      </c>
    </row>
    <row r="3325" spans="1:100" s="70" customFormat="1">
      <c r="A3325" s="70" t="s">
        <v>976</v>
      </c>
      <c r="B3325" s="71">
        <v>4</v>
      </c>
      <c r="C3325" s="72" t="s">
        <v>402</v>
      </c>
      <c r="D3325" s="72" t="s">
        <v>403</v>
      </c>
      <c r="E3325" s="71"/>
      <c r="F3325" s="71"/>
      <c r="G3325" s="71" t="s">
        <v>253</v>
      </c>
      <c r="H3325" s="71">
        <v>4</v>
      </c>
      <c r="I3325" s="73">
        <v>104.5</v>
      </c>
      <c r="J3325" s="73">
        <v>46744</v>
      </c>
      <c r="K3325" s="72">
        <v>0</v>
      </c>
      <c r="L3325" s="72" t="s">
        <v>41</v>
      </c>
      <c r="M3325" s="92" t="s">
        <v>14</v>
      </c>
      <c r="N3325" s="70">
        <v>74326719</v>
      </c>
      <c r="O3325" s="70" t="s">
        <v>977</v>
      </c>
      <c r="Q3325" s="89"/>
      <c r="S3325" s="70" t="s">
        <v>465</v>
      </c>
      <c r="T3325" s="87" t="s">
        <v>253</v>
      </c>
      <c r="U3325" s="87">
        <v>4</v>
      </c>
      <c r="V3325" s="145">
        <v>104.5</v>
      </c>
      <c r="W3325" s="145" t="s">
        <v>1017</v>
      </c>
      <c r="X3325" s="78">
        <v>45796</v>
      </c>
      <c r="Y3325" s="78">
        <v>45796</v>
      </c>
      <c r="Z3325" s="69" t="s">
        <v>1080</v>
      </c>
      <c r="AA3325" s="319">
        <v>41122</v>
      </c>
      <c r="AB3325" s="70">
        <v>44</v>
      </c>
      <c r="AC3325" s="70">
        <v>23</v>
      </c>
      <c r="AD3325" s="78">
        <v>46587</v>
      </c>
      <c r="AE3325" s="70">
        <v>624.38</v>
      </c>
      <c r="AO3325" s="76"/>
      <c r="AP3325" s="76"/>
      <c r="AQ3325" s="76"/>
      <c r="AR3325" s="76"/>
      <c r="AS3325" s="76"/>
      <c r="AT3325" s="76"/>
      <c r="AU3325" s="76"/>
      <c r="AV3325" s="76"/>
      <c r="BA3325" s="76"/>
      <c r="BB3325" s="76"/>
      <c r="CS3325" s="58">
        <f>+AL3325+AT3325</f>
        <v>0</v>
      </c>
      <c r="CT3325" s="76">
        <f>+BA3325+BG3325+BM3325+BS3325+BY3325+CE3325+CK3325+CQ3325</f>
        <v>0</v>
      </c>
      <c r="CU3325" s="76">
        <f>+CS3325-CT3325</f>
        <v>0</v>
      </c>
      <c r="CV3325" s="81">
        <f>+AE3325-AL3325-AT3325</f>
        <v>624.38</v>
      </c>
    </row>
    <row r="3326" spans="1:100" s="70" customFormat="1">
      <c r="A3326" s="70" t="s">
        <v>976</v>
      </c>
      <c r="B3326" s="71">
        <v>4</v>
      </c>
      <c r="C3326" s="72" t="s">
        <v>402</v>
      </c>
      <c r="D3326" s="72" t="s">
        <v>403</v>
      </c>
      <c r="E3326" s="71"/>
      <c r="F3326" s="71"/>
      <c r="G3326" s="71" t="s">
        <v>253</v>
      </c>
      <c r="H3326" s="71">
        <v>4</v>
      </c>
      <c r="I3326" s="73">
        <v>104.5</v>
      </c>
      <c r="J3326" s="73">
        <v>46744</v>
      </c>
      <c r="K3326" s="72">
        <v>0</v>
      </c>
      <c r="L3326" s="72" t="s">
        <v>41</v>
      </c>
      <c r="M3326" s="92" t="s">
        <v>14</v>
      </c>
      <c r="N3326" s="70">
        <v>74326719</v>
      </c>
      <c r="O3326" s="70" t="s">
        <v>977</v>
      </c>
      <c r="Q3326" s="89"/>
      <c r="S3326" s="70" t="s">
        <v>465</v>
      </c>
      <c r="T3326" s="87" t="s">
        <v>253</v>
      </c>
      <c r="U3326" s="87">
        <v>4</v>
      </c>
      <c r="V3326" s="145">
        <v>104.5</v>
      </c>
      <c r="W3326" s="145" t="s">
        <v>1017</v>
      </c>
      <c r="X3326" s="78">
        <v>45796</v>
      </c>
      <c r="Y3326" s="78">
        <v>45796</v>
      </c>
      <c r="Z3326" s="69" t="s">
        <v>1080</v>
      </c>
      <c r="AA3326" s="319">
        <v>41122</v>
      </c>
      <c r="AB3326" s="70">
        <v>44</v>
      </c>
      <c r="AC3326" s="70">
        <v>24</v>
      </c>
      <c r="AD3326" s="78">
        <v>46618</v>
      </c>
      <c r="AE3326" s="70">
        <v>624.38</v>
      </c>
      <c r="AO3326" s="76"/>
      <c r="AP3326" s="76"/>
      <c r="AQ3326" s="76"/>
      <c r="AR3326" s="76"/>
      <c r="AS3326" s="76"/>
      <c r="AT3326" s="76"/>
      <c r="AU3326" s="76"/>
      <c r="AV3326" s="76"/>
      <c r="BA3326" s="76"/>
      <c r="BB3326" s="76"/>
      <c r="CS3326" s="58">
        <f>+AL3326+AT3326</f>
        <v>0</v>
      </c>
      <c r="CT3326" s="76">
        <f>+BA3326+BG3326+BM3326+BS3326+BY3326+CE3326+CK3326+CQ3326</f>
        <v>0</v>
      </c>
      <c r="CU3326" s="76">
        <f>+CS3326-CT3326</f>
        <v>0</v>
      </c>
      <c r="CV3326" s="81">
        <f>+AE3326-AL3326-AT3326</f>
        <v>624.38</v>
      </c>
    </row>
    <row r="3327" spans="1:100" s="70" customFormat="1">
      <c r="A3327" s="70" t="s">
        <v>976</v>
      </c>
      <c r="B3327" s="71">
        <v>4</v>
      </c>
      <c r="C3327" s="72" t="s">
        <v>402</v>
      </c>
      <c r="D3327" s="72" t="s">
        <v>403</v>
      </c>
      <c r="E3327" s="71"/>
      <c r="F3327" s="71"/>
      <c r="G3327" s="71" t="s">
        <v>253</v>
      </c>
      <c r="H3327" s="71">
        <v>4</v>
      </c>
      <c r="I3327" s="73">
        <v>104.5</v>
      </c>
      <c r="J3327" s="73">
        <v>46744</v>
      </c>
      <c r="K3327" s="72">
        <v>0</v>
      </c>
      <c r="L3327" s="72" t="s">
        <v>41</v>
      </c>
      <c r="M3327" s="92" t="s">
        <v>14</v>
      </c>
      <c r="N3327" s="70">
        <v>74326719</v>
      </c>
      <c r="O3327" s="70" t="s">
        <v>977</v>
      </c>
      <c r="Q3327" s="89"/>
      <c r="S3327" s="70" t="s">
        <v>465</v>
      </c>
      <c r="T3327" s="87" t="s">
        <v>253</v>
      </c>
      <c r="U3327" s="87">
        <v>4</v>
      </c>
      <c r="V3327" s="145">
        <v>104.5</v>
      </c>
      <c r="W3327" s="145" t="s">
        <v>1017</v>
      </c>
      <c r="X3327" s="78">
        <v>45796</v>
      </c>
      <c r="Y3327" s="78">
        <v>45796</v>
      </c>
      <c r="Z3327" s="69" t="s">
        <v>1080</v>
      </c>
      <c r="AA3327" s="319">
        <v>41122</v>
      </c>
      <c r="AB3327" s="70">
        <v>44</v>
      </c>
      <c r="AC3327" s="70">
        <v>25</v>
      </c>
      <c r="AD3327" s="78">
        <v>46649</v>
      </c>
      <c r="AE3327" s="70">
        <v>624.38</v>
      </c>
      <c r="AO3327" s="76"/>
      <c r="AP3327" s="76"/>
      <c r="AQ3327" s="76"/>
      <c r="AR3327" s="76"/>
      <c r="AS3327" s="76"/>
      <c r="AT3327" s="76"/>
      <c r="AU3327" s="76"/>
      <c r="AV3327" s="76"/>
      <c r="BA3327" s="76"/>
      <c r="BB3327" s="76"/>
      <c r="CS3327" s="58">
        <f>+AL3327+AT3327</f>
        <v>0</v>
      </c>
      <c r="CT3327" s="76">
        <f>+BA3327+BG3327+BM3327+BS3327+BY3327+CE3327+CK3327+CQ3327</f>
        <v>0</v>
      </c>
      <c r="CU3327" s="76">
        <f>+CS3327-CT3327</f>
        <v>0</v>
      </c>
      <c r="CV3327" s="81">
        <f>+AE3327-AL3327-AT3327</f>
        <v>624.38</v>
      </c>
    </row>
    <row r="3328" spans="1:100" s="70" customFormat="1">
      <c r="A3328" s="70" t="s">
        <v>976</v>
      </c>
      <c r="B3328" s="71">
        <v>4</v>
      </c>
      <c r="C3328" s="72" t="s">
        <v>402</v>
      </c>
      <c r="D3328" s="72" t="s">
        <v>403</v>
      </c>
      <c r="E3328" s="71"/>
      <c r="F3328" s="71"/>
      <c r="G3328" s="71" t="s">
        <v>253</v>
      </c>
      <c r="H3328" s="71">
        <v>4</v>
      </c>
      <c r="I3328" s="73">
        <v>104.5</v>
      </c>
      <c r="J3328" s="73">
        <v>46744</v>
      </c>
      <c r="K3328" s="72">
        <v>0</v>
      </c>
      <c r="L3328" s="72" t="s">
        <v>41</v>
      </c>
      <c r="M3328" s="92" t="s">
        <v>14</v>
      </c>
      <c r="N3328" s="70">
        <v>74326719</v>
      </c>
      <c r="O3328" s="70" t="s">
        <v>977</v>
      </c>
      <c r="Q3328" s="89"/>
      <c r="S3328" s="70" t="s">
        <v>465</v>
      </c>
      <c r="T3328" s="87" t="s">
        <v>253</v>
      </c>
      <c r="U3328" s="87">
        <v>4</v>
      </c>
      <c r="V3328" s="145">
        <v>104.5</v>
      </c>
      <c r="W3328" s="145" t="s">
        <v>1017</v>
      </c>
      <c r="X3328" s="78">
        <v>45796</v>
      </c>
      <c r="Y3328" s="78">
        <v>45796</v>
      </c>
      <c r="Z3328" s="69" t="s">
        <v>1080</v>
      </c>
      <c r="AA3328" s="319">
        <v>41122</v>
      </c>
      <c r="AB3328" s="70">
        <v>44</v>
      </c>
      <c r="AC3328" s="70">
        <v>26</v>
      </c>
      <c r="AD3328" s="78">
        <v>46679</v>
      </c>
      <c r="AE3328" s="70">
        <v>624.38</v>
      </c>
      <c r="AO3328" s="76"/>
      <c r="AP3328" s="76"/>
      <c r="AQ3328" s="76"/>
      <c r="AR3328" s="76"/>
      <c r="AS3328" s="76"/>
      <c r="AT3328" s="76"/>
      <c r="AU3328" s="76"/>
      <c r="AV3328" s="76"/>
      <c r="BA3328" s="76"/>
      <c r="BB3328" s="76"/>
      <c r="CS3328" s="58">
        <f>+AL3328+AT3328</f>
        <v>0</v>
      </c>
      <c r="CT3328" s="76">
        <f>+BA3328+BG3328+BM3328+BS3328+BY3328+CE3328+CK3328+CQ3328</f>
        <v>0</v>
      </c>
      <c r="CU3328" s="76">
        <f>+CS3328-CT3328</f>
        <v>0</v>
      </c>
      <c r="CV3328" s="81">
        <f>+AE3328-AL3328-AT3328</f>
        <v>624.38</v>
      </c>
    </row>
    <row r="3329" spans="1:100" s="70" customFormat="1">
      <c r="A3329" s="70" t="s">
        <v>976</v>
      </c>
      <c r="B3329" s="71">
        <v>4</v>
      </c>
      <c r="C3329" s="72" t="s">
        <v>402</v>
      </c>
      <c r="D3329" s="72" t="s">
        <v>403</v>
      </c>
      <c r="E3329" s="71"/>
      <c r="F3329" s="71"/>
      <c r="G3329" s="71" t="s">
        <v>253</v>
      </c>
      <c r="H3329" s="71">
        <v>4</v>
      </c>
      <c r="I3329" s="73">
        <v>104.5</v>
      </c>
      <c r="J3329" s="73">
        <v>46744</v>
      </c>
      <c r="K3329" s="72">
        <v>0</v>
      </c>
      <c r="L3329" s="72" t="s">
        <v>41</v>
      </c>
      <c r="M3329" s="92" t="s">
        <v>14</v>
      </c>
      <c r="N3329" s="70">
        <v>74326719</v>
      </c>
      <c r="O3329" s="70" t="s">
        <v>977</v>
      </c>
      <c r="Q3329" s="89"/>
      <c r="S3329" s="70" t="s">
        <v>465</v>
      </c>
      <c r="T3329" s="87" t="s">
        <v>253</v>
      </c>
      <c r="U3329" s="87">
        <v>4</v>
      </c>
      <c r="V3329" s="145">
        <v>104.5</v>
      </c>
      <c r="W3329" s="145" t="s">
        <v>1017</v>
      </c>
      <c r="X3329" s="78">
        <v>45796</v>
      </c>
      <c r="Y3329" s="78">
        <v>45796</v>
      </c>
      <c r="Z3329" s="69" t="s">
        <v>1080</v>
      </c>
      <c r="AA3329" s="319">
        <v>41122</v>
      </c>
      <c r="AB3329" s="70">
        <v>44</v>
      </c>
      <c r="AC3329" s="70">
        <v>27</v>
      </c>
      <c r="AD3329" s="78">
        <v>46710</v>
      </c>
      <c r="AE3329" s="70">
        <v>624.38</v>
      </c>
      <c r="AO3329" s="76"/>
      <c r="AP3329" s="76"/>
      <c r="AQ3329" s="76"/>
      <c r="AR3329" s="76"/>
      <c r="AS3329" s="76"/>
      <c r="AT3329" s="76"/>
      <c r="AU3329" s="76"/>
      <c r="AV3329" s="76"/>
      <c r="BA3329" s="76"/>
      <c r="BB3329" s="76"/>
      <c r="CS3329" s="58">
        <f>+AL3329+AT3329</f>
        <v>0</v>
      </c>
      <c r="CT3329" s="76">
        <f>+BA3329+BG3329+BM3329+BS3329+BY3329+CE3329+CK3329+CQ3329</f>
        <v>0</v>
      </c>
      <c r="CU3329" s="76">
        <f>+CS3329-CT3329</f>
        <v>0</v>
      </c>
      <c r="CV3329" s="81">
        <f>+AE3329-AL3329-AT3329</f>
        <v>624.38</v>
      </c>
    </row>
    <row r="3330" spans="1:100" s="70" customFormat="1">
      <c r="A3330" s="70" t="s">
        <v>976</v>
      </c>
      <c r="B3330" s="71">
        <v>4</v>
      </c>
      <c r="C3330" s="72" t="s">
        <v>402</v>
      </c>
      <c r="D3330" s="72" t="s">
        <v>403</v>
      </c>
      <c r="E3330" s="71"/>
      <c r="F3330" s="71"/>
      <c r="G3330" s="71" t="s">
        <v>253</v>
      </c>
      <c r="H3330" s="71">
        <v>4</v>
      </c>
      <c r="I3330" s="73">
        <v>104.5</v>
      </c>
      <c r="J3330" s="73">
        <v>46744</v>
      </c>
      <c r="K3330" s="72">
        <v>0</v>
      </c>
      <c r="L3330" s="72" t="s">
        <v>41</v>
      </c>
      <c r="M3330" s="92" t="s">
        <v>14</v>
      </c>
      <c r="N3330" s="70">
        <v>74326719</v>
      </c>
      <c r="O3330" s="70" t="s">
        <v>977</v>
      </c>
      <c r="Q3330" s="89"/>
      <c r="S3330" s="70" t="s">
        <v>465</v>
      </c>
      <c r="T3330" s="87" t="s">
        <v>253</v>
      </c>
      <c r="U3330" s="87">
        <v>4</v>
      </c>
      <c r="V3330" s="145">
        <v>104.5</v>
      </c>
      <c r="W3330" s="145" t="s">
        <v>1017</v>
      </c>
      <c r="X3330" s="78">
        <v>45796</v>
      </c>
      <c r="Y3330" s="78">
        <v>45796</v>
      </c>
      <c r="Z3330" s="69" t="s">
        <v>1080</v>
      </c>
      <c r="AA3330" s="319">
        <v>41122</v>
      </c>
      <c r="AB3330" s="70">
        <v>44</v>
      </c>
      <c r="AC3330" s="70">
        <v>28</v>
      </c>
      <c r="AD3330" s="78">
        <v>46740</v>
      </c>
      <c r="AE3330" s="70">
        <v>624.38</v>
      </c>
      <c r="AO3330" s="76"/>
      <c r="AP3330" s="76"/>
      <c r="AQ3330" s="76"/>
      <c r="AR3330" s="76"/>
      <c r="AS3330" s="76"/>
      <c r="AT3330" s="76"/>
      <c r="AU3330" s="76"/>
      <c r="AV3330" s="76"/>
      <c r="BA3330" s="76"/>
      <c r="BB3330" s="76"/>
      <c r="CS3330" s="58">
        <f>+AL3330+AT3330</f>
        <v>0</v>
      </c>
      <c r="CT3330" s="76">
        <f>+BA3330+BG3330+BM3330+BS3330+BY3330+CE3330+CK3330+CQ3330</f>
        <v>0</v>
      </c>
      <c r="CU3330" s="76">
        <f>+CS3330-CT3330</f>
        <v>0</v>
      </c>
      <c r="CV3330" s="81">
        <f>+AE3330-AL3330-AT3330</f>
        <v>624.38</v>
      </c>
    </row>
    <row r="3331" spans="1:100" s="70" customFormat="1">
      <c r="A3331" s="70" t="s">
        <v>976</v>
      </c>
      <c r="B3331" s="71">
        <v>4</v>
      </c>
      <c r="C3331" s="72" t="s">
        <v>402</v>
      </c>
      <c r="D3331" s="72" t="s">
        <v>403</v>
      </c>
      <c r="E3331" s="71"/>
      <c r="F3331" s="71"/>
      <c r="G3331" s="71" t="s">
        <v>253</v>
      </c>
      <c r="H3331" s="71">
        <v>4</v>
      </c>
      <c r="I3331" s="73">
        <v>104.5</v>
      </c>
      <c r="J3331" s="73">
        <v>46744</v>
      </c>
      <c r="K3331" s="72">
        <v>0</v>
      </c>
      <c r="L3331" s="72" t="s">
        <v>41</v>
      </c>
      <c r="M3331" s="92" t="s">
        <v>14</v>
      </c>
      <c r="N3331" s="70">
        <v>74326719</v>
      </c>
      <c r="O3331" s="70" t="s">
        <v>977</v>
      </c>
      <c r="Q3331" s="89"/>
      <c r="S3331" s="70" t="s">
        <v>465</v>
      </c>
      <c r="T3331" s="87" t="s">
        <v>253</v>
      </c>
      <c r="U3331" s="87">
        <v>4</v>
      </c>
      <c r="V3331" s="145">
        <v>104.5</v>
      </c>
      <c r="W3331" s="145" t="s">
        <v>1017</v>
      </c>
      <c r="X3331" s="78">
        <v>45796</v>
      </c>
      <c r="Y3331" s="78">
        <v>45796</v>
      </c>
      <c r="Z3331" s="69" t="s">
        <v>1080</v>
      </c>
      <c r="AA3331" s="319">
        <v>41122</v>
      </c>
      <c r="AB3331" s="70">
        <v>44</v>
      </c>
      <c r="AC3331" s="70">
        <v>29</v>
      </c>
      <c r="AD3331" s="78">
        <v>46771</v>
      </c>
      <c r="AE3331" s="70">
        <v>624.38</v>
      </c>
      <c r="AO3331" s="76"/>
      <c r="AP3331" s="76"/>
      <c r="AQ3331" s="76"/>
      <c r="AR3331" s="76"/>
      <c r="AS3331" s="76"/>
      <c r="AT3331" s="76"/>
      <c r="AU3331" s="76"/>
      <c r="AV3331" s="76"/>
      <c r="BA3331" s="76"/>
      <c r="BB3331" s="76"/>
      <c r="CS3331" s="58">
        <f>+AL3331+AT3331</f>
        <v>0</v>
      </c>
      <c r="CT3331" s="76">
        <f>+BA3331+BG3331+BM3331+BS3331+BY3331+CE3331+CK3331+CQ3331</f>
        <v>0</v>
      </c>
      <c r="CU3331" s="76">
        <f>+CS3331-CT3331</f>
        <v>0</v>
      </c>
      <c r="CV3331" s="81">
        <f>+AE3331-AL3331-AT3331</f>
        <v>624.38</v>
      </c>
    </row>
    <row r="3332" spans="1:100" s="70" customFormat="1">
      <c r="A3332" s="70" t="s">
        <v>976</v>
      </c>
      <c r="B3332" s="71">
        <v>4</v>
      </c>
      <c r="C3332" s="72" t="s">
        <v>402</v>
      </c>
      <c r="D3332" s="72" t="s">
        <v>403</v>
      </c>
      <c r="E3332" s="71"/>
      <c r="F3332" s="71"/>
      <c r="G3332" s="71" t="s">
        <v>253</v>
      </c>
      <c r="H3332" s="71">
        <v>4</v>
      </c>
      <c r="I3332" s="73">
        <v>104.5</v>
      </c>
      <c r="J3332" s="73">
        <v>46744</v>
      </c>
      <c r="K3332" s="72">
        <v>0</v>
      </c>
      <c r="L3332" s="72" t="s">
        <v>41</v>
      </c>
      <c r="M3332" s="92" t="s">
        <v>14</v>
      </c>
      <c r="N3332" s="70">
        <v>74326719</v>
      </c>
      <c r="O3332" s="70" t="s">
        <v>977</v>
      </c>
      <c r="Q3332" s="89"/>
      <c r="S3332" s="70" t="s">
        <v>465</v>
      </c>
      <c r="T3332" s="87" t="s">
        <v>253</v>
      </c>
      <c r="U3332" s="87">
        <v>4</v>
      </c>
      <c r="V3332" s="145">
        <v>104.5</v>
      </c>
      <c r="W3332" s="145" t="s">
        <v>1017</v>
      </c>
      <c r="X3332" s="78">
        <v>45796</v>
      </c>
      <c r="Y3332" s="78">
        <v>45796</v>
      </c>
      <c r="Z3332" s="69" t="s">
        <v>1080</v>
      </c>
      <c r="AA3332" s="319">
        <v>41122</v>
      </c>
      <c r="AB3332" s="70">
        <v>44</v>
      </c>
      <c r="AC3332" s="70">
        <v>30</v>
      </c>
      <c r="AD3332" s="78">
        <v>46802</v>
      </c>
      <c r="AE3332" s="70">
        <v>624.38</v>
      </c>
      <c r="AO3332" s="76"/>
      <c r="AP3332" s="76"/>
      <c r="AQ3332" s="76"/>
      <c r="AR3332" s="76"/>
      <c r="AS3332" s="76"/>
      <c r="AT3332" s="76"/>
      <c r="AU3332" s="76"/>
      <c r="AV3332" s="76"/>
      <c r="BA3332" s="76"/>
      <c r="BB3332" s="76"/>
      <c r="CS3332" s="58">
        <f>+AL3332+AT3332</f>
        <v>0</v>
      </c>
      <c r="CT3332" s="76">
        <f>+BA3332+BG3332+BM3332+BS3332+BY3332+CE3332+CK3332+CQ3332</f>
        <v>0</v>
      </c>
      <c r="CU3332" s="76">
        <f>+CS3332-CT3332</f>
        <v>0</v>
      </c>
      <c r="CV3332" s="81">
        <f>+AE3332-AL3332-AT3332</f>
        <v>624.38</v>
      </c>
    </row>
    <row r="3333" spans="1:100" s="70" customFormat="1">
      <c r="A3333" s="70" t="s">
        <v>976</v>
      </c>
      <c r="B3333" s="71">
        <v>4</v>
      </c>
      <c r="C3333" s="72" t="s">
        <v>402</v>
      </c>
      <c r="D3333" s="72" t="s">
        <v>403</v>
      </c>
      <c r="E3333" s="71"/>
      <c r="F3333" s="71"/>
      <c r="G3333" s="71" t="s">
        <v>253</v>
      </c>
      <c r="H3333" s="71">
        <v>4</v>
      </c>
      <c r="I3333" s="73">
        <v>104.5</v>
      </c>
      <c r="J3333" s="73">
        <v>46744</v>
      </c>
      <c r="K3333" s="72">
        <v>0</v>
      </c>
      <c r="L3333" s="72" t="s">
        <v>41</v>
      </c>
      <c r="M3333" s="92" t="s">
        <v>14</v>
      </c>
      <c r="N3333" s="70">
        <v>74326719</v>
      </c>
      <c r="O3333" s="70" t="s">
        <v>977</v>
      </c>
      <c r="Q3333" s="89"/>
      <c r="S3333" s="70" t="s">
        <v>465</v>
      </c>
      <c r="T3333" s="87" t="s">
        <v>253</v>
      </c>
      <c r="U3333" s="87">
        <v>4</v>
      </c>
      <c r="V3333" s="145">
        <v>104.5</v>
      </c>
      <c r="W3333" s="145" t="s">
        <v>1017</v>
      </c>
      <c r="X3333" s="78">
        <v>45796</v>
      </c>
      <c r="Y3333" s="78">
        <v>45796</v>
      </c>
      <c r="Z3333" s="69" t="s">
        <v>1080</v>
      </c>
      <c r="AA3333" s="319">
        <v>41122</v>
      </c>
      <c r="AB3333" s="70">
        <v>44</v>
      </c>
      <c r="AC3333" s="70">
        <v>31</v>
      </c>
      <c r="AD3333" s="78">
        <v>46831</v>
      </c>
      <c r="AE3333" s="70">
        <v>624.38</v>
      </c>
      <c r="AO3333" s="76"/>
      <c r="AP3333" s="76"/>
      <c r="AQ3333" s="76"/>
      <c r="AR3333" s="76"/>
      <c r="AS3333" s="76"/>
      <c r="AT3333" s="76"/>
      <c r="AU3333" s="76"/>
      <c r="AV3333" s="76"/>
      <c r="BA3333" s="76"/>
      <c r="BB3333" s="76"/>
      <c r="CS3333" s="58">
        <f>+AL3333+AT3333</f>
        <v>0</v>
      </c>
      <c r="CT3333" s="76">
        <f>+BA3333+BG3333+BM3333+BS3333+BY3333+CE3333+CK3333+CQ3333</f>
        <v>0</v>
      </c>
      <c r="CU3333" s="76">
        <f>+CS3333-CT3333</f>
        <v>0</v>
      </c>
      <c r="CV3333" s="81">
        <f>+AE3333-AL3333-AT3333</f>
        <v>624.38</v>
      </c>
    </row>
    <row r="3334" spans="1:100" s="70" customFormat="1">
      <c r="A3334" s="70" t="s">
        <v>976</v>
      </c>
      <c r="B3334" s="71">
        <v>4</v>
      </c>
      <c r="C3334" s="72" t="s">
        <v>402</v>
      </c>
      <c r="D3334" s="72" t="s">
        <v>403</v>
      </c>
      <c r="E3334" s="71"/>
      <c r="F3334" s="71"/>
      <c r="G3334" s="71" t="s">
        <v>253</v>
      </c>
      <c r="H3334" s="71">
        <v>4</v>
      </c>
      <c r="I3334" s="73">
        <v>104.5</v>
      </c>
      <c r="J3334" s="73">
        <v>46744</v>
      </c>
      <c r="K3334" s="72">
        <v>0</v>
      </c>
      <c r="L3334" s="72" t="s">
        <v>41</v>
      </c>
      <c r="M3334" s="92" t="s">
        <v>14</v>
      </c>
      <c r="N3334" s="70">
        <v>74326719</v>
      </c>
      <c r="O3334" s="70" t="s">
        <v>977</v>
      </c>
      <c r="Q3334" s="89"/>
      <c r="S3334" s="70" t="s">
        <v>465</v>
      </c>
      <c r="T3334" s="87" t="s">
        <v>253</v>
      </c>
      <c r="U3334" s="87">
        <v>4</v>
      </c>
      <c r="V3334" s="145">
        <v>104.5</v>
      </c>
      <c r="W3334" s="145" t="s">
        <v>1017</v>
      </c>
      <c r="X3334" s="78">
        <v>45796</v>
      </c>
      <c r="Y3334" s="78">
        <v>45796</v>
      </c>
      <c r="Z3334" s="69" t="s">
        <v>1080</v>
      </c>
      <c r="AA3334" s="319">
        <v>41122</v>
      </c>
      <c r="AB3334" s="70">
        <v>44</v>
      </c>
      <c r="AC3334" s="70">
        <v>32</v>
      </c>
      <c r="AD3334" s="78">
        <v>46862</v>
      </c>
      <c r="AE3334" s="70">
        <v>624.38</v>
      </c>
      <c r="AO3334" s="76"/>
      <c r="AP3334" s="76"/>
      <c r="AQ3334" s="76"/>
      <c r="AR3334" s="76"/>
      <c r="AS3334" s="76"/>
      <c r="AT3334" s="76"/>
      <c r="AU3334" s="76"/>
      <c r="AV3334" s="76"/>
      <c r="BA3334" s="76"/>
      <c r="BB3334" s="76"/>
      <c r="CS3334" s="58">
        <f>+AL3334+AT3334</f>
        <v>0</v>
      </c>
      <c r="CT3334" s="76">
        <f>+BA3334+BG3334+BM3334+BS3334+BY3334+CE3334+CK3334+CQ3334</f>
        <v>0</v>
      </c>
      <c r="CU3334" s="76">
        <f>+CS3334-CT3334</f>
        <v>0</v>
      </c>
      <c r="CV3334" s="81">
        <f>+AE3334-AL3334-AT3334</f>
        <v>624.38</v>
      </c>
    </row>
    <row r="3335" spans="1:100" s="70" customFormat="1">
      <c r="A3335" s="70" t="s">
        <v>976</v>
      </c>
      <c r="B3335" s="71">
        <v>4</v>
      </c>
      <c r="C3335" s="72" t="s">
        <v>402</v>
      </c>
      <c r="D3335" s="72" t="s">
        <v>403</v>
      </c>
      <c r="E3335" s="71"/>
      <c r="F3335" s="71"/>
      <c r="G3335" s="71" t="s">
        <v>253</v>
      </c>
      <c r="H3335" s="71">
        <v>4</v>
      </c>
      <c r="I3335" s="73">
        <v>104.5</v>
      </c>
      <c r="J3335" s="73">
        <v>46744</v>
      </c>
      <c r="K3335" s="72">
        <v>0</v>
      </c>
      <c r="L3335" s="72" t="s">
        <v>41</v>
      </c>
      <c r="M3335" s="92" t="s">
        <v>14</v>
      </c>
      <c r="N3335" s="70">
        <v>74326719</v>
      </c>
      <c r="O3335" s="70" t="s">
        <v>977</v>
      </c>
      <c r="Q3335" s="89"/>
      <c r="S3335" s="70" t="s">
        <v>465</v>
      </c>
      <c r="T3335" s="87" t="s">
        <v>253</v>
      </c>
      <c r="U3335" s="87">
        <v>4</v>
      </c>
      <c r="V3335" s="145">
        <v>104.5</v>
      </c>
      <c r="W3335" s="145" t="s">
        <v>1017</v>
      </c>
      <c r="X3335" s="78">
        <v>45796</v>
      </c>
      <c r="Y3335" s="78">
        <v>45796</v>
      </c>
      <c r="Z3335" s="69" t="s">
        <v>1080</v>
      </c>
      <c r="AA3335" s="319">
        <v>41122</v>
      </c>
      <c r="AB3335" s="70">
        <v>44</v>
      </c>
      <c r="AC3335" s="70">
        <v>33</v>
      </c>
      <c r="AD3335" s="78">
        <v>46892</v>
      </c>
      <c r="AE3335" s="70">
        <v>624.38</v>
      </c>
      <c r="AO3335" s="76"/>
      <c r="AP3335" s="76"/>
      <c r="AQ3335" s="76"/>
      <c r="AR3335" s="76"/>
      <c r="AS3335" s="76"/>
      <c r="AT3335" s="76"/>
      <c r="AU3335" s="76"/>
      <c r="AV3335" s="76"/>
      <c r="BA3335" s="76"/>
      <c r="BB3335" s="76"/>
      <c r="CS3335" s="58">
        <f>+AL3335+AT3335</f>
        <v>0</v>
      </c>
      <c r="CT3335" s="76">
        <f>+BA3335+BG3335+BM3335+BS3335+BY3335+CE3335+CK3335+CQ3335</f>
        <v>0</v>
      </c>
      <c r="CU3335" s="76">
        <f>+CS3335-CT3335</f>
        <v>0</v>
      </c>
      <c r="CV3335" s="81">
        <f>+AE3335-AL3335-AT3335</f>
        <v>624.38</v>
      </c>
    </row>
    <row r="3336" spans="1:100" s="70" customFormat="1">
      <c r="A3336" s="70" t="s">
        <v>976</v>
      </c>
      <c r="B3336" s="71">
        <v>4</v>
      </c>
      <c r="C3336" s="72" t="s">
        <v>402</v>
      </c>
      <c r="D3336" s="72" t="s">
        <v>403</v>
      </c>
      <c r="E3336" s="71"/>
      <c r="F3336" s="71"/>
      <c r="G3336" s="71" t="s">
        <v>253</v>
      </c>
      <c r="H3336" s="71">
        <v>4</v>
      </c>
      <c r="I3336" s="73">
        <v>104.5</v>
      </c>
      <c r="J3336" s="73">
        <v>46744</v>
      </c>
      <c r="K3336" s="72">
        <v>0</v>
      </c>
      <c r="L3336" s="72" t="s">
        <v>41</v>
      </c>
      <c r="M3336" s="92" t="s">
        <v>14</v>
      </c>
      <c r="N3336" s="70">
        <v>74326719</v>
      </c>
      <c r="O3336" s="70" t="s">
        <v>977</v>
      </c>
      <c r="Q3336" s="89"/>
      <c r="S3336" s="70" t="s">
        <v>465</v>
      </c>
      <c r="T3336" s="87" t="s">
        <v>253</v>
      </c>
      <c r="U3336" s="87">
        <v>4</v>
      </c>
      <c r="V3336" s="145">
        <v>104.5</v>
      </c>
      <c r="W3336" s="145" t="s">
        <v>1017</v>
      </c>
      <c r="X3336" s="78">
        <v>45796</v>
      </c>
      <c r="Y3336" s="78">
        <v>45796</v>
      </c>
      <c r="Z3336" s="69" t="s">
        <v>1080</v>
      </c>
      <c r="AA3336" s="319">
        <v>41122</v>
      </c>
      <c r="AB3336" s="70">
        <v>44</v>
      </c>
      <c r="AC3336" s="70">
        <v>34</v>
      </c>
      <c r="AD3336" s="78">
        <v>46923</v>
      </c>
      <c r="AE3336" s="70">
        <v>624.38</v>
      </c>
      <c r="AO3336" s="76"/>
      <c r="AP3336" s="76"/>
      <c r="AQ3336" s="76"/>
      <c r="AR3336" s="76"/>
      <c r="AS3336" s="76"/>
      <c r="AT3336" s="76"/>
      <c r="AU3336" s="76"/>
      <c r="AV3336" s="76"/>
      <c r="BA3336" s="76"/>
      <c r="BB3336" s="76"/>
      <c r="CS3336" s="58">
        <f>+AL3336+AT3336</f>
        <v>0</v>
      </c>
      <c r="CT3336" s="76">
        <f>+BA3336+BG3336+BM3336+BS3336+BY3336+CE3336+CK3336+CQ3336</f>
        <v>0</v>
      </c>
      <c r="CU3336" s="76">
        <f>+CS3336-CT3336</f>
        <v>0</v>
      </c>
      <c r="CV3336" s="81">
        <f>+AE3336-AL3336-AT3336</f>
        <v>624.38</v>
      </c>
    </row>
    <row r="3337" spans="1:100" s="70" customFormat="1">
      <c r="A3337" s="70" t="s">
        <v>976</v>
      </c>
      <c r="B3337" s="71">
        <v>4</v>
      </c>
      <c r="C3337" s="72" t="s">
        <v>402</v>
      </c>
      <c r="D3337" s="72" t="s">
        <v>403</v>
      </c>
      <c r="E3337" s="71"/>
      <c r="F3337" s="71"/>
      <c r="G3337" s="71" t="s">
        <v>253</v>
      </c>
      <c r="H3337" s="71">
        <v>4</v>
      </c>
      <c r="I3337" s="73">
        <v>104.5</v>
      </c>
      <c r="J3337" s="73">
        <v>46744</v>
      </c>
      <c r="K3337" s="72">
        <v>0</v>
      </c>
      <c r="L3337" s="72" t="s">
        <v>41</v>
      </c>
      <c r="M3337" s="92" t="s">
        <v>14</v>
      </c>
      <c r="N3337" s="70">
        <v>74326719</v>
      </c>
      <c r="O3337" s="70" t="s">
        <v>977</v>
      </c>
      <c r="Q3337" s="89"/>
      <c r="S3337" s="70" t="s">
        <v>465</v>
      </c>
      <c r="T3337" s="87" t="s">
        <v>253</v>
      </c>
      <c r="U3337" s="87">
        <v>4</v>
      </c>
      <c r="V3337" s="145">
        <v>104.5</v>
      </c>
      <c r="W3337" s="145" t="s">
        <v>1017</v>
      </c>
      <c r="X3337" s="78">
        <v>45796</v>
      </c>
      <c r="Y3337" s="78">
        <v>45796</v>
      </c>
      <c r="Z3337" s="69" t="s">
        <v>1080</v>
      </c>
      <c r="AA3337" s="319">
        <v>41122</v>
      </c>
      <c r="AB3337" s="70">
        <v>44</v>
      </c>
      <c r="AC3337" s="70">
        <v>35</v>
      </c>
      <c r="AD3337" s="78">
        <v>46953</v>
      </c>
      <c r="AE3337" s="70">
        <v>624.38</v>
      </c>
      <c r="AO3337" s="76"/>
      <c r="AP3337" s="76"/>
      <c r="AQ3337" s="76"/>
      <c r="AR3337" s="76"/>
      <c r="AS3337" s="76"/>
      <c r="AT3337" s="76"/>
      <c r="AU3337" s="76"/>
      <c r="AV3337" s="76"/>
      <c r="BA3337" s="76"/>
      <c r="BB3337" s="76"/>
      <c r="CS3337" s="58">
        <f>+AL3337+AT3337</f>
        <v>0</v>
      </c>
      <c r="CT3337" s="76">
        <f>+BA3337+BG3337+BM3337+BS3337+BY3337+CE3337+CK3337+CQ3337</f>
        <v>0</v>
      </c>
      <c r="CU3337" s="76">
        <f>+CS3337-CT3337</f>
        <v>0</v>
      </c>
      <c r="CV3337" s="81">
        <f>+AE3337-AL3337-AT3337</f>
        <v>624.38</v>
      </c>
    </row>
    <row r="3338" spans="1:100" s="70" customFormat="1">
      <c r="A3338" s="70" t="s">
        <v>976</v>
      </c>
      <c r="B3338" s="71">
        <v>4</v>
      </c>
      <c r="C3338" s="72" t="s">
        <v>402</v>
      </c>
      <c r="D3338" s="72" t="s">
        <v>403</v>
      </c>
      <c r="E3338" s="71"/>
      <c r="F3338" s="71"/>
      <c r="G3338" s="71" t="s">
        <v>253</v>
      </c>
      <c r="H3338" s="71">
        <v>4</v>
      </c>
      <c r="I3338" s="73">
        <v>104.5</v>
      </c>
      <c r="J3338" s="73">
        <v>46744</v>
      </c>
      <c r="K3338" s="72">
        <v>0</v>
      </c>
      <c r="L3338" s="72" t="s">
        <v>41</v>
      </c>
      <c r="M3338" s="92" t="s">
        <v>14</v>
      </c>
      <c r="N3338" s="70">
        <v>74326719</v>
      </c>
      <c r="O3338" s="70" t="s">
        <v>977</v>
      </c>
      <c r="Q3338" s="89"/>
      <c r="S3338" s="70" t="s">
        <v>465</v>
      </c>
      <c r="T3338" s="87" t="s">
        <v>253</v>
      </c>
      <c r="U3338" s="87">
        <v>4</v>
      </c>
      <c r="V3338" s="145">
        <v>104.5</v>
      </c>
      <c r="W3338" s="145" t="s">
        <v>1017</v>
      </c>
      <c r="X3338" s="78">
        <v>45796</v>
      </c>
      <c r="Y3338" s="78">
        <v>45796</v>
      </c>
      <c r="Z3338" s="69" t="s">
        <v>1080</v>
      </c>
      <c r="AA3338" s="319">
        <v>41122</v>
      </c>
      <c r="AB3338" s="70">
        <v>44</v>
      </c>
      <c r="AC3338" s="70">
        <v>36</v>
      </c>
      <c r="AD3338" s="78">
        <v>46984</v>
      </c>
      <c r="AE3338" s="70">
        <v>624.38</v>
      </c>
      <c r="AO3338" s="76"/>
      <c r="AP3338" s="76"/>
      <c r="AQ3338" s="76"/>
      <c r="AR3338" s="76"/>
      <c r="AS3338" s="76"/>
      <c r="AT3338" s="76"/>
      <c r="AU3338" s="76"/>
      <c r="AV3338" s="76"/>
      <c r="BA3338" s="76"/>
      <c r="BB3338" s="76"/>
      <c r="CS3338" s="58">
        <f>+AL3338+AT3338</f>
        <v>0</v>
      </c>
      <c r="CT3338" s="76">
        <f>+BA3338+BG3338+BM3338+BS3338+BY3338+CE3338+CK3338+CQ3338</f>
        <v>0</v>
      </c>
      <c r="CU3338" s="76">
        <f>+CS3338-CT3338</f>
        <v>0</v>
      </c>
      <c r="CV3338" s="81">
        <f>+AE3338-AL3338-AT3338</f>
        <v>624.38</v>
      </c>
    </row>
    <row r="3339" spans="1:100" s="70" customFormat="1">
      <c r="A3339" s="70" t="s">
        <v>976</v>
      </c>
      <c r="B3339" s="71">
        <v>4</v>
      </c>
      <c r="C3339" s="72" t="s">
        <v>402</v>
      </c>
      <c r="D3339" s="72" t="s">
        <v>403</v>
      </c>
      <c r="E3339" s="71"/>
      <c r="F3339" s="71"/>
      <c r="G3339" s="71" t="s">
        <v>253</v>
      </c>
      <c r="H3339" s="71">
        <v>4</v>
      </c>
      <c r="I3339" s="73">
        <v>104.5</v>
      </c>
      <c r="J3339" s="73">
        <v>46744</v>
      </c>
      <c r="K3339" s="72">
        <v>0</v>
      </c>
      <c r="L3339" s="72" t="s">
        <v>41</v>
      </c>
      <c r="M3339" s="92" t="s">
        <v>14</v>
      </c>
      <c r="N3339" s="70">
        <v>74326719</v>
      </c>
      <c r="O3339" s="70" t="s">
        <v>977</v>
      </c>
      <c r="Q3339" s="89"/>
      <c r="S3339" s="70" t="s">
        <v>465</v>
      </c>
      <c r="T3339" s="87" t="s">
        <v>253</v>
      </c>
      <c r="U3339" s="87">
        <v>4</v>
      </c>
      <c r="V3339" s="145">
        <v>104.5</v>
      </c>
      <c r="W3339" s="145" t="s">
        <v>1017</v>
      </c>
      <c r="X3339" s="78">
        <v>45796</v>
      </c>
      <c r="Y3339" s="78">
        <v>45796</v>
      </c>
      <c r="Z3339" s="69" t="s">
        <v>1080</v>
      </c>
      <c r="AA3339" s="319">
        <v>41122</v>
      </c>
      <c r="AB3339" s="70">
        <v>44</v>
      </c>
      <c r="AC3339" s="70">
        <v>37</v>
      </c>
      <c r="AD3339" s="78">
        <v>47015</v>
      </c>
      <c r="AE3339" s="70">
        <v>624.38</v>
      </c>
      <c r="AO3339" s="76"/>
      <c r="AP3339" s="76"/>
      <c r="AQ3339" s="76"/>
      <c r="AR3339" s="76"/>
      <c r="AS3339" s="76"/>
      <c r="AT3339" s="76"/>
      <c r="AU3339" s="76"/>
      <c r="AV3339" s="76"/>
      <c r="BA3339" s="76"/>
      <c r="BB3339" s="76"/>
      <c r="CS3339" s="58">
        <f>+AL3339+AT3339</f>
        <v>0</v>
      </c>
      <c r="CT3339" s="76">
        <f>+BA3339+BG3339+BM3339+BS3339+BY3339+CE3339+CK3339+CQ3339</f>
        <v>0</v>
      </c>
      <c r="CU3339" s="76">
        <f>+CS3339-CT3339</f>
        <v>0</v>
      </c>
      <c r="CV3339" s="81">
        <f>+AE3339-AL3339-AT3339</f>
        <v>624.38</v>
      </c>
    </row>
    <row r="3340" spans="1:100" s="70" customFormat="1">
      <c r="A3340" s="70" t="s">
        <v>976</v>
      </c>
      <c r="B3340" s="71">
        <v>4</v>
      </c>
      <c r="C3340" s="72" t="s">
        <v>402</v>
      </c>
      <c r="D3340" s="72" t="s">
        <v>403</v>
      </c>
      <c r="E3340" s="71"/>
      <c r="F3340" s="71"/>
      <c r="G3340" s="71" t="s">
        <v>253</v>
      </c>
      <c r="H3340" s="71">
        <v>4</v>
      </c>
      <c r="I3340" s="73">
        <v>104.5</v>
      </c>
      <c r="J3340" s="73">
        <v>46744</v>
      </c>
      <c r="K3340" s="72">
        <v>0</v>
      </c>
      <c r="L3340" s="72" t="s">
        <v>41</v>
      </c>
      <c r="M3340" s="92" t="s">
        <v>14</v>
      </c>
      <c r="N3340" s="70">
        <v>74326719</v>
      </c>
      <c r="O3340" s="70" t="s">
        <v>977</v>
      </c>
      <c r="Q3340" s="89"/>
      <c r="S3340" s="70" t="s">
        <v>465</v>
      </c>
      <c r="T3340" s="87" t="s">
        <v>253</v>
      </c>
      <c r="U3340" s="87">
        <v>4</v>
      </c>
      <c r="V3340" s="145">
        <v>104.5</v>
      </c>
      <c r="W3340" s="145" t="s">
        <v>1017</v>
      </c>
      <c r="X3340" s="78">
        <v>45796</v>
      </c>
      <c r="Y3340" s="78">
        <v>45796</v>
      </c>
      <c r="Z3340" s="69" t="s">
        <v>1080</v>
      </c>
      <c r="AA3340" s="319">
        <v>41122</v>
      </c>
      <c r="AB3340" s="70">
        <v>44</v>
      </c>
      <c r="AC3340" s="70">
        <v>38</v>
      </c>
      <c r="AD3340" s="78">
        <v>47045</v>
      </c>
      <c r="AE3340" s="70">
        <v>624.38</v>
      </c>
      <c r="AO3340" s="76"/>
      <c r="AP3340" s="76"/>
      <c r="AQ3340" s="76"/>
      <c r="AR3340" s="76"/>
      <c r="AS3340" s="76"/>
      <c r="AT3340" s="76"/>
      <c r="AU3340" s="76"/>
      <c r="AV3340" s="76"/>
      <c r="BA3340" s="76"/>
      <c r="BB3340" s="76"/>
      <c r="CS3340" s="58">
        <f>+AL3340+AT3340</f>
        <v>0</v>
      </c>
      <c r="CT3340" s="76">
        <f>+BA3340+BG3340+BM3340+BS3340+BY3340+CE3340+CK3340+CQ3340</f>
        <v>0</v>
      </c>
      <c r="CU3340" s="76">
        <f>+CS3340-CT3340</f>
        <v>0</v>
      </c>
      <c r="CV3340" s="81">
        <f>+AE3340-AL3340-AT3340</f>
        <v>624.38</v>
      </c>
    </row>
    <row r="3341" spans="1:100" s="70" customFormat="1">
      <c r="A3341" s="70" t="s">
        <v>976</v>
      </c>
      <c r="B3341" s="71">
        <v>4</v>
      </c>
      <c r="C3341" s="72" t="s">
        <v>402</v>
      </c>
      <c r="D3341" s="72" t="s">
        <v>403</v>
      </c>
      <c r="E3341" s="71"/>
      <c r="F3341" s="71"/>
      <c r="G3341" s="71" t="s">
        <v>253</v>
      </c>
      <c r="H3341" s="71">
        <v>4</v>
      </c>
      <c r="I3341" s="73">
        <v>104.5</v>
      </c>
      <c r="J3341" s="73">
        <v>46744</v>
      </c>
      <c r="K3341" s="72">
        <v>0</v>
      </c>
      <c r="L3341" s="72" t="s">
        <v>41</v>
      </c>
      <c r="M3341" s="92" t="s">
        <v>14</v>
      </c>
      <c r="N3341" s="70">
        <v>74326719</v>
      </c>
      <c r="O3341" s="70" t="s">
        <v>977</v>
      </c>
      <c r="Q3341" s="89"/>
      <c r="S3341" s="70" t="s">
        <v>465</v>
      </c>
      <c r="T3341" s="87" t="s">
        <v>253</v>
      </c>
      <c r="U3341" s="87">
        <v>4</v>
      </c>
      <c r="V3341" s="145">
        <v>104.5</v>
      </c>
      <c r="W3341" s="145" t="s">
        <v>1017</v>
      </c>
      <c r="X3341" s="78">
        <v>45796</v>
      </c>
      <c r="Y3341" s="78">
        <v>45796</v>
      </c>
      <c r="Z3341" s="69" t="s">
        <v>1080</v>
      </c>
      <c r="AA3341" s="319">
        <v>41122</v>
      </c>
      <c r="AB3341" s="70">
        <v>44</v>
      </c>
      <c r="AC3341" s="70">
        <v>39</v>
      </c>
      <c r="AD3341" s="78">
        <v>47076</v>
      </c>
      <c r="AE3341" s="70">
        <v>624.38</v>
      </c>
      <c r="AO3341" s="76"/>
      <c r="AP3341" s="76"/>
      <c r="AQ3341" s="76"/>
      <c r="AR3341" s="76"/>
      <c r="AS3341" s="76"/>
      <c r="AT3341" s="76"/>
      <c r="AU3341" s="76"/>
      <c r="AV3341" s="76"/>
      <c r="BA3341" s="76"/>
      <c r="BB3341" s="76"/>
      <c r="CS3341" s="58">
        <f>+AL3341+AT3341</f>
        <v>0</v>
      </c>
      <c r="CT3341" s="76">
        <f>+BA3341+BG3341+BM3341+BS3341+BY3341+CE3341+CK3341+CQ3341</f>
        <v>0</v>
      </c>
      <c r="CU3341" s="76">
        <f>+CS3341-CT3341</f>
        <v>0</v>
      </c>
      <c r="CV3341" s="81">
        <f>+AE3341-AL3341-AT3341</f>
        <v>624.38</v>
      </c>
    </row>
    <row r="3342" spans="1:100" s="70" customFormat="1">
      <c r="A3342" s="70" t="s">
        <v>976</v>
      </c>
      <c r="B3342" s="71">
        <v>4</v>
      </c>
      <c r="C3342" s="72" t="s">
        <v>402</v>
      </c>
      <c r="D3342" s="72" t="s">
        <v>403</v>
      </c>
      <c r="E3342" s="71"/>
      <c r="F3342" s="71"/>
      <c r="G3342" s="71" t="s">
        <v>253</v>
      </c>
      <c r="H3342" s="71">
        <v>4</v>
      </c>
      <c r="I3342" s="73">
        <v>104.5</v>
      </c>
      <c r="J3342" s="73">
        <v>46744</v>
      </c>
      <c r="K3342" s="72">
        <v>0</v>
      </c>
      <c r="L3342" s="72" t="s">
        <v>41</v>
      </c>
      <c r="M3342" s="92" t="s">
        <v>14</v>
      </c>
      <c r="N3342" s="70">
        <v>74326719</v>
      </c>
      <c r="O3342" s="70" t="s">
        <v>977</v>
      </c>
      <c r="Q3342" s="89"/>
      <c r="S3342" s="70" t="s">
        <v>465</v>
      </c>
      <c r="T3342" s="87" t="s">
        <v>253</v>
      </c>
      <c r="U3342" s="87">
        <v>4</v>
      </c>
      <c r="V3342" s="145">
        <v>104.5</v>
      </c>
      <c r="W3342" s="145" t="s">
        <v>1017</v>
      </c>
      <c r="X3342" s="78">
        <v>45796</v>
      </c>
      <c r="Y3342" s="78">
        <v>45796</v>
      </c>
      <c r="Z3342" s="69" t="s">
        <v>1080</v>
      </c>
      <c r="AA3342" s="319">
        <v>41122</v>
      </c>
      <c r="AB3342" s="70">
        <v>44</v>
      </c>
      <c r="AC3342" s="70">
        <v>40</v>
      </c>
      <c r="AD3342" s="78">
        <v>47106</v>
      </c>
      <c r="AE3342" s="70">
        <v>624.38</v>
      </c>
      <c r="AO3342" s="76"/>
      <c r="AP3342" s="76"/>
      <c r="AQ3342" s="76"/>
      <c r="AR3342" s="76"/>
      <c r="AS3342" s="76"/>
      <c r="AT3342" s="76"/>
      <c r="AU3342" s="76"/>
      <c r="AV3342" s="76"/>
      <c r="BA3342" s="76"/>
      <c r="BB3342" s="76"/>
      <c r="CS3342" s="58">
        <f>+AL3342+AT3342</f>
        <v>0</v>
      </c>
      <c r="CT3342" s="76">
        <f>+BA3342+BG3342+BM3342+BS3342+BY3342+CE3342+CK3342+CQ3342</f>
        <v>0</v>
      </c>
      <c r="CU3342" s="76">
        <f>+CS3342-CT3342</f>
        <v>0</v>
      </c>
      <c r="CV3342" s="81">
        <f>+AE3342-AL3342-AT3342</f>
        <v>624.38</v>
      </c>
    </row>
    <row r="3343" spans="1:100" s="70" customFormat="1">
      <c r="A3343" s="70" t="s">
        <v>976</v>
      </c>
      <c r="B3343" s="71">
        <v>4</v>
      </c>
      <c r="C3343" s="72" t="s">
        <v>402</v>
      </c>
      <c r="D3343" s="72" t="s">
        <v>403</v>
      </c>
      <c r="E3343" s="71"/>
      <c r="F3343" s="71"/>
      <c r="G3343" s="71" t="s">
        <v>253</v>
      </c>
      <c r="H3343" s="71">
        <v>4</v>
      </c>
      <c r="I3343" s="73">
        <v>104.5</v>
      </c>
      <c r="J3343" s="73">
        <v>46744</v>
      </c>
      <c r="K3343" s="72">
        <v>0</v>
      </c>
      <c r="L3343" s="72" t="s">
        <v>41</v>
      </c>
      <c r="M3343" s="92" t="s">
        <v>14</v>
      </c>
      <c r="N3343" s="70">
        <v>74326719</v>
      </c>
      <c r="O3343" s="70" t="s">
        <v>977</v>
      </c>
      <c r="Q3343" s="89"/>
      <c r="S3343" s="70" t="s">
        <v>465</v>
      </c>
      <c r="T3343" s="87" t="s">
        <v>253</v>
      </c>
      <c r="U3343" s="87">
        <v>4</v>
      </c>
      <c r="V3343" s="145">
        <v>104.5</v>
      </c>
      <c r="W3343" s="145" t="s">
        <v>1017</v>
      </c>
      <c r="X3343" s="78">
        <v>45796</v>
      </c>
      <c r="Y3343" s="78">
        <v>45796</v>
      </c>
      <c r="Z3343" s="69" t="s">
        <v>1080</v>
      </c>
      <c r="AA3343" s="319">
        <v>41122</v>
      </c>
      <c r="AB3343" s="70">
        <v>44</v>
      </c>
      <c r="AC3343" s="70">
        <v>41</v>
      </c>
      <c r="AD3343" s="78">
        <v>47137</v>
      </c>
      <c r="AE3343" s="70">
        <v>624.38</v>
      </c>
      <c r="AO3343" s="76"/>
      <c r="AP3343" s="76"/>
      <c r="AQ3343" s="76"/>
      <c r="AR3343" s="76"/>
      <c r="AS3343" s="76"/>
      <c r="AT3343" s="76"/>
      <c r="AU3343" s="76"/>
      <c r="AV3343" s="76"/>
      <c r="BA3343" s="76"/>
      <c r="BB3343" s="76"/>
      <c r="CS3343" s="58">
        <f>+AL3343+AT3343</f>
        <v>0</v>
      </c>
      <c r="CT3343" s="76">
        <f>+BA3343+BG3343+BM3343+BS3343+BY3343+CE3343+CK3343+CQ3343</f>
        <v>0</v>
      </c>
      <c r="CU3343" s="76">
        <f>+CS3343-CT3343</f>
        <v>0</v>
      </c>
      <c r="CV3343" s="81">
        <f>+AE3343-AL3343-AT3343</f>
        <v>624.38</v>
      </c>
    </row>
    <row r="3344" spans="1:100" s="70" customFormat="1">
      <c r="A3344" s="70" t="s">
        <v>976</v>
      </c>
      <c r="B3344" s="71">
        <v>4</v>
      </c>
      <c r="C3344" s="72" t="s">
        <v>402</v>
      </c>
      <c r="D3344" s="72" t="s">
        <v>403</v>
      </c>
      <c r="E3344" s="71"/>
      <c r="F3344" s="71"/>
      <c r="G3344" s="71" t="s">
        <v>253</v>
      </c>
      <c r="H3344" s="71">
        <v>4</v>
      </c>
      <c r="I3344" s="73">
        <v>104.5</v>
      </c>
      <c r="J3344" s="73">
        <v>46744</v>
      </c>
      <c r="K3344" s="72">
        <v>0</v>
      </c>
      <c r="L3344" s="72" t="s">
        <v>41</v>
      </c>
      <c r="M3344" s="92" t="s">
        <v>14</v>
      </c>
      <c r="N3344" s="70">
        <v>74326719</v>
      </c>
      <c r="O3344" s="70" t="s">
        <v>977</v>
      </c>
      <c r="Q3344" s="89"/>
      <c r="S3344" s="70" t="s">
        <v>465</v>
      </c>
      <c r="T3344" s="87" t="s">
        <v>253</v>
      </c>
      <c r="U3344" s="87">
        <v>4</v>
      </c>
      <c r="V3344" s="145">
        <v>104.5</v>
      </c>
      <c r="W3344" s="145" t="s">
        <v>1017</v>
      </c>
      <c r="X3344" s="78">
        <v>45796</v>
      </c>
      <c r="Y3344" s="78">
        <v>45796</v>
      </c>
      <c r="Z3344" s="69" t="s">
        <v>1080</v>
      </c>
      <c r="AA3344" s="319">
        <v>41122</v>
      </c>
      <c r="AB3344" s="70">
        <v>44</v>
      </c>
      <c r="AC3344" s="70">
        <v>42</v>
      </c>
      <c r="AD3344" s="78">
        <v>47168</v>
      </c>
      <c r="AE3344" s="70">
        <v>624.38</v>
      </c>
      <c r="AO3344" s="76"/>
      <c r="AP3344" s="76"/>
      <c r="AQ3344" s="76"/>
      <c r="AR3344" s="76"/>
      <c r="AS3344" s="76"/>
      <c r="AT3344" s="76"/>
      <c r="AU3344" s="76"/>
      <c r="AV3344" s="76"/>
      <c r="BA3344" s="76"/>
      <c r="BB3344" s="76"/>
      <c r="CS3344" s="58">
        <f>+AL3344+AT3344</f>
        <v>0</v>
      </c>
      <c r="CT3344" s="76">
        <f>+BA3344+BG3344+BM3344+BS3344+BY3344+CE3344+CK3344+CQ3344</f>
        <v>0</v>
      </c>
      <c r="CU3344" s="76">
        <f>+CS3344-CT3344</f>
        <v>0</v>
      </c>
      <c r="CV3344" s="81">
        <f>+AE3344-AL3344-AT3344</f>
        <v>624.38</v>
      </c>
    </row>
    <row r="3345" spans="1:101" s="70" customFormat="1">
      <c r="A3345" s="70" t="s">
        <v>976</v>
      </c>
      <c r="B3345" s="71">
        <v>4</v>
      </c>
      <c r="C3345" s="72" t="s">
        <v>402</v>
      </c>
      <c r="D3345" s="72" t="s">
        <v>403</v>
      </c>
      <c r="E3345" s="71"/>
      <c r="F3345" s="71"/>
      <c r="G3345" s="71" t="s">
        <v>253</v>
      </c>
      <c r="H3345" s="71">
        <v>4</v>
      </c>
      <c r="I3345" s="73">
        <v>104.5</v>
      </c>
      <c r="J3345" s="73">
        <v>46744</v>
      </c>
      <c r="K3345" s="72">
        <v>0</v>
      </c>
      <c r="L3345" s="72" t="s">
        <v>41</v>
      </c>
      <c r="M3345" s="92" t="s">
        <v>14</v>
      </c>
      <c r="N3345" s="70">
        <v>74326719</v>
      </c>
      <c r="O3345" s="70" t="s">
        <v>977</v>
      </c>
      <c r="Q3345" s="89"/>
      <c r="S3345" s="70" t="s">
        <v>465</v>
      </c>
      <c r="T3345" s="87" t="s">
        <v>253</v>
      </c>
      <c r="U3345" s="87">
        <v>4</v>
      </c>
      <c r="V3345" s="145">
        <v>104.5</v>
      </c>
      <c r="W3345" s="145" t="s">
        <v>1017</v>
      </c>
      <c r="X3345" s="78">
        <v>45796</v>
      </c>
      <c r="Y3345" s="78">
        <v>45796</v>
      </c>
      <c r="Z3345" s="69" t="s">
        <v>1080</v>
      </c>
      <c r="AA3345" s="319">
        <v>41122</v>
      </c>
      <c r="AB3345" s="70">
        <v>44</v>
      </c>
      <c r="AC3345" s="70">
        <v>43</v>
      </c>
      <c r="AD3345" s="78">
        <v>47196</v>
      </c>
      <c r="AE3345" s="70">
        <v>624.38</v>
      </c>
      <c r="AO3345" s="76"/>
      <c r="AP3345" s="76"/>
      <c r="AQ3345" s="76"/>
      <c r="AR3345" s="76"/>
      <c r="AS3345" s="76"/>
      <c r="AT3345" s="76"/>
      <c r="AU3345" s="76"/>
      <c r="AV3345" s="76"/>
      <c r="BA3345" s="76"/>
      <c r="BB3345" s="76"/>
      <c r="CS3345" s="58">
        <f>+AL3345+AT3345</f>
        <v>0</v>
      </c>
      <c r="CT3345" s="76">
        <f>+BA3345+BG3345+BM3345+BS3345+BY3345+CE3345+CK3345+CQ3345</f>
        <v>0</v>
      </c>
      <c r="CU3345" s="76">
        <f>+CS3345-CT3345</f>
        <v>0</v>
      </c>
      <c r="CV3345" s="81">
        <f>+AE3345-AL3345-AT3345</f>
        <v>624.38</v>
      </c>
    </row>
    <row r="3346" spans="1:101" s="70" customFormat="1">
      <c r="A3346" s="70" t="s">
        <v>976</v>
      </c>
      <c r="B3346" s="71">
        <v>4</v>
      </c>
      <c r="C3346" s="72" t="s">
        <v>402</v>
      </c>
      <c r="D3346" s="72" t="s">
        <v>403</v>
      </c>
      <c r="E3346" s="71"/>
      <c r="F3346" s="71"/>
      <c r="G3346" s="71" t="s">
        <v>253</v>
      </c>
      <c r="H3346" s="71">
        <v>4</v>
      </c>
      <c r="I3346" s="73">
        <v>104.5</v>
      </c>
      <c r="J3346" s="73">
        <v>46744</v>
      </c>
      <c r="K3346" s="72">
        <v>0</v>
      </c>
      <c r="L3346" s="72" t="s">
        <v>41</v>
      </c>
      <c r="M3346" s="92" t="s">
        <v>14</v>
      </c>
      <c r="N3346" s="70">
        <v>74326719</v>
      </c>
      <c r="O3346" s="70" t="s">
        <v>977</v>
      </c>
      <c r="Q3346" s="89"/>
      <c r="S3346" s="70" t="s">
        <v>465</v>
      </c>
      <c r="T3346" s="87" t="s">
        <v>253</v>
      </c>
      <c r="U3346" s="87">
        <v>4</v>
      </c>
      <c r="V3346" s="145">
        <v>104.5</v>
      </c>
      <c r="W3346" s="145" t="s">
        <v>1017</v>
      </c>
      <c r="X3346" s="78">
        <v>45796</v>
      </c>
      <c r="Y3346" s="78">
        <v>45796</v>
      </c>
      <c r="Z3346" s="69" t="s">
        <v>1080</v>
      </c>
      <c r="AA3346" s="319">
        <v>41122</v>
      </c>
      <c r="AB3346" s="70">
        <v>44</v>
      </c>
      <c r="AC3346" s="70">
        <v>44</v>
      </c>
      <c r="AD3346" s="78">
        <v>47227</v>
      </c>
      <c r="AE3346" s="70">
        <v>624.38</v>
      </c>
      <c r="AO3346" s="76"/>
      <c r="AP3346" s="76"/>
      <c r="AQ3346" s="76"/>
      <c r="AR3346" s="76"/>
      <c r="AS3346" s="76"/>
      <c r="AT3346" s="76"/>
      <c r="AU3346" s="76"/>
      <c r="AV3346" s="76"/>
      <c r="BA3346" s="76"/>
      <c r="BB3346" s="76"/>
      <c r="CS3346" s="58">
        <f>+AL3346+AT3346</f>
        <v>0</v>
      </c>
      <c r="CT3346" s="76">
        <f>+BA3346+BG3346+BM3346+BS3346+BY3346+CE3346+CK3346+CQ3346</f>
        <v>0</v>
      </c>
      <c r="CU3346" s="76">
        <f>+CS3346-CT3346</f>
        <v>0</v>
      </c>
      <c r="CV3346" s="81">
        <f>+AE3346-AL3346-AT3346</f>
        <v>624.38</v>
      </c>
    </row>
    <row r="3347" spans="1:101" s="70" customFormat="1">
      <c r="A3347" s="70" t="s">
        <v>979</v>
      </c>
      <c r="B3347" s="71">
        <v>36</v>
      </c>
      <c r="C3347" s="72" t="s">
        <v>402</v>
      </c>
      <c r="D3347" s="72" t="s">
        <v>403</v>
      </c>
      <c r="E3347" s="71"/>
      <c r="F3347" s="71"/>
      <c r="G3347" s="71" t="s">
        <v>257</v>
      </c>
      <c r="H3347" s="71">
        <v>7</v>
      </c>
      <c r="I3347" s="73">
        <v>120</v>
      </c>
      <c r="J3347" s="73">
        <v>66666</v>
      </c>
      <c r="K3347" s="72">
        <v>0</v>
      </c>
      <c r="L3347" s="72" t="s">
        <v>404</v>
      </c>
      <c r="M3347" s="92" t="s">
        <v>14</v>
      </c>
      <c r="N3347" s="70">
        <v>72787212</v>
      </c>
      <c r="O3347" s="70" t="s">
        <v>980</v>
      </c>
      <c r="Q3347" s="89"/>
      <c r="S3347" s="70" t="s">
        <v>465</v>
      </c>
      <c r="T3347" s="88" t="s">
        <v>257</v>
      </c>
      <c r="U3347" s="88">
        <v>7</v>
      </c>
      <c r="V3347" s="87">
        <v>120</v>
      </c>
      <c r="W3347" s="87" t="s">
        <v>1017</v>
      </c>
      <c r="X3347" s="78">
        <v>45785</v>
      </c>
      <c r="Y3347" s="78">
        <v>45789</v>
      </c>
      <c r="Z3347" s="69" t="s">
        <v>1080</v>
      </c>
      <c r="AA3347" s="319">
        <v>39224</v>
      </c>
      <c r="AB3347" s="70">
        <v>48</v>
      </c>
      <c r="AC3347" s="70">
        <v>0</v>
      </c>
      <c r="AD3347" s="78">
        <v>45808</v>
      </c>
      <c r="AE3347" s="115">
        <v>2500</v>
      </c>
      <c r="AF3347" s="115"/>
      <c r="AG3347" s="91" t="s">
        <v>441</v>
      </c>
      <c r="AH3347" s="90">
        <v>45807</v>
      </c>
      <c r="AI3347" s="90"/>
      <c r="AJ3347" s="90"/>
      <c r="AK3347" s="91" t="s">
        <v>981</v>
      </c>
      <c r="AL3347" s="96">
        <v>2500</v>
      </c>
      <c r="AM3347" s="96"/>
      <c r="AN3347" s="96" t="s">
        <v>1118</v>
      </c>
      <c r="AO3347" s="96"/>
      <c r="AP3347" s="96"/>
      <c r="AQ3347" s="96"/>
      <c r="AR3347" s="96"/>
      <c r="AS3347" s="76"/>
      <c r="AT3347" s="76"/>
      <c r="AU3347" s="76"/>
      <c r="AV3347" s="76"/>
      <c r="AW3347" s="103">
        <v>45807</v>
      </c>
      <c r="AX3347" s="102">
        <v>507612</v>
      </c>
      <c r="AY3347" s="101">
        <v>3650</v>
      </c>
      <c r="AZ3347" s="97">
        <v>3.65</v>
      </c>
      <c r="BA3347" s="101">
        <f>+AY3347/AZ3347</f>
        <v>1000</v>
      </c>
      <c r="BB3347" s="76"/>
      <c r="BC3347" s="103">
        <v>45807</v>
      </c>
      <c r="BD3347" s="102">
        <v>4240</v>
      </c>
      <c r="BE3347" s="97"/>
      <c r="BF3347" s="97"/>
      <c r="BG3347" s="162">
        <v>1500</v>
      </c>
      <c r="BH3347" s="162"/>
      <c r="CS3347" s="58">
        <f>+AL3347+AT3347</f>
        <v>2500</v>
      </c>
      <c r="CT3347" s="76">
        <f>+BA3347+BG3347+BM3347+BS3347+BY3347+CE3347+CK3347+CQ3347</f>
        <v>2500</v>
      </c>
      <c r="CU3347" s="76">
        <f>+CS3347-CT3347</f>
        <v>0</v>
      </c>
      <c r="CV3347" s="81">
        <f>+AE3347-AL3347-AT3347</f>
        <v>0</v>
      </c>
      <c r="CW3347" s="70" t="s">
        <v>1128</v>
      </c>
    </row>
    <row r="3348" spans="1:101" s="70" customFormat="1">
      <c r="A3348" s="70" t="s">
        <v>979</v>
      </c>
      <c r="B3348" s="71">
        <v>36</v>
      </c>
      <c r="C3348" s="72" t="s">
        <v>402</v>
      </c>
      <c r="D3348" s="72" t="s">
        <v>403</v>
      </c>
      <c r="E3348" s="71"/>
      <c r="F3348" s="71"/>
      <c r="G3348" s="71" t="s">
        <v>257</v>
      </c>
      <c r="H3348" s="71">
        <v>7</v>
      </c>
      <c r="I3348" s="73">
        <v>120</v>
      </c>
      <c r="J3348" s="73">
        <v>66666</v>
      </c>
      <c r="K3348" s="72">
        <v>0</v>
      </c>
      <c r="L3348" s="72" t="s">
        <v>404</v>
      </c>
      <c r="M3348" s="92" t="s">
        <v>14</v>
      </c>
      <c r="N3348" s="70">
        <v>72787212</v>
      </c>
      <c r="O3348" s="70" t="s">
        <v>980</v>
      </c>
      <c r="Q3348" s="89"/>
      <c r="S3348" s="70" t="s">
        <v>465</v>
      </c>
      <c r="T3348" s="88" t="s">
        <v>257</v>
      </c>
      <c r="U3348" s="88">
        <v>7</v>
      </c>
      <c r="V3348" s="87">
        <v>120</v>
      </c>
      <c r="W3348" s="87" t="s">
        <v>1017</v>
      </c>
      <c r="X3348" s="78">
        <v>45785</v>
      </c>
      <c r="Y3348" s="78">
        <v>45789</v>
      </c>
      <c r="Z3348" s="69" t="s">
        <v>1080</v>
      </c>
      <c r="AA3348" s="319">
        <v>39224</v>
      </c>
      <c r="AB3348" s="70">
        <v>48</v>
      </c>
      <c r="AC3348" s="70">
        <v>0</v>
      </c>
      <c r="AD3348" s="78">
        <v>45808</v>
      </c>
      <c r="AE3348" s="115">
        <v>100</v>
      </c>
      <c r="AF3348" s="115"/>
      <c r="AG3348" s="91" t="s">
        <v>441</v>
      </c>
      <c r="AH3348" s="90">
        <v>45807</v>
      </c>
      <c r="AI3348" s="90"/>
      <c r="AJ3348" s="90"/>
      <c r="AK3348" s="91" t="s">
        <v>982</v>
      </c>
      <c r="AL3348" s="96">
        <v>100</v>
      </c>
      <c r="AM3348" s="96"/>
      <c r="AN3348" s="96" t="s">
        <v>1119</v>
      </c>
      <c r="AO3348" s="96"/>
      <c r="AP3348" s="96"/>
      <c r="AQ3348" s="96"/>
      <c r="AR3348" s="96"/>
      <c r="AS3348" s="76"/>
      <c r="AT3348" s="76"/>
      <c r="AU3348" s="76"/>
      <c r="AV3348" s="76"/>
      <c r="AW3348" s="103">
        <v>45787</v>
      </c>
      <c r="AX3348" s="102">
        <v>4146</v>
      </c>
      <c r="AY3348" s="97"/>
      <c r="AZ3348" s="97"/>
      <c r="BA3348" s="101">
        <v>100</v>
      </c>
      <c r="BB3348" s="76"/>
      <c r="CS3348" s="58">
        <f>+AL3348+AT3348</f>
        <v>100</v>
      </c>
      <c r="CT3348" s="76">
        <f>+BA3348+BG3348+BM3348+BS3348+BY3348+CE3348+CK3348+CQ3348</f>
        <v>100</v>
      </c>
      <c r="CU3348" s="76">
        <f>+CS3348-CT3348</f>
        <v>0</v>
      </c>
      <c r="CV3348" s="81">
        <f>+AE3348-AL3348-AT3348</f>
        <v>0</v>
      </c>
      <c r="CW3348" s="70" t="s">
        <v>1128</v>
      </c>
    </row>
    <row r="3349" spans="1:101" s="70" customFormat="1">
      <c r="A3349" s="70" t="s">
        <v>979</v>
      </c>
      <c r="B3349" s="71">
        <v>36</v>
      </c>
      <c r="C3349" s="72" t="s">
        <v>402</v>
      </c>
      <c r="D3349" s="72" t="s">
        <v>403</v>
      </c>
      <c r="E3349" s="71"/>
      <c r="F3349" s="71"/>
      <c r="G3349" s="71" t="s">
        <v>257</v>
      </c>
      <c r="H3349" s="71">
        <v>7</v>
      </c>
      <c r="I3349" s="73">
        <v>120</v>
      </c>
      <c r="J3349" s="73">
        <v>66666</v>
      </c>
      <c r="K3349" s="72">
        <v>0</v>
      </c>
      <c r="L3349" s="72" t="s">
        <v>404</v>
      </c>
      <c r="M3349" s="92" t="s">
        <v>14</v>
      </c>
      <c r="N3349" s="70">
        <v>72787212</v>
      </c>
      <c r="O3349" s="70" t="s">
        <v>980</v>
      </c>
      <c r="Q3349" s="89"/>
      <c r="S3349" s="70" t="s">
        <v>465</v>
      </c>
      <c r="T3349" s="88" t="s">
        <v>257</v>
      </c>
      <c r="U3349" s="88">
        <v>7</v>
      </c>
      <c r="V3349" s="87">
        <v>120</v>
      </c>
      <c r="W3349" s="87" t="s">
        <v>1017</v>
      </c>
      <c r="X3349" s="78">
        <v>45785</v>
      </c>
      <c r="Y3349" s="78">
        <v>45789</v>
      </c>
      <c r="Z3349" s="69" t="s">
        <v>1080</v>
      </c>
      <c r="AA3349" s="319">
        <v>39224</v>
      </c>
      <c r="AB3349" s="70">
        <v>48</v>
      </c>
      <c r="AC3349" s="70">
        <v>0</v>
      </c>
      <c r="AD3349" s="78">
        <v>45808</v>
      </c>
      <c r="AE3349" s="115">
        <v>1950</v>
      </c>
      <c r="AF3349" s="115"/>
      <c r="AG3349" s="91" t="s">
        <v>441</v>
      </c>
      <c r="AH3349" s="90">
        <v>45807</v>
      </c>
      <c r="AI3349" s="90"/>
      <c r="AJ3349" s="90"/>
      <c r="AK3349" s="91" t="s">
        <v>984</v>
      </c>
      <c r="AL3349" s="96">
        <v>1950</v>
      </c>
      <c r="AM3349" s="96"/>
      <c r="AN3349" s="96" t="s">
        <v>1120</v>
      </c>
      <c r="AO3349" s="96"/>
      <c r="AP3349" s="96"/>
      <c r="AQ3349" s="96"/>
      <c r="AR3349" s="96"/>
      <c r="AS3349" s="76"/>
      <c r="AT3349" s="76"/>
      <c r="AU3349" s="76"/>
      <c r="AV3349" s="76"/>
      <c r="AW3349" s="103">
        <v>45790</v>
      </c>
      <c r="AX3349" s="102">
        <v>4156</v>
      </c>
      <c r="AY3349" s="97"/>
      <c r="AZ3349" s="97"/>
      <c r="BA3349" s="101">
        <v>1950</v>
      </c>
      <c r="BB3349" s="76"/>
      <c r="CS3349" s="58">
        <f>+AL3349+AT3349</f>
        <v>1950</v>
      </c>
      <c r="CT3349" s="76">
        <f>+BA3349+BG3349+BM3349+BS3349+BY3349+CE3349+CK3349+CQ3349</f>
        <v>1950</v>
      </c>
      <c r="CU3349" s="76">
        <f>+CS3349-CT3349</f>
        <v>0</v>
      </c>
      <c r="CV3349" s="81">
        <f>+AE3349-AL3349-AT3349</f>
        <v>0</v>
      </c>
      <c r="CW3349" s="70" t="s">
        <v>1128</v>
      </c>
    </row>
    <row r="3350" spans="1:101" s="70" customFormat="1">
      <c r="A3350" s="70" t="s">
        <v>979</v>
      </c>
      <c r="B3350" s="71">
        <v>36</v>
      </c>
      <c r="C3350" s="72" t="s">
        <v>402</v>
      </c>
      <c r="D3350" s="72" t="s">
        <v>403</v>
      </c>
      <c r="E3350" s="71"/>
      <c r="F3350" s="71"/>
      <c r="G3350" s="71" t="s">
        <v>257</v>
      </c>
      <c r="H3350" s="71">
        <v>7</v>
      </c>
      <c r="I3350" s="73">
        <v>120</v>
      </c>
      <c r="J3350" s="73">
        <v>66666</v>
      </c>
      <c r="K3350" s="72">
        <v>0</v>
      </c>
      <c r="L3350" s="72" t="s">
        <v>404</v>
      </c>
      <c r="M3350" s="92" t="s">
        <v>14</v>
      </c>
      <c r="N3350" s="70">
        <v>72787212</v>
      </c>
      <c r="O3350" s="70" t="s">
        <v>980</v>
      </c>
      <c r="Q3350" s="89"/>
      <c r="S3350" s="70" t="s">
        <v>465</v>
      </c>
      <c r="T3350" s="88" t="s">
        <v>257</v>
      </c>
      <c r="U3350" s="88">
        <v>7</v>
      </c>
      <c r="V3350" s="87">
        <v>120</v>
      </c>
      <c r="W3350" s="87" t="s">
        <v>1017</v>
      </c>
      <c r="X3350" s="78">
        <v>45785</v>
      </c>
      <c r="Y3350" s="78">
        <v>45789</v>
      </c>
      <c r="Z3350" s="69" t="s">
        <v>1080</v>
      </c>
      <c r="AA3350" s="319">
        <v>39224</v>
      </c>
      <c r="AB3350" s="70">
        <v>48</v>
      </c>
      <c r="AC3350" s="70">
        <v>0</v>
      </c>
      <c r="AD3350" s="78">
        <v>45808</v>
      </c>
      <c r="AE3350" s="115">
        <v>1000</v>
      </c>
      <c r="AF3350" s="115"/>
      <c r="AG3350" s="91" t="s">
        <v>441</v>
      </c>
      <c r="AH3350" s="90">
        <v>45807</v>
      </c>
      <c r="AI3350" s="90"/>
      <c r="AJ3350" s="90"/>
      <c r="AK3350" s="91" t="s">
        <v>983</v>
      </c>
      <c r="AL3350" s="96">
        <v>1000</v>
      </c>
      <c r="AM3350" s="96"/>
      <c r="AN3350" s="96" t="s">
        <v>1121</v>
      </c>
      <c r="AO3350" s="96"/>
      <c r="AP3350" s="96"/>
      <c r="AQ3350" s="96"/>
      <c r="AR3350" s="96"/>
      <c r="AS3350" s="76"/>
      <c r="AT3350" s="76"/>
      <c r="AU3350" s="76"/>
      <c r="AV3350" s="76"/>
      <c r="AW3350" s="133">
        <v>45789</v>
      </c>
      <c r="AX3350" s="132" t="s">
        <v>1129</v>
      </c>
      <c r="AY3350" s="83"/>
      <c r="AZ3350" s="83"/>
      <c r="BA3350" s="84">
        <v>1000</v>
      </c>
      <c r="BB3350" s="76" t="s">
        <v>1130</v>
      </c>
      <c r="CS3350" s="58">
        <f>+AL3350+AT3350</f>
        <v>1000</v>
      </c>
      <c r="CT3350" s="76">
        <f>+BA3350+BG3350+BM3350+BS3350+BY3350+CE3350+CK3350+CQ3350</f>
        <v>1000</v>
      </c>
      <c r="CU3350" s="76">
        <f>+CS3350-CT3350</f>
        <v>0</v>
      </c>
      <c r="CV3350" s="81">
        <f>+AE3350-AL3350-AT3350</f>
        <v>0</v>
      </c>
      <c r="CW3350" s="70" t="s">
        <v>1128</v>
      </c>
    </row>
    <row r="3351" spans="1:101" s="70" customFormat="1">
      <c r="A3351" s="70" t="s">
        <v>979</v>
      </c>
      <c r="B3351" s="71">
        <v>36</v>
      </c>
      <c r="C3351" s="72" t="s">
        <v>402</v>
      </c>
      <c r="D3351" s="72" t="s">
        <v>403</v>
      </c>
      <c r="E3351" s="71"/>
      <c r="F3351" s="71"/>
      <c r="G3351" s="71" t="s">
        <v>257</v>
      </c>
      <c r="H3351" s="71">
        <v>7</v>
      </c>
      <c r="I3351" s="73">
        <v>120</v>
      </c>
      <c r="J3351" s="73">
        <v>66666</v>
      </c>
      <c r="K3351" s="72">
        <v>0</v>
      </c>
      <c r="L3351" s="72" t="s">
        <v>404</v>
      </c>
      <c r="M3351" s="92" t="s">
        <v>14</v>
      </c>
      <c r="N3351" s="70">
        <v>72787212</v>
      </c>
      <c r="O3351" s="70" t="s">
        <v>980</v>
      </c>
      <c r="Q3351" s="89"/>
      <c r="S3351" s="70" t="s">
        <v>465</v>
      </c>
      <c r="T3351" s="88" t="s">
        <v>257</v>
      </c>
      <c r="U3351" s="88">
        <v>7</v>
      </c>
      <c r="V3351" s="87">
        <v>120</v>
      </c>
      <c r="W3351" s="87" t="s">
        <v>1017</v>
      </c>
      <c r="X3351" s="78">
        <v>45785</v>
      </c>
      <c r="Y3351" s="78">
        <v>45789</v>
      </c>
      <c r="Z3351" s="69" t="s">
        <v>1080</v>
      </c>
      <c r="AA3351" s="319">
        <v>39224</v>
      </c>
      <c r="AB3351" s="70">
        <v>48</v>
      </c>
      <c r="AC3351" s="70">
        <v>0</v>
      </c>
      <c r="AD3351" s="78">
        <v>45808</v>
      </c>
      <c r="AE3351" s="115">
        <v>1000</v>
      </c>
      <c r="AF3351" s="115"/>
      <c r="AG3351" s="91" t="s">
        <v>441</v>
      </c>
      <c r="AH3351" s="90">
        <v>45807</v>
      </c>
      <c r="AI3351" s="90"/>
      <c r="AJ3351" s="90"/>
      <c r="AK3351" s="91" t="s">
        <v>985</v>
      </c>
      <c r="AL3351" s="96">
        <v>1000</v>
      </c>
      <c r="AM3351" s="96"/>
      <c r="AN3351" s="96" t="s">
        <v>1122</v>
      </c>
      <c r="AO3351" s="96"/>
      <c r="AP3351" s="96"/>
      <c r="AQ3351" s="96"/>
      <c r="AR3351" s="96"/>
      <c r="AS3351" s="76"/>
      <c r="AT3351" s="76"/>
      <c r="AU3351" s="76"/>
      <c r="AV3351" s="76"/>
      <c r="AW3351" s="103">
        <v>45807</v>
      </c>
      <c r="AX3351" s="102">
        <v>596141</v>
      </c>
      <c r="AY3351" s="101">
        <v>3650</v>
      </c>
      <c r="AZ3351" s="97">
        <v>3.65</v>
      </c>
      <c r="BA3351" s="101">
        <f>+AY3351/AZ3351</f>
        <v>1000</v>
      </c>
      <c r="BB3351" s="76"/>
      <c r="CS3351" s="58">
        <f>+AL3351+AT3351</f>
        <v>1000</v>
      </c>
      <c r="CT3351" s="76">
        <f>+BA3351+BG3351+BM3351+BS3351+BY3351+CE3351+CK3351+CQ3351</f>
        <v>1000</v>
      </c>
      <c r="CU3351" s="76">
        <f>+CS3351-CT3351</f>
        <v>0</v>
      </c>
      <c r="CV3351" s="81">
        <f>+AE3351-AL3351-AT3351</f>
        <v>0</v>
      </c>
    </row>
    <row r="3352" spans="1:101" s="70" customFormat="1">
      <c r="A3352" s="70" t="s">
        <v>979</v>
      </c>
      <c r="B3352" s="71">
        <v>36</v>
      </c>
      <c r="C3352" s="72" t="s">
        <v>402</v>
      </c>
      <c r="D3352" s="72" t="s">
        <v>403</v>
      </c>
      <c r="E3352" s="71"/>
      <c r="F3352" s="71"/>
      <c r="G3352" s="71" t="s">
        <v>257</v>
      </c>
      <c r="H3352" s="71">
        <v>7</v>
      </c>
      <c r="I3352" s="73">
        <v>120</v>
      </c>
      <c r="J3352" s="73">
        <v>66666</v>
      </c>
      <c r="K3352" s="72">
        <v>0</v>
      </c>
      <c r="L3352" s="72" t="s">
        <v>404</v>
      </c>
      <c r="M3352" s="92" t="s">
        <v>14</v>
      </c>
      <c r="N3352" s="70">
        <v>72787212</v>
      </c>
      <c r="O3352" s="70" t="s">
        <v>980</v>
      </c>
      <c r="Q3352" s="89"/>
      <c r="S3352" s="70" t="s">
        <v>465</v>
      </c>
      <c r="T3352" s="88" t="s">
        <v>257</v>
      </c>
      <c r="U3352" s="88">
        <v>7</v>
      </c>
      <c r="V3352" s="87">
        <v>120</v>
      </c>
      <c r="W3352" s="87" t="s">
        <v>1017</v>
      </c>
      <c r="X3352" s="78">
        <v>45785</v>
      </c>
      <c r="Y3352" s="78">
        <v>45789</v>
      </c>
      <c r="Z3352" s="69" t="s">
        <v>1080</v>
      </c>
      <c r="AA3352" s="319">
        <v>39224</v>
      </c>
      <c r="AB3352" s="70">
        <v>48</v>
      </c>
      <c r="AC3352" s="70">
        <v>0</v>
      </c>
      <c r="AD3352" s="78">
        <v>45808</v>
      </c>
      <c r="AE3352" s="115">
        <v>1500</v>
      </c>
      <c r="AF3352" s="115"/>
      <c r="AG3352" s="91" t="s">
        <v>441</v>
      </c>
      <c r="AH3352" s="90">
        <v>45808</v>
      </c>
      <c r="AI3352" s="90"/>
      <c r="AJ3352" s="90"/>
      <c r="AK3352" s="91" t="s">
        <v>986</v>
      </c>
      <c r="AL3352" s="96">
        <v>1500</v>
      </c>
      <c r="AM3352" s="96"/>
      <c r="AN3352" s="96" t="s">
        <v>1123</v>
      </c>
      <c r="AO3352" s="96"/>
      <c r="AP3352" s="96"/>
      <c r="AQ3352" s="96"/>
      <c r="AR3352" s="96"/>
      <c r="AS3352" s="76"/>
      <c r="AT3352" s="76"/>
      <c r="AU3352" s="76"/>
      <c r="AV3352" s="76"/>
      <c r="AW3352" s="103">
        <v>45809</v>
      </c>
      <c r="AX3352" s="102">
        <v>4248</v>
      </c>
      <c r="AY3352" s="97"/>
      <c r="AZ3352" s="97"/>
      <c r="BA3352" s="101">
        <v>1500</v>
      </c>
      <c r="BB3352" s="76"/>
      <c r="CS3352" s="58">
        <f>+AL3352+AT3352</f>
        <v>1500</v>
      </c>
      <c r="CT3352" s="76">
        <f>+BA3352+BG3352+BM3352+BS3352+BY3352+CE3352+CK3352+CQ3352</f>
        <v>1500</v>
      </c>
      <c r="CU3352" s="76">
        <f>+CS3352-CT3352</f>
        <v>0</v>
      </c>
      <c r="CV3352" s="81">
        <f>+AE3352-AL3352-AT3352</f>
        <v>0</v>
      </c>
    </row>
    <row r="3353" spans="1:101" s="70" customFormat="1">
      <c r="A3353" s="70" t="s">
        <v>979</v>
      </c>
      <c r="B3353" s="71">
        <v>36</v>
      </c>
      <c r="C3353" s="72" t="s">
        <v>402</v>
      </c>
      <c r="D3353" s="72" t="s">
        <v>403</v>
      </c>
      <c r="E3353" s="71"/>
      <c r="F3353" s="71"/>
      <c r="G3353" s="71" t="s">
        <v>257</v>
      </c>
      <c r="H3353" s="71">
        <v>7</v>
      </c>
      <c r="I3353" s="73">
        <v>120</v>
      </c>
      <c r="J3353" s="73">
        <v>66666</v>
      </c>
      <c r="K3353" s="72">
        <v>0</v>
      </c>
      <c r="L3353" s="72" t="s">
        <v>404</v>
      </c>
      <c r="M3353" s="92" t="s">
        <v>14</v>
      </c>
      <c r="N3353" s="70">
        <v>72787212</v>
      </c>
      <c r="O3353" s="70" t="s">
        <v>980</v>
      </c>
      <c r="Q3353" s="89"/>
      <c r="S3353" s="70" t="s">
        <v>465</v>
      </c>
      <c r="T3353" s="88" t="s">
        <v>257</v>
      </c>
      <c r="U3353" s="88">
        <v>7</v>
      </c>
      <c r="V3353" s="87">
        <v>120</v>
      </c>
      <c r="W3353" s="87" t="s">
        <v>1017</v>
      </c>
      <c r="X3353" s="78">
        <v>45785</v>
      </c>
      <c r="Y3353" s="78">
        <v>45789</v>
      </c>
      <c r="Z3353" s="69" t="s">
        <v>1080</v>
      </c>
      <c r="AA3353" s="319">
        <v>39224</v>
      </c>
      <c r="AB3353" s="70">
        <v>48</v>
      </c>
      <c r="AC3353" s="70">
        <v>0</v>
      </c>
      <c r="AD3353" s="78">
        <v>45808</v>
      </c>
      <c r="AE3353" s="115">
        <v>1950</v>
      </c>
      <c r="AF3353" s="115"/>
      <c r="AG3353" s="70" t="s">
        <v>441</v>
      </c>
      <c r="AH3353" s="78">
        <v>45811</v>
      </c>
      <c r="AI3353" s="78"/>
      <c r="AJ3353" s="78"/>
      <c r="AK3353" s="70" t="s">
        <v>987</v>
      </c>
      <c r="AL3353" s="76">
        <v>1950</v>
      </c>
      <c r="AM3353" s="76"/>
      <c r="AN3353" s="76" t="s">
        <v>1124</v>
      </c>
      <c r="AO3353" s="76"/>
      <c r="AP3353" s="76"/>
      <c r="AQ3353" s="76"/>
      <c r="AR3353" s="76"/>
      <c r="AS3353" s="76"/>
      <c r="AT3353" s="76"/>
      <c r="AU3353" s="76"/>
      <c r="AV3353" s="76"/>
      <c r="AW3353" s="103">
        <v>45790</v>
      </c>
      <c r="AX3353" s="102">
        <v>4154</v>
      </c>
      <c r="AY3353" s="97"/>
      <c r="AZ3353" s="97"/>
      <c r="BA3353" s="162">
        <v>1950</v>
      </c>
      <c r="BB3353" s="76"/>
      <c r="CS3353" s="58">
        <f>+AL3353+AT3353</f>
        <v>1950</v>
      </c>
      <c r="CT3353" s="76">
        <f>+BA3353+BG3353+BM3353+BS3353+BY3353+CE3353+CK3353+CQ3353</f>
        <v>1950</v>
      </c>
      <c r="CU3353" s="76">
        <f>+CS3353-CT3353</f>
        <v>0</v>
      </c>
      <c r="CV3353" s="81">
        <f>+AE3353-AL3353-AT3353</f>
        <v>0</v>
      </c>
    </row>
    <row r="3354" spans="1:101" s="70" customFormat="1">
      <c r="A3354" s="70" t="s">
        <v>979</v>
      </c>
      <c r="B3354" s="71">
        <v>36</v>
      </c>
      <c r="C3354" s="72" t="s">
        <v>402</v>
      </c>
      <c r="D3354" s="72" t="s">
        <v>403</v>
      </c>
      <c r="E3354" s="71"/>
      <c r="F3354" s="71"/>
      <c r="G3354" s="71" t="s">
        <v>257</v>
      </c>
      <c r="H3354" s="71">
        <v>7</v>
      </c>
      <c r="I3354" s="73">
        <v>120</v>
      </c>
      <c r="J3354" s="73">
        <v>66666</v>
      </c>
      <c r="K3354" s="72">
        <v>0</v>
      </c>
      <c r="L3354" s="72" t="s">
        <v>404</v>
      </c>
      <c r="M3354" s="92" t="s">
        <v>14</v>
      </c>
      <c r="N3354" s="70">
        <v>72787212</v>
      </c>
      <c r="O3354" s="70" t="s">
        <v>980</v>
      </c>
      <c r="Q3354" s="89"/>
      <c r="S3354" s="70" t="s">
        <v>465</v>
      </c>
      <c r="T3354" s="88" t="s">
        <v>257</v>
      </c>
      <c r="U3354" s="88">
        <v>7</v>
      </c>
      <c r="V3354" s="87">
        <v>120</v>
      </c>
      <c r="W3354" s="87" t="s">
        <v>1017</v>
      </c>
      <c r="X3354" s="78">
        <v>45785</v>
      </c>
      <c r="Y3354" s="78">
        <v>45789</v>
      </c>
      <c r="Z3354" s="69" t="s">
        <v>1080</v>
      </c>
      <c r="AA3354" s="319">
        <v>39224</v>
      </c>
      <c r="AB3354" s="70">
        <v>48</v>
      </c>
      <c r="AC3354" s="70">
        <v>1</v>
      </c>
      <c r="AD3354" s="78">
        <v>45843</v>
      </c>
      <c r="AE3354" s="115">
        <v>500</v>
      </c>
      <c r="AF3354" s="115"/>
      <c r="AG3354" s="70" t="s">
        <v>441</v>
      </c>
      <c r="AH3354" s="78">
        <v>45833</v>
      </c>
      <c r="AI3354" s="78"/>
      <c r="AJ3354" s="78"/>
      <c r="AK3354" s="70" t="s">
        <v>1115</v>
      </c>
      <c r="AL3354" s="76">
        <v>500</v>
      </c>
      <c r="AM3354" s="76"/>
      <c r="AN3354" s="76" t="s">
        <v>1125</v>
      </c>
      <c r="AO3354" s="76"/>
      <c r="AP3354" s="76"/>
      <c r="AQ3354" s="76"/>
      <c r="AR3354" s="76"/>
      <c r="AS3354" s="76"/>
      <c r="AT3354" s="76"/>
      <c r="AU3354" s="76"/>
      <c r="AV3354" s="76"/>
      <c r="AW3354" s="103">
        <v>45833</v>
      </c>
      <c r="AX3354" s="102">
        <v>976603</v>
      </c>
      <c r="AY3354" s="162">
        <v>1790</v>
      </c>
      <c r="AZ3354" s="97">
        <v>3.58</v>
      </c>
      <c r="BA3354" s="162">
        <f>+AY3354/AZ3354</f>
        <v>500</v>
      </c>
      <c r="BB3354" s="76"/>
      <c r="CS3354" s="58">
        <f>+AL3354+AT3354</f>
        <v>500</v>
      </c>
      <c r="CT3354" s="76">
        <f>+BA3354+BG3354+BM3354+BS3354+BY3354+CE3354+CK3354+CQ3354</f>
        <v>500</v>
      </c>
      <c r="CU3354" s="76">
        <f>+CS3354-CT3354</f>
        <v>0</v>
      </c>
      <c r="CV3354" s="81">
        <f>+AE3354-AL3354-AT3354</f>
        <v>0</v>
      </c>
    </row>
    <row r="3355" spans="1:101" s="70" customFormat="1">
      <c r="A3355" s="70" t="s">
        <v>979</v>
      </c>
      <c r="B3355" s="71">
        <v>36</v>
      </c>
      <c r="C3355" s="72" t="s">
        <v>402</v>
      </c>
      <c r="D3355" s="72" t="s">
        <v>403</v>
      </c>
      <c r="E3355" s="71"/>
      <c r="F3355" s="71"/>
      <c r="G3355" s="71" t="s">
        <v>257</v>
      </c>
      <c r="H3355" s="71">
        <v>7</v>
      </c>
      <c r="I3355" s="73">
        <v>120</v>
      </c>
      <c r="J3355" s="73">
        <v>66666</v>
      </c>
      <c r="K3355" s="72">
        <v>0</v>
      </c>
      <c r="L3355" s="72" t="s">
        <v>404</v>
      </c>
      <c r="M3355" s="92" t="s">
        <v>14</v>
      </c>
      <c r="N3355" s="70">
        <v>72787212</v>
      </c>
      <c r="O3355" s="70" t="s">
        <v>980</v>
      </c>
      <c r="Q3355" s="89"/>
      <c r="S3355" s="70" t="s">
        <v>465</v>
      </c>
      <c r="T3355" s="88" t="s">
        <v>257</v>
      </c>
      <c r="U3355" s="88">
        <v>7</v>
      </c>
      <c r="V3355" s="87">
        <v>120</v>
      </c>
      <c r="W3355" s="87" t="s">
        <v>1017</v>
      </c>
      <c r="X3355" s="78">
        <v>45785</v>
      </c>
      <c r="Y3355" s="78">
        <v>45789</v>
      </c>
      <c r="Z3355" s="69" t="s">
        <v>1080</v>
      </c>
      <c r="AA3355" s="319">
        <v>39224</v>
      </c>
      <c r="AB3355" s="70">
        <v>48</v>
      </c>
      <c r="AC3355" s="70">
        <v>2</v>
      </c>
      <c r="AD3355" s="78">
        <v>45874</v>
      </c>
      <c r="AE3355" s="115">
        <v>500</v>
      </c>
      <c r="AF3355" s="115"/>
      <c r="AG3355" s="70" t="s">
        <v>441</v>
      </c>
      <c r="AH3355" s="78">
        <v>45873</v>
      </c>
      <c r="AI3355" s="78"/>
      <c r="AJ3355" s="78"/>
      <c r="AK3355" s="70" t="s">
        <v>1116</v>
      </c>
      <c r="AL3355" s="76">
        <v>500</v>
      </c>
      <c r="AM3355" s="76"/>
      <c r="AN3355" s="76" t="s">
        <v>1126</v>
      </c>
      <c r="AO3355" s="76"/>
      <c r="AP3355" s="76"/>
      <c r="AQ3355" s="76"/>
      <c r="AR3355" s="76"/>
      <c r="AS3355" s="76"/>
      <c r="AT3355" s="76"/>
      <c r="AU3355" s="76"/>
      <c r="AV3355" s="76"/>
      <c r="AW3355" s="103">
        <v>45870</v>
      </c>
      <c r="AX3355" s="102">
        <v>983732</v>
      </c>
      <c r="AY3355" s="162">
        <v>1794</v>
      </c>
      <c r="AZ3355" s="97">
        <v>3.5880000000000001</v>
      </c>
      <c r="BA3355" s="162">
        <f>+AY3355/AZ3355</f>
        <v>500</v>
      </c>
      <c r="BB3355" s="76"/>
      <c r="CS3355" s="58">
        <f>+AL3355+AT3355</f>
        <v>500</v>
      </c>
      <c r="CT3355" s="76">
        <f>+BA3355+BG3355+BM3355+BS3355+BY3355+CE3355+CK3355+CQ3355</f>
        <v>500</v>
      </c>
      <c r="CU3355" s="76">
        <f>+CS3355-CT3355</f>
        <v>0</v>
      </c>
      <c r="CV3355" s="81">
        <f>+AE3355-AL3355-AT3355</f>
        <v>0</v>
      </c>
    </row>
    <row r="3356" spans="1:101" s="70" customFormat="1">
      <c r="A3356" s="70" t="s">
        <v>979</v>
      </c>
      <c r="B3356" s="71">
        <v>36</v>
      </c>
      <c r="C3356" s="72" t="s">
        <v>402</v>
      </c>
      <c r="D3356" s="72" t="s">
        <v>403</v>
      </c>
      <c r="E3356" s="71"/>
      <c r="F3356" s="71"/>
      <c r="G3356" s="71" t="s">
        <v>257</v>
      </c>
      <c r="H3356" s="71">
        <v>7</v>
      </c>
      <c r="I3356" s="73">
        <v>120</v>
      </c>
      <c r="J3356" s="73">
        <v>66666</v>
      </c>
      <c r="K3356" s="72">
        <v>0</v>
      </c>
      <c r="L3356" s="72" t="s">
        <v>404</v>
      </c>
      <c r="M3356" s="92" t="s">
        <v>14</v>
      </c>
      <c r="N3356" s="70">
        <v>72787212</v>
      </c>
      <c r="O3356" s="70" t="s">
        <v>980</v>
      </c>
      <c r="Q3356" s="89"/>
      <c r="S3356" s="70" t="s">
        <v>465</v>
      </c>
      <c r="T3356" s="88" t="s">
        <v>257</v>
      </c>
      <c r="U3356" s="88">
        <v>7</v>
      </c>
      <c r="V3356" s="87">
        <v>120</v>
      </c>
      <c r="W3356" s="87" t="s">
        <v>1017</v>
      </c>
      <c r="X3356" s="78">
        <v>45785</v>
      </c>
      <c r="Y3356" s="78">
        <v>45789</v>
      </c>
      <c r="Z3356" s="69" t="s">
        <v>1080</v>
      </c>
      <c r="AA3356" s="319">
        <v>39224</v>
      </c>
      <c r="AB3356" s="70">
        <v>48</v>
      </c>
      <c r="AC3356" s="70">
        <v>3</v>
      </c>
      <c r="AD3356" s="78">
        <v>45905</v>
      </c>
      <c r="AE3356" s="115">
        <v>500</v>
      </c>
      <c r="AF3356" s="115"/>
      <c r="AG3356" s="70" t="s">
        <v>441</v>
      </c>
      <c r="AH3356" s="78">
        <v>45902</v>
      </c>
      <c r="AI3356" s="78"/>
      <c r="AJ3356" s="78"/>
      <c r="AK3356" s="70" t="s">
        <v>1117</v>
      </c>
      <c r="AL3356" s="76">
        <v>500</v>
      </c>
      <c r="AM3356" s="76"/>
      <c r="AN3356" s="76" t="s">
        <v>1127</v>
      </c>
      <c r="AO3356" s="76"/>
      <c r="AP3356" s="76"/>
      <c r="AQ3356" s="76"/>
      <c r="AR3356" s="76"/>
      <c r="AS3356" s="76"/>
      <c r="AT3356" s="76"/>
      <c r="AU3356" s="76"/>
      <c r="AV3356" s="76"/>
      <c r="AW3356" s="103">
        <v>45901</v>
      </c>
      <c r="AX3356" s="102">
        <v>553600</v>
      </c>
      <c r="AY3356" s="162">
        <v>1775</v>
      </c>
      <c r="AZ3356" s="97">
        <v>3.55</v>
      </c>
      <c r="BA3356" s="162">
        <f>+AY3356/AZ3356</f>
        <v>500</v>
      </c>
      <c r="BB3356" s="76"/>
      <c r="CS3356" s="58">
        <f>+AL3356+AT3356</f>
        <v>500</v>
      </c>
      <c r="CT3356" s="76">
        <f>+BA3356+BG3356+BM3356+BS3356+BY3356+CE3356+CK3356+CQ3356</f>
        <v>500</v>
      </c>
      <c r="CU3356" s="76">
        <f>+CS3356-CT3356</f>
        <v>0</v>
      </c>
      <c r="CV3356" s="81">
        <f>+AE3356-AL3356-AT3356</f>
        <v>0</v>
      </c>
    </row>
    <row r="3357" spans="1:101" s="70" customFormat="1">
      <c r="A3357" s="70" t="s">
        <v>979</v>
      </c>
      <c r="B3357" s="71">
        <v>36</v>
      </c>
      <c r="C3357" s="72" t="s">
        <v>402</v>
      </c>
      <c r="D3357" s="72" t="s">
        <v>403</v>
      </c>
      <c r="E3357" s="71"/>
      <c r="F3357" s="71"/>
      <c r="G3357" s="71" t="s">
        <v>257</v>
      </c>
      <c r="H3357" s="71">
        <v>7</v>
      </c>
      <c r="I3357" s="73">
        <v>120</v>
      </c>
      <c r="J3357" s="73">
        <v>66666</v>
      </c>
      <c r="K3357" s="72">
        <v>0</v>
      </c>
      <c r="L3357" s="72" t="s">
        <v>404</v>
      </c>
      <c r="M3357" s="92" t="s">
        <v>14</v>
      </c>
      <c r="N3357" s="70">
        <v>72787212</v>
      </c>
      <c r="O3357" s="70" t="s">
        <v>980</v>
      </c>
      <c r="Q3357" s="89"/>
      <c r="S3357" s="70" t="s">
        <v>465</v>
      </c>
      <c r="T3357" s="88" t="s">
        <v>257</v>
      </c>
      <c r="U3357" s="88">
        <v>7</v>
      </c>
      <c r="V3357" s="87">
        <v>120</v>
      </c>
      <c r="W3357" s="87" t="s">
        <v>1017</v>
      </c>
      <c r="X3357" s="78">
        <v>45785</v>
      </c>
      <c r="Y3357" s="78">
        <v>45789</v>
      </c>
      <c r="Z3357" s="69" t="s">
        <v>1080</v>
      </c>
      <c r="AA3357" s="319">
        <v>39224</v>
      </c>
      <c r="AB3357" s="70">
        <v>48</v>
      </c>
      <c r="AC3357" s="70">
        <v>4</v>
      </c>
      <c r="AD3357" s="78">
        <v>45935</v>
      </c>
      <c r="AE3357" s="115">
        <v>500</v>
      </c>
      <c r="AF3357" s="115"/>
      <c r="AL3357" s="76"/>
      <c r="AM3357" s="76"/>
      <c r="AN3357" s="76"/>
      <c r="AO3357" s="76"/>
      <c r="AP3357" s="76"/>
      <c r="AQ3357" s="76"/>
      <c r="AR3357" s="76"/>
      <c r="AS3357" s="76"/>
      <c r="AT3357" s="76"/>
      <c r="AU3357" s="76"/>
      <c r="AV3357" s="76"/>
      <c r="BA3357" s="76"/>
      <c r="BB3357" s="76"/>
      <c r="BC3357" s="78"/>
      <c r="BD3357" s="155"/>
      <c r="CS3357" s="58">
        <f>+AL3357+AT3357</f>
        <v>0</v>
      </c>
      <c r="CT3357" s="76">
        <f>+BA3357+BG3357+BM3357+BS3357+BY3357+CE3357+CK3357+CQ3357</f>
        <v>0</v>
      </c>
      <c r="CU3357" s="76">
        <f>+CS3357-CT3357</f>
        <v>0</v>
      </c>
      <c r="CV3357" s="81">
        <f>+AE3357-AL3357-AT3357</f>
        <v>500</v>
      </c>
    </row>
    <row r="3358" spans="1:101" s="70" customFormat="1">
      <c r="A3358" s="70" t="s">
        <v>979</v>
      </c>
      <c r="B3358" s="71">
        <v>36</v>
      </c>
      <c r="C3358" s="72" t="s">
        <v>402</v>
      </c>
      <c r="D3358" s="72" t="s">
        <v>403</v>
      </c>
      <c r="E3358" s="71"/>
      <c r="F3358" s="71"/>
      <c r="G3358" s="71" t="s">
        <v>257</v>
      </c>
      <c r="H3358" s="71">
        <v>7</v>
      </c>
      <c r="I3358" s="73">
        <v>120</v>
      </c>
      <c r="J3358" s="73">
        <v>66666</v>
      </c>
      <c r="K3358" s="72">
        <v>0</v>
      </c>
      <c r="L3358" s="72" t="s">
        <v>404</v>
      </c>
      <c r="M3358" s="92" t="s">
        <v>14</v>
      </c>
      <c r="N3358" s="70">
        <v>72787212</v>
      </c>
      <c r="O3358" s="70" t="s">
        <v>980</v>
      </c>
      <c r="Q3358" s="89"/>
      <c r="S3358" s="70" t="s">
        <v>465</v>
      </c>
      <c r="T3358" s="88" t="s">
        <v>257</v>
      </c>
      <c r="U3358" s="88">
        <v>7</v>
      </c>
      <c r="V3358" s="87">
        <v>120</v>
      </c>
      <c r="W3358" s="87" t="s">
        <v>1017</v>
      </c>
      <c r="X3358" s="78">
        <v>45785</v>
      </c>
      <c r="Y3358" s="78">
        <v>45789</v>
      </c>
      <c r="Z3358" s="69" t="s">
        <v>1080</v>
      </c>
      <c r="AA3358" s="319">
        <v>39224</v>
      </c>
      <c r="AB3358" s="70">
        <v>48</v>
      </c>
      <c r="AC3358" s="70">
        <v>5</v>
      </c>
      <c r="AD3358" s="78">
        <v>45966</v>
      </c>
      <c r="AE3358" s="115">
        <v>500</v>
      </c>
      <c r="AF3358" s="115"/>
      <c r="AL3358" s="76"/>
      <c r="AM3358" s="76"/>
      <c r="AN3358" s="76"/>
      <c r="AO3358" s="76"/>
      <c r="AP3358" s="76"/>
      <c r="AQ3358" s="76"/>
      <c r="AR3358" s="76"/>
      <c r="AS3358" s="76"/>
      <c r="AT3358" s="76"/>
      <c r="AU3358" s="76"/>
      <c r="AV3358" s="76"/>
      <c r="BA3358" s="76"/>
      <c r="BB3358" s="76"/>
      <c r="CS3358" s="58">
        <f>+AL3358+AT3358</f>
        <v>0</v>
      </c>
      <c r="CT3358" s="76">
        <f>+BA3358+BG3358+BM3358+BS3358+BY3358+CE3358+CK3358+CQ3358</f>
        <v>0</v>
      </c>
      <c r="CU3358" s="76">
        <f>+CS3358-CT3358</f>
        <v>0</v>
      </c>
      <c r="CV3358" s="81">
        <f>+AE3358-AL3358-AT3358</f>
        <v>500</v>
      </c>
    </row>
    <row r="3359" spans="1:101" s="70" customFormat="1">
      <c r="A3359" s="70" t="s">
        <v>979</v>
      </c>
      <c r="B3359" s="71">
        <v>36</v>
      </c>
      <c r="C3359" s="72" t="s">
        <v>402</v>
      </c>
      <c r="D3359" s="72" t="s">
        <v>403</v>
      </c>
      <c r="E3359" s="71"/>
      <c r="F3359" s="71"/>
      <c r="G3359" s="71" t="s">
        <v>257</v>
      </c>
      <c r="H3359" s="71">
        <v>7</v>
      </c>
      <c r="I3359" s="73">
        <v>120</v>
      </c>
      <c r="J3359" s="73">
        <v>66666</v>
      </c>
      <c r="K3359" s="72">
        <v>0</v>
      </c>
      <c r="L3359" s="72" t="s">
        <v>404</v>
      </c>
      <c r="M3359" s="92" t="s">
        <v>14</v>
      </c>
      <c r="N3359" s="70">
        <v>72787212</v>
      </c>
      <c r="O3359" s="70" t="s">
        <v>980</v>
      </c>
      <c r="Q3359" s="89"/>
      <c r="S3359" s="70" t="s">
        <v>465</v>
      </c>
      <c r="T3359" s="88" t="s">
        <v>257</v>
      </c>
      <c r="U3359" s="88">
        <v>7</v>
      </c>
      <c r="V3359" s="87">
        <v>120</v>
      </c>
      <c r="W3359" s="87" t="s">
        <v>1017</v>
      </c>
      <c r="X3359" s="78">
        <v>45785</v>
      </c>
      <c r="Y3359" s="78">
        <v>45789</v>
      </c>
      <c r="Z3359" s="69" t="s">
        <v>1080</v>
      </c>
      <c r="AA3359" s="319">
        <v>39224</v>
      </c>
      <c r="AB3359" s="70">
        <v>48</v>
      </c>
      <c r="AC3359" s="70">
        <v>6</v>
      </c>
      <c r="AD3359" s="78">
        <v>45996</v>
      </c>
      <c r="AE3359" s="115">
        <v>500</v>
      </c>
      <c r="AF3359" s="115"/>
      <c r="AL3359" s="76"/>
      <c r="AM3359" s="76"/>
      <c r="AN3359" s="76"/>
      <c r="AO3359" s="76"/>
      <c r="AP3359" s="76"/>
      <c r="AQ3359" s="76"/>
      <c r="AR3359" s="76"/>
      <c r="AS3359" s="76"/>
      <c r="AT3359" s="76"/>
      <c r="AU3359" s="76"/>
      <c r="AV3359" s="76"/>
      <c r="BA3359" s="76"/>
      <c r="BB3359" s="76"/>
      <c r="CS3359" s="58">
        <f>+AL3359+AT3359</f>
        <v>0</v>
      </c>
      <c r="CT3359" s="76">
        <f>+BA3359+BG3359+BM3359+BS3359+BY3359+CE3359+CK3359+CQ3359</f>
        <v>0</v>
      </c>
      <c r="CU3359" s="76">
        <f>+CS3359-CT3359</f>
        <v>0</v>
      </c>
      <c r="CV3359" s="81">
        <f>+AE3359-AL3359-AT3359</f>
        <v>500</v>
      </c>
    </row>
    <row r="3360" spans="1:101" s="70" customFormat="1">
      <c r="A3360" s="70" t="s">
        <v>979</v>
      </c>
      <c r="B3360" s="71">
        <v>36</v>
      </c>
      <c r="C3360" s="72" t="s">
        <v>402</v>
      </c>
      <c r="D3360" s="72" t="s">
        <v>403</v>
      </c>
      <c r="E3360" s="71"/>
      <c r="F3360" s="71"/>
      <c r="G3360" s="71" t="s">
        <v>257</v>
      </c>
      <c r="H3360" s="71">
        <v>7</v>
      </c>
      <c r="I3360" s="73">
        <v>120</v>
      </c>
      <c r="J3360" s="73">
        <v>66666</v>
      </c>
      <c r="K3360" s="72">
        <v>0</v>
      </c>
      <c r="L3360" s="72" t="s">
        <v>404</v>
      </c>
      <c r="M3360" s="92" t="s">
        <v>14</v>
      </c>
      <c r="N3360" s="70">
        <v>72787212</v>
      </c>
      <c r="O3360" s="70" t="s">
        <v>980</v>
      </c>
      <c r="Q3360" s="89"/>
      <c r="S3360" s="70" t="s">
        <v>465</v>
      </c>
      <c r="T3360" s="88" t="s">
        <v>257</v>
      </c>
      <c r="U3360" s="88">
        <v>7</v>
      </c>
      <c r="V3360" s="87">
        <v>120</v>
      </c>
      <c r="W3360" s="87" t="s">
        <v>1017</v>
      </c>
      <c r="X3360" s="78">
        <v>45785</v>
      </c>
      <c r="Y3360" s="78">
        <v>45789</v>
      </c>
      <c r="Z3360" s="69" t="s">
        <v>1080</v>
      </c>
      <c r="AA3360" s="319">
        <v>39224</v>
      </c>
      <c r="AB3360" s="70">
        <v>48</v>
      </c>
      <c r="AC3360" s="70">
        <v>7</v>
      </c>
      <c r="AD3360" s="78">
        <v>46027</v>
      </c>
      <c r="AE3360" s="115">
        <v>500</v>
      </c>
      <c r="AF3360" s="115"/>
      <c r="AL3360" s="76"/>
      <c r="AM3360" s="76"/>
      <c r="AN3360" s="76"/>
      <c r="AO3360" s="76"/>
      <c r="AP3360" s="76"/>
      <c r="AQ3360" s="76"/>
      <c r="AR3360" s="76"/>
      <c r="AS3360" s="76"/>
      <c r="AT3360" s="76"/>
      <c r="AU3360" s="76"/>
      <c r="AV3360" s="76"/>
      <c r="BA3360" s="76"/>
      <c r="BB3360" s="76"/>
      <c r="CS3360" s="58">
        <f>+AL3360+AT3360</f>
        <v>0</v>
      </c>
      <c r="CT3360" s="76">
        <f>+BA3360+BG3360+BM3360+BS3360+BY3360+CE3360+CK3360+CQ3360</f>
        <v>0</v>
      </c>
      <c r="CU3360" s="76">
        <f>+CS3360-CT3360</f>
        <v>0</v>
      </c>
      <c r="CV3360" s="81">
        <f>+AE3360-AL3360-AT3360</f>
        <v>500</v>
      </c>
    </row>
    <row r="3361" spans="1:100" s="70" customFormat="1">
      <c r="A3361" s="70" t="s">
        <v>979</v>
      </c>
      <c r="B3361" s="71">
        <v>36</v>
      </c>
      <c r="C3361" s="72" t="s">
        <v>402</v>
      </c>
      <c r="D3361" s="72" t="s">
        <v>403</v>
      </c>
      <c r="E3361" s="71"/>
      <c r="F3361" s="71"/>
      <c r="G3361" s="71" t="s">
        <v>257</v>
      </c>
      <c r="H3361" s="71">
        <v>7</v>
      </c>
      <c r="I3361" s="73">
        <v>120</v>
      </c>
      <c r="J3361" s="73">
        <v>66666</v>
      </c>
      <c r="K3361" s="72">
        <v>0</v>
      </c>
      <c r="L3361" s="72" t="s">
        <v>404</v>
      </c>
      <c r="M3361" s="92" t="s">
        <v>14</v>
      </c>
      <c r="N3361" s="70">
        <v>72787212</v>
      </c>
      <c r="O3361" s="70" t="s">
        <v>980</v>
      </c>
      <c r="Q3361" s="89"/>
      <c r="S3361" s="70" t="s">
        <v>465</v>
      </c>
      <c r="T3361" s="88" t="s">
        <v>257</v>
      </c>
      <c r="U3361" s="88">
        <v>7</v>
      </c>
      <c r="V3361" s="87">
        <v>120</v>
      </c>
      <c r="W3361" s="87" t="s">
        <v>1017</v>
      </c>
      <c r="X3361" s="78">
        <v>45785</v>
      </c>
      <c r="Y3361" s="78">
        <v>45789</v>
      </c>
      <c r="Z3361" s="69" t="s">
        <v>1080</v>
      </c>
      <c r="AA3361" s="319">
        <v>39224</v>
      </c>
      <c r="AB3361" s="70">
        <v>48</v>
      </c>
      <c r="AC3361" s="70">
        <v>8</v>
      </c>
      <c r="AD3361" s="78">
        <v>46058</v>
      </c>
      <c r="AE3361" s="115">
        <v>500</v>
      </c>
      <c r="AF3361" s="115"/>
      <c r="AL3361" s="76"/>
      <c r="AM3361" s="76"/>
      <c r="AN3361" s="76"/>
      <c r="AO3361" s="76"/>
      <c r="AP3361" s="76"/>
      <c r="AQ3361" s="76"/>
      <c r="AR3361" s="76"/>
      <c r="AS3361" s="76"/>
      <c r="AT3361" s="76"/>
      <c r="AU3361" s="76"/>
      <c r="AV3361" s="76"/>
      <c r="AW3361" s="78"/>
      <c r="AX3361" s="155"/>
      <c r="BA3361" s="76"/>
      <c r="BB3361" s="76"/>
      <c r="CS3361" s="58">
        <f>+AL3361+AT3361</f>
        <v>0</v>
      </c>
      <c r="CT3361" s="76">
        <f>+BA3361+BG3361+BM3361+BS3361+BY3361+CE3361+CK3361+CQ3361</f>
        <v>0</v>
      </c>
      <c r="CU3361" s="76">
        <f>+CS3361-CT3361</f>
        <v>0</v>
      </c>
      <c r="CV3361" s="81">
        <f>+AE3361-AL3361-AT3361</f>
        <v>500</v>
      </c>
    </row>
    <row r="3362" spans="1:100" s="70" customFormat="1">
      <c r="A3362" s="70" t="s">
        <v>979</v>
      </c>
      <c r="B3362" s="71">
        <v>36</v>
      </c>
      <c r="C3362" s="72" t="s">
        <v>402</v>
      </c>
      <c r="D3362" s="72" t="s">
        <v>403</v>
      </c>
      <c r="E3362" s="71"/>
      <c r="F3362" s="71"/>
      <c r="G3362" s="71" t="s">
        <v>257</v>
      </c>
      <c r="H3362" s="71">
        <v>7</v>
      </c>
      <c r="I3362" s="73">
        <v>120</v>
      </c>
      <c r="J3362" s="73">
        <v>66666</v>
      </c>
      <c r="K3362" s="72">
        <v>0</v>
      </c>
      <c r="L3362" s="72" t="s">
        <v>404</v>
      </c>
      <c r="M3362" s="92" t="s">
        <v>14</v>
      </c>
      <c r="N3362" s="70">
        <v>72787212</v>
      </c>
      <c r="O3362" s="70" t="s">
        <v>980</v>
      </c>
      <c r="Q3362" s="89"/>
      <c r="S3362" s="70" t="s">
        <v>465</v>
      </c>
      <c r="T3362" s="88" t="s">
        <v>257</v>
      </c>
      <c r="U3362" s="88">
        <v>7</v>
      </c>
      <c r="V3362" s="87">
        <v>120</v>
      </c>
      <c r="W3362" s="87" t="s">
        <v>1017</v>
      </c>
      <c r="X3362" s="78">
        <v>45785</v>
      </c>
      <c r="Y3362" s="78">
        <v>45789</v>
      </c>
      <c r="Z3362" s="69" t="s">
        <v>1080</v>
      </c>
      <c r="AA3362" s="319">
        <v>39224</v>
      </c>
      <c r="AB3362" s="70">
        <v>48</v>
      </c>
      <c r="AC3362" s="70">
        <v>9</v>
      </c>
      <c r="AD3362" s="78">
        <v>46086</v>
      </c>
      <c r="AE3362" s="115">
        <v>500</v>
      </c>
      <c r="AF3362" s="115"/>
      <c r="AL3362" s="76"/>
      <c r="AM3362" s="76"/>
      <c r="AN3362" s="76"/>
      <c r="AO3362" s="76"/>
      <c r="AP3362" s="76"/>
      <c r="AQ3362" s="76"/>
      <c r="AR3362" s="76"/>
      <c r="AS3362" s="76"/>
      <c r="AT3362" s="76"/>
      <c r="AU3362" s="76"/>
      <c r="AV3362" s="76"/>
      <c r="BA3362" s="76"/>
      <c r="BB3362" s="76"/>
      <c r="CS3362" s="58">
        <f>+AL3362+AT3362</f>
        <v>0</v>
      </c>
      <c r="CT3362" s="76">
        <f>+BA3362+BG3362+BM3362+BS3362+BY3362+CE3362+CK3362+CQ3362</f>
        <v>0</v>
      </c>
      <c r="CU3362" s="76">
        <f>+CS3362-CT3362</f>
        <v>0</v>
      </c>
      <c r="CV3362" s="81">
        <f>+AE3362-AL3362-AT3362</f>
        <v>500</v>
      </c>
    </row>
    <row r="3363" spans="1:100" s="70" customFormat="1">
      <c r="A3363" s="70" t="s">
        <v>979</v>
      </c>
      <c r="B3363" s="71">
        <v>36</v>
      </c>
      <c r="C3363" s="72" t="s">
        <v>402</v>
      </c>
      <c r="D3363" s="72" t="s">
        <v>403</v>
      </c>
      <c r="E3363" s="71"/>
      <c r="F3363" s="71"/>
      <c r="G3363" s="71" t="s">
        <v>257</v>
      </c>
      <c r="H3363" s="71">
        <v>7</v>
      </c>
      <c r="I3363" s="73">
        <v>120</v>
      </c>
      <c r="J3363" s="73">
        <v>66666</v>
      </c>
      <c r="K3363" s="72">
        <v>0</v>
      </c>
      <c r="L3363" s="72" t="s">
        <v>404</v>
      </c>
      <c r="M3363" s="92" t="s">
        <v>14</v>
      </c>
      <c r="N3363" s="70">
        <v>72787212</v>
      </c>
      <c r="O3363" s="70" t="s">
        <v>980</v>
      </c>
      <c r="Q3363" s="89"/>
      <c r="S3363" s="70" t="s">
        <v>465</v>
      </c>
      <c r="T3363" s="88" t="s">
        <v>257</v>
      </c>
      <c r="U3363" s="88">
        <v>7</v>
      </c>
      <c r="V3363" s="87">
        <v>120</v>
      </c>
      <c r="W3363" s="87" t="s">
        <v>1017</v>
      </c>
      <c r="X3363" s="78">
        <v>45785</v>
      </c>
      <c r="Y3363" s="78">
        <v>45789</v>
      </c>
      <c r="Z3363" s="69" t="s">
        <v>1080</v>
      </c>
      <c r="AA3363" s="319">
        <v>39224</v>
      </c>
      <c r="AB3363" s="70">
        <v>48</v>
      </c>
      <c r="AC3363" s="70">
        <v>10</v>
      </c>
      <c r="AD3363" s="78">
        <v>46117</v>
      </c>
      <c r="AE3363" s="115">
        <v>500</v>
      </c>
      <c r="AF3363" s="115"/>
      <c r="AL3363" s="76"/>
      <c r="AM3363" s="76"/>
      <c r="AN3363" s="76"/>
      <c r="AO3363" s="76"/>
      <c r="AP3363" s="76"/>
      <c r="AQ3363" s="76"/>
      <c r="AR3363" s="76"/>
      <c r="AS3363" s="76"/>
      <c r="AT3363" s="76"/>
      <c r="AU3363" s="76"/>
      <c r="AV3363" s="76"/>
      <c r="AW3363" s="78"/>
      <c r="AX3363" s="155"/>
      <c r="BA3363" s="76"/>
      <c r="BB3363" s="76"/>
      <c r="CS3363" s="58">
        <f>+AL3363+AT3363</f>
        <v>0</v>
      </c>
      <c r="CT3363" s="76">
        <f>+BA3363+BG3363+BM3363+BS3363+BY3363+CE3363+CK3363+CQ3363</f>
        <v>0</v>
      </c>
      <c r="CU3363" s="76">
        <f>+CS3363-CT3363</f>
        <v>0</v>
      </c>
      <c r="CV3363" s="81">
        <f>+AE3363-AL3363-AT3363</f>
        <v>500</v>
      </c>
    </row>
    <row r="3364" spans="1:100" s="70" customFormat="1">
      <c r="A3364" s="70" t="s">
        <v>979</v>
      </c>
      <c r="B3364" s="71">
        <v>36</v>
      </c>
      <c r="C3364" s="72" t="s">
        <v>402</v>
      </c>
      <c r="D3364" s="72" t="s">
        <v>403</v>
      </c>
      <c r="E3364" s="71"/>
      <c r="F3364" s="71"/>
      <c r="G3364" s="71" t="s">
        <v>257</v>
      </c>
      <c r="H3364" s="71">
        <v>7</v>
      </c>
      <c r="I3364" s="73">
        <v>120</v>
      </c>
      <c r="J3364" s="73">
        <v>66666</v>
      </c>
      <c r="K3364" s="72">
        <v>0</v>
      </c>
      <c r="L3364" s="72" t="s">
        <v>404</v>
      </c>
      <c r="M3364" s="92" t="s">
        <v>14</v>
      </c>
      <c r="N3364" s="70">
        <v>72787212</v>
      </c>
      <c r="O3364" s="70" t="s">
        <v>980</v>
      </c>
      <c r="Q3364" s="89"/>
      <c r="S3364" s="70" t="s">
        <v>465</v>
      </c>
      <c r="T3364" s="88" t="s">
        <v>257</v>
      </c>
      <c r="U3364" s="88">
        <v>7</v>
      </c>
      <c r="V3364" s="87">
        <v>120</v>
      </c>
      <c r="W3364" s="87" t="s">
        <v>1017</v>
      </c>
      <c r="X3364" s="78">
        <v>45785</v>
      </c>
      <c r="Y3364" s="78">
        <v>45789</v>
      </c>
      <c r="Z3364" s="69" t="s">
        <v>1080</v>
      </c>
      <c r="AA3364" s="319">
        <v>39224</v>
      </c>
      <c r="AB3364" s="70">
        <v>48</v>
      </c>
      <c r="AC3364" s="70">
        <v>11</v>
      </c>
      <c r="AD3364" s="78">
        <v>46147</v>
      </c>
      <c r="AE3364" s="115">
        <v>500</v>
      </c>
      <c r="AF3364" s="115"/>
      <c r="AL3364" s="76"/>
      <c r="AM3364" s="76"/>
      <c r="AN3364" s="76"/>
      <c r="AO3364" s="76"/>
      <c r="AP3364" s="76"/>
      <c r="AQ3364" s="76"/>
      <c r="AR3364" s="76"/>
      <c r="AS3364" s="76"/>
      <c r="AT3364" s="76"/>
      <c r="AU3364" s="76"/>
      <c r="AV3364" s="76"/>
      <c r="BA3364" s="76"/>
      <c r="BB3364" s="76"/>
      <c r="CS3364" s="58">
        <f>+AL3364+AT3364</f>
        <v>0</v>
      </c>
      <c r="CT3364" s="76">
        <f>+BA3364+BG3364+BM3364+BS3364+BY3364+CE3364+CK3364+CQ3364</f>
        <v>0</v>
      </c>
      <c r="CU3364" s="76">
        <f>+CS3364-CT3364</f>
        <v>0</v>
      </c>
      <c r="CV3364" s="81">
        <f>+AE3364-AL3364-AT3364</f>
        <v>500</v>
      </c>
    </row>
    <row r="3365" spans="1:100" s="70" customFormat="1">
      <c r="A3365" s="70" t="s">
        <v>979</v>
      </c>
      <c r="B3365" s="71">
        <v>36</v>
      </c>
      <c r="C3365" s="72" t="s">
        <v>402</v>
      </c>
      <c r="D3365" s="72" t="s">
        <v>403</v>
      </c>
      <c r="E3365" s="71"/>
      <c r="F3365" s="71"/>
      <c r="G3365" s="71" t="s">
        <v>257</v>
      </c>
      <c r="H3365" s="71">
        <v>7</v>
      </c>
      <c r="I3365" s="73">
        <v>120</v>
      </c>
      <c r="J3365" s="73">
        <v>66666</v>
      </c>
      <c r="K3365" s="72">
        <v>0</v>
      </c>
      <c r="L3365" s="72" t="s">
        <v>404</v>
      </c>
      <c r="M3365" s="92" t="s">
        <v>14</v>
      </c>
      <c r="N3365" s="70">
        <v>72787212</v>
      </c>
      <c r="O3365" s="70" t="s">
        <v>980</v>
      </c>
      <c r="Q3365" s="89"/>
      <c r="S3365" s="70" t="s">
        <v>465</v>
      </c>
      <c r="T3365" s="88" t="s">
        <v>257</v>
      </c>
      <c r="U3365" s="88">
        <v>7</v>
      </c>
      <c r="V3365" s="87">
        <v>120</v>
      </c>
      <c r="W3365" s="87" t="s">
        <v>1017</v>
      </c>
      <c r="X3365" s="78">
        <v>45785</v>
      </c>
      <c r="Y3365" s="78">
        <v>45789</v>
      </c>
      <c r="Z3365" s="69" t="s">
        <v>1080</v>
      </c>
      <c r="AA3365" s="319">
        <v>39224</v>
      </c>
      <c r="AB3365" s="70">
        <v>48</v>
      </c>
      <c r="AC3365" s="70">
        <v>12</v>
      </c>
      <c r="AD3365" s="78">
        <v>46178</v>
      </c>
      <c r="AE3365" s="115">
        <v>500</v>
      </c>
      <c r="AF3365" s="115"/>
      <c r="AL3365" s="76"/>
      <c r="AM3365" s="76"/>
      <c r="AN3365" s="76"/>
      <c r="AO3365" s="76"/>
      <c r="AP3365" s="76"/>
      <c r="AQ3365" s="76"/>
      <c r="AR3365" s="76"/>
      <c r="AS3365" s="76"/>
      <c r="AT3365" s="76"/>
      <c r="AU3365" s="76"/>
      <c r="AV3365" s="76"/>
      <c r="BA3365" s="76"/>
      <c r="BB3365" s="76"/>
      <c r="CS3365" s="58">
        <f>+AL3365+AT3365</f>
        <v>0</v>
      </c>
      <c r="CT3365" s="76">
        <f>+BA3365+BG3365+BM3365+BS3365+BY3365+CE3365+CK3365+CQ3365</f>
        <v>0</v>
      </c>
      <c r="CU3365" s="76">
        <f>+CS3365-CT3365</f>
        <v>0</v>
      </c>
      <c r="CV3365" s="81">
        <f>+AE3365-AL3365-AT3365</f>
        <v>500</v>
      </c>
    </row>
    <row r="3366" spans="1:100" s="70" customFormat="1">
      <c r="A3366" s="70" t="s">
        <v>979</v>
      </c>
      <c r="B3366" s="71">
        <v>36</v>
      </c>
      <c r="C3366" s="72" t="s">
        <v>402</v>
      </c>
      <c r="D3366" s="72" t="s">
        <v>403</v>
      </c>
      <c r="E3366" s="71"/>
      <c r="F3366" s="71"/>
      <c r="G3366" s="71" t="s">
        <v>257</v>
      </c>
      <c r="H3366" s="71">
        <v>7</v>
      </c>
      <c r="I3366" s="73">
        <v>120</v>
      </c>
      <c r="J3366" s="73">
        <v>66666</v>
      </c>
      <c r="K3366" s="72">
        <v>0</v>
      </c>
      <c r="L3366" s="72" t="s">
        <v>404</v>
      </c>
      <c r="M3366" s="92" t="s">
        <v>14</v>
      </c>
      <c r="N3366" s="70">
        <v>72787212</v>
      </c>
      <c r="O3366" s="70" t="s">
        <v>980</v>
      </c>
      <c r="Q3366" s="89"/>
      <c r="S3366" s="70" t="s">
        <v>465</v>
      </c>
      <c r="T3366" s="88" t="s">
        <v>257</v>
      </c>
      <c r="U3366" s="88">
        <v>7</v>
      </c>
      <c r="V3366" s="87">
        <v>120</v>
      </c>
      <c r="W3366" s="87" t="s">
        <v>1017</v>
      </c>
      <c r="X3366" s="78">
        <v>45785</v>
      </c>
      <c r="Y3366" s="78">
        <v>45789</v>
      </c>
      <c r="Z3366" s="69" t="s">
        <v>1080</v>
      </c>
      <c r="AA3366" s="319">
        <v>39224</v>
      </c>
      <c r="AB3366" s="70">
        <v>48</v>
      </c>
      <c r="AC3366" s="70">
        <v>13</v>
      </c>
      <c r="AD3366" s="78">
        <v>46208</v>
      </c>
      <c r="AE3366" s="115">
        <v>500</v>
      </c>
      <c r="AF3366" s="115"/>
      <c r="AL3366" s="76"/>
      <c r="AM3366" s="76"/>
      <c r="AN3366" s="76"/>
      <c r="AO3366" s="76"/>
      <c r="AP3366" s="76"/>
      <c r="AQ3366" s="76"/>
      <c r="AR3366" s="76"/>
      <c r="AS3366" s="76"/>
      <c r="AT3366" s="76"/>
      <c r="AU3366" s="76"/>
      <c r="AV3366" s="76"/>
      <c r="BA3366" s="76"/>
      <c r="BB3366" s="76"/>
      <c r="CS3366" s="58">
        <f>+AL3366+AT3366</f>
        <v>0</v>
      </c>
      <c r="CT3366" s="76">
        <f>+BA3366+BG3366+BM3366+BS3366+BY3366+CE3366+CK3366+CQ3366</f>
        <v>0</v>
      </c>
      <c r="CU3366" s="76">
        <f>+CS3366-CT3366</f>
        <v>0</v>
      </c>
      <c r="CV3366" s="81">
        <f>+AE3366-AL3366-AT3366</f>
        <v>500</v>
      </c>
    </row>
    <row r="3367" spans="1:100" s="70" customFormat="1">
      <c r="A3367" s="70" t="s">
        <v>979</v>
      </c>
      <c r="B3367" s="71">
        <v>36</v>
      </c>
      <c r="C3367" s="72" t="s">
        <v>402</v>
      </c>
      <c r="D3367" s="72" t="s">
        <v>403</v>
      </c>
      <c r="E3367" s="71"/>
      <c r="F3367" s="71"/>
      <c r="G3367" s="71" t="s">
        <v>257</v>
      </c>
      <c r="H3367" s="71">
        <v>7</v>
      </c>
      <c r="I3367" s="73">
        <v>120</v>
      </c>
      <c r="J3367" s="73">
        <v>66666</v>
      </c>
      <c r="K3367" s="72">
        <v>0</v>
      </c>
      <c r="L3367" s="72" t="s">
        <v>404</v>
      </c>
      <c r="M3367" s="92" t="s">
        <v>14</v>
      </c>
      <c r="N3367" s="70">
        <v>72787212</v>
      </c>
      <c r="O3367" s="70" t="s">
        <v>980</v>
      </c>
      <c r="Q3367" s="89"/>
      <c r="S3367" s="70" t="s">
        <v>465</v>
      </c>
      <c r="T3367" s="88" t="s">
        <v>257</v>
      </c>
      <c r="U3367" s="88">
        <v>7</v>
      </c>
      <c r="V3367" s="87">
        <v>120</v>
      </c>
      <c r="W3367" s="87" t="s">
        <v>1017</v>
      </c>
      <c r="X3367" s="78">
        <v>45785</v>
      </c>
      <c r="Y3367" s="78">
        <v>45789</v>
      </c>
      <c r="Z3367" s="69" t="s">
        <v>1080</v>
      </c>
      <c r="AA3367" s="319">
        <v>39224</v>
      </c>
      <c r="AB3367" s="70">
        <v>48</v>
      </c>
      <c r="AC3367" s="70">
        <v>14</v>
      </c>
      <c r="AD3367" s="78">
        <v>46239</v>
      </c>
      <c r="AE3367" s="115">
        <v>500</v>
      </c>
      <c r="AF3367" s="115"/>
      <c r="AL3367" s="76"/>
      <c r="AM3367" s="76"/>
      <c r="AN3367" s="76"/>
      <c r="AO3367" s="76"/>
      <c r="AP3367" s="76"/>
      <c r="AQ3367" s="76"/>
      <c r="AR3367" s="76"/>
      <c r="AS3367" s="76"/>
      <c r="AT3367" s="76"/>
      <c r="AU3367" s="76"/>
      <c r="AV3367" s="76"/>
      <c r="BA3367" s="76"/>
      <c r="BB3367" s="76"/>
      <c r="CS3367" s="58">
        <f>+AL3367+AT3367</f>
        <v>0</v>
      </c>
      <c r="CT3367" s="76">
        <f>+BA3367+BG3367+BM3367+BS3367+BY3367+CE3367+CK3367+CQ3367</f>
        <v>0</v>
      </c>
      <c r="CU3367" s="76">
        <f>+CS3367-CT3367</f>
        <v>0</v>
      </c>
      <c r="CV3367" s="81">
        <f>+AE3367-AL3367-AT3367</f>
        <v>500</v>
      </c>
    </row>
    <row r="3368" spans="1:100" s="70" customFormat="1">
      <c r="A3368" s="70" t="s">
        <v>979</v>
      </c>
      <c r="B3368" s="71">
        <v>36</v>
      </c>
      <c r="C3368" s="72" t="s">
        <v>402</v>
      </c>
      <c r="D3368" s="72" t="s">
        <v>403</v>
      </c>
      <c r="E3368" s="71"/>
      <c r="F3368" s="71"/>
      <c r="G3368" s="71" t="s">
        <v>257</v>
      </c>
      <c r="H3368" s="71">
        <v>7</v>
      </c>
      <c r="I3368" s="73">
        <v>120</v>
      </c>
      <c r="J3368" s="73">
        <v>66666</v>
      </c>
      <c r="K3368" s="72">
        <v>0</v>
      </c>
      <c r="L3368" s="72" t="s">
        <v>404</v>
      </c>
      <c r="M3368" s="92" t="s">
        <v>14</v>
      </c>
      <c r="N3368" s="70">
        <v>72787212</v>
      </c>
      <c r="O3368" s="70" t="s">
        <v>980</v>
      </c>
      <c r="Q3368" s="89"/>
      <c r="S3368" s="70" t="s">
        <v>465</v>
      </c>
      <c r="T3368" s="88" t="s">
        <v>257</v>
      </c>
      <c r="U3368" s="88">
        <v>7</v>
      </c>
      <c r="V3368" s="87">
        <v>120</v>
      </c>
      <c r="W3368" s="87" t="s">
        <v>1017</v>
      </c>
      <c r="X3368" s="78">
        <v>45785</v>
      </c>
      <c r="Y3368" s="78">
        <v>45789</v>
      </c>
      <c r="Z3368" s="69" t="s">
        <v>1080</v>
      </c>
      <c r="AA3368" s="319">
        <v>39224</v>
      </c>
      <c r="AB3368" s="70">
        <v>48</v>
      </c>
      <c r="AC3368" s="70">
        <v>15</v>
      </c>
      <c r="AD3368" s="78">
        <v>46270</v>
      </c>
      <c r="AE3368" s="115">
        <v>500</v>
      </c>
      <c r="AF3368" s="115"/>
      <c r="AL3368" s="76"/>
      <c r="AM3368" s="76"/>
      <c r="AN3368" s="76"/>
      <c r="AO3368" s="76"/>
      <c r="AP3368" s="76"/>
      <c r="AQ3368" s="76"/>
      <c r="AR3368" s="76"/>
      <c r="AS3368" s="76"/>
      <c r="AT3368" s="76"/>
      <c r="AU3368" s="76"/>
      <c r="AV3368" s="76"/>
      <c r="BA3368" s="76"/>
      <c r="BB3368" s="76"/>
      <c r="CS3368" s="58">
        <f>+AL3368+AT3368</f>
        <v>0</v>
      </c>
      <c r="CT3368" s="76">
        <f>+BA3368+BG3368+BM3368+BS3368+BY3368+CE3368+CK3368+CQ3368</f>
        <v>0</v>
      </c>
      <c r="CU3368" s="76">
        <f>+CS3368-CT3368</f>
        <v>0</v>
      </c>
      <c r="CV3368" s="81">
        <f>+AE3368-AL3368-AT3368</f>
        <v>500</v>
      </c>
    </row>
    <row r="3369" spans="1:100" s="70" customFormat="1">
      <c r="A3369" s="70" t="s">
        <v>979</v>
      </c>
      <c r="B3369" s="71">
        <v>36</v>
      </c>
      <c r="C3369" s="72" t="s">
        <v>402</v>
      </c>
      <c r="D3369" s="72" t="s">
        <v>403</v>
      </c>
      <c r="E3369" s="71"/>
      <c r="F3369" s="71"/>
      <c r="G3369" s="71" t="s">
        <v>257</v>
      </c>
      <c r="H3369" s="71">
        <v>7</v>
      </c>
      <c r="I3369" s="73">
        <v>120</v>
      </c>
      <c r="J3369" s="73">
        <v>66666</v>
      </c>
      <c r="K3369" s="72">
        <v>0</v>
      </c>
      <c r="L3369" s="72" t="s">
        <v>404</v>
      </c>
      <c r="M3369" s="92" t="s">
        <v>14</v>
      </c>
      <c r="N3369" s="70">
        <v>72787212</v>
      </c>
      <c r="O3369" s="70" t="s">
        <v>980</v>
      </c>
      <c r="Q3369" s="89"/>
      <c r="S3369" s="70" t="s">
        <v>465</v>
      </c>
      <c r="T3369" s="88" t="s">
        <v>257</v>
      </c>
      <c r="U3369" s="88">
        <v>7</v>
      </c>
      <c r="V3369" s="87">
        <v>120</v>
      </c>
      <c r="W3369" s="87" t="s">
        <v>1017</v>
      </c>
      <c r="X3369" s="78">
        <v>45785</v>
      </c>
      <c r="Y3369" s="78">
        <v>45789</v>
      </c>
      <c r="Z3369" s="69" t="s">
        <v>1080</v>
      </c>
      <c r="AA3369" s="319">
        <v>39224</v>
      </c>
      <c r="AB3369" s="70">
        <v>48</v>
      </c>
      <c r="AC3369" s="70">
        <v>16</v>
      </c>
      <c r="AD3369" s="78">
        <v>46300</v>
      </c>
      <c r="AE3369" s="115">
        <v>500</v>
      </c>
      <c r="AF3369" s="115"/>
      <c r="AL3369" s="76"/>
      <c r="AM3369" s="76"/>
      <c r="AN3369" s="76"/>
      <c r="AO3369" s="76"/>
      <c r="AP3369" s="76"/>
      <c r="AQ3369" s="76"/>
      <c r="AR3369" s="76"/>
      <c r="AS3369" s="76"/>
      <c r="AT3369" s="76"/>
      <c r="AU3369" s="76"/>
      <c r="AV3369" s="76"/>
      <c r="BA3369" s="76"/>
      <c r="BB3369" s="76"/>
      <c r="CS3369" s="58">
        <f>+AL3369+AT3369</f>
        <v>0</v>
      </c>
      <c r="CT3369" s="76">
        <f>+BA3369+BG3369+BM3369+BS3369+BY3369+CE3369+CK3369+CQ3369</f>
        <v>0</v>
      </c>
      <c r="CU3369" s="76">
        <f>+CS3369-CT3369</f>
        <v>0</v>
      </c>
      <c r="CV3369" s="81">
        <f>+AE3369-AL3369-AT3369</f>
        <v>500</v>
      </c>
    </row>
    <row r="3370" spans="1:100" s="70" customFormat="1">
      <c r="A3370" s="70" t="s">
        <v>979</v>
      </c>
      <c r="B3370" s="71">
        <v>36</v>
      </c>
      <c r="C3370" s="72" t="s">
        <v>402</v>
      </c>
      <c r="D3370" s="72" t="s">
        <v>403</v>
      </c>
      <c r="E3370" s="71"/>
      <c r="F3370" s="71"/>
      <c r="G3370" s="71" t="s">
        <v>257</v>
      </c>
      <c r="H3370" s="71">
        <v>7</v>
      </c>
      <c r="I3370" s="73">
        <v>120</v>
      </c>
      <c r="J3370" s="73">
        <v>66666</v>
      </c>
      <c r="K3370" s="72">
        <v>0</v>
      </c>
      <c r="L3370" s="72" t="s">
        <v>404</v>
      </c>
      <c r="M3370" s="92" t="s">
        <v>14</v>
      </c>
      <c r="N3370" s="70">
        <v>72787212</v>
      </c>
      <c r="O3370" s="70" t="s">
        <v>980</v>
      </c>
      <c r="Q3370" s="89"/>
      <c r="S3370" s="70" t="s">
        <v>465</v>
      </c>
      <c r="T3370" s="88" t="s">
        <v>257</v>
      </c>
      <c r="U3370" s="88">
        <v>7</v>
      </c>
      <c r="V3370" s="87">
        <v>120</v>
      </c>
      <c r="W3370" s="87" t="s">
        <v>1017</v>
      </c>
      <c r="X3370" s="78">
        <v>45785</v>
      </c>
      <c r="Y3370" s="78">
        <v>45789</v>
      </c>
      <c r="Z3370" s="69" t="s">
        <v>1080</v>
      </c>
      <c r="AA3370" s="319">
        <v>39224</v>
      </c>
      <c r="AB3370" s="70">
        <v>48</v>
      </c>
      <c r="AC3370" s="70">
        <v>17</v>
      </c>
      <c r="AD3370" s="78">
        <v>46331</v>
      </c>
      <c r="AE3370" s="115">
        <v>500</v>
      </c>
      <c r="AF3370" s="115"/>
      <c r="AL3370" s="76"/>
      <c r="AM3370" s="76"/>
      <c r="AN3370" s="76"/>
      <c r="AO3370" s="76"/>
      <c r="AP3370" s="76"/>
      <c r="AQ3370" s="76"/>
      <c r="AR3370" s="76"/>
      <c r="AS3370" s="76"/>
      <c r="AT3370" s="76"/>
      <c r="AU3370" s="76"/>
      <c r="AV3370" s="76"/>
      <c r="BA3370" s="76"/>
      <c r="BB3370" s="76"/>
      <c r="CS3370" s="58">
        <f>+AL3370+AT3370</f>
        <v>0</v>
      </c>
      <c r="CT3370" s="76">
        <f>+BA3370+BG3370+BM3370+BS3370+BY3370+CE3370+CK3370+CQ3370</f>
        <v>0</v>
      </c>
      <c r="CU3370" s="76">
        <f>+CS3370-CT3370</f>
        <v>0</v>
      </c>
      <c r="CV3370" s="81">
        <f>+AE3370-AL3370-AT3370</f>
        <v>500</v>
      </c>
    </row>
    <row r="3371" spans="1:100" s="70" customFormat="1">
      <c r="A3371" s="70" t="s">
        <v>979</v>
      </c>
      <c r="B3371" s="71">
        <v>36</v>
      </c>
      <c r="C3371" s="72" t="s">
        <v>402</v>
      </c>
      <c r="D3371" s="72" t="s">
        <v>403</v>
      </c>
      <c r="E3371" s="71"/>
      <c r="F3371" s="71"/>
      <c r="G3371" s="71" t="s">
        <v>257</v>
      </c>
      <c r="H3371" s="71">
        <v>7</v>
      </c>
      <c r="I3371" s="73">
        <v>120</v>
      </c>
      <c r="J3371" s="73">
        <v>66666</v>
      </c>
      <c r="K3371" s="72">
        <v>0</v>
      </c>
      <c r="L3371" s="72" t="s">
        <v>404</v>
      </c>
      <c r="M3371" s="92" t="s">
        <v>14</v>
      </c>
      <c r="N3371" s="70">
        <v>72787212</v>
      </c>
      <c r="O3371" s="70" t="s">
        <v>980</v>
      </c>
      <c r="Q3371" s="89"/>
      <c r="S3371" s="70" t="s">
        <v>465</v>
      </c>
      <c r="T3371" s="88" t="s">
        <v>257</v>
      </c>
      <c r="U3371" s="88">
        <v>7</v>
      </c>
      <c r="V3371" s="87">
        <v>120</v>
      </c>
      <c r="W3371" s="87" t="s">
        <v>1017</v>
      </c>
      <c r="X3371" s="78">
        <v>45785</v>
      </c>
      <c r="Y3371" s="78">
        <v>45789</v>
      </c>
      <c r="Z3371" s="69" t="s">
        <v>1080</v>
      </c>
      <c r="AA3371" s="319">
        <v>39224</v>
      </c>
      <c r="AB3371" s="70">
        <v>48</v>
      </c>
      <c r="AC3371" s="70">
        <v>18</v>
      </c>
      <c r="AD3371" s="78">
        <v>46361</v>
      </c>
      <c r="AE3371" s="115">
        <v>500</v>
      </c>
      <c r="AF3371" s="115"/>
      <c r="AL3371" s="76"/>
      <c r="AM3371" s="76"/>
      <c r="AN3371" s="76"/>
      <c r="AO3371" s="76"/>
      <c r="AP3371" s="76"/>
      <c r="AQ3371" s="76"/>
      <c r="AR3371" s="76"/>
      <c r="AS3371" s="76"/>
      <c r="AT3371" s="76"/>
      <c r="AU3371" s="76"/>
      <c r="AV3371" s="76"/>
      <c r="BA3371" s="76"/>
      <c r="BB3371" s="76"/>
      <c r="CS3371" s="58">
        <f>+AL3371+AT3371</f>
        <v>0</v>
      </c>
      <c r="CT3371" s="76">
        <f>+BA3371+BG3371+BM3371+BS3371+BY3371+CE3371+CK3371+CQ3371</f>
        <v>0</v>
      </c>
      <c r="CU3371" s="76">
        <f>+CS3371-CT3371</f>
        <v>0</v>
      </c>
      <c r="CV3371" s="81">
        <f>+AE3371-AL3371-AT3371</f>
        <v>500</v>
      </c>
    </row>
    <row r="3372" spans="1:100" s="70" customFormat="1">
      <c r="A3372" s="70" t="s">
        <v>979</v>
      </c>
      <c r="B3372" s="71">
        <v>36</v>
      </c>
      <c r="C3372" s="72" t="s">
        <v>402</v>
      </c>
      <c r="D3372" s="72" t="s">
        <v>403</v>
      </c>
      <c r="E3372" s="71"/>
      <c r="F3372" s="71"/>
      <c r="G3372" s="71" t="s">
        <v>257</v>
      </c>
      <c r="H3372" s="71">
        <v>7</v>
      </c>
      <c r="I3372" s="73">
        <v>120</v>
      </c>
      <c r="J3372" s="73">
        <v>66666</v>
      </c>
      <c r="K3372" s="72">
        <v>0</v>
      </c>
      <c r="L3372" s="72" t="s">
        <v>404</v>
      </c>
      <c r="M3372" s="92" t="s">
        <v>14</v>
      </c>
      <c r="N3372" s="70">
        <v>72787212</v>
      </c>
      <c r="O3372" s="70" t="s">
        <v>980</v>
      </c>
      <c r="Q3372" s="89"/>
      <c r="S3372" s="70" t="s">
        <v>465</v>
      </c>
      <c r="T3372" s="88" t="s">
        <v>257</v>
      </c>
      <c r="U3372" s="88">
        <v>7</v>
      </c>
      <c r="V3372" s="87">
        <v>120</v>
      </c>
      <c r="W3372" s="87" t="s">
        <v>1017</v>
      </c>
      <c r="X3372" s="78">
        <v>45785</v>
      </c>
      <c r="Y3372" s="78">
        <v>45789</v>
      </c>
      <c r="Z3372" s="69" t="s">
        <v>1080</v>
      </c>
      <c r="AA3372" s="319">
        <v>39224</v>
      </c>
      <c r="AB3372" s="70">
        <v>48</v>
      </c>
      <c r="AC3372" s="70">
        <v>19</v>
      </c>
      <c r="AD3372" s="78">
        <v>46392</v>
      </c>
      <c r="AE3372" s="115">
        <v>500</v>
      </c>
      <c r="AF3372" s="115"/>
      <c r="AL3372" s="76"/>
      <c r="AM3372" s="76"/>
      <c r="AN3372" s="76"/>
      <c r="AO3372" s="76"/>
      <c r="AP3372" s="76"/>
      <c r="AQ3372" s="76"/>
      <c r="AR3372" s="76"/>
      <c r="AS3372" s="76"/>
      <c r="AT3372" s="76"/>
      <c r="AU3372" s="76"/>
      <c r="AV3372" s="76"/>
      <c r="BA3372" s="76"/>
      <c r="BB3372" s="76"/>
      <c r="CS3372" s="58">
        <f>+AL3372+AT3372</f>
        <v>0</v>
      </c>
      <c r="CT3372" s="76">
        <f>+BA3372+BG3372+BM3372+BS3372+BY3372+CE3372+CK3372+CQ3372</f>
        <v>0</v>
      </c>
      <c r="CU3372" s="76">
        <f>+CS3372-CT3372</f>
        <v>0</v>
      </c>
      <c r="CV3372" s="81">
        <f>+AE3372-AL3372-AT3372</f>
        <v>500</v>
      </c>
    </row>
    <row r="3373" spans="1:100" s="70" customFormat="1">
      <c r="A3373" s="70" t="s">
        <v>979</v>
      </c>
      <c r="B3373" s="71">
        <v>36</v>
      </c>
      <c r="C3373" s="72" t="s">
        <v>402</v>
      </c>
      <c r="D3373" s="72" t="s">
        <v>403</v>
      </c>
      <c r="E3373" s="71"/>
      <c r="F3373" s="71"/>
      <c r="G3373" s="71" t="s">
        <v>257</v>
      </c>
      <c r="H3373" s="71">
        <v>7</v>
      </c>
      <c r="I3373" s="73">
        <v>120</v>
      </c>
      <c r="J3373" s="73">
        <v>66666</v>
      </c>
      <c r="K3373" s="72">
        <v>0</v>
      </c>
      <c r="L3373" s="72" t="s">
        <v>404</v>
      </c>
      <c r="M3373" s="92" t="s">
        <v>14</v>
      </c>
      <c r="N3373" s="70">
        <v>72787212</v>
      </c>
      <c r="O3373" s="70" t="s">
        <v>980</v>
      </c>
      <c r="Q3373" s="89"/>
      <c r="S3373" s="70" t="s">
        <v>465</v>
      </c>
      <c r="T3373" s="88" t="s">
        <v>257</v>
      </c>
      <c r="U3373" s="88">
        <v>7</v>
      </c>
      <c r="V3373" s="87">
        <v>120</v>
      </c>
      <c r="W3373" s="87" t="s">
        <v>1017</v>
      </c>
      <c r="X3373" s="78">
        <v>45785</v>
      </c>
      <c r="Y3373" s="78">
        <v>45789</v>
      </c>
      <c r="Z3373" s="69" t="s">
        <v>1080</v>
      </c>
      <c r="AA3373" s="319">
        <v>39224</v>
      </c>
      <c r="AB3373" s="70">
        <v>48</v>
      </c>
      <c r="AC3373" s="70">
        <v>20</v>
      </c>
      <c r="AD3373" s="78">
        <v>46423</v>
      </c>
      <c r="AE3373" s="115">
        <v>500</v>
      </c>
      <c r="AF3373" s="115"/>
      <c r="AL3373" s="76"/>
      <c r="AM3373" s="76"/>
      <c r="AN3373" s="76"/>
      <c r="AO3373" s="76"/>
      <c r="AP3373" s="76"/>
      <c r="AQ3373" s="76"/>
      <c r="AR3373" s="76"/>
      <c r="AS3373" s="76"/>
      <c r="AT3373" s="76"/>
      <c r="AU3373" s="76"/>
      <c r="AV3373" s="76"/>
      <c r="BA3373" s="76"/>
      <c r="BB3373" s="76"/>
      <c r="CS3373" s="58">
        <f>+AL3373+AT3373</f>
        <v>0</v>
      </c>
      <c r="CT3373" s="76">
        <f>+BA3373+BG3373+BM3373+BS3373+BY3373+CE3373+CK3373+CQ3373</f>
        <v>0</v>
      </c>
      <c r="CU3373" s="76">
        <f>+CS3373-CT3373</f>
        <v>0</v>
      </c>
      <c r="CV3373" s="81">
        <f>+AE3373-AL3373-AT3373</f>
        <v>500</v>
      </c>
    </row>
    <row r="3374" spans="1:100" s="70" customFormat="1">
      <c r="A3374" s="70" t="s">
        <v>979</v>
      </c>
      <c r="B3374" s="71">
        <v>36</v>
      </c>
      <c r="C3374" s="72" t="s">
        <v>402</v>
      </c>
      <c r="D3374" s="72" t="s">
        <v>403</v>
      </c>
      <c r="E3374" s="71"/>
      <c r="F3374" s="71"/>
      <c r="G3374" s="71" t="s">
        <v>257</v>
      </c>
      <c r="H3374" s="71">
        <v>7</v>
      </c>
      <c r="I3374" s="73">
        <v>120</v>
      </c>
      <c r="J3374" s="73">
        <v>66666</v>
      </c>
      <c r="K3374" s="72">
        <v>0</v>
      </c>
      <c r="L3374" s="72" t="s">
        <v>404</v>
      </c>
      <c r="M3374" s="92" t="s">
        <v>14</v>
      </c>
      <c r="N3374" s="70">
        <v>72787212</v>
      </c>
      <c r="O3374" s="70" t="s">
        <v>980</v>
      </c>
      <c r="Q3374" s="89"/>
      <c r="S3374" s="70" t="s">
        <v>465</v>
      </c>
      <c r="T3374" s="88" t="s">
        <v>257</v>
      </c>
      <c r="U3374" s="88">
        <v>7</v>
      </c>
      <c r="V3374" s="87">
        <v>120</v>
      </c>
      <c r="W3374" s="87" t="s">
        <v>1017</v>
      </c>
      <c r="X3374" s="78">
        <v>45785</v>
      </c>
      <c r="Y3374" s="78">
        <v>45789</v>
      </c>
      <c r="Z3374" s="69" t="s">
        <v>1080</v>
      </c>
      <c r="AA3374" s="319">
        <v>39224</v>
      </c>
      <c r="AB3374" s="70">
        <v>48</v>
      </c>
      <c r="AC3374" s="70">
        <v>21</v>
      </c>
      <c r="AD3374" s="78">
        <v>46451</v>
      </c>
      <c r="AE3374" s="115">
        <v>500</v>
      </c>
      <c r="AF3374" s="115"/>
      <c r="AL3374" s="76"/>
      <c r="AM3374" s="76"/>
      <c r="AN3374" s="76"/>
      <c r="AO3374" s="76"/>
      <c r="AP3374" s="76"/>
      <c r="AQ3374" s="76"/>
      <c r="AR3374" s="76"/>
      <c r="AS3374" s="76"/>
      <c r="AT3374" s="76"/>
      <c r="AU3374" s="76"/>
      <c r="AV3374" s="76"/>
      <c r="BA3374" s="76"/>
      <c r="BB3374" s="76"/>
      <c r="CS3374" s="58">
        <f>+AL3374+AT3374</f>
        <v>0</v>
      </c>
      <c r="CT3374" s="76">
        <f>+BA3374+BG3374+BM3374+BS3374+BY3374+CE3374+CK3374+CQ3374</f>
        <v>0</v>
      </c>
      <c r="CU3374" s="76">
        <f>+CS3374-CT3374</f>
        <v>0</v>
      </c>
      <c r="CV3374" s="81">
        <f>+AE3374-AL3374-AT3374</f>
        <v>500</v>
      </c>
    </row>
    <row r="3375" spans="1:100" s="70" customFormat="1">
      <c r="A3375" s="70" t="s">
        <v>979</v>
      </c>
      <c r="B3375" s="71">
        <v>36</v>
      </c>
      <c r="C3375" s="72" t="s">
        <v>402</v>
      </c>
      <c r="D3375" s="72" t="s">
        <v>403</v>
      </c>
      <c r="E3375" s="71"/>
      <c r="F3375" s="71"/>
      <c r="G3375" s="71" t="s">
        <v>257</v>
      </c>
      <c r="H3375" s="71">
        <v>7</v>
      </c>
      <c r="I3375" s="73">
        <v>120</v>
      </c>
      <c r="J3375" s="73">
        <v>66666</v>
      </c>
      <c r="K3375" s="72">
        <v>0</v>
      </c>
      <c r="L3375" s="72" t="s">
        <v>404</v>
      </c>
      <c r="M3375" s="92" t="s">
        <v>14</v>
      </c>
      <c r="N3375" s="70">
        <v>72787212</v>
      </c>
      <c r="O3375" s="70" t="s">
        <v>980</v>
      </c>
      <c r="Q3375" s="89"/>
      <c r="S3375" s="70" t="s">
        <v>465</v>
      </c>
      <c r="T3375" s="88" t="s">
        <v>257</v>
      </c>
      <c r="U3375" s="88">
        <v>7</v>
      </c>
      <c r="V3375" s="87">
        <v>120</v>
      </c>
      <c r="W3375" s="87" t="s">
        <v>1017</v>
      </c>
      <c r="X3375" s="78">
        <v>45785</v>
      </c>
      <c r="Y3375" s="78">
        <v>45789</v>
      </c>
      <c r="Z3375" s="69" t="s">
        <v>1080</v>
      </c>
      <c r="AA3375" s="319">
        <v>39224</v>
      </c>
      <c r="AB3375" s="70">
        <v>48</v>
      </c>
      <c r="AC3375" s="70">
        <v>22</v>
      </c>
      <c r="AD3375" s="78">
        <v>46482</v>
      </c>
      <c r="AE3375" s="115">
        <v>500</v>
      </c>
      <c r="AF3375" s="115"/>
      <c r="AL3375" s="76"/>
      <c r="AM3375" s="76"/>
      <c r="AN3375" s="76"/>
      <c r="AO3375" s="76"/>
      <c r="AP3375" s="76"/>
      <c r="AQ3375" s="76"/>
      <c r="AR3375" s="76"/>
      <c r="AS3375" s="76"/>
      <c r="AT3375" s="76"/>
      <c r="AU3375" s="76"/>
      <c r="AV3375" s="76"/>
      <c r="BA3375" s="76"/>
      <c r="BB3375" s="76"/>
      <c r="CS3375" s="58">
        <f>+AL3375+AT3375</f>
        <v>0</v>
      </c>
      <c r="CT3375" s="76">
        <f>+BA3375+BG3375+BM3375+BS3375+BY3375+CE3375+CK3375+CQ3375</f>
        <v>0</v>
      </c>
      <c r="CU3375" s="76">
        <f>+CS3375-CT3375</f>
        <v>0</v>
      </c>
      <c r="CV3375" s="81">
        <f>+AE3375-AL3375-AT3375</f>
        <v>500</v>
      </c>
    </row>
    <row r="3376" spans="1:100" s="70" customFormat="1">
      <c r="A3376" s="70" t="s">
        <v>979</v>
      </c>
      <c r="B3376" s="71">
        <v>36</v>
      </c>
      <c r="C3376" s="72" t="s">
        <v>402</v>
      </c>
      <c r="D3376" s="72" t="s">
        <v>403</v>
      </c>
      <c r="E3376" s="71"/>
      <c r="F3376" s="71"/>
      <c r="G3376" s="71" t="s">
        <v>257</v>
      </c>
      <c r="H3376" s="71">
        <v>7</v>
      </c>
      <c r="I3376" s="73">
        <v>120</v>
      </c>
      <c r="J3376" s="73">
        <v>66666</v>
      </c>
      <c r="K3376" s="72">
        <v>0</v>
      </c>
      <c r="L3376" s="72" t="s">
        <v>404</v>
      </c>
      <c r="M3376" s="92" t="s">
        <v>14</v>
      </c>
      <c r="N3376" s="70">
        <v>72787212</v>
      </c>
      <c r="O3376" s="70" t="s">
        <v>980</v>
      </c>
      <c r="Q3376" s="89"/>
      <c r="S3376" s="70" t="s">
        <v>465</v>
      </c>
      <c r="T3376" s="88" t="s">
        <v>257</v>
      </c>
      <c r="U3376" s="88">
        <v>7</v>
      </c>
      <c r="V3376" s="87">
        <v>120</v>
      </c>
      <c r="W3376" s="87" t="s">
        <v>1017</v>
      </c>
      <c r="X3376" s="78">
        <v>45785</v>
      </c>
      <c r="Y3376" s="78">
        <v>45789</v>
      </c>
      <c r="Z3376" s="69" t="s">
        <v>1080</v>
      </c>
      <c r="AA3376" s="319">
        <v>39224</v>
      </c>
      <c r="AB3376" s="70">
        <v>48</v>
      </c>
      <c r="AC3376" s="70">
        <v>23</v>
      </c>
      <c r="AD3376" s="78">
        <v>46512</v>
      </c>
      <c r="AE3376" s="115">
        <v>500</v>
      </c>
      <c r="AF3376" s="115"/>
      <c r="AL3376" s="76"/>
      <c r="AM3376" s="76"/>
      <c r="AN3376" s="76"/>
      <c r="AO3376" s="76"/>
      <c r="AP3376" s="76"/>
      <c r="AQ3376" s="76"/>
      <c r="AR3376" s="76"/>
      <c r="AS3376" s="76"/>
      <c r="AT3376" s="76"/>
      <c r="AU3376" s="76"/>
      <c r="AV3376" s="76"/>
      <c r="BA3376" s="76"/>
      <c r="BB3376" s="76"/>
      <c r="CS3376" s="58">
        <f>+AL3376+AT3376</f>
        <v>0</v>
      </c>
      <c r="CT3376" s="76">
        <f>+BA3376+BG3376+BM3376+BS3376+BY3376+CE3376+CK3376+CQ3376</f>
        <v>0</v>
      </c>
      <c r="CU3376" s="76">
        <f>+CS3376-CT3376</f>
        <v>0</v>
      </c>
      <c r="CV3376" s="81">
        <f>+AE3376-AL3376-AT3376</f>
        <v>500</v>
      </c>
    </row>
    <row r="3377" spans="1:100" s="70" customFormat="1">
      <c r="A3377" s="70" t="s">
        <v>979</v>
      </c>
      <c r="B3377" s="71">
        <v>36</v>
      </c>
      <c r="C3377" s="72" t="s">
        <v>402</v>
      </c>
      <c r="D3377" s="72" t="s">
        <v>403</v>
      </c>
      <c r="E3377" s="71"/>
      <c r="F3377" s="71"/>
      <c r="G3377" s="71" t="s">
        <v>257</v>
      </c>
      <c r="H3377" s="71">
        <v>7</v>
      </c>
      <c r="I3377" s="73">
        <v>120</v>
      </c>
      <c r="J3377" s="73">
        <v>66666</v>
      </c>
      <c r="K3377" s="72">
        <v>0</v>
      </c>
      <c r="L3377" s="72" t="s">
        <v>404</v>
      </c>
      <c r="M3377" s="92" t="s">
        <v>14</v>
      </c>
      <c r="N3377" s="70">
        <v>72787212</v>
      </c>
      <c r="O3377" s="70" t="s">
        <v>980</v>
      </c>
      <c r="Q3377" s="89"/>
      <c r="S3377" s="70" t="s">
        <v>465</v>
      </c>
      <c r="T3377" s="88" t="s">
        <v>257</v>
      </c>
      <c r="U3377" s="88">
        <v>7</v>
      </c>
      <c r="V3377" s="87">
        <v>120</v>
      </c>
      <c r="W3377" s="87" t="s">
        <v>1017</v>
      </c>
      <c r="X3377" s="78">
        <v>45785</v>
      </c>
      <c r="Y3377" s="78">
        <v>45789</v>
      </c>
      <c r="Z3377" s="69" t="s">
        <v>1080</v>
      </c>
      <c r="AA3377" s="319">
        <v>39224</v>
      </c>
      <c r="AB3377" s="70">
        <v>48</v>
      </c>
      <c r="AC3377" s="70">
        <v>24</v>
      </c>
      <c r="AD3377" s="78">
        <v>46543</v>
      </c>
      <c r="AE3377" s="115">
        <v>500</v>
      </c>
      <c r="AF3377" s="115"/>
      <c r="AL3377" s="76"/>
      <c r="AM3377" s="76"/>
      <c r="AN3377" s="76"/>
      <c r="AO3377" s="76"/>
      <c r="AP3377" s="76"/>
      <c r="AQ3377" s="76"/>
      <c r="AR3377" s="76"/>
      <c r="AS3377" s="76"/>
      <c r="AT3377" s="76"/>
      <c r="AU3377" s="76"/>
      <c r="AV3377" s="76"/>
      <c r="BA3377" s="76"/>
      <c r="BB3377" s="76"/>
      <c r="CS3377" s="58">
        <f>+AL3377+AT3377</f>
        <v>0</v>
      </c>
      <c r="CT3377" s="76">
        <f>+BA3377+BG3377+BM3377+BS3377+BY3377+CE3377+CK3377+CQ3377</f>
        <v>0</v>
      </c>
      <c r="CU3377" s="76">
        <f>+CS3377-CT3377</f>
        <v>0</v>
      </c>
      <c r="CV3377" s="81">
        <f>+AE3377-AL3377-AT3377</f>
        <v>500</v>
      </c>
    </row>
    <row r="3378" spans="1:100" s="70" customFormat="1">
      <c r="A3378" s="70" t="s">
        <v>979</v>
      </c>
      <c r="B3378" s="71">
        <v>36</v>
      </c>
      <c r="C3378" s="72" t="s">
        <v>402</v>
      </c>
      <c r="D3378" s="72" t="s">
        <v>403</v>
      </c>
      <c r="E3378" s="71"/>
      <c r="F3378" s="71"/>
      <c r="G3378" s="71" t="s">
        <v>257</v>
      </c>
      <c r="H3378" s="71">
        <v>7</v>
      </c>
      <c r="I3378" s="73">
        <v>120</v>
      </c>
      <c r="J3378" s="73">
        <v>66666</v>
      </c>
      <c r="K3378" s="72">
        <v>0</v>
      </c>
      <c r="L3378" s="72" t="s">
        <v>404</v>
      </c>
      <c r="M3378" s="92" t="s">
        <v>14</v>
      </c>
      <c r="N3378" s="70">
        <v>72787212</v>
      </c>
      <c r="O3378" s="70" t="s">
        <v>980</v>
      </c>
      <c r="Q3378" s="89"/>
      <c r="S3378" s="70" t="s">
        <v>465</v>
      </c>
      <c r="T3378" s="88" t="s">
        <v>257</v>
      </c>
      <c r="U3378" s="88">
        <v>7</v>
      </c>
      <c r="V3378" s="87">
        <v>120</v>
      </c>
      <c r="W3378" s="87" t="s">
        <v>1017</v>
      </c>
      <c r="X3378" s="78">
        <v>45785</v>
      </c>
      <c r="Y3378" s="78">
        <v>45789</v>
      </c>
      <c r="Z3378" s="69" t="s">
        <v>1080</v>
      </c>
      <c r="AA3378" s="319">
        <v>39224</v>
      </c>
      <c r="AB3378" s="70">
        <v>48</v>
      </c>
      <c r="AC3378" s="70">
        <v>25</v>
      </c>
      <c r="AD3378" s="78">
        <v>46573</v>
      </c>
      <c r="AE3378" s="115">
        <v>500</v>
      </c>
      <c r="AF3378" s="115"/>
      <c r="AL3378" s="76"/>
      <c r="AM3378" s="76"/>
      <c r="AN3378" s="76"/>
      <c r="AO3378" s="76"/>
      <c r="AP3378" s="76"/>
      <c r="AQ3378" s="76"/>
      <c r="AR3378" s="76"/>
      <c r="AS3378" s="76"/>
      <c r="AT3378" s="76"/>
      <c r="AU3378" s="76"/>
      <c r="AV3378" s="76"/>
      <c r="BA3378" s="76"/>
      <c r="BB3378" s="76"/>
      <c r="CS3378" s="58">
        <f>+AL3378+AT3378</f>
        <v>0</v>
      </c>
      <c r="CT3378" s="76">
        <f>+BA3378+BG3378+BM3378+BS3378+BY3378+CE3378+CK3378+CQ3378</f>
        <v>0</v>
      </c>
      <c r="CU3378" s="76">
        <f>+CS3378-CT3378</f>
        <v>0</v>
      </c>
      <c r="CV3378" s="81">
        <f>+AE3378-AL3378-AT3378</f>
        <v>500</v>
      </c>
    </row>
    <row r="3379" spans="1:100" s="70" customFormat="1">
      <c r="A3379" s="70" t="s">
        <v>979</v>
      </c>
      <c r="B3379" s="71">
        <v>36</v>
      </c>
      <c r="C3379" s="72" t="s">
        <v>402</v>
      </c>
      <c r="D3379" s="72" t="s">
        <v>403</v>
      </c>
      <c r="E3379" s="71"/>
      <c r="F3379" s="71"/>
      <c r="G3379" s="71" t="s">
        <v>257</v>
      </c>
      <c r="H3379" s="71">
        <v>7</v>
      </c>
      <c r="I3379" s="73">
        <v>120</v>
      </c>
      <c r="J3379" s="73">
        <v>66666</v>
      </c>
      <c r="K3379" s="72">
        <v>0</v>
      </c>
      <c r="L3379" s="72" t="s">
        <v>404</v>
      </c>
      <c r="M3379" s="92" t="s">
        <v>14</v>
      </c>
      <c r="N3379" s="70">
        <v>72787212</v>
      </c>
      <c r="O3379" s="70" t="s">
        <v>980</v>
      </c>
      <c r="Q3379" s="89"/>
      <c r="S3379" s="70" t="s">
        <v>465</v>
      </c>
      <c r="T3379" s="88" t="s">
        <v>257</v>
      </c>
      <c r="U3379" s="88">
        <v>7</v>
      </c>
      <c r="V3379" s="87">
        <v>120</v>
      </c>
      <c r="W3379" s="87" t="s">
        <v>1017</v>
      </c>
      <c r="X3379" s="78">
        <v>45785</v>
      </c>
      <c r="Y3379" s="78">
        <v>45789</v>
      </c>
      <c r="Z3379" s="69" t="s">
        <v>1080</v>
      </c>
      <c r="AA3379" s="319">
        <v>39224</v>
      </c>
      <c r="AB3379" s="70">
        <v>48</v>
      </c>
      <c r="AC3379" s="70">
        <v>26</v>
      </c>
      <c r="AD3379" s="78">
        <v>46604</v>
      </c>
      <c r="AE3379" s="115">
        <v>500</v>
      </c>
      <c r="AF3379" s="115"/>
      <c r="AL3379" s="76"/>
      <c r="AM3379" s="76"/>
      <c r="AN3379" s="76"/>
      <c r="AO3379" s="76"/>
      <c r="AP3379" s="76"/>
      <c r="AQ3379" s="76"/>
      <c r="AR3379" s="76"/>
      <c r="AS3379" s="76"/>
      <c r="AT3379" s="76"/>
      <c r="AU3379" s="76"/>
      <c r="AV3379" s="76"/>
      <c r="BA3379" s="76"/>
      <c r="BB3379" s="76"/>
      <c r="CS3379" s="58">
        <f>+AL3379+AT3379</f>
        <v>0</v>
      </c>
      <c r="CT3379" s="76">
        <f>+BA3379+BG3379+BM3379+BS3379+BY3379+CE3379+CK3379+CQ3379</f>
        <v>0</v>
      </c>
      <c r="CU3379" s="76">
        <f>+CS3379-CT3379</f>
        <v>0</v>
      </c>
      <c r="CV3379" s="81">
        <f>+AE3379-AL3379-AT3379</f>
        <v>500</v>
      </c>
    </row>
    <row r="3380" spans="1:100" s="70" customFormat="1">
      <c r="A3380" s="70" t="s">
        <v>979</v>
      </c>
      <c r="B3380" s="71">
        <v>36</v>
      </c>
      <c r="C3380" s="72" t="s">
        <v>402</v>
      </c>
      <c r="D3380" s="72" t="s">
        <v>403</v>
      </c>
      <c r="E3380" s="71"/>
      <c r="F3380" s="71"/>
      <c r="G3380" s="71" t="s">
        <v>257</v>
      </c>
      <c r="H3380" s="71">
        <v>7</v>
      </c>
      <c r="I3380" s="73">
        <v>120</v>
      </c>
      <c r="J3380" s="73">
        <v>66666</v>
      </c>
      <c r="K3380" s="72">
        <v>0</v>
      </c>
      <c r="L3380" s="72" t="s">
        <v>404</v>
      </c>
      <c r="M3380" s="92" t="s">
        <v>14</v>
      </c>
      <c r="N3380" s="70">
        <v>72787212</v>
      </c>
      <c r="O3380" s="70" t="s">
        <v>980</v>
      </c>
      <c r="Q3380" s="89"/>
      <c r="S3380" s="70" t="s">
        <v>465</v>
      </c>
      <c r="T3380" s="88" t="s">
        <v>257</v>
      </c>
      <c r="U3380" s="88">
        <v>7</v>
      </c>
      <c r="V3380" s="87">
        <v>120</v>
      </c>
      <c r="W3380" s="87" t="s">
        <v>1017</v>
      </c>
      <c r="X3380" s="78">
        <v>45785</v>
      </c>
      <c r="Y3380" s="78">
        <v>45789</v>
      </c>
      <c r="Z3380" s="69" t="s">
        <v>1080</v>
      </c>
      <c r="AA3380" s="319">
        <v>39224</v>
      </c>
      <c r="AB3380" s="70">
        <v>48</v>
      </c>
      <c r="AC3380" s="70">
        <v>27</v>
      </c>
      <c r="AD3380" s="78">
        <v>46635</v>
      </c>
      <c r="AE3380" s="115">
        <v>500</v>
      </c>
      <c r="AF3380" s="115"/>
      <c r="AL3380" s="76"/>
      <c r="AM3380" s="76"/>
      <c r="AN3380" s="76"/>
      <c r="AO3380" s="76"/>
      <c r="AP3380" s="76"/>
      <c r="AQ3380" s="76"/>
      <c r="AR3380" s="76"/>
      <c r="AS3380" s="76"/>
      <c r="AT3380" s="76"/>
      <c r="AU3380" s="76"/>
      <c r="AV3380" s="76"/>
      <c r="BA3380" s="76"/>
      <c r="BB3380" s="76"/>
      <c r="CS3380" s="58">
        <f>+AL3380+AT3380</f>
        <v>0</v>
      </c>
      <c r="CT3380" s="76">
        <f>+BA3380+BG3380+BM3380+BS3380+BY3380+CE3380+CK3380+CQ3380</f>
        <v>0</v>
      </c>
      <c r="CU3380" s="76">
        <f>+CS3380-CT3380</f>
        <v>0</v>
      </c>
      <c r="CV3380" s="81">
        <f>+AE3380-AL3380-AT3380</f>
        <v>500</v>
      </c>
    </row>
    <row r="3381" spans="1:100" s="70" customFormat="1">
      <c r="A3381" s="70" t="s">
        <v>979</v>
      </c>
      <c r="B3381" s="71">
        <v>36</v>
      </c>
      <c r="C3381" s="72" t="s">
        <v>402</v>
      </c>
      <c r="D3381" s="72" t="s">
        <v>403</v>
      </c>
      <c r="E3381" s="71"/>
      <c r="F3381" s="71"/>
      <c r="G3381" s="71" t="s">
        <v>257</v>
      </c>
      <c r="H3381" s="71">
        <v>7</v>
      </c>
      <c r="I3381" s="73">
        <v>120</v>
      </c>
      <c r="J3381" s="73">
        <v>66666</v>
      </c>
      <c r="K3381" s="72">
        <v>0</v>
      </c>
      <c r="L3381" s="72" t="s">
        <v>404</v>
      </c>
      <c r="M3381" s="92" t="s">
        <v>14</v>
      </c>
      <c r="N3381" s="70">
        <v>72787212</v>
      </c>
      <c r="O3381" s="70" t="s">
        <v>980</v>
      </c>
      <c r="Q3381" s="89"/>
      <c r="S3381" s="70" t="s">
        <v>465</v>
      </c>
      <c r="T3381" s="88" t="s">
        <v>257</v>
      </c>
      <c r="U3381" s="88">
        <v>7</v>
      </c>
      <c r="V3381" s="87">
        <v>120</v>
      </c>
      <c r="W3381" s="87" t="s">
        <v>1017</v>
      </c>
      <c r="X3381" s="78">
        <v>45785</v>
      </c>
      <c r="Y3381" s="78">
        <v>45789</v>
      </c>
      <c r="Z3381" s="69" t="s">
        <v>1080</v>
      </c>
      <c r="AA3381" s="319">
        <v>39224</v>
      </c>
      <c r="AB3381" s="70">
        <v>48</v>
      </c>
      <c r="AC3381" s="70">
        <v>28</v>
      </c>
      <c r="AD3381" s="78">
        <v>46665</v>
      </c>
      <c r="AE3381" s="115">
        <v>500</v>
      </c>
      <c r="AF3381" s="115"/>
      <c r="AL3381" s="76"/>
      <c r="AM3381" s="76"/>
      <c r="AN3381" s="76"/>
      <c r="AO3381" s="76"/>
      <c r="AP3381" s="76"/>
      <c r="AQ3381" s="76"/>
      <c r="AR3381" s="76"/>
      <c r="AS3381" s="76"/>
      <c r="AT3381" s="76"/>
      <c r="AU3381" s="76"/>
      <c r="AV3381" s="76"/>
      <c r="BA3381" s="76"/>
      <c r="BB3381" s="76"/>
      <c r="CS3381" s="58">
        <f>+AL3381+AT3381</f>
        <v>0</v>
      </c>
      <c r="CT3381" s="76">
        <f>+BA3381+BG3381+BM3381+BS3381+BY3381+CE3381+CK3381+CQ3381</f>
        <v>0</v>
      </c>
      <c r="CU3381" s="76">
        <f>+CS3381-CT3381</f>
        <v>0</v>
      </c>
      <c r="CV3381" s="81">
        <f>+AE3381-AL3381-AT3381</f>
        <v>500</v>
      </c>
    </row>
    <row r="3382" spans="1:100" s="70" customFormat="1">
      <c r="A3382" s="70" t="s">
        <v>979</v>
      </c>
      <c r="B3382" s="71">
        <v>36</v>
      </c>
      <c r="C3382" s="72" t="s">
        <v>402</v>
      </c>
      <c r="D3382" s="72" t="s">
        <v>403</v>
      </c>
      <c r="E3382" s="71"/>
      <c r="F3382" s="71"/>
      <c r="G3382" s="71" t="s">
        <v>257</v>
      </c>
      <c r="H3382" s="71">
        <v>7</v>
      </c>
      <c r="I3382" s="73">
        <v>120</v>
      </c>
      <c r="J3382" s="73">
        <v>66666</v>
      </c>
      <c r="K3382" s="72">
        <v>0</v>
      </c>
      <c r="L3382" s="72" t="s">
        <v>404</v>
      </c>
      <c r="M3382" s="92" t="s">
        <v>14</v>
      </c>
      <c r="N3382" s="70">
        <v>72787212</v>
      </c>
      <c r="O3382" s="70" t="s">
        <v>980</v>
      </c>
      <c r="Q3382" s="89"/>
      <c r="S3382" s="70" t="s">
        <v>465</v>
      </c>
      <c r="T3382" s="88" t="s">
        <v>257</v>
      </c>
      <c r="U3382" s="88">
        <v>7</v>
      </c>
      <c r="V3382" s="87">
        <v>120</v>
      </c>
      <c r="W3382" s="87" t="s">
        <v>1017</v>
      </c>
      <c r="X3382" s="78">
        <v>45785</v>
      </c>
      <c r="Y3382" s="78">
        <v>45789</v>
      </c>
      <c r="Z3382" s="69" t="s">
        <v>1080</v>
      </c>
      <c r="AA3382" s="319">
        <v>39224</v>
      </c>
      <c r="AB3382" s="70">
        <v>48</v>
      </c>
      <c r="AC3382" s="70">
        <v>29</v>
      </c>
      <c r="AD3382" s="78">
        <v>46696</v>
      </c>
      <c r="AE3382" s="115">
        <v>500</v>
      </c>
      <c r="AF3382" s="115"/>
      <c r="AL3382" s="76"/>
      <c r="AM3382" s="76"/>
      <c r="AN3382" s="76"/>
      <c r="AO3382" s="76"/>
      <c r="AP3382" s="76"/>
      <c r="AQ3382" s="76"/>
      <c r="AR3382" s="76"/>
      <c r="AS3382" s="76"/>
      <c r="AT3382" s="76"/>
      <c r="AU3382" s="76"/>
      <c r="AV3382" s="76"/>
      <c r="BA3382" s="76"/>
      <c r="BB3382" s="76"/>
      <c r="CS3382" s="58">
        <f>+AL3382+AT3382</f>
        <v>0</v>
      </c>
      <c r="CT3382" s="76">
        <f>+BA3382+BG3382+BM3382+BS3382+BY3382+CE3382+CK3382+CQ3382</f>
        <v>0</v>
      </c>
      <c r="CU3382" s="76">
        <f>+CS3382-CT3382</f>
        <v>0</v>
      </c>
      <c r="CV3382" s="81">
        <f>+AE3382-AL3382-AT3382</f>
        <v>500</v>
      </c>
    </row>
    <row r="3383" spans="1:100" s="70" customFormat="1">
      <c r="A3383" s="70" t="s">
        <v>979</v>
      </c>
      <c r="B3383" s="71">
        <v>36</v>
      </c>
      <c r="C3383" s="72" t="s">
        <v>402</v>
      </c>
      <c r="D3383" s="72" t="s">
        <v>403</v>
      </c>
      <c r="E3383" s="71"/>
      <c r="F3383" s="71"/>
      <c r="G3383" s="71" t="s">
        <v>257</v>
      </c>
      <c r="H3383" s="71">
        <v>7</v>
      </c>
      <c r="I3383" s="73">
        <v>120</v>
      </c>
      <c r="J3383" s="73">
        <v>66666</v>
      </c>
      <c r="K3383" s="72">
        <v>0</v>
      </c>
      <c r="L3383" s="72" t="s">
        <v>404</v>
      </c>
      <c r="M3383" s="92" t="s">
        <v>14</v>
      </c>
      <c r="N3383" s="70">
        <v>72787212</v>
      </c>
      <c r="O3383" s="70" t="s">
        <v>980</v>
      </c>
      <c r="Q3383" s="89"/>
      <c r="S3383" s="70" t="s">
        <v>465</v>
      </c>
      <c r="T3383" s="88" t="s">
        <v>257</v>
      </c>
      <c r="U3383" s="88">
        <v>7</v>
      </c>
      <c r="V3383" s="87">
        <v>120</v>
      </c>
      <c r="W3383" s="87" t="s">
        <v>1017</v>
      </c>
      <c r="X3383" s="78">
        <v>45785</v>
      </c>
      <c r="Y3383" s="78">
        <v>45789</v>
      </c>
      <c r="Z3383" s="69" t="s">
        <v>1080</v>
      </c>
      <c r="AA3383" s="319">
        <v>39224</v>
      </c>
      <c r="AB3383" s="70">
        <v>48</v>
      </c>
      <c r="AC3383" s="70">
        <v>30</v>
      </c>
      <c r="AD3383" s="78">
        <v>46726</v>
      </c>
      <c r="AE3383" s="115">
        <v>500</v>
      </c>
      <c r="AF3383" s="115"/>
      <c r="AL3383" s="76"/>
      <c r="AM3383" s="76"/>
      <c r="AN3383" s="76"/>
      <c r="AO3383" s="76"/>
      <c r="AP3383" s="76"/>
      <c r="AQ3383" s="76"/>
      <c r="AR3383" s="76"/>
      <c r="AS3383" s="76"/>
      <c r="AT3383" s="76"/>
      <c r="AU3383" s="76"/>
      <c r="AV3383" s="76"/>
      <c r="BA3383" s="76"/>
      <c r="BB3383" s="76"/>
      <c r="CS3383" s="58">
        <f>+AL3383+AT3383</f>
        <v>0</v>
      </c>
      <c r="CT3383" s="76">
        <f>+BA3383+BG3383+BM3383+BS3383+BY3383+CE3383+CK3383+CQ3383</f>
        <v>0</v>
      </c>
      <c r="CU3383" s="76">
        <f>+CS3383-CT3383</f>
        <v>0</v>
      </c>
      <c r="CV3383" s="81">
        <f>+AE3383-AL3383-AT3383</f>
        <v>500</v>
      </c>
    </row>
    <row r="3384" spans="1:100" s="70" customFormat="1">
      <c r="A3384" s="70" t="s">
        <v>979</v>
      </c>
      <c r="B3384" s="71">
        <v>36</v>
      </c>
      <c r="C3384" s="72" t="s">
        <v>402</v>
      </c>
      <c r="D3384" s="72" t="s">
        <v>403</v>
      </c>
      <c r="E3384" s="71"/>
      <c r="F3384" s="71"/>
      <c r="G3384" s="71" t="s">
        <v>257</v>
      </c>
      <c r="H3384" s="71">
        <v>7</v>
      </c>
      <c r="I3384" s="73">
        <v>120</v>
      </c>
      <c r="J3384" s="73">
        <v>66666</v>
      </c>
      <c r="K3384" s="72">
        <v>0</v>
      </c>
      <c r="L3384" s="72" t="s">
        <v>404</v>
      </c>
      <c r="M3384" s="92" t="s">
        <v>14</v>
      </c>
      <c r="N3384" s="70">
        <v>72787212</v>
      </c>
      <c r="O3384" s="70" t="s">
        <v>980</v>
      </c>
      <c r="Q3384" s="89"/>
      <c r="S3384" s="70" t="s">
        <v>465</v>
      </c>
      <c r="T3384" s="88" t="s">
        <v>257</v>
      </c>
      <c r="U3384" s="88">
        <v>7</v>
      </c>
      <c r="V3384" s="87">
        <v>120</v>
      </c>
      <c r="W3384" s="87" t="s">
        <v>1017</v>
      </c>
      <c r="X3384" s="78">
        <v>45785</v>
      </c>
      <c r="Y3384" s="78">
        <v>45789</v>
      </c>
      <c r="Z3384" s="69" t="s">
        <v>1080</v>
      </c>
      <c r="AA3384" s="319">
        <v>39224</v>
      </c>
      <c r="AB3384" s="70">
        <v>48</v>
      </c>
      <c r="AC3384" s="70">
        <v>31</v>
      </c>
      <c r="AD3384" s="78">
        <v>46757</v>
      </c>
      <c r="AE3384" s="115">
        <v>500</v>
      </c>
      <c r="AF3384" s="115"/>
      <c r="AL3384" s="76"/>
      <c r="AM3384" s="76"/>
      <c r="AN3384" s="76"/>
      <c r="AO3384" s="76"/>
      <c r="AP3384" s="76"/>
      <c r="AQ3384" s="76"/>
      <c r="AR3384" s="76"/>
      <c r="AS3384" s="76"/>
      <c r="AT3384" s="76"/>
      <c r="AU3384" s="76"/>
      <c r="AV3384" s="76"/>
      <c r="BA3384" s="76"/>
      <c r="BB3384" s="76"/>
      <c r="CS3384" s="58">
        <f>+AL3384+AT3384</f>
        <v>0</v>
      </c>
      <c r="CT3384" s="76">
        <f>+BA3384+BG3384+BM3384+BS3384+BY3384+CE3384+CK3384+CQ3384</f>
        <v>0</v>
      </c>
      <c r="CU3384" s="76">
        <f>+CS3384-CT3384</f>
        <v>0</v>
      </c>
      <c r="CV3384" s="81">
        <f>+AE3384-AL3384-AT3384</f>
        <v>500</v>
      </c>
    </row>
    <row r="3385" spans="1:100" s="70" customFormat="1">
      <c r="A3385" s="70" t="s">
        <v>979</v>
      </c>
      <c r="B3385" s="71">
        <v>36</v>
      </c>
      <c r="C3385" s="72" t="s">
        <v>402</v>
      </c>
      <c r="D3385" s="72" t="s">
        <v>403</v>
      </c>
      <c r="E3385" s="71"/>
      <c r="F3385" s="71"/>
      <c r="G3385" s="71" t="s">
        <v>257</v>
      </c>
      <c r="H3385" s="71">
        <v>7</v>
      </c>
      <c r="I3385" s="73">
        <v>120</v>
      </c>
      <c r="J3385" s="73">
        <v>66666</v>
      </c>
      <c r="K3385" s="72">
        <v>0</v>
      </c>
      <c r="L3385" s="72" t="s">
        <v>404</v>
      </c>
      <c r="M3385" s="92" t="s">
        <v>14</v>
      </c>
      <c r="N3385" s="70">
        <v>72787212</v>
      </c>
      <c r="O3385" s="70" t="s">
        <v>980</v>
      </c>
      <c r="Q3385" s="89"/>
      <c r="S3385" s="70" t="s">
        <v>465</v>
      </c>
      <c r="T3385" s="88" t="s">
        <v>257</v>
      </c>
      <c r="U3385" s="88">
        <v>7</v>
      </c>
      <c r="V3385" s="87">
        <v>120</v>
      </c>
      <c r="W3385" s="87" t="s">
        <v>1017</v>
      </c>
      <c r="X3385" s="78">
        <v>45785</v>
      </c>
      <c r="Y3385" s="78">
        <v>45789</v>
      </c>
      <c r="Z3385" s="69" t="s">
        <v>1080</v>
      </c>
      <c r="AA3385" s="319">
        <v>39224</v>
      </c>
      <c r="AB3385" s="70">
        <v>48</v>
      </c>
      <c r="AC3385" s="70">
        <v>32</v>
      </c>
      <c r="AD3385" s="78">
        <v>46788</v>
      </c>
      <c r="AE3385" s="115">
        <v>500</v>
      </c>
      <c r="AF3385" s="115"/>
      <c r="AL3385" s="76"/>
      <c r="AM3385" s="76"/>
      <c r="AN3385" s="76"/>
      <c r="AO3385" s="76"/>
      <c r="AP3385" s="76"/>
      <c r="AQ3385" s="76"/>
      <c r="AR3385" s="76"/>
      <c r="AS3385" s="76"/>
      <c r="AT3385" s="76"/>
      <c r="AU3385" s="76"/>
      <c r="AV3385" s="76"/>
      <c r="BA3385" s="76"/>
      <c r="BB3385" s="76"/>
      <c r="CS3385" s="58">
        <f>+AL3385+AT3385</f>
        <v>0</v>
      </c>
      <c r="CT3385" s="76">
        <f>+BA3385+BG3385+BM3385+BS3385+BY3385+CE3385+CK3385+CQ3385</f>
        <v>0</v>
      </c>
      <c r="CU3385" s="76">
        <f>+CS3385-CT3385</f>
        <v>0</v>
      </c>
      <c r="CV3385" s="81">
        <f>+AE3385-AL3385-AT3385</f>
        <v>500</v>
      </c>
    </row>
    <row r="3386" spans="1:100" s="70" customFormat="1">
      <c r="A3386" s="70" t="s">
        <v>979</v>
      </c>
      <c r="B3386" s="71">
        <v>36</v>
      </c>
      <c r="C3386" s="72" t="s">
        <v>402</v>
      </c>
      <c r="D3386" s="72" t="s">
        <v>403</v>
      </c>
      <c r="E3386" s="71"/>
      <c r="F3386" s="71"/>
      <c r="G3386" s="71" t="s">
        <v>257</v>
      </c>
      <c r="H3386" s="71">
        <v>7</v>
      </c>
      <c r="I3386" s="73">
        <v>120</v>
      </c>
      <c r="J3386" s="73">
        <v>66666</v>
      </c>
      <c r="K3386" s="72">
        <v>0</v>
      </c>
      <c r="L3386" s="72" t="s">
        <v>404</v>
      </c>
      <c r="M3386" s="92" t="s">
        <v>14</v>
      </c>
      <c r="N3386" s="70">
        <v>72787212</v>
      </c>
      <c r="O3386" s="70" t="s">
        <v>980</v>
      </c>
      <c r="Q3386" s="89"/>
      <c r="S3386" s="70" t="s">
        <v>465</v>
      </c>
      <c r="T3386" s="88" t="s">
        <v>257</v>
      </c>
      <c r="U3386" s="88">
        <v>7</v>
      </c>
      <c r="V3386" s="87">
        <v>120</v>
      </c>
      <c r="W3386" s="87" t="s">
        <v>1017</v>
      </c>
      <c r="X3386" s="78">
        <v>45785</v>
      </c>
      <c r="Y3386" s="78">
        <v>45789</v>
      </c>
      <c r="Z3386" s="69" t="s">
        <v>1080</v>
      </c>
      <c r="AA3386" s="319">
        <v>39224</v>
      </c>
      <c r="AB3386" s="70">
        <v>48</v>
      </c>
      <c r="AC3386" s="70">
        <v>33</v>
      </c>
      <c r="AD3386" s="78">
        <v>46817</v>
      </c>
      <c r="AE3386" s="115">
        <v>500</v>
      </c>
      <c r="AF3386" s="115"/>
      <c r="AL3386" s="76"/>
      <c r="AM3386" s="76"/>
      <c r="AN3386" s="76"/>
      <c r="AO3386" s="76"/>
      <c r="AP3386" s="76"/>
      <c r="AQ3386" s="76"/>
      <c r="AR3386" s="76"/>
      <c r="AS3386" s="76"/>
      <c r="AT3386" s="76"/>
      <c r="AU3386" s="76"/>
      <c r="AV3386" s="76"/>
      <c r="BA3386" s="76"/>
      <c r="BB3386" s="76"/>
      <c r="CS3386" s="58">
        <f>+AL3386+AT3386</f>
        <v>0</v>
      </c>
      <c r="CT3386" s="76">
        <f>+BA3386+BG3386+BM3386+BS3386+BY3386+CE3386+CK3386+CQ3386</f>
        <v>0</v>
      </c>
      <c r="CU3386" s="76">
        <f>+CS3386-CT3386</f>
        <v>0</v>
      </c>
      <c r="CV3386" s="81">
        <f>+AE3386-AL3386-AT3386</f>
        <v>500</v>
      </c>
    </row>
    <row r="3387" spans="1:100" s="70" customFormat="1">
      <c r="A3387" s="70" t="s">
        <v>979</v>
      </c>
      <c r="B3387" s="71">
        <v>36</v>
      </c>
      <c r="C3387" s="72" t="s">
        <v>402</v>
      </c>
      <c r="D3387" s="72" t="s">
        <v>403</v>
      </c>
      <c r="E3387" s="71"/>
      <c r="F3387" s="71"/>
      <c r="G3387" s="71" t="s">
        <v>257</v>
      </c>
      <c r="H3387" s="71">
        <v>7</v>
      </c>
      <c r="I3387" s="73">
        <v>120</v>
      </c>
      <c r="J3387" s="73">
        <v>66666</v>
      </c>
      <c r="K3387" s="72">
        <v>0</v>
      </c>
      <c r="L3387" s="72" t="s">
        <v>404</v>
      </c>
      <c r="M3387" s="92" t="s">
        <v>14</v>
      </c>
      <c r="N3387" s="70">
        <v>72787212</v>
      </c>
      <c r="O3387" s="70" t="s">
        <v>980</v>
      </c>
      <c r="Q3387" s="89"/>
      <c r="S3387" s="70" t="s">
        <v>465</v>
      </c>
      <c r="T3387" s="88" t="s">
        <v>257</v>
      </c>
      <c r="U3387" s="88">
        <v>7</v>
      </c>
      <c r="V3387" s="87">
        <v>120</v>
      </c>
      <c r="W3387" s="87" t="s">
        <v>1017</v>
      </c>
      <c r="X3387" s="78">
        <v>45785</v>
      </c>
      <c r="Y3387" s="78">
        <v>45789</v>
      </c>
      <c r="Z3387" s="69" t="s">
        <v>1080</v>
      </c>
      <c r="AA3387" s="319">
        <v>39224</v>
      </c>
      <c r="AB3387" s="70">
        <v>48</v>
      </c>
      <c r="AC3387" s="70">
        <v>34</v>
      </c>
      <c r="AD3387" s="78">
        <v>46848</v>
      </c>
      <c r="AE3387" s="115">
        <v>500</v>
      </c>
      <c r="AF3387" s="115"/>
      <c r="AL3387" s="76"/>
      <c r="AM3387" s="76"/>
      <c r="AN3387" s="76"/>
      <c r="AO3387" s="76"/>
      <c r="AP3387" s="76"/>
      <c r="AQ3387" s="76"/>
      <c r="AR3387" s="76"/>
      <c r="AS3387" s="76"/>
      <c r="AT3387" s="76"/>
      <c r="AU3387" s="76"/>
      <c r="AV3387" s="76"/>
      <c r="BA3387" s="76"/>
      <c r="BB3387" s="76"/>
      <c r="CS3387" s="58">
        <f>+AL3387+AT3387</f>
        <v>0</v>
      </c>
      <c r="CT3387" s="76">
        <f>+BA3387+BG3387+BM3387+BS3387+BY3387+CE3387+CK3387+CQ3387</f>
        <v>0</v>
      </c>
      <c r="CU3387" s="76">
        <f>+CS3387-CT3387</f>
        <v>0</v>
      </c>
      <c r="CV3387" s="81">
        <f>+AE3387-AL3387-AT3387</f>
        <v>500</v>
      </c>
    </row>
    <row r="3388" spans="1:100" s="70" customFormat="1">
      <c r="A3388" s="70" t="s">
        <v>979</v>
      </c>
      <c r="B3388" s="71">
        <v>36</v>
      </c>
      <c r="C3388" s="72" t="s">
        <v>402</v>
      </c>
      <c r="D3388" s="72" t="s">
        <v>403</v>
      </c>
      <c r="E3388" s="71"/>
      <c r="F3388" s="71"/>
      <c r="G3388" s="71" t="s">
        <v>257</v>
      </c>
      <c r="H3388" s="71">
        <v>7</v>
      </c>
      <c r="I3388" s="73">
        <v>120</v>
      </c>
      <c r="J3388" s="73">
        <v>66666</v>
      </c>
      <c r="K3388" s="72">
        <v>0</v>
      </c>
      <c r="L3388" s="72" t="s">
        <v>404</v>
      </c>
      <c r="M3388" s="92" t="s">
        <v>14</v>
      </c>
      <c r="N3388" s="70">
        <v>72787212</v>
      </c>
      <c r="O3388" s="70" t="s">
        <v>980</v>
      </c>
      <c r="Q3388" s="89"/>
      <c r="S3388" s="70" t="s">
        <v>465</v>
      </c>
      <c r="T3388" s="88" t="s">
        <v>257</v>
      </c>
      <c r="U3388" s="88">
        <v>7</v>
      </c>
      <c r="V3388" s="87">
        <v>120</v>
      </c>
      <c r="W3388" s="87" t="s">
        <v>1017</v>
      </c>
      <c r="X3388" s="78">
        <v>45785</v>
      </c>
      <c r="Y3388" s="78">
        <v>45789</v>
      </c>
      <c r="Z3388" s="69" t="s">
        <v>1080</v>
      </c>
      <c r="AA3388" s="319">
        <v>39224</v>
      </c>
      <c r="AB3388" s="70">
        <v>48</v>
      </c>
      <c r="AC3388" s="70">
        <v>35</v>
      </c>
      <c r="AD3388" s="78">
        <v>46878</v>
      </c>
      <c r="AE3388" s="115">
        <v>500</v>
      </c>
      <c r="AF3388" s="115"/>
      <c r="AL3388" s="76"/>
      <c r="AM3388" s="76"/>
      <c r="AN3388" s="76"/>
      <c r="AO3388" s="76"/>
      <c r="AP3388" s="76"/>
      <c r="AQ3388" s="76"/>
      <c r="AR3388" s="76"/>
      <c r="AS3388" s="76"/>
      <c r="AT3388" s="76"/>
      <c r="AU3388" s="76"/>
      <c r="AV3388" s="76"/>
      <c r="BA3388" s="76"/>
      <c r="BB3388" s="76"/>
      <c r="CS3388" s="58">
        <f>+AL3388+AT3388</f>
        <v>0</v>
      </c>
      <c r="CT3388" s="76">
        <f>+BA3388+BG3388+BM3388+BS3388+BY3388+CE3388+CK3388+CQ3388</f>
        <v>0</v>
      </c>
      <c r="CU3388" s="76">
        <f>+CS3388-CT3388</f>
        <v>0</v>
      </c>
      <c r="CV3388" s="81">
        <f>+AE3388-AL3388-AT3388</f>
        <v>500</v>
      </c>
    </row>
    <row r="3389" spans="1:100" s="70" customFormat="1">
      <c r="A3389" s="70" t="s">
        <v>979</v>
      </c>
      <c r="B3389" s="71">
        <v>36</v>
      </c>
      <c r="C3389" s="72" t="s">
        <v>402</v>
      </c>
      <c r="D3389" s="72" t="s">
        <v>403</v>
      </c>
      <c r="E3389" s="71"/>
      <c r="F3389" s="71"/>
      <c r="G3389" s="71" t="s">
        <v>257</v>
      </c>
      <c r="H3389" s="71">
        <v>7</v>
      </c>
      <c r="I3389" s="73">
        <v>120</v>
      </c>
      <c r="J3389" s="73">
        <v>66666</v>
      </c>
      <c r="K3389" s="72">
        <v>0</v>
      </c>
      <c r="L3389" s="72" t="s">
        <v>404</v>
      </c>
      <c r="M3389" s="92" t="s">
        <v>14</v>
      </c>
      <c r="N3389" s="70">
        <v>72787212</v>
      </c>
      <c r="O3389" s="70" t="s">
        <v>980</v>
      </c>
      <c r="Q3389" s="89"/>
      <c r="S3389" s="70" t="s">
        <v>465</v>
      </c>
      <c r="T3389" s="88" t="s">
        <v>257</v>
      </c>
      <c r="U3389" s="88">
        <v>7</v>
      </c>
      <c r="V3389" s="87">
        <v>120</v>
      </c>
      <c r="W3389" s="87" t="s">
        <v>1017</v>
      </c>
      <c r="X3389" s="78">
        <v>45785</v>
      </c>
      <c r="Y3389" s="78">
        <v>45789</v>
      </c>
      <c r="Z3389" s="69" t="s">
        <v>1080</v>
      </c>
      <c r="AA3389" s="319">
        <v>39224</v>
      </c>
      <c r="AB3389" s="70">
        <v>48</v>
      </c>
      <c r="AC3389" s="70">
        <v>36</v>
      </c>
      <c r="AD3389" s="78">
        <v>46909</v>
      </c>
      <c r="AE3389" s="115">
        <v>500</v>
      </c>
      <c r="AF3389" s="115"/>
      <c r="AL3389" s="76"/>
      <c r="AM3389" s="76"/>
      <c r="AN3389" s="76"/>
      <c r="AO3389" s="76"/>
      <c r="AP3389" s="76"/>
      <c r="AQ3389" s="76"/>
      <c r="AR3389" s="76"/>
      <c r="AS3389" s="76"/>
      <c r="AT3389" s="76"/>
      <c r="AU3389" s="76"/>
      <c r="AV3389" s="76"/>
      <c r="BA3389" s="76"/>
      <c r="BB3389" s="76"/>
      <c r="CS3389" s="58">
        <f>+AL3389+AT3389</f>
        <v>0</v>
      </c>
      <c r="CT3389" s="76">
        <f>+BA3389+BG3389+BM3389+BS3389+BY3389+CE3389+CK3389+CQ3389</f>
        <v>0</v>
      </c>
      <c r="CU3389" s="76">
        <f>+CS3389-CT3389</f>
        <v>0</v>
      </c>
      <c r="CV3389" s="81">
        <f>+AE3389-AL3389-AT3389</f>
        <v>500</v>
      </c>
    </row>
    <row r="3390" spans="1:100" s="70" customFormat="1">
      <c r="A3390" s="70" t="s">
        <v>979</v>
      </c>
      <c r="B3390" s="71">
        <v>36</v>
      </c>
      <c r="C3390" s="72" t="s">
        <v>402</v>
      </c>
      <c r="D3390" s="72" t="s">
        <v>403</v>
      </c>
      <c r="E3390" s="71"/>
      <c r="F3390" s="71"/>
      <c r="G3390" s="71" t="s">
        <v>257</v>
      </c>
      <c r="H3390" s="71">
        <v>7</v>
      </c>
      <c r="I3390" s="73">
        <v>120</v>
      </c>
      <c r="J3390" s="73">
        <v>66666</v>
      </c>
      <c r="K3390" s="72">
        <v>0</v>
      </c>
      <c r="L3390" s="72" t="s">
        <v>404</v>
      </c>
      <c r="M3390" s="92" t="s">
        <v>14</v>
      </c>
      <c r="N3390" s="70">
        <v>72787212</v>
      </c>
      <c r="O3390" s="70" t="s">
        <v>980</v>
      </c>
      <c r="Q3390" s="89"/>
      <c r="S3390" s="70" t="s">
        <v>465</v>
      </c>
      <c r="T3390" s="88" t="s">
        <v>257</v>
      </c>
      <c r="U3390" s="88">
        <v>7</v>
      </c>
      <c r="V3390" s="87">
        <v>120</v>
      </c>
      <c r="W3390" s="87" t="s">
        <v>1017</v>
      </c>
      <c r="X3390" s="78">
        <v>45785</v>
      </c>
      <c r="Y3390" s="78">
        <v>45789</v>
      </c>
      <c r="Z3390" s="69" t="s">
        <v>1080</v>
      </c>
      <c r="AA3390" s="319">
        <v>39224</v>
      </c>
      <c r="AB3390" s="70">
        <v>48</v>
      </c>
      <c r="AC3390" s="70">
        <v>37</v>
      </c>
      <c r="AD3390" s="78">
        <v>46939</v>
      </c>
      <c r="AE3390" s="115">
        <v>500</v>
      </c>
      <c r="AF3390" s="115"/>
      <c r="AL3390" s="76"/>
      <c r="AM3390" s="76"/>
      <c r="AN3390" s="76"/>
      <c r="AO3390" s="76"/>
      <c r="AP3390" s="76"/>
      <c r="AQ3390" s="76"/>
      <c r="AR3390" s="76"/>
      <c r="AS3390" s="76"/>
      <c r="AT3390" s="76"/>
      <c r="AU3390" s="76"/>
      <c r="AV3390" s="76"/>
      <c r="BA3390" s="76"/>
      <c r="BB3390" s="76"/>
      <c r="CS3390" s="58">
        <f>+AL3390+AT3390</f>
        <v>0</v>
      </c>
      <c r="CT3390" s="76">
        <f>+BA3390+BG3390+BM3390+BS3390+BY3390+CE3390+CK3390+CQ3390</f>
        <v>0</v>
      </c>
      <c r="CU3390" s="76">
        <f>+CS3390-CT3390</f>
        <v>0</v>
      </c>
      <c r="CV3390" s="81">
        <f>+AE3390-AL3390-AT3390</f>
        <v>500</v>
      </c>
    </row>
    <row r="3391" spans="1:100" s="70" customFormat="1">
      <c r="A3391" s="70" t="s">
        <v>979</v>
      </c>
      <c r="B3391" s="71">
        <v>36</v>
      </c>
      <c r="C3391" s="72" t="s">
        <v>402</v>
      </c>
      <c r="D3391" s="72" t="s">
        <v>403</v>
      </c>
      <c r="E3391" s="71"/>
      <c r="F3391" s="71"/>
      <c r="G3391" s="71" t="s">
        <v>257</v>
      </c>
      <c r="H3391" s="71">
        <v>7</v>
      </c>
      <c r="I3391" s="73">
        <v>120</v>
      </c>
      <c r="J3391" s="73">
        <v>66666</v>
      </c>
      <c r="K3391" s="72">
        <v>0</v>
      </c>
      <c r="L3391" s="72" t="s">
        <v>404</v>
      </c>
      <c r="M3391" s="92" t="s">
        <v>14</v>
      </c>
      <c r="N3391" s="70">
        <v>72787212</v>
      </c>
      <c r="O3391" s="70" t="s">
        <v>980</v>
      </c>
      <c r="Q3391" s="89"/>
      <c r="S3391" s="70" t="s">
        <v>465</v>
      </c>
      <c r="T3391" s="88" t="s">
        <v>257</v>
      </c>
      <c r="U3391" s="88">
        <v>7</v>
      </c>
      <c r="V3391" s="87">
        <v>120</v>
      </c>
      <c r="W3391" s="87" t="s">
        <v>1017</v>
      </c>
      <c r="X3391" s="78">
        <v>45785</v>
      </c>
      <c r="Y3391" s="78">
        <v>45789</v>
      </c>
      <c r="Z3391" s="69" t="s">
        <v>1080</v>
      </c>
      <c r="AA3391" s="319">
        <v>39224</v>
      </c>
      <c r="AB3391" s="70">
        <v>48</v>
      </c>
      <c r="AC3391" s="70">
        <v>38</v>
      </c>
      <c r="AD3391" s="78">
        <v>46970</v>
      </c>
      <c r="AE3391" s="115">
        <v>500</v>
      </c>
      <c r="AF3391" s="115"/>
      <c r="AL3391" s="76"/>
      <c r="AM3391" s="76"/>
      <c r="AN3391" s="76"/>
      <c r="AO3391" s="76"/>
      <c r="AP3391" s="76"/>
      <c r="AQ3391" s="76"/>
      <c r="AR3391" s="76"/>
      <c r="AS3391" s="76"/>
      <c r="AT3391" s="76"/>
      <c r="AU3391" s="76"/>
      <c r="AV3391" s="76"/>
      <c r="BA3391" s="76"/>
      <c r="BB3391" s="76"/>
      <c r="CS3391" s="58">
        <f>+AL3391+AT3391</f>
        <v>0</v>
      </c>
      <c r="CT3391" s="76">
        <f>+BA3391+BG3391+BM3391+BS3391+BY3391+CE3391+CK3391+CQ3391</f>
        <v>0</v>
      </c>
      <c r="CU3391" s="76">
        <f>+CS3391-CT3391</f>
        <v>0</v>
      </c>
      <c r="CV3391" s="81">
        <f>+AE3391-AL3391-AT3391</f>
        <v>500</v>
      </c>
    </row>
    <row r="3392" spans="1:100" s="70" customFormat="1">
      <c r="A3392" s="70" t="s">
        <v>979</v>
      </c>
      <c r="B3392" s="71">
        <v>36</v>
      </c>
      <c r="C3392" s="72" t="s">
        <v>402</v>
      </c>
      <c r="D3392" s="72" t="s">
        <v>403</v>
      </c>
      <c r="E3392" s="71"/>
      <c r="F3392" s="71"/>
      <c r="G3392" s="71" t="s">
        <v>257</v>
      </c>
      <c r="H3392" s="71">
        <v>7</v>
      </c>
      <c r="I3392" s="73">
        <v>120</v>
      </c>
      <c r="J3392" s="73">
        <v>66666</v>
      </c>
      <c r="K3392" s="72">
        <v>0</v>
      </c>
      <c r="L3392" s="72" t="s">
        <v>404</v>
      </c>
      <c r="M3392" s="92" t="s">
        <v>14</v>
      </c>
      <c r="N3392" s="70">
        <v>72787212</v>
      </c>
      <c r="O3392" s="70" t="s">
        <v>980</v>
      </c>
      <c r="Q3392" s="89"/>
      <c r="S3392" s="70" t="s">
        <v>465</v>
      </c>
      <c r="T3392" s="88" t="s">
        <v>257</v>
      </c>
      <c r="U3392" s="88">
        <v>7</v>
      </c>
      <c r="V3392" s="87">
        <v>120</v>
      </c>
      <c r="W3392" s="87" t="s">
        <v>1017</v>
      </c>
      <c r="X3392" s="78">
        <v>45785</v>
      </c>
      <c r="Y3392" s="78">
        <v>45789</v>
      </c>
      <c r="Z3392" s="69" t="s">
        <v>1080</v>
      </c>
      <c r="AA3392" s="319">
        <v>39224</v>
      </c>
      <c r="AB3392" s="70">
        <v>48</v>
      </c>
      <c r="AC3392" s="70">
        <v>39</v>
      </c>
      <c r="AD3392" s="78">
        <v>47001</v>
      </c>
      <c r="AE3392" s="115">
        <v>500</v>
      </c>
      <c r="AF3392" s="115"/>
      <c r="AL3392" s="76"/>
      <c r="AM3392" s="76"/>
      <c r="AN3392" s="76"/>
      <c r="AO3392" s="76"/>
      <c r="AP3392" s="76"/>
      <c r="AQ3392" s="76"/>
      <c r="AR3392" s="76"/>
      <c r="AS3392" s="76"/>
      <c r="AT3392" s="76"/>
      <c r="AU3392" s="76"/>
      <c r="AV3392" s="76"/>
      <c r="BA3392" s="76"/>
      <c r="BB3392" s="76"/>
      <c r="CS3392" s="58">
        <f>+AL3392+AT3392</f>
        <v>0</v>
      </c>
      <c r="CT3392" s="76">
        <f>+BA3392+BG3392+BM3392+BS3392+BY3392+CE3392+CK3392+CQ3392</f>
        <v>0</v>
      </c>
      <c r="CU3392" s="76">
        <f>+CS3392-CT3392</f>
        <v>0</v>
      </c>
      <c r="CV3392" s="81">
        <f>+AE3392-AL3392-AT3392</f>
        <v>500</v>
      </c>
    </row>
    <row r="3393" spans="1:100" s="70" customFormat="1">
      <c r="A3393" s="70" t="s">
        <v>979</v>
      </c>
      <c r="B3393" s="71">
        <v>36</v>
      </c>
      <c r="C3393" s="72" t="s">
        <v>402</v>
      </c>
      <c r="D3393" s="72" t="s">
        <v>403</v>
      </c>
      <c r="E3393" s="71"/>
      <c r="F3393" s="71"/>
      <c r="G3393" s="71" t="s">
        <v>257</v>
      </c>
      <c r="H3393" s="71">
        <v>7</v>
      </c>
      <c r="I3393" s="73">
        <v>120</v>
      </c>
      <c r="J3393" s="73">
        <v>66666</v>
      </c>
      <c r="K3393" s="72">
        <v>0</v>
      </c>
      <c r="L3393" s="72" t="s">
        <v>404</v>
      </c>
      <c r="M3393" s="92" t="s">
        <v>14</v>
      </c>
      <c r="N3393" s="70">
        <v>72787212</v>
      </c>
      <c r="O3393" s="70" t="s">
        <v>980</v>
      </c>
      <c r="Q3393" s="89"/>
      <c r="S3393" s="70" t="s">
        <v>465</v>
      </c>
      <c r="T3393" s="88" t="s">
        <v>257</v>
      </c>
      <c r="U3393" s="88">
        <v>7</v>
      </c>
      <c r="V3393" s="87">
        <v>120</v>
      </c>
      <c r="W3393" s="87" t="s">
        <v>1017</v>
      </c>
      <c r="X3393" s="78">
        <v>45785</v>
      </c>
      <c r="Y3393" s="78">
        <v>45789</v>
      </c>
      <c r="Z3393" s="69" t="s">
        <v>1080</v>
      </c>
      <c r="AA3393" s="319">
        <v>39224</v>
      </c>
      <c r="AB3393" s="70">
        <v>48</v>
      </c>
      <c r="AC3393" s="70">
        <v>40</v>
      </c>
      <c r="AD3393" s="78">
        <v>47031</v>
      </c>
      <c r="AE3393" s="115">
        <v>500</v>
      </c>
      <c r="AF3393" s="115"/>
      <c r="AL3393" s="76"/>
      <c r="AM3393" s="76"/>
      <c r="AN3393" s="76"/>
      <c r="AO3393" s="76"/>
      <c r="AP3393" s="76"/>
      <c r="AQ3393" s="76"/>
      <c r="AR3393" s="76"/>
      <c r="AS3393" s="76"/>
      <c r="AT3393" s="76"/>
      <c r="AU3393" s="76"/>
      <c r="AV3393" s="76"/>
      <c r="BA3393" s="76"/>
      <c r="BB3393" s="76"/>
      <c r="CS3393" s="58">
        <f>+AL3393+AT3393</f>
        <v>0</v>
      </c>
      <c r="CT3393" s="76">
        <f>+BA3393+BG3393+BM3393+BS3393+BY3393+CE3393+CK3393+CQ3393</f>
        <v>0</v>
      </c>
      <c r="CU3393" s="76">
        <f>+CS3393-CT3393</f>
        <v>0</v>
      </c>
      <c r="CV3393" s="81">
        <f>+AE3393-AL3393-AT3393</f>
        <v>500</v>
      </c>
    </row>
    <row r="3394" spans="1:100" s="70" customFormat="1">
      <c r="A3394" s="70" t="s">
        <v>979</v>
      </c>
      <c r="B3394" s="71">
        <v>36</v>
      </c>
      <c r="C3394" s="72" t="s">
        <v>402</v>
      </c>
      <c r="D3394" s="72" t="s">
        <v>403</v>
      </c>
      <c r="E3394" s="71"/>
      <c r="F3394" s="71"/>
      <c r="G3394" s="71" t="s">
        <v>257</v>
      </c>
      <c r="H3394" s="71">
        <v>7</v>
      </c>
      <c r="I3394" s="73">
        <v>120</v>
      </c>
      <c r="J3394" s="73">
        <v>66666</v>
      </c>
      <c r="K3394" s="72">
        <v>0</v>
      </c>
      <c r="L3394" s="72" t="s">
        <v>404</v>
      </c>
      <c r="M3394" s="92" t="s">
        <v>14</v>
      </c>
      <c r="N3394" s="70">
        <v>72787212</v>
      </c>
      <c r="O3394" s="70" t="s">
        <v>980</v>
      </c>
      <c r="Q3394" s="89"/>
      <c r="S3394" s="70" t="s">
        <v>465</v>
      </c>
      <c r="T3394" s="88" t="s">
        <v>257</v>
      </c>
      <c r="U3394" s="88">
        <v>7</v>
      </c>
      <c r="V3394" s="87">
        <v>120</v>
      </c>
      <c r="W3394" s="87" t="s">
        <v>1017</v>
      </c>
      <c r="X3394" s="78">
        <v>45785</v>
      </c>
      <c r="Y3394" s="78">
        <v>45789</v>
      </c>
      <c r="Z3394" s="69" t="s">
        <v>1080</v>
      </c>
      <c r="AA3394" s="319">
        <v>39224</v>
      </c>
      <c r="AB3394" s="70">
        <v>48</v>
      </c>
      <c r="AC3394" s="70">
        <v>41</v>
      </c>
      <c r="AD3394" s="78">
        <v>47062</v>
      </c>
      <c r="AE3394" s="115">
        <v>500</v>
      </c>
      <c r="AF3394" s="115"/>
      <c r="AL3394" s="76"/>
      <c r="AM3394" s="76"/>
      <c r="AN3394" s="76"/>
      <c r="AO3394" s="76"/>
      <c r="AP3394" s="76"/>
      <c r="AQ3394" s="76"/>
      <c r="AR3394" s="76"/>
      <c r="AS3394" s="76"/>
      <c r="AT3394" s="76"/>
      <c r="AU3394" s="76"/>
      <c r="AV3394" s="76"/>
      <c r="BA3394" s="76"/>
      <c r="BB3394" s="76"/>
      <c r="CS3394" s="58">
        <f>+AL3394+AT3394</f>
        <v>0</v>
      </c>
      <c r="CT3394" s="76">
        <f>+BA3394+BG3394+BM3394+BS3394+BY3394+CE3394+CK3394+CQ3394</f>
        <v>0</v>
      </c>
      <c r="CU3394" s="76">
        <f>+CS3394-CT3394</f>
        <v>0</v>
      </c>
      <c r="CV3394" s="81">
        <f>+AE3394-AL3394-AT3394</f>
        <v>500</v>
      </c>
    </row>
    <row r="3395" spans="1:100" s="70" customFormat="1">
      <c r="A3395" s="70" t="s">
        <v>979</v>
      </c>
      <c r="B3395" s="71">
        <v>36</v>
      </c>
      <c r="C3395" s="72" t="s">
        <v>402</v>
      </c>
      <c r="D3395" s="72" t="s">
        <v>403</v>
      </c>
      <c r="E3395" s="71"/>
      <c r="F3395" s="71"/>
      <c r="G3395" s="71" t="s">
        <v>257</v>
      </c>
      <c r="H3395" s="71">
        <v>7</v>
      </c>
      <c r="I3395" s="73">
        <v>120</v>
      </c>
      <c r="J3395" s="73">
        <v>66666</v>
      </c>
      <c r="K3395" s="72">
        <v>0</v>
      </c>
      <c r="L3395" s="72" t="s">
        <v>404</v>
      </c>
      <c r="M3395" s="92" t="s">
        <v>14</v>
      </c>
      <c r="N3395" s="70">
        <v>72787212</v>
      </c>
      <c r="O3395" s="70" t="s">
        <v>980</v>
      </c>
      <c r="Q3395" s="89"/>
      <c r="S3395" s="70" t="s">
        <v>465</v>
      </c>
      <c r="T3395" s="88" t="s">
        <v>257</v>
      </c>
      <c r="U3395" s="88">
        <v>7</v>
      </c>
      <c r="V3395" s="87">
        <v>120</v>
      </c>
      <c r="W3395" s="87" t="s">
        <v>1017</v>
      </c>
      <c r="X3395" s="78">
        <v>45785</v>
      </c>
      <c r="Y3395" s="78">
        <v>45789</v>
      </c>
      <c r="Z3395" s="69" t="s">
        <v>1080</v>
      </c>
      <c r="AA3395" s="319">
        <v>39224</v>
      </c>
      <c r="AB3395" s="70">
        <v>48</v>
      </c>
      <c r="AC3395" s="70">
        <v>42</v>
      </c>
      <c r="AD3395" s="78">
        <v>47092</v>
      </c>
      <c r="AE3395" s="115">
        <v>500</v>
      </c>
      <c r="AF3395" s="115"/>
      <c r="AL3395" s="76"/>
      <c r="AM3395" s="76"/>
      <c r="AN3395" s="76"/>
      <c r="AO3395" s="76"/>
      <c r="AP3395" s="76"/>
      <c r="AQ3395" s="76"/>
      <c r="AR3395" s="76"/>
      <c r="AS3395" s="76"/>
      <c r="AT3395" s="76"/>
      <c r="AU3395" s="76"/>
      <c r="AV3395" s="76"/>
      <c r="BA3395" s="76"/>
      <c r="BB3395" s="76"/>
      <c r="CS3395" s="58">
        <f>+AL3395+AT3395</f>
        <v>0</v>
      </c>
      <c r="CT3395" s="76">
        <f>+BA3395+BG3395+BM3395+BS3395+BY3395+CE3395+CK3395+CQ3395</f>
        <v>0</v>
      </c>
      <c r="CU3395" s="76">
        <f>+CS3395-CT3395</f>
        <v>0</v>
      </c>
      <c r="CV3395" s="81">
        <f>+AE3395-AL3395-AT3395</f>
        <v>500</v>
      </c>
    </row>
    <row r="3396" spans="1:100" s="70" customFormat="1">
      <c r="A3396" s="70" t="s">
        <v>979</v>
      </c>
      <c r="B3396" s="71">
        <v>36</v>
      </c>
      <c r="C3396" s="72" t="s">
        <v>402</v>
      </c>
      <c r="D3396" s="72" t="s">
        <v>403</v>
      </c>
      <c r="E3396" s="71"/>
      <c r="F3396" s="71"/>
      <c r="G3396" s="71" t="s">
        <v>257</v>
      </c>
      <c r="H3396" s="71">
        <v>7</v>
      </c>
      <c r="I3396" s="73">
        <v>120</v>
      </c>
      <c r="J3396" s="73">
        <v>66666</v>
      </c>
      <c r="K3396" s="72">
        <v>0</v>
      </c>
      <c r="L3396" s="72" t="s">
        <v>404</v>
      </c>
      <c r="M3396" s="92" t="s">
        <v>14</v>
      </c>
      <c r="N3396" s="70">
        <v>72787212</v>
      </c>
      <c r="O3396" s="70" t="s">
        <v>980</v>
      </c>
      <c r="Q3396" s="89"/>
      <c r="S3396" s="70" t="s">
        <v>465</v>
      </c>
      <c r="T3396" s="88" t="s">
        <v>257</v>
      </c>
      <c r="U3396" s="88">
        <v>7</v>
      </c>
      <c r="V3396" s="87">
        <v>120</v>
      </c>
      <c r="W3396" s="87" t="s">
        <v>1017</v>
      </c>
      <c r="X3396" s="78">
        <v>45785</v>
      </c>
      <c r="Y3396" s="78">
        <v>45789</v>
      </c>
      <c r="Z3396" s="69" t="s">
        <v>1080</v>
      </c>
      <c r="AA3396" s="319">
        <v>39224</v>
      </c>
      <c r="AB3396" s="70">
        <v>48</v>
      </c>
      <c r="AC3396" s="70">
        <v>43</v>
      </c>
      <c r="AD3396" s="78">
        <v>47123</v>
      </c>
      <c r="AE3396" s="115">
        <v>500</v>
      </c>
      <c r="AF3396" s="115"/>
      <c r="AL3396" s="76"/>
      <c r="AM3396" s="76"/>
      <c r="AN3396" s="76"/>
      <c r="AO3396" s="76"/>
      <c r="AP3396" s="76"/>
      <c r="AQ3396" s="76"/>
      <c r="AR3396" s="76"/>
      <c r="AS3396" s="76"/>
      <c r="AT3396" s="76"/>
      <c r="AU3396" s="76"/>
      <c r="AV3396" s="76"/>
      <c r="BA3396" s="76"/>
      <c r="BB3396" s="76"/>
      <c r="CS3396" s="58">
        <f>+AL3396+AT3396</f>
        <v>0</v>
      </c>
      <c r="CT3396" s="76">
        <f>+BA3396+BG3396+BM3396+BS3396+BY3396+CE3396+CK3396+CQ3396</f>
        <v>0</v>
      </c>
      <c r="CU3396" s="76">
        <f>+CS3396-CT3396</f>
        <v>0</v>
      </c>
      <c r="CV3396" s="81">
        <f>+AE3396-AL3396-AT3396</f>
        <v>500</v>
      </c>
    </row>
    <row r="3397" spans="1:100" s="70" customFormat="1">
      <c r="A3397" s="70" t="s">
        <v>979</v>
      </c>
      <c r="B3397" s="71">
        <v>36</v>
      </c>
      <c r="C3397" s="72" t="s">
        <v>402</v>
      </c>
      <c r="D3397" s="72" t="s">
        <v>403</v>
      </c>
      <c r="E3397" s="71"/>
      <c r="F3397" s="71"/>
      <c r="G3397" s="71" t="s">
        <v>257</v>
      </c>
      <c r="H3397" s="71">
        <v>7</v>
      </c>
      <c r="I3397" s="73">
        <v>120</v>
      </c>
      <c r="J3397" s="73">
        <v>66666</v>
      </c>
      <c r="K3397" s="72">
        <v>0</v>
      </c>
      <c r="L3397" s="72" t="s">
        <v>404</v>
      </c>
      <c r="M3397" s="92" t="s">
        <v>14</v>
      </c>
      <c r="N3397" s="70">
        <v>72787212</v>
      </c>
      <c r="O3397" s="70" t="s">
        <v>980</v>
      </c>
      <c r="Q3397" s="89"/>
      <c r="S3397" s="70" t="s">
        <v>465</v>
      </c>
      <c r="T3397" s="88" t="s">
        <v>257</v>
      </c>
      <c r="U3397" s="88">
        <v>7</v>
      </c>
      <c r="V3397" s="87">
        <v>120</v>
      </c>
      <c r="W3397" s="87" t="s">
        <v>1017</v>
      </c>
      <c r="X3397" s="78">
        <v>45785</v>
      </c>
      <c r="Y3397" s="78">
        <v>45789</v>
      </c>
      <c r="Z3397" s="69" t="s">
        <v>1080</v>
      </c>
      <c r="AA3397" s="319">
        <v>39224</v>
      </c>
      <c r="AB3397" s="70">
        <v>48</v>
      </c>
      <c r="AC3397" s="70">
        <v>44</v>
      </c>
      <c r="AD3397" s="78">
        <v>47154</v>
      </c>
      <c r="AE3397" s="115">
        <v>500</v>
      </c>
      <c r="AF3397" s="115"/>
      <c r="AL3397" s="76"/>
      <c r="AM3397" s="76"/>
      <c r="AN3397" s="76"/>
      <c r="AO3397" s="76"/>
      <c r="AP3397" s="76"/>
      <c r="AQ3397" s="76"/>
      <c r="AR3397" s="76"/>
      <c r="AS3397" s="76"/>
      <c r="AT3397" s="76"/>
      <c r="AU3397" s="76"/>
      <c r="AV3397" s="76"/>
      <c r="BA3397" s="76"/>
      <c r="BB3397" s="76"/>
      <c r="CS3397" s="58">
        <f>+AL3397+AT3397</f>
        <v>0</v>
      </c>
      <c r="CT3397" s="76">
        <f>+BA3397+BG3397+BM3397+BS3397+BY3397+CE3397+CK3397+CQ3397</f>
        <v>0</v>
      </c>
      <c r="CU3397" s="76">
        <f>+CS3397-CT3397</f>
        <v>0</v>
      </c>
      <c r="CV3397" s="81">
        <f>+AE3397-AL3397-AT3397</f>
        <v>500</v>
      </c>
    </row>
    <row r="3398" spans="1:100" s="70" customFormat="1">
      <c r="A3398" s="70" t="s">
        <v>979</v>
      </c>
      <c r="B3398" s="71">
        <v>36</v>
      </c>
      <c r="C3398" s="72" t="s">
        <v>402</v>
      </c>
      <c r="D3398" s="72" t="s">
        <v>403</v>
      </c>
      <c r="E3398" s="71"/>
      <c r="F3398" s="71"/>
      <c r="G3398" s="71" t="s">
        <v>257</v>
      </c>
      <c r="H3398" s="71">
        <v>7</v>
      </c>
      <c r="I3398" s="73">
        <v>120</v>
      </c>
      <c r="J3398" s="73">
        <v>66666</v>
      </c>
      <c r="K3398" s="72">
        <v>0</v>
      </c>
      <c r="L3398" s="72" t="s">
        <v>404</v>
      </c>
      <c r="M3398" s="92" t="s">
        <v>14</v>
      </c>
      <c r="N3398" s="70">
        <v>72787212</v>
      </c>
      <c r="O3398" s="70" t="s">
        <v>980</v>
      </c>
      <c r="Q3398" s="89"/>
      <c r="S3398" s="70" t="s">
        <v>465</v>
      </c>
      <c r="T3398" s="88" t="s">
        <v>257</v>
      </c>
      <c r="U3398" s="88">
        <v>7</v>
      </c>
      <c r="V3398" s="87">
        <v>120</v>
      </c>
      <c r="W3398" s="87" t="s">
        <v>1017</v>
      </c>
      <c r="X3398" s="78">
        <v>45785</v>
      </c>
      <c r="Y3398" s="78">
        <v>45789</v>
      </c>
      <c r="Z3398" s="69" t="s">
        <v>1080</v>
      </c>
      <c r="AA3398" s="319">
        <v>39224</v>
      </c>
      <c r="AB3398" s="70">
        <v>48</v>
      </c>
      <c r="AC3398" s="70">
        <v>45</v>
      </c>
      <c r="AD3398" s="78">
        <v>47182</v>
      </c>
      <c r="AE3398" s="115">
        <v>500</v>
      </c>
      <c r="AF3398" s="115"/>
      <c r="AL3398" s="76"/>
      <c r="AM3398" s="76"/>
      <c r="AN3398" s="76"/>
      <c r="AO3398" s="76"/>
      <c r="AP3398" s="76"/>
      <c r="AQ3398" s="76"/>
      <c r="AR3398" s="76"/>
      <c r="AS3398" s="76"/>
      <c r="AT3398" s="76"/>
      <c r="AU3398" s="76"/>
      <c r="AV3398" s="76"/>
      <c r="BA3398" s="76"/>
      <c r="BB3398" s="76"/>
      <c r="CS3398" s="58">
        <f>+AL3398+AT3398</f>
        <v>0</v>
      </c>
      <c r="CT3398" s="76">
        <f>+BA3398+BG3398+BM3398+BS3398+BY3398+CE3398+CK3398+CQ3398</f>
        <v>0</v>
      </c>
      <c r="CU3398" s="76">
        <f>+CS3398-CT3398</f>
        <v>0</v>
      </c>
      <c r="CV3398" s="81">
        <f>+AE3398-AL3398-AT3398</f>
        <v>500</v>
      </c>
    </row>
    <row r="3399" spans="1:100" s="70" customFormat="1">
      <c r="A3399" s="70" t="s">
        <v>979</v>
      </c>
      <c r="B3399" s="71">
        <v>36</v>
      </c>
      <c r="C3399" s="72" t="s">
        <v>402</v>
      </c>
      <c r="D3399" s="72" t="s">
        <v>403</v>
      </c>
      <c r="E3399" s="71"/>
      <c r="F3399" s="71"/>
      <c r="G3399" s="71" t="s">
        <v>257</v>
      </c>
      <c r="H3399" s="71">
        <v>7</v>
      </c>
      <c r="I3399" s="73">
        <v>120</v>
      </c>
      <c r="J3399" s="73">
        <v>66666</v>
      </c>
      <c r="K3399" s="72">
        <v>0</v>
      </c>
      <c r="L3399" s="72" t="s">
        <v>404</v>
      </c>
      <c r="M3399" s="92" t="s">
        <v>14</v>
      </c>
      <c r="N3399" s="70">
        <v>72787212</v>
      </c>
      <c r="O3399" s="70" t="s">
        <v>980</v>
      </c>
      <c r="Q3399" s="89"/>
      <c r="S3399" s="70" t="s">
        <v>465</v>
      </c>
      <c r="T3399" s="88" t="s">
        <v>257</v>
      </c>
      <c r="U3399" s="88">
        <v>7</v>
      </c>
      <c r="V3399" s="87">
        <v>120</v>
      </c>
      <c r="W3399" s="87" t="s">
        <v>1017</v>
      </c>
      <c r="X3399" s="78">
        <v>45785</v>
      </c>
      <c r="Y3399" s="78">
        <v>45789</v>
      </c>
      <c r="Z3399" s="69" t="s">
        <v>1080</v>
      </c>
      <c r="AA3399" s="319">
        <v>39224</v>
      </c>
      <c r="AB3399" s="70">
        <v>48</v>
      </c>
      <c r="AC3399" s="70">
        <v>46</v>
      </c>
      <c r="AD3399" s="78">
        <v>47213</v>
      </c>
      <c r="AE3399" s="115">
        <v>500</v>
      </c>
      <c r="AF3399" s="115"/>
      <c r="AL3399" s="76"/>
      <c r="AM3399" s="76"/>
      <c r="AN3399" s="76"/>
      <c r="AO3399" s="76"/>
      <c r="AP3399" s="76"/>
      <c r="AQ3399" s="76"/>
      <c r="AR3399" s="76"/>
      <c r="AS3399" s="76"/>
      <c r="AT3399" s="76"/>
      <c r="AU3399" s="76"/>
      <c r="AV3399" s="76"/>
      <c r="BA3399" s="76"/>
      <c r="BB3399" s="76"/>
      <c r="CS3399" s="58">
        <f>+AL3399+AT3399</f>
        <v>0</v>
      </c>
      <c r="CT3399" s="76">
        <f>+BA3399+BG3399+BM3399+BS3399+BY3399+CE3399+CK3399+CQ3399</f>
        <v>0</v>
      </c>
      <c r="CU3399" s="76">
        <f>+CS3399-CT3399</f>
        <v>0</v>
      </c>
      <c r="CV3399" s="81">
        <f>+AE3399-AL3399-AT3399</f>
        <v>500</v>
      </c>
    </row>
    <row r="3400" spans="1:100" s="70" customFormat="1">
      <c r="A3400" s="70" t="s">
        <v>979</v>
      </c>
      <c r="B3400" s="71">
        <v>36</v>
      </c>
      <c r="C3400" s="72" t="s">
        <v>402</v>
      </c>
      <c r="D3400" s="72" t="s">
        <v>403</v>
      </c>
      <c r="E3400" s="71"/>
      <c r="F3400" s="71"/>
      <c r="G3400" s="71" t="s">
        <v>257</v>
      </c>
      <c r="H3400" s="71">
        <v>7</v>
      </c>
      <c r="I3400" s="73">
        <v>120</v>
      </c>
      <c r="J3400" s="73">
        <v>66666</v>
      </c>
      <c r="K3400" s="72">
        <v>0</v>
      </c>
      <c r="L3400" s="72" t="s">
        <v>404</v>
      </c>
      <c r="M3400" s="92" t="s">
        <v>14</v>
      </c>
      <c r="N3400" s="70">
        <v>72787212</v>
      </c>
      <c r="O3400" s="70" t="s">
        <v>980</v>
      </c>
      <c r="Q3400" s="89"/>
      <c r="S3400" s="70" t="s">
        <v>465</v>
      </c>
      <c r="T3400" s="88" t="s">
        <v>257</v>
      </c>
      <c r="U3400" s="88">
        <v>7</v>
      </c>
      <c r="V3400" s="87">
        <v>120</v>
      </c>
      <c r="W3400" s="87" t="s">
        <v>1017</v>
      </c>
      <c r="X3400" s="78">
        <v>45785</v>
      </c>
      <c r="Y3400" s="78">
        <v>45789</v>
      </c>
      <c r="Z3400" s="69" t="s">
        <v>1080</v>
      </c>
      <c r="AA3400" s="319">
        <v>39224</v>
      </c>
      <c r="AB3400" s="70">
        <v>48</v>
      </c>
      <c r="AC3400" s="70">
        <v>47</v>
      </c>
      <c r="AD3400" s="78">
        <v>47243</v>
      </c>
      <c r="AE3400" s="115">
        <v>500</v>
      </c>
      <c r="AF3400" s="115"/>
      <c r="AL3400" s="76"/>
      <c r="AM3400" s="76"/>
      <c r="AN3400" s="76"/>
      <c r="AO3400" s="76"/>
      <c r="AP3400" s="76"/>
      <c r="AQ3400" s="76"/>
      <c r="AR3400" s="76"/>
      <c r="AS3400" s="76"/>
      <c r="AT3400" s="76"/>
      <c r="AU3400" s="76"/>
      <c r="AV3400" s="76"/>
      <c r="BA3400" s="76"/>
      <c r="BB3400" s="76"/>
      <c r="CS3400" s="58">
        <f>+AL3400+AT3400</f>
        <v>0</v>
      </c>
      <c r="CT3400" s="76">
        <f>+BA3400+BG3400+BM3400+BS3400+BY3400+CE3400+CK3400+CQ3400</f>
        <v>0</v>
      </c>
      <c r="CU3400" s="76">
        <f>+CS3400-CT3400</f>
        <v>0</v>
      </c>
      <c r="CV3400" s="81">
        <f>+AE3400-AL3400-AT3400</f>
        <v>500</v>
      </c>
    </row>
    <row r="3401" spans="1:100" s="70" customFormat="1">
      <c r="A3401" s="70" t="s">
        <v>979</v>
      </c>
      <c r="B3401" s="71">
        <v>36</v>
      </c>
      <c r="C3401" s="72" t="s">
        <v>402</v>
      </c>
      <c r="D3401" s="72" t="s">
        <v>403</v>
      </c>
      <c r="E3401" s="71"/>
      <c r="F3401" s="71"/>
      <c r="G3401" s="71" t="s">
        <v>257</v>
      </c>
      <c r="H3401" s="71">
        <v>7</v>
      </c>
      <c r="I3401" s="73">
        <v>120</v>
      </c>
      <c r="J3401" s="73">
        <v>66666</v>
      </c>
      <c r="K3401" s="72">
        <v>0</v>
      </c>
      <c r="L3401" s="72" t="s">
        <v>404</v>
      </c>
      <c r="M3401" s="92" t="s">
        <v>14</v>
      </c>
      <c r="N3401" s="70">
        <v>72787212</v>
      </c>
      <c r="O3401" s="70" t="s">
        <v>980</v>
      </c>
      <c r="Q3401" s="89"/>
      <c r="S3401" s="70" t="s">
        <v>465</v>
      </c>
      <c r="T3401" s="88" t="s">
        <v>257</v>
      </c>
      <c r="U3401" s="88">
        <v>7</v>
      </c>
      <c r="V3401" s="87">
        <v>120</v>
      </c>
      <c r="W3401" s="87" t="s">
        <v>1017</v>
      </c>
      <c r="X3401" s="78">
        <v>45785</v>
      </c>
      <c r="Y3401" s="78">
        <v>45789</v>
      </c>
      <c r="Z3401" s="69" t="s">
        <v>1080</v>
      </c>
      <c r="AA3401" s="319">
        <v>39224</v>
      </c>
      <c r="AB3401" s="70">
        <v>48</v>
      </c>
      <c r="AC3401" s="70">
        <v>48</v>
      </c>
      <c r="AD3401" s="78">
        <v>47274</v>
      </c>
      <c r="AE3401" s="115">
        <v>5724</v>
      </c>
      <c r="AF3401" s="115"/>
      <c r="AL3401" s="76"/>
      <c r="AM3401" s="76"/>
      <c r="AN3401" s="76"/>
      <c r="AO3401" s="76"/>
      <c r="AP3401" s="76"/>
      <c r="AQ3401" s="76"/>
      <c r="AR3401" s="76"/>
      <c r="AS3401" s="76"/>
      <c r="AT3401" s="76"/>
      <c r="AU3401" s="76"/>
      <c r="AV3401" s="76"/>
      <c r="BA3401" s="76"/>
      <c r="BB3401" s="76"/>
      <c r="CS3401" s="58">
        <f>+AL3401+AT3401</f>
        <v>0</v>
      </c>
      <c r="CT3401" s="76">
        <f>+BA3401+BG3401+BM3401+BS3401+BY3401+CE3401+CK3401+CQ3401</f>
        <v>0</v>
      </c>
      <c r="CU3401" s="76">
        <f>+CS3401-CT3401</f>
        <v>0</v>
      </c>
      <c r="CV3401" s="81">
        <f>+AE3401-AL3401-AT3401</f>
        <v>5724</v>
      </c>
    </row>
    <row r="3402" spans="1:100" s="70" customFormat="1">
      <c r="A3402" s="70" t="s">
        <v>988</v>
      </c>
      <c r="B3402" s="71">
        <v>131</v>
      </c>
      <c r="C3402" s="72" t="s">
        <v>402</v>
      </c>
      <c r="D3402" s="72" t="s">
        <v>403</v>
      </c>
      <c r="E3402" s="71"/>
      <c r="F3402" s="71"/>
      <c r="G3402" s="71" t="s">
        <v>273</v>
      </c>
      <c r="H3402" s="71">
        <v>1</v>
      </c>
      <c r="I3402" s="73">
        <v>138.85</v>
      </c>
      <c r="J3402" s="73">
        <v>62011</v>
      </c>
      <c r="K3402" s="72">
        <v>0</v>
      </c>
      <c r="L3402" s="72" t="s">
        <v>41</v>
      </c>
      <c r="M3402" s="92" t="s">
        <v>14</v>
      </c>
      <c r="N3402" s="70">
        <v>42540463</v>
      </c>
      <c r="O3402" s="70" t="s">
        <v>989</v>
      </c>
      <c r="Q3402" s="89"/>
      <c r="S3402" s="70" t="s">
        <v>465</v>
      </c>
      <c r="T3402" s="88" t="s">
        <v>273</v>
      </c>
      <c r="U3402" s="88">
        <v>1</v>
      </c>
      <c r="V3402" s="87">
        <v>138.85</v>
      </c>
      <c r="W3402" s="87" t="s">
        <v>1017</v>
      </c>
      <c r="X3402" s="78">
        <v>45822</v>
      </c>
      <c r="Y3402" s="78">
        <v>45822</v>
      </c>
      <c r="Z3402" s="69" t="s">
        <v>1080</v>
      </c>
      <c r="AA3402" s="319">
        <v>47000</v>
      </c>
      <c r="AB3402" s="70">
        <v>37</v>
      </c>
      <c r="AC3402" s="70">
        <v>0</v>
      </c>
      <c r="AD3402" s="78">
        <v>45809</v>
      </c>
      <c r="AE3402" s="115">
        <v>300</v>
      </c>
      <c r="AF3402" s="115"/>
      <c r="AG3402" s="70" t="s">
        <v>441</v>
      </c>
      <c r="AH3402" s="78">
        <v>45809</v>
      </c>
      <c r="AI3402" s="78"/>
      <c r="AJ3402" s="78"/>
      <c r="AK3402" s="70" t="s">
        <v>990</v>
      </c>
      <c r="AL3402" s="76">
        <v>300</v>
      </c>
      <c r="AM3402" s="76"/>
      <c r="AN3402" s="76" t="s">
        <v>1111</v>
      </c>
      <c r="AO3402" s="76"/>
      <c r="AP3402" s="76"/>
      <c r="AQ3402" s="76"/>
      <c r="AR3402" s="76"/>
      <c r="AS3402" s="76"/>
      <c r="AT3402" s="76"/>
      <c r="AU3402" s="76"/>
      <c r="AV3402" s="76"/>
      <c r="AW3402" s="103">
        <v>45810</v>
      </c>
      <c r="AX3402" s="97">
        <v>903820</v>
      </c>
      <c r="AY3402" s="97">
        <v>724</v>
      </c>
      <c r="AZ3402" s="97">
        <v>3.62</v>
      </c>
      <c r="BA3402" s="101">
        <f>+AY3402/AZ3402</f>
        <v>200</v>
      </c>
      <c r="BB3402" s="76"/>
      <c r="BC3402" s="103">
        <v>45807</v>
      </c>
      <c r="BD3402" s="102">
        <v>4042</v>
      </c>
      <c r="BE3402" s="97"/>
      <c r="BF3402" s="97"/>
      <c r="BG3402" s="101">
        <v>100</v>
      </c>
      <c r="BH3402" s="101"/>
      <c r="CS3402" s="58">
        <f>+AL3402+AT3402</f>
        <v>300</v>
      </c>
      <c r="CT3402" s="76">
        <f>+BA3402+BG3402+BM3402+BS3402+BY3402+CE3402+CK3402+CQ3402</f>
        <v>300</v>
      </c>
      <c r="CU3402" s="76">
        <f>+CS3402-CT3402</f>
        <v>0</v>
      </c>
      <c r="CV3402" s="81">
        <f>+AE3402-AL3402-AT3402</f>
        <v>0</v>
      </c>
    </row>
    <row r="3403" spans="1:100" s="70" customFormat="1">
      <c r="A3403" s="70" t="s">
        <v>988</v>
      </c>
      <c r="B3403" s="71">
        <v>131</v>
      </c>
      <c r="C3403" s="72" t="s">
        <v>402</v>
      </c>
      <c r="D3403" s="72" t="s">
        <v>403</v>
      </c>
      <c r="E3403" s="71"/>
      <c r="F3403" s="71"/>
      <c r="G3403" s="71" t="s">
        <v>273</v>
      </c>
      <c r="H3403" s="71">
        <v>1</v>
      </c>
      <c r="I3403" s="73">
        <v>138.85</v>
      </c>
      <c r="J3403" s="73">
        <v>62011</v>
      </c>
      <c r="K3403" s="72">
        <v>0</v>
      </c>
      <c r="L3403" s="72" t="s">
        <v>41</v>
      </c>
      <c r="M3403" s="92" t="s">
        <v>14</v>
      </c>
      <c r="N3403" s="70">
        <v>42540463</v>
      </c>
      <c r="O3403" s="70" t="s">
        <v>989</v>
      </c>
      <c r="Q3403" s="89"/>
      <c r="S3403" s="70" t="s">
        <v>465</v>
      </c>
      <c r="T3403" s="88" t="s">
        <v>273</v>
      </c>
      <c r="U3403" s="88">
        <v>1</v>
      </c>
      <c r="V3403" s="87">
        <v>138.85</v>
      </c>
      <c r="W3403" s="87" t="s">
        <v>1017</v>
      </c>
      <c r="X3403" s="78">
        <v>45822</v>
      </c>
      <c r="Y3403" s="78">
        <v>45822</v>
      </c>
      <c r="Z3403" s="69" t="s">
        <v>1080</v>
      </c>
      <c r="AA3403" s="319">
        <v>47000</v>
      </c>
      <c r="AB3403" s="70">
        <v>37</v>
      </c>
      <c r="AC3403" s="70">
        <v>0</v>
      </c>
      <c r="AD3403" s="78">
        <v>45821</v>
      </c>
      <c r="AE3403" s="115">
        <v>2700</v>
      </c>
      <c r="AF3403" s="115"/>
      <c r="AG3403" s="70" t="s">
        <v>441</v>
      </c>
      <c r="AH3403" s="78">
        <v>45821</v>
      </c>
      <c r="AI3403" s="78"/>
      <c r="AJ3403" s="78"/>
      <c r="AK3403" s="70" t="s">
        <v>991</v>
      </c>
      <c r="AL3403" s="76">
        <v>2700</v>
      </c>
      <c r="AM3403" s="76"/>
      <c r="AN3403" s="76" t="s">
        <v>1112</v>
      </c>
      <c r="AO3403" s="76"/>
      <c r="AP3403" s="76"/>
      <c r="AQ3403" s="76"/>
      <c r="AR3403" s="76"/>
      <c r="AS3403" s="76"/>
      <c r="AT3403" s="76"/>
      <c r="AU3403" s="76"/>
      <c r="AV3403" s="76"/>
      <c r="AW3403" s="103">
        <v>45821</v>
      </c>
      <c r="AX3403" s="97">
        <v>522635</v>
      </c>
      <c r="AY3403" s="162">
        <v>9768.6</v>
      </c>
      <c r="AZ3403" s="97">
        <v>3.6179999999999999</v>
      </c>
      <c r="BA3403" s="101">
        <f>+AY3403/AZ3403</f>
        <v>2700</v>
      </c>
      <c r="BB3403" s="76"/>
      <c r="CS3403" s="58">
        <f>+AL3403+AT3403</f>
        <v>2700</v>
      </c>
      <c r="CT3403" s="76">
        <f>+BA3403+BG3403+BM3403+BS3403+BY3403+CE3403+CK3403+CQ3403</f>
        <v>2700</v>
      </c>
      <c r="CU3403" s="76">
        <f>+CS3403-CT3403</f>
        <v>0</v>
      </c>
      <c r="CV3403" s="81">
        <f>+AE3403-AL3403-AT3403</f>
        <v>0</v>
      </c>
    </row>
    <row r="3404" spans="1:100" s="70" customFormat="1">
      <c r="A3404" s="70" t="s">
        <v>988</v>
      </c>
      <c r="B3404" s="71">
        <v>131</v>
      </c>
      <c r="C3404" s="72" t="s">
        <v>402</v>
      </c>
      <c r="D3404" s="72" t="s">
        <v>403</v>
      </c>
      <c r="E3404" s="71"/>
      <c r="F3404" s="71"/>
      <c r="G3404" s="71" t="s">
        <v>273</v>
      </c>
      <c r="H3404" s="71">
        <v>1</v>
      </c>
      <c r="I3404" s="73">
        <v>138.85</v>
      </c>
      <c r="J3404" s="73">
        <v>62011</v>
      </c>
      <c r="K3404" s="72">
        <v>0</v>
      </c>
      <c r="L3404" s="72" t="s">
        <v>41</v>
      </c>
      <c r="M3404" s="92" t="s">
        <v>14</v>
      </c>
      <c r="N3404" s="70">
        <v>42540463</v>
      </c>
      <c r="O3404" s="70" t="s">
        <v>989</v>
      </c>
      <c r="Q3404" s="89"/>
      <c r="S3404" s="70" t="s">
        <v>465</v>
      </c>
      <c r="T3404" s="88" t="s">
        <v>273</v>
      </c>
      <c r="U3404" s="88">
        <v>1</v>
      </c>
      <c r="V3404" s="87">
        <v>138.85</v>
      </c>
      <c r="W3404" s="87" t="s">
        <v>1017</v>
      </c>
      <c r="X3404" s="78">
        <v>45822</v>
      </c>
      <c r="Y3404" s="78">
        <v>45822</v>
      </c>
      <c r="Z3404" s="69" t="s">
        <v>1080</v>
      </c>
      <c r="AA3404" s="319">
        <v>47000</v>
      </c>
      <c r="AB3404" s="70">
        <v>37</v>
      </c>
      <c r="AC3404" s="70">
        <v>1</v>
      </c>
      <c r="AD3404" s="78">
        <v>45884</v>
      </c>
      <c r="AE3404" s="115">
        <v>500</v>
      </c>
      <c r="AF3404" s="115"/>
      <c r="AG3404" s="70" t="s">
        <v>441</v>
      </c>
      <c r="AH3404" s="78">
        <v>45880</v>
      </c>
      <c r="AI3404" s="78"/>
      <c r="AJ3404" s="78"/>
      <c r="AK3404" s="70" t="s">
        <v>1109</v>
      </c>
      <c r="AL3404" s="76">
        <v>500</v>
      </c>
      <c r="AM3404" s="76"/>
      <c r="AN3404" s="76" t="s">
        <v>1113</v>
      </c>
      <c r="AO3404" s="76"/>
      <c r="AP3404" s="76"/>
      <c r="AQ3404" s="76"/>
      <c r="AR3404" s="76"/>
      <c r="AS3404" s="76"/>
      <c r="AT3404" s="76"/>
      <c r="AU3404" s="76"/>
      <c r="AV3404" s="76"/>
      <c r="AW3404" s="103">
        <v>45880</v>
      </c>
      <c r="AX3404" s="97">
        <v>4548</v>
      </c>
      <c r="AY3404" s="97"/>
      <c r="AZ3404" s="97"/>
      <c r="BA3404" s="101">
        <v>500</v>
      </c>
      <c r="BB3404" s="76"/>
      <c r="CS3404" s="58">
        <f>+AL3404+AT3404</f>
        <v>500</v>
      </c>
      <c r="CT3404" s="76">
        <f>+BA3404+BG3404+BM3404+BS3404+BY3404+CE3404+CK3404+CQ3404</f>
        <v>500</v>
      </c>
      <c r="CU3404" s="76">
        <f>+CS3404-CT3404</f>
        <v>0</v>
      </c>
      <c r="CV3404" s="81">
        <f>+AE3404-AL3404-AT3404</f>
        <v>0</v>
      </c>
    </row>
    <row r="3405" spans="1:100" s="70" customFormat="1">
      <c r="A3405" s="70" t="s">
        <v>988</v>
      </c>
      <c r="B3405" s="71">
        <v>131</v>
      </c>
      <c r="C3405" s="72" t="s">
        <v>402</v>
      </c>
      <c r="D3405" s="72" t="s">
        <v>403</v>
      </c>
      <c r="E3405" s="71"/>
      <c r="F3405" s="71"/>
      <c r="G3405" s="71" t="s">
        <v>273</v>
      </c>
      <c r="H3405" s="71">
        <v>1</v>
      </c>
      <c r="I3405" s="73">
        <v>138.85</v>
      </c>
      <c r="J3405" s="73">
        <v>62011</v>
      </c>
      <c r="K3405" s="72">
        <v>0</v>
      </c>
      <c r="L3405" s="72" t="s">
        <v>41</v>
      </c>
      <c r="M3405" s="92" t="s">
        <v>14</v>
      </c>
      <c r="N3405" s="70">
        <v>42540463</v>
      </c>
      <c r="O3405" s="70" t="s">
        <v>989</v>
      </c>
      <c r="Q3405" s="89"/>
      <c r="S3405" s="70" t="s">
        <v>465</v>
      </c>
      <c r="T3405" s="88" t="s">
        <v>273</v>
      </c>
      <c r="U3405" s="88">
        <v>1</v>
      </c>
      <c r="V3405" s="87">
        <v>138.85</v>
      </c>
      <c r="W3405" s="87" t="s">
        <v>1017</v>
      </c>
      <c r="X3405" s="78">
        <v>45822</v>
      </c>
      <c r="Y3405" s="78">
        <v>45822</v>
      </c>
      <c r="Z3405" s="69" t="s">
        <v>1080</v>
      </c>
      <c r="AA3405" s="319">
        <v>47000</v>
      </c>
      <c r="AB3405" s="70">
        <v>37</v>
      </c>
      <c r="AC3405" s="70">
        <v>2</v>
      </c>
      <c r="AD3405" s="78">
        <v>45915</v>
      </c>
      <c r="AE3405" s="115">
        <v>500</v>
      </c>
      <c r="AF3405" s="115"/>
      <c r="AG3405" s="70" t="s">
        <v>441</v>
      </c>
      <c r="AH3405" s="78">
        <v>45905</v>
      </c>
      <c r="AI3405" s="78"/>
      <c r="AJ3405" s="78"/>
      <c r="AK3405" s="70" t="s">
        <v>1110</v>
      </c>
      <c r="AL3405" s="76">
        <v>500</v>
      </c>
      <c r="AM3405" s="76"/>
      <c r="AN3405" s="76" t="s">
        <v>1114</v>
      </c>
      <c r="AO3405" s="76"/>
      <c r="AP3405" s="76"/>
      <c r="AQ3405" s="76"/>
      <c r="AR3405" s="76"/>
      <c r="AS3405" s="76"/>
      <c r="AT3405" s="76"/>
      <c r="AU3405" s="76"/>
      <c r="AV3405" s="76"/>
      <c r="AW3405" s="103">
        <v>45905</v>
      </c>
      <c r="AX3405" s="97">
        <v>4674</v>
      </c>
      <c r="AY3405" s="97"/>
      <c r="AZ3405" s="97"/>
      <c r="BA3405" s="101">
        <v>500</v>
      </c>
      <c r="BB3405" s="76"/>
      <c r="CS3405" s="58">
        <f>+AL3405+AT3405</f>
        <v>500</v>
      </c>
      <c r="CT3405" s="76">
        <f>+BA3405+BG3405+BM3405+BS3405+BY3405+CE3405+CK3405+CQ3405</f>
        <v>500</v>
      </c>
      <c r="CU3405" s="76">
        <f>+CS3405-CT3405</f>
        <v>0</v>
      </c>
      <c r="CV3405" s="81">
        <f>+AE3405-AL3405-AT3405</f>
        <v>0</v>
      </c>
    </row>
    <row r="3406" spans="1:100" s="70" customFormat="1">
      <c r="A3406" s="70" t="s">
        <v>988</v>
      </c>
      <c r="B3406" s="71">
        <v>131</v>
      </c>
      <c r="C3406" s="72" t="s">
        <v>402</v>
      </c>
      <c r="D3406" s="72" t="s">
        <v>403</v>
      </c>
      <c r="E3406" s="71"/>
      <c r="F3406" s="71"/>
      <c r="G3406" s="71" t="s">
        <v>273</v>
      </c>
      <c r="H3406" s="71">
        <v>1</v>
      </c>
      <c r="I3406" s="73">
        <v>138.85</v>
      </c>
      <c r="J3406" s="73">
        <v>62011</v>
      </c>
      <c r="K3406" s="72">
        <v>0</v>
      </c>
      <c r="L3406" s="72" t="s">
        <v>41</v>
      </c>
      <c r="M3406" s="92" t="s">
        <v>14</v>
      </c>
      <c r="N3406" s="70">
        <v>42540463</v>
      </c>
      <c r="O3406" s="70" t="s">
        <v>989</v>
      </c>
      <c r="Q3406" s="89"/>
      <c r="S3406" s="70" t="s">
        <v>465</v>
      </c>
      <c r="T3406" s="88" t="s">
        <v>273</v>
      </c>
      <c r="U3406" s="88">
        <v>1</v>
      </c>
      <c r="V3406" s="87">
        <v>138.85</v>
      </c>
      <c r="W3406" s="87" t="s">
        <v>1017</v>
      </c>
      <c r="X3406" s="78">
        <v>45822</v>
      </c>
      <c r="Y3406" s="78">
        <v>45822</v>
      </c>
      <c r="Z3406" s="69" t="s">
        <v>1080</v>
      </c>
      <c r="AA3406" s="319">
        <v>47000</v>
      </c>
      <c r="AB3406" s="70">
        <v>37</v>
      </c>
      <c r="AC3406" s="70">
        <v>3</v>
      </c>
      <c r="AD3406" s="78">
        <v>45945</v>
      </c>
      <c r="AE3406" s="115">
        <v>500</v>
      </c>
      <c r="AF3406" s="115"/>
      <c r="AL3406" s="76"/>
      <c r="AM3406" s="76"/>
      <c r="AN3406" s="76"/>
      <c r="AO3406" s="76"/>
      <c r="AP3406" s="76"/>
      <c r="AQ3406" s="76"/>
      <c r="AR3406" s="76"/>
      <c r="AS3406" s="76"/>
      <c r="AT3406" s="76"/>
      <c r="AU3406" s="76"/>
      <c r="AV3406" s="76"/>
      <c r="BA3406" s="76"/>
      <c r="BB3406" s="76"/>
      <c r="CS3406" s="58">
        <f>+AL3406+AT3406</f>
        <v>0</v>
      </c>
      <c r="CT3406" s="76">
        <f>+BA3406+BG3406+BM3406+BS3406+BY3406+CE3406+CK3406+CQ3406</f>
        <v>0</v>
      </c>
      <c r="CU3406" s="76">
        <f>+CS3406-CT3406</f>
        <v>0</v>
      </c>
      <c r="CV3406" s="81">
        <f>+AE3406-AL3406-AT3406</f>
        <v>500</v>
      </c>
    </row>
    <row r="3407" spans="1:100" s="70" customFormat="1">
      <c r="A3407" s="70" t="s">
        <v>988</v>
      </c>
      <c r="B3407" s="71">
        <v>131</v>
      </c>
      <c r="C3407" s="72" t="s">
        <v>402</v>
      </c>
      <c r="D3407" s="72" t="s">
        <v>403</v>
      </c>
      <c r="E3407" s="71"/>
      <c r="F3407" s="71"/>
      <c r="G3407" s="71" t="s">
        <v>273</v>
      </c>
      <c r="H3407" s="71">
        <v>1</v>
      </c>
      <c r="I3407" s="73">
        <v>138.85</v>
      </c>
      <c r="J3407" s="73">
        <v>62011</v>
      </c>
      <c r="K3407" s="72">
        <v>0</v>
      </c>
      <c r="L3407" s="72" t="s">
        <v>41</v>
      </c>
      <c r="M3407" s="92" t="s">
        <v>14</v>
      </c>
      <c r="N3407" s="70">
        <v>42540463</v>
      </c>
      <c r="O3407" s="70" t="s">
        <v>989</v>
      </c>
      <c r="Q3407" s="89"/>
      <c r="S3407" s="70" t="s">
        <v>465</v>
      </c>
      <c r="T3407" s="88" t="s">
        <v>273</v>
      </c>
      <c r="U3407" s="88">
        <v>1</v>
      </c>
      <c r="V3407" s="87">
        <v>138.85</v>
      </c>
      <c r="W3407" s="87" t="s">
        <v>1017</v>
      </c>
      <c r="X3407" s="78">
        <v>45822</v>
      </c>
      <c r="Y3407" s="78">
        <v>45822</v>
      </c>
      <c r="Z3407" s="69" t="s">
        <v>1080</v>
      </c>
      <c r="AA3407" s="319">
        <v>47000</v>
      </c>
      <c r="AB3407" s="70">
        <v>37</v>
      </c>
      <c r="AC3407" s="70">
        <v>4</v>
      </c>
      <c r="AD3407" s="78">
        <v>45976</v>
      </c>
      <c r="AE3407" s="115">
        <v>500</v>
      </c>
      <c r="AF3407" s="115"/>
      <c r="AL3407" s="76"/>
      <c r="AM3407" s="76"/>
      <c r="AN3407" s="76"/>
      <c r="AO3407" s="76"/>
      <c r="AP3407" s="76"/>
      <c r="AQ3407" s="76"/>
      <c r="AR3407" s="76"/>
      <c r="AS3407" s="76"/>
      <c r="AT3407" s="76"/>
      <c r="AU3407" s="76"/>
      <c r="AV3407" s="76"/>
      <c r="AW3407" s="78"/>
      <c r="BA3407" s="76"/>
      <c r="BB3407" s="76"/>
      <c r="CS3407" s="58">
        <f>+AL3407+AT3407</f>
        <v>0</v>
      </c>
      <c r="CT3407" s="76">
        <f>+BA3407+BG3407+BM3407+BS3407+BY3407+CE3407+CK3407+CQ3407</f>
        <v>0</v>
      </c>
      <c r="CU3407" s="76">
        <f>+CS3407-CT3407</f>
        <v>0</v>
      </c>
      <c r="CV3407" s="81">
        <f>+AE3407-AL3407-AT3407</f>
        <v>500</v>
      </c>
    </row>
    <row r="3408" spans="1:100" s="70" customFormat="1">
      <c r="A3408" s="70" t="s">
        <v>988</v>
      </c>
      <c r="B3408" s="71">
        <v>131</v>
      </c>
      <c r="C3408" s="72" t="s">
        <v>402</v>
      </c>
      <c r="D3408" s="72" t="s">
        <v>403</v>
      </c>
      <c r="E3408" s="71"/>
      <c r="F3408" s="71"/>
      <c r="G3408" s="71" t="s">
        <v>273</v>
      </c>
      <c r="H3408" s="71">
        <v>1</v>
      </c>
      <c r="I3408" s="73">
        <v>138.85</v>
      </c>
      <c r="J3408" s="73">
        <v>62011</v>
      </c>
      <c r="K3408" s="72">
        <v>0</v>
      </c>
      <c r="L3408" s="72" t="s">
        <v>41</v>
      </c>
      <c r="M3408" s="92" t="s">
        <v>14</v>
      </c>
      <c r="N3408" s="70">
        <v>42540463</v>
      </c>
      <c r="O3408" s="70" t="s">
        <v>989</v>
      </c>
      <c r="Q3408" s="89"/>
      <c r="S3408" s="70" t="s">
        <v>465</v>
      </c>
      <c r="T3408" s="88" t="s">
        <v>273</v>
      </c>
      <c r="U3408" s="88">
        <v>1</v>
      </c>
      <c r="V3408" s="87">
        <v>138.85</v>
      </c>
      <c r="W3408" s="87" t="s">
        <v>1017</v>
      </c>
      <c r="X3408" s="78">
        <v>45822</v>
      </c>
      <c r="Y3408" s="78">
        <v>45822</v>
      </c>
      <c r="Z3408" s="69" t="s">
        <v>1080</v>
      </c>
      <c r="AA3408" s="319">
        <v>47000</v>
      </c>
      <c r="AB3408" s="70">
        <v>37</v>
      </c>
      <c r="AC3408" s="70">
        <v>5</v>
      </c>
      <c r="AD3408" s="78">
        <v>46006</v>
      </c>
      <c r="AE3408" s="115">
        <v>500</v>
      </c>
      <c r="AF3408" s="115"/>
      <c r="AL3408" s="76"/>
      <c r="AM3408" s="76"/>
      <c r="AN3408" s="76"/>
      <c r="AO3408" s="76"/>
      <c r="AP3408" s="76"/>
      <c r="AQ3408" s="76"/>
      <c r="AR3408" s="76"/>
      <c r="AS3408" s="76"/>
      <c r="AT3408" s="76"/>
      <c r="AU3408" s="76"/>
      <c r="AV3408" s="76"/>
      <c r="AW3408" s="78"/>
      <c r="BA3408" s="76"/>
      <c r="BB3408" s="76"/>
      <c r="CS3408" s="58">
        <f>+AL3408+AT3408</f>
        <v>0</v>
      </c>
      <c r="CT3408" s="76">
        <f>+BA3408+BG3408+BM3408+BS3408+BY3408+CE3408+CK3408+CQ3408</f>
        <v>0</v>
      </c>
      <c r="CU3408" s="76">
        <f>+CS3408-CT3408</f>
        <v>0</v>
      </c>
      <c r="CV3408" s="81">
        <f>+AE3408-AL3408-AT3408</f>
        <v>500</v>
      </c>
    </row>
    <row r="3409" spans="1:100" s="70" customFormat="1">
      <c r="A3409" s="70" t="s">
        <v>988</v>
      </c>
      <c r="B3409" s="71">
        <v>131</v>
      </c>
      <c r="C3409" s="72" t="s">
        <v>402</v>
      </c>
      <c r="D3409" s="72" t="s">
        <v>403</v>
      </c>
      <c r="E3409" s="71"/>
      <c r="F3409" s="71"/>
      <c r="G3409" s="71" t="s">
        <v>273</v>
      </c>
      <c r="H3409" s="71">
        <v>1</v>
      </c>
      <c r="I3409" s="73">
        <v>138.85</v>
      </c>
      <c r="J3409" s="73">
        <v>62011</v>
      </c>
      <c r="K3409" s="72">
        <v>0</v>
      </c>
      <c r="L3409" s="72" t="s">
        <v>41</v>
      </c>
      <c r="M3409" s="92" t="s">
        <v>14</v>
      </c>
      <c r="N3409" s="70">
        <v>42540463</v>
      </c>
      <c r="O3409" s="70" t="s">
        <v>989</v>
      </c>
      <c r="Q3409" s="89"/>
      <c r="S3409" s="70" t="s">
        <v>465</v>
      </c>
      <c r="T3409" s="88" t="s">
        <v>273</v>
      </c>
      <c r="U3409" s="88">
        <v>1</v>
      </c>
      <c r="V3409" s="87">
        <v>138.85</v>
      </c>
      <c r="W3409" s="87" t="s">
        <v>1017</v>
      </c>
      <c r="X3409" s="78">
        <v>45822</v>
      </c>
      <c r="Y3409" s="78">
        <v>45822</v>
      </c>
      <c r="Z3409" s="69" t="s">
        <v>1080</v>
      </c>
      <c r="AA3409" s="319">
        <v>47000</v>
      </c>
      <c r="AB3409" s="70">
        <v>37</v>
      </c>
      <c r="AC3409" s="70">
        <v>6</v>
      </c>
      <c r="AD3409" s="78">
        <v>46037</v>
      </c>
      <c r="AE3409" s="115">
        <v>500</v>
      </c>
      <c r="AF3409" s="115"/>
      <c r="AL3409" s="76"/>
      <c r="AM3409" s="76"/>
      <c r="AN3409" s="76"/>
      <c r="AO3409" s="76"/>
      <c r="AP3409" s="76"/>
      <c r="AQ3409" s="76"/>
      <c r="AR3409" s="76"/>
      <c r="AS3409" s="76"/>
      <c r="AT3409" s="76"/>
      <c r="AU3409" s="76"/>
      <c r="AV3409" s="76"/>
      <c r="AW3409" s="78"/>
      <c r="BA3409" s="76"/>
      <c r="BB3409" s="76"/>
      <c r="CS3409" s="58">
        <f>+AL3409+AT3409</f>
        <v>0</v>
      </c>
      <c r="CT3409" s="76">
        <f>+BA3409+BG3409+BM3409+BS3409+BY3409+CE3409+CK3409+CQ3409</f>
        <v>0</v>
      </c>
      <c r="CU3409" s="76">
        <f>+CS3409-CT3409</f>
        <v>0</v>
      </c>
      <c r="CV3409" s="81">
        <f>+AE3409-AL3409-AT3409</f>
        <v>500</v>
      </c>
    </row>
    <row r="3410" spans="1:100" s="70" customFormat="1">
      <c r="A3410" s="70" t="s">
        <v>988</v>
      </c>
      <c r="B3410" s="71">
        <v>131</v>
      </c>
      <c r="C3410" s="72" t="s">
        <v>402</v>
      </c>
      <c r="D3410" s="72" t="s">
        <v>403</v>
      </c>
      <c r="E3410" s="71"/>
      <c r="F3410" s="71"/>
      <c r="G3410" s="71" t="s">
        <v>273</v>
      </c>
      <c r="H3410" s="71">
        <v>1</v>
      </c>
      <c r="I3410" s="73">
        <v>138.85</v>
      </c>
      <c r="J3410" s="73">
        <v>62011</v>
      </c>
      <c r="K3410" s="72">
        <v>0</v>
      </c>
      <c r="L3410" s="72" t="s">
        <v>41</v>
      </c>
      <c r="M3410" s="92" t="s">
        <v>14</v>
      </c>
      <c r="N3410" s="70">
        <v>42540463</v>
      </c>
      <c r="O3410" s="70" t="s">
        <v>989</v>
      </c>
      <c r="Q3410" s="89"/>
      <c r="S3410" s="70" t="s">
        <v>465</v>
      </c>
      <c r="T3410" s="88" t="s">
        <v>273</v>
      </c>
      <c r="U3410" s="88">
        <v>1</v>
      </c>
      <c r="V3410" s="87">
        <v>138.85</v>
      </c>
      <c r="W3410" s="87" t="s">
        <v>1017</v>
      </c>
      <c r="X3410" s="78">
        <v>45822</v>
      </c>
      <c r="Y3410" s="78">
        <v>45822</v>
      </c>
      <c r="Z3410" s="69" t="s">
        <v>1080</v>
      </c>
      <c r="AA3410" s="319">
        <v>47000</v>
      </c>
      <c r="AB3410" s="70">
        <v>37</v>
      </c>
      <c r="AC3410" s="70">
        <v>7</v>
      </c>
      <c r="AD3410" s="78">
        <v>46068</v>
      </c>
      <c r="AE3410" s="115">
        <v>500</v>
      </c>
      <c r="AF3410" s="115"/>
      <c r="AL3410" s="76"/>
      <c r="AM3410" s="76"/>
      <c r="AN3410" s="76"/>
      <c r="AO3410" s="76"/>
      <c r="AP3410" s="76"/>
      <c r="AQ3410" s="76"/>
      <c r="AR3410" s="76"/>
      <c r="AS3410" s="76"/>
      <c r="AT3410" s="76"/>
      <c r="AU3410" s="76"/>
      <c r="AV3410" s="76"/>
      <c r="AW3410" s="78"/>
      <c r="AX3410" s="155"/>
      <c r="BA3410" s="76"/>
      <c r="BB3410" s="76"/>
      <c r="CS3410" s="58">
        <f>+AL3410+AT3410</f>
        <v>0</v>
      </c>
      <c r="CT3410" s="76">
        <f>+BA3410+BG3410+BM3410+BS3410+BY3410+CE3410+CK3410+CQ3410</f>
        <v>0</v>
      </c>
      <c r="CU3410" s="76">
        <f>+CS3410-CT3410</f>
        <v>0</v>
      </c>
      <c r="CV3410" s="81">
        <f>+AE3410-AL3410-AT3410</f>
        <v>500</v>
      </c>
    </row>
    <row r="3411" spans="1:100" s="70" customFormat="1">
      <c r="A3411" s="70" t="s">
        <v>988</v>
      </c>
      <c r="B3411" s="71">
        <v>131</v>
      </c>
      <c r="C3411" s="72" t="s">
        <v>402</v>
      </c>
      <c r="D3411" s="72" t="s">
        <v>403</v>
      </c>
      <c r="E3411" s="71"/>
      <c r="F3411" s="71"/>
      <c r="G3411" s="71" t="s">
        <v>273</v>
      </c>
      <c r="H3411" s="71">
        <v>1</v>
      </c>
      <c r="I3411" s="73">
        <v>138.85</v>
      </c>
      <c r="J3411" s="73">
        <v>62011</v>
      </c>
      <c r="K3411" s="72">
        <v>0</v>
      </c>
      <c r="L3411" s="72" t="s">
        <v>41</v>
      </c>
      <c r="M3411" s="92" t="s">
        <v>14</v>
      </c>
      <c r="N3411" s="70">
        <v>42540463</v>
      </c>
      <c r="O3411" s="70" t="s">
        <v>989</v>
      </c>
      <c r="Q3411" s="89"/>
      <c r="S3411" s="70" t="s">
        <v>465</v>
      </c>
      <c r="T3411" s="88" t="s">
        <v>273</v>
      </c>
      <c r="U3411" s="88">
        <v>1</v>
      </c>
      <c r="V3411" s="87">
        <v>138.85</v>
      </c>
      <c r="W3411" s="87" t="s">
        <v>1017</v>
      </c>
      <c r="X3411" s="78">
        <v>45822</v>
      </c>
      <c r="Y3411" s="78">
        <v>45822</v>
      </c>
      <c r="Z3411" s="69" t="s">
        <v>1080</v>
      </c>
      <c r="AA3411" s="319">
        <v>47000</v>
      </c>
      <c r="AB3411" s="70">
        <v>37</v>
      </c>
      <c r="AC3411" s="70">
        <v>8</v>
      </c>
      <c r="AD3411" s="78">
        <v>46096</v>
      </c>
      <c r="AE3411" s="115">
        <v>500</v>
      </c>
      <c r="AF3411" s="115"/>
      <c r="AL3411" s="76"/>
      <c r="AM3411" s="76"/>
      <c r="AN3411" s="76"/>
      <c r="AO3411" s="76"/>
      <c r="AP3411" s="76"/>
      <c r="AQ3411" s="76"/>
      <c r="AR3411" s="76"/>
      <c r="AS3411" s="76"/>
      <c r="AT3411" s="76"/>
      <c r="AU3411" s="76"/>
      <c r="AV3411" s="76"/>
      <c r="BA3411" s="76"/>
      <c r="BB3411" s="76"/>
      <c r="CS3411" s="58">
        <f>+AL3411+AT3411</f>
        <v>0</v>
      </c>
      <c r="CT3411" s="76">
        <f>+BA3411+BG3411+BM3411+BS3411+BY3411+CE3411+CK3411+CQ3411</f>
        <v>0</v>
      </c>
      <c r="CU3411" s="76">
        <f>+CS3411-CT3411</f>
        <v>0</v>
      </c>
      <c r="CV3411" s="81">
        <f>+AE3411-AL3411-AT3411</f>
        <v>500</v>
      </c>
    </row>
    <row r="3412" spans="1:100" s="70" customFormat="1">
      <c r="A3412" s="70" t="s">
        <v>988</v>
      </c>
      <c r="B3412" s="71">
        <v>131</v>
      </c>
      <c r="C3412" s="72" t="s">
        <v>402</v>
      </c>
      <c r="D3412" s="72" t="s">
        <v>403</v>
      </c>
      <c r="E3412" s="71"/>
      <c r="F3412" s="71"/>
      <c r="G3412" s="71" t="s">
        <v>273</v>
      </c>
      <c r="H3412" s="71">
        <v>1</v>
      </c>
      <c r="I3412" s="73">
        <v>138.85</v>
      </c>
      <c r="J3412" s="73">
        <v>62011</v>
      </c>
      <c r="K3412" s="72">
        <v>0</v>
      </c>
      <c r="L3412" s="72" t="s">
        <v>41</v>
      </c>
      <c r="M3412" s="92" t="s">
        <v>14</v>
      </c>
      <c r="N3412" s="70">
        <v>42540463</v>
      </c>
      <c r="O3412" s="70" t="s">
        <v>989</v>
      </c>
      <c r="Q3412" s="89"/>
      <c r="S3412" s="70" t="s">
        <v>465</v>
      </c>
      <c r="T3412" s="88" t="s">
        <v>273</v>
      </c>
      <c r="U3412" s="88">
        <v>1</v>
      </c>
      <c r="V3412" s="87">
        <v>138.85</v>
      </c>
      <c r="W3412" s="87" t="s">
        <v>1017</v>
      </c>
      <c r="X3412" s="78">
        <v>45822</v>
      </c>
      <c r="Y3412" s="78">
        <v>45822</v>
      </c>
      <c r="Z3412" s="69" t="s">
        <v>1080</v>
      </c>
      <c r="AA3412" s="319">
        <v>47000</v>
      </c>
      <c r="AB3412" s="70">
        <v>37</v>
      </c>
      <c r="AC3412" s="70">
        <v>9</v>
      </c>
      <c r="AD3412" s="78">
        <v>46127</v>
      </c>
      <c r="AE3412" s="115">
        <v>500</v>
      </c>
      <c r="AF3412" s="115"/>
      <c r="AL3412" s="76"/>
      <c r="AM3412" s="76"/>
      <c r="AN3412" s="76"/>
      <c r="AO3412" s="76"/>
      <c r="AP3412" s="76"/>
      <c r="AQ3412" s="76"/>
      <c r="AR3412" s="76"/>
      <c r="AS3412" s="76"/>
      <c r="AT3412" s="76"/>
      <c r="AU3412" s="76"/>
      <c r="AV3412" s="76"/>
      <c r="BA3412" s="76"/>
      <c r="BB3412" s="76"/>
      <c r="CS3412" s="58">
        <f>+AL3412+AT3412</f>
        <v>0</v>
      </c>
      <c r="CT3412" s="76">
        <f>+BA3412+BG3412+BM3412+BS3412+BY3412+CE3412+CK3412+CQ3412</f>
        <v>0</v>
      </c>
      <c r="CU3412" s="76">
        <f>+CS3412-CT3412</f>
        <v>0</v>
      </c>
      <c r="CV3412" s="81">
        <f>+AE3412-AL3412-AT3412</f>
        <v>500</v>
      </c>
    </row>
    <row r="3413" spans="1:100" s="70" customFormat="1">
      <c r="A3413" s="70" t="s">
        <v>988</v>
      </c>
      <c r="B3413" s="71">
        <v>131</v>
      </c>
      <c r="C3413" s="72" t="s">
        <v>402</v>
      </c>
      <c r="D3413" s="72" t="s">
        <v>403</v>
      </c>
      <c r="E3413" s="71"/>
      <c r="F3413" s="71"/>
      <c r="G3413" s="71" t="s">
        <v>273</v>
      </c>
      <c r="H3413" s="71">
        <v>1</v>
      </c>
      <c r="I3413" s="73">
        <v>138.85</v>
      </c>
      <c r="J3413" s="73">
        <v>62011</v>
      </c>
      <c r="K3413" s="72">
        <v>0</v>
      </c>
      <c r="L3413" s="72" t="s">
        <v>41</v>
      </c>
      <c r="M3413" s="92" t="s">
        <v>14</v>
      </c>
      <c r="N3413" s="70">
        <v>42540463</v>
      </c>
      <c r="O3413" s="70" t="s">
        <v>989</v>
      </c>
      <c r="Q3413" s="89"/>
      <c r="S3413" s="70" t="s">
        <v>465</v>
      </c>
      <c r="T3413" s="88" t="s">
        <v>273</v>
      </c>
      <c r="U3413" s="88">
        <v>1</v>
      </c>
      <c r="V3413" s="87">
        <v>138.85</v>
      </c>
      <c r="W3413" s="87" t="s">
        <v>1017</v>
      </c>
      <c r="X3413" s="78">
        <v>45822</v>
      </c>
      <c r="Y3413" s="78">
        <v>45822</v>
      </c>
      <c r="Z3413" s="69" t="s">
        <v>1080</v>
      </c>
      <c r="AA3413" s="319">
        <v>47000</v>
      </c>
      <c r="AB3413" s="70">
        <v>37</v>
      </c>
      <c r="AC3413" s="70">
        <v>10</v>
      </c>
      <c r="AD3413" s="78">
        <v>46157</v>
      </c>
      <c r="AE3413" s="115">
        <v>500</v>
      </c>
      <c r="AF3413" s="115"/>
      <c r="AL3413" s="76"/>
      <c r="AM3413" s="76"/>
      <c r="AN3413" s="76"/>
      <c r="AO3413" s="76"/>
      <c r="AP3413" s="76"/>
      <c r="AQ3413" s="76"/>
      <c r="AR3413" s="76"/>
      <c r="AS3413" s="76"/>
      <c r="AT3413" s="76"/>
      <c r="AU3413" s="76"/>
      <c r="AV3413" s="76"/>
      <c r="BA3413" s="76"/>
      <c r="BB3413" s="76"/>
      <c r="CS3413" s="58">
        <f>+AL3413+AT3413</f>
        <v>0</v>
      </c>
      <c r="CT3413" s="76">
        <f>+BA3413+BG3413+BM3413+BS3413+BY3413+CE3413+CK3413+CQ3413</f>
        <v>0</v>
      </c>
      <c r="CU3413" s="76">
        <f>+CS3413-CT3413</f>
        <v>0</v>
      </c>
      <c r="CV3413" s="81">
        <f>+AE3413-AL3413-AT3413</f>
        <v>500</v>
      </c>
    </row>
    <row r="3414" spans="1:100" s="70" customFormat="1">
      <c r="A3414" s="70" t="s">
        <v>988</v>
      </c>
      <c r="B3414" s="71">
        <v>131</v>
      </c>
      <c r="C3414" s="72" t="s">
        <v>402</v>
      </c>
      <c r="D3414" s="72" t="s">
        <v>403</v>
      </c>
      <c r="E3414" s="71"/>
      <c r="F3414" s="71"/>
      <c r="G3414" s="71" t="s">
        <v>273</v>
      </c>
      <c r="H3414" s="71">
        <v>1</v>
      </c>
      <c r="I3414" s="73">
        <v>138.85</v>
      </c>
      <c r="J3414" s="73">
        <v>62011</v>
      </c>
      <c r="K3414" s="72">
        <v>0</v>
      </c>
      <c r="L3414" s="72" t="s">
        <v>41</v>
      </c>
      <c r="M3414" s="92" t="s">
        <v>14</v>
      </c>
      <c r="N3414" s="70">
        <v>42540463</v>
      </c>
      <c r="O3414" s="70" t="s">
        <v>989</v>
      </c>
      <c r="Q3414" s="89"/>
      <c r="S3414" s="70" t="s">
        <v>465</v>
      </c>
      <c r="T3414" s="88" t="s">
        <v>273</v>
      </c>
      <c r="U3414" s="88">
        <v>1</v>
      </c>
      <c r="V3414" s="87">
        <v>138.85</v>
      </c>
      <c r="W3414" s="87" t="s">
        <v>1017</v>
      </c>
      <c r="X3414" s="78">
        <v>45822</v>
      </c>
      <c r="Y3414" s="78">
        <v>45822</v>
      </c>
      <c r="Z3414" s="69" t="s">
        <v>1080</v>
      </c>
      <c r="AA3414" s="319">
        <v>47000</v>
      </c>
      <c r="AB3414" s="70">
        <v>37</v>
      </c>
      <c r="AC3414" s="70">
        <v>11</v>
      </c>
      <c r="AD3414" s="78">
        <v>46188</v>
      </c>
      <c r="AE3414" s="115">
        <v>500</v>
      </c>
      <c r="AF3414" s="115"/>
      <c r="AL3414" s="76"/>
      <c r="AM3414" s="76"/>
      <c r="AN3414" s="76"/>
      <c r="AO3414" s="76"/>
      <c r="AP3414" s="76"/>
      <c r="AQ3414" s="76"/>
      <c r="AR3414" s="76"/>
      <c r="AS3414" s="76"/>
      <c r="AT3414" s="76"/>
      <c r="AU3414" s="76"/>
      <c r="AV3414" s="76"/>
      <c r="BA3414" s="76"/>
      <c r="BB3414" s="76"/>
      <c r="CS3414" s="58">
        <f>+AL3414+AT3414</f>
        <v>0</v>
      </c>
      <c r="CT3414" s="76">
        <f>+BA3414+BG3414+BM3414+BS3414+BY3414+CE3414+CK3414+CQ3414</f>
        <v>0</v>
      </c>
      <c r="CU3414" s="76">
        <f>+CS3414-CT3414</f>
        <v>0</v>
      </c>
      <c r="CV3414" s="81">
        <f>+AE3414-AL3414-AT3414</f>
        <v>500</v>
      </c>
    </row>
    <row r="3415" spans="1:100" s="70" customFormat="1">
      <c r="A3415" s="70" t="s">
        <v>988</v>
      </c>
      <c r="B3415" s="71">
        <v>131</v>
      </c>
      <c r="C3415" s="72" t="s">
        <v>402</v>
      </c>
      <c r="D3415" s="72" t="s">
        <v>403</v>
      </c>
      <c r="E3415" s="71"/>
      <c r="F3415" s="71"/>
      <c r="G3415" s="71" t="s">
        <v>273</v>
      </c>
      <c r="H3415" s="71">
        <v>1</v>
      </c>
      <c r="I3415" s="73">
        <v>138.85</v>
      </c>
      <c r="J3415" s="73">
        <v>62011</v>
      </c>
      <c r="K3415" s="72">
        <v>0</v>
      </c>
      <c r="L3415" s="72" t="s">
        <v>41</v>
      </c>
      <c r="M3415" s="92" t="s">
        <v>14</v>
      </c>
      <c r="N3415" s="70">
        <v>42540463</v>
      </c>
      <c r="O3415" s="70" t="s">
        <v>989</v>
      </c>
      <c r="Q3415" s="89"/>
      <c r="S3415" s="70" t="s">
        <v>465</v>
      </c>
      <c r="T3415" s="88" t="s">
        <v>273</v>
      </c>
      <c r="U3415" s="88">
        <v>1</v>
      </c>
      <c r="V3415" s="87">
        <v>138.85</v>
      </c>
      <c r="W3415" s="87" t="s">
        <v>1017</v>
      </c>
      <c r="X3415" s="78">
        <v>45822</v>
      </c>
      <c r="Y3415" s="78">
        <v>45822</v>
      </c>
      <c r="Z3415" s="69" t="s">
        <v>1080</v>
      </c>
      <c r="AA3415" s="319">
        <v>47000</v>
      </c>
      <c r="AB3415" s="70">
        <v>37</v>
      </c>
      <c r="AC3415" s="70">
        <v>12</v>
      </c>
      <c r="AD3415" s="78">
        <v>46218</v>
      </c>
      <c r="AE3415" s="115">
        <v>500</v>
      </c>
      <c r="AF3415" s="115"/>
      <c r="AL3415" s="76"/>
      <c r="AM3415" s="76"/>
      <c r="AN3415" s="76"/>
      <c r="AO3415" s="76"/>
      <c r="AP3415" s="76"/>
      <c r="AQ3415" s="76"/>
      <c r="AR3415" s="76"/>
      <c r="AS3415" s="76"/>
      <c r="AT3415" s="76"/>
      <c r="AU3415" s="76"/>
      <c r="AV3415" s="76"/>
      <c r="BA3415" s="76"/>
      <c r="BB3415" s="76"/>
      <c r="CS3415" s="58">
        <f>+AL3415+AT3415</f>
        <v>0</v>
      </c>
      <c r="CT3415" s="76">
        <f>+BA3415+BG3415+BM3415+BS3415+BY3415+CE3415+CK3415+CQ3415</f>
        <v>0</v>
      </c>
      <c r="CU3415" s="76">
        <f>+CS3415-CT3415</f>
        <v>0</v>
      </c>
      <c r="CV3415" s="81">
        <f>+AE3415-AL3415-AT3415</f>
        <v>500</v>
      </c>
    </row>
    <row r="3416" spans="1:100" s="70" customFormat="1">
      <c r="A3416" s="70" t="s">
        <v>988</v>
      </c>
      <c r="B3416" s="71">
        <v>131</v>
      </c>
      <c r="C3416" s="72" t="s">
        <v>402</v>
      </c>
      <c r="D3416" s="72" t="s">
        <v>403</v>
      </c>
      <c r="E3416" s="71"/>
      <c r="F3416" s="71"/>
      <c r="G3416" s="71" t="s">
        <v>273</v>
      </c>
      <c r="H3416" s="71">
        <v>1</v>
      </c>
      <c r="I3416" s="73">
        <v>138.85</v>
      </c>
      <c r="J3416" s="73">
        <v>62011</v>
      </c>
      <c r="K3416" s="72">
        <v>0</v>
      </c>
      <c r="L3416" s="72" t="s">
        <v>41</v>
      </c>
      <c r="M3416" s="92" t="s">
        <v>14</v>
      </c>
      <c r="N3416" s="70">
        <v>42540463</v>
      </c>
      <c r="O3416" s="70" t="s">
        <v>989</v>
      </c>
      <c r="Q3416" s="89"/>
      <c r="S3416" s="70" t="s">
        <v>465</v>
      </c>
      <c r="T3416" s="88" t="s">
        <v>273</v>
      </c>
      <c r="U3416" s="88">
        <v>1</v>
      </c>
      <c r="V3416" s="87">
        <v>138.85</v>
      </c>
      <c r="W3416" s="87" t="s">
        <v>1017</v>
      </c>
      <c r="X3416" s="78">
        <v>45822</v>
      </c>
      <c r="Y3416" s="78">
        <v>45822</v>
      </c>
      <c r="Z3416" s="69" t="s">
        <v>1080</v>
      </c>
      <c r="AA3416" s="319">
        <v>47000</v>
      </c>
      <c r="AB3416" s="70">
        <v>37</v>
      </c>
      <c r="AC3416" s="70">
        <v>13</v>
      </c>
      <c r="AD3416" s="78">
        <v>46249</v>
      </c>
      <c r="AE3416" s="115">
        <v>900</v>
      </c>
      <c r="AF3416" s="115"/>
      <c r="AL3416" s="76"/>
      <c r="AM3416" s="76"/>
      <c r="AN3416" s="76"/>
      <c r="AO3416" s="76"/>
      <c r="AP3416" s="76"/>
      <c r="AQ3416" s="76"/>
      <c r="AR3416" s="76"/>
      <c r="AS3416" s="76"/>
      <c r="AT3416" s="76"/>
      <c r="AU3416" s="76"/>
      <c r="AV3416" s="76"/>
      <c r="BA3416" s="76"/>
      <c r="BB3416" s="76"/>
      <c r="CS3416" s="58">
        <f>+AL3416+AT3416</f>
        <v>0</v>
      </c>
      <c r="CT3416" s="76">
        <f>+BA3416+BG3416+BM3416+BS3416+BY3416+CE3416+CK3416+CQ3416</f>
        <v>0</v>
      </c>
      <c r="CU3416" s="76">
        <f>+CS3416-CT3416</f>
        <v>0</v>
      </c>
      <c r="CV3416" s="81">
        <f>+AE3416-AL3416-AT3416</f>
        <v>900</v>
      </c>
    </row>
    <row r="3417" spans="1:100" s="70" customFormat="1">
      <c r="A3417" s="70" t="s">
        <v>988</v>
      </c>
      <c r="B3417" s="71">
        <v>131</v>
      </c>
      <c r="C3417" s="72" t="s">
        <v>402</v>
      </c>
      <c r="D3417" s="72" t="s">
        <v>403</v>
      </c>
      <c r="E3417" s="71"/>
      <c r="F3417" s="71"/>
      <c r="G3417" s="71" t="s">
        <v>273</v>
      </c>
      <c r="H3417" s="71">
        <v>1</v>
      </c>
      <c r="I3417" s="73">
        <v>138.85</v>
      </c>
      <c r="J3417" s="73">
        <v>62011</v>
      </c>
      <c r="K3417" s="72">
        <v>0</v>
      </c>
      <c r="L3417" s="72" t="s">
        <v>41</v>
      </c>
      <c r="M3417" s="92" t="s">
        <v>14</v>
      </c>
      <c r="N3417" s="70">
        <v>42540463</v>
      </c>
      <c r="O3417" s="70" t="s">
        <v>989</v>
      </c>
      <c r="Q3417" s="89"/>
      <c r="S3417" s="70" t="s">
        <v>465</v>
      </c>
      <c r="T3417" s="88" t="s">
        <v>273</v>
      </c>
      <c r="U3417" s="88">
        <v>1</v>
      </c>
      <c r="V3417" s="87">
        <v>138.85</v>
      </c>
      <c r="W3417" s="87" t="s">
        <v>1017</v>
      </c>
      <c r="X3417" s="78">
        <v>45822</v>
      </c>
      <c r="Y3417" s="78">
        <v>45822</v>
      </c>
      <c r="Z3417" s="69" t="s">
        <v>1080</v>
      </c>
      <c r="AA3417" s="319">
        <v>47000</v>
      </c>
      <c r="AB3417" s="70">
        <v>37</v>
      </c>
      <c r="AC3417" s="70">
        <v>14</v>
      </c>
      <c r="AD3417" s="78">
        <v>46280</v>
      </c>
      <c r="AE3417" s="115">
        <v>900</v>
      </c>
      <c r="AF3417" s="115"/>
      <c r="AL3417" s="76"/>
      <c r="AM3417" s="76"/>
      <c r="AN3417" s="76"/>
      <c r="AO3417" s="76"/>
      <c r="AP3417" s="76"/>
      <c r="AQ3417" s="76"/>
      <c r="AR3417" s="76"/>
      <c r="AS3417" s="76"/>
      <c r="AT3417" s="76"/>
      <c r="AU3417" s="76"/>
      <c r="AV3417" s="76"/>
      <c r="BA3417" s="76"/>
      <c r="BB3417" s="76"/>
      <c r="CS3417" s="58">
        <f>+AL3417+AT3417</f>
        <v>0</v>
      </c>
      <c r="CT3417" s="76">
        <f>+BA3417+BG3417+BM3417+BS3417+BY3417+CE3417+CK3417+CQ3417</f>
        <v>0</v>
      </c>
      <c r="CU3417" s="76">
        <f>+CS3417-CT3417</f>
        <v>0</v>
      </c>
      <c r="CV3417" s="81">
        <f>+AE3417-AL3417-AT3417</f>
        <v>900</v>
      </c>
    </row>
    <row r="3418" spans="1:100" s="70" customFormat="1">
      <c r="A3418" s="70" t="s">
        <v>988</v>
      </c>
      <c r="B3418" s="71">
        <v>131</v>
      </c>
      <c r="C3418" s="72" t="s">
        <v>402</v>
      </c>
      <c r="D3418" s="72" t="s">
        <v>403</v>
      </c>
      <c r="E3418" s="71"/>
      <c r="F3418" s="71"/>
      <c r="G3418" s="71" t="s">
        <v>273</v>
      </c>
      <c r="H3418" s="71">
        <v>1</v>
      </c>
      <c r="I3418" s="73">
        <v>138.85</v>
      </c>
      <c r="J3418" s="73">
        <v>62011</v>
      </c>
      <c r="K3418" s="72">
        <v>0</v>
      </c>
      <c r="L3418" s="72" t="s">
        <v>41</v>
      </c>
      <c r="M3418" s="92" t="s">
        <v>14</v>
      </c>
      <c r="N3418" s="70">
        <v>42540463</v>
      </c>
      <c r="O3418" s="70" t="s">
        <v>989</v>
      </c>
      <c r="Q3418" s="89"/>
      <c r="S3418" s="70" t="s">
        <v>465</v>
      </c>
      <c r="T3418" s="88" t="s">
        <v>273</v>
      </c>
      <c r="U3418" s="88">
        <v>1</v>
      </c>
      <c r="V3418" s="87">
        <v>138.85</v>
      </c>
      <c r="W3418" s="87" t="s">
        <v>1017</v>
      </c>
      <c r="X3418" s="78">
        <v>45822</v>
      </c>
      <c r="Y3418" s="78">
        <v>45822</v>
      </c>
      <c r="Z3418" s="69" t="s">
        <v>1080</v>
      </c>
      <c r="AA3418" s="319">
        <v>47000</v>
      </c>
      <c r="AB3418" s="70">
        <v>37</v>
      </c>
      <c r="AC3418" s="70">
        <v>15</v>
      </c>
      <c r="AD3418" s="78">
        <v>46310</v>
      </c>
      <c r="AE3418" s="115">
        <v>900</v>
      </c>
      <c r="AF3418" s="115"/>
      <c r="AL3418" s="76"/>
      <c r="AM3418" s="76"/>
      <c r="AN3418" s="76"/>
      <c r="AO3418" s="76"/>
      <c r="AP3418" s="76"/>
      <c r="AQ3418" s="76"/>
      <c r="AR3418" s="76"/>
      <c r="AS3418" s="76"/>
      <c r="AT3418" s="76"/>
      <c r="AU3418" s="76"/>
      <c r="AV3418" s="76"/>
      <c r="BA3418" s="76"/>
      <c r="BB3418" s="76"/>
      <c r="CS3418" s="58">
        <f>+AL3418+AT3418</f>
        <v>0</v>
      </c>
      <c r="CT3418" s="76">
        <f>+BA3418+BG3418+BM3418+BS3418+BY3418+CE3418+CK3418+CQ3418</f>
        <v>0</v>
      </c>
      <c r="CU3418" s="76">
        <f>+CS3418-CT3418</f>
        <v>0</v>
      </c>
      <c r="CV3418" s="81">
        <f>+AE3418-AL3418-AT3418</f>
        <v>900</v>
      </c>
    </row>
    <row r="3419" spans="1:100" s="70" customFormat="1">
      <c r="A3419" s="70" t="s">
        <v>988</v>
      </c>
      <c r="B3419" s="71">
        <v>131</v>
      </c>
      <c r="C3419" s="72" t="s">
        <v>402</v>
      </c>
      <c r="D3419" s="72" t="s">
        <v>403</v>
      </c>
      <c r="E3419" s="71"/>
      <c r="F3419" s="71"/>
      <c r="G3419" s="71" t="s">
        <v>273</v>
      </c>
      <c r="H3419" s="71">
        <v>1</v>
      </c>
      <c r="I3419" s="73">
        <v>138.85</v>
      </c>
      <c r="J3419" s="73">
        <v>62011</v>
      </c>
      <c r="K3419" s="72">
        <v>0</v>
      </c>
      <c r="L3419" s="72" t="s">
        <v>41</v>
      </c>
      <c r="M3419" s="92" t="s">
        <v>14</v>
      </c>
      <c r="N3419" s="70">
        <v>42540463</v>
      </c>
      <c r="O3419" s="70" t="s">
        <v>989</v>
      </c>
      <c r="Q3419" s="89"/>
      <c r="S3419" s="70" t="s">
        <v>465</v>
      </c>
      <c r="T3419" s="88" t="s">
        <v>273</v>
      </c>
      <c r="U3419" s="88">
        <v>1</v>
      </c>
      <c r="V3419" s="87">
        <v>138.85</v>
      </c>
      <c r="W3419" s="87" t="s">
        <v>1017</v>
      </c>
      <c r="X3419" s="78">
        <v>45822</v>
      </c>
      <c r="Y3419" s="78">
        <v>45822</v>
      </c>
      <c r="Z3419" s="69" t="s">
        <v>1080</v>
      </c>
      <c r="AA3419" s="319">
        <v>47000</v>
      </c>
      <c r="AB3419" s="70">
        <v>37</v>
      </c>
      <c r="AC3419" s="70">
        <v>16</v>
      </c>
      <c r="AD3419" s="78">
        <v>46341</v>
      </c>
      <c r="AE3419" s="115">
        <v>900</v>
      </c>
      <c r="AF3419" s="115"/>
      <c r="AL3419" s="76"/>
      <c r="AM3419" s="76"/>
      <c r="AN3419" s="76"/>
      <c r="AO3419" s="76"/>
      <c r="AP3419" s="76"/>
      <c r="AQ3419" s="76"/>
      <c r="AR3419" s="76"/>
      <c r="AS3419" s="76"/>
      <c r="AT3419" s="76"/>
      <c r="AU3419" s="76"/>
      <c r="AV3419" s="76"/>
      <c r="BA3419" s="76"/>
      <c r="BB3419" s="76"/>
      <c r="CS3419" s="58">
        <f>+AL3419+AT3419</f>
        <v>0</v>
      </c>
      <c r="CT3419" s="76">
        <f>+BA3419+BG3419+BM3419+BS3419+BY3419+CE3419+CK3419+CQ3419</f>
        <v>0</v>
      </c>
      <c r="CU3419" s="76">
        <f>+CS3419-CT3419</f>
        <v>0</v>
      </c>
      <c r="CV3419" s="81">
        <f>+AE3419-AL3419-AT3419</f>
        <v>900</v>
      </c>
    </row>
    <row r="3420" spans="1:100" s="70" customFormat="1">
      <c r="A3420" s="70" t="s">
        <v>988</v>
      </c>
      <c r="B3420" s="71">
        <v>131</v>
      </c>
      <c r="C3420" s="72" t="s">
        <v>402</v>
      </c>
      <c r="D3420" s="72" t="s">
        <v>403</v>
      </c>
      <c r="E3420" s="71"/>
      <c r="F3420" s="71"/>
      <c r="G3420" s="71" t="s">
        <v>273</v>
      </c>
      <c r="H3420" s="71">
        <v>1</v>
      </c>
      <c r="I3420" s="73">
        <v>138.85</v>
      </c>
      <c r="J3420" s="73">
        <v>62011</v>
      </c>
      <c r="K3420" s="72">
        <v>0</v>
      </c>
      <c r="L3420" s="72" t="s">
        <v>41</v>
      </c>
      <c r="M3420" s="92" t="s">
        <v>14</v>
      </c>
      <c r="N3420" s="70">
        <v>42540463</v>
      </c>
      <c r="O3420" s="70" t="s">
        <v>989</v>
      </c>
      <c r="Q3420" s="89"/>
      <c r="S3420" s="70" t="s">
        <v>465</v>
      </c>
      <c r="T3420" s="88" t="s">
        <v>273</v>
      </c>
      <c r="U3420" s="88">
        <v>1</v>
      </c>
      <c r="V3420" s="87">
        <v>138.85</v>
      </c>
      <c r="W3420" s="87" t="s">
        <v>1017</v>
      </c>
      <c r="X3420" s="78">
        <v>45822</v>
      </c>
      <c r="Y3420" s="78">
        <v>45822</v>
      </c>
      <c r="Z3420" s="69" t="s">
        <v>1080</v>
      </c>
      <c r="AA3420" s="319">
        <v>47000</v>
      </c>
      <c r="AB3420" s="70">
        <v>37</v>
      </c>
      <c r="AC3420" s="70">
        <v>17</v>
      </c>
      <c r="AD3420" s="78">
        <v>46371</v>
      </c>
      <c r="AE3420" s="115">
        <v>900</v>
      </c>
      <c r="AF3420" s="115"/>
      <c r="AL3420" s="76"/>
      <c r="AM3420" s="76"/>
      <c r="AN3420" s="76"/>
      <c r="AO3420" s="76"/>
      <c r="AP3420" s="76"/>
      <c r="AQ3420" s="76"/>
      <c r="AR3420" s="76"/>
      <c r="AS3420" s="76"/>
      <c r="AT3420" s="76"/>
      <c r="AU3420" s="76"/>
      <c r="AV3420" s="76"/>
      <c r="BA3420" s="76"/>
      <c r="BB3420" s="76"/>
      <c r="CS3420" s="58">
        <f>+AL3420+AT3420</f>
        <v>0</v>
      </c>
      <c r="CT3420" s="76">
        <f>+BA3420+BG3420+BM3420+BS3420+BY3420+CE3420+CK3420+CQ3420</f>
        <v>0</v>
      </c>
      <c r="CU3420" s="76">
        <f>+CS3420-CT3420</f>
        <v>0</v>
      </c>
      <c r="CV3420" s="81">
        <f>+AE3420-AL3420-AT3420</f>
        <v>900</v>
      </c>
    </row>
    <row r="3421" spans="1:100" s="70" customFormat="1">
      <c r="A3421" s="70" t="s">
        <v>988</v>
      </c>
      <c r="B3421" s="71">
        <v>131</v>
      </c>
      <c r="C3421" s="72" t="s">
        <v>402</v>
      </c>
      <c r="D3421" s="72" t="s">
        <v>403</v>
      </c>
      <c r="E3421" s="71"/>
      <c r="F3421" s="71"/>
      <c r="G3421" s="71" t="s">
        <v>273</v>
      </c>
      <c r="H3421" s="71">
        <v>1</v>
      </c>
      <c r="I3421" s="73">
        <v>138.85</v>
      </c>
      <c r="J3421" s="73">
        <v>62011</v>
      </c>
      <c r="K3421" s="72">
        <v>0</v>
      </c>
      <c r="L3421" s="72" t="s">
        <v>41</v>
      </c>
      <c r="M3421" s="92" t="s">
        <v>14</v>
      </c>
      <c r="N3421" s="70">
        <v>42540463</v>
      </c>
      <c r="O3421" s="70" t="s">
        <v>989</v>
      </c>
      <c r="Q3421" s="89"/>
      <c r="S3421" s="70" t="s">
        <v>465</v>
      </c>
      <c r="T3421" s="88" t="s">
        <v>273</v>
      </c>
      <c r="U3421" s="88">
        <v>1</v>
      </c>
      <c r="V3421" s="87">
        <v>138.85</v>
      </c>
      <c r="W3421" s="87" t="s">
        <v>1017</v>
      </c>
      <c r="X3421" s="78">
        <v>45822</v>
      </c>
      <c r="Y3421" s="78">
        <v>45822</v>
      </c>
      <c r="Z3421" s="69" t="s">
        <v>1080</v>
      </c>
      <c r="AA3421" s="319">
        <v>47000</v>
      </c>
      <c r="AB3421" s="70">
        <v>37</v>
      </c>
      <c r="AC3421" s="70">
        <v>18</v>
      </c>
      <c r="AD3421" s="78">
        <v>46402</v>
      </c>
      <c r="AE3421" s="115">
        <v>900</v>
      </c>
      <c r="AF3421" s="115"/>
      <c r="AL3421" s="76"/>
      <c r="AM3421" s="76"/>
      <c r="AN3421" s="76"/>
      <c r="AO3421" s="76"/>
      <c r="AP3421" s="76"/>
      <c r="AQ3421" s="76"/>
      <c r="AR3421" s="76"/>
      <c r="AS3421" s="76"/>
      <c r="AT3421" s="76"/>
      <c r="AU3421" s="76"/>
      <c r="AV3421" s="76"/>
      <c r="BA3421" s="76"/>
      <c r="BB3421" s="76"/>
      <c r="CS3421" s="58">
        <f>+AL3421+AT3421</f>
        <v>0</v>
      </c>
      <c r="CT3421" s="76">
        <f>+BA3421+BG3421+BM3421+BS3421+BY3421+CE3421+CK3421+CQ3421</f>
        <v>0</v>
      </c>
      <c r="CU3421" s="76">
        <f>+CS3421-CT3421</f>
        <v>0</v>
      </c>
      <c r="CV3421" s="81">
        <f>+AE3421-AL3421-AT3421</f>
        <v>900</v>
      </c>
    </row>
    <row r="3422" spans="1:100" s="70" customFormat="1">
      <c r="A3422" s="70" t="s">
        <v>988</v>
      </c>
      <c r="B3422" s="71">
        <v>131</v>
      </c>
      <c r="C3422" s="72" t="s">
        <v>402</v>
      </c>
      <c r="D3422" s="72" t="s">
        <v>403</v>
      </c>
      <c r="E3422" s="71"/>
      <c r="F3422" s="71"/>
      <c r="G3422" s="71" t="s">
        <v>273</v>
      </c>
      <c r="H3422" s="71">
        <v>1</v>
      </c>
      <c r="I3422" s="73">
        <v>138.85</v>
      </c>
      <c r="J3422" s="73">
        <v>62011</v>
      </c>
      <c r="K3422" s="72">
        <v>0</v>
      </c>
      <c r="L3422" s="72" t="s">
        <v>41</v>
      </c>
      <c r="M3422" s="92" t="s">
        <v>14</v>
      </c>
      <c r="N3422" s="70">
        <v>42540463</v>
      </c>
      <c r="O3422" s="70" t="s">
        <v>989</v>
      </c>
      <c r="Q3422" s="89"/>
      <c r="S3422" s="70" t="s">
        <v>465</v>
      </c>
      <c r="T3422" s="88" t="s">
        <v>273</v>
      </c>
      <c r="U3422" s="88">
        <v>1</v>
      </c>
      <c r="V3422" s="87">
        <v>138.85</v>
      </c>
      <c r="W3422" s="87" t="s">
        <v>1017</v>
      </c>
      <c r="X3422" s="78">
        <v>45822</v>
      </c>
      <c r="Y3422" s="78">
        <v>45822</v>
      </c>
      <c r="Z3422" s="69" t="s">
        <v>1080</v>
      </c>
      <c r="AA3422" s="319">
        <v>47000</v>
      </c>
      <c r="AB3422" s="70">
        <v>37</v>
      </c>
      <c r="AC3422" s="70">
        <v>19</v>
      </c>
      <c r="AD3422" s="78">
        <v>46433</v>
      </c>
      <c r="AE3422" s="115">
        <v>900</v>
      </c>
      <c r="AF3422" s="115"/>
      <c r="AL3422" s="76"/>
      <c r="AM3422" s="76"/>
      <c r="AN3422" s="76"/>
      <c r="AO3422" s="76"/>
      <c r="AP3422" s="76"/>
      <c r="AQ3422" s="76"/>
      <c r="AR3422" s="76"/>
      <c r="AS3422" s="76"/>
      <c r="AT3422" s="76"/>
      <c r="AU3422" s="76"/>
      <c r="AV3422" s="76"/>
      <c r="BA3422" s="76"/>
      <c r="BB3422" s="76"/>
      <c r="CS3422" s="58">
        <f>+AL3422+AT3422</f>
        <v>0</v>
      </c>
      <c r="CT3422" s="76">
        <f>+BA3422+BG3422+BM3422+BS3422+BY3422+CE3422+CK3422+CQ3422</f>
        <v>0</v>
      </c>
      <c r="CU3422" s="76">
        <f>+CS3422-CT3422</f>
        <v>0</v>
      </c>
      <c r="CV3422" s="81">
        <f>+AE3422-AL3422-AT3422</f>
        <v>900</v>
      </c>
    </row>
    <row r="3423" spans="1:100" s="70" customFormat="1">
      <c r="A3423" s="70" t="s">
        <v>988</v>
      </c>
      <c r="B3423" s="71">
        <v>131</v>
      </c>
      <c r="C3423" s="72" t="s">
        <v>402</v>
      </c>
      <c r="D3423" s="72" t="s">
        <v>403</v>
      </c>
      <c r="E3423" s="71"/>
      <c r="F3423" s="71"/>
      <c r="G3423" s="71" t="s">
        <v>273</v>
      </c>
      <c r="H3423" s="71">
        <v>1</v>
      </c>
      <c r="I3423" s="73">
        <v>138.85</v>
      </c>
      <c r="J3423" s="73">
        <v>62011</v>
      </c>
      <c r="K3423" s="72">
        <v>0</v>
      </c>
      <c r="L3423" s="72" t="s">
        <v>41</v>
      </c>
      <c r="M3423" s="92" t="s">
        <v>14</v>
      </c>
      <c r="N3423" s="70">
        <v>42540463</v>
      </c>
      <c r="O3423" s="70" t="s">
        <v>989</v>
      </c>
      <c r="Q3423" s="89"/>
      <c r="S3423" s="70" t="s">
        <v>465</v>
      </c>
      <c r="T3423" s="88" t="s">
        <v>273</v>
      </c>
      <c r="U3423" s="88">
        <v>1</v>
      </c>
      <c r="V3423" s="87">
        <v>138.85</v>
      </c>
      <c r="W3423" s="87" t="s">
        <v>1017</v>
      </c>
      <c r="X3423" s="78">
        <v>45822</v>
      </c>
      <c r="Y3423" s="78">
        <v>45822</v>
      </c>
      <c r="Z3423" s="69" t="s">
        <v>1080</v>
      </c>
      <c r="AA3423" s="319">
        <v>47000</v>
      </c>
      <c r="AB3423" s="70">
        <v>37</v>
      </c>
      <c r="AC3423" s="70">
        <v>20</v>
      </c>
      <c r="AD3423" s="78">
        <v>46461</v>
      </c>
      <c r="AE3423" s="115">
        <v>900</v>
      </c>
      <c r="AF3423" s="115"/>
      <c r="AL3423" s="76"/>
      <c r="AM3423" s="76"/>
      <c r="AN3423" s="76"/>
      <c r="AO3423" s="76"/>
      <c r="AP3423" s="76"/>
      <c r="AQ3423" s="76"/>
      <c r="AR3423" s="76"/>
      <c r="AS3423" s="76"/>
      <c r="AT3423" s="76"/>
      <c r="AU3423" s="76"/>
      <c r="AV3423" s="76"/>
      <c r="BA3423" s="76"/>
      <c r="BB3423" s="76"/>
      <c r="CS3423" s="58">
        <f>+AL3423+AT3423</f>
        <v>0</v>
      </c>
      <c r="CT3423" s="76">
        <f>+BA3423+BG3423+BM3423+BS3423+BY3423+CE3423+CK3423+CQ3423</f>
        <v>0</v>
      </c>
      <c r="CU3423" s="76">
        <f>+CS3423-CT3423</f>
        <v>0</v>
      </c>
      <c r="CV3423" s="81">
        <f>+AE3423-AL3423-AT3423</f>
        <v>900</v>
      </c>
    </row>
    <row r="3424" spans="1:100" s="70" customFormat="1">
      <c r="A3424" s="70" t="s">
        <v>988</v>
      </c>
      <c r="B3424" s="71">
        <v>131</v>
      </c>
      <c r="C3424" s="72" t="s">
        <v>402</v>
      </c>
      <c r="D3424" s="72" t="s">
        <v>403</v>
      </c>
      <c r="E3424" s="71"/>
      <c r="F3424" s="71"/>
      <c r="G3424" s="71" t="s">
        <v>273</v>
      </c>
      <c r="H3424" s="71">
        <v>1</v>
      </c>
      <c r="I3424" s="73">
        <v>138.85</v>
      </c>
      <c r="J3424" s="73">
        <v>62011</v>
      </c>
      <c r="K3424" s="72">
        <v>0</v>
      </c>
      <c r="L3424" s="72" t="s">
        <v>41</v>
      </c>
      <c r="M3424" s="92" t="s">
        <v>14</v>
      </c>
      <c r="N3424" s="70">
        <v>42540463</v>
      </c>
      <c r="O3424" s="70" t="s">
        <v>989</v>
      </c>
      <c r="Q3424" s="89"/>
      <c r="S3424" s="70" t="s">
        <v>465</v>
      </c>
      <c r="T3424" s="88" t="s">
        <v>273</v>
      </c>
      <c r="U3424" s="88">
        <v>1</v>
      </c>
      <c r="V3424" s="87">
        <v>138.85</v>
      </c>
      <c r="W3424" s="87" t="s">
        <v>1017</v>
      </c>
      <c r="X3424" s="78">
        <v>45822</v>
      </c>
      <c r="Y3424" s="78">
        <v>45822</v>
      </c>
      <c r="Z3424" s="69" t="s">
        <v>1080</v>
      </c>
      <c r="AA3424" s="319">
        <v>47000</v>
      </c>
      <c r="AB3424" s="70">
        <v>37</v>
      </c>
      <c r="AC3424" s="70">
        <v>21</v>
      </c>
      <c r="AD3424" s="78">
        <v>46492</v>
      </c>
      <c r="AE3424" s="115">
        <v>900</v>
      </c>
      <c r="AF3424" s="115"/>
      <c r="AL3424" s="76"/>
      <c r="AM3424" s="76"/>
      <c r="AN3424" s="76"/>
      <c r="AO3424" s="76"/>
      <c r="AP3424" s="76"/>
      <c r="AQ3424" s="76"/>
      <c r="AR3424" s="76"/>
      <c r="AS3424" s="76"/>
      <c r="AT3424" s="76"/>
      <c r="AU3424" s="76"/>
      <c r="AV3424" s="76"/>
      <c r="BA3424" s="76"/>
      <c r="BB3424" s="76"/>
      <c r="CS3424" s="58">
        <f>+AL3424+AT3424</f>
        <v>0</v>
      </c>
      <c r="CT3424" s="76">
        <f>+BA3424+BG3424+BM3424+BS3424+BY3424+CE3424+CK3424+CQ3424</f>
        <v>0</v>
      </c>
      <c r="CU3424" s="76">
        <f>+CS3424-CT3424</f>
        <v>0</v>
      </c>
      <c r="CV3424" s="81">
        <f>+AE3424-AL3424-AT3424</f>
        <v>900</v>
      </c>
    </row>
    <row r="3425" spans="1:100" s="70" customFormat="1">
      <c r="A3425" s="70" t="s">
        <v>988</v>
      </c>
      <c r="B3425" s="71">
        <v>131</v>
      </c>
      <c r="C3425" s="72" t="s">
        <v>402</v>
      </c>
      <c r="D3425" s="72" t="s">
        <v>403</v>
      </c>
      <c r="E3425" s="71"/>
      <c r="F3425" s="71"/>
      <c r="G3425" s="71" t="s">
        <v>273</v>
      </c>
      <c r="H3425" s="71">
        <v>1</v>
      </c>
      <c r="I3425" s="73">
        <v>138.85</v>
      </c>
      <c r="J3425" s="73">
        <v>62011</v>
      </c>
      <c r="K3425" s="72">
        <v>0</v>
      </c>
      <c r="L3425" s="72" t="s">
        <v>41</v>
      </c>
      <c r="M3425" s="92" t="s">
        <v>14</v>
      </c>
      <c r="N3425" s="70">
        <v>42540463</v>
      </c>
      <c r="O3425" s="70" t="s">
        <v>989</v>
      </c>
      <c r="Q3425" s="89"/>
      <c r="S3425" s="70" t="s">
        <v>465</v>
      </c>
      <c r="T3425" s="88" t="s">
        <v>273</v>
      </c>
      <c r="U3425" s="88">
        <v>1</v>
      </c>
      <c r="V3425" s="87">
        <v>138.85</v>
      </c>
      <c r="W3425" s="87" t="s">
        <v>1017</v>
      </c>
      <c r="X3425" s="78">
        <v>45822</v>
      </c>
      <c r="Y3425" s="78">
        <v>45822</v>
      </c>
      <c r="Z3425" s="69" t="s">
        <v>1080</v>
      </c>
      <c r="AA3425" s="319">
        <v>47000</v>
      </c>
      <c r="AB3425" s="70">
        <v>37</v>
      </c>
      <c r="AC3425" s="70">
        <v>22</v>
      </c>
      <c r="AD3425" s="78">
        <v>46522</v>
      </c>
      <c r="AE3425" s="115">
        <v>900</v>
      </c>
      <c r="AF3425" s="115"/>
      <c r="AL3425" s="76"/>
      <c r="AM3425" s="76"/>
      <c r="AN3425" s="76"/>
      <c r="AO3425" s="76"/>
      <c r="AP3425" s="76"/>
      <c r="AQ3425" s="76"/>
      <c r="AR3425" s="76"/>
      <c r="AS3425" s="76"/>
      <c r="AT3425" s="76"/>
      <c r="AU3425" s="76"/>
      <c r="AV3425" s="76"/>
      <c r="BA3425" s="76"/>
      <c r="BB3425" s="76"/>
      <c r="CS3425" s="58">
        <f>+AL3425+AT3425</f>
        <v>0</v>
      </c>
      <c r="CT3425" s="76">
        <f>+BA3425+BG3425+BM3425+BS3425+BY3425+CE3425+CK3425+CQ3425</f>
        <v>0</v>
      </c>
      <c r="CU3425" s="76">
        <f>+CS3425-CT3425</f>
        <v>0</v>
      </c>
      <c r="CV3425" s="81">
        <f>+AE3425-AL3425-AT3425</f>
        <v>900</v>
      </c>
    </row>
    <row r="3426" spans="1:100" s="70" customFormat="1">
      <c r="A3426" s="70" t="s">
        <v>988</v>
      </c>
      <c r="B3426" s="71">
        <v>131</v>
      </c>
      <c r="C3426" s="72" t="s">
        <v>402</v>
      </c>
      <c r="D3426" s="72" t="s">
        <v>403</v>
      </c>
      <c r="E3426" s="71"/>
      <c r="F3426" s="71"/>
      <c r="G3426" s="71" t="s">
        <v>273</v>
      </c>
      <c r="H3426" s="71">
        <v>1</v>
      </c>
      <c r="I3426" s="73">
        <v>138.85</v>
      </c>
      <c r="J3426" s="73">
        <v>62011</v>
      </c>
      <c r="K3426" s="72">
        <v>0</v>
      </c>
      <c r="L3426" s="72" t="s">
        <v>41</v>
      </c>
      <c r="M3426" s="92" t="s">
        <v>14</v>
      </c>
      <c r="N3426" s="70">
        <v>42540463</v>
      </c>
      <c r="O3426" s="70" t="s">
        <v>989</v>
      </c>
      <c r="Q3426" s="89"/>
      <c r="S3426" s="70" t="s">
        <v>465</v>
      </c>
      <c r="T3426" s="88" t="s">
        <v>273</v>
      </c>
      <c r="U3426" s="88">
        <v>1</v>
      </c>
      <c r="V3426" s="87">
        <v>138.85</v>
      </c>
      <c r="W3426" s="87" t="s">
        <v>1017</v>
      </c>
      <c r="X3426" s="78">
        <v>45822</v>
      </c>
      <c r="Y3426" s="78">
        <v>45822</v>
      </c>
      <c r="Z3426" s="69" t="s">
        <v>1080</v>
      </c>
      <c r="AA3426" s="319">
        <v>47000</v>
      </c>
      <c r="AB3426" s="70">
        <v>37</v>
      </c>
      <c r="AC3426" s="70">
        <v>23</v>
      </c>
      <c r="AD3426" s="78">
        <v>46553</v>
      </c>
      <c r="AE3426" s="115">
        <v>900</v>
      </c>
      <c r="AF3426" s="115"/>
      <c r="AL3426" s="76"/>
      <c r="AM3426" s="76"/>
      <c r="AN3426" s="76"/>
      <c r="AO3426" s="76"/>
      <c r="AP3426" s="76"/>
      <c r="AQ3426" s="76"/>
      <c r="AR3426" s="76"/>
      <c r="AS3426" s="76"/>
      <c r="AT3426" s="76"/>
      <c r="AU3426" s="76"/>
      <c r="AV3426" s="76"/>
      <c r="BA3426" s="76"/>
      <c r="BB3426" s="76"/>
      <c r="CS3426" s="58">
        <f>+AL3426+AT3426</f>
        <v>0</v>
      </c>
      <c r="CT3426" s="76">
        <f>+BA3426+BG3426+BM3426+BS3426+BY3426+CE3426+CK3426+CQ3426</f>
        <v>0</v>
      </c>
      <c r="CU3426" s="76">
        <f>+CS3426-CT3426</f>
        <v>0</v>
      </c>
      <c r="CV3426" s="81">
        <f>+AE3426-AL3426-AT3426</f>
        <v>900</v>
      </c>
    </row>
    <row r="3427" spans="1:100" s="70" customFormat="1">
      <c r="A3427" s="70" t="s">
        <v>988</v>
      </c>
      <c r="B3427" s="71">
        <v>131</v>
      </c>
      <c r="C3427" s="72" t="s">
        <v>402</v>
      </c>
      <c r="D3427" s="72" t="s">
        <v>403</v>
      </c>
      <c r="E3427" s="71"/>
      <c r="F3427" s="71"/>
      <c r="G3427" s="71" t="s">
        <v>273</v>
      </c>
      <c r="H3427" s="71">
        <v>1</v>
      </c>
      <c r="I3427" s="73">
        <v>138.85</v>
      </c>
      <c r="J3427" s="73">
        <v>62011</v>
      </c>
      <c r="K3427" s="72">
        <v>0</v>
      </c>
      <c r="L3427" s="72" t="s">
        <v>41</v>
      </c>
      <c r="M3427" s="92" t="s">
        <v>14</v>
      </c>
      <c r="N3427" s="70">
        <v>42540463</v>
      </c>
      <c r="O3427" s="70" t="s">
        <v>989</v>
      </c>
      <c r="Q3427" s="89"/>
      <c r="S3427" s="70" t="s">
        <v>465</v>
      </c>
      <c r="T3427" s="88" t="s">
        <v>273</v>
      </c>
      <c r="U3427" s="88">
        <v>1</v>
      </c>
      <c r="V3427" s="87">
        <v>138.85</v>
      </c>
      <c r="W3427" s="87" t="s">
        <v>1017</v>
      </c>
      <c r="X3427" s="78">
        <v>45822</v>
      </c>
      <c r="Y3427" s="78">
        <v>45822</v>
      </c>
      <c r="Z3427" s="69" t="s">
        <v>1080</v>
      </c>
      <c r="AA3427" s="319">
        <v>47000</v>
      </c>
      <c r="AB3427" s="70">
        <v>37</v>
      </c>
      <c r="AC3427" s="70">
        <v>24</v>
      </c>
      <c r="AD3427" s="78">
        <v>46583</v>
      </c>
      <c r="AE3427" s="115">
        <v>900</v>
      </c>
      <c r="AF3427" s="115"/>
      <c r="AL3427" s="76"/>
      <c r="AM3427" s="76"/>
      <c r="AN3427" s="76"/>
      <c r="AO3427" s="76"/>
      <c r="AP3427" s="76"/>
      <c r="AQ3427" s="76"/>
      <c r="AR3427" s="76"/>
      <c r="AS3427" s="76"/>
      <c r="AT3427" s="76"/>
      <c r="AU3427" s="76"/>
      <c r="AV3427" s="76"/>
      <c r="BA3427" s="76"/>
      <c r="BB3427" s="76"/>
      <c r="CS3427" s="58">
        <f>+AL3427+AT3427</f>
        <v>0</v>
      </c>
      <c r="CT3427" s="76">
        <f>+BA3427+BG3427+BM3427+BS3427+BY3427+CE3427+CK3427+CQ3427</f>
        <v>0</v>
      </c>
      <c r="CU3427" s="76">
        <f>+CS3427-CT3427</f>
        <v>0</v>
      </c>
      <c r="CV3427" s="81">
        <f>+AE3427-AL3427-AT3427</f>
        <v>900</v>
      </c>
    </row>
    <row r="3428" spans="1:100" s="70" customFormat="1">
      <c r="A3428" s="70" t="s">
        <v>988</v>
      </c>
      <c r="B3428" s="71">
        <v>131</v>
      </c>
      <c r="C3428" s="72" t="s">
        <v>402</v>
      </c>
      <c r="D3428" s="72" t="s">
        <v>403</v>
      </c>
      <c r="E3428" s="71"/>
      <c r="F3428" s="71"/>
      <c r="G3428" s="71" t="s">
        <v>273</v>
      </c>
      <c r="H3428" s="71">
        <v>1</v>
      </c>
      <c r="I3428" s="73">
        <v>138.85</v>
      </c>
      <c r="J3428" s="73">
        <v>62011</v>
      </c>
      <c r="K3428" s="72">
        <v>0</v>
      </c>
      <c r="L3428" s="72" t="s">
        <v>41</v>
      </c>
      <c r="M3428" s="92" t="s">
        <v>14</v>
      </c>
      <c r="N3428" s="70">
        <v>42540463</v>
      </c>
      <c r="O3428" s="70" t="s">
        <v>989</v>
      </c>
      <c r="Q3428" s="89"/>
      <c r="S3428" s="70" t="s">
        <v>465</v>
      </c>
      <c r="T3428" s="88" t="s">
        <v>273</v>
      </c>
      <c r="U3428" s="88">
        <v>1</v>
      </c>
      <c r="V3428" s="87">
        <v>138.85</v>
      </c>
      <c r="W3428" s="87" t="s">
        <v>1017</v>
      </c>
      <c r="X3428" s="78">
        <v>45822</v>
      </c>
      <c r="Y3428" s="78">
        <v>45822</v>
      </c>
      <c r="Z3428" s="69" t="s">
        <v>1080</v>
      </c>
      <c r="AA3428" s="319">
        <v>47000</v>
      </c>
      <c r="AB3428" s="70">
        <v>37</v>
      </c>
      <c r="AC3428" s="70">
        <v>25</v>
      </c>
      <c r="AD3428" s="78">
        <v>46614</v>
      </c>
      <c r="AE3428" s="115">
        <v>900</v>
      </c>
      <c r="AF3428" s="115"/>
      <c r="AL3428" s="76"/>
      <c r="AM3428" s="76"/>
      <c r="AN3428" s="76"/>
      <c r="AO3428" s="76"/>
      <c r="AP3428" s="76"/>
      <c r="AQ3428" s="76"/>
      <c r="AR3428" s="76"/>
      <c r="AS3428" s="76"/>
      <c r="AT3428" s="76"/>
      <c r="AU3428" s="76"/>
      <c r="AV3428" s="76"/>
      <c r="BA3428" s="76"/>
      <c r="BB3428" s="76"/>
      <c r="CS3428" s="58">
        <f>+AL3428+AT3428</f>
        <v>0</v>
      </c>
      <c r="CT3428" s="76">
        <f>+BA3428+BG3428+BM3428+BS3428+BY3428+CE3428+CK3428+CQ3428</f>
        <v>0</v>
      </c>
      <c r="CU3428" s="76">
        <f>+CS3428-CT3428</f>
        <v>0</v>
      </c>
      <c r="CV3428" s="81">
        <f>+AE3428-AL3428-AT3428</f>
        <v>900</v>
      </c>
    </row>
    <row r="3429" spans="1:100" s="70" customFormat="1">
      <c r="A3429" s="70" t="s">
        <v>988</v>
      </c>
      <c r="B3429" s="71">
        <v>131</v>
      </c>
      <c r="C3429" s="72" t="s">
        <v>402</v>
      </c>
      <c r="D3429" s="72" t="s">
        <v>403</v>
      </c>
      <c r="E3429" s="71"/>
      <c r="F3429" s="71"/>
      <c r="G3429" s="71" t="s">
        <v>273</v>
      </c>
      <c r="H3429" s="71">
        <v>1</v>
      </c>
      <c r="I3429" s="73">
        <v>138.85</v>
      </c>
      <c r="J3429" s="73">
        <v>62011</v>
      </c>
      <c r="K3429" s="72">
        <v>0</v>
      </c>
      <c r="L3429" s="72" t="s">
        <v>41</v>
      </c>
      <c r="M3429" s="92" t="s">
        <v>14</v>
      </c>
      <c r="N3429" s="70">
        <v>42540463</v>
      </c>
      <c r="O3429" s="70" t="s">
        <v>989</v>
      </c>
      <c r="Q3429" s="89"/>
      <c r="S3429" s="70" t="s">
        <v>465</v>
      </c>
      <c r="T3429" s="88" t="s">
        <v>273</v>
      </c>
      <c r="U3429" s="88">
        <v>1</v>
      </c>
      <c r="V3429" s="87">
        <v>138.85</v>
      </c>
      <c r="W3429" s="87" t="s">
        <v>1017</v>
      </c>
      <c r="X3429" s="78">
        <v>45822</v>
      </c>
      <c r="Y3429" s="78">
        <v>45822</v>
      </c>
      <c r="Z3429" s="69" t="s">
        <v>1080</v>
      </c>
      <c r="AA3429" s="319">
        <v>47000</v>
      </c>
      <c r="AB3429" s="70">
        <v>37</v>
      </c>
      <c r="AC3429" s="70">
        <v>26</v>
      </c>
      <c r="AD3429" s="78">
        <v>46645</v>
      </c>
      <c r="AE3429" s="115">
        <v>900</v>
      </c>
      <c r="AF3429" s="115"/>
      <c r="AL3429" s="76"/>
      <c r="AM3429" s="76"/>
      <c r="AN3429" s="76"/>
      <c r="AO3429" s="76"/>
      <c r="AP3429" s="76"/>
      <c r="AQ3429" s="76"/>
      <c r="AR3429" s="76"/>
      <c r="AS3429" s="76"/>
      <c r="AT3429" s="76"/>
      <c r="AU3429" s="76"/>
      <c r="AV3429" s="76"/>
      <c r="BA3429" s="76"/>
      <c r="BB3429" s="76"/>
      <c r="CS3429" s="58">
        <f>+AL3429+AT3429</f>
        <v>0</v>
      </c>
      <c r="CT3429" s="76">
        <f>+BA3429+BG3429+BM3429+BS3429+BY3429+CE3429+CK3429+CQ3429</f>
        <v>0</v>
      </c>
      <c r="CU3429" s="76">
        <f>+CS3429-CT3429</f>
        <v>0</v>
      </c>
      <c r="CV3429" s="81">
        <f>+AE3429-AL3429-AT3429</f>
        <v>900</v>
      </c>
    </row>
    <row r="3430" spans="1:100" s="70" customFormat="1">
      <c r="A3430" s="70" t="s">
        <v>988</v>
      </c>
      <c r="B3430" s="71">
        <v>131</v>
      </c>
      <c r="C3430" s="72" t="s">
        <v>402</v>
      </c>
      <c r="D3430" s="72" t="s">
        <v>403</v>
      </c>
      <c r="E3430" s="71"/>
      <c r="F3430" s="71"/>
      <c r="G3430" s="71" t="s">
        <v>273</v>
      </c>
      <c r="H3430" s="71">
        <v>1</v>
      </c>
      <c r="I3430" s="73">
        <v>138.85</v>
      </c>
      <c r="J3430" s="73">
        <v>62011</v>
      </c>
      <c r="K3430" s="72">
        <v>0</v>
      </c>
      <c r="L3430" s="72" t="s">
        <v>41</v>
      </c>
      <c r="M3430" s="92" t="s">
        <v>14</v>
      </c>
      <c r="N3430" s="70">
        <v>42540463</v>
      </c>
      <c r="O3430" s="70" t="s">
        <v>989</v>
      </c>
      <c r="Q3430" s="89"/>
      <c r="S3430" s="70" t="s">
        <v>465</v>
      </c>
      <c r="T3430" s="88" t="s">
        <v>273</v>
      </c>
      <c r="U3430" s="88">
        <v>1</v>
      </c>
      <c r="V3430" s="87">
        <v>138.85</v>
      </c>
      <c r="W3430" s="87" t="s">
        <v>1017</v>
      </c>
      <c r="X3430" s="78">
        <v>45822</v>
      </c>
      <c r="Y3430" s="78">
        <v>45822</v>
      </c>
      <c r="Z3430" s="69" t="s">
        <v>1080</v>
      </c>
      <c r="AA3430" s="319">
        <v>47000</v>
      </c>
      <c r="AB3430" s="70">
        <v>37</v>
      </c>
      <c r="AC3430" s="70">
        <v>27</v>
      </c>
      <c r="AD3430" s="78">
        <v>46675</v>
      </c>
      <c r="AE3430" s="115">
        <v>900</v>
      </c>
      <c r="AF3430" s="115"/>
      <c r="AL3430" s="76"/>
      <c r="AM3430" s="76"/>
      <c r="AN3430" s="76"/>
      <c r="AO3430" s="76"/>
      <c r="AP3430" s="76"/>
      <c r="AQ3430" s="76"/>
      <c r="AR3430" s="76"/>
      <c r="AS3430" s="76"/>
      <c r="AT3430" s="76"/>
      <c r="AU3430" s="76"/>
      <c r="AV3430" s="76"/>
      <c r="BA3430" s="76"/>
      <c r="BB3430" s="76"/>
      <c r="CS3430" s="58">
        <f>+AL3430+AT3430</f>
        <v>0</v>
      </c>
      <c r="CT3430" s="76">
        <f>+BA3430+BG3430+BM3430+BS3430+BY3430+CE3430+CK3430+CQ3430</f>
        <v>0</v>
      </c>
      <c r="CU3430" s="76">
        <f>+CS3430-CT3430</f>
        <v>0</v>
      </c>
      <c r="CV3430" s="81">
        <f>+AE3430-AL3430-AT3430</f>
        <v>900</v>
      </c>
    </row>
    <row r="3431" spans="1:100" s="70" customFormat="1">
      <c r="A3431" s="70" t="s">
        <v>988</v>
      </c>
      <c r="B3431" s="71">
        <v>131</v>
      </c>
      <c r="C3431" s="72" t="s">
        <v>402</v>
      </c>
      <c r="D3431" s="72" t="s">
        <v>403</v>
      </c>
      <c r="E3431" s="71"/>
      <c r="F3431" s="71"/>
      <c r="G3431" s="71" t="s">
        <v>273</v>
      </c>
      <c r="H3431" s="71">
        <v>1</v>
      </c>
      <c r="I3431" s="73">
        <v>138.85</v>
      </c>
      <c r="J3431" s="73">
        <v>62011</v>
      </c>
      <c r="K3431" s="72">
        <v>0</v>
      </c>
      <c r="L3431" s="72" t="s">
        <v>41</v>
      </c>
      <c r="M3431" s="92" t="s">
        <v>14</v>
      </c>
      <c r="N3431" s="70">
        <v>42540463</v>
      </c>
      <c r="O3431" s="70" t="s">
        <v>989</v>
      </c>
      <c r="Q3431" s="89"/>
      <c r="S3431" s="70" t="s">
        <v>465</v>
      </c>
      <c r="T3431" s="88" t="s">
        <v>273</v>
      </c>
      <c r="U3431" s="88">
        <v>1</v>
      </c>
      <c r="V3431" s="87">
        <v>138.85</v>
      </c>
      <c r="W3431" s="87" t="s">
        <v>1017</v>
      </c>
      <c r="X3431" s="78">
        <v>45822</v>
      </c>
      <c r="Y3431" s="78">
        <v>45822</v>
      </c>
      <c r="Z3431" s="69" t="s">
        <v>1080</v>
      </c>
      <c r="AA3431" s="319">
        <v>47000</v>
      </c>
      <c r="AB3431" s="70">
        <v>37</v>
      </c>
      <c r="AC3431" s="70">
        <v>28</v>
      </c>
      <c r="AD3431" s="78">
        <v>46706</v>
      </c>
      <c r="AE3431" s="115">
        <v>900</v>
      </c>
      <c r="AF3431" s="115"/>
      <c r="AL3431" s="76"/>
      <c r="AM3431" s="76"/>
      <c r="AN3431" s="76"/>
      <c r="AO3431" s="76"/>
      <c r="AP3431" s="76"/>
      <c r="AQ3431" s="76"/>
      <c r="AR3431" s="76"/>
      <c r="AS3431" s="76"/>
      <c r="AT3431" s="76"/>
      <c r="AU3431" s="76"/>
      <c r="AV3431" s="76"/>
      <c r="BA3431" s="76"/>
      <c r="BB3431" s="76"/>
      <c r="CS3431" s="58">
        <f>+AL3431+AT3431</f>
        <v>0</v>
      </c>
      <c r="CT3431" s="76">
        <f>+BA3431+BG3431+BM3431+BS3431+BY3431+CE3431+CK3431+CQ3431</f>
        <v>0</v>
      </c>
      <c r="CU3431" s="76">
        <f>+CS3431-CT3431</f>
        <v>0</v>
      </c>
      <c r="CV3431" s="81">
        <f>+AE3431-AL3431-AT3431</f>
        <v>900</v>
      </c>
    </row>
    <row r="3432" spans="1:100" s="70" customFormat="1">
      <c r="A3432" s="70" t="s">
        <v>988</v>
      </c>
      <c r="B3432" s="71">
        <v>131</v>
      </c>
      <c r="C3432" s="72" t="s">
        <v>402</v>
      </c>
      <c r="D3432" s="72" t="s">
        <v>403</v>
      </c>
      <c r="E3432" s="71"/>
      <c r="F3432" s="71"/>
      <c r="G3432" s="71" t="s">
        <v>273</v>
      </c>
      <c r="H3432" s="71">
        <v>1</v>
      </c>
      <c r="I3432" s="73">
        <v>138.85</v>
      </c>
      <c r="J3432" s="73">
        <v>62011</v>
      </c>
      <c r="K3432" s="72">
        <v>0</v>
      </c>
      <c r="L3432" s="72" t="s">
        <v>41</v>
      </c>
      <c r="M3432" s="92" t="s">
        <v>14</v>
      </c>
      <c r="N3432" s="70">
        <v>42540463</v>
      </c>
      <c r="O3432" s="70" t="s">
        <v>989</v>
      </c>
      <c r="Q3432" s="89"/>
      <c r="S3432" s="70" t="s">
        <v>465</v>
      </c>
      <c r="T3432" s="88" t="s">
        <v>273</v>
      </c>
      <c r="U3432" s="88">
        <v>1</v>
      </c>
      <c r="V3432" s="87">
        <v>138.85</v>
      </c>
      <c r="W3432" s="87" t="s">
        <v>1017</v>
      </c>
      <c r="X3432" s="78">
        <v>45822</v>
      </c>
      <c r="Y3432" s="78">
        <v>45822</v>
      </c>
      <c r="Z3432" s="69" t="s">
        <v>1080</v>
      </c>
      <c r="AA3432" s="319">
        <v>47000</v>
      </c>
      <c r="AB3432" s="70">
        <v>37</v>
      </c>
      <c r="AC3432" s="70">
        <v>29</v>
      </c>
      <c r="AD3432" s="78">
        <v>46736</v>
      </c>
      <c r="AE3432" s="115">
        <v>900</v>
      </c>
      <c r="AF3432" s="115"/>
      <c r="AL3432" s="76"/>
      <c r="AM3432" s="76"/>
      <c r="AN3432" s="76"/>
      <c r="AO3432" s="76"/>
      <c r="AP3432" s="76"/>
      <c r="AQ3432" s="76"/>
      <c r="AR3432" s="76"/>
      <c r="AS3432" s="76"/>
      <c r="AT3432" s="76"/>
      <c r="AU3432" s="76"/>
      <c r="AV3432" s="76"/>
      <c r="BA3432" s="76"/>
      <c r="BB3432" s="76"/>
      <c r="CS3432" s="58">
        <f>+AL3432+AT3432</f>
        <v>0</v>
      </c>
      <c r="CT3432" s="76">
        <f>+BA3432+BG3432+BM3432+BS3432+BY3432+CE3432+CK3432+CQ3432</f>
        <v>0</v>
      </c>
      <c r="CU3432" s="76">
        <f>+CS3432-CT3432</f>
        <v>0</v>
      </c>
      <c r="CV3432" s="81">
        <f>+AE3432-AL3432-AT3432</f>
        <v>900</v>
      </c>
    </row>
    <row r="3433" spans="1:100" s="70" customFormat="1">
      <c r="A3433" s="70" t="s">
        <v>988</v>
      </c>
      <c r="B3433" s="71">
        <v>131</v>
      </c>
      <c r="C3433" s="72" t="s">
        <v>402</v>
      </c>
      <c r="D3433" s="72" t="s">
        <v>403</v>
      </c>
      <c r="E3433" s="71"/>
      <c r="F3433" s="71"/>
      <c r="G3433" s="71" t="s">
        <v>273</v>
      </c>
      <c r="H3433" s="71">
        <v>1</v>
      </c>
      <c r="I3433" s="73">
        <v>138.85</v>
      </c>
      <c r="J3433" s="73">
        <v>62011</v>
      </c>
      <c r="K3433" s="72">
        <v>0</v>
      </c>
      <c r="L3433" s="72" t="s">
        <v>41</v>
      </c>
      <c r="M3433" s="92" t="s">
        <v>14</v>
      </c>
      <c r="N3433" s="70">
        <v>42540463</v>
      </c>
      <c r="O3433" s="70" t="s">
        <v>989</v>
      </c>
      <c r="Q3433" s="89"/>
      <c r="S3433" s="70" t="s">
        <v>465</v>
      </c>
      <c r="T3433" s="88" t="s">
        <v>273</v>
      </c>
      <c r="U3433" s="88">
        <v>1</v>
      </c>
      <c r="V3433" s="87">
        <v>138.85</v>
      </c>
      <c r="W3433" s="87" t="s">
        <v>1017</v>
      </c>
      <c r="X3433" s="78">
        <v>45822</v>
      </c>
      <c r="Y3433" s="78">
        <v>45822</v>
      </c>
      <c r="Z3433" s="69" t="s">
        <v>1080</v>
      </c>
      <c r="AA3433" s="319">
        <v>47000</v>
      </c>
      <c r="AB3433" s="70">
        <v>37</v>
      </c>
      <c r="AC3433" s="70">
        <v>30</v>
      </c>
      <c r="AD3433" s="78">
        <v>46767</v>
      </c>
      <c r="AE3433" s="115">
        <v>900</v>
      </c>
      <c r="AF3433" s="115"/>
      <c r="AL3433" s="76"/>
      <c r="AM3433" s="76"/>
      <c r="AN3433" s="76"/>
      <c r="AO3433" s="76"/>
      <c r="AP3433" s="76"/>
      <c r="AQ3433" s="76"/>
      <c r="AR3433" s="76"/>
      <c r="AS3433" s="76"/>
      <c r="AT3433" s="76"/>
      <c r="AU3433" s="76"/>
      <c r="AV3433" s="76"/>
      <c r="BA3433" s="76"/>
      <c r="BB3433" s="76"/>
      <c r="CS3433" s="58">
        <f>+AL3433+AT3433</f>
        <v>0</v>
      </c>
      <c r="CT3433" s="76">
        <f>+BA3433+BG3433+BM3433+BS3433+BY3433+CE3433+CK3433+CQ3433</f>
        <v>0</v>
      </c>
      <c r="CU3433" s="76">
        <f>+CS3433-CT3433</f>
        <v>0</v>
      </c>
      <c r="CV3433" s="81">
        <f>+AE3433-AL3433-AT3433</f>
        <v>900</v>
      </c>
    </row>
    <row r="3434" spans="1:100" s="70" customFormat="1">
      <c r="A3434" s="70" t="s">
        <v>988</v>
      </c>
      <c r="B3434" s="71">
        <v>131</v>
      </c>
      <c r="C3434" s="72" t="s">
        <v>402</v>
      </c>
      <c r="D3434" s="72" t="s">
        <v>403</v>
      </c>
      <c r="E3434" s="71"/>
      <c r="F3434" s="71"/>
      <c r="G3434" s="71" t="s">
        <v>273</v>
      </c>
      <c r="H3434" s="71">
        <v>1</v>
      </c>
      <c r="I3434" s="73">
        <v>138.85</v>
      </c>
      <c r="J3434" s="73">
        <v>62011</v>
      </c>
      <c r="K3434" s="72">
        <v>0</v>
      </c>
      <c r="L3434" s="72" t="s">
        <v>41</v>
      </c>
      <c r="M3434" s="92" t="s">
        <v>14</v>
      </c>
      <c r="N3434" s="70">
        <v>42540463</v>
      </c>
      <c r="O3434" s="70" t="s">
        <v>989</v>
      </c>
      <c r="Q3434" s="89"/>
      <c r="S3434" s="70" t="s">
        <v>465</v>
      </c>
      <c r="T3434" s="88" t="s">
        <v>273</v>
      </c>
      <c r="U3434" s="88">
        <v>1</v>
      </c>
      <c r="V3434" s="87">
        <v>138.85</v>
      </c>
      <c r="W3434" s="87" t="s">
        <v>1017</v>
      </c>
      <c r="X3434" s="78">
        <v>45822</v>
      </c>
      <c r="Y3434" s="78">
        <v>45822</v>
      </c>
      <c r="Z3434" s="69" t="s">
        <v>1080</v>
      </c>
      <c r="AA3434" s="319">
        <v>47000</v>
      </c>
      <c r="AB3434" s="70">
        <v>37</v>
      </c>
      <c r="AC3434" s="70">
        <v>31</v>
      </c>
      <c r="AD3434" s="78">
        <v>46798</v>
      </c>
      <c r="AE3434" s="115">
        <v>900</v>
      </c>
      <c r="AF3434" s="115"/>
      <c r="AL3434" s="76"/>
      <c r="AM3434" s="76"/>
      <c r="AN3434" s="76"/>
      <c r="AO3434" s="76"/>
      <c r="AP3434" s="76"/>
      <c r="AQ3434" s="76"/>
      <c r="AR3434" s="76"/>
      <c r="AS3434" s="76"/>
      <c r="AT3434" s="76"/>
      <c r="AU3434" s="76"/>
      <c r="AV3434" s="76"/>
      <c r="BA3434" s="76"/>
      <c r="BB3434" s="76"/>
      <c r="CS3434" s="58">
        <f>+AL3434+AT3434</f>
        <v>0</v>
      </c>
      <c r="CT3434" s="76">
        <f>+BA3434+BG3434+BM3434+BS3434+BY3434+CE3434+CK3434+CQ3434</f>
        <v>0</v>
      </c>
      <c r="CU3434" s="76">
        <f>+CS3434-CT3434</f>
        <v>0</v>
      </c>
      <c r="CV3434" s="81">
        <f>+AE3434-AL3434-AT3434</f>
        <v>900</v>
      </c>
    </row>
    <row r="3435" spans="1:100" s="70" customFormat="1">
      <c r="A3435" s="70" t="s">
        <v>988</v>
      </c>
      <c r="B3435" s="71">
        <v>131</v>
      </c>
      <c r="C3435" s="72" t="s">
        <v>402</v>
      </c>
      <c r="D3435" s="72" t="s">
        <v>403</v>
      </c>
      <c r="E3435" s="71"/>
      <c r="F3435" s="71"/>
      <c r="G3435" s="71" t="s">
        <v>273</v>
      </c>
      <c r="H3435" s="71">
        <v>1</v>
      </c>
      <c r="I3435" s="73">
        <v>138.85</v>
      </c>
      <c r="J3435" s="73">
        <v>62011</v>
      </c>
      <c r="K3435" s="72">
        <v>0</v>
      </c>
      <c r="L3435" s="72" t="s">
        <v>41</v>
      </c>
      <c r="M3435" s="92" t="s">
        <v>14</v>
      </c>
      <c r="N3435" s="70">
        <v>42540463</v>
      </c>
      <c r="O3435" s="70" t="s">
        <v>989</v>
      </c>
      <c r="Q3435" s="89"/>
      <c r="S3435" s="70" t="s">
        <v>465</v>
      </c>
      <c r="T3435" s="88" t="s">
        <v>273</v>
      </c>
      <c r="U3435" s="88">
        <v>1</v>
      </c>
      <c r="V3435" s="87">
        <v>138.85</v>
      </c>
      <c r="W3435" s="87" t="s">
        <v>1017</v>
      </c>
      <c r="X3435" s="78">
        <v>45822</v>
      </c>
      <c r="Y3435" s="78">
        <v>45822</v>
      </c>
      <c r="Z3435" s="69" t="s">
        <v>1080</v>
      </c>
      <c r="AA3435" s="319">
        <v>47000</v>
      </c>
      <c r="AB3435" s="70">
        <v>37</v>
      </c>
      <c r="AC3435" s="70">
        <v>32</v>
      </c>
      <c r="AD3435" s="78">
        <v>46827</v>
      </c>
      <c r="AE3435" s="115">
        <v>900</v>
      </c>
      <c r="AF3435" s="115"/>
      <c r="AL3435" s="76"/>
      <c r="AM3435" s="76"/>
      <c r="AN3435" s="76"/>
      <c r="AO3435" s="76"/>
      <c r="AP3435" s="76"/>
      <c r="AQ3435" s="76"/>
      <c r="AR3435" s="76"/>
      <c r="AS3435" s="76"/>
      <c r="AT3435" s="76"/>
      <c r="AU3435" s="76"/>
      <c r="AV3435" s="76"/>
      <c r="BA3435" s="76"/>
      <c r="BB3435" s="76"/>
      <c r="CS3435" s="58">
        <f>+AL3435+AT3435</f>
        <v>0</v>
      </c>
      <c r="CT3435" s="76">
        <f>+BA3435+BG3435+BM3435+BS3435+BY3435+CE3435+CK3435+CQ3435</f>
        <v>0</v>
      </c>
      <c r="CU3435" s="76">
        <f>+CS3435-CT3435</f>
        <v>0</v>
      </c>
      <c r="CV3435" s="81">
        <f>+AE3435-AL3435-AT3435</f>
        <v>900</v>
      </c>
    </row>
    <row r="3436" spans="1:100" s="70" customFormat="1">
      <c r="A3436" s="70" t="s">
        <v>988</v>
      </c>
      <c r="B3436" s="71">
        <v>131</v>
      </c>
      <c r="C3436" s="72" t="s">
        <v>402</v>
      </c>
      <c r="D3436" s="72" t="s">
        <v>403</v>
      </c>
      <c r="E3436" s="71"/>
      <c r="F3436" s="71"/>
      <c r="G3436" s="71" t="s">
        <v>273</v>
      </c>
      <c r="H3436" s="71">
        <v>1</v>
      </c>
      <c r="I3436" s="73">
        <v>138.85</v>
      </c>
      <c r="J3436" s="73">
        <v>62011</v>
      </c>
      <c r="K3436" s="72">
        <v>0</v>
      </c>
      <c r="L3436" s="72" t="s">
        <v>41</v>
      </c>
      <c r="M3436" s="92" t="s">
        <v>14</v>
      </c>
      <c r="N3436" s="70">
        <v>42540463</v>
      </c>
      <c r="O3436" s="70" t="s">
        <v>989</v>
      </c>
      <c r="Q3436" s="89"/>
      <c r="S3436" s="70" t="s">
        <v>465</v>
      </c>
      <c r="T3436" s="88" t="s">
        <v>273</v>
      </c>
      <c r="U3436" s="88">
        <v>1</v>
      </c>
      <c r="V3436" s="87">
        <v>138.85</v>
      </c>
      <c r="W3436" s="87" t="s">
        <v>1017</v>
      </c>
      <c r="X3436" s="78">
        <v>45822</v>
      </c>
      <c r="Y3436" s="78">
        <v>45822</v>
      </c>
      <c r="Z3436" s="69" t="s">
        <v>1080</v>
      </c>
      <c r="AA3436" s="319">
        <v>47000</v>
      </c>
      <c r="AB3436" s="70">
        <v>37</v>
      </c>
      <c r="AC3436" s="70">
        <v>33</v>
      </c>
      <c r="AD3436" s="78">
        <v>46858</v>
      </c>
      <c r="AE3436" s="115">
        <v>900</v>
      </c>
      <c r="AF3436" s="115"/>
      <c r="AL3436" s="76"/>
      <c r="AM3436" s="76"/>
      <c r="AN3436" s="76"/>
      <c r="AO3436" s="76"/>
      <c r="AP3436" s="76"/>
      <c r="AQ3436" s="76"/>
      <c r="AR3436" s="76"/>
      <c r="AS3436" s="76"/>
      <c r="AT3436" s="76"/>
      <c r="AU3436" s="76"/>
      <c r="AV3436" s="76"/>
      <c r="BA3436" s="76"/>
      <c r="BB3436" s="76"/>
      <c r="CS3436" s="58">
        <f>+AL3436+AT3436</f>
        <v>0</v>
      </c>
      <c r="CT3436" s="76">
        <f>+BA3436+BG3436+BM3436+BS3436+BY3436+CE3436+CK3436+CQ3436</f>
        <v>0</v>
      </c>
      <c r="CU3436" s="76">
        <f>+CS3436-CT3436</f>
        <v>0</v>
      </c>
      <c r="CV3436" s="81">
        <f>+AE3436-AL3436-AT3436</f>
        <v>900</v>
      </c>
    </row>
    <row r="3437" spans="1:100" s="70" customFormat="1">
      <c r="A3437" s="70" t="s">
        <v>988</v>
      </c>
      <c r="B3437" s="71">
        <v>131</v>
      </c>
      <c r="C3437" s="72" t="s">
        <v>402</v>
      </c>
      <c r="D3437" s="72" t="s">
        <v>403</v>
      </c>
      <c r="E3437" s="71"/>
      <c r="F3437" s="71"/>
      <c r="G3437" s="71" t="s">
        <v>273</v>
      </c>
      <c r="H3437" s="71">
        <v>1</v>
      </c>
      <c r="I3437" s="73">
        <v>138.85</v>
      </c>
      <c r="J3437" s="73">
        <v>62011</v>
      </c>
      <c r="K3437" s="72">
        <v>0</v>
      </c>
      <c r="L3437" s="72" t="s">
        <v>41</v>
      </c>
      <c r="M3437" s="92" t="s">
        <v>14</v>
      </c>
      <c r="N3437" s="70">
        <v>42540463</v>
      </c>
      <c r="O3437" s="70" t="s">
        <v>989</v>
      </c>
      <c r="Q3437" s="89"/>
      <c r="S3437" s="70" t="s">
        <v>465</v>
      </c>
      <c r="T3437" s="88" t="s">
        <v>273</v>
      </c>
      <c r="U3437" s="88">
        <v>1</v>
      </c>
      <c r="V3437" s="87">
        <v>138.85</v>
      </c>
      <c r="W3437" s="87" t="s">
        <v>1017</v>
      </c>
      <c r="X3437" s="78">
        <v>45822</v>
      </c>
      <c r="Y3437" s="78">
        <v>45822</v>
      </c>
      <c r="Z3437" s="69" t="s">
        <v>1080</v>
      </c>
      <c r="AA3437" s="319">
        <v>47000</v>
      </c>
      <c r="AB3437" s="70">
        <v>37</v>
      </c>
      <c r="AC3437" s="70">
        <v>34</v>
      </c>
      <c r="AD3437" s="78">
        <v>46888</v>
      </c>
      <c r="AE3437" s="115">
        <v>900</v>
      </c>
      <c r="AF3437" s="115"/>
      <c r="AL3437" s="76"/>
      <c r="AM3437" s="76"/>
      <c r="AN3437" s="76"/>
      <c r="AO3437" s="76"/>
      <c r="AP3437" s="76"/>
      <c r="AQ3437" s="76"/>
      <c r="AR3437" s="76"/>
      <c r="AS3437" s="76"/>
      <c r="AT3437" s="76"/>
      <c r="AU3437" s="76"/>
      <c r="AV3437" s="76"/>
      <c r="BA3437" s="76"/>
      <c r="BB3437" s="76"/>
      <c r="CS3437" s="58">
        <f>+AL3437+AT3437</f>
        <v>0</v>
      </c>
      <c r="CT3437" s="76">
        <f>+BA3437+BG3437+BM3437+BS3437+BY3437+CE3437+CK3437+CQ3437</f>
        <v>0</v>
      </c>
      <c r="CU3437" s="76">
        <f>+CS3437-CT3437</f>
        <v>0</v>
      </c>
      <c r="CV3437" s="81">
        <f>+AE3437-AL3437-AT3437</f>
        <v>900</v>
      </c>
    </row>
    <row r="3438" spans="1:100" s="70" customFormat="1">
      <c r="A3438" s="70" t="s">
        <v>988</v>
      </c>
      <c r="B3438" s="71">
        <v>131</v>
      </c>
      <c r="C3438" s="72" t="s">
        <v>402</v>
      </c>
      <c r="D3438" s="72" t="s">
        <v>403</v>
      </c>
      <c r="E3438" s="71"/>
      <c r="F3438" s="71"/>
      <c r="G3438" s="71" t="s">
        <v>273</v>
      </c>
      <c r="H3438" s="71">
        <v>1</v>
      </c>
      <c r="I3438" s="73">
        <v>138.85</v>
      </c>
      <c r="J3438" s="73">
        <v>62011</v>
      </c>
      <c r="K3438" s="72">
        <v>0</v>
      </c>
      <c r="L3438" s="72" t="s">
        <v>41</v>
      </c>
      <c r="M3438" s="92" t="s">
        <v>14</v>
      </c>
      <c r="N3438" s="70">
        <v>42540463</v>
      </c>
      <c r="O3438" s="70" t="s">
        <v>989</v>
      </c>
      <c r="Q3438" s="89"/>
      <c r="S3438" s="70" t="s">
        <v>465</v>
      </c>
      <c r="T3438" s="88" t="s">
        <v>273</v>
      </c>
      <c r="U3438" s="88">
        <v>1</v>
      </c>
      <c r="V3438" s="87">
        <v>138.85</v>
      </c>
      <c r="W3438" s="87" t="s">
        <v>1017</v>
      </c>
      <c r="X3438" s="78">
        <v>45822</v>
      </c>
      <c r="Y3438" s="78">
        <v>45822</v>
      </c>
      <c r="Z3438" s="69" t="s">
        <v>1080</v>
      </c>
      <c r="AA3438" s="319">
        <v>47000</v>
      </c>
      <c r="AB3438" s="70">
        <v>37</v>
      </c>
      <c r="AC3438" s="70">
        <v>35</v>
      </c>
      <c r="AD3438" s="78">
        <v>46919</v>
      </c>
      <c r="AE3438" s="115">
        <v>900</v>
      </c>
      <c r="AF3438" s="115"/>
      <c r="AL3438" s="76"/>
      <c r="AM3438" s="76"/>
      <c r="AN3438" s="76"/>
      <c r="AO3438" s="76"/>
      <c r="AP3438" s="76"/>
      <c r="AQ3438" s="76"/>
      <c r="AR3438" s="76"/>
      <c r="AS3438" s="76"/>
      <c r="AT3438" s="76"/>
      <c r="AU3438" s="76"/>
      <c r="AV3438" s="76"/>
      <c r="BA3438" s="76"/>
      <c r="BB3438" s="76"/>
      <c r="CS3438" s="58">
        <f>+AL3438+AT3438</f>
        <v>0</v>
      </c>
      <c r="CT3438" s="76">
        <f>+BA3438+BG3438+BM3438+BS3438+BY3438+CE3438+CK3438+CQ3438</f>
        <v>0</v>
      </c>
      <c r="CU3438" s="76">
        <f>+CS3438-CT3438</f>
        <v>0</v>
      </c>
      <c r="CV3438" s="81">
        <f>+AE3438-AL3438-AT3438</f>
        <v>900</v>
      </c>
    </row>
    <row r="3439" spans="1:100" s="70" customFormat="1">
      <c r="A3439" s="70" t="s">
        <v>988</v>
      </c>
      <c r="B3439" s="71">
        <v>131</v>
      </c>
      <c r="C3439" s="72" t="s">
        <v>402</v>
      </c>
      <c r="D3439" s="72" t="s">
        <v>403</v>
      </c>
      <c r="E3439" s="71"/>
      <c r="F3439" s="71"/>
      <c r="G3439" s="71" t="s">
        <v>273</v>
      </c>
      <c r="H3439" s="71">
        <v>1</v>
      </c>
      <c r="I3439" s="73">
        <v>138.85</v>
      </c>
      <c r="J3439" s="73">
        <v>62011</v>
      </c>
      <c r="K3439" s="72">
        <v>0</v>
      </c>
      <c r="L3439" s="72" t="s">
        <v>41</v>
      </c>
      <c r="M3439" s="92" t="s">
        <v>14</v>
      </c>
      <c r="N3439" s="70">
        <v>42540463</v>
      </c>
      <c r="O3439" s="70" t="s">
        <v>989</v>
      </c>
      <c r="Q3439" s="89"/>
      <c r="S3439" s="70" t="s">
        <v>465</v>
      </c>
      <c r="T3439" s="88" t="s">
        <v>273</v>
      </c>
      <c r="U3439" s="88">
        <v>1</v>
      </c>
      <c r="V3439" s="87">
        <v>138.85</v>
      </c>
      <c r="W3439" s="87" t="s">
        <v>1017</v>
      </c>
      <c r="X3439" s="78">
        <v>45822</v>
      </c>
      <c r="Y3439" s="78">
        <v>45822</v>
      </c>
      <c r="Z3439" s="69" t="s">
        <v>1080</v>
      </c>
      <c r="AA3439" s="319">
        <v>47000</v>
      </c>
      <c r="AB3439" s="70">
        <v>37</v>
      </c>
      <c r="AC3439" s="70">
        <v>36</v>
      </c>
      <c r="AD3439" s="78">
        <v>46949</v>
      </c>
      <c r="AE3439" s="115">
        <v>900</v>
      </c>
      <c r="AF3439" s="115"/>
      <c r="AL3439" s="76"/>
      <c r="AM3439" s="76"/>
      <c r="AN3439" s="76"/>
      <c r="AO3439" s="76"/>
      <c r="AP3439" s="76"/>
      <c r="AQ3439" s="76"/>
      <c r="AR3439" s="76"/>
      <c r="AS3439" s="76"/>
      <c r="AT3439" s="76"/>
      <c r="AU3439" s="76"/>
      <c r="AV3439" s="76"/>
      <c r="BA3439" s="76"/>
      <c r="BB3439" s="76"/>
      <c r="CS3439" s="58">
        <f>+AL3439+AT3439</f>
        <v>0</v>
      </c>
      <c r="CT3439" s="76">
        <f>+BA3439+BG3439+BM3439+BS3439+BY3439+CE3439+CK3439+CQ3439</f>
        <v>0</v>
      </c>
      <c r="CU3439" s="76">
        <f>+CS3439-CT3439</f>
        <v>0</v>
      </c>
      <c r="CV3439" s="81">
        <f>+AE3439-AL3439-AT3439</f>
        <v>900</v>
      </c>
    </row>
    <row r="3440" spans="1:100" s="70" customFormat="1">
      <c r="A3440" s="70" t="s">
        <v>988</v>
      </c>
      <c r="B3440" s="71">
        <v>131</v>
      </c>
      <c r="C3440" s="72" t="s">
        <v>402</v>
      </c>
      <c r="D3440" s="72" t="s">
        <v>403</v>
      </c>
      <c r="E3440" s="71"/>
      <c r="F3440" s="71"/>
      <c r="G3440" s="71" t="s">
        <v>273</v>
      </c>
      <c r="H3440" s="71">
        <v>1</v>
      </c>
      <c r="I3440" s="73">
        <v>138.85</v>
      </c>
      <c r="J3440" s="73">
        <v>62011</v>
      </c>
      <c r="K3440" s="72">
        <v>0</v>
      </c>
      <c r="L3440" s="72" t="s">
        <v>41</v>
      </c>
      <c r="M3440" s="92" t="s">
        <v>14</v>
      </c>
      <c r="N3440" s="70">
        <v>42540463</v>
      </c>
      <c r="O3440" s="70" t="s">
        <v>989</v>
      </c>
      <c r="Q3440" s="89"/>
      <c r="S3440" s="70" t="s">
        <v>465</v>
      </c>
      <c r="T3440" s="88" t="s">
        <v>273</v>
      </c>
      <c r="U3440" s="88">
        <v>1</v>
      </c>
      <c r="V3440" s="87">
        <v>138.85</v>
      </c>
      <c r="W3440" s="87" t="s">
        <v>1017</v>
      </c>
      <c r="X3440" s="78">
        <v>45822</v>
      </c>
      <c r="Y3440" s="78">
        <v>45822</v>
      </c>
      <c r="Z3440" s="69" t="s">
        <v>1080</v>
      </c>
      <c r="AA3440" s="319">
        <v>47000</v>
      </c>
      <c r="AB3440" s="70">
        <v>37</v>
      </c>
      <c r="AC3440" s="70">
        <v>37</v>
      </c>
      <c r="AD3440" s="78">
        <v>46980</v>
      </c>
      <c r="AE3440" s="115">
        <v>16400</v>
      </c>
      <c r="AF3440" s="115"/>
      <c r="AL3440" s="76"/>
      <c r="AM3440" s="76"/>
      <c r="AN3440" s="76"/>
      <c r="AO3440" s="76"/>
      <c r="AP3440" s="76"/>
      <c r="AQ3440" s="76"/>
      <c r="AR3440" s="76"/>
      <c r="AS3440" s="76"/>
      <c r="AT3440" s="76"/>
      <c r="AU3440" s="76"/>
      <c r="AV3440" s="76"/>
      <c r="BA3440" s="76"/>
      <c r="BB3440" s="76"/>
      <c r="CS3440" s="58">
        <f>+AL3440+AT3440</f>
        <v>0</v>
      </c>
      <c r="CT3440" s="76">
        <f>+BA3440+BG3440+BM3440+BS3440+BY3440+CE3440+CK3440+CQ3440</f>
        <v>0</v>
      </c>
      <c r="CU3440" s="76">
        <f>+CS3440-CT3440</f>
        <v>0</v>
      </c>
      <c r="CV3440" s="81">
        <f>+AE3440-AL3440-AT3440</f>
        <v>16400</v>
      </c>
    </row>
    <row r="3441" spans="1:100" s="70" customFormat="1">
      <c r="A3441" s="70" t="s">
        <v>1012</v>
      </c>
      <c r="B3441" s="71">
        <v>94</v>
      </c>
      <c r="C3441" s="72" t="s">
        <v>402</v>
      </c>
      <c r="D3441" s="72" t="s">
        <v>403</v>
      </c>
      <c r="E3441" s="71"/>
      <c r="F3441" s="71"/>
      <c r="G3441" s="71" t="s">
        <v>267</v>
      </c>
      <c r="H3441" s="71">
        <v>3</v>
      </c>
      <c r="I3441" s="73">
        <v>95.31</v>
      </c>
      <c r="J3441" s="73">
        <v>42660</v>
      </c>
      <c r="K3441" s="72">
        <v>0</v>
      </c>
      <c r="L3441" s="72" t="s">
        <v>41</v>
      </c>
      <c r="M3441" s="92" t="s">
        <v>14</v>
      </c>
      <c r="N3441" s="70">
        <v>70032410</v>
      </c>
      <c r="O3441" s="70" t="s">
        <v>1013</v>
      </c>
      <c r="Q3441" s="89"/>
      <c r="S3441" s="70" t="s">
        <v>465</v>
      </c>
      <c r="T3441" s="88" t="s">
        <v>267</v>
      </c>
      <c r="U3441" s="88">
        <v>3</v>
      </c>
      <c r="V3441" s="87">
        <v>95.31</v>
      </c>
      <c r="W3441" s="87" t="s">
        <v>1017</v>
      </c>
      <c r="X3441" s="78">
        <v>45777</v>
      </c>
      <c r="Y3441" s="78">
        <v>45832</v>
      </c>
      <c r="Z3441" s="69" t="s">
        <v>1080</v>
      </c>
      <c r="AA3441" s="319">
        <v>28000</v>
      </c>
      <c r="AB3441" s="70">
        <v>48</v>
      </c>
      <c r="AC3441" s="70">
        <v>0</v>
      </c>
      <c r="AD3441" s="78">
        <v>45778</v>
      </c>
      <c r="AE3441" s="115">
        <v>271.95999999999998</v>
      </c>
      <c r="AF3441" s="115"/>
      <c r="AG3441" s="70" t="s">
        <v>441</v>
      </c>
      <c r="AH3441" s="78">
        <v>45777</v>
      </c>
      <c r="AI3441" s="78"/>
      <c r="AJ3441" s="78"/>
      <c r="AK3441" s="88" t="s">
        <v>1016</v>
      </c>
      <c r="AL3441" s="76">
        <v>271.95999999999998</v>
      </c>
      <c r="AM3441" s="76"/>
      <c r="AN3441" s="76" t="s">
        <v>1103</v>
      </c>
      <c r="AO3441" s="76"/>
      <c r="AP3441" s="76"/>
      <c r="AQ3441" s="76"/>
      <c r="AR3441" s="76"/>
      <c r="AS3441" s="76"/>
      <c r="AT3441" s="76"/>
      <c r="AU3441" s="76"/>
      <c r="AV3441" s="76"/>
      <c r="AW3441" s="78">
        <v>45779</v>
      </c>
      <c r="AX3441" s="70">
        <v>48124</v>
      </c>
      <c r="AY3441" s="76">
        <v>1000</v>
      </c>
      <c r="AZ3441" s="70">
        <v>3.677</v>
      </c>
      <c r="BA3441" s="76">
        <f>+AY3441/AZ3441</f>
        <v>271.96083763937992</v>
      </c>
      <c r="BB3441" s="76"/>
      <c r="CS3441" s="58">
        <f>+AL3441+AT3441</f>
        <v>271.95999999999998</v>
      </c>
      <c r="CT3441" s="76">
        <f>+BA3441+BG3441+BM3441+BS3441+BY3441+CE3441+CK3441+CQ3441</f>
        <v>271.96083763937992</v>
      </c>
      <c r="CU3441" s="76">
        <f>+CS3441-CT3441</f>
        <v>-8.3763937993808213E-4</v>
      </c>
      <c r="CV3441" s="81">
        <f>+AE3441-AL3441-AT3441</f>
        <v>0</v>
      </c>
    </row>
    <row r="3442" spans="1:100" s="70" customFormat="1">
      <c r="A3442" s="70" t="s">
        <v>1012</v>
      </c>
      <c r="B3442" s="71">
        <v>94</v>
      </c>
      <c r="C3442" s="72" t="s">
        <v>402</v>
      </c>
      <c r="D3442" s="72" t="s">
        <v>403</v>
      </c>
      <c r="E3442" s="71"/>
      <c r="F3442" s="71"/>
      <c r="G3442" s="71" t="s">
        <v>267</v>
      </c>
      <c r="H3442" s="71">
        <v>3</v>
      </c>
      <c r="I3442" s="73">
        <v>95.31</v>
      </c>
      <c r="J3442" s="73">
        <v>42660</v>
      </c>
      <c r="K3442" s="72">
        <v>0</v>
      </c>
      <c r="L3442" s="72" t="s">
        <v>41</v>
      </c>
      <c r="M3442" s="92" t="s">
        <v>14</v>
      </c>
      <c r="N3442" s="92">
        <v>70032410</v>
      </c>
      <c r="O3442" s="70" t="s">
        <v>1013</v>
      </c>
      <c r="Q3442" s="89"/>
      <c r="S3442" s="70" t="s">
        <v>465</v>
      </c>
      <c r="T3442" s="88" t="s">
        <v>267</v>
      </c>
      <c r="U3442" s="88">
        <v>3</v>
      </c>
      <c r="V3442" s="87">
        <v>95.31</v>
      </c>
      <c r="W3442" s="87" t="s">
        <v>1017</v>
      </c>
      <c r="X3442" s="78">
        <v>45777</v>
      </c>
      <c r="Y3442" s="141">
        <v>45832</v>
      </c>
      <c r="Z3442" s="69" t="s">
        <v>1080</v>
      </c>
      <c r="AA3442" s="321">
        <v>28000</v>
      </c>
      <c r="AB3442" s="92">
        <v>48</v>
      </c>
      <c r="AC3442" s="92">
        <v>0</v>
      </c>
      <c r="AD3442" s="78">
        <v>45802</v>
      </c>
      <c r="AE3442" s="115">
        <v>1928.04</v>
      </c>
      <c r="AF3442" s="115"/>
      <c r="AG3442" s="70" t="s">
        <v>441</v>
      </c>
      <c r="AH3442" s="78">
        <v>45802</v>
      </c>
      <c r="AI3442" s="78"/>
      <c r="AJ3442" s="78"/>
      <c r="AK3442" s="88" t="s">
        <v>1014</v>
      </c>
      <c r="AL3442" s="76">
        <v>1928.04</v>
      </c>
      <c r="AM3442" s="76"/>
      <c r="AN3442" s="76" t="s">
        <v>1104</v>
      </c>
      <c r="AO3442" s="76"/>
      <c r="AP3442" s="76"/>
      <c r="AQ3442" s="76"/>
      <c r="AR3442" s="76"/>
      <c r="AS3442" s="76"/>
      <c r="AT3442" s="76"/>
      <c r="AU3442" s="76"/>
      <c r="AV3442" s="76"/>
      <c r="AW3442" s="78">
        <v>45802</v>
      </c>
      <c r="AX3442" s="70">
        <v>278383</v>
      </c>
      <c r="AY3442" s="155">
        <v>7037.4</v>
      </c>
      <c r="AZ3442" s="70">
        <v>3.65</v>
      </c>
      <c r="BA3442" s="76">
        <f>+AY3442/AZ3442</f>
        <v>1928.0547945205478</v>
      </c>
      <c r="BB3442" s="76"/>
      <c r="CS3442" s="58">
        <f>+AL3442+AT3442</f>
        <v>1928.04</v>
      </c>
      <c r="CT3442" s="76">
        <f>+BA3442+BG3442+BM3442+BS3442+BY3442+CE3442+CK3442+CQ3442</f>
        <v>1928.0547945205478</v>
      </c>
      <c r="CU3442" s="76">
        <f>+CS3442-CT3442</f>
        <v>-1.4794520547866341E-2</v>
      </c>
      <c r="CV3442" s="81">
        <f>+AE3442-AL3442-AT3442</f>
        <v>0</v>
      </c>
    </row>
    <row r="3443" spans="1:100" s="70" customFormat="1">
      <c r="A3443" s="70" t="s">
        <v>1012</v>
      </c>
      <c r="B3443" s="71">
        <v>94</v>
      </c>
      <c r="C3443" s="72" t="s">
        <v>402</v>
      </c>
      <c r="D3443" s="72" t="s">
        <v>403</v>
      </c>
      <c r="E3443" s="71"/>
      <c r="F3443" s="71"/>
      <c r="G3443" s="71" t="s">
        <v>267</v>
      </c>
      <c r="H3443" s="71">
        <v>3</v>
      </c>
      <c r="I3443" s="73">
        <v>95.31</v>
      </c>
      <c r="J3443" s="73">
        <v>42660</v>
      </c>
      <c r="K3443" s="72">
        <v>0</v>
      </c>
      <c r="L3443" s="72" t="s">
        <v>41</v>
      </c>
      <c r="M3443" s="92" t="s">
        <v>14</v>
      </c>
      <c r="N3443" s="92">
        <v>70032410</v>
      </c>
      <c r="O3443" s="70" t="s">
        <v>1013</v>
      </c>
      <c r="Q3443" s="89"/>
      <c r="S3443" s="70" t="s">
        <v>465</v>
      </c>
      <c r="T3443" s="88" t="s">
        <v>267</v>
      </c>
      <c r="U3443" s="88">
        <v>3</v>
      </c>
      <c r="V3443" s="87">
        <v>95.31</v>
      </c>
      <c r="W3443" s="87" t="s">
        <v>1017</v>
      </c>
      <c r="X3443" s="78">
        <v>45777</v>
      </c>
      <c r="Y3443" s="141">
        <v>45832</v>
      </c>
      <c r="Z3443" s="69" t="s">
        <v>1080</v>
      </c>
      <c r="AA3443" s="321">
        <v>28000</v>
      </c>
      <c r="AB3443" s="92">
        <v>48</v>
      </c>
      <c r="AC3443" s="92">
        <v>0</v>
      </c>
      <c r="AD3443" s="78">
        <v>45832</v>
      </c>
      <c r="AE3443" s="115">
        <v>800</v>
      </c>
      <c r="AF3443" s="115"/>
      <c r="AG3443" s="70" t="s">
        <v>441</v>
      </c>
      <c r="AH3443" s="78">
        <v>45832</v>
      </c>
      <c r="AI3443" s="78"/>
      <c r="AJ3443" s="78"/>
      <c r="AK3443" s="88" t="s">
        <v>1015</v>
      </c>
      <c r="AL3443" s="76">
        <v>800</v>
      </c>
      <c r="AM3443" s="76"/>
      <c r="AN3443" s="76" t="s">
        <v>1105</v>
      </c>
      <c r="AO3443" s="76"/>
      <c r="AP3443" s="76"/>
      <c r="AQ3443" s="76"/>
      <c r="AR3443" s="76"/>
      <c r="AS3443" s="76"/>
      <c r="AT3443" s="76"/>
      <c r="AU3443" s="76"/>
      <c r="AV3443" s="76"/>
      <c r="AW3443" s="78">
        <v>45831</v>
      </c>
      <c r="AX3443" s="70">
        <v>4032737</v>
      </c>
      <c r="AY3443" s="76">
        <v>2880</v>
      </c>
      <c r="AZ3443" s="70">
        <v>3.6</v>
      </c>
      <c r="BA3443" s="76">
        <f>+AY3443/AZ3443</f>
        <v>800</v>
      </c>
      <c r="BB3443" s="76"/>
      <c r="CS3443" s="58">
        <f>+AL3443+AT3443</f>
        <v>800</v>
      </c>
      <c r="CT3443" s="76">
        <f>+BA3443+BG3443+BM3443+BS3443+BY3443+CE3443+CK3443+CQ3443</f>
        <v>800</v>
      </c>
      <c r="CU3443" s="76">
        <f>+CS3443-CT3443</f>
        <v>0</v>
      </c>
      <c r="CV3443" s="81">
        <f>+AE3443-AL3443-AT3443</f>
        <v>0</v>
      </c>
    </row>
    <row r="3444" spans="1:100" s="70" customFormat="1">
      <c r="A3444" s="70" t="s">
        <v>1012</v>
      </c>
      <c r="B3444" s="71">
        <v>94</v>
      </c>
      <c r="C3444" s="72" t="s">
        <v>402</v>
      </c>
      <c r="D3444" s="72" t="s">
        <v>403</v>
      </c>
      <c r="E3444" s="71"/>
      <c r="F3444" s="71"/>
      <c r="G3444" s="71" t="s">
        <v>267</v>
      </c>
      <c r="H3444" s="71">
        <v>3</v>
      </c>
      <c r="I3444" s="73">
        <v>95.31</v>
      </c>
      <c r="J3444" s="73">
        <v>42660</v>
      </c>
      <c r="K3444" s="72">
        <v>0</v>
      </c>
      <c r="L3444" s="72" t="s">
        <v>41</v>
      </c>
      <c r="M3444" s="92" t="s">
        <v>14</v>
      </c>
      <c r="N3444" s="92">
        <v>70032410</v>
      </c>
      <c r="O3444" s="70" t="s">
        <v>1013</v>
      </c>
      <c r="Q3444" s="89"/>
      <c r="S3444" s="70" t="s">
        <v>465</v>
      </c>
      <c r="T3444" s="88" t="s">
        <v>267</v>
      </c>
      <c r="U3444" s="88">
        <v>3</v>
      </c>
      <c r="V3444" s="87">
        <v>95.31</v>
      </c>
      <c r="W3444" s="87" t="s">
        <v>1017</v>
      </c>
      <c r="X3444" s="78">
        <v>45777</v>
      </c>
      <c r="Y3444" s="141">
        <v>45832</v>
      </c>
      <c r="Z3444" s="69" t="s">
        <v>1080</v>
      </c>
      <c r="AA3444" s="321">
        <v>28000</v>
      </c>
      <c r="AB3444" s="92">
        <v>48</v>
      </c>
      <c r="AC3444" s="92">
        <v>1</v>
      </c>
      <c r="AD3444" s="78">
        <v>45894</v>
      </c>
      <c r="AE3444" s="115">
        <v>520.83000000000004</v>
      </c>
      <c r="AF3444" s="115"/>
      <c r="AG3444" s="70" t="s">
        <v>441</v>
      </c>
      <c r="AH3444" s="78">
        <v>45890</v>
      </c>
      <c r="AI3444" s="78"/>
      <c r="AJ3444" s="78"/>
      <c r="AK3444" s="88" t="s">
        <v>1101</v>
      </c>
      <c r="AL3444" s="76">
        <v>520.83000000000004</v>
      </c>
      <c r="AM3444" s="76"/>
      <c r="AN3444" s="76" t="s">
        <v>1107</v>
      </c>
      <c r="AO3444" s="76"/>
      <c r="AP3444" s="76"/>
      <c r="AQ3444" s="76"/>
      <c r="AR3444" s="76"/>
      <c r="AS3444" s="76"/>
      <c r="AT3444" s="76"/>
      <c r="AU3444" s="76"/>
      <c r="AV3444" s="76"/>
      <c r="AW3444" s="78">
        <v>45889</v>
      </c>
      <c r="AX3444" s="70">
        <v>550948</v>
      </c>
      <c r="AY3444" s="155">
        <v>1838.53</v>
      </c>
      <c r="AZ3444" s="70">
        <v>3.53</v>
      </c>
      <c r="BA3444" s="76">
        <f>+AY3444/AZ3444</f>
        <v>520.83002832861189</v>
      </c>
      <c r="BB3444" s="76"/>
      <c r="CS3444" s="58">
        <f>+AL3444+AT3444</f>
        <v>520.83000000000004</v>
      </c>
      <c r="CT3444" s="76">
        <f>+BA3444+BG3444+BM3444+BS3444+BY3444+CE3444+CK3444+CQ3444</f>
        <v>520.83002832861189</v>
      </c>
      <c r="CU3444" s="76">
        <f>+CS3444-CT3444</f>
        <v>-2.8328611847427965E-5</v>
      </c>
      <c r="CV3444" s="81">
        <f>+AE3444-AL3444-AT3444</f>
        <v>0</v>
      </c>
    </row>
    <row r="3445" spans="1:100" s="70" customFormat="1">
      <c r="A3445" s="70" t="s">
        <v>1012</v>
      </c>
      <c r="B3445" s="71">
        <v>94</v>
      </c>
      <c r="C3445" s="72" t="s">
        <v>402</v>
      </c>
      <c r="D3445" s="72" t="s">
        <v>403</v>
      </c>
      <c r="E3445" s="71"/>
      <c r="F3445" s="71"/>
      <c r="G3445" s="71" t="s">
        <v>267</v>
      </c>
      <c r="H3445" s="71">
        <v>3</v>
      </c>
      <c r="I3445" s="73">
        <v>95.31</v>
      </c>
      <c r="J3445" s="73">
        <v>42660</v>
      </c>
      <c r="K3445" s="72">
        <v>0</v>
      </c>
      <c r="L3445" s="72" t="s">
        <v>41</v>
      </c>
      <c r="M3445" s="92" t="s">
        <v>14</v>
      </c>
      <c r="N3445" s="92">
        <v>70032410</v>
      </c>
      <c r="O3445" s="70" t="s">
        <v>1013</v>
      </c>
      <c r="Q3445" s="89"/>
      <c r="S3445" s="70" t="s">
        <v>465</v>
      </c>
      <c r="T3445" s="88" t="s">
        <v>267</v>
      </c>
      <c r="U3445" s="88">
        <v>3</v>
      </c>
      <c r="V3445" s="87">
        <v>95.31</v>
      </c>
      <c r="W3445" s="87" t="s">
        <v>1017</v>
      </c>
      <c r="X3445" s="78">
        <v>45777</v>
      </c>
      <c r="Y3445" s="141">
        <v>45832</v>
      </c>
      <c r="Z3445" s="69" t="s">
        <v>1080</v>
      </c>
      <c r="AA3445" s="321">
        <v>28000</v>
      </c>
      <c r="AB3445" s="92">
        <v>48</v>
      </c>
      <c r="AC3445" s="92">
        <v>2</v>
      </c>
      <c r="AD3445" s="78">
        <v>45925</v>
      </c>
      <c r="AE3445" s="115">
        <v>520.83000000000004</v>
      </c>
      <c r="AF3445" s="115"/>
      <c r="AG3445" s="70" t="s">
        <v>441</v>
      </c>
      <c r="AH3445" s="78">
        <v>45890</v>
      </c>
      <c r="AI3445" s="78"/>
      <c r="AJ3445" s="78"/>
      <c r="AK3445" s="88" t="s">
        <v>1100</v>
      </c>
      <c r="AL3445" s="76">
        <v>45.25</v>
      </c>
      <c r="AM3445" s="76"/>
      <c r="AN3445" s="76" t="s">
        <v>1106</v>
      </c>
      <c r="AO3445" s="70" t="s">
        <v>441</v>
      </c>
      <c r="AP3445" s="78">
        <v>45918</v>
      </c>
      <c r="AQ3445" s="78"/>
      <c r="AR3445" s="78"/>
      <c r="AS3445" s="88" t="s">
        <v>1102</v>
      </c>
      <c r="AT3445" s="76">
        <v>475.58</v>
      </c>
      <c r="AU3445" s="76"/>
      <c r="AV3445" s="76" t="s">
        <v>1108</v>
      </c>
      <c r="AW3445" s="78">
        <v>45889</v>
      </c>
      <c r="AX3445" s="70">
        <v>550948</v>
      </c>
      <c r="AY3445" s="155">
        <f>2000-AY3444</f>
        <v>161.47000000000003</v>
      </c>
      <c r="AZ3445" s="70">
        <v>3.53</v>
      </c>
      <c r="BA3445" s="76">
        <f>+AY3445/AZ3445</f>
        <v>45.742209631728059</v>
      </c>
      <c r="BB3445" s="76"/>
      <c r="BC3445" s="78">
        <v>45918</v>
      </c>
      <c r="BD3445" s="70">
        <v>52847</v>
      </c>
      <c r="BE3445" s="76">
        <v>1664.5</v>
      </c>
      <c r="BF3445" s="70">
        <v>3.5</v>
      </c>
      <c r="BG3445" s="76">
        <f>+BE3445/BF3445</f>
        <v>475.57142857142856</v>
      </c>
      <c r="BH3445" s="76"/>
      <c r="CS3445" s="58">
        <f>+AL3445+AT3445</f>
        <v>520.82999999999993</v>
      </c>
      <c r="CT3445" s="76">
        <f>+BA3445+BG3445+BM3445+BS3445+BY3445+CE3445+CK3445+CQ3445</f>
        <v>521.31363820315664</v>
      </c>
      <c r="CU3445" s="76">
        <f>+CS3445-CT3445</f>
        <v>-0.48363820315671546</v>
      </c>
      <c r="CV3445" s="81">
        <f>+AE3445-AL3445-AT3445</f>
        <v>0</v>
      </c>
    </row>
    <row r="3446" spans="1:100" s="70" customFormat="1">
      <c r="A3446" s="70" t="s">
        <v>1012</v>
      </c>
      <c r="B3446" s="71">
        <v>94</v>
      </c>
      <c r="C3446" s="72" t="s">
        <v>402</v>
      </c>
      <c r="D3446" s="72" t="s">
        <v>403</v>
      </c>
      <c r="E3446" s="71"/>
      <c r="F3446" s="71"/>
      <c r="G3446" s="71" t="s">
        <v>267</v>
      </c>
      <c r="H3446" s="71">
        <v>3</v>
      </c>
      <c r="I3446" s="73">
        <v>95.31</v>
      </c>
      <c r="J3446" s="73">
        <v>42660</v>
      </c>
      <c r="K3446" s="72">
        <v>0</v>
      </c>
      <c r="L3446" s="72" t="s">
        <v>41</v>
      </c>
      <c r="M3446" s="92" t="s">
        <v>14</v>
      </c>
      <c r="N3446" s="92">
        <v>70032410</v>
      </c>
      <c r="O3446" s="70" t="s">
        <v>1013</v>
      </c>
      <c r="Q3446" s="89"/>
      <c r="S3446" s="70" t="s">
        <v>465</v>
      </c>
      <c r="T3446" s="88" t="s">
        <v>267</v>
      </c>
      <c r="U3446" s="88">
        <v>3</v>
      </c>
      <c r="V3446" s="87">
        <v>95.31</v>
      </c>
      <c r="W3446" s="87" t="s">
        <v>1017</v>
      </c>
      <c r="X3446" s="78">
        <v>45777</v>
      </c>
      <c r="Y3446" s="141">
        <v>45832</v>
      </c>
      <c r="Z3446" s="69" t="s">
        <v>1080</v>
      </c>
      <c r="AA3446" s="321">
        <v>28000</v>
      </c>
      <c r="AB3446" s="92">
        <v>48</v>
      </c>
      <c r="AC3446" s="92">
        <v>3</v>
      </c>
      <c r="AD3446" s="78">
        <v>45955</v>
      </c>
      <c r="AE3446" s="115">
        <v>520.83000000000004</v>
      </c>
      <c r="AF3446" s="115"/>
      <c r="BB3446" s="76"/>
      <c r="CS3446" s="58">
        <f>+AL3446+AT3446</f>
        <v>0</v>
      </c>
      <c r="CT3446" s="76">
        <f>+BA3446+BG3446+BM3446+BS3446+BY3446+CE3446+CK3446+CQ3446</f>
        <v>0</v>
      </c>
      <c r="CU3446" s="76">
        <f>+CS3446-CT3446</f>
        <v>0</v>
      </c>
      <c r="CV3446" s="81">
        <f>+AE3446-AL3446-AT3446</f>
        <v>520.83000000000004</v>
      </c>
    </row>
    <row r="3447" spans="1:100" s="70" customFormat="1">
      <c r="A3447" s="70" t="s">
        <v>1012</v>
      </c>
      <c r="B3447" s="71">
        <v>94</v>
      </c>
      <c r="C3447" s="72" t="s">
        <v>402</v>
      </c>
      <c r="D3447" s="72" t="s">
        <v>403</v>
      </c>
      <c r="E3447" s="71"/>
      <c r="F3447" s="71"/>
      <c r="G3447" s="71" t="s">
        <v>267</v>
      </c>
      <c r="H3447" s="71">
        <v>3</v>
      </c>
      <c r="I3447" s="73">
        <v>95.31</v>
      </c>
      <c r="J3447" s="73">
        <v>42660</v>
      </c>
      <c r="K3447" s="72">
        <v>0</v>
      </c>
      <c r="L3447" s="72" t="s">
        <v>41</v>
      </c>
      <c r="M3447" s="92" t="s">
        <v>14</v>
      </c>
      <c r="N3447" s="92">
        <v>70032410</v>
      </c>
      <c r="O3447" s="70" t="s">
        <v>1013</v>
      </c>
      <c r="Q3447" s="89"/>
      <c r="S3447" s="70" t="s">
        <v>465</v>
      </c>
      <c r="T3447" s="88" t="s">
        <v>267</v>
      </c>
      <c r="U3447" s="88">
        <v>3</v>
      </c>
      <c r="V3447" s="87">
        <v>95.31</v>
      </c>
      <c r="W3447" s="87" t="s">
        <v>1017</v>
      </c>
      <c r="X3447" s="78">
        <v>45777</v>
      </c>
      <c r="Y3447" s="141">
        <v>45832</v>
      </c>
      <c r="Z3447" s="69" t="s">
        <v>1080</v>
      </c>
      <c r="AA3447" s="321">
        <v>28000</v>
      </c>
      <c r="AB3447" s="92">
        <v>48</v>
      </c>
      <c r="AC3447" s="92">
        <v>4</v>
      </c>
      <c r="AD3447" s="78">
        <v>45986</v>
      </c>
      <c r="AE3447" s="115">
        <v>520.83000000000004</v>
      </c>
      <c r="AF3447" s="115"/>
      <c r="AL3447" s="76"/>
      <c r="AM3447" s="76"/>
      <c r="AN3447" s="76"/>
      <c r="AO3447" s="76"/>
      <c r="AP3447" s="76"/>
      <c r="AQ3447" s="76"/>
      <c r="AR3447" s="76"/>
      <c r="AS3447" s="76"/>
      <c r="AT3447" s="76"/>
      <c r="AU3447" s="76"/>
      <c r="AV3447" s="76"/>
      <c r="BA3447" s="76"/>
      <c r="BB3447" s="76"/>
      <c r="CS3447" s="58">
        <f>+AL3447+AT3447</f>
        <v>0</v>
      </c>
      <c r="CT3447" s="76">
        <f>+BA3447+BG3447+BM3447+BS3447+BY3447+CE3447+CK3447+CQ3447</f>
        <v>0</v>
      </c>
      <c r="CU3447" s="76">
        <f>+CS3447-CT3447</f>
        <v>0</v>
      </c>
      <c r="CV3447" s="81">
        <f>+AE3447-AL3447-AT3447</f>
        <v>520.83000000000004</v>
      </c>
    </row>
    <row r="3448" spans="1:100" s="70" customFormat="1">
      <c r="A3448" s="70" t="s">
        <v>1012</v>
      </c>
      <c r="B3448" s="71">
        <v>94</v>
      </c>
      <c r="C3448" s="72" t="s">
        <v>402</v>
      </c>
      <c r="D3448" s="72" t="s">
        <v>403</v>
      </c>
      <c r="E3448" s="71"/>
      <c r="F3448" s="71"/>
      <c r="G3448" s="71" t="s">
        <v>267</v>
      </c>
      <c r="H3448" s="71">
        <v>3</v>
      </c>
      <c r="I3448" s="73">
        <v>95.31</v>
      </c>
      <c r="J3448" s="73">
        <v>42660</v>
      </c>
      <c r="K3448" s="72">
        <v>0</v>
      </c>
      <c r="L3448" s="72" t="s">
        <v>41</v>
      </c>
      <c r="M3448" s="92" t="s">
        <v>14</v>
      </c>
      <c r="N3448" s="92">
        <v>70032410</v>
      </c>
      <c r="O3448" s="70" t="s">
        <v>1013</v>
      </c>
      <c r="Q3448" s="89"/>
      <c r="S3448" s="70" t="s">
        <v>465</v>
      </c>
      <c r="T3448" s="88" t="s">
        <v>267</v>
      </c>
      <c r="U3448" s="88">
        <v>3</v>
      </c>
      <c r="V3448" s="87">
        <v>95.31</v>
      </c>
      <c r="W3448" s="87" t="s">
        <v>1017</v>
      </c>
      <c r="X3448" s="78">
        <v>45777</v>
      </c>
      <c r="Y3448" s="141">
        <v>45832</v>
      </c>
      <c r="Z3448" s="69" t="s">
        <v>1080</v>
      </c>
      <c r="AA3448" s="321">
        <v>28000</v>
      </c>
      <c r="AB3448" s="92">
        <v>48</v>
      </c>
      <c r="AC3448" s="92">
        <v>5</v>
      </c>
      <c r="AD3448" s="78">
        <v>46016</v>
      </c>
      <c r="AE3448" s="115">
        <v>520.83000000000004</v>
      </c>
      <c r="AF3448" s="115"/>
      <c r="AL3448" s="76"/>
      <c r="AM3448" s="76"/>
      <c r="AN3448" s="76"/>
      <c r="AO3448" s="76"/>
      <c r="AP3448" s="76"/>
      <c r="AQ3448" s="76"/>
      <c r="AR3448" s="76"/>
      <c r="AS3448" s="76"/>
      <c r="AT3448" s="76"/>
      <c r="AU3448" s="76"/>
      <c r="AV3448" s="76"/>
      <c r="BA3448" s="76"/>
      <c r="BB3448" s="76"/>
      <c r="CS3448" s="58">
        <f>+AL3448+AT3448</f>
        <v>0</v>
      </c>
      <c r="CT3448" s="76">
        <f>+BA3448+BG3448+BM3448+BS3448+BY3448+CE3448+CK3448+CQ3448</f>
        <v>0</v>
      </c>
      <c r="CU3448" s="76">
        <f>+CS3448-CT3448</f>
        <v>0</v>
      </c>
      <c r="CV3448" s="81">
        <f>+AE3448-AL3448-AT3448</f>
        <v>520.83000000000004</v>
      </c>
    </row>
    <row r="3449" spans="1:100" s="70" customFormat="1">
      <c r="A3449" s="70" t="s">
        <v>1012</v>
      </c>
      <c r="B3449" s="71">
        <v>94</v>
      </c>
      <c r="C3449" s="72" t="s">
        <v>402</v>
      </c>
      <c r="D3449" s="72" t="s">
        <v>403</v>
      </c>
      <c r="E3449" s="71"/>
      <c r="F3449" s="71"/>
      <c r="G3449" s="71" t="s">
        <v>267</v>
      </c>
      <c r="H3449" s="71">
        <v>3</v>
      </c>
      <c r="I3449" s="73">
        <v>95.31</v>
      </c>
      <c r="J3449" s="73">
        <v>42660</v>
      </c>
      <c r="K3449" s="72">
        <v>0</v>
      </c>
      <c r="L3449" s="72" t="s">
        <v>41</v>
      </c>
      <c r="M3449" s="92" t="s">
        <v>14</v>
      </c>
      <c r="N3449" s="92">
        <v>70032410</v>
      </c>
      <c r="O3449" s="70" t="s">
        <v>1013</v>
      </c>
      <c r="Q3449" s="89"/>
      <c r="S3449" s="70" t="s">
        <v>465</v>
      </c>
      <c r="T3449" s="88" t="s">
        <v>267</v>
      </c>
      <c r="U3449" s="88">
        <v>3</v>
      </c>
      <c r="V3449" s="87">
        <v>95.31</v>
      </c>
      <c r="W3449" s="87" t="s">
        <v>1017</v>
      </c>
      <c r="X3449" s="78">
        <v>45777</v>
      </c>
      <c r="Y3449" s="141">
        <v>45832</v>
      </c>
      <c r="Z3449" s="69" t="s">
        <v>1080</v>
      </c>
      <c r="AA3449" s="321">
        <v>28000</v>
      </c>
      <c r="AB3449" s="92">
        <v>48</v>
      </c>
      <c r="AC3449" s="92">
        <v>6</v>
      </c>
      <c r="AD3449" s="78">
        <v>46047</v>
      </c>
      <c r="AE3449" s="115">
        <v>520.83000000000004</v>
      </c>
      <c r="AF3449" s="115"/>
      <c r="AL3449" s="76"/>
      <c r="AM3449" s="76"/>
      <c r="AN3449" s="76"/>
      <c r="AO3449" s="76"/>
      <c r="AP3449" s="76"/>
      <c r="AQ3449" s="76"/>
      <c r="AR3449" s="76"/>
      <c r="AS3449" s="76"/>
      <c r="AT3449" s="76"/>
      <c r="AU3449" s="76"/>
      <c r="AV3449" s="76"/>
      <c r="AW3449" s="78"/>
      <c r="AX3449" s="155"/>
      <c r="BA3449" s="76"/>
      <c r="BB3449" s="76"/>
      <c r="CS3449" s="58">
        <f>+AL3449+AT3449</f>
        <v>0</v>
      </c>
      <c r="CT3449" s="76">
        <f>+BA3449+BG3449+BM3449+BS3449+BY3449+CE3449+CK3449+CQ3449</f>
        <v>0</v>
      </c>
      <c r="CU3449" s="76">
        <f>+CS3449-CT3449</f>
        <v>0</v>
      </c>
      <c r="CV3449" s="81">
        <f>+AE3449-AL3449-AT3449</f>
        <v>520.83000000000004</v>
      </c>
    </row>
    <row r="3450" spans="1:100" s="70" customFormat="1">
      <c r="A3450" s="70" t="s">
        <v>1012</v>
      </c>
      <c r="B3450" s="71">
        <v>94</v>
      </c>
      <c r="C3450" s="72" t="s">
        <v>402</v>
      </c>
      <c r="D3450" s="72" t="s">
        <v>403</v>
      </c>
      <c r="E3450" s="71"/>
      <c r="F3450" s="71"/>
      <c r="G3450" s="71" t="s">
        <v>267</v>
      </c>
      <c r="H3450" s="71">
        <v>3</v>
      </c>
      <c r="I3450" s="73">
        <v>95.31</v>
      </c>
      <c r="J3450" s="73">
        <v>42660</v>
      </c>
      <c r="K3450" s="72">
        <v>0</v>
      </c>
      <c r="L3450" s="72" t="s">
        <v>41</v>
      </c>
      <c r="M3450" s="92" t="s">
        <v>14</v>
      </c>
      <c r="N3450" s="92">
        <v>70032410</v>
      </c>
      <c r="O3450" s="70" t="s">
        <v>1013</v>
      </c>
      <c r="Q3450" s="89"/>
      <c r="S3450" s="70" t="s">
        <v>465</v>
      </c>
      <c r="T3450" s="88" t="s">
        <v>267</v>
      </c>
      <c r="U3450" s="88">
        <v>3</v>
      </c>
      <c r="V3450" s="87">
        <v>95.31</v>
      </c>
      <c r="W3450" s="87" t="s">
        <v>1017</v>
      </c>
      <c r="X3450" s="78">
        <v>45777</v>
      </c>
      <c r="Y3450" s="141">
        <v>45832</v>
      </c>
      <c r="Z3450" s="69" t="s">
        <v>1080</v>
      </c>
      <c r="AA3450" s="321">
        <v>28000</v>
      </c>
      <c r="AB3450" s="92">
        <v>48</v>
      </c>
      <c r="AC3450" s="92">
        <v>7</v>
      </c>
      <c r="AD3450" s="78">
        <v>46078</v>
      </c>
      <c r="AE3450" s="115">
        <v>520.83000000000004</v>
      </c>
      <c r="AF3450" s="115"/>
      <c r="AL3450" s="76"/>
      <c r="AM3450" s="76"/>
      <c r="AN3450" s="76"/>
      <c r="AO3450" s="76"/>
      <c r="AP3450" s="76"/>
      <c r="AQ3450" s="76"/>
      <c r="AR3450" s="76"/>
      <c r="AS3450" s="76"/>
      <c r="AT3450" s="76"/>
      <c r="AU3450" s="76"/>
      <c r="AV3450" s="76"/>
      <c r="BA3450" s="76"/>
      <c r="BB3450" s="76"/>
      <c r="CS3450" s="58">
        <f>+AL3450+AT3450</f>
        <v>0</v>
      </c>
      <c r="CT3450" s="76">
        <f>+BA3450+BG3450+BM3450+BS3450+BY3450+CE3450+CK3450+CQ3450</f>
        <v>0</v>
      </c>
      <c r="CU3450" s="76">
        <f>+CS3450-CT3450</f>
        <v>0</v>
      </c>
      <c r="CV3450" s="81">
        <f>+AE3450-AL3450-AT3450</f>
        <v>520.83000000000004</v>
      </c>
    </row>
    <row r="3451" spans="1:100" s="70" customFormat="1">
      <c r="A3451" s="70" t="s">
        <v>1012</v>
      </c>
      <c r="B3451" s="71">
        <v>94</v>
      </c>
      <c r="C3451" s="72" t="s">
        <v>402</v>
      </c>
      <c r="D3451" s="72" t="s">
        <v>403</v>
      </c>
      <c r="E3451" s="71"/>
      <c r="F3451" s="71"/>
      <c r="G3451" s="71" t="s">
        <v>267</v>
      </c>
      <c r="H3451" s="71">
        <v>3</v>
      </c>
      <c r="I3451" s="73">
        <v>95.31</v>
      </c>
      <c r="J3451" s="73">
        <v>42660</v>
      </c>
      <c r="K3451" s="72">
        <v>0</v>
      </c>
      <c r="L3451" s="72" t="s">
        <v>41</v>
      </c>
      <c r="M3451" s="92" t="s">
        <v>14</v>
      </c>
      <c r="N3451" s="92">
        <v>70032410</v>
      </c>
      <c r="O3451" s="70" t="s">
        <v>1013</v>
      </c>
      <c r="Q3451" s="89"/>
      <c r="S3451" s="70" t="s">
        <v>465</v>
      </c>
      <c r="T3451" s="88" t="s">
        <v>267</v>
      </c>
      <c r="U3451" s="88">
        <v>3</v>
      </c>
      <c r="V3451" s="87">
        <v>95.31</v>
      </c>
      <c r="W3451" s="87" t="s">
        <v>1017</v>
      </c>
      <c r="X3451" s="78">
        <v>45777</v>
      </c>
      <c r="Y3451" s="141">
        <v>45832</v>
      </c>
      <c r="Z3451" s="69" t="s">
        <v>1080</v>
      </c>
      <c r="AA3451" s="321">
        <v>28000</v>
      </c>
      <c r="AB3451" s="92">
        <v>48</v>
      </c>
      <c r="AC3451" s="92">
        <v>8</v>
      </c>
      <c r="AD3451" s="78">
        <v>46106</v>
      </c>
      <c r="AE3451" s="115">
        <v>520.83000000000004</v>
      </c>
      <c r="AF3451" s="115"/>
      <c r="AL3451" s="76"/>
      <c r="AM3451" s="76"/>
      <c r="AN3451" s="76"/>
      <c r="AO3451" s="76"/>
      <c r="AP3451" s="76"/>
      <c r="AQ3451" s="76"/>
      <c r="AR3451" s="76"/>
      <c r="AS3451" s="76"/>
      <c r="AT3451" s="76"/>
      <c r="AU3451" s="76"/>
      <c r="AV3451" s="76"/>
      <c r="BA3451" s="76"/>
      <c r="BB3451" s="76"/>
      <c r="CS3451" s="58">
        <f>+AL3451+AT3451</f>
        <v>0</v>
      </c>
      <c r="CT3451" s="76">
        <f>+BA3451+BG3451+BM3451+BS3451+BY3451+CE3451+CK3451+CQ3451</f>
        <v>0</v>
      </c>
      <c r="CU3451" s="76">
        <f>+CS3451-CT3451</f>
        <v>0</v>
      </c>
      <c r="CV3451" s="81">
        <f>+AE3451-AL3451-AT3451</f>
        <v>520.83000000000004</v>
      </c>
    </row>
    <row r="3452" spans="1:100" s="70" customFormat="1">
      <c r="A3452" s="70" t="s">
        <v>1012</v>
      </c>
      <c r="B3452" s="71">
        <v>94</v>
      </c>
      <c r="C3452" s="72" t="s">
        <v>402</v>
      </c>
      <c r="D3452" s="72" t="s">
        <v>403</v>
      </c>
      <c r="E3452" s="71"/>
      <c r="F3452" s="71"/>
      <c r="G3452" s="71" t="s">
        <v>267</v>
      </c>
      <c r="H3452" s="71">
        <v>3</v>
      </c>
      <c r="I3452" s="73">
        <v>95.31</v>
      </c>
      <c r="J3452" s="73">
        <v>42660</v>
      </c>
      <c r="K3452" s="72">
        <v>0</v>
      </c>
      <c r="L3452" s="72" t="s">
        <v>41</v>
      </c>
      <c r="M3452" s="92" t="s">
        <v>14</v>
      </c>
      <c r="N3452" s="92">
        <v>70032410</v>
      </c>
      <c r="O3452" s="70" t="s">
        <v>1013</v>
      </c>
      <c r="Q3452" s="89"/>
      <c r="S3452" s="70" t="s">
        <v>465</v>
      </c>
      <c r="T3452" s="88" t="s">
        <v>267</v>
      </c>
      <c r="U3452" s="88">
        <v>3</v>
      </c>
      <c r="V3452" s="87">
        <v>95.31</v>
      </c>
      <c r="W3452" s="87" t="s">
        <v>1017</v>
      </c>
      <c r="X3452" s="78">
        <v>45777</v>
      </c>
      <c r="Y3452" s="141">
        <v>45832</v>
      </c>
      <c r="Z3452" s="69" t="s">
        <v>1080</v>
      </c>
      <c r="AA3452" s="321">
        <v>28000</v>
      </c>
      <c r="AB3452" s="92">
        <v>48</v>
      </c>
      <c r="AC3452" s="92">
        <v>9</v>
      </c>
      <c r="AD3452" s="78">
        <v>46137</v>
      </c>
      <c r="AE3452" s="115">
        <v>520.83000000000004</v>
      </c>
      <c r="AF3452" s="115"/>
      <c r="AL3452" s="76"/>
      <c r="AM3452" s="76"/>
      <c r="AN3452" s="76"/>
      <c r="AO3452" s="76"/>
      <c r="AP3452" s="76"/>
      <c r="AQ3452" s="76"/>
      <c r="AR3452" s="76"/>
      <c r="AS3452" s="76"/>
      <c r="AT3452" s="76"/>
      <c r="AU3452" s="76"/>
      <c r="AV3452" s="76"/>
      <c r="BA3452" s="76"/>
      <c r="BB3452" s="76"/>
      <c r="CS3452" s="58">
        <f>+AL3452+AT3452</f>
        <v>0</v>
      </c>
      <c r="CT3452" s="76">
        <f>+BA3452+BG3452+BM3452+BS3452+BY3452+CE3452+CK3452+CQ3452</f>
        <v>0</v>
      </c>
      <c r="CU3452" s="76">
        <f>+CS3452-CT3452</f>
        <v>0</v>
      </c>
      <c r="CV3452" s="81">
        <f>+AE3452-AL3452-AT3452</f>
        <v>520.83000000000004</v>
      </c>
    </row>
    <row r="3453" spans="1:100" s="70" customFormat="1">
      <c r="A3453" s="70" t="s">
        <v>1012</v>
      </c>
      <c r="B3453" s="71">
        <v>94</v>
      </c>
      <c r="C3453" s="72" t="s">
        <v>402</v>
      </c>
      <c r="D3453" s="72" t="s">
        <v>403</v>
      </c>
      <c r="E3453" s="71"/>
      <c r="F3453" s="71"/>
      <c r="G3453" s="71" t="s">
        <v>267</v>
      </c>
      <c r="H3453" s="71">
        <v>3</v>
      </c>
      <c r="I3453" s="73">
        <v>95.31</v>
      </c>
      <c r="J3453" s="73">
        <v>42660</v>
      </c>
      <c r="K3453" s="72">
        <v>0</v>
      </c>
      <c r="L3453" s="72" t="s">
        <v>41</v>
      </c>
      <c r="M3453" s="92" t="s">
        <v>14</v>
      </c>
      <c r="N3453" s="92">
        <v>70032410</v>
      </c>
      <c r="O3453" s="70" t="s">
        <v>1013</v>
      </c>
      <c r="Q3453" s="89"/>
      <c r="S3453" s="70" t="s">
        <v>465</v>
      </c>
      <c r="T3453" s="88" t="s">
        <v>267</v>
      </c>
      <c r="U3453" s="88">
        <v>3</v>
      </c>
      <c r="V3453" s="87">
        <v>95.31</v>
      </c>
      <c r="W3453" s="87" t="s">
        <v>1017</v>
      </c>
      <c r="X3453" s="78">
        <v>45777</v>
      </c>
      <c r="Y3453" s="141">
        <v>45832</v>
      </c>
      <c r="Z3453" s="69" t="s">
        <v>1080</v>
      </c>
      <c r="AA3453" s="321">
        <v>28000</v>
      </c>
      <c r="AB3453" s="92">
        <v>48</v>
      </c>
      <c r="AC3453" s="92">
        <v>10</v>
      </c>
      <c r="AD3453" s="78">
        <v>46167</v>
      </c>
      <c r="AE3453" s="115">
        <v>520.83000000000004</v>
      </c>
      <c r="AF3453" s="115"/>
      <c r="AL3453" s="76"/>
      <c r="AM3453" s="76"/>
      <c r="AN3453" s="76"/>
      <c r="AO3453" s="76"/>
      <c r="AP3453" s="76"/>
      <c r="AQ3453" s="76"/>
      <c r="AR3453" s="76"/>
      <c r="AS3453" s="76"/>
      <c r="AT3453" s="76"/>
      <c r="AU3453" s="76"/>
      <c r="AV3453" s="76"/>
      <c r="BA3453" s="76"/>
      <c r="BB3453" s="76"/>
      <c r="CS3453" s="58">
        <f>+AL3453+AT3453</f>
        <v>0</v>
      </c>
      <c r="CT3453" s="76">
        <f>+BA3453+BG3453+BM3453+BS3453+BY3453+CE3453+CK3453+CQ3453</f>
        <v>0</v>
      </c>
      <c r="CU3453" s="76">
        <f>+CS3453-CT3453</f>
        <v>0</v>
      </c>
      <c r="CV3453" s="81">
        <f>+AE3453-AL3453-AT3453</f>
        <v>520.83000000000004</v>
      </c>
    </row>
    <row r="3454" spans="1:100" s="70" customFormat="1">
      <c r="A3454" s="70" t="s">
        <v>1012</v>
      </c>
      <c r="B3454" s="71">
        <v>94</v>
      </c>
      <c r="C3454" s="72" t="s">
        <v>402</v>
      </c>
      <c r="D3454" s="72" t="s">
        <v>403</v>
      </c>
      <c r="E3454" s="71"/>
      <c r="F3454" s="71"/>
      <c r="G3454" s="71" t="s">
        <v>267</v>
      </c>
      <c r="H3454" s="71">
        <v>3</v>
      </c>
      <c r="I3454" s="73">
        <v>95.31</v>
      </c>
      <c r="J3454" s="73">
        <v>42660</v>
      </c>
      <c r="K3454" s="72">
        <v>0</v>
      </c>
      <c r="L3454" s="72" t="s">
        <v>41</v>
      </c>
      <c r="M3454" s="92" t="s">
        <v>14</v>
      </c>
      <c r="N3454" s="92">
        <v>70032410</v>
      </c>
      <c r="O3454" s="70" t="s">
        <v>1013</v>
      </c>
      <c r="Q3454" s="89"/>
      <c r="S3454" s="70" t="s">
        <v>465</v>
      </c>
      <c r="T3454" s="88" t="s">
        <v>267</v>
      </c>
      <c r="U3454" s="88">
        <v>3</v>
      </c>
      <c r="V3454" s="87">
        <v>95.31</v>
      </c>
      <c r="W3454" s="87" t="s">
        <v>1017</v>
      </c>
      <c r="X3454" s="78">
        <v>45777</v>
      </c>
      <c r="Y3454" s="141">
        <v>45832</v>
      </c>
      <c r="Z3454" s="69" t="s">
        <v>1080</v>
      </c>
      <c r="AA3454" s="321">
        <v>28000</v>
      </c>
      <c r="AB3454" s="92">
        <v>48</v>
      </c>
      <c r="AC3454" s="92">
        <v>11</v>
      </c>
      <c r="AD3454" s="78">
        <v>46198</v>
      </c>
      <c r="AE3454" s="115">
        <v>520.83000000000004</v>
      </c>
      <c r="AF3454" s="115"/>
      <c r="AL3454" s="76"/>
      <c r="AM3454" s="76"/>
      <c r="AN3454" s="76"/>
      <c r="AO3454" s="76"/>
      <c r="AP3454" s="76"/>
      <c r="AQ3454" s="76"/>
      <c r="AR3454" s="76"/>
      <c r="AS3454" s="76"/>
      <c r="AT3454" s="76"/>
      <c r="AU3454" s="76"/>
      <c r="AV3454" s="76"/>
      <c r="BA3454" s="76"/>
      <c r="BB3454" s="76"/>
      <c r="CS3454" s="58">
        <f>+AL3454+AT3454</f>
        <v>0</v>
      </c>
      <c r="CT3454" s="76">
        <f>+BA3454+BG3454+BM3454+BS3454+BY3454+CE3454+CK3454+CQ3454</f>
        <v>0</v>
      </c>
      <c r="CU3454" s="76">
        <f>+CS3454-CT3454</f>
        <v>0</v>
      </c>
      <c r="CV3454" s="81">
        <f>+AE3454-AL3454-AT3454</f>
        <v>520.83000000000004</v>
      </c>
    </row>
    <row r="3455" spans="1:100" s="70" customFormat="1">
      <c r="A3455" s="70" t="s">
        <v>1012</v>
      </c>
      <c r="B3455" s="71">
        <v>94</v>
      </c>
      <c r="C3455" s="72" t="s">
        <v>402</v>
      </c>
      <c r="D3455" s="72" t="s">
        <v>403</v>
      </c>
      <c r="E3455" s="71"/>
      <c r="F3455" s="71"/>
      <c r="G3455" s="71" t="s">
        <v>267</v>
      </c>
      <c r="H3455" s="71">
        <v>3</v>
      </c>
      <c r="I3455" s="73">
        <v>95.31</v>
      </c>
      <c r="J3455" s="73">
        <v>42660</v>
      </c>
      <c r="K3455" s="72">
        <v>0</v>
      </c>
      <c r="L3455" s="72" t="s">
        <v>41</v>
      </c>
      <c r="M3455" s="92" t="s">
        <v>14</v>
      </c>
      <c r="N3455" s="92">
        <v>70032410</v>
      </c>
      <c r="O3455" s="70" t="s">
        <v>1013</v>
      </c>
      <c r="Q3455" s="89"/>
      <c r="S3455" s="70" t="s">
        <v>465</v>
      </c>
      <c r="T3455" s="88" t="s">
        <v>267</v>
      </c>
      <c r="U3455" s="88">
        <v>3</v>
      </c>
      <c r="V3455" s="87">
        <v>95.31</v>
      </c>
      <c r="W3455" s="87" t="s">
        <v>1017</v>
      </c>
      <c r="X3455" s="78">
        <v>45777</v>
      </c>
      <c r="Y3455" s="141">
        <v>45832</v>
      </c>
      <c r="Z3455" s="69" t="s">
        <v>1080</v>
      </c>
      <c r="AA3455" s="321">
        <v>28000</v>
      </c>
      <c r="AB3455" s="92">
        <v>48</v>
      </c>
      <c r="AC3455" s="92">
        <v>12</v>
      </c>
      <c r="AD3455" s="78">
        <v>46228</v>
      </c>
      <c r="AE3455" s="115">
        <v>520.83000000000004</v>
      </c>
      <c r="AF3455" s="115"/>
      <c r="AL3455" s="76"/>
      <c r="AM3455" s="76"/>
      <c r="AN3455" s="76"/>
      <c r="AO3455" s="76"/>
      <c r="AP3455" s="76"/>
      <c r="AQ3455" s="76"/>
      <c r="AR3455" s="76"/>
      <c r="AS3455" s="76"/>
      <c r="AT3455" s="76"/>
      <c r="AU3455" s="76"/>
      <c r="AV3455" s="76"/>
      <c r="BA3455" s="76"/>
      <c r="BB3455" s="76"/>
      <c r="CS3455" s="58">
        <f>+AL3455+AT3455</f>
        <v>0</v>
      </c>
      <c r="CT3455" s="76">
        <f>+BA3455+BG3455+BM3455+BS3455+BY3455+CE3455+CK3455+CQ3455</f>
        <v>0</v>
      </c>
      <c r="CU3455" s="76">
        <f>+CS3455-CT3455</f>
        <v>0</v>
      </c>
      <c r="CV3455" s="81">
        <f>+AE3455-AL3455-AT3455</f>
        <v>520.83000000000004</v>
      </c>
    </row>
    <row r="3456" spans="1:100" s="70" customFormat="1">
      <c r="A3456" s="70" t="s">
        <v>1012</v>
      </c>
      <c r="B3456" s="71">
        <v>94</v>
      </c>
      <c r="C3456" s="72" t="s">
        <v>402</v>
      </c>
      <c r="D3456" s="72" t="s">
        <v>403</v>
      </c>
      <c r="E3456" s="71"/>
      <c r="F3456" s="71"/>
      <c r="G3456" s="71" t="s">
        <v>267</v>
      </c>
      <c r="H3456" s="71">
        <v>3</v>
      </c>
      <c r="I3456" s="73">
        <v>95.31</v>
      </c>
      <c r="J3456" s="73">
        <v>42660</v>
      </c>
      <c r="K3456" s="72">
        <v>0</v>
      </c>
      <c r="L3456" s="72" t="s">
        <v>41</v>
      </c>
      <c r="M3456" s="92" t="s">
        <v>14</v>
      </c>
      <c r="N3456" s="92">
        <v>70032410</v>
      </c>
      <c r="O3456" s="70" t="s">
        <v>1013</v>
      </c>
      <c r="Q3456" s="89"/>
      <c r="S3456" s="70" t="s">
        <v>465</v>
      </c>
      <c r="T3456" s="88" t="s">
        <v>267</v>
      </c>
      <c r="U3456" s="88">
        <v>3</v>
      </c>
      <c r="V3456" s="87">
        <v>95.31</v>
      </c>
      <c r="W3456" s="87" t="s">
        <v>1017</v>
      </c>
      <c r="X3456" s="78">
        <v>45777</v>
      </c>
      <c r="Y3456" s="141">
        <v>45832</v>
      </c>
      <c r="Z3456" s="69" t="s">
        <v>1080</v>
      </c>
      <c r="AA3456" s="321">
        <v>28000</v>
      </c>
      <c r="AB3456" s="92">
        <v>48</v>
      </c>
      <c r="AC3456" s="92">
        <v>13</v>
      </c>
      <c r="AD3456" s="78">
        <v>46259</v>
      </c>
      <c r="AE3456" s="115">
        <v>520.83000000000004</v>
      </c>
      <c r="AF3456" s="115"/>
      <c r="AL3456" s="76"/>
      <c r="AM3456" s="76"/>
      <c r="AN3456" s="76"/>
      <c r="AO3456" s="76"/>
      <c r="AP3456" s="76"/>
      <c r="AQ3456" s="76"/>
      <c r="AR3456" s="76"/>
      <c r="AS3456" s="76"/>
      <c r="AT3456" s="76"/>
      <c r="AU3456" s="76"/>
      <c r="AV3456" s="76"/>
      <c r="BA3456" s="76"/>
      <c r="BB3456" s="76"/>
      <c r="CS3456" s="58">
        <f>+AL3456+AT3456</f>
        <v>0</v>
      </c>
      <c r="CT3456" s="76">
        <f>+BA3456+BG3456+BM3456+BS3456+BY3456+CE3456+CK3456+CQ3456</f>
        <v>0</v>
      </c>
      <c r="CU3456" s="76">
        <f>+CS3456-CT3456</f>
        <v>0</v>
      </c>
      <c r="CV3456" s="81">
        <f>+AE3456-AL3456-AT3456</f>
        <v>520.83000000000004</v>
      </c>
    </row>
    <row r="3457" spans="1:100" s="70" customFormat="1">
      <c r="A3457" s="70" t="s">
        <v>1012</v>
      </c>
      <c r="B3457" s="71">
        <v>94</v>
      </c>
      <c r="C3457" s="72" t="s">
        <v>402</v>
      </c>
      <c r="D3457" s="72" t="s">
        <v>403</v>
      </c>
      <c r="E3457" s="71"/>
      <c r="F3457" s="71"/>
      <c r="G3457" s="71" t="s">
        <v>267</v>
      </c>
      <c r="H3457" s="71">
        <v>3</v>
      </c>
      <c r="I3457" s="73">
        <v>95.31</v>
      </c>
      <c r="J3457" s="73">
        <v>42660</v>
      </c>
      <c r="K3457" s="72">
        <v>0</v>
      </c>
      <c r="L3457" s="72" t="s">
        <v>41</v>
      </c>
      <c r="M3457" s="92" t="s">
        <v>14</v>
      </c>
      <c r="N3457" s="92">
        <v>70032410</v>
      </c>
      <c r="O3457" s="70" t="s">
        <v>1013</v>
      </c>
      <c r="Q3457" s="89"/>
      <c r="S3457" s="70" t="s">
        <v>465</v>
      </c>
      <c r="T3457" s="88" t="s">
        <v>267</v>
      </c>
      <c r="U3457" s="88">
        <v>3</v>
      </c>
      <c r="V3457" s="87">
        <v>95.31</v>
      </c>
      <c r="W3457" s="87" t="s">
        <v>1017</v>
      </c>
      <c r="X3457" s="78">
        <v>45777</v>
      </c>
      <c r="Y3457" s="141">
        <v>45832</v>
      </c>
      <c r="Z3457" s="69" t="s">
        <v>1080</v>
      </c>
      <c r="AA3457" s="321">
        <v>28000</v>
      </c>
      <c r="AB3457" s="92">
        <v>48</v>
      </c>
      <c r="AC3457" s="92">
        <v>14</v>
      </c>
      <c r="AD3457" s="78">
        <v>46290</v>
      </c>
      <c r="AE3457" s="115">
        <v>520.83000000000004</v>
      </c>
      <c r="AF3457" s="115"/>
      <c r="AL3457" s="76"/>
      <c r="AM3457" s="76"/>
      <c r="AN3457" s="76"/>
      <c r="AO3457" s="76"/>
      <c r="AP3457" s="76"/>
      <c r="AQ3457" s="76"/>
      <c r="AR3457" s="76"/>
      <c r="AS3457" s="76"/>
      <c r="AT3457" s="76"/>
      <c r="AU3457" s="76"/>
      <c r="AV3457" s="76"/>
      <c r="BA3457" s="76"/>
      <c r="BB3457" s="76"/>
      <c r="CS3457" s="58">
        <f>+AL3457+AT3457</f>
        <v>0</v>
      </c>
      <c r="CT3457" s="76">
        <f>+BA3457+BG3457+BM3457+BS3457+BY3457+CE3457+CK3457+CQ3457</f>
        <v>0</v>
      </c>
      <c r="CU3457" s="76">
        <f>+CS3457-CT3457</f>
        <v>0</v>
      </c>
      <c r="CV3457" s="81">
        <f>+AE3457-AL3457-AT3457</f>
        <v>520.83000000000004</v>
      </c>
    </row>
    <row r="3458" spans="1:100" s="70" customFormat="1">
      <c r="A3458" s="70" t="s">
        <v>1012</v>
      </c>
      <c r="B3458" s="71">
        <v>94</v>
      </c>
      <c r="C3458" s="72" t="s">
        <v>402</v>
      </c>
      <c r="D3458" s="72" t="s">
        <v>403</v>
      </c>
      <c r="E3458" s="71"/>
      <c r="F3458" s="71"/>
      <c r="G3458" s="71" t="s">
        <v>267</v>
      </c>
      <c r="H3458" s="71">
        <v>3</v>
      </c>
      <c r="I3458" s="73">
        <v>95.31</v>
      </c>
      <c r="J3458" s="73">
        <v>42660</v>
      </c>
      <c r="K3458" s="72">
        <v>0</v>
      </c>
      <c r="L3458" s="72" t="s">
        <v>41</v>
      </c>
      <c r="M3458" s="92" t="s">
        <v>14</v>
      </c>
      <c r="N3458" s="92">
        <v>70032410</v>
      </c>
      <c r="O3458" s="70" t="s">
        <v>1013</v>
      </c>
      <c r="Q3458" s="89"/>
      <c r="S3458" s="70" t="s">
        <v>465</v>
      </c>
      <c r="T3458" s="88" t="s">
        <v>267</v>
      </c>
      <c r="U3458" s="88">
        <v>3</v>
      </c>
      <c r="V3458" s="87">
        <v>95.31</v>
      </c>
      <c r="W3458" s="87" t="s">
        <v>1017</v>
      </c>
      <c r="X3458" s="78">
        <v>45777</v>
      </c>
      <c r="Y3458" s="141">
        <v>45832</v>
      </c>
      <c r="Z3458" s="69" t="s">
        <v>1080</v>
      </c>
      <c r="AA3458" s="321">
        <v>28000</v>
      </c>
      <c r="AB3458" s="92">
        <v>48</v>
      </c>
      <c r="AC3458" s="92">
        <v>15</v>
      </c>
      <c r="AD3458" s="78">
        <v>46320</v>
      </c>
      <c r="AE3458" s="115">
        <v>520.83000000000004</v>
      </c>
      <c r="AF3458" s="115"/>
      <c r="AL3458" s="76"/>
      <c r="AM3458" s="76"/>
      <c r="AN3458" s="76"/>
      <c r="AO3458" s="76"/>
      <c r="AP3458" s="76"/>
      <c r="AQ3458" s="76"/>
      <c r="AR3458" s="76"/>
      <c r="AS3458" s="76"/>
      <c r="AT3458" s="76"/>
      <c r="AU3458" s="76"/>
      <c r="AV3458" s="76"/>
      <c r="BA3458" s="76"/>
      <c r="BB3458" s="76"/>
      <c r="CS3458" s="58">
        <f>+AL3458+AT3458</f>
        <v>0</v>
      </c>
      <c r="CT3458" s="76">
        <f>+BA3458+BG3458+BM3458+BS3458+BY3458+CE3458+CK3458+CQ3458</f>
        <v>0</v>
      </c>
      <c r="CU3458" s="76">
        <f>+CS3458-CT3458</f>
        <v>0</v>
      </c>
      <c r="CV3458" s="81">
        <f>+AE3458-AL3458-AT3458</f>
        <v>520.83000000000004</v>
      </c>
    </row>
    <row r="3459" spans="1:100" s="70" customFormat="1">
      <c r="A3459" s="70" t="s">
        <v>1012</v>
      </c>
      <c r="B3459" s="71">
        <v>94</v>
      </c>
      <c r="C3459" s="72" t="s">
        <v>402</v>
      </c>
      <c r="D3459" s="72" t="s">
        <v>403</v>
      </c>
      <c r="E3459" s="71"/>
      <c r="F3459" s="71"/>
      <c r="G3459" s="71" t="s">
        <v>267</v>
      </c>
      <c r="H3459" s="71">
        <v>3</v>
      </c>
      <c r="I3459" s="73">
        <v>95.31</v>
      </c>
      <c r="J3459" s="73">
        <v>42660</v>
      </c>
      <c r="K3459" s="72">
        <v>0</v>
      </c>
      <c r="L3459" s="72" t="s">
        <v>41</v>
      </c>
      <c r="M3459" s="92" t="s">
        <v>14</v>
      </c>
      <c r="N3459" s="92">
        <v>70032410</v>
      </c>
      <c r="O3459" s="70" t="s">
        <v>1013</v>
      </c>
      <c r="Q3459" s="89"/>
      <c r="S3459" s="70" t="s">
        <v>465</v>
      </c>
      <c r="T3459" s="88" t="s">
        <v>267</v>
      </c>
      <c r="U3459" s="88">
        <v>3</v>
      </c>
      <c r="V3459" s="87">
        <v>95.31</v>
      </c>
      <c r="W3459" s="87" t="s">
        <v>1017</v>
      </c>
      <c r="X3459" s="78">
        <v>45777</v>
      </c>
      <c r="Y3459" s="141">
        <v>45832</v>
      </c>
      <c r="Z3459" s="69" t="s">
        <v>1080</v>
      </c>
      <c r="AA3459" s="321">
        <v>28000</v>
      </c>
      <c r="AB3459" s="92">
        <v>48</v>
      </c>
      <c r="AC3459" s="92">
        <v>16</v>
      </c>
      <c r="AD3459" s="78">
        <v>46351</v>
      </c>
      <c r="AE3459" s="115">
        <v>520.83000000000004</v>
      </c>
      <c r="AF3459" s="115"/>
      <c r="AL3459" s="76"/>
      <c r="AM3459" s="76"/>
      <c r="AN3459" s="76"/>
      <c r="AO3459" s="76"/>
      <c r="AP3459" s="76"/>
      <c r="AQ3459" s="76"/>
      <c r="AR3459" s="76"/>
      <c r="AS3459" s="76"/>
      <c r="AT3459" s="76"/>
      <c r="AU3459" s="76"/>
      <c r="AV3459" s="76"/>
      <c r="BA3459" s="76"/>
      <c r="BB3459" s="76"/>
      <c r="CS3459" s="58">
        <f>+AL3459+AT3459</f>
        <v>0</v>
      </c>
      <c r="CT3459" s="76">
        <f>+BA3459+BG3459+BM3459+BS3459+BY3459+CE3459+CK3459+CQ3459</f>
        <v>0</v>
      </c>
      <c r="CU3459" s="76">
        <f>+CS3459-CT3459</f>
        <v>0</v>
      </c>
      <c r="CV3459" s="81">
        <f>+AE3459-AL3459-AT3459</f>
        <v>520.83000000000004</v>
      </c>
    </row>
    <row r="3460" spans="1:100" s="70" customFormat="1">
      <c r="A3460" s="70" t="s">
        <v>1012</v>
      </c>
      <c r="B3460" s="71">
        <v>94</v>
      </c>
      <c r="C3460" s="72" t="s">
        <v>402</v>
      </c>
      <c r="D3460" s="72" t="s">
        <v>403</v>
      </c>
      <c r="E3460" s="71"/>
      <c r="F3460" s="71"/>
      <c r="G3460" s="71" t="s">
        <v>267</v>
      </c>
      <c r="H3460" s="71">
        <v>3</v>
      </c>
      <c r="I3460" s="73">
        <v>95.31</v>
      </c>
      <c r="J3460" s="73">
        <v>42660</v>
      </c>
      <c r="K3460" s="72">
        <v>0</v>
      </c>
      <c r="L3460" s="72" t="s">
        <v>41</v>
      </c>
      <c r="M3460" s="92" t="s">
        <v>14</v>
      </c>
      <c r="N3460" s="92">
        <v>70032410</v>
      </c>
      <c r="O3460" s="70" t="s">
        <v>1013</v>
      </c>
      <c r="Q3460" s="89"/>
      <c r="S3460" s="70" t="s">
        <v>465</v>
      </c>
      <c r="T3460" s="88" t="s">
        <v>267</v>
      </c>
      <c r="U3460" s="88">
        <v>3</v>
      </c>
      <c r="V3460" s="87">
        <v>95.31</v>
      </c>
      <c r="W3460" s="87" t="s">
        <v>1017</v>
      </c>
      <c r="X3460" s="78">
        <v>45777</v>
      </c>
      <c r="Y3460" s="141">
        <v>45832</v>
      </c>
      <c r="Z3460" s="69" t="s">
        <v>1080</v>
      </c>
      <c r="AA3460" s="321">
        <v>28000</v>
      </c>
      <c r="AB3460" s="92">
        <v>48</v>
      </c>
      <c r="AC3460" s="92">
        <v>17</v>
      </c>
      <c r="AD3460" s="78">
        <v>46381</v>
      </c>
      <c r="AE3460" s="115">
        <v>520.83000000000004</v>
      </c>
      <c r="AF3460" s="115"/>
      <c r="AL3460" s="76"/>
      <c r="AM3460" s="76"/>
      <c r="AN3460" s="76"/>
      <c r="AO3460" s="76"/>
      <c r="AP3460" s="76"/>
      <c r="AQ3460" s="76"/>
      <c r="AR3460" s="76"/>
      <c r="AS3460" s="76"/>
      <c r="AT3460" s="76"/>
      <c r="AU3460" s="76"/>
      <c r="AV3460" s="76"/>
      <c r="BA3460" s="76"/>
      <c r="BB3460" s="76"/>
      <c r="CS3460" s="58">
        <f>+AL3460+AT3460</f>
        <v>0</v>
      </c>
      <c r="CT3460" s="76">
        <f>+BA3460+BG3460+BM3460+BS3460+BY3460+CE3460+CK3460+CQ3460</f>
        <v>0</v>
      </c>
      <c r="CU3460" s="76">
        <f>+CS3460-CT3460</f>
        <v>0</v>
      </c>
      <c r="CV3460" s="81">
        <f>+AE3460-AL3460-AT3460</f>
        <v>520.83000000000004</v>
      </c>
    </row>
    <row r="3461" spans="1:100" s="70" customFormat="1">
      <c r="A3461" s="70" t="s">
        <v>1012</v>
      </c>
      <c r="B3461" s="71">
        <v>94</v>
      </c>
      <c r="C3461" s="72" t="s">
        <v>402</v>
      </c>
      <c r="D3461" s="72" t="s">
        <v>403</v>
      </c>
      <c r="E3461" s="71"/>
      <c r="F3461" s="71"/>
      <c r="G3461" s="71" t="s">
        <v>267</v>
      </c>
      <c r="H3461" s="71">
        <v>3</v>
      </c>
      <c r="I3461" s="73">
        <v>95.31</v>
      </c>
      <c r="J3461" s="73">
        <v>42660</v>
      </c>
      <c r="K3461" s="72">
        <v>0</v>
      </c>
      <c r="L3461" s="72" t="s">
        <v>41</v>
      </c>
      <c r="M3461" s="92" t="s">
        <v>14</v>
      </c>
      <c r="N3461" s="92">
        <v>70032410</v>
      </c>
      <c r="O3461" s="70" t="s">
        <v>1013</v>
      </c>
      <c r="Q3461" s="89"/>
      <c r="S3461" s="70" t="s">
        <v>465</v>
      </c>
      <c r="T3461" s="88" t="s">
        <v>267</v>
      </c>
      <c r="U3461" s="88">
        <v>3</v>
      </c>
      <c r="V3461" s="87">
        <v>95.31</v>
      </c>
      <c r="W3461" s="87" t="s">
        <v>1017</v>
      </c>
      <c r="X3461" s="78">
        <v>45777</v>
      </c>
      <c r="Y3461" s="141">
        <v>45832</v>
      </c>
      <c r="Z3461" s="69" t="s">
        <v>1080</v>
      </c>
      <c r="AA3461" s="321">
        <v>28000</v>
      </c>
      <c r="AB3461" s="92">
        <v>48</v>
      </c>
      <c r="AC3461" s="92">
        <v>18</v>
      </c>
      <c r="AD3461" s="78">
        <v>46412</v>
      </c>
      <c r="AE3461" s="115">
        <v>520.83000000000004</v>
      </c>
      <c r="AF3461" s="115"/>
      <c r="AL3461" s="76"/>
      <c r="AM3461" s="76"/>
      <c r="AN3461" s="76"/>
      <c r="AO3461" s="76"/>
      <c r="AP3461" s="76"/>
      <c r="AQ3461" s="76"/>
      <c r="AR3461" s="76"/>
      <c r="AS3461" s="76"/>
      <c r="AT3461" s="76"/>
      <c r="AU3461" s="76"/>
      <c r="AV3461" s="76"/>
      <c r="BA3461" s="76"/>
      <c r="BB3461" s="76"/>
      <c r="CS3461" s="58">
        <f>+AL3461+AT3461</f>
        <v>0</v>
      </c>
      <c r="CT3461" s="76">
        <f>+BA3461+BG3461+BM3461+BS3461+BY3461+CE3461+CK3461+CQ3461</f>
        <v>0</v>
      </c>
      <c r="CU3461" s="76">
        <f>+CS3461-CT3461</f>
        <v>0</v>
      </c>
      <c r="CV3461" s="81">
        <f>+AE3461-AL3461-AT3461</f>
        <v>520.83000000000004</v>
      </c>
    </row>
    <row r="3462" spans="1:100" s="70" customFormat="1">
      <c r="A3462" s="70" t="s">
        <v>1012</v>
      </c>
      <c r="B3462" s="71">
        <v>94</v>
      </c>
      <c r="C3462" s="72" t="s">
        <v>402</v>
      </c>
      <c r="D3462" s="72" t="s">
        <v>403</v>
      </c>
      <c r="E3462" s="71"/>
      <c r="F3462" s="71"/>
      <c r="G3462" s="71" t="s">
        <v>267</v>
      </c>
      <c r="H3462" s="71">
        <v>3</v>
      </c>
      <c r="I3462" s="73">
        <v>95.31</v>
      </c>
      <c r="J3462" s="73">
        <v>42660</v>
      </c>
      <c r="K3462" s="72">
        <v>0</v>
      </c>
      <c r="L3462" s="72" t="s">
        <v>41</v>
      </c>
      <c r="M3462" s="92" t="s">
        <v>14</v>
      </c>
      <c r="N3462" s="92">
        <v>70032410</v>
      </c>
      <c r="O3462" s="70" t="s">
        <v>1013</v>
      </c>
      <c r="Q3462" s="89"/>
      <c r="S3462" s="70" t="s">
        <v>465</v>
      </c>
      <c r="T3462" s="88" t="s">
        <v>267</v>
      </c>
      <c r="U3462" s="88">
        <v>3</v>
      </c>
      <c r="V3462" s="87">
        <v>95.31</v>
      </c>
      <c r="W3462" s="87" t="s">
        <v>1017</v>
      </c>
      <c r="X3462" s="78">
        <v>45777</v>
      </c>
      <c r="Y3462" s="141">
        <v>45832</v>
      </c>
      <c r="Z3462" s="69" t="s">
        <v>1080</v>
      </c>
      <c r="AA3462" s="321">
        <v>28000</v>
      </c>
      <c r="AB3462" s="92">
        <v>48</v>
      </c>
      <c r="AC3462" s="92">
        <v>19</v>
      </c>
      <c r="AD3462" s="78">
        <v>46443</v>
      </c>
      <c r="AE3462" s="115">
        <v>520.83000000000004</v>
      </c>
      <c r="AF3462" s="115"/>
      <c r="AL3462" s="76"/>
      <c r="AM3462" s="76"/>
      <c r="AN3462" s="76"/>
      <c r="AO3462" s="76"/>
      <c r="AP3462" s="76"/>
      <c r="AQ3462" s="76"/>
      <c r="AR3462" s="76"/>
      <c r="AS3462" s="76"/>
      <c r="AT3462" s="76"/>
      <c r="AU3462" s="76"/>
      <c r="AV3462" s="76"/>
      <c r="BA3462" s="76"/>
      <c r="BB3462" s="76"/>
      <c r="CS3462" s="58">
        <f>+AL3462+AT3462</f>
        <v>0</v>
      </c>
      <c r="CT3462" s="76">
        <f>+BA3462+BG3462+BM3462+BS3462+BY3462+CE3462+CK3462+CQ3462</f>
        <v>0</v>
      </c>
      <c r="CU3462" s="76">
        <f>+CS3462-CT3462</f>
        <v>0</v>
      </c>
      <c r="CV3462" s="81">
        <f>+AE3462-AL3462-AT3462</f>
        <v>520.83000000000004</v>
      </c>
    </row>
    <row r="3463" spans="1:100" s="70" customFormat="1">
      <c r="A3463" s="70" t="s">
        <v>1012</v>
      </c>
      <c r="B3463" s="71">
        <v>94</v>
      </c>
      <c r="C3463" s="72" t="s">
        <v>402</v>
      </c>
      <c r="D3463" s="72" t="s">
        <v>403</v>
      </c>
      <c r="E3463" s="71"/>
      <c r="F3463" s="71"/>
      <c r="G3463" s="71" t="s">
        <v>267</v>
      </c>
      <c r="H3463" s="71">
        <v>3</v>
      </c>
      <c r="I3463" s="73">
        <v>95.31</v>
      </c>
      <c r="J3463" s="73">
        <v>42660</v>
      </c>
      <c r="K3463" s="72">
        <v>0</v>
      </c>
      <c r="L3463" s="72" t="s">
        <v>41</v>
      </c>
      <c r="M3463" s="92" t="s">
        <v>14</v>
      </c>
      <c r="N3463" s="92">
        <v>70032410</v>
      </c>
      <c r="O3463" s="70" t="s">
        <v>1013</v>
      </c>
      <c r="Q3463" s="89"/>
      <c r="S3463" s="70" t="s">
        <v>465</v>
      </c>
      <c r="T3463" s="88" t="s">
        <v>267</v>
      </c>
      <c r="U3463" s="88">
        <v>3</v>
      </c>
      <c r="V3463" s="87">
        <v>95.31</v>
      </c>
      <c r="W3463" s="87" t="s">
        <v>1017</v>
      </c>
      <c r="X3463" s="78">
        <v>45777</v>
      </c>
      <c r="Y3463" s="141">
        <v>45832</v>
      </c>
      <c r="Z3463" s="69" t="s">
        <v>1080</v>
      </c>
      <c r="AA3463" s="321">
        <v>28000</v>
      </c>
      <c r="AB3463" s="92">
        <v>48</v>
      </c>
      <c r="AC3463" s="92">
        <v>20</v>
      </c>
      <c r="AD3463" s="78">
        <v>46471</v>
      </c>
      <c r="AE3463" s="115">
        <v>520.83000000000004</v>
      </c>
      <c r="AF3463" s="115"/>
      <c r="AL3463" s="76"/>
      <c r="AM3463" s="76"/>
      <c r="AN3463" s="76"/>
      <c r="AO3463" s="76"/>
      <c r="AP3463" s="76"/>
      <c r="AQ3463" s="76"/>
      <c r="AR3463" s="76"/>
      <c r="AS3463" s="76"/>
      <c r="AT3463" s="76"/>
      <c r="AU3463" s="76"/>
      <c r="AV3463" s="76"/>
      <c r="BA3463" s="76"/>
      <c r="BB3463" s="76"/>
      <c r="CS3463" s="58">
        <f>+AL3463+AT3463</f>
        <v>0</v>
      </c>
      <c r="CT3463" s="76">
        <f>+BA3463+BG3463+BM3463+BS3463+BY3463+CE3463+CK3463+CQ3463</f>
        <v>0</v>
      </c>
      <c r="CU3463" s="76">
        <f>+CS3463-CT3463</f>
        <v>0</v>
      </c>
      <c r="CV3463" s="81">
        <f>+AE3463-AL3463-AT3463</f>
        <v>520.83000000000004</v>
      </c>
    </row>
    <row r="3464" spans="1:100" s="70" customFormat="1">
      <c r="A3464" s="70" t="s">
        <v>1012</v>
      </c>
      <c r="B3464" s="71">
        <v>94</v>
      </c>
      <c r="C3464" s="72" t="s">
        <v>402</v>
      </c>
      <c r="D3464" s="72" t="s">
        <v>403</v>
      </c>
      <c r="E3464" s="71"/>
      <c r="F3464" s="71"/>
      <c r="G3464" s="71" t="s">
        <v>267</v>
      </c>
      <c r="H3464" s="71">
        <v>3</v>
      </c>
      <c r="I3464" s="73">
        <v>95.31</v>
      </c>
      <c r="J3464" s="73">
        <v>42660</v>
      </c>
      <c r="K3464" s="72">
        <v>0</v>
      </c>
      <c r="L3464" s="72" t="s">
        <v>41</v>
      </c>
      <c r="M3464" s="92" t="s">
        <v>14</v>
      </c>
      <c r="N3464" s="92">
        <v>70032410</v>
      </c>
      <c r="O3464" s="70" t="s">
        <v>1013</v>
      </c>
      <c r="Q3464" s="89"/>
      <c r="S3464" s="70" t="s">
        <v>465</v>
      </c>
      <c r="T3464" s="88" t="s">
        <v>267</v>
      </c>
      <c r="U3464" s="88">
        <v>3</v>
      </c>
      <c r="V3464" s="87">
        <v>95.31</v>
      </c>
      <c r="W3464" s="87" t="s">
        <v>1017</v>
      </c>
      <c r="X3464" s="78">
        <v>45777</v>
      </c>
      <c r="Y3464" s="141">
        <v>45832</v>
      </c>
      <c r="Z3464" s="69" t="s">
        <v>1080</v>
      </c>
      <c r="AA3464" s="321">
        <v>28000</v>
      </c>
      <c r="AB3464" s="92">
        <v>48</v>
      </c>
      <c r="AC3464" s="92">
        <v>21</v>
      </c>
      <c r="AD3464" s="78">
        <v>46502</v>
      </c>
      <c r="AE3464" s="115">
        <v>520.83000000000004</v>
      </c>
      <c r="AF3464" s="115"/>
      <c r="AL3464" s="76"/>
      <c r="AM3464" s="76"/>
      <c r="AN3464" s="76"/>
      <c r="AO3464" s="76"/>
      <c r="AP3464" s="76"/>
      <c r="AQ3464" s="76"/>
      <c r="AR3464" s="76"/>
      <c r="AS3464" s="76"/>
      <c r="AT3464" s="76"/>
      <c r="AU3464" s="76"/>
      <c r="AV3464" s="76"/>
      <c r="BA3464" s="76"/>
      <c r="BB3464" s="76"/>
      <c r="CS3464" s="58">
        <f>+AL3464+AT3464</f>
        <v>0</v>
      </c>
      <c r="CT3464" s="76">
        <f>+BA3464+BG3464+BM3464+BS3464+BY3464+CE3464+CK3464+CQ3464</f>
        <v>0</v>
      </c>
      <c r="CU3464" s="76">
        <f>+CS3464-CT3464</f>
        <v>0</v>
      </c>
      <c r="CV3464" s="81">
        <f>+AE3464-AL3464-AT3464</f>
        <v>520.83000000000004</v>
      </c>
    </row>
    <row r="3465" spans="1:100" s="70" customFormat="1">
      <c r="A3465" s="70" t="s">
        <v>1012</v>
      </c>
      <c r="B3465" s="71">
        <v>94</v>
      </c>
      <c r="C3465" s="72" t="s">
        <v>402</v>
      </c>
      <c r="D3465" s="72" t="s">
        <v>403</v>
      </c>
      <c r="E3465" s="71"/>
      <c r="F3465" s="71"/>
      <c r="G3465" s="71" t="s">
        <v>267</v>
      </c>
      <c r="H3465" s="71">
        <v>3</v>
      </c>
      <c r="I3465" s="73">
        <v>95.31</v>
      </c>
      <c r="J3465" s="73">
        <v>42660</v>
      </c>
      <c r="K3465" s="72">
        <v>0</v>
      </c>
      <c r="L3465" s="72" t="s">
        <v>41</v>
      </c>
      <c r="M3465" s="92" t="s">
        <v>14</v>
      </c>
      <c r="N3465" s="92">
        <v>70032410</v>
      </c>
      <c r="O3465" s="70" t="s">
        <v>1013</v>
      </c>
      <c r="Q3465" s="89"/>
      <c r="S3465" s="70" t="s">
        <v>465</v>
      </c>
      <c r="T3465" s="88" t="s">
        <v>267</v>
      </c>
      <c r="U3465" s="88">
        <v>3</v>
      </c>
      <c r="V3465" s="87">
        <v>95.31</v>
      </c>
      <c r="W3465" s="87" t="s">
        <v>1017</v>
      </c>
      <c r="X3465" s="78">
        <v>45777</v>
      </c>
      <c r="Y3465" s="141">
        <v>45832</v>
      </c>
      <c r="Z3465" s="69" t="s">
        <v>1080</v>
      </c>
      <c r="AA3465" s="321">
        <v>28000</v>
      </c>
      <c r="AB3465" s="92">
        <v>48</v>
      </c>
      <c r="AC3465" s="92">
        <v>22</v>
      </c>
      <c r="AD3465" s="78">
        <v>46532</v>
      </c>
      <c r="AE3465" s="115">
        <v>520.83000000000004</v>
      </c>
      <c r="AF3465" s="115"/>
      <c r="AL3465" s="76"/>
      <c r="AM3465" s="76"/>
      <c r="AN3465" s="76"/>
      <c r="AO3465" s="76"/>
      <c r="AP3465" s="76"/>
      <c r="AQ3465" s="76"/>
      <c r="AR3465" s="76"/>
      <c r="AS3465" s="76"/>
      <c r="AT3465" s="76"/>
      <c r="AU3465" s="76"/>
      <c r="AV3465" s="76"/>
      <c r="BA3465" s="76"/>
      <c r="BB3465" s="76"/>
      <c r="CS3465" s="58">
        <f>+AL3465+AT3465</f>
        <v>0</v>
      </c>
      <c r="CT3465" s="76">
        <f>+BA3465+BG3465+BM3465+BS3465+BY3465+CE3465+CK3465+CQ3465</f>
        <v>0</v>
      </c>
      <c r="CU3465" s="76">
        <f>+CS3465-CT3465</f>
        <v>0</v>
      </c>
      <c r="CV3465" s="81">
        <f>+AE3465-AL3465-AT3465</f>
        <v>520.83000000000004</v>
      </c>
    </row>
    <row r="3466" spans="1:100" s="70" customFormat="1">
      <c r="A3466" s="70" t="s">
        <v>1012</v>
      </c>
      <c r="B3466" s="71">
        <v>94</v>
      </c>
      <c r="C3466" s="72" t="s">
        <v>402</v>
      </c>
      <c r="D3466" s="72" t="s">
        <v>403</v>
      </c>
      <c r="E3466" s="71"/>
      <c r="F3466" s="71"/>
      <c r="G3466" s="71" t="s">
        <v>267</v>
      </c>
      <c r="H3466" s="71">
        <v>3</v>
      </c>
      <c r="I3466" s="73">
        <v>95.31</v>
      </c>
      <c r="J3466" s="73">
        <v>42660</v>
      </c>
      <c r="K3466" s="72">
        <v>0</v>
      </c>
      <c r="L3466" s="72" t="s">
        <v>41</v>
      </c>
      <c r="M3466" s="92" t="s">
        <v>14</v>
      </c>
      <c r="N3466" s="92">
        <v>70032410</v>
      </c>
      <c r="O3466" s="70" t="s">
        <v>1013</v>
      </c>
      <c r="Q3466" s="89"/>
      <c r="S3466" s="70" t="s">
        <v>465</v>
      </c>
      <c r="T3466" s="88" t="s">
        <v>267</v>
      </c>
      <c r="U3466" s="88">
        <v>3</v>
      </c>
      <c r="V3466" s="87">
        <v>95.31</v>
      </c>
      <c r="W3466" s="87" t="s">
        <v>1017</v>
      </c>
      <c r="X3466" s="78">
        <v>45777</v>
      </c>
      <c r="Y3466" s="141">
        <v>45832</v>
      </c>
      <c r="Z3466" s="69" t="s">
        <v>1080</v>
      </c>
      <c r="AA3466" s="321">
        <v>28000</v>
      </c>
      <c r="AB3466" s="92">
        <v>48</v>
      </c>
      <c r="AC3466" s="92">
        <v>23</v>
      </c>
      <c r="AD3466" s="78">
        <v>46563</v>
      </c>
      <c r="AE3466" s="115">
        <v>520.83000000000004</v>
      </c>
      <c r="AF3466" s="115"/>
      <c r="AL3466" s="76"/>
      <c r="AM3466" s="76"/>
      <c r="AN3466" s="76"/>
      <c r="AO3466" s="76"/>
      <c r="AP3466" s="76"/>
      <c r="AQ3466" s="76"/>
      <c r="AR3466" s="76"/>
      <c r="AS3466" s="76"/>
      <c r="AT3466" s="76"/>
      <c r="AU3466" s="76"/>
      <c r="AV3466" s="76"/>
      <c r="BA3466" s="76"/>
      <c r="BB3466" s="76"/>
      <c r="CS3466" s="58">
        <f>+AL3466+AT3466</f>
        <v>0</v>
      </c>
      <c r="CT3466" s="76">
        <f>+BA3466+BG3466+BM3466+BS3466+BY3466+CE3466+CK3466+CQ3466</f>
        <v>0</v>
      </c>
      <c r="CU3466" s="76">
        <f>+CS3466-CT3466</f>
        <v>0</v>
      </c>
      <c r="CV3466" s="81">
        <f>+AE3466-AL3466-AT3466</f>
        <v>520.83000000000004</v>
      </c>
    </row>
    <row r="3467" spans="1:100" s="70" customFormat="1">
      <c r="A3467" s="70" t="s">
        <v>1012</v>
      </c>
      <c r="B3467" s="71">
        <v>94</v>
      </c>
      <c r="C3467" s="72" t="s">
        <v>402</v>
      </c>
      <c r="D3467" s="72" t="s">
        <v>403</v>
      </c>
      <c r="E3467" s="71"/>
      <c r="F3467" s="71"/>
      <c r="G3467" s="71" t="s">
        <v>267</v>
      </c>
      <c r="H3467" s="71">
        <v>3</v>
      </c>
      <c r="I3467" s="73">
        <v>95.31</v>
      </c>
      <c r="J3467" s="73">
        <v>42660</v>
      </c>
      <c r="K3467" s="72">
        <v>0</v>
      </c>
      <c r="L3467" s="72" t="s">
        <v>41</v>
      </c>
      <c r="M3467" s="92" t="s">
        <v>14</v>
      </c>
      <c r="N3467" s="92">
        <v>70032410</v>
      </c>
      <c r="O3467" s="70" t="s">
        <v>1013</v>
      </c>
      <c r="Q3467" s="89"/>
      <c r="S3467" s="70" t="s">
        <v>465</v>
      </c>
      <c r="T3467" s="88" t="s">
        <v>267</v>
      </c>
      <c r="U3467" s="88">
        <v>3</v>
      </c>
      <c r="V3467" s="87">
        <v>95.31</v>
      </c>
      <c r="W3467" s="87" t="s">
        <v>1017</v>
      </c>
      <c r="X3467" s="78">
        <v>45777</v>
      </c>
      <c r="Y3467" s="141">
        <v>45832</v>
      </c>
      <c r="Z3467" s="69" t="s">
        <v>1080</v>
      </c>
      <c r="AA3467" s="321">
        <v>28000</v>
      </c>
      <c r="AB3467" s="92">
        <v>48</v>
      </c>
      <c r="AC3467" s="92">
        <v>24</v>
      </c>
      <c r="AD3467" s="78">
        <v>46593</v>
      </c>
      <c r="AE3467" s="115">
        <v>520.83000000000004</v>
      </c>
      <c r="AF3467" s="115"/>
      <c r="AL3467" s="76"/>
      <c r="AM3467" s="76"/>
      <c r="AN3467" s="76"/>
      <c r="AO3467" s="76"/>
      <c r="AP3467" s="76"/>
      <c r="AQ3467" s="76"/>
      <c r="AR3467" s="76"/>
      <c r="AS3467" s="76"/>
      <c r="AT3467" s="76"/>
      <c r="AU3467" s="76"/>
      <c r="AV3467" s="76"/>
      <c r="BA3467" s="76"/>
      <c r="BB3467" s="76"/>
      <c r="CS3467" s="58">
        <f>+AL3467+AT3467</f>
        <v>0</v>
      </c>
      <c r="CT3467" s="76">
        <f>+BA3467+BG3467+BM3467+BS3467+BY3467+CE3467+CK3467+CQ3467</f>
        <v>0</v>
      </c>
      <c r="CU3467" s="76">
        <f>+CS3467-CT3467</f>
        <v>0</v>
      </c>
      <c r="CV3467" s="81">
        <f>+AE3467-AL3467-AT3467</f>
        <v>520.83000000000004</v>
      </c>
    </row>
    <row r="3468" spans="1:100" s="70" customFormat="1">
      <c r="A3468" s="70" t="s">
        <v>1012</v>
      </c>
      <c r="B3468" s="71">
        <v>94</v>
      </c>
      <c r="C3468" s="72" t="s">
        <v>402</v>
      </c>
      <c r="D3468" s="72" t="s">
        <v>403</v>
      </c>
      <c r="E3468" s="71"/>
      <c r="F3468" s="71"/>
      <c r="G3468" s="71" t="s">
        <v>267</v>
      </c>
      <c r="H3468" s="71">
        <v>3</v>
      </c>
      <c r="I3468" s="73">
        <v>95.31</v>
      </c>
      <c r="J3468" s="73">
        <v>42660</v>
      </c>
      <c r="K3468" s="72">
        <v>0</v>
      </c>
      <c r="L3468" s="72" t="s">
        <v>41</v>
      </c>
      <c r="M3468" s="92" t="s">
        <v>14</v>
      </c>
      <c r="N3468" s="92">
        <v>70032410</v>
      </c>
      <c r="O3468" s="70" t="s">
        <v>1013</v>
      </c>
      <c r="Q3468" s="89"/>
      <c r="S3468" s="70" t="s">
        <v>465</v>
      </c>
      <c r="T3468" s="88" t="s">
        <v>267</v>
      </c>
      <c r="U3468" s="88">
        <v>3</v>
      </c>
      <c r="V3468" s="87">
        <v>95.31</v>
      </c>
      <c r="W3468" s="87" t="s">
        <v>1017</v>
      </c>
      <c r="X3468" s="78">
        <v>45777</v>
      </c>
      <c r="Y3468" s="141">
        <v>45832</v>
      </c>
      <c r="Z3468" s="69" t="s">
        <v>1080</v>
      </c>
      <c r="AA3468" s="321">
        <v>28000</v>
      </c>
      <c r="AB3468" s="92">
        <v>48</v>
      </c>
      <c r="AC3468" s="92">
        <v>25</v>
      </c>
      <c r="AD3468" s="78">
        <v>46624</v>
      </c>
      <c r="AE3468" s="115">
        <v>520.83000000000004</v>
      </c>
      <c r="AF3468" s="115"/>
      <c r="AL3468" s="76"/>
      <c r="AM3468" s="76"/>
      <c r="AN3468" s="76"/>
      <c r="AO3468" s="76"/>
      <c r="AP3468" s="76"/>
      <c r="AQ3468" s="76"/>
      <c r="AR3468" s="76"/>
      <c r="AS3468" s="76"/>
      <c r="AT3468" s="76"/>
      <c r="AU3468" s="76"/>
      <c r="AV3468" s="76"/>
      <c r="BA3468" s="76"/>
      <c r="BB3468" s="76"/>
      <c r="CS3468" s="58">
        <f>+AL3468+AT3468</f>
        <v>0</v>
      </c>
      <c r="CT3468" s="76">
        <f>+BA3468+BG3468+BM3468+BS3468+BY3468+CE3468+CK3468+CQ3468</f>
        <v>0</v>
      </c>
      <c r="CU3468" s="76">
        <f>+CS3468-CT3468</f>
        <v>0</v>
      </c>
      <c r="CV3468" s="81">
        <f>+AE3468-AL3468-AT3468</f>
        <v>520.83000000000004</v>
      </c>
    </row>
    <row r="3469" spans="1:100" s="70" customFormat="1">
      <c r="A3469" s="70" t="s">
        <v>1012</v>
      </c>
      <c r="B3469" s="71">
        <v>94</v>
      </c>
      <c r="C3469" s="72" t="s">
        <v>402</v>
      </c>
      <c r="D3469" s="72" t="s">
        <v>403</v>
      </c>
      <c r="E3469" s="71"/>
      <c r="F3469" s="71"/>
      <c r="G3469" s="71" t="s">
        <v>267</v>
      </c>
      <c r="H3469" s="71">
        <v>3</v>
      </c>
      <c r="I3469" s="73">
        <v>95.31</v>
      </c>
      <c r="J3469" s="73">
        <v>42660</v>
      </c>
      <c r="K3469" s="72">
        <v>0</v>
      </c>
      <c r="L3469" s="72" t="s">
        <v>41</v>
      </c>
      <c r="M3469" s="92" t="s">
        <v>14</v>
      </c>
      <c r="N3469" s="92">
        <v>70032410</v>
      </c>
      <c r="O3469" s="70" t="s">
        <v>1013</v>
      </c>
      <c r="Q3469" s="89"/>
      <c r="S3469" s="70" t="s">
        <v>465</v>
      </c>
      <c r="T3469" s="88" t="s">
        <v>267</v>
      </c>
      <c r="U3469" s="88">
        <v>3</v>
      </c>
      <c r="V3469" s="87">
        <v>95.31</v>
      </c>
      <c r="W3469" s="87" t="s">
        <v>1017</v>
      </c>
      <c r="X3469" s="78">
        <v>45777</v>
      </c>
      <c r="Y3469" s="141">
        <v>45832</v>
      </c>
      <c r="Z3469" s="69" t="s">
        <v>1080</v>
      </c>
      <c r="AA3469" s="321">
        <v>28000</v>
      </c>
      <c r="AB3469" s="92">
        <v>48</v>
      </c>
      <c r="AC3469" s="92">
        <v>26</v>
      </c>
      <c r="AD3469" s="78">
        <v>46655</v>
      </c>
      <c r="AE3469" s="115">
        <v>520.83000000000004</v>
      </c>
      <c r="AF3469" s="115"/>
      <c r="AL3469" s="76"/>
      <c r="AM3469" s="76"/>
      <c r="AN3469" s="76"/>
      <c r="AO3469" s="76"/>
      <c r="AP3469" s="76"/>
      <c r="AQ3469" s="76"/>
      <c r="AR3469" s="76"/>
      <c r="AS3469" s="76"/>
      <c r="AT3469" s="76"/>
      <c r="AU3469" s="76"/>
      <c r="AV3469" s="76"/>
      <c r="BA3469" s="76"/>
      <c r="BB3469" s="76"/>
      <c r="CS3469" s="58">
        <f>+AL3469+AT3469</f>
        <v>0</v>
      </c>
      <c r="CT3469" s="76">
        <f>+BA3469+BG3469+BM3469+BS3469+BY3469+CE3469+CK3469+CQ3469</f>
        <v>0</v>
      </c>
      <c r="CU3469" s="76">
        <f>+CS3469-CT3469</f>
        <v>0</v>
      </c>
      <c r="CV3469" s="81">
        <f>+AE3469-AL3469-AT3469</f>
        <v>520.83000000000004</v>
      </c>
    </row>
    <row r="3470" spans="1:100" s="70" customFormat="1">
      <c r="A3470" s="70" t="s">
        <v>1012</v>
      </c>
      <c r="B3470" s="71">
        <v>94</v>
      </c>
      <c r="C3470" s="72" t="s">
        <v>402</v>
      </c>
      <c r="D3470" s="72" t="s">
        <v>403</v>
      </c>
      <c r="E3470" s="71"/>
      <c r="F3470" s="71"/>
      <c r="G3470" s="71" t="s">
        <v>267</v>
      </c>
      <c r="H3470" s="71">
        <v>3</v>
      </c>
      <c r="I3470" s="73">
        <v>95.31</v>
      </c>
      <c r="J3470" s="73">
        <v>42660</v>
      </c>
      <c r="K3470" s="72">
        <v>0</v>
      </c>
      <c r="L3470" s="72" t="s">
        <v>41</v>
      </c>
      <c r="M3470" s="92" t="s">
        <v>14</v>
      </c>
      <c r="N3470" s="92">
        <v>70032410</v>
      </c>
      <c r="O3470" s="70" t="s">
        <v>1013</v>
      </c>
      <c r="Q3470" s="89"/>
      <c r="S3470" s="70" t="s">
        <v>465</v>
      </c>
      <c r="T3470" s="88" t="s">
        <v>267</v>
      </c>
      <c r="U3470" s="88">
        <v>3</v>
      </c>
      <c r="V3470" s="87">
        <v>95.31</v>
      </c>
      <c r="W3470" s="87" t="s">
        <v>1017</v>
      </c>
      <c r="X3470" s="78">
        <v>45777</v>
      </c>
      <c r="Y3470" s="141">
        <v>45832</v>
      </c>
      <c r="Z3470" s="69" t="s">
        <v>1080</v>
      </c>
      <c r="AA3470" s="321">
        <v>28000</v>
      </c>
      <c r="AB3470" s="92">
        <v>48</v>
      </c>
      <c r="AC3470" s="92">
        <v>27</v>
      </c>
      <c r="AD3470" s="78">
        <v>46685</v>
      </c>
      <c r="AE3470" s="115">
        <v>520.83000000000004</v>
      </c>
      <c r="AF3470" s="115"/>
      <c r="AL3470" s="76"/>
      <c r="AM3470" s="76"/>
      <c r="AN3470" s="76"/>
      <c r="AO3470" s="76"/>
      <c r="AP3470" s="76"/>
      <c r="AQ3470" s="76"/>
      <c r="AR3470" s="76"/>
      <c r="AS3470" s="76"/>
      <c r="AT3470" s="76"/>
      <c r="AU3470" s="76"/>
      <c r="AV3470" s="76"/>
      <c r="BA3470" s="76"/>
      <c r="BB3470" s="76"/>
      <c r="CS3470" s="58">
        <f>+AL3470+AT3470</f>
        <v>0</v>
      </c>
      <c r="CT3470" s="76">
        <f>+BA3470+BG3470+BM3470+BS3470+BY3470+CE3470+CK3470+CQ3470</f>
        <v>0</v>
      </c>
      <c r="CU3470" s="76">
        <f>+CS3470-CT3470</f>
        <v>0</v>
      </c>
      <c r="CV3470" s="81">
        <f>+AE3470-AL3470-AT3470</f>
        <v>520.83000000000004</v>
      </c>
    </row>
    <row r="3471" spans="1:100" s="70" customFormat="1">
      <c r="A3471" s="70" t="s">
        <v>1012</v>
      </c>
      <c r="B3471" s="71">
        <v>94</v>
      </c>
      <c r="C3471" s="72" t="s">
        <v>402</v>
      </c>
      <c r="D3471" s="72" t="s">
        <v>403</v>
      </c>
      <c r="E3471" s="71"/>
      <c r="F3471" s="71"/>
      <c r="G3471" s="71" t="s">
        <v>267</v>
      </c>
      <c r="H3471" s="71">
        <v>3</v>
      </c>
      <c r="I3471" s="73">
        <v>95.31</v>
      </c>
      <c r="J3471" s="73">
        <v>42660</v>
      </c>
      <c r="K3471" s="72">
        <v>0</v>
      </c>
      <c r="L3471" s="72" t="s">
        <v>41</v>
      </c>
      <c r="M3471" s="92" t="s">
        <v>14</v>
      </c>
      <c r="N3471" s="92">
        <v>70032410</v>
      </c>
      <c r="O3471" s="70" t="s">
        <v>1013</v>
      </c>
      <c r="Q3471" s="89"/>
      <c r="S3471" s="70" t="s">
        <v>465</v>
      </c>
      <c r="T3471" s="88" t="s">
        <v>267</v>
      </c>
      <c r="U3471" s="88">
        <v>3</v>
      </c>
      <c r="V3471" s="87">
        <v>95.31</v>
      </c>
      <c r="W3471" s="87" t="s">
        <v>1017</v>
      </c>
      <c r="X3471" s="78">
        <v>45777</v>
      </c>
      <c r="Y3471" s="141">
        <v>45832</v>
      </c>
      <c r="Z3471" s="69" t="s">
        <v>1080</v>
      </c>
      <c r="AA3471" s="321">
        <v>28000</v>
      </c>
      <c r="AB3471" s="92">
        <v>48</v>
      </c>
      <c r="AC3471" s="92">
        <v>28</v>
      </c>
      <c r="AD3471" s="78">
        <v>46716</v>
      </c>
      <c r="AE3471" s="115">
        <v>520.83000000000004</v>
      </c>
      <c r="AF3471" s="115"/>
      <c r="AL3471" s="76"/>
      <c r="AM3471" s="76"/>
      <c r="AN3471" s="76"/>
      <c r="AO3471" s="76"/>
      <c r="AP3471" s="76"/>
      <c r="AQ3471" s="76"/>
      <c r="AR3471" s="76"/>
      <c r="AS3471" s="76"/>
      <c r="AT3471" s="76"/>
      <c r="AU3471" s="76"/>
      <c r="AV3471" s="76"/>
      <c r="BA3471" s="76"/>
      <c r="BB3471" s="76"/>
      <c r="CS3471" s="58">
        <f>+AL3471+AT3471</f>
        <v>0</v>
      </c>
      <c r="CT3471" s="76">
        <f>+BA3471+BG3471+BM3471+BS3471+BY3471+CE3471+CK3471+CQ3471</f>
        <v>0</v>
      </c>
      <c r="CU3471" s="76">
        <f>+CS3471-CT3471</f>
        <v>0</v>
      </c>
      <c r="CV3471" s="81">
        <f>+AE3471-AL3471-AT3471</f>
        <v>520.83000000000004</v>
      </c>
    </row>
    <row r="3472" spans="1:100" s="70" customFormat="1">
      <c r="A3472" s="70" t="s">
        <v>1012</v>
      </c>
      <c r="B3472" s="71">
        <v>94</v>
      </c>
      <c r="C3472" s="72" t="s">
        <v>402</v>
      </c>
      <c r="D3472" s="72" t="s">
        <v>403</v>
      </c>
      <c r="E3472" s="71"/>
      <c r="F3472" s="71"/>
      <c r="G3472" s="71" t="s">
        <v>267</v>
      </c>
      <c r="H3472" s="71">
        <v>3</v>
      </c>
      <c r="I3472" s="73">
        <v>95.31</v>
      </c>
      <c r="J3472" s="73">
        <v>42660</v>
      </c>
      <c r="K3472" s="72">
        <v>0</v>
      </c>
      <c r="L3472" s="72" t="s">
        <v>41</v>
      </c>
      <c r="M3472" s="92" t="s">
        <v>14</v>
      </c>
      <c r="N3472" s="92">
        <v>70032410</v>
      </c>
      <c r="O3472" s="70" t="s">
        <v>1013</v>
      </c>
      <c r="Q3472" s="89"/>
      <c r="S3472" s="70" t="s">
        <v>465</v>
      </c>
      <c r="T3472" s="88" t="s">
        <v>267</v>
      </c>
      <c r="U3472" s="88">
        <v>3</v>
      </c>
      <c r="V3472" s="87">
        <v>95.31</v>
      </c>
      <c r="W3472" s="87" t="s">
        <v>1017</v>
      </c>
      <c r="X3472" s="78">
        <v>45777</v>
      </c>
      <c r="Y3472" s="141">
        <v>45832</v>
      </c>
      <c r="Z3472" s="69" t="s">
        <v>1080</v>
      </c>
      <c r="AA3472" s="321">
        <v>28000</v>
      </c>
      <c r="AB3472" s="92">
        <v>48</v>
      </c>
      <c r="AC3472" s="92">
        <v>29</v>
      </c>
      <c r="AD3472" s="78">
        <v>46746</v>
      </c>
      <c r="AE3472" s="115">
        <v>520.83000000000004</v>
      </c>
      <c r="AF3472" s="115"/>
      <c r="AL3472" s="76"/>
      <c r="AM3472" s="76"/>
      <c r="AN3472" s="76"/>
      <c r="AO3472" s="76"/>
      <c r="AP3472" s="76"/>
      <c r="AQ3472" s="76"/>
      <c r="AR3472" s="76"/>
      <c r="AS3472" s="76"/>
      <c r="AT3472" s="76"/>
      <c r="AU3472" s="76"/>
      <c r="AV3472" s="76"/>
      <c r="BA3472" s="76"/>
      <c r="BB3472" s="76"/>
      <c r="CS3472" s="58">
        <f>+AL3472+AT3472</f>
        <v>0</v>
      </c>
      <c r="CT3472" s="76">
        <f>+BA3472+BG3472+BM3472+BS3472+BY3472+CE3472+CK3472+CQ3472</f>
        <v>0</v>
      </c>
      <c r="CU3472" s="76">
        <f>+CS3472-CT3472</f>
        <v>0</v>
      </c>
      <c r="CV3472" s="81">
        <f>+AE3472-AL3472-AT3472</f>
        <v>520.83000000000004</v>
      </c>
    </row>
    <row r="3473" spans="1:100" s="70" customFormat="1">
      <c r="A3473" s="70" t="s">
        <v>1012</v>
      </c>
      <c r="B3473" s="71">
        <v>94</v>
      </c>
      <c r="C3473" s="72" t="s">
        <v>402</v>
      </c>
      <c r="D3473" s="72" t="s">
        <v>403</v>
      </c>
      <c r="E3473" s="71"/>
      <c r="F3473" s="71"/>
      <c r="G3473" s="71" t="s">
        <v>267</v>
      </c>
      <c r="H3473" s="71">
        <v>3</v>
      </c>
      <c r="I3473" s="73">
        <v>95.31</v>
      </c>
      <c r="J3473" s="73">
        <v>42660</v>
      </c>
      <c r="K3473" s="72">
        <v>0</v>
      </c>
      <c r="L3473" s="72" t="s">
        <v>41</v>
      </c>
      <c r="M3473" s="92" t="s">
        <v>14</v>
      </c>
      <c r="N3473" s="92">
        <v>70032410</v>
      </c>
      <c r="O3473" s="70" t="s">
        <v>1013</v>
      </c>
      <c r="Q3473" s="89"/>
      <c r="S3473" s="70" t="s">
        <v>465</v>
      </c>
      <c r="T3473" s="88" t="s">
        <v>267</v>
      </c>
      <c r="U3473" s="88">
        <v>3</v>
      </c>
      <c r="V3473" s="87">
        <v>95.31</v>
      </c>
      <c r="W3473" s="87" t="s">
        <v>1017</v>
      </c>
      <c r="X3473" s="78">
        <v>45777</v>
      </c>
      <c r="Y3473" s="141">
        <v>45832</v>
      </c>
      <c r="Z3473" s="69" t="s">
        <v>1080</v>
      </c>
      <c r="AA3473" s="321">
        <v>28000</v>
      </c>
      <c r="AB3473" s="92">
        <v>48</v>
      </c>
      <c r="AC3473" s="92">
        <v>30</v>
      </c>
      <c r="AD3473" s="78">
        <v>46777</v>
      </c>
      <c r="AE3473" s="115">
        <v>520.83000000000004</v>
      </c>
      <c r="AF3473" s="115"/>
      <c r="AL3473" s="76"/>
      <c r="AM3473" s="76"/>
      <c r="AN3473" s="76"/>
      <c r="AO3473" s="76"/>
      <c r="AP3473" s="76"/>
      <c r="AQ3473" s="76"/>
      <c r="AR3473" s="76"/>
      <c r="AS3473" s="76"/>
      <c r="AT3473" s="76"/>
      <c r="AU3473" s="76"/>
      <c r="AV3473" s="76"/>
      <c r="BA3473" s="76"/>
      <c r="BB3473" s="76"/>
      <c r="CS3473" s="58">
        <f>+AL3473+AT3473</f>
        <v>0</v>
      </c>
      <c r="CT3473" s="76">
        <f>+BA3473+BG3473+BM3473+BS3473+BY3473+CE3473+CK3473+CQ3473</f>
        <v>0</v>
      </c>
      <c r="CU3473" s="76">
        <f>+CS3473-CT3473</f>
        <v>0</v>
      </c>
      <c r="CV3473" s="81">
        <f>+AE3473-AL3473-AT3473</f>
        <v>520.83000000000004</v>
      </c>
    </row>
    <row r="3474" spans="1:100" s="70" customFormat="1">
      <c r="A3474" s="70" t="s">
        <v>1012</v>
      </c>
      <c r="B3474" s="71">
        <v>94</v>
      </c>
      <c r="C3474" s="72" t="s">
        <v>402</v>
      </c>
      <c r="D3474" s="72" t="s">
        <v>403</v>
      </c>
      <c r="E3474" s="71"/>
      <c r="F3474" s="71"/>
      <c r="G3474" s="71" t="s">
        <v>267</v>
      </c>
      <c r="H3474" s="71">
        <v>3</v>
      </c>
      <c r="I3474" s="73">
        <v>95.31</v>
      </c>
      <c r="J3474" s="73">
        <v>42660</v>
      </c>
      <c r="K3474" s="72">
        <v>0</v>
      </c>
      <c r="L3474" s="72" t="s">
        <v>41</v>
      </c>
      <c r="M3474" s="92" t="s">
        <v>14</v>
      </c>
      <c r="N3474" s="92">
        <v>70032410</v>
      </c>
      <c r="O3474" s="70" t="s">
        <v>1013</v>
      </c>
      <c r="Q3474" s="89"/>
      <c r="S3474" s="70" t="s">
        <v>465</v>
      </c>
      <c r="T3474" s="88" t="s">
        <v>267</v>
      </c>
      <c r="U3474" s="88">
        <v>3</v>
      </c>
      <c r="V3474" s="87">
        <v>95.31</v>
      </c>
      <c r="W3474" s="87" t="s">
        <v>1017</v>
      </c>
      <c r="X3474" s="78">
        <v>45777</v>
      </c>
      <c r="Y3474" s="141">
        <v>45832</v>
      </c>
      <c r="Z3474" s="69" t="s">
        <v>1080</v>
      </c>
      <c r="AA3474" s="321">
        <v>28000</v>
      </c>
      <c r="AB3474" s="92">
        <v>48</v>
      </c>
      <c r="AC3474" s="92">
        <v>31</v>
      </c>
      <c r="AD3474" s="78">
        <v>46808</v>
      </c>
      <c r="AE3474" s="115">
        <v>520.83000000000004</v>
      </c>
      <c r="AF3474" s="115"/>
      <c r="AL3474" s="76"/>
      <c r="AM3474" s="76"/>
      <c r="AN3474" s="76"/>
      <c r="AO3474" s="76"/>
      <c r="AP3474" s="76"/>
      <c r="AQ3474" s="76"/>
      <c r="AR3474" s="76"/>
      <c r="AS3474" s="76"/>
      <c r="AT3474" s="76"/>
      <c r="AU3474" s="76"/>
      <c r="AV3474" s="76"/>
      <c r="BA3474" s="76"/>
      <c r="BB3474" s="76"/>
      <c r="CS3474" s="58">
        <f>+AL3474+AT3474</f>
        <v>0</v>
      </c>
      <c r="CT3474" s="76">
        <f>+BA3474+BG3474+BM3474+BS3474+BY3474+CE3474+CK3474+CQ3474</f>
        <v>0</v>
      </c>
      <c r="CU3474" s="76">
        <f>+CS3474-CT3474</f>
        <v>0</v>
      </c>
      <c r="CV3474" s="81">
        <f>+AE3474-AL3474-AT3474</f>
        <v>520.83000000000004</v>
      </c>
    </row>
    <row r="3475" spans="1:100" s="70" customFormat="1">
      <c r="A3475" s="70" t="s">
        <v>1012</v>
      </c>
      <c r="B3475" s="71">
        <v>94</v>
      </c>
      <c r="C3475" s="72" t="s">
        <v>402</v>
      </c>
      <c r="D3475" s="72" t="s">
        <v>403</v>
      </c>
      <c r="E3475" s="71"/>
      <c r="F3475" s="71"/>
      <c r="G3475" s="71" t="s">
        <v>267</v>
      </c>
      <c r="H3475" s="71">
        <v>3</v>
      </c>
      <c r="I3475" s="73">
        <v>95.31</v>
      </c>
      <c r="J3475" s="73">
        <v>42660</v>
      </c>
      <c r="K3475" s="72">
        <v>0</v>
      </c>
      <c r="L3475" s="72" t="s">
        <v>41</v>
      </c>
      <c r="M3475" s="92" t="s">
        <v>14</v>
      </c>
      <c r="N3475" s="92">
        <v>70032410</v>
      </c>
      <c r="O3475" s="70" t="s">
        <v>1013</v>
      </c>
      <c r="Q3475" s="89"/>
      <c r="S3475" s="70" t="s">
        <v>465</v>
      </c>
      <c r="T3475" s="88" t="s">
        <v>267</v>
      </c>
      <c r="U3475" s="88">
        <v>3</v>
      </c>
      <c r="V3475" s="87">
        <v>95.31</v>
      </c>
      <c r="W3475" s="87" t="s">
        <v>1017</v>
      </c>
      <c r="X3475" s="78">
        <v>45777</v>
      </c>
      <c r="Y3475" s="141">
        <v>45832</v>
      </c>
      <c r="Z3475" s="69" t="s">
        <v>1080</v>
      </c>
      <c r="AA3475" s="321">
        <v>28000</v>
      </c>
      <c r="AB3475" s="92">
        <v>48</v>
      </c>
      <c r="AC3475" s="92">
        <v>32</v>
      </c>
      <c r="AD3475" s="78">
        <v>46837</v>
      </c>
      <c r="AE3475" s="115">
        <v>520.83000000000004</v>
      </c>
      <c r="AF3475" s="115"/>
      <c r="AL3475" s="76"/>
      <c r="AM3475" s="76"/>
      <c r="AN3475" s="76"/>
      <c r="AO3475" s="76"/>
      <c r="AP3475" s="76"/>
      <c r="AQ3475" s="76"/>
      <c r="AR3475" s="76"/>
      <c r="AS3475" s="76"/>
      <c r="AT3475" s="76"/>
      <c r="AU3475" s="76"/>
      <c r="AV3475" s="76"/>
      <c r="BA3475" s="76"/>
      <c r="BB3475" s="76"/>
      <c r="CS3475" s="58">
        <f>+AL3475+AT3475</f>
        <v>0</v>
      </c>
      <c r="CT3475" s="76">
        <f>+BA3475+BG3475+BM3475+BS3475+BY3475+CE3475+CK3475+CQ3475</f>
        <v>0</v>
      </c>
      <c r="CU3475" s="76">
        <f>+CS3475-CT3475</f>
        <v>0</v>
      </c>
      <c r="CV3475" s="81">
        <f>+AE3475-AL3475-AT3475</f>
        <v>520.83000000000004</v>
      </c>
    </row>
    <row r="3476" spans="1:100" s="70" customFormat="1">
      <c r="A3476" s="70" t="s">
        <v>1012</v>
      </c>
      <c r="B3476" s="71">
        <v>94</v>
      </c>
      <c r="C3476" s="72" t="s">
        <v>402</v>
      </c>
      <c r="D3476" s="72" t="s">
        <v>403</v>
      </c>
      <c r="E3476" s="71"/>
      <c r="F3476" s="71"/>
      <c r="G3476" s="71" t="s">
        <v>267</v>
      </c>
      <c r="H3476" s="71">
        <v>3</v>
      </c>
      <c r="I3476" s="73">
        <v>95.31</v>
      </c>
      <c r="J3476" s="73">
        <v>42660</v>
      </c>
      <c r="K3476" s="72">
        <v>0</v>
      </c>
      <c r="L3476" s="72" t="s">
        <v>41</v>
      </c>
      <c r="M3476" s="92" t="s">
        <v>14</v>
      </c>
      <c r="N3476" s="92">
        <v>70032410</v>
      </c>
      <c r="O3476" s="70" t="s">
        <v>1013</v>
      </c>
      <c r="Q3476" s="89"/>
      <c r="S3476" s="70" t="s">
        <v>465</v>
      </c>
      <c r="T3476" s="88" t="s">
        <v>267</v>
      </c>
      <c r="U3476" s="88">
        <v>3</v>
      </c>
      <c r="V3476" s="87">
        <v>95.31</v>
      </c>
      <c r="W3476" s="87" t="s">
        <v>1017</v>
      </c>
      <c r="X3476" s="78">
        <v>45777</v>
      </c>
      <c r="Y3476" s="141">
        <v>45832</v>
      </c>
      <c r="Z3476" s="69" t="s">
        <v>1080</v>
      </c>
      <c r="AA3476" s="321">
        <v>28000</v>
      </c>
      <c r="AB3476" s="92">
        <v>48</v>
      </c>
      <c r="AC3476" s="92">
        <v>33</v>
      </c>
      <c r="AD3476" s="78">
        <v>46868</v>
      </c>
      <c r="AE3476" s="115">
        <v>520.83000000000004</v>
      </c>
      <c r="AF3476" s="115"/>
      <c r="AL3476" s="76"/>
      <c r="AM3476" s="76"/>
      <c r="AN3476" s="76"/>
      <c r="AO3476" s="76"/>
      <c r="AP3476" s="76"/>
      <c r="AQ3476" s="76"/>
      <c r="AR3476" s="76"/>
      <c r="AS3476" s="76"/>
      <c r="AT3476" s="76"/>
      <c r="AU3476" s="76"/>
      <c r="AV3476" s="76"/>
      <c r="BA3476" s="76"/>
      <c r="BB3476" s="76"/>
      <c r="CS3476" s="58">
        <f>+AL3476+AT3476</f>
        <v>0</v>
      </c>
      <c r="CT3476" s="76">
        <f>+BA3476+BG3476+BM3476+BS3476+BY3476+CE3476+CK3476+CQ3476</f>
        <v>0</v>
      </c>
      <c r="CU3476" s="76">
        <f>+CS3476-CT3476</f>
        <v>0</v>
      </c>
      <c r="CV3476" s="81">
        <f>+AE3476-AL3476-AT3476</f>
        <v>520.83000000000004</v>
      </c>
    </row>
    <row r="3477" spans="1:100" s="70" customFormat="1">
      <c r="A3477" s="70" t="s">
        <v>1012</v>
      </c>
      <c r="B3477" s="71">
        <v>94</v>
      </c>
      <c r="C3477" s="72" t="s">
        <v>402</v>
      </c>
      <c r="D3477" s="72" t="s">
        <v>403</v>
      </c>
      <c r="E3477" s="71"/>
      <c r="F3477" s="71"/>
      <c r="G3477" s="71" t="s">
        <v>267</v>
      </c>
      <c r="H3477" s="71">
        <v>3</v>
      </c>
      <c r="I3477" s="73">
        <v>95.31</v>
      </c>
      <c r="J3477" s="73">
        <v>42660</v>
      </c>
      <c r="K3477" s="72">
        <v>0</v>
      </c>
      <c r="L3477" s="72" t="s">
        <v>41</v>
      </c>
      <c r="M3477" s="92" t="s">
        <v>14</v>
      </c>
      <c r="N3477" s="92">
        <v>70032410</v>
      </c>
      <c r="O3477" s="70" t="s">
        <v>1013</v>
      </c>
      <c r="Q3477" s="89"/>
      <c r="S3477" s="70" t="s">
        <v>465</v>
      </c>
      <c r="T3477" s="88" t="s">
        <v>267</v>
      </c>
      <c r="U3477" s="88">
        <v>3</v>
      </c>
      <c r="V3477" s="87">
        <v>95.31</v>
      </c>
      <c r="W3477" s="87" t="s">
        <v>1017</v>
      </c>
      <c r="X3477" s="78">
        <v>45777</v>
      </c>
      <c r="Y3477" s="141">
        <v>45832</v>
      </c>
      <c r="Z3477" s="69" t="s">
        <v>1080</v>
      </c>
      <c r="AA3477" s="321">
        <v>28000</v>
      </c>
      <c r="AB3477" s="92">
        <v>48</v>
      </c>
      <c r="AC3477" s="92">
        <v>34</v>
      </c>
      <c r="AD3477" s="78">
        <v>46898</v>
      </c>
      <c r="AE3477" s="115">
        <v>520.83000000000004</v>
      </c>
      <c r="AF3477" s="115"/>
      <c r="AL3477" s="76"/>
      <c r="AM3477" s="76"/>
      <c r="AN3477" s="76"/>
      <c r="AO3477" s="76"/>
      <c r="AP3477" s="76"/>
      <c r="AQ3477" s="76"/>
      <c r="AR3477" s="76"/>
      <c r="AS3477" s="76"/>
      <c r="AT3477" s="76"/>
      <c r="AU3477" s="76"/>
      <c r="AV3477" s="76"/>
      <c r="BA3477" s="76"/>
      <c r="BB3477" s="76"/>
      <c r="CS3477" s="58">
        <f>+AL3477+AT3477</f>
        <v>0</v>
      </c>
      <c r="CT3477" s="76">
        <f>+BA3477+BG3477+BM3477+BS3477+BY3477+CE3477+CK3477+CQ3477</f>
        <v>0</v>
      </c>
      <c r="CU3477" s="76">
        <f>+CS3477-CT3477</f>
        <v>0</v>
      </c>
      <c r="CV3477" s="81">
        <f>+AE3477-AL3477-AT3477</f>
        <v>520.83000000000004</v>
      </c>
    </row>
    <row r="3478" spans="1:100" s="70" customFormat="1">
      <c r="A3478" s="70" t="s">
        <v>1012</v>
      </c>
      <c r="B3478" s="71">
        <v>94</v>
      </c>
      <c r="C3478" s="72" t="s">
        <v>402</v>
      </c>
      <c r="D3478" s="72" t="s">
        <v>403</v>
      </c>
      <c r="E3478" s="71"/>
      <c r="F3478" s="71"/>
      <c r="G3478" s="71" t="s">
        <v>267</v>
      </c>
      <c r="H3478" s="71">
        <v>3</v>
      </c>
      <c r="I3478" s="73">
        <v>95.31</v>
      </c>
      <c r="J3478" s="73">
        <v>42660</v>
      </c>
      <c r="K3478" s="72">
        <v>0</v>
      </c>
      <c r="L3478" s="72" t="s">
        <v>41</v>
      </c>
      <c r="M3478" s="92" t="s">
        <v>14</v>
      </c>
      <c r="N3478" s="92">
        <v>70032410</v>
      </c>
      <c r="O3478" s="70" t="s">
        <v>1013</v>
      </c>
      <c r="Q3478" s="89"/>
      <c r="S3478" s="70" t="s">
        <v>465</v>
      </c>
      <c r="T3478" s="88" t="s">
        <v>267</v>
      </c>
      <c r="U3478" s="88">
        <v>3</v>
      </c>
      <c r="V3478" s="87">
        <v>95.31</v>
      </c>
      <c r="W3478" s="87" t="s">
        <v>1017</v>
      </c>
      <c r="X3478" s="78">
        <v>45777</v>
      </c>
      <c r="Y3478" s="141">
        <v>45832</v>
      </c>
      <c r="Z3478" s="69" t="s">
        <v>1080</v>
      </c>
      <c r="AA3478" s="321">
        <v>28000</v>
      </c>
      <c r="AB3478" s="92">
        <v>48</v>
      </c>
      <c r="AC3478" s="92">
        <v>35</v>
      </c>
      <c r="AD3478" s="78">
        <v>46929</v>
      </c>
      <c r="AE3478" s="115">
        <v>520.83000000000004</v>
      </c>
      <c r="AF3478" s="115"/>
      <c r="AL3478" s="76"/>
      <c r="AM3478" s="76"/>
      <c r="AN3478" s="76"/>
      <c r="AO3478" s="76"/>
      <c r="AP3478" s="76"/>
      <c r="AQ3478" s="76"/>
      <c r="AR3478" s="76"/>
      <c r="AS3478" s="76"/>
      <c r="AT3478" s="76"/>
      <c r="AU3478" s="76"/>
      <c r="AV3478" s="76"/>
      <c r="BA3478" s="76"/>
      <c r="BB3478" s="76"/>
      <c r="CS3478" s="58">
        <f>+AL3478+AT3478</f>
        <v>0</v>
      </c>
      <c r="CT3478" s="76">
        <f>+BA3478+BG3478+BM3478+BS3478+BY3478+CE3478+CK3478+CQ3478</f>
        <v>0</v>
      </c>
      <c r="CU3478" s="76">
        <f>+CS3478-CT3478</f>
        <v>0</v>
      </c>
      <c r="CV3478" s="81">
        <f>+AE3478-AL3478-AT3478</f>
        <v>520.83000000000004</v>
      </c>
    </row>
    <row r="3479" spans="1:100" s="70" customFormat="1">
      <c r="A3479" s="70" t="s">
        <v>1012</v>
      </c>
      <c r="B3479" s="71">
        <v>94</v>
      </c>
      <c r="C3479" s="72" t="s">
        <v>402</v>
      </c>
      <c r="D3479" s="72" t="s">
        <v>403</v>
      </c>
      <c r="E3479" s="71"/>
      <c r="F3479" s="71"/>
      <c r="G3479" s="71" t="s">
        <v>267</v>
      </c>
      <c r="H3479" s="71">
        <v>3</v>
      </c>
      <c r="I3479" s="73">
        <v>95.31</v>
      </c>
      <c r="J3479" s="73">
        <v>42660</v>
      </c>
      <c r="K3479" s="72">
        <v>0</v>
      </c>
      <c r="L3479" s="72" t="s">
        <v>41</v>
      </c>
      <c r="M3479" s="92" t="s">
        <v>14</v>
      </c>
      <c r="N3479" s="92">
        <v>70032410</v>
      </c>
      <c r="O3479" s="70" t="s">
        <v>1013</v>
      </c>
      <c r="Q3479" s="89"/>
      <c r="S3479" s="70" t="s">
        <v>465</v>
      </c>
      <c r="T3479" s="88" t="s">
        <v>267</v>
      </c>
      <c r="U3479" s="88">
        <v>3</v>
      </c>
      <c r="V3479" s="87">
        <v>95.31</v>
      </c>
      <c r="W3479" s="87" t="s">
        <v>1017</v>
      </c>
      <c r="X3479" s="78">
        <v>45777</v>
      </c>
      <c r="Y3479" s="141">
        <v>45832</v>
      </c>
      <c r="Z3479" s="69" t="s">
        <v>1080</v>
      </c>
      <c r="AA3479" s="321">
        <v>28000</v>
      </c>
      <c r="AB3479" s="92">
        <v>48</v>
      </c>
      <c r="AC3479" s="92">
        <v>36</v>
      </c>
      <c r="AD3479" s="78">
        <v>46959</v>
      </c>
      <c r="AE3479" s="115">
        <v>520.83000000000004</v>
      </c>
      <c r="AF3479" s="115"/>
      <c r="AL3479" s="76"/>
      <c r="AM3479" s="76"/>
      <c r="AN3479" s="76"/>
      <c r="AO3479" s="76"/>
      <c r="AP3479" s="76"/>
      <c r="AQ3479" s="76"/>
      <c r="AR3479" s="76"/>
      <c r="AS3479" s="76"/>
      <c r="AT3479" s="76"/>
      <c r="AU3479" s="76"/>
      <c r="AV3479" s="76"/>
      <c r="BA3479" s="76"/>
      <c r="BB3479" s="76"/>
      <c r="CS3479" s="58">
        <f>+AL3479+AT3479</f>
        <v>0</v>
      </c>
      <c r="CT3479" s="76">
        <f>+BA3479+BG3479+BM3479+BS3479+BY3479+CE3479+CK3479+CQ3479</f>
        <v>0</v>
      </c>
      <c r="CU3479" s="76">
        <f>+CS3479-CT3479</f>
        <v>0</v>
      </c>
      <c r="CV3479" s="81">
        <f>+AE3479-AL3479-AT3479</f>
        <v>520.83000000000004</v>
      </c>
    </row>
    <row r="3480" spans="1:100" s="70" customFormat="1">
      <c r="A3480" s="70" t="s">
        <v>1012</v>
      </c>
      <c r="B3480" s="71">
        <v>94</v>
      </c>
      <c r="C3480" s="72" t="s">
        <v>402</v>
      </c>
      <c r="D3480" s="72" t="s">
        <v>403</v>
      </c>
      <c r="E3480" s="71"/>
      <c r="F3480" s="71"/>
      <c r="G3480" s="71" t="s">
        <v>267</v>
      </c>
      <c r="H3480" s="71">
        <v>3</v>
      </c>
      <c r="I3480" s="73">
        <v>95.31</v>
      </c>
      <c r="J3480" s="73">
        <v>42660</v>
      </c>
      <c r="K3480" s="72">
        <v>0</v>
      </c>
      <c r="L3480" s="72" t="s">
        <v>41</v>
      </c>
      <c r="M3480" s="92" t="s">
        <v>14</v>
      </c>
      <c r="N3480" s="92">
        <v>70032410</v>
      </c>
      <c r="O3480" s="70" t="s">
        <v>1013</v>
      </c>
      <c r="Q3480" s="89"/>
      <c r="S3480" s="70" t="s">
        <v>465</v>
      </c>
      <c r="T3480" s="88" t="s">
        <v>267</v>
      </c>
      <c r="U3480" s="88">
        <v>3</v>
      </c>
      <c r="V3480" s="87">
        <v>95.31</v>
      </c>
      <c r="W3480" s="87" t="s">
        <v>1017</v>
      </c>
      <c r="X3480" s="78">
        <v>45777</v>
      </c>
      <c r="Y3480" s="141">
        <v>45832</v>
      </c>
      <c r="Z3480" s="69" t="s">
        <v>1080</v>
      </c>
      <c r="AA3480" s="321">
        <v>28000</v>
      </c>
      <c r="AB3480" s="92">
        <v>48</v>
      </c>
      <c r="AC3480" s="92">
        <v>37</v>
      </c>
      <c r="AD3480" s="78">
        <v>46990</v>
      </c>
      <c r="AE3480" s="115">
        <v>520.83000000000004</v>
      </c>
      <c r="AF3480" s="115"/>
      <c r="AL3480" s="76"/>
      <c r="AM3480" s="76"/>
      <c r="AN3480" s="76"/>
      <c r="AO3480" s="76"/>
      <c r="AP3480" s="76"/>
      <c r="AQ3480" s="76"/>
      <c r="AR3480" s="76"/>
      <c r="AS3480" s="76"/>
      <c r="AT3480" s="76"/>
      <c r="AU3480" s="76"/>
      <c r="AV3480" s="76"/>
      <c r="BA3480" s="76"/>
      <c r="BB3480" s="76"/>
      <c r="CS3480" s="58">
        <f>+AL3480+AT3480</f>
        <v>0</v>
      </c>
      <c r="CT3480" s="76">
        <f>+BA3480+BG3480+BM3480+BS3480+BY3480+CE3480+CK3480+CQ3480</f>
        <v>0</v>
      </c>
      <c r="CU3480" s="76">
        <f>+CS3480-CT3480</f>
        <v>0</v>
      </c>
      <c r="CV3480" s="81">
        <f>+AE3480-AL3480-AT3480</f>
        <v>520.83000000000004</v>
      </c>
    </row>
    <row r="3481" spans="1:100" s="70" customFormat="1">
      <c r="A3481" s="70" t="s">
        <v>1012</v>
      </c>
      <c r="B3481" s="71">
        <v>94</v>
      </c>
      <c r="C3481" s="72" t="s">
        <v>402</v>
      </c>
      <c r="D3481" s="72" t="s">
        <v>403</v>
      </c>
      <c r="E3481" s="71"/>
      <c r="F3481" s="71"/>
      <c r="G3481" s="71" t="s">
        <v>267</v>
      </c>
      <c r="H3481" s="71">
        <v>3</v>
      </c>
      <c r="I3481" s="73">
        <v>95.31</v>
      </c>
      <c r="J3481" s="73">
        <v>42660</v>
      </c>
      <c r="K3481" s="72">
        <v>0</v>
      </c>
      <c r="L3481" s="72" t="s">
        <v>41</v>
      </c>
      <c r="M3481" s="92" t="s">
        <v>14</v>
      </c>
      <c r="N3481" s="92">
        <v>70032410</v>
      </c>
      <c r="O3481" s="70" t="s">
        <v>1013</v>
      </c>
      <c r="Q3481" s="89"/>
      <c r="S3481" s="70" t="s">
        <v>465</v>
      </c>
      <c r="T3481" s="88" t="s">
        <v>267</v>
      </c>
      <c r="U3481" s="88">
        <v>3</v>
      </c>
      <c r="V3481" s="87">
        <v>95.31</v>
      </c>
      <c r="W3481" s="87" t="s">
        <v>1017</v>
      </c>
      <c r="X3481" s="78">
        <v>45777</v>
      </c>
      <c r="Y3481" s="141">
        <v>45832</v>
      </c>
      <c r="Z3481" s="69" t="s">
        <v>1080</v>
      </c>
      <c r="AA3481" s="321">
        <v>28000</v>
      </c>
      <c r="AB3481" s="92">
        <v>48</v>
      </c>
      <c r="AC3481" s="92">
        <v>38</v>
      </c>
      <c r="AD3481" s="78">
        <v>47021</v>
      </c>
      <c r="AE3481" s="115">
        <v>520.83000000000004</v>
      </c>
      <c r="AF3481" s="115"/>
      <c r="AL3481" s="76"/>
      <c r="AM3481" s="76"/>
      <c r="AN3481" s="76"/>
      <c r="AO3481" s="76"/>
      <c r="AP3481" s="76"/>
      <c r="AQ3481" s="76"/>
      <c r="AR3481" s="76"/>
      <c r="AS3481" s="76"/>
      <c r="AT3481" s="76"/>
      <c r="AU3481" s="76"/>
      <c r="AV3481" s="76"/>
      <c r="BA3481" s="76"/>
      <c r="BB3481" s="76"/>
      <c r="CS3481" s="58">
        <f>+AL3481+AT3481</f>
        <v>0</v>
      </c>
      <c r="CT3481" s="76">
        <f>+BA3481+BG3481+BM3481+BS3481+BY3481+CE3481+CK3481+CQ3481</f>
        <v>0</v>
      </c>
      <c r="CU3481" s="76">
        <f>+CS3481-CT3481</f>
        <v>0</v>
      </c>
      <c r="CV3481" s="81">
        <f>+AE3481-AL3481-AT3481</f>
        <v>520.83000000000004</v>
      </c>
    </row>
    <row r="3482" spans="1:100" s="70" customFormat="1">
      <c r="A3482" s="70" t="s">
        <v>1012</v>
      </c>
      <c r="B3482" s="71">
        <v>94</v>
      </c>
      <c r="C3482" s="72" t="s">
        <v>402</v>
      </c>
      <c r="D3482" s="72" t="s">
        <v>403</v>
      </c>
      <c r="E3482" s="71"/>
      <c r="F3482" s="71"/>
      <c r="G3482" s="71" t="s">
        <v>267</v>
      </c>
      <c r="H3482" s="71">
        <v>3</v>
      </c>
      <c r="I3482" s="73">
        <v>95.31</v>
      </c>
      <c r="J3482" s="73">
        <v>42660</v>
      </c>
      <c r="K3482" s="72">
        <v>0</v>
      </c>
      <c r="L3482" s="72" t="s">
        <v>41</v>
      </c>
      <c r="M3482" s="92" t="s">
        <v>14</v>
      </c>
      <c r="N3482" s="92">
        <v>70032410</v>
      </c>
      <c r="O3482" s="70" t="s">
        <v>1013</v>
      </c>
      <c r="Q3482" s="89"/>
      <c r="S3482" s="70" t="s">
        <v>465</v>
      </c>
      <c r="T3482" s="88" t="s">
        <v>267</v>
      </c>
      <c r="U3482" s="88">
        <v>3</v>
      </c>
      <c r="V3482" s="87">
        <v>95.31</v>
      </c>
      <c r="W3482" s="87" t="s">
        <v>1017</v>
      </c>
      <c r="X3482" s="78">
        <v>45777</v>
      </c>
      <c r="Y3482" s="141">
        <v>45832</v>
      </c>
      <c r="Z3482" s="69" t="s">
        <v>1080</v>
      </c>
      <c r="AA3482" s="321">
        <v>28000</v>
      </c>
      <c r="AB3482" s="92">
        <v>48</v>
      </c>
      <c r="AC3482" s="92">
        <v>39</v>
      </c>
      <c r="AD3482" s="78">
        <v>47051</v>
      </c>
      <c r="AE3482" s="115">
        <v>520.83000000000004</v>
      </c>
      <c r="AF3482" s="115"/>
      <c r="AL3482" s="76"/>
      <c r="AM3482" s="76"/>
      <c r="AN3482" s="76"/>
      <c r="AO3482" s="76"/>
      <c r="AP3482" s="76"/>
      <c r="AQ3482" s="76"/>
      <c r="AR3482" s="76"/>
      <c r="AS3482" s="76"/>
      <c r="AT3482" s="76"/>
      <c r="AU3482" s="76"/>
      <c r="AV3482" s="76"/>
      <c r="BA3482" s="76"/>
      <c r="BB3482" s="76"/>
      <c r="CS3482" s="58">
        <f>+AL3482+AT3482</f>
        <v>0</v>
      </c>
      <c r="CT3482" s="76">
        <f>+BA3482+BG3482+BM3482+BS3482+BY3482+CE3482+CK3482+CQ3482</f>
        <v>0</v>
      </c>
      <c r="CU3482" s="76">
        <f>+CS3482-CT3482</f>
        <v>0</v>
      </c>
      <c r="CV3482" s="81">
        <f>+AE3482-AL3482-AT3482</f>
        <v>520.83000000000004</v>
      </c>
    </row>
    <row r="3483" spans="1:100" s="70" customFormat="1">
      <c r="A3483" s="70" t="s">
        <v>1012</v>
      </c>
      <c r="B3483" s="71">
        <v>94</v>
      </c>
      <c r="C3483" s="72" t="s">
        <v>402</v>
      </c>
      <c r="D3483" s="72" t="s">
        <v>403</v>
      </c>
      <c r="E3483" s="71"/>
      <c r="F3483" s="71"/>
      <c r="G3483" s="71" t="s">
        <v>267</v>
      </c>
      <c r="H3483" s="71">
        <v>3</v>
      </c>
      <c r="I3483" s="73">
        <v>95.31</v>
      </c>
      <c r="J3483" s="73">
        <v>42660</v>
      </c>
      <c r="K3483" s="72">
        <v>0</v>
      </c>
      <c r="L3483" s="72" t="s">
        <v>41</v>
      </c>
      <c r="M3483" s="92" t="s">
        <v>14</v>
      </c>
      <c r="N3483" s="92">
        <v>70032410</v>
      </c>
      <c r="O3483" s="70" t="s">
        <v>1013</v>
      </c>
      <c r="Q3483" s="89"/>
      <c r="S3483" s="70" t="s">
        <v>465</v>
      </c>
      <c r="T3483" s="88" t="s">
        <v>267</v>
      </c>
      <c r="U3483" s="88">
        <v>3</v>
      </c>
      <c r="V3483" s="87">
        <v>95.31</v>
      </c>
      <c r="W3483" s="87" t="s">
        <v>1017</v>
      </c>
      <c r="X3483" s="78">
        <v>45777</v>
      </c>
      <c r="Y3483" s="141">
        <v>45832</v>
      </c>
      <c r="Z3483" s="69" t="s">
        <v>1080</v>
      </c>
      <c r="AA3483" s="321">
        <v>28000</v>
      </c>
      <c r="AB3483" s="92">
        <v>48</v>
      </c>
      <c r="AC3483" s="92">
        <v>40</v>
      </c>
      <c r="AD3483" s="78">
        <v>47082</v>
      </c>
      <c r="AE3483" s="115">
        <v>520.83000000000004</v>
      </c>
      <c r="AF3483" s="115"/>
      <c r="AL3483" s="76"/>
      <c r="AM3483" s="76"/>
      <c r="AN3483" s="76"/>
      <c r="AO3483" s="76"/>
      <c r="AP3483" s="76"/>
      <c r="AQ3483" s="76"/>
      <c r="AR3483" s="76"/>
      <c r="AS3483" s="76"/>
      <c r="AT3483" s="76"/>
      <c r="AU3483" s="76"/>
      <c r="AV3483" s="76"/>
      <c r="BA3483" s="76"/>
      <c r="BB3483" s="76"/>
      <c r="CS3483" s="58">
        <f>+AL3483+AT3483</f>
        <v>0</v>
      </c>
      <c r="CT3483" s="76">
        <f>+BA3483+BG3483+BM3483+BS3483+BY3483+CE3483+CK3483+CQ3483</f>
        <v>0</v>
      </c>
      <c r="CU3483" s="76">
        <f>+CS3483-CT3483</f>
        <v>0</v>
      </c>
      <c r="CV3483" s="81">
        <f>+AE3483-AL3483-AT3483</f>
        <v>520.83000000000004</v>
      </c>
    </row>
    <row r="3484" spans="1:100" s="70" customFormat="1">
      <c r="A3484" s="70" t="s">
        <v>1012</v>
      </c>
      <c r="B3484" s="71">
        <v>94</v>
      </c>
      <c r="C3484" s="72" t="s">
        <v>402</v>
      </c>
      <c r="D3484" s="72" t="s">
        <v>403</v>
      </c>
      <c r="E3484" s="71"/>
      <c r="F3484" s="71"/>
      <c r="G3484" s="71" t="s">
        <v>267</v>
      </c>
      <c r="H3484" s="71">
        <v>3</v>
      </c>
      <c r="I3484" s="73">
        <v>95.31</v>
      </c>
      <c r="J3484" s="73">
        <v>42660</v>
      </c>
      <c r="K3484" s="72">
        <v>0</v>
      </c>
      <c r="L3484" s="72" t="s">
        <v>41</v>
      </c>
      <c r="M3484" s="92" t="s">
        <v>14</v>
      </c>
      <c r="N3484" s="92">
        <v>70032410</v>
      </c>
      <c r="O3484" s="70" t="s">
        <v>1013</v>
      </c>
      <c r="Q3484" s="89"/>
      <c r="S3484" s="70" t="s">
        <v>465</v>
      </c>
      <c r="T3484" s="88" t="s">
        <v>267</v>
      </c>
      <c r="U3484" s="88">
        <v>3</v>
      </c>
      <c r="V3484" s="87">
        <v>95.31</v>
      </c>
      <c r="W3484" s="87" t="s">
        <v>1017</v>
      </c>
      <c r="X3484" s="78">
        <v>45777</v>
      </c>
      <c r="Y3484" s="141">
        <v>45832</v>
      </c>
      <c r="Z3484" s="69" t="s">
        <v>1080</v>
      </c>
      <c r="AA3484" s="321">
        <v>28000</v>
      </c>
      <c r="AB3484" s="92">
        <v>48</v>
      </c>
      <c r="AC3484" s="92">
        <v>41</v>
      </c>
      <c r="AD3484" s="78">
        <v>47112</v>
      </c>
      <c r="AE3484" s="115">
        <v>520.83000000000004</v>
      </c>
      <c r="AF3484" s="115"/>
      <c r="AL3484" s="76"/>
      <c r="AM3484" s="76"/>
      <c r="AN3484" s="76"/>
      <c r="AO3484" s="76"/>
      <c r="AP3484" s="76"/>
      <c r="AQ3484" s="76"/>
      <c r="AR3484" s="76"/>
      <c r="AS3484" s="76"/>
      <c r="AT3484" s="76"/>
      <c r="AU3484" s="76"/>
      <c r="AV3484" s="76"/>
      <c r="BA3484" s="76"/>
      <c r="BB3484" s="76"/>
      <c r="CS3484" s="58">
        <f>+AL3484+AT3484</f>
        <v>0</v>
      </c>
      <c r="CT3484" s="76">
        <f>+BA3484+BG3484+BM3484+BS3484+BY3484+CE3484+CK3484+CQ3484</f>
        <v>0</v>
      </c>
      <c r="CU3484" s="76">
        <f>+CS3484-CT3484</f>
        <v>0</v>
      </c>
      <c r="CV3484" s="81">
        <f>+AE3484-AL3484-AT3484</f>
        <v>520.83000000000004</v>
      </c>
    </row>
    <row r="3485" spans="1:100" s="70" customFormat="1">
      <c r="A3485" s="70" t="s">
        <v>1012</v>
      </c>
      <c r="B3485" s="71">
        <v>94</v>
      </c>
      <c r="C3485" s="72" t="s">
        <v>402</v>
      </c>
      <c r="D3485" s="72" t="s">
        <v>403</v>
      </c>
      <c r="E3485" s="71"/>
      <c r="F3485" s="71"/>
      <c r="G3485" s="71" t="s">
        <v>267</v>
      </c>
      <c r="H3485" s="71">
        <v>3</v>
      </c>
      <c r="I3485" s="73">
        <v>95.31</v>
      </c>
      <c r="J3485" s="73">
        <v>42660</v>
      </c>
      <c r="K3485" s="72">
        <v>0</v>
      </c>
      <c r="L3485" s="72" t="s">
        <v>41</v>
      </c>
      <c r="M3485" s="92" t="s">
        <v>14</v>
      </c>
      <c r="N3485" s="92">
        <v>70032410</v>
      </c>
      <c r="O3485" s="70" t="s">
        <v>1013</v>
      </c>
      <c r="Q3485" s="89"/>
      <c r="S3485" s="70" t="s">
        <v>465</v>
      </c>
      <c r="T3485" s="88" t="s">
        <v>267</v>
      </c>
      <c r="U3485" s="88">
        <v>3</v>
      </c>
      <c r="V3485" s="87">
        <v>95.31</v>
      </c>
      <c r="W3485" s="87" t="s">
        <v>1017</v>
      </c>
      <c r="X3485" s="78">
        <v>45777</v>
      </c>
      <c r="Y3485" s="141">
        <v>45832</v>
      </c>
      <c r="Z3485" s="69" t="s">
        <v>1080</v>
      </c>
      <c r="AA3485" s="321">
        <v>28000</v>
      </c>
      <c r="AB3485" s="92">
        <v>48</v>
      </c>
      <c r="AC3485" s="92">
        <v>42</v>
      </c>
      <c r="AD3485" s="78">
        <v>47143</v>
      </c>
      <c r="AE3485" s="115">
        <v>520.83000000000004</v>
      </c>
      <c r="AF3485" s="115"/>
      <c r="AL3485" s="76"/>
      <c r="AM3485" s="76"/>
      <c r="AN3485" s="76"/>
      <c r="AO3485" s="76"/>
      <c r="AP3485" s="76"/>
      <c r="AQ3485" s="76"/>
      <c r="AR3485" s="76"/>
      <c r="AS3485" s="76"/>
      <c r="AT3485" s="76"/>
      <c r="AU3485" s="76"/>
      <c r="AV3485" s="76"/>
      <c r="BA3485" s="76"/>
      <c r="BB3485" s="76"/>
      <c r="CS3485" s="58">
        <f>+AL3485+AT3485</f>
        <v>0</v>
      </c>
      <c r="CT3485" s="76">
        <f>+BA3485+BG3485+BM3485+BS3485+BY3485+CE3485+CK3485+CQ3485</f>
        <v>0</v>
      </c>
      <c r="CU3485" s="76">
        <f>+CS3485-CT3485</f>
        <v>0</v>
      </c>
      <c r="CV3485" s="81">
        <f>+AE3485-AL3485-AT3485</f>
        <v>520.83000000000004</v>
      </c>
    </row>
    <row r="3486" spans="1:100" s="70" customFormat="1">
      <c r="A3486" s="70" t="s">
        <v>1012</v>
      </c>
      <c r="B3486" s="71">
        <v>94</v>
      </c>
      <c r="C3486" s="72" t="s">
        <v>402</v>
      </c>
      <c r="D3486" s="72" t="s">
        <v>403</v>
      </c>
      <c r="E3486" s="71"/>
      <c r="F3486" s="71"/>
      <c r="G3486" s="71" t="s">
        <v>267</v>
      </c>
      <c r="H3486" s="71">
        <v>3</v>
      </c>
      <c r="I3486" s="73">
        <v>95.31</v>
      </c>
      <c r="J3486" s="73">
        <v>42660</v>
      </c>
      <c r="K3486" s="72">
        <v>0</v>
      </c>
      <c r="L3486" s="72" t="s">
        <v>41</v>
      </c>
      <c r="M3486" s="92" t="s">
        <v>14</v>
      </c>
      <c r="N3486" s="92">
        <v>70032410</v>
      </c>
      <c r="O3486" s="70" t="s">
        <v>1013</v>
      </c>
      <c r="Q3486" s="89"/>
      <c r="S3486" s="70" t="s">
        <v>465</v>
      </c>
      <c r="T3486" s="88" t="s">
        <v>267</v>
      </c>
      <c r="U3486" s="88">
        <v>3</v>
      </c>
      <c r="V3486" s="87">
        <v>95.31</v>
      </c>
      <c r="W3486" s="87" t="s">
        <v>1017</v>
      </c>
      <c r="X3486" s="78">
        <v>45777</v>
      </c>
      <c r="Y3486" s="141">
        <v>45832</v>
      </c>
      <c r="Z3486" s="69" t="s">
        <v>1080</v>
      </c>
      <c r="AA3486" s="321">
        <v>28000</v>
      </c>
      <c r="AB3486" s="92">
        <v>48</v>
      </c>
      <c r="AC3486" s="92">
        <v>43</v>
      </c>
      <c r="AD3486" s="78">
        <v>47174</v>
      </c>
      <c r="AE3486" s="115">
        <v>520.83000000000004</v>
      </c>
      <c r="AF3486" s="115"/>
      <c r="AL3486" s="76"/>
      <c r="AM3486" s="76"/>
      <c r="AN3486" s="76"/>
      <c r="AO3486" s="76"/>
      <c r="AP3486" s="76"/>
      <c r="AQ3486" s="76"/>
      <c r="AR3486" s="76"/>
      <c r="AS3486" s="76"/>
      <c r="AT3486" s="76"/>
      <c r="AU3486" s="76"/>
      <c r="AV3486" s="76"/>
      <c r="BA3486" s="76"/>
      <c r="BB3486" s="76"/>
      <c r="CS3486" s="58">
        <f>+AL3486+AT3486</f>
        <v>0</v>
      </c>
      <c r="CT3486" s="76">
        <f>+BA3486+BG3486+BM3486+BS3486+BY3486+CE3486+CK3486+CQ3486</f>
        <v>0</v>
      </c>
      <c r="CU3486" s="76">
        <f>+CS3486-CT3486</f>
        <v>0</v>
      </c>
      <c r="CV3486" s="81">
        <f>+AE3486-AL3486-AT3486</f>
        <v>520.83000000000004</v>
      </c>
    </row>
    <row r="3487" spans="1:100" s="70" customFormat="1">
      <c r="A3487" s="70" t="s">
        <v>1012</v>
      </c>
      <c r="B3487" s="71">
        <v>94</v>
      </c>
      <c r="C3487" s="72" t="s">
        <v>402</v>
      </c>
      <c r="D3487" s="72" t="s">
        <v>403</v>
      </c>
      <c r="E3487" s="71"/>
      <c r="F3487" s="71"/>
      <c r="G3487" s="71" t="s">
        <v>267</v>
      </c>
      <c r="H3487" s="71">
        <v>3</v>
      </c>
      <c r="I3487" s="73">
        <v>95.31</v>
      </c>
      <c r="J3487" s="73">
        <v>42660</v>
      </c>
      <c r="K3487" s="72">
        <v>0</v>
      </c>
      <c r="L3487" s="72" t="s">
        <v>41</v>
      </c>
      <c r="M3487" s="92" t="s">
        <v>14</v>
      </c>
      <c r="N3487" s="92">
        <v>70032410</v>
      </c>
      <c r="O3487" s="70" t="s">
        <v>1013</v>
      </c>
      <c r="Q3487" s="89"/>
      <c r="S3487" s="70" t="s">
        <v>465</v>
      </c>
      <c r="T3487" s="88" t="s">
        <v>267</v>
      </c>
      <c r="U3487" s="88">
        <v>3</v>
      </c>
      <c r="V3487" s="87">
        <v>95.31</v>
      </c>
      <c r="W3487" s="87" t="s">
        <v>1017</v>
      </c>
      <c r="X3487" s="78">
        <v>45777</v>
      </c>
      <c r="Y3487" s="141">
        <v>45832</v>
      </c>
      <c r="Z3487" s="69" t="s">
        <v>1080</v>
      </c>
      <c r="AA3487" s="321">
        <v>28000</v>
      </c>
      <c r="AB3487" s="92">
        <v>48</v>
      </c>
      <c r="AC3487" s="92">
        <v>44</v>
      </c>
      <c r="AD3487" s="78">
        <v>47202</v>
      </c>
      <c r="AE3487" s="115">
        <v>520.83000000000004</v>
      </c>
      <c r="AF3487" s="115"/>
      <c r="AL3487" s="76"/>
      <c r="AM3487" s="76"/>
      <c r="AN3487" s="76"/>
      <c r="AO3487" s="76"/>
      <c r="AP3487" s="76"/>
      <c r="AQ3487" s="76"/>
      <c r="AR3487" s="76"/>
      <c r="AS3487" s="76"/>
      <c r="AT3487" s="76"/>
      <c r="AU3487" s="76"/>
      <c r="AV3487" s="76"/>
      <c r="BA3487" s="76"/>
      <c r="BB3487" s="76"/>
      <c r="CS3487" s="58">
        <f>+AL3487+AT3487</f>
        <v>0</v>
      </c>
      <c r="CT3487" s="76">
        <f>+BA3487+BG3487+BM3487+BS3487+BY3487+CE3487+CK3487+CQ3487</f>
        <v>0</v>
      </c>
      <c r="CU3487" s="76">
        <f>+CS3487-CT3487</f>
        <v>0</v>
      </c>
      <c r="CV3487" s="81">
        <f>+AE3487-AL3487-AT3487</f>
        <v>520.83000000000004</v>
      </c>
    </row>
    <row r="3488" spans="1:100" s="70" customFormat="1">
      <c r="A3488" s="70" t="s">
        <v>1012</v>
      </c>
      <c r="B3488" s="71">
        <v>94</v>
      </c>
      <c r="C3488" s="72" t="s">
        <v>402</v>
      </c>
      <c r="D3488" s="72" t="s">
        <v>403</v>
      </c>
      <c r="E3488" s="71"/>
      <c r="F3488" s="71"/>
      <c r="G3488" s="71" t="s">
        <v>267</v>
      </c>
      <c r="H3488" s="71">
        <v>3</v>
      </c>
      <c r="I3488" s="73">
        <v>95.31</v>
      </c>
      <c r="J3488" s="73">
        <v>42660</v>
      </c>
      <c r="K3488" s="72">
        <v>0</v>
      </c>
      <c r="L3488" s="72" t="s">
        <v>41</v>
      </c>
      <c r="M3488" s="92" t="s">
        <v>14</v>
      </c>
      <c r="N3488" s="92">
        <v>70032410</v>
      </c>
      <c r="O3488" s="70" t="s">
        <v>1013</v>
      </c>
      <c r="Q3488" s="89"/>
      <c r="S3488" s="70" t="s">
        <v>465</v>
      </c>
      <c r="T3488" s="88" t="s">
        <v>267</v>
      </c>
      <c r="U3488" s="88">
        <v>3</v>
      </c>
      <c r="V3488" s="87">
        <v>95.31</v>
      </c>
      <c r="W3488" s="87" t="s">
        <v>1017</v>
      </c>
      <c r="X3488" s="78">
        <v>45777</v>
      </c>
      <c r="Y3488" s="141">
        <v>45832</v>
      </c>
      <c r="Z3488" s="69" t="s">
        <v>1080</v>
      </c>
      <c r="AA3488" s="321">
        <v>28000</v>
      </c>
      <c r="AB3488" s="92">
        <v>48</v>
      </c>
      <c r="AC3488" s="92">
        <v>45</v>
      </c>
      <c r="AD3488" s="78">
        <v>47233</v>
      </c>
      <c r="AE3488" s="115">
        <v>520.83000000000004</v>
      </c>
      <c r="AF3488" s="115"/>
      <c r="AL3488" s="76"/>
      <c r="AM3488" s="76"/>
      <c r="AN3488" s="76"/>
      <c r="AO3488" s="76"/>
      <c r="AP3488" s="76"/>
      <c r="AQ3488" s="76"/>
      <c r="AR3488" s="76"/>
      <c r="AS3488" s="76"/>
      <c r="AT3488" s="76"/>
      <c r="AU3488" s="76"/>
      <c r="AV3488" s="76"/>
      <c r="BA3488" s="76"/>
      <c r="BB3488" s="76"/>
      <c r="CS3488" s="58">
        <f>+AL3488+AT3488</f>
        <v>0</v>
      </c>
      <c r="CT3488" s="76">
        <f>+BA3488+BG3488+BM3488+BS3488+BY3488+CE3488+CK3488+CQ3488</f>
        <v>0</v>
      </c>
      <c r="CU3488" s="76">
        <f>+CS3488-CT3488</f>
        <v>0</v>
      </c>
      <c r="CV3488" s="81">
        <f>+AE3488-AL3488-AT3488</f>
        <v>520.83000000000004</v>
      </c>
    </row>
    <row r="3489" spans="1:100" s="70" customFormat="1">
      <c r="A3489" s="70" t="s">
        <v>1012</v>
      </c>
      <c r="B3489" s="71">
        <v>94</v>
      </c>
      <c r="C3489" s="72" t="s">
        <v>402</v>
      </c>
      <c r="D3489" s="72" t="s">
        <v>403</v>
      </c>
      <c r="E3489" s="71"/>
      <c r="F3489" s="71"/>
      <c r="G3489" s="71" t="s">
        <v>267</v>
      </c>
      <c r="H3489" s="71">
        <v>3</v>
      </c>
      <c r="I3489" s="73">
        <v>95.31</v>
      </c>
      <c r="J3489" s="73">
        <v>42660</v>
      </c>
      <c r="K3489" s="72">
        <v>0</v>
      </c>
      <c r="L3489" s="72" t="s">
        <v>41</v>
      </c>
      <c r="M3489" s="92" t="s">
        <v>14</v>
      </c>
      <c r="N3489" s="92">
        <v>70032410</v>
      </c>
      <c r="O3489" s="70" t="s">
        <v>1013</v>
      </c>
      <c r="Q3489" s="89"/>
      <c r="S3489" s="70" t="s">
        <v>465</v>
      </c>
      <c r="T3489" s="88" t="s">
        <v>267</v>
      </c>
      <c r="U3489" s="88">
        <v>3</v>
      </c>
      <c r="V3489" s="87">
        <v>95.31</v>
      </c>
      <c r="W3489" s="87" t="s">
        <v>1017</v>
      </c>
      <c r="X3489" s="78">
        <v>45777</v>
      </c>
      <c r="Y3489" s="141">
        <v>45832</v>
      </c>
      <c r="Z3489" s="69" t="s">
        <v>1080</v>
      </c>
      <c r="AA3489" s="321">
        <v>28000</v>
      </c>
      <c r="AB3489" s="92">
        <v>48</v>
      </c>
      <c r="AC3489" s="92">
        <v>46</v>
      </c>
      <c r="AD3489" s="78">
        <v>47263</v>
      </c>
      <c r="AE3489" s="115">
        <v>520.83000000000004</v>
      </c>
      <c r="AF3489" s="115"/>
      <c r="AL3489" s="76"/>
      <c r="AM3489" s="76"/>
      <c r="AN3489" s="76"/>
      <c r="AO3489" s="76"/>
      <c r="AP3489" s="76"/>
      <c r="AQ3489" s="76"/>
      <c r="AR3489" s="76"/>
      <c r="AS3489" s="76"/>
      <c r="AT3489" s="76"/>
      <c r="AU3489" s="76"/>
      <c r="AV3489" s="76"/>
      <c r="BA3489" s="76"/>
      <c r="BB3489" s="76"/>
      <c r="CS3489" s="58">
        <f>+AL3489+AT3489</f>
        <v>0</v>
      </c>
      <c r="CT3489" s="76">
        <f>+BA3489+BG3489+BM3489+BS3489+BY3489+CE3489+CK3489+CQ3489</f>
        <v>0</v>
      </c>
      <c r="CU3489" s="76">
        <f>+CS3489-CT3489</f>
        <v>0</v>
      </c>
      <c r="CV3489" s="81">
        <f>+AE3489-AL3489-AT3489</f>
        <v>520.83000000000004</v>
      </c>
    </row>
    <row r="3490" spans="1:100" s="70" customFormat="1">
      <c r="A3490" s="70" t="s">
        <v>1012</v>
      </c>
      <c r="B3490" s="71">
        <v>94</v>
      </c>
      <c r="C3490" s="72" t="s">
        <v>402</v>
      </c>
      <c r="D3490" s="72" t="s">
        <v>403</v>
      </c>
      <c r="E3490" s="71"/>
      <c r="F3490" s="71"/>
      <c r="G3490" s="71" t="s">
        <v>267</v>
      </c>
      <c r="H3490" s="71">
        <v>3</v>
      </c>
      <c r="I3490" s="73">
        <v>95.31</v>
      </c>
      <c r="J3490" s="73">
        <v>42660</v>
      </c>
      <c r="K3490" s="72">
        <v>0</v>
      </c>
      <c r="L3490" s="72" t="s">
        <v>41</v>
      </c>
      <c r="M3490" s="92" t="s">
        <v>14</v>
      </c>
      <c r="N3490" s="92">
        <v>70032410</v>
      </c>
      <c r="O3490" s="70" t="s">
        <v>1013</v>
      </c>
      <c r="Q3490" s="89"/>
      <c r="S3490" s="70" t="s">
        <v>465</v>
      </c>
      <c r="T3490" s="88" t="s">
        <v>267</v>
      </c>
      <c r="U3490" s="88">
        <v>3</v>
      </c>
      <c r="V3490" s="87">
        <v>95.31</v>
      </c>
      <c r="W3490" s="87" t="s">
        <v>1017</v>
      </c>
      <c r="X3490" s="78">
        <v>45777</v>
      </c>
      <c r="Y3490" s="141">
        <v>45832</v>
      </c>
      <c r="Z3490" s="69" t="s">
        <v>1080</v>
      </c>
      <c r="AA3490" s="321">
        <v>28000</v>
      </c>
      <c r="AB3490" s="92">
        <v>48</v>
      </c>
      <c r="AC3490" s="92">
        <v>47</v>
      </c>
      <c r="AD3490" s="78">
        <v>47294</v>
      </c>
      <c r="AE3490" s="115">
        <v>520.83000000000004</v>
      </c>
      <c r="AF3490" s="115"/>
      <c r="AL3490" s="76"/>
      <c r="AM3490" s="76"/>
      <c r="AN3490" s="76"/>
      <c r="AO3490" s="76"/>
      <c r="AP3490" s="76"/>
      <c r="AQ3490" s="76"/>
      <c r="AR3490" s="76"/>
      <c r="AS3490" s="76"/>
      <c r="AT3490" s="76"/>
      <c r="AU3490" s="76"/>
      <c r="AV3490" s="76"/>
      <c r="BA3490" s="76"/>
      <c r="BB3490" s="76"/>
      <c r="CS3490" s="58">
        <f>+AL3490+AT3490</f>
        <v>0</v>
      </c>
      <c r="CT3490" s="76">
        <f>+BA3490+BG3490+BM3490+BS3490+BY3490+CE3490+CK3490+CQ3490</f>
        <v>0</v>
      </c>
      <c r="CU3490" s="76">
        <f>+CS3490-CT3490</f>
        <v>0</v>
      </c>
      <c r="CV3490" s="81">
        <f>+AE3490-AL3490-AT3490</f>
        <v>520.83000000000004</v>
      </c>
    </row>
    <row r="3491" spans="1:100" s="70" customFormat="1">
      <c r="A3491" s="70" t="s">
        <v>1012</v>
      </c>
      <c r="B3491" s="71">
        <v>94</v>
      </c>
      <c r="C3491" s="72" t="s">
        <v>402</v>
      </c>
      <c r="D3491" s="72" t="s">
        <v>403</v>
      </c>
      <c r="E3491" s="71"/>
      <c r="F3491" s="71"/>
      <c r="G3491" s="71" t="s">
        <v>267</v>
      </c>
      <c r="H3491" s="71">
        <v>3</v>
      </c>
      <c r="I3491" s="73">
        <v>95.31</v>
      </c>
      <c r="J3491" s="73">
        <v>42660</v>
      </c>
      <c r="K3491" s="72">
        <v>0</v>
      </c>
      <c r="L3491" s="72" t="s">
        <v>41</v>
      </c>
      <c r="M3491" s="92" t="s">
        <v>14</v>
      </c>
      <c r="N3491" s="92">
        <v>70032410</v>
      </c>
      <c r="O3491" s="70" t="s">
        <v>1013</v>
      </c>
      <c r="Q3491" s="89"/>
      <c r="S3491" s="70" t="s">
        <v>465</v>
      </c>
      <c r="T3491" s="88" t="s">
        <v>267</v>
      </c>
      <c r="U3491" s="88">
        <v>3</v>
      </c>
      <c r="V3491" s="87">
        <v>95.31</v>
      </c>
      <c r="W3491" s="87" t="s">
        <v>1017</v>
      </c>
      <c r="X3491" s="78">
        <v>45777</v>
      </c>
      <c r="Y3491" s="141">
        <v>45832</v>
      </c>
      <c r="Z3491" s="69" t="s">
        <v>1080</v>
      </c>
      <c r="AA3491" s="321">
        <v>28000</v>
      </c>
      <c r="AB3491" s="92">
        <v>48</v>
      </c>
      <c r="AC3491" s="92">
        <v>48</v>
      </c>
      <c r="AD3491" s="78">
        <v>47324</v>
      </c>
      <c r="AE3491" s="115">
        <v>520.99</v>
      </c>
      <c r="AF3491" s="115"/>
      <c r="AL3491" s="76"/>
      <c r="AM3491" s="76"/>
      <c r="AN3491" s="76"/>
      <c r="AO3491" s="76"/>
      <c r="AP3491" s="76"/>
      <c r="AQ3491" s="76"/>
      <c r="AR3491" s="76"/>
      <c r="AS3491" s="76"/>
      <c r="AT3491" s="76"/>
      <c r="AU3491" s="76"/>
      <c r="AV3491" s="76"/>
      <c r="BA3491" s="76"/>
      <c r="BB3491" s="76"/>
      <c r="CS3491" s="58">
        <f>+AL3491+AT3491</f>
        <v>0</v>
      </c>
      <c r="CT3491" s="76">
        <f>+BA3491+BG3491+BM3491+BS3491+BY3491+CE3491+CK3491+CQ3491</f>
        <v>0</v>
      </c>
      <c r="CU3491" s="76">
        <f>+CS3491-CT3491</f>
        <v>0</v>
      </c>
      <c r="CV3491" s="81">
        <f>+AE3491-AL3491-AT3491</f>
        <v>520.99</v>
      </c>
    </row>
    <row r="3492" spans="1:100" s="70" customFormat="1">
      <c r="A3492" s="70" t="s">
        <v>992</v>
      </c>
      <c r="B3492" s="71">
        <v>2</v>
      </c>
      <c r="C3492" s="72" t="s">
        <v>402</v>
      </c>
      <c r="D3492" s="72" t="s">
        <v>403</v>
      </c>
      <c r="E3492" s="71"/>
      <c r="F3492" s="71"/>
      <c r="G3492" s="71" t="s">
        <v>253</v>
      </c>
      <c r="H3492" s="71">
        <v>2</v>
      </c>
      <c r="I3492" s="73">
        <v>120.89</v>
      </c>
      <c r="J3492" s="73">
        <v>54029</v>
      </c>
      <c r="K3492" s="72">
        <v>0</v>
      </c>
      <c r="L3492" s="72" t="s">
        <v>41</v>
      </c>
      <c r="M3492" s="92" t="s">
        <v>14</v>
      </c>
      <c r="N3492" s="70">
        <v>43115531</v>
      </c>
      <c r="O3492" s="70" t="s">
        <v>993</v>
      </c>
      <c r="Q3492" s="89"/>
      <c r="S3492" s="70" t="s">
        <v>465</v>
      </c>
      <c r="T3492" s="88" t="s">
        <v>253</v>
      </c>
      <c r="U3492" s="88">
        <v>2</v>
      </c>
      <c r="V3492" s="87">
        <v>120.89</v>
      </c>
      <c r="W3492" s="87" t="s">
        <v>1017</v>
      </c>
      <c r="X3492" s="78">
        <v>45851</v>
      </c>
      <c r="Y3492" s="78">
        <v>45851</v>
      </c>
      <c r="Z3492" s="69" t="s">
        <v>1080</v>
      </c>
      <c r="AA3492" s="319">
        <v>50000</v>
      </c>
      <c r="AB3492" s="70">
        <v>36</v>
      </c>
      <c r="AC3492" s="70">
        <v>0</v>
      </c>
      <c r="AD3492" s="78">
        <v>45853</v>
      </c>
      <c r="AE3492" s="76">
        <v>140.84</v>
      </c>
      <c r="AF3492" s="76"/>
      <c r="AG3492" s="70" t="s">
        <v>441</v>
      </c>
      <c r="AH3492" s="78">
        <v>45853</v>
      </c>
      <c r="AI3492" s="78"/>
      <c r="AJ3492" s="78"/>
      <c r="AK3492" s="70" t="s">
        <v>994</v>
      </c>
      <c r="AL3492" s="76">
        <v>140.84</v>
      </c>
      <c r="AM3492" s="76"/>
      <c r="AN3492" s="70" t="s">
        <v>1096</v>
      </c>
      <c r="AO3492" s="76"/>
      <c r="AP3492" s="76"/>
      <c r="AQ3492" s="76"/>
      <c r="AR3492" s="76"/>
      <c r="AS3492" s="76"/>
      <c r="AT3492" s="76"/>
      <c r="AU3492" s="76"/>
      <c r="AV3492" s="76"/>
      <c r="AW3492" s="78">
        <v>45851</v>
      </c>
      <c r="AX3492" s="161" t="s">
        <v>996</v>
      </c>
      <c r="AY3492" s="70">
        <v>500</v>
      </c>
      <c r="AZ3492" s="70">
        <v>3.55</v>
      </c>
      <c r="BA3492" s="76">
        <f>+AY3492/AZ3492</f>
        <v>140.84507042253523</v>
      </c>
      <c r="BB3492" s="76"/>
      <c r="CS3492" s="58">
        <f>+AL3492+AT3492</f>
        <v>140.84</v>
      </c>
      <c r="CT3492" s="76">
        <f>+BA3492+BG3492+BM3492+BS3492+BY3492+CE3492+CK3492+CQ3492</f>
        <v>140.84507042253523</v>
      </c>
      <c r="CU3492" s="76">
        <f>+CS3492-CT3492</f>
        <v>-5.0704225352262711E-3</v>
      </c>
      <c r="CV3492" s="81">
        <f>+AE3492-AL3492-AT3492</f>
        <v>0</v>
      </c>
    </row>
    <row r="3493" spans="1:100" s="70" customFormat="1">
      <c r="A3493" s="70" t="s">
        <v>992</v>
      </c>
      <c r="B3493" s="71">
        <v>2</v>
      </c>
      <c r="C3493" s="72" t="s">
        <v>402</v>
      </c>
      <c r="D3493" s="72" t="s">
        <v>403</v>
      </c>
      <c r="E3493" s="71"/>
      <c r="F3493" s="71"/>
      <c r="G3493" s="71" t="s">
        <v>253</v>
      </c>
      <c r="H3493" s="71">
        <v>2</v>
      </c>
      <c r="I3493" s="73">
        <v>120.89</v>
      </c>
      <c r="J3493" s="73">
        <v>54029</v>
      </c>
      <c r="K3493" s="72">
        <v>0</v>
      </c>
      <c r="L3493" s="72" t="s">
        <v>41</v>
      </c>
      <c r="M3493" s="92" t="s">
        <v>14</v>
      </c>
      <c r="N3493" s="70">
        <v>43115531</v>
      </c>
      <c r="O3493" s="70" t="s">
        <v>993</v>
      </c>
      <c r="Q3493" s="89"/>
      <c r="S3493" s="70" t="s">
        <v>465</v>
      </c>
      <c r="T3493" s="88" t="s">
        <v>253</v>
      </c>
      <c r="U3493" s="88">
        <v>2</v>
      </c>
      <c r="V3493" s="87">
        <v>120.89</v>
      </c>
      <c r="W3493" s="87" t="s">
        <v>1017</v>
      </c>
      <c r="X3493" s="78">
        <v>45851</v>
      </c>
      <c r="Y3493" s="78">
        <v>45851</v>
      </c>
      <c r="Z3493" s="69" t="s">
        <v>1080</v>
      </c>
      <c r="AA3493" s="319">
        <v>50000</v>
      </c>
      <c r="AB3493" s="70">
        <v>36</v>
      </c>
      <c r="AC3493" s="70">
        <v>0</v>
      </c>
      <c r="AD3493" s="78">
        <v>45856</v>
      </c>
      <c r="AE3493" s="76">
        <v>11859</v>
      </c>
      <c r="AF3493" s="76"/>
      <c r="AG3493" s="70" t="s">
        <v>441</v>
      </c>
      <c r="AH3493" s="78">
        <v>45859</v>
      </c>
      <c r="AI3493" s="78"/>
      <c r="AJ3493" s="78"/>
      <c r="AK3493" s="70" t="s">
        <v>995</v>
      </c>
      <c r="AL3493" s="76">
        <v>11860</v>
      </c>
      <c r="AM3493" s="76"/>
      <c r="AN3493" s="70" t="s">
        <v>1097</v>
      </c>
      <c r="AO3493" s="76"/>
      <c r="AP3493" s="76"/>
      <c r="AQ3493" s="76"/>
      <c r="AR3493" s="76"/>
      <c r="AS3493" s="76"/>
      <c r="AT3493" s="76"/>
      <c r="AU3493" s="76"/>
      <c r="AV3493" s="76"/>
      <c r="AW3493" s="78">
        <v>45856</v>
      </c>
      <c r="AX3493" s="70">
        <v>383510</v>
      </c>
      <c r="AY3493" s="155">
        <v>42218</v>
      </c>
      <c r="AZ3493" s="70">
        <v>3.556</v>
      </c>
      <c r="BA3493" s="76">
        <f>+AY3493/AZ3493</f>
        <v>11872.328458942631</v>
      </c>
      <c r="BB3493" s="76"/>
      <c r="CS3493" s="58">
        <f>+AL3493+AT3493</f>
        <v>11860</v>
      </c>
      <c r="CT3493" s="76">
        <f>+BA3493+BG3493+BM3493+BS3493+BY3493+CE3493+CK3493+CQ3493</f>
        <v>11872.328458942631</v>
      </c>
      <c r="CU3493" s="76">
        <f>+CS3493-CT3493</f>
        <v>-12.328458942631187</v>
      </c>
      <c r="CV3493" s="81">
        <f>+AE3493-AL3493-AT3493</f>
        <v>-1</v>
      </c>
    </row>
    <row r="3494" spans="1:100" s="70" customFormat="1">
      <c r="A3494" s="70" t="s">
        <v>992</v>
      </c>
      <c r="B3494" s="71">
        <v>2</v>
      </c>
      <c r="C3494" s="72" t="s">
        <v>402</v>
      </c>
      <c r="D3494" s="72" t="s">
        <v>403</v>
      </c>
      <c r="E3494" s="71"/>
      <c r="F3494" s="71"/>
      <c r="G3494" s="71" t="s">
        <v>253</v>
      </c>
      <c r="H3494" s="71">
        <v>2</v>
      </c>
      <c r="I3494" s="73">
        <v>120.89</v>
      </c>
      <c r="J3494" s="73">
        <v>54029</v>
      </c>
      <c r="K3494" s="72">
        <v>0</v>
      </c>
      <c r="L3494" s="72" t="s">
        <v>41</v>
      </c>
      <c r="M3494" s="92" t="s">
        <v>14</v>
      </c>
      <c r="N3494" s="70">
        <v>43115531</v>
      </c>
      <c r="O3494" s="70" t="s">
        <v>993</v>
      </c>
      <c r="Q3494" s="89"/>
      <c r="S3494" s="70" t="s">
        <v>465</v>
      </c>
      <c r="T3494" s="88" t="s">
        <v>253</v>
      </c>
      <c r="U3494" s="88">
        <v>2</v>
      </c>
      <c r="V3494" s="87">
        <v>120.89</v>
      </c>
      <c r="W3494" s="87" t="s">
        <v>1017</v>
      </c>
      <c r="X3494" s="78">
        <v>45851</v>
      </c>
      <c r="Y3494" s="78">
        <v>45851</v>
      </c>
      <c r="Z3494" s="69" t="s">
        <v>1080</v>
      </c>
      <c r="AA3494" s="319">
        <v>50000</v>
      </c>
      <c r="AB3494" s="70">
        <v>36</v>
      </c>
      <c r="AC3494" s="70">
        <v>1</v>
      </c>
      <c r="AD3494" s="78">
        <v>45899</v>
      </c>
      <c r="AE3494" s="76">
        <v>1055</v>
      </c>
      <c r="AF3494" s="76"/>
      <c r="AG3494" s="70" t="s">
        <v>441</v>
      </c>
      <c r="AH3494" s="78">
        <v>45898</v>
      </c>
      <c r="AI3494" s="78"/>
      <c r="AJ3494" s="78"/>
      <c r="AK3494" s="70" t="s">
        <v>1094</v>
      </c>
      <c r="AL3494" s="76">
        <v>1055</v>
      </c>
      <c r="AM3494" s="76"/>
      <c r="AN3494" s="70" t="s">
        <v>1098</v>
      </c>
      <c r="AO3494" s="76"/>
      <c r="AP3494" s="76"/>
      <c r="AQ3494" s="76"/>
      <c r="AR3494" s="76"/>
      <c r="AS3494" s="76"/>
      <c r="AT3494" s="76"/>
      <c r="AU3494" s="76"/>
      <c r="AV3494" s="76"/>
      <c r="AW3494" s="78">
        <v>45901</v>
      </c>
      <c r="AX3494" s="70">
        <v>52084</v>
      </c>
      <c r="AY3494" s="155">
        <v>3746.3</v>
      </c>
      <c r="AZ3494" s="70">
        <v>3.5510000000000002</v>
      </c>
      <c r="BA3494" s="76">
        <f>+AY3494/AZ3494</f>
        <v>1054.9985919459307</v>
      </c>
      <c r="BB3494" s="76"/>
      <c r="CS3494" s="58">
        <f>+AL3494+AT3494</f>
        <v>1055</v>
      </c>
      <c r="CT3494" s="76">
        <f>+BA3494+BG3494+BM3494+BS3494+BY3494+CE3494+CK3494+CQ3494</f>
        <v>1054.9985919459307</v>
      </c>
      <c r="CU3494" s="76">
        <f>+CS3494-CT3494</f>
        <v>1.4080540693157673E-3</v>
      </c>
      <c r="CV3494" s="81">
        <f>+AE3494-AL3494-AT3494</f>
        <v>0</v>
      </c>
    </row>
    <row r="3495" spans="1:100" s="70" customFormat="1">
      <c r="A3495" s="70" t="s">
        <v>992</v>
      </c>
      <c r="B3495" s="71">
        <v>2</v>
      </c>
      <c r="C3495" s="72" t="s">
        <v>402</v>
      </c>
      <c r="D3495" s="72" t="s">
        <v>403</v>
      </c>
      <c r="E3495" s="71"/>
      <c r="F3495" s="71"/>
      <c r="G3495" s="71" t="s">
        <v>253</v>
      </c>
      <c r="H3495" s="71">
        <v>2</v>
      </c>
      <c r="I3495" s="73">
        <v>120.89</v>
      </c>
      <c r="J3495" s="73">
        <v>54029</v>
      </c>
      <c r="K3495" s="72">
        <v>0</v>
      </c>
      <c r="L3495" s="72" t="s">
        <v>41</v>
      </c>
      <c r="M3495" s="92" t="s">
        <v>14</v>
      </c>
      <c r="N3495" s="70">
        <v>43115531</v>
      </c>
      <c r="O3495" s="70" t="s">
        <v>993</v>
      </c>
      <c r="Q3495" s="89"/>
      <c r="S3495" s="70" t="s">
        <v>465</v>
      </c>
      <c r="T3495" s="88" t="s">
        <v>253</v>
      </c>
      <c r="U3495" s="88">
        <v>2</v>
      </c>
      <c r="V3495" s="87">
        <v>120.89</v>
      </c>
      <c r="W3495" s="87" t="s">
        <v>1017</v>
      </c>
      <c r="X3495" s="78">
        <v>45851</v>
      </c>
      <c r="Y3495" s="78">
        <v>45851</v>
      </c>
      <c r="Z3495" s="69" t="s">
        <v>1080</v>
      </c>
      <c r="AA3495" s="319">
        <v>50000</v>
      </c>
      <c r="AB3495" s="70">
        <v>36</v>
      </c>
      <c r="AC3495" s="70">
        <v>2</v>
      </c>
      <c r="AD3495" s="78">
        <v>45930</v>
      </c>
      <c r="AE3495" s="76">
        <v>1055</v>
      </c>
      <c r="AF3495" s="76"/>
      <c r="AG3495" s="70" t="s">
        <v>441</v>
      </c>
      <c r="AH3495" s="78">
        <v>45930</v>
      </c>
      <c r="AI3495" s="78"/>
      <c r="AJ3495" s="78"/>
      <c r="AK3495" s="70" t="s">
        <v>1095</v>
      </c>
      <c r="AL3495" s="76">
        <v>1055</v>
      </c>
      <c r="AM3495" s="76"/>
      <c r="AN3495" s="70" t="s">
        <v>1099</v>
      </c>
      <c r="AO3495" s="76"/>
      <c r="AP3495" s="76"/>
      <c r="AQ3495" s="76"/>
      <c r="AR3495" s="76"/>
      <c r="AS3495" s="76"/>
      <c r="AT3495" s="76"/>
      <c r="AU3495" s="76"/>
      <c r="AV3495" s="76"/>
      <c r="AW3495" s="78">
        <v>45930</v>
      </c>
      <c r="AX3495" s="70">
        <v>52942</v>
      </c>
      <c r="AY3495" s="155">
        <v>3692.5</v>
      </c>
      <c r="AZ3495" s="70">
        <v>3.5</v>
      </c>
      <c r="BA3495" s="76">
        <f>+AY3495/AZ3495</f>
        <v>1055</v>
      </c>
      <c r="BB3495" s="76"/>
      <c r="CS3495" s="58">
        <f>+AL3495+AT3495</f>
        <v>1055</v>
      </c>
      <c r="CT3495" s="76">
        <f>+BA3495+BG3495+BM3495+BS3495+BY3495+CE3495+CK3495+CQ3495</f>
        <v>1055</v>
      </c>
      <c r="CU3495" s="76">
        <f>+CS3495-CT3495</f>
        <v>0</v>
      </c>
      <c r="CV3495" s="81">
        <f>+AE3495-AL3495-AT3495</f>
        <v>0</v>
      </c>
    </row>
    <row r="3496" spans="1:100" s="70" customFormat="1">
      <c r="A3496" s="70" t="s">
        <v>992</v>
      </c>
      <c r="B3496" s="71">
        <v>2</v>
      </c>
      <c r="C3496" s="72" t="s">
        <v>402</v>
      </c>
      <c r="D3496" s="72" t="s">
        <v>403</v>
      </c>
      <c r="E3496" s="71"/>
      <c r="F3496" s="71"/>
      <c r="G3496" s="71" t="s">
        <v>253</v>
      </c>
      <c r="H3496" s="71">
        <v>2</v>
      </c>
      <c r="I3496" s="73">
        <v>120.89</v>
      </c>
      <c r="J3496" s="73">
        <v>54029</v>
      </c>
      <c r="K3496" s="72">
        <v>0</v>
      </c>
      <c r="L3496" s="72" t="s">
        <v>41</v>
      </c>
      <c r="M3496" s="92" t="s">
        <v>14</v>
      </c>
      <c r="N3496" s="70">
        <v>43115531</v>
      </c>
      <c r="O3496" s="70" t="s">
        <v>993</v>
      </c>
      <c r="Q3496" s="89"/>
      <c r="S3496" s="70" t="s">
        <v>465</v>
      </c>
      <c r="T3496" s="88" t="s">
        <v>253</v>
      </c>
      <c r="U3496" s="88">
        <v>2</v>
      </c>
      <c r="V3496" s="87">
        <v>120.89</v>
      </c>
      <c r="W3496" s="87" t="s">
        <v>1017</v>
      </c>
      <c r="X3496" s="78">
        <v>45851</v>
      </c>
      <c r="Y3496" s="78">
        <v>45851</v>
      </c>
      <c r="Z3496" s="69" t="s">
        <v>1080</v>
      </c>
      <c r="AA3496" s="319">
        <v>50000</v>
      </c>
      <c r="AB3496" s="70">
        <v>36</v>
      </c>
      <c r="AC3496" s="70">
        <v>3</v>
      </c>
      <c r="AD3496" s="78">
        <v>45960</v>
      </c>
      <c r="AE3496" s="76">
        <v>1055</v>
      </c>
      <c r="AF3496" s="76"/>
      <c r="AO3496" s="76"/>
      <c r="AP3496" s="76"/>
      <c r="AQ3496" s="76"/>
      <c r="AR3496" s="76"/>
      <c r="AS3496" s="76"/>
      <c r="AT3496" s="76"/>
      <c r="AU3496" s="76"/>
      <c r="AV3496" s="76"/>
      <c r="BA3496" s="76"/>
      <c r="BB3496" s="76"/>
      <c r="CS3496" s="58">
        <f>+AL3496+AT3496</f>
        <v>0</v>
      </c>
      <c r="CT3496" s="76">
        <f>+BA3496+BG3496+BM3496+BS3496+BY3496+CE3496+CK3496+CQ3496</f>
        <v>0</v>
      </c>
      <c r="CU3496" s="76">
        <f>+CS3496-CT3496</f>
        <v>0</v>
      </c>
      <c r="CV3496" s="81">
        <f>+AE3496-AL3496-AT3496</f>
        <v>1055</v>
      </c>
    </row>
    <row r="3497" spans="1:100" s="70" customFormat="1">
      <c r="A3497" s="70" t="s">
        <v>992</v>
      </c>
      <c r="B3497" s="71">
        <v>2</v>
      </c>
      <c r="C3497" s="72" t="s">
        <v>402</v>
      </c>
      <c r="D3497" s="72" t="s">
        <v>403</v>
      </c>
      <c r="E3497" s="71"/>
      <c r="F3497" s="71"/>
      <c r="G3497" s="71" t="s">
        <v>253</v>
      </c>
      <c r="H3497" s="71">
        <v>2</v>
      </c>
      <c r="I3497" s="73">
        <v>120.89</v>
      </c>
      <c r="J3497" s="73">
        <v>54029</v>
      </c>
      <c r="K3497" s="72">
        <v>0</v>
      </c>
      <c r="L3497" s="72" t="s">
        <v>41</v>
      </c>
      <c r="M3497" s="92" t="s">
        <v>14</v>
      </c>
      <c r="N3497" s="70">
        <v>43115531</v>
      </c>
      <c r="O3497" s="70" t="s">
        <v>993</v>
      </c>
      <c r="Q3497" s="89"/>
      <c r="S3497" s="70" t="s">
        <v>465</v>
      </c>
      <c r="T3497" s="88" t="s">
        <v>253</v>
      </c>
      <c r="U3497" s="88">
        <v>2</v>
      </c>
      <c r="V3497" s="87">
        <v>120.89</v>
      </c>
      <c r="W3497" s="87" t="s">
        <v>1017</v>
      </c>
      <c r="X3497" s="78">
        <v>45851</v>
      </c>
      <c r="Y3497" s="78">
        <v>45851</v>
      </c>
      <c r="Z3497" s="69" t="s">
        <v>1080</v>
      </c>
      <c r="AA3497" s="319">
        <v>50000</v>
      </c>
      <c r="AB3497" s="70">
        <v>36</v>
      </c>
      <c r="AC3497" s="70">
        <v>4</v>
      </c>
      <c r="AD3497" s="78">
        <v>45991</v>
      </c>
      <c r="AE3497" s="76">
        <v>1055</v>
      </c>
      <c r="AF3497" s="76"/>
      <c r="AO3497" s="76"/>
      <c r="AP3497" s="76"/>
      <c r="AQ3497" s="76"/>
      <c r="AR3497" s="76"/>
      <c r="AS3497" s="76"/>
      <c r="AT3497" s="76"/>
      <c r="AU3497" s="76"/>
      <c r="AV3497" s="76"/>
      <c r="BA3497" s="76"/>
      <c r="BB3497" s="76"/>
      <c r="CS3497" s="58">
        <f>+AL3497+AT3497</f>
        <v>0</v>
      </c>
      <c r="CT3497" s="76">
        <f>+BA3497+BG3497+BM3497+BS3497+BY3497+CE3497+CK3497+CQ3497</f>
        <v>0</v>
      </c>
      <c r="CU3497" s="76">
        <f>+CS3497-CT3497</f>
        <v>0</v>
      </c>
      <c r="CV3497" s="81">
        <f>+AE3497-AL3497-AT3497</f>
        <v>1055</v>
      </c>
    </row>
    <row r="3498" spans="1:100" s="70" customFormat="1">
      <c r="A3498" s="70" t="s">
        <v>992</v>
      </c>
      <c r="B3498" s="71">
        <v>2</v>
      </c>
      <c r="C3498" s="72" t="s">
        <v>402</v>
      </c>
      <c r="D3498" s="72" t="s">
        <v>403</v>
      </c>
      <c r="E3498" s="71"/>
      <c r="F3498" s="71"/>
      <c r="G3498" s="71" t="s">
        <v>253</v>
      </c>
      <c r="H3498" s="71">
        <v>2</v>
      </c>
      <c r="I3498" s="73">
        <v>120.89</v>
      </c>
      <c r="J3498" s="73">
        <v>54029</v>
      </c>
      <c r="K3498" s="72">
        <v>0</v>
      </c>
      <c r="L3498" s="72" t="s">
        <v>41</v>
      </c>
      <c r="M3498" s="92" t="s">
        <v>14</v>
      </c>
      <c r="N3498" s="70">
        <v>43115531</v>
      </c>
      <c r="O3498" s="70" t="s">
        <v>993</v>
      </c>
      <c r="Q3498" s="89"/>
      <c r="S3498" s="70" t="s">
        <v>465</v>
      </c>
      <c r="T3498" s="88" t="s">
        <v>253</v>
      </c>
      <c r="U3498" s="88">
        <v>2</v>
      </c>
      <c r="V3498" s="87">
        <v>120.89</v>
      </c>
      <c r="W3498" s="87" t="s">
        <v>1017</v>
      </c>
      <c r="X3498" s="78">
        <v>45851</v>
      </c>
      <c r="Y3498" s="78">
        <v>45851</v>
      </c>
      <c r="Z3498" s="69" t="s">
        <v>1080</v>
      </c>
      <c r="AA3498" s="319">
        <v>50000</v>
      </c>
      <c r="AB3498" s="70">
        <v>36</v>
      </c>
      <c r="AC3498" s="70">
        <v>5</v>
      </c>
      <c r="AD3498" s="78">
        <v>46021</v>
      </c>
      <c r="AE3498" s="76">
        <v>1055</v>
      </c>
      <c r="AF3498" s="76"/>
      <c r="AO3498" s="76"/>
      <c r="AP3498" s="76"/>
      <c r="AQ3498" s="76"/>
      <c r="AR3498" s="76"/>
      <c r="AS3498" s="76"/>
      <c r="AT3498" s="76"/>
      <c r="AU3498" s="76"/>
      <c r="AV3498" s="76"/>
      <c r="AW3498" s="78"/>
      <c r="AX3498" s="155"/>
      <c r="BA3498" s="76"/>
      <c r="BB3498" s="76"/>
      <c r="CS3498" s="58">
        <f>+AL3498+AT3498</f>
        <v>0</v>
      </c>
      <c r="CT3498" s="76">
        <f>+BA3498+BG3498+BM3498+BS3498+BY3498+CE3498+CK3498+CQ3498</f>
        <v>0</v>
      </c>
      <c r="CU3498" s="76">
        <f>+CS3498-CT3498</f>
        <v>0</v>
      </c>
      <c r="CV3498" s="81">
        <f>+AE3498-AL3498-AT3498</f>
        <v>1055</v>
      </c>
    </row>
    <row r="3499" spans="1:100" s="70" customFormat="1">
      <c r="A3499" s="70" t="s">
        <v>992</v>
      </c>
      <c r="B3499" s="71">
        <v>2</v>
      </c>
      <c r="C3499" s="72" t="s">
        <v>402</v>
      </c>
      <c r="D3499" s="72" t="s">
        <v>403</v>
      </c>
      <c r="E3499" s="71"/>
      <c r="F3499" s="71"/>
      <c r="G3499" s="71" t="s">
        <v>253</v>
      </c>
      <c r="H3499" s="71">
        <v>2</v>
      </c>
      <c r="I3499" s="73">
        <v>120.89</v>
      </c>
      <c r="J3499" s="73">
        <v>54029</v>
      </c>
      <c r="K3499" s="72">
        <v>0</v>
      </c>
      <c r="L3499" s="72" t="s">
        <v>41</v>
      </c>
      <c r="M3499" s="92" t="s">
        <v>14</v>
      </c>
      <c r="N3499" s="70">
        <v>43115531</v>
      </c>
      <c r="O3499" s="70" t="s">
        <v>993</v>
      </c>
      <c r="Q3499" s="89"/>
      <c r="S3499" s="70" t="s">
        <v>465</v>
      </c>
      <c r="T3499" s="88" t="s">
        <v>253</v>
      </c>
      <c r="U3499" s="88">
        <v>2</v>
      </c>
      <c r="V3499" s="87">
        <v>120.89</v>
      </c>
      <c r="W3499" s="87" t="s">
        <v>1017</v>
      </c>
      <c r="X3499" s="78">
        <v>45851</v>
      </c>
      <c r="Y3499" s="78">
        <v>45851</v>
      </c>
      <c r="Z3499" s="69" t="s">
        <v>1080</v>
      </c>
      <c r="AA3499" s="319">
        <v>50000</v>
      </c>
      <c r="AB3499" s="70">
        <v>36</v>
      </c>
      <c r="AC3499" s="70">
        <v>6</v>
      </c>
      <c r="AD3499" s="78">
        <v>46052</v>
      </c>
      <c r="AE3499" s="76">
        <v>1055</v>
      </c>
      <c r="AF3499" s="76"/>
      <c r="AO3499" s="76"/>
      <c r="AP3499" s="76"/>
      <c r="AQ3499" s="76"/>
      <c r="AR3499" s="76"/>
      <c r="AS3499" s="76"/>
      <c r="AT3499" s="76"/>
      <c r="AU3499" s="76"/>
      <c r="AV3499" s="76"/>
      <c r="BA3499" s="76"/>
      <c r="BB3499" s="76"/>
      <c r="CS3499" s="58">
        <f>+AL3499+AT3499</f>
        <v>0</v>
      </c>
      <c r="CT3499" s="76">
        <f>+BA3499+BG3499+BM3499+BS3499+BY3499+CE3499+CK3499+CQ3499</f>
        <v>0</v>
      </c>
      <c r="CU3499" s="76">
        <f>+CS3499-CT3499</f>
        <v>0</v>
      </c>
      <c r="CV3499" s="81">
        <f>+AE3499-AL3499-AT3499</f>
        <v>1055</v>
      </c>
    </row>
    <row r="3500" spans="1:100" s="70" customFormat="1">
      <c r="A3500" s="70" t="s">
        <v>992</v>
      </c>
      <c r="B3500" s="71">
        <v>2</v>
      </c>
      <c r="C3500" s="72" t="s">
        <v>402</v>
      </c>
      <c r="D3500" s="72" t="s">
        <v>403</v>
      </c>
      <c r="E3500" s="71"/>
      <c r="F3500" s="71"/>
      <c r="G3500" s="71" t="s">
        <v>253</v>
      </c>
      <c r="H3500" s="71">
        <v>2</v>
      </c>
      <c r="I3500" s="73">
        <v>120.89</v>
      </c>
      <c r="J3500" s="73">
        <v>54029</v>
      </c>
      <c r="K3500" s="72">
        <v>0</v>
      </c>
      <c r="L3500" s="72" t="s">
        <v>41</v>
      </c>
      <c r="M3500" s="92" t="s">
        <v>14</v>
      </c>
      <c r="N3500" s="70">
        <v>43115531</v>
      </c>
      <c r="O3500" s="70" t="s">
        <v>993</v>
      </c>
      <c r="Q3500" s="89"/>
      <c r="S3500" s="70" t="s">
        <v>465</v>
      </c>
      <c r="T3500" s="88" t="s">
        <v>253</v>
      </c>
      <c r="U3500" s="88">
        <v>2</v>
      </c>
      <c r="V3500" s="87">
        <v>120.89</v>
      </c>
      <c r="W3500" s="87" t="s">
        <v>1017</v>
      </c>
      <c r="X3500" s="78">
        <v>45851</v>
      </c>
      <c r="Y3500" s="78">
        <v>45851</v>
      </c>
      <c r="Z3500" s="69" t="s">
        <v>1080</v>
      </c>
      <c r="AA3500" s="319">
        <v>50000</v>
      </c>
      <c r="AB3500" s="70">
        <v>36</v>
      </c>
      <c r="AC3500" s="70">
        <v>7</v>
      </c>
      <c r="AD3500" s="78">
        <v>46081</v>
      </c>
      <c r="AE3500" s="76">
        <v>1055</v>
      </c>
      <c r="AF3500" s="76"/>
      <c r="AO3500" s="76"/>
      <c r="AP3500" s="76"/>
      <c r="AQ3500" s="76"/>
      <c r="AR3500" s="76"/>
      <c r="AS3500" s="76"/>
      <c r="AT3500" s="76"/>
      <c r="AU3500" s="76"/>
      <c r="AV3500" s="76"/>
      <c r="BA3500" s="76"/>
      <c r="BB3500" s="76"/>
      <c r="CS3500" s="58">
        <f>+AL3500+AT3500</f>
        <v>0</v>
      </c>
      <c r="CT3500" s="76">
        <f>+BA3500+BG3500+BM3500+BS3500+BY3500+CE3500+CK3500+CQ3500</f>
        <v>0</v>
      </c>
      <c r="CU3500" s="76">
        <f>+CS3500-CT3500</f>
        <v>0</v>
      </c>
      <c r="CV3500" s="81">
        <f>+AE3500-AL3500-AT3500</f>
        <v>1055</v>
      </c>
    </row>
    <row r="3501" spans="1:100" s="70" customFormat="1">
      <c r="A3501" s="70" t="s">
        <v>992</v>
      </c>
      <c r="B3501" s="71">
        <v>2</v>
      </c>
      <c r="C3501" s="72" t="s">
        <v>402</v>
      </c>
      <c r="D3501" s="72" t="s">
        <v>403</v>
      </c>
      <c r="E3501" s="71"/>
      <c r="F3501" s="71"/>
      <c r="G3501" s="71" t="s">
        <v>253</v>
      </c>
      <c r="H3501" s="71">
        <v>2</v>
      </c>
      <c r="I3501" s="73">
        <v>120.89</v>
      </c>
      <c r="J3501" s="73">
        <v>54029</v>
      </c>
      <c r="K3501" s="72">
        <v>0</v>
      </c>
      <c r="L3501" s="72" t="s">
        <v>41</v>
      </c>
      <c r="M3501" s="92" t="s">
        <v>14</v>
      </c>
      <c r="N3501" s="70">
        <v>43115531</v>
      </c>
      <c r="O3501" s="70" t="s">
        <v>993</v>
      </c>
      <c r="Q3501" s="89"/>
      <c r="S3501" s="70" t="s">
        <v>465</v>
      </c>
      <c r="T3501" s="88" t="s">
        <v>253</v>
      </c>
      <c r="U3501" s="88">
        <v>2</v>
      </c>
      <c r="V3501" s="87">
        <v>120.89</v>
      </c>
      <c r="W3501" s="87" t="s">
        <v>1017</v>
      </c>
      <c r="X3501" s="78">
        <v>45851</v>
      </c>
      <c r="Y3501" s="78">
        <v>45851</v>
      </c>
      <c r="Z3501" s="69" t="s">
        <v>1080</v>
      </c>
      <c r="AA3501" s="319">
        <v>50000</v>
      </c>
      <c r="AB3501" s="70">
        <v>36</v>
      </c>
      <c r="AC3501" s="70">
        <v>8</v>
      </c>
      <c r="AD3501" s="78">
        <v>46111</v>
      </c>
      <c r="AE3501" s="76">
        <v>1055</v>
      </c>
      <c r="AF3501" s="76"/>
      <c r="AO3501" s="76"/>
      <c r="AP3501" s="76"/>
      <c r="AQ3501" s="76"/>
      <c r="AR3501" s="76"/>
      <c r="AS3501" s="76"/>
      <c r="AT3501" s="76"/>
      <c r="AU3501" s="76"/>
      <c r="AV3501" s="76"/>
      <c r="BA3501" s="76"/>
      <c r="BB3501" s="76"/>
      <c r="CS3501" s="58">
        <f>+AL3501+AT3501</f>
        <v>0</v>
      </c>
      <c r="CT3501" s="76">
        <f>+BA3501+BG3501+BM3501+BS3501+BY3501+CE3501+CK3501+CQ3501</f>
        <v>0</v>
      </c>
      <c r="CU3501" s="76">
        <f>+CS3501-CT3501</f>
        <v>0</v>
      </c>
      <c r="CV3501" s="81">
        <f>+AE3501-AL3501-AT3501</f>
        <v>1055</v>
      </c>
    </row>
    <row r="3502" spans="1:100" s="70" customFormat="1">
      <c r="A3502" s="70" t="s">
        <v>992</v>
      </c>
      <c r="B3502" s="71">
        <v>2</v>
      </c>
      <c r="C3502" s="72" t="s">
        <v>402</v>
      </c>
      <c r="D3502" s="72" t="s">
        <v>403</v>
      </c>
      <c r="E3502" s="71"/>
      <c r="F3502" s="71"/>
      <c r="G3502" s="71" t="s">
        <v>253</v>
      </c>
      <c r="H3502" s="71">
        <v>2</v>
      </c>
      <c r="I3502" s="73">
        <v>120.89</v>
      </c>
      <c r="J3502" s="73">
        <v>54029</v>
      </c>
      <c r="K3502" s="72">
        <v>0</v>
      </c>
      <c r="L3502" s="72" t="s">
        <v>41</v>
      </c>
      <c r="M3502" s="92" t="s">
        <v>14</v>
      </c>
      <c r="N3502" s="70">
        <v>43115531</v>
      </c>
      <c r="O3502" s="70" t="s">
        <v>993</v>
      </c>
      <c r="Q3502" s="89"/>
      <c r="S3502" s="70" t="s">
        <v>465</v>
      </c>
      <c r="T3502" s="88" t="s">
        <v>253</v>
      </c>
      <c r="U3502" s="88">
        <v>2</v>
      </c>
      <c r="V3502" s="87">
        <v>120.89</v>
      </c>
      <c r="W3502" s="87" t="s">
        <v>1017</v>
      </c>
      <c r="X3502" s="78">
        <v>45851</v>
      </c>
      <c r="Y3502" s="78">
        <v>45851</v>
      </c>
      <c r="Z3502" s="69" t="s">
        <v>1080</v>
      </c>
      <c r="AA3502" s="319">
        <v>50000</v>
      </c>
      <c r="AB3502" s="70">
        <v>36</v>
      </c>
      <c r="AC3502" s="70">
        <v>9</v>
      </c>
      <c r="AD3502" s="78">
        <v>46142</v>
      </c>
      <c r="AE3502" s="76">
        <v>1055</v>
      </c>
      <c r="AF3502" s="76"/>
      <c r="AO3502" s="76"/>
      <c r="AP3502" s="76"/>
      <c r="AQ3502" s="76"/>
      <c r="AR3502" s="76"/>
      <c r="AS3502" s="76"/>
      <c r="AT3502" s="76"/>
      <c r="AU3502" s="76"/>
      <c r="AV3502" s="76"/>
      <c r="AW3502" s="78"/>
      <c r="AX3502" s="155"/>
      <c r="BA3502" s="76"/>
      <c r="BB3502" s="76"/>
      <c r="CS3502" s="58">
        <f>+AL3502+AT3502</f>
        <v>0</v>
      </c>
      <c r="CT3502" s="76">
        <f>+BA3502+BG3502+BM3502+BS3502+BY3502+CE3502+CK3502+CQ3502</f>
        <v>0</v>
      </c>
      <c r="CU3502" s="76">
        <f>+CS3502-CT3502</f>
        <v>0</v>
      </c>
      <c r="CV3502" s="81">
        <f>+AE3502-AL3502-AT3502</f>
        <v>1055</v>
      </c>
    </row>
    <row r="3503" spans="1:100" s="70" customFormat="1">
      <c r="A3503" s="70" t="s">
        <v>992</v>
      </c>
      <c r="B3503" s="71">
        <v>2</v>
      </c>
      <c r="C3503" s="72" t="s">
        <v>402</v>
      </c>
      <c r="D3503" s="72" t="s">
        <v>403</v>
      </c>
      <c r="E3503" s="71"/>
      <c r="F3503" s="71"/>
      <c r="G3503" s="71" t="s">
        <v>253</v>
      </c>
      <c r="H3503" s="71">
        <v>2</v>
      </c>
      <c r="I3503" s="73">
        <v>120.89</v>
      </c>
      <c r="J3503" s="73">
        <v>54029</v>
      </c>
      <c r="K3503" s="72">
        <v>0</v>
      </c>
      <c r="L3503" s="72" t="s">
        <v>41</v>
      </c>
      <c r="M3503" s="92" t="s">
        <v>14</v>
      </c>
      <c r="N3503" s="70">
        <v>43115531</v>
      </c>
      <c r="O3503" s="70" t="s">
        <v>993</v>
      </c>
      <c r="Q3503" s="89"/>
      <c r="S3503" s="70" t="s">
        <v>465</v>
      </c>
      <c r="T3503" s="88" t="s">
        <v>253</v>
      </c>
      <c r="U3503" s="88">
        <v>2</v>
      </c>
      <c r="V3503" s="87">
        <v>120.89</v>
      </c>
      <c r="W3503" s="87" t="s">
        <v>1017</v>
      </c>
      <c r="X3503" s="78">
        <v>45851</v>
      </c>
      <c r="Y3503" s="78">
        <v>45851</v>
      </c>
      <c r="Z3503" s="69" t="s">
        <v>1080</v>
      </c>
      <c r="AA3503" s="319">
        <v>50000</v>
      </c>
      <c r="AB3503" s="70">
        <v>36</v>
      </c>
      <c r="AC3503" s="70">
        <v>10</v>
      </c>
      <c r="AD3503" s="78">
        <v>46172</v>
      </c>
      <c r="AE3503" s="76">
        <v>1055</v>
      </c>
      <c r="AF3503" s="76"/>
      <c r="AO3503" s="76"/>
      <c r="AP3503" s="76"/>
      <c r="AQ3503" s="76"/>
      <c r="AR3503" s="76"/>
      <c r="AS3503" s="76"/>
      <c r="AT3503" s="76"/>
      <c r="AU3503" s="76"/>
      <c r="AV3503" s="76"/>
      <c r="BA3503" s="76"/>
      <c r="BB3503" s="76"/>
      <c r="CS3503" s="58">
        <f>+AL3503+AT3503</f>
        <v>0</v>
      </c>
      <c r="CT3503" s="76">
        <f>+BA3503+BG3503+BM3503+BS3503+BY3503+CE3503+CK3503+CQ3503</f>
        <v>0</v>
      </c>
      <c r="CU3503" s="76">
        <f>+CS3503-CT3503</f>
        <v>0</v>
      </c>
      <c r="CV3503" s="81">
        <f>+AE3503-AL3503-AT3503</f>
        <v>1055</v>
      </c>
    </row>
    <row r="3504" spans="1:100" s="70" customFormat="1">
      <c r="A3504" s="70" t="s">
        <v>992</v>
      </c>
      <c r="B3504" s="71">
        <v>2</v>
      </c>
      <c r="C3504" s="72" t="s">
        <v>402</v>
      </c>
      <c r="D3504" s="72" t="s">
        <v>403</v>
      </c>
      <c r="E3504" s="71"/>
      <c r="F3504" s="71"/>
      <c r="G3504" s="71" t="s">
        <v>253</v>
      </c>
      <c r="H3504" s="71">
        <v>2</v>
      </c>
      <c r="I3504" s="73">
        <v>120.89</v>
      </c>
      <c r="J3504" s="73">
        <v>54029</v>
      </c>
      <c r="K3504" s="72">
        <v>0</v>
      </c>
      <c r="L3504" s="72" t="s">
        <v>41</v>
      </c>
      <c r="M3504" s="92" t="s">
        <v>14</v>
      </c>
      <c r="N3504" s="70">
        <v>43115531</v>
      </c>
      <c r="O3504" s="70" t="s">
        <v>993</v>
      </c>
      <c r="Q3504" s="89"/>
      <c r="S3504" s="70" t="s">
        <v>465</v>
      </c>
      <c r="T3504" s="88" t="s">
        <v>253</v>
      </c>
      <c r="U3504" s="88">
        <v>2</v>
      </c>
      <c r="V3504" s="87">
        <v>120.89</v>
      </c>
      <c r="W3504" s="87" t="s">
        <v>1017</v>
      </c>
      <c r="X3504" s="78">
        <v>45851</v>
      </c>
      <c r="Y3504" s="78">
        <v>45851</v>
      </c>
      <c r="Z3504" s="69" t="s">
        <v>1080</v>
      </c>
      <c r="AA3504" s="319">
        <v>50000</v>
      </c>
      <c r="AB3504" s="70">
        <v>36</v>
      </c>
      <c r="AC3504" s="70">
        <v>11</v>
      </c>
      <c r="AD3504" s="78">
        <v>46203</v>
      </c>
      <c r="AE3504" s="76">
        <v>1055</v>
      </c>
      <c r="AF3504" s="76"/>
      <c r="AO3504" s="76"/>
      <c r="AP3504" s="76"/>
      <c r="AQ3504" s="76"/>
      <c r="AR3504" s="76"/>
      <c r="AS3504" s="76"/>
      <c r="AT3504" s="76"/>
      <c r="AU3504" s="76"/>
      <c r="AV3504" s="76"/>
      <c r="BA3504" s="76"/>
      <c r="BB3504" s="76"/>
      <c r="CS3504" s="58">
        <f>+AL3504+AT3504</f>
        <v>0</v>
      </c>
      <c r="CT3504" s="76">
        <f>+BA3504+BG3504+BM3504+BS3504+BY3504+CE3504+CK3504+CQ3504</f>
        <v>0</v>
      </c>
      <c r="CU3504" s="76">
        <f>+CS3504-CT3504</f>
        <v>0</v>
      </c>
      <c r="CV3504" s="81">
        <f>+AE3504-AL3504-AT3504</f>
        <v>1055</v>
      </c>
    </row>
    <row r="3505" spans="1:100" s="70" customFormat="1">
      <c r="A3505" s="70" t="s">
        <v>992</v>
      </c>
      <c r="B3505" s="71">
        <v>2</v>
      </c>
      <c r="C3505" s="72" t="s">
        <v>402</v>
      </c>
      <c r="D3505" s="72" t="s">
        <v>403</v>
      </c>
      <c r="E3505" s="71"/>
      <c r="F3505" s="71"/>
      <c r="G3505" s="71" t="s">
        <v>253</v>
      </c>
      <c r="H3505" s="71">
        <v>2</v>
      </c>
      <c r="I3505" s="73">
        <v>120.89</v>
      </c>
      <c r="J3505" s="73">
        <v>54029</v>
      </c>
      <c r="K3505" s="72">
        <v>0</v>
      </c>
      <c r="L3505" s="72" t="s">
        <v>41</v>
      </c>
      <c r="M3505" s="92" t="s">
        <v>14</v>
      </c>
      <c r="N3505" s="70">
        <v>43115531</v>
      </c>
      <c r="O3505" s="70" t="s">
        <v>993</v>
      </c>
      <c r="Q3505" s="89"/>
      <c r="S3505" s="70" t="s">
        <v>465</v>
      </c>
      <c r="T3505" s="88" t="s">
        <v>253</v>
      </c>
      <c r="U3505" s="88">
        <v>2</v>
      </c>
      <c r="V3505" s="87">
        <v>120.89</v>
      </c>
      <c r="W3505" s="87" t="s">
        <v>1017</v>
      </c>
      <c r="X3505" s="78">
        <v>45851</v>
      </c>
      <c r="Y3505" s="78">
        <v>45851</v>
      </c>
      <c r="Z3505" s="69" t="s">
        <v>1080</v>
      </c>
      <c r="AA3505" s="319">
        <v>50000</v>
      </c>
      <c r="AB3505" s="70">
        <v>36</v>
      </c>
      <c r="AC3505" s="70">
        <v>12</v>
      </c>
      <c r="AD3505" s="78">
        <v>46233</v>
      </c>
      <c r="AE3505" s="76">
        <v>1055</v>
      </c>
      <c r="AF3505" s="76"/>
      <c r="AO3505" s="76"/>
      <c r="AP3505" s="76"/>
      <c r="AQ3505" s="76"/>
      <c r="AR3505" s="76"/>
      <c r="AS3505" s="76"/>
      <c r="AT3505" s="76"/>
      <c r="AU3505" s="76"/>
      <c r="AV3505" s="76"/>
      <c r="BA3505" s="76"/>
      <c r="BB3505" s="76"/>
      <c r="CS3505" s="58">
        <f>+AL3505+AT3505</f>
        <v>0</v>
      </c>
      <c r="CT3505" s="76">
        <f>+BA3505+BG3505+BM3505+BS3505+BY3505+CE3505+CK3505+CQ3505</f>
        <v>0</v>
      </c>
      <c r="CU3505" s="76">
        <f>+CS3505-CT3505</f>
        <v>0</v>
      </c>
      <c r="CV3505" s="81">
        <f>+AE3505-AL3505-AT3505</f>
        <v>1055</v>
      </c>
    </row>
    <row r="3506" spans="1:100" s="70" customFormat="1">
      <c r="A3506" s="70" t="s">
        <v>992</v>
      </c>
      <c r="B3506" s="71">
        <v>2</v>
      </c>
      <c r="C3506" s="72" t="s">
        <v>402</v>
      </c>
      <c r="D3506" s="72" t="s">
        <v>403</v>
      </c>
      <c r="E3506" s="71"/>
      <c r="F3506" s="71"/>
      <c r="G3506" s="71" t="s">
        <v>253</v>
      </c>
      <c r="H3506" s="71">
        <v>2</v>
      </c>
      <c r="I3506" s="73">
        <v>120.89</v>
      </c>
      <c r="J3506" s="73">
        <v>54029</v>
      </c>
      <c r="K3506" s="72">
        <v>0</v>
      </c>
      <c r="L3506" s="72" t="s">
        <v>41</v>
      </c>
      <c r="M3506" s="92" t="s">
        <v>14</v>
      </c>
      <c r="N3506" s="70">
        <v>43115531</v>
      </c>
      <c r="O3506" s="70" t="s">
        <v>993</v>
      </c>
      <c r="Q3506" s="89"/>
      <c r="S3506" s="70" t="s">
        <v>465</v>
      </c>
      <c r="T3506" s="88" t="s">
        <v>253</v>
      </c>
      <c r="U3506" s="88">
        <v>2</v>
      </c>
      <c r="V3506" s="87">
        <v>120.89</v>
      </c>
      <c r="W3506" s="87" t="s">
        <v>1017</v>
      </c>
      <c r="X3506" s="78">
        <v>45851</v>
      </c>
      <c r="Y3506" s="78">
        <v>45851</v>
      </c>
      <c r="Z3506" s="69" t="s">
        <v>1080</v>
      </c>
      <c r="AA3506" s="319">
        <v>50000</v>
      </c>
      <c r="AB3506" s="70">
        <v>36</v>
      </c>
      <c r="AC3506" s="70">
        <v>13</v>
      </c>
      <c r="AD3506" s="78">
        <v>46264</v>
      </c>
      <c r="AE3506" s="76">
        <v>1055</v>
      </c>
      <c r="AF3506" s="76"/>
      <c r="AO3506" s="76"/>
      <c r="AP3506" s="76"/>
      <c r="AQ3506" s="76"/>
      <c r="AR3506" s="76"/>
      <c r="AS3506" s="76"/>
      <c r="AT3506" s="76"/>
      <c r="AU3506" s="76"/>
      <c r="AV3506" s="76"/>
      <c r="BA3506" s="76"/>
      <c r="BB3506" s="76"/>
      <c r="CS3506" s="58">
        <f>+AL3506+AT3506</f>
        <v>0</v>
      </c>
      <c r="CT3506" s="76">
        <f>+BA3506+BG3506+BM3506+BS3506+BY3506+CE3506+CK3506+CQ3506</f>
        <v>0</v>
      </c>
      <c r="CU3506" s="76">
        <f>+CS3506-CT3506</f>
        <v>0</v>
      </c>
      <c r="CV3506" s="81">
        <f>+AE3506-AL3506-AT3506</f>
        <v>1055</v>
      </c>
    </row>
    <row r="3507" spans="1:100" s="70" customFormat="1">
      <c r="A3507" s="70" t="s">
        <v>992</v>
      </c>
      <c r="B3507" s="71">
        <v>2</v>
      </c>
      <c r="C3507" s="72" t="s">
        <v>402</v>
      </c>
      <c r="D3507" s="72" t="s">
        <v>403</v>
      </c>
      <c r="E3507" s="71"/>
      <c r="F3507" s="71"/>
      <c r="G3507" s="71" t="s">
        <v>253</v>
      </c>
      <c r="H3507" s="71">
        <v>2</v>
      </c>
      <c r="I3507" s="73">
        <v>120.89</v>
      </c>
      <c r="J3507" s="73">
        <v>54029</v>
      </c>
      <c r="K3507" s="72">
        <v>0</v>
      </c>
      <c r="L3507" s="72" t="s">
        <v>41</v>
      </c>
      <c r="M3507" s="92" t="s">
        <v>14</v>
      </c>
      <c r="N3507" s="70">
        <v>43115531</v>
      </c>
      <c r="O3507" s="70" t="s">
        <v>993</v>
      </c>
      <c r="Q3507" s="89"/>
      <c r="S3507" s="70" t="s">
        <v>465</v>
      </c>
      <c r="T3507" s="88" t="s">
        <v>253</v>
      </c>
      <c r="U3507" s="88">
        <v>2</v>
      </c>
      <c r="V3507" s="87">
        <v>120.89</v>
      </c>
      <c r="W3507" s="87" t="s">
        <v>1017</v>
      </c>
      <c r="X3507" s="78">
        <v>45851</v>
      </c>
      <c r="Y3507" s="78">
        <v>45851</v>
      </c>
      <c r="Z3507" s="69" t="s">
        <v>1080</v>
      </c>
      <c r="AA3507" s="319">
        <v>50000</v>
      </c>
      <c r="AB3507" s="70">
        <v>36</v>
      </c>
      <c r="AC3507" s="70">
        <v>14</v>
      </c>
      <c r="AD3507" s="78">
        <v>46295</v>
      </c>
      <c r="AE3507" s="76">
        <v>1055</v>
      </c>
      <c r="AF3507" s="76"/>
      <c r="AO3507" s="76"/>
      <c r="AP3507" s="76"/>
      <c r="AQ3507" s="76"/>
      <c r="AR3507" s="76"/>
      <c r="AS3507" s="76"/>
      <c r="AT3507" s="76"/>
      <c r="AU3507" s="76"/>
      <c r="AV3507" s="76"/>
      <c r="BA3507" s="76"/>
      <c r="BB3507" s="76"/>
      <c r="CS3507" s="58">
        <f>+AL3507+AT3507</f>
        <v>0</v>
      </c>
      <c r="CT3507" s="76">
        <f>+BA3507+BG3507+BM3507+BS3507+BY3507+CE3507+CK3507+CQ3507</f>
        <v>0</v>
      </c>
      <c r="CU3507" s="76">
        <f>+CS3507-CT3507</f>
        <v>0</v>
      </c>
      <c r="CV3507" s="81">
        <f>+AE3507-AL3507-AT3507</f>
        <v>1055</v>
      </c>
    </row>
    <row r="3508" spans="1:100" s="70" customFormat="1">
      <c r="A3508" s="70" t="s">
        <v>992</v>
      </c>
      <c r="B3508" s="71">
        <v>2</v>
      </c>
      <c r="C3508" s="72" t="s">
        <v>402</v>
      </c>
      <c r="D3508" s="72" t="s">
        <v>403</v>
      </c>
      <c r="E3508" s="71"/>
      <c r="F3508" s="71"/>
      <c r="G3508" s="71" t="s">
        <v>253</v>
      </c>
      <c r="H3508" s="71">
        <v>2</v>
      </c>
      <c r="I3508" s="73">
        <v>120.89</v>
      </c>
      <c r="J3508" s="73">
        <v>54029</v>
      </c>
      <c r="K3508" s="72">
        <v>0</v>
      </c>
      <c r="L3508" s="72" t="s">
        <v>41</v>
      </c>
      <c r="M3508" s="92" t="s">
        <v>14</v>
      </c>
      <c r="N3508" s="70">
        <v>43115531</v>
      </c>
      <c r="O3508" s="70" t="s">
        <v>993</v>
      </c>
      <c r="Q3508" s="89"/>
      <c r="S3508" s="70" t="s">
        <v>465</v>
      </c>
      <c r="T3508" s="88" t="s">
        <v>253</v>
      </c>
      <c r="U3508" s="88">
        <v>2</v>
      </c>
      <c r="V3508" s="87">
        <v>120.89</v>
      </c>
      <c r="W3508" s="87" t="s">
        <v>1017</v>
      </c>
      <c r="X3508" s="78">
        <v>45851</v>
      </c>
      <c r="Y3508" s="78">
        <v>45851</v>
      </c>
      <c r="Z3508" s="69" t="s">
        <v>1080</v>
      </c>
      <c r="AA3508" s="319">
        <v>50000</v>
      </c>
      <c r="AB3508" s="70">
        <v>36</v>
      </c>
      <c r="AC3508" s="70">
        <v>15</v>
      </c>
      <c r="AD3508" s="78">
        <v>46325</v>
      </c>
      <c r="AE3508" s="76">
        <v>1055</v>
      </c>
      <c r="AF3508" s="76"/>
      <c r="AO3508" s="76"/>
      <c r="AP3508" s="76"/>
      <c r="AQ3508" s="76"/>
      <c r="AR3508" s="76"/>
      <c r="AS3508" s="76"/>
      <c r="AT3508" s="76"/>
      <c r="AU3508" s="76"/>
      <c r="AV3508" s="76"/>
      <c r="BA3508" s="76"/>
      <c r="BB3508" s="76"/>
      <c r="CS3508" s="58">
        <f>+AL3508+AT3508</f>
        <v>0</v>
      </c>
      <c r="CT3508" s="76">
        <f>+BA3508+BG3508+BM3508+BS3508+BY3508+CE3508+CK3508+CQ3508</f>
        <v>0</v>
      </c>
      <c r="CU3508" s="76">
        <f>+CS3508-CT3508</f>
        <v>0</v>
      </c>
      <c r="CV3508" s="81">
        <f>+AE3508-AL3508-AT3508</f>
        <v>1055</v>
      </c>
    </row>
    <row r="3509" spans="1:100" s="70" customFormat="1">
      <c r="A3509" s="70" t="s">
        <v>992</v>
      </c>
      <c r="B3509" s="71">
        <v>2</v>
      </c>
      <c r="C3509" s="72" t="s">
        <v>402</v>
      </c>
      <c r="D3509" s="72" t="s">
        <v>403</v>
      </c>
      <c r="E3509" s="71"/>
      <c r="F3509" s="71"/>
      <c r="G3509" s="71" t="s">
        <v>253</v>
      </c>
      <c r="H3509" s="71">
        <v>2</v>
      </c>
      <c r="I3509" s="73">
        <v>120.89</v>
      </c>
      <c r="J3509" s="73">
        <v>54029</v>
      </c>
      <c r="K3509" s="72">
        <v>0</v>
      </c>
      <c r="L3509" s="72" t="s">
        <v>41</v>
      </c>
      <c r="M3509" s="92" t="s">
        <v>14</v>
      </c>
      <c r="N3509" s="70">
        <v>43115531</v>
      </c>
      <c r="O3509" s="70" t="s">
        <v>993</v>
      </c>
      <c r="Q3509" s="89"/>
      <c r="S3509" s="70" t="s">
        <v>465</v>
      </c>
      <c r="T3509" s="88" t="s">
        <v>253</v>
      </c>
      <c r="U3509" s="88">
        <v>2</v>
      </c>
      <c r="V3509" s="87">
        <v>120.89</v>
      </c>
      <c r="W3509" s="87" t="s">
        <v>1017</v>
      </c>
      <c r="X3509" s="78">
        <v>45851</v>
      </c>
      <c r="Y3509" s="78">
        <v>45851</v>
      </c>
      <c r="Z3509" s="69" t="s">
        <v>1080</v>
      </c>
      <c r="AA3509" s="319">
        <v>50000</v>
      </c>
      <c r="AB3509" s="70">
        <v>36</v>
      </c>
      <c r="AC3509" s="70">
        <v>16</v>
      </c>
      <c r="AD3509" s="78">
        <v>46356</v>
      </c>
      <c r="AE3509" s="76">
        <v>1055</v>
      </c>
      <c r="AF3509" s="76"/>
      <c r="AO3509" s="76"/>
      <c r="AP3509" s="76"/>
      <c r="AQ3509" s="76"/>
      <c r="AR3509" s="76"/>
      <c r="AS3509" s="76"/>
      <c r="AT3509" s="76"/>
      <c r="AU3509" s="76"/>
      <c r="AV3509" s="76"/>
      <c r="BA3509" s="76"/>
      <c r="BB3509" s="76"/>
      <c r="CS3509" s="58">
        <f>+AL3509+AT3509</f>
        <v>0</v>
      </c>
      <c r="CT3509" s="76">
        <f>+BA3509+BG3509+BM3509+BS3509+BY3509+CE3509+CK3509+CQ3509</f>
        <v>0</v>
      </c>
      <c r="CU3509" s="76">
        <f>+CS3509-CT3509</f>
        <v>0</v>
      </c>
      <c r="CV3509" s="81">
        <f>+AE3509-AL3509-AT3509</f>
        <v>1055</v>
      </c>
    </row>
    <row r="3510" spans="1:100" s="70" customFormat="1">
      <c r="A3510" s="70" t="s">
        <v>992</v>
      </c>
      <c r="B3510" s="71">
        <v>2</v>
      </c>
      <c r="C3510" s="72" t="s">
        <v>402</v>
      </c>
      <c r="D3510" s="72" t="s">
        <v>403</v>
      </c>
      <c r="E3510" s="71"/>
      <c r="F3510" s="71"/>
      <c r="G3510" s="71" t="s">
        <v>253</v>
      </c>
      <c r="H3510" s="71">
        <v>2</v>
      </c>
      <c r="I3510" s="73">
        <v>120.89</v>
      </c>
      <c r="J3510" s="73">
        <v>54029</v>
      </c>
      <c r="K3510" s="72">
        <v>0</v>
      </c>
      <c r="L3510" s="72" t="s">
        <v>41</v>
      </c>
      <c r="M3510" s="92" t="s">
        <v>14</v>
      </c>
      <c r="N3510" s="70">
        <v>43115531</v>
      </c>
      <c r="O3510" s="70" t="s">
        <v>993</v>
      </c>
      <c r="Q3510" s="89"/>
      <c r="S3510" s="70" t="s">
        <v>465</v>
      </c>
      <c r="T3510" s="88" t="s">
        <v>253</v>
      </c>
      <c r="U3510" s="88">
        <v>2</v>
      </c>
      <c r="V3510" s="87">
        <v>120.89</v>
      </c>
      <c r="W3510" s="87" t="s">
        <v>1017</v>
      </c>
      <c r="X3510" s="78">
        <v>45851</v>
      </c>
      <c r="Y3510" s="78">
        <v>45851</v>
      </c>
      <c r="Z3510" s="69" t="s">
        <v>1080</v>
      </c>
      <c r="AA3510" s="319">
        <v>50000</v>
      </c>
      <c r="AB3510" s="70">
        <v>36</v>
      </c>
      <c r="AC3510" s="70">
        <v>17</v>
      </c>
      <c r="AD3510" s="78">
        <v>46386</v>
      </c>
      <c r="AE3510" s="76">
        <v>1055</v>
      </c>
      <c r="AF3510" s="76"/>
      <c r="AO3510" s="76"/>
      <c r="AP3510" s="76"/>
      <c r="AQ3510" s="76"/>
      <c r="AR3510" s="76"/>
      <c r="AS3510" s="76"/>
      <c r="AT3510" s="76"/>
      <c r="AU3510" s="76"/>
      <c r="AV3510" s="76"/>
      <c r="BA3510" s="76"/>
      <c r="BB3510" s="76"/>
      <c r="CS3510" s="58">
        <f>+AL3510+AT3510</f>
        <v>0</v>
      </c>
      <c r="CT3510" s="76">
        <f>+BA3510+BG3510+BM3510+BS3510+BY3510+CE3510+CK3510+CQ3510</f>
        <v>0</v>
      </c>
      <c r="CU3510" s="76">
        <f>+CS3510-CT3510</f>
        <v>0</v>
      </c>
      <c r="CV3510" s="81">
        <f>+AE3510-AL3510-AT3510</f>
        <v>1055</v>
      </c>
    </row>
    <row r="3511" spans="1:100" s="70" customFormat="1">
      <c r="A3511" s="70" t="s">
        <v>992</v>
      </c>
      <c r="B3511" s="71">
        <v>2</v>
      </c>
      <c r="C3511" s="72" t="s">
        <v>402</v>
      </c>
      <c r="D3511" s="72" t="s">
        <v>403</v>
      </c>
      <c r="E3511" s="71"/>
      <c r="F3511" s="71"/>
      <c r="G3511" s="71" t="s">
        <v>253</v>
      </c>
      <c r="H3511" s="71">
        <v>2</v>
      </c>
      <c r="I3511" s="73">
        <v>120.89</v>
      </c>
      <c r="J3511" s="73">
        <v>54029</v>
      </c>
      <c r="K3511" s="72">
        <v>0</v>
      </c>
      <c r="L3511" s="72" t="s">
        <v>41</v>
      </c>
      <c r="M3511" s="92" t="s">
        <v>14</v>
      </c>
      <c r="N3511" s="70">
        <v>43115531</v>
      </c>
      <c r="O3511" s="70" t="s">
        <v>993</v>
      </c>
      <c r="Q3511" s="89"/>
      <c r="S3511" s="70" t="s">
        <v>465</v>
      </c>
      <c r="T3511" s="88" t="s">
        <v>253</v>
      </c>
      <c r="U3511" s="88">
        <v>2</v>
      </c>
      <c r="V3511" s="87">
        <v>120.89</v>
      </c>
      <c r="W3511" s="87" t="s">
        <v>1017</v>
      </c>
      <c r="X3511" s="78">
        <v>45851</v>
      </c>
      <c r="Y3511" s="78">
        <v>45851</v>
      </c>
      <c r="Z3511" s="69" t="s">
        <v>1080</v>
      </c>
      <c r="AA3511" s="319">
        <v>50000</v>
      </c>
      <c r="AB3511" s="70">
        <v>36</v>
      </c>
      <c r="AC3511" s="70">
        <v>18</v>
      </c>
      <c r="AD3511" s="78">
        <v>46417</v>
      </c>
      <c r="AE3511" s="76">
        <v>1055</v>
      </c>
      <c r="AF3511" s="76"/>
      <c r="AO3511" s="76"/>
      <c r="AP3511" s="76"/>
      <c r="AQ3511" s="76"/>
      <c r="AR3511" s="76"/>
      <c r="AS3511" s="76"/>
      <c r="AT3511" s="76"/>
      <c r="AU3511" s="76"/>
      <c r="AV3511" s="76"/>
      <c r="BA3511" s="76"/>
      <c r="BB3511" s="76"/>
      <c r="CS3511" s="58">
        <f>+AL3511+AT3511</f>
        <v>0</v>
      </c>
      <c r="CT3511" s="76">
        <f>+BA3511+BG3511+BM3511+BS3511+BY3511+CE3511+CK3511+CQ3511</f>
        <v>0</v>
      </c>
      <c r="CU3511" s="76">
        <f>+CS3511-CT3511</f>
        <v>0</v>
      </c>
      <c r="CV3511" s="81">
        <f>+AE3511-AL3511-AT3511</f>
        <v>1055</v>
      </c>
    </row>
    <row r="3512" spans="1:100" s="70" customFormat="1">
      <c r="A3512" s="70" t="s">
        <v>992</v>
      </c>
      <c r="B3512" s="71">
        <v>2</v>
      </c>
      <c r="C3512" s="72" t="s">
        <v>402</v>
      </c>
      <c r="D3512" s="72" t="s">
        <v>403</v>
      </c>
      <c r="E3512" s="71"/>
      <c r="F3512" s="71"/>
      <c r="G3512" s="71" t="s">
        <v>253</v>
      </c>
      <c r="H3512" s="71">
        <v>2</v>
      </c>
      <c r="I3512" s="73">
        <v>120.89</v>
      </c>
      <c r="J3512" s="73">
        <v>54029</v>
      </c>
      <c r="K3512" s="72">
        <v>0</v>
      </c>
      <c r="L3512" s="72" t="s">
        <v>41</v>
      </c>
      <c r="M3512" s="92" t="s">
        <v>14</v>
      </c>
      <c r="N3512" s="70">
        <v>43115531</v>
      </c>
      <c r="O3512" s="70" t="s">
        <v>993</v>
      </c>
      <c r="Q3512" s="89"/>
      <c r="S3512" s="70" t="s">
        <v>465</v>
      </c>
      <c r="T3512" s="88" t="s">
        <v>253</v>
      </c>
      <c r="U3512" s="88">
        <v>2</v>
      </c>
      <c r="V3512" s="87">
        <v>120.89</v>
      </c>
      <c r="W3512" s="87" t="s">
        <v>1017</v>
      </c>
      <c r="X3512" s="78">
        <v>45851</v>
      </c>
      <c r="Y3512" s="78">
        <v>45851</v>
      </c>
      <c r="Z3512" s="69" t="s">
        <v>1080</v>
      </c>
      <c r="AA3512" s="319">
        <v>50000</v>
      </c>
      <c r="AB3512" s="70">
        <v>36</v>
      </c>
      <c r="AC3512" s="70">
        <v>19</v>
      </c>
      <c r="AD3512" s="78">
        <v>46446</v>
      </c>
      <c r="AE3512" s="76">
        <v>1055</v>
      </c>
      <c r="AF3512" s="76"/>
      <c r="AO3512" s="76"/>
      <c r="AP3512" s="76"/>
      <c r="AQ3512" s="76"/>
      <c r="AR3512" s="76"/>
      <c r="AS3512" s="76"/>
      <c r="AT3512" s="76"/>
      <c r="AU3512" s="76"/>
      <c r="AV3512" s="76"/>
      <c r="BA3512" s="76"/>
      <c r="BB3512" s="76"/>
      <c r="CS3512" s="58">
        <f>+AL3512+AT3512</f>
        <v>0</v>
      </c>
      <c r="CT3512" s="76">
        <f>+BA3512+BG3512+BM3512+BS3512+BY3512+CE3512+CK3512+CQ3512</f>
        <v>0</v>
      </c>
      <c r="CU3512" s="76">
        <f>+CS3512-CT3512</f>
        <v>0</v>
      </c>
      <c r="CV3512" s="81">
        <f>+AE3512-AL3512-AT3512</f>
        <v>1055</v>
      </c>
    </row>
    <row r="3513" spans="1:100" s="70" customFormat="1">
      <c r="A3513" s="70" t="s">
        <v>992</v>
      </c>
      <c r="B3513" s="71">
        <v>2</v>
      </c>
      <c r="C3513" s="72" t="s">
        <v>402</v>
      </c>
      <c r="D3513" s="72" t="s">
        <v>403</v>
      </c>
      <c r="E3513" s="71"/>
      <c r="F3513" s="71"/>
      <c r="G3513" s="71" t="s">
        <v>253</v>
      </c>
      <c r="H3513" s="71">
        <v>2</v>
      </c>
      <c r="I3513" s="73">
        <v>120.89</v>
      </c>
      <c r="J3513" s="73">
        <v>54029</v>
      </c>
      <c r="K3513" s="72">
        <v>0</v>
      </c>
      <c r="L3513" s="72" t="s">
        <v>41</v>
      </c>
      <c r="M3513" s="92" t="s">
        <v>14</v>
      </c>
      <c r="N3513" s="70">
        <v>43115531</v>
      </c>
      <c r="O3513" s="70" t="s">
        <v>993</v>
      </c>
      <c r="Q3513" s="89"/>
      <c r="S3513" s="70" t="s">
        <v>465</v>
      </c>
      <c r="T3513" s="88" t="s">
        <v>253</v>
      </c>
      <c r="U3513" s="88">
        <v>2</v>
      </c>
      <c r="V3513" s="87">
        <v>120.89</v>
      </c>
      <c r="W3513" s="87" t="s">
        <v>1017</v>
      </c>
      <c r="X3513" s="78">
        <v>45851</v>
      </c>
      <c r="Y3513" s="78">
        <v>45851</v>
      </c>
      <c r="Z3513" s="69" t="s">
        <v>1080</v>
      </c>
      <c r="AA3513" s="319">
        <v>50000</v>
      </c>
      <c r="AB3513" s="70">
        <v>36</v>
      </c>
      <c r="AC3513" s="70">
        <v>20</v>
      </c>
      <c r="AD3513" s="78">
        <v>46476</v>
      </c>
      <c r="AE3513" s="76">
        <v>1055</v>
      </c>
      <c r="AF3513" s="76"/>
      <c r="AO3513" s="76"/>
      <c r="AP3513" s="76"/>
      <c r="AQ3513" s="76"/>
      <c r="AR3513" s="76"/>
      <c r="AS3513" s="76"/>
      <c r="AT3513" s="76"/>
      <c r="AU3513" s="76"/>
      <c r="AV3513" s="76"/>
      <c r="BA3513" s="76"/>
      <c r="BB3513" s="76"/>
      <c r="CS3513" s="58">
        <f>+AL3513+AT3513</f>
        <v>0</v>
      </c>
      <c r="CT3513" s="76">
        <f>+BA3513+BG3513+BM3513+BS3513+BY3513+CE3513+CK3513+CQ3513</f>
        <v>0</v>
      </c>
      <c r="CU3513" s="76">
        <f>+CS3513-CT3513</f>
        <v>0</v>
      </c>
      <c r="CV3513" s="81">
        <f>+AE3513-AL3513-AT3513</f>
        <v>1055</v>
      </c>
    </row>
    <row r="3514" spans="1:100" s="70" customFormat="1">
      <c r="A3514" s="70" t="s">
        <v>992</v>
      </c>
      <c r="B3514" s="71">
        <v>2</v>
      </c>
      <c r="C3514" s="72" t="s">
        <v>402</v>
      </c>
      <c r="D3514" s="72" t="s">
        <v>403</v>
      </c>
      <c r="E3514" s="71"/>
      <c r="F3514" s="71"/>
      <c r="G3514" s="71" t="s">
        <v>253</v>
      </c>
      <c r="H3514" s="71">
        <v>2</v>
      </c>
      <c r="I3514" s="73">
        <v>120.89</v>
      </c>
      <c r="J3514" s="73">
        <v>54029</v>
      </c>
      <c r="K3514" s="72">
        <v>0</v>
      </c>
      <c r="L3514" s="72" t="s">
        <v>41</v>
      </c>
      <c r="M3514" s="92" t="s">
        <v>14</v>
      </c>
      <c r="N3514" s="70">
        <v>43115531</v>
      </c>
      <c r="O3514" s="70" t="s">
        <v>993</v>
      </c>
      <c r="Q3514" s="89"/>
      <c r="S3514" s="70" t="s">
        <v>465</v>
      </c>
      <c r="T3514" s="88" t="s">
        <v>253</v>
      </c>
      <c r="U3514" s="88">
        <v>2</v>
      </c>
      <c r="V3514" s="87">
        <v>120.89</v>
      </c>
      <c r="W3514" s="87" t="s">
        <v>1017</v>
      </c>
      <c r="X3514" s="78">
        <v>45851</v>
      </c>
      <c r="Y3514" s="78">
        <v>45851</v>
      </c>
      <c r="Z3514" s="69" t="s">
        <v>1080</v>
      </c>
      <c r="AA3514" s="319">
        <v>50000</v>
      </c>
      <c r="AB3514" s="70">
        <v>36</v>
      </c>
      <c r="AC3514" s="70">
        <v>21</v>
      </c>
      <c r="AD3514" s="78">
        <v>46507</v>
      </c>
      <c r="AE3514" s="76">
        <v>1055</v>
      </c>
      <c r="AF3514" s="76"/>
      <c r="AO3514" s="76"/>
      <c r="AP3514" s="76"/>
      <c r="AQ3514" s="76"/>
      <c r="AR3514" s="76"/>
      <c r="AS3514" s="76"/>
      <c r="AT3514" s="76"/>
      <c r="AU3514" s="76"/>
      <c r="AV3514" s="76"/>
      <c r="BA3514" s="76"/>
      <c r="BB3514" s="76"/>
      <c r="CS3514" s="58">
        <f>+AL3514+AT3514</f>
        <v>0</v>
      </c>
      <c r="CT3514" s="76">
        <f>+BA3514+BG3514+BM3514+BS3514+BY3514+CE3514+CK3514+CQ3514</f>
        <v>0</v>
      </c>
      <c r="CU3514" s="76">
        <f>+CS3514-CT3514</f>
        <v>0</v>
      </c>
      <c r="CV3514" s="81">
        <f>+AE3514-AL3514-AT3514</f>
        <v>1055</v>
      </c>
    </row>
    <row r="3515" spans="1:100" s="70" customFormat="1">
      <c r="A3515" s="70" t="s">
        <v>992</v>
      </c>
      <c r="B3515" s="71">
        <v>2</v>
      </c>
      <c r="C3515" s="72" t="s">
        <v>402</v>
      </c>
      <c r="D3515" s="72" t="s">
        <v>403</v>
      </c>
      <c r="E3515" s="71"/>
      <c r="F3515" s="71"/>
      <c r="G3515" s="71" t="s">
        <v>253</v>
      </c>
      <c r="H3515" s="71">
        <v>2</v>
      </c>
      <c r="I3515" s="73">
        <v>120.89</v>
      </c>
      <c r="J3515" s="73">
        <v>54029</v>
      </c>
      <c r="K3515" s="72">
        <v>0</v>
      </c>
      <c r="L3515" s="72" t="s">
        <v>41</v>
      </c>
      <c r="M3515" s="92" t="s">
        <v>14</v>
      </c>
      <c r="N3515" s="70">
        <v>43115531</v>
      </c>
      <c r="O3515" s="70" t="s">
        <v>993</v>
      </c>
      <c r="Q3515" s="89"/>
      <c r="S3515" s="70" t="s">
        <v>465</v>
      </c>
      <c r="T3515" s="88" t="s">
        <v>253</v>
      </c>
      <c r="U3515" s="88">
        <v>2</v>
      </c>
      <c r="V3515" s="87">
        <v>120.89</v>
      </c>
      <c r="W3515" s="87" t="s">
        <v>1017</v>
      </c>
      <c r="X3515" s="78">
        <v>45851</v>
      </c>
      <c r="Y3515" s="78">
        <v>45851</v>
      </c>
      <c r="Z3515" s="69" t="s">
        <v>1080</v>
      </c>
      <c r="AA3515" s="319">
        <v>50000</v>
      </c>
      <c r="AB3515" s="70">
        <v>36</v>
      </c>
      <c r="AC3515" s="70">
        <v>22</v>
      </c>
      <c r="AD3515" s="78">
        <v>46537</v>
      </c>
      <c r="AE3515" s="76">
        <v>1055</v>
      </c>
      <c r="AF3515" s="76"/>
      <c r="AO3515" s="76"/>
      <c r="AP3515" s="76"/>
      <c r="AQ3515" s="76"/>
      <c r="AR3515" s="76"/>
      <c r="AS3515" s="76"/>
      <c r="AT3515" s="76"/>
      <c r="AU3515" s="76"/>
      <c r="AV3515" s="76"/>
      <c r="BA3515" s="76"/>
      <c r="BB3515" s="76"/>
      <c r="CS3515" s="58">
        <f>+AL3515+AT3515</f>
        <v>0</v>
      </c>
      <c r="CT3515" s="76">
        <f>+BA3515+BG3515+BM3515+BS3515+BY3515+CE3515+CK3515+CQ3515</f>
        <v>0</v>
      </c>
      <c r="CU3515" s="76">
        <f>+CS3515-CT3515</f>
        <v>0</v>
      </c>
      <c r="CV3515" s="81">
        <f>+AE3515-AL3515-AT3515</f>
        <v>1055</v>
      </c>
    </row>
    <row r="3516" spans="1:100" s="70" customFormat="1">
      <c r="A3516" s="70" t="s">
        <v>992</v>
      </c>
      <c r="B3516" s="71">
        <v>2</v>
      </c>
      <c r="C3516" s="72" t="s">
        <v>402</v>
      </c>
      <c r="D3516" s="72" t="s">
        <v>403</v>
      </c>
      <c r="E3516" s="71"/>
      <c r="F3516" s="71"/>
      <c r="G3516" s="71" t="s">
        <v>253</v>
      </c>
      <c r="H3516" s="71">
        <v>2</v>
      </c>
      <c r="I3516" s="73">
        <v>120.89</v>
      </c>
      <c r="J3516" s="73">
        <v>54029</v>
      </c>
      <c r="K3516" s="72">
        <v>0</v>
      </c>
      <c r="L3516" s="72" t="s">
        <v>41</v>
      </c>
      <c r="M3516" s="92" t="s">
        <v>14</v>
      </c>
      <c r="N3516" s="70">
        <v>43115531</v>
      </c>
      <c r="O3516" s="70" t="s">
        <v>993</v>
      </c>
      <c r="Q3516" s="89"/>
      <c r="S3516" s="70" t="s">
        <v>465</v>
      </c>
      <c r="T3516" s="88" t="s">
        <v>253</v>
      </c>
      <c r="U3516" s="88">
        <v>2</v>
      </c>
      <c r="V3516" s="87">
        <v>120.89</v>
      </c>
      <c r="W3516" s="87" t="s">
        <v>1017</v>
      </c>
      <c r="X3516" s="78">
        <v>45851</v>
      </c>
      <c r="Y3516" s="78">
        <v>45851</v>
      </c>
      <c r="Z3516" s="69" t="s">
        <v>1080</v>
      </c>
      <c r="AA3516" s="319">
        <v>50000</v>
      </c>
      <c r="AB3516" s="70">
        <v>36</v>
      </c>
      <c r="AC3516" s="70">
        <v>23</v>
      </c>
      <c r="AD3516" s="78">
        <v>46568</v>
      </c>
      <c r="AE3516" s="76">
        <v>1055</v>
      </c>
      <c r="AF3516" s="76"/>
      <c r="AO3516" s="76"/>
      <c r="AP3516" s="76"/>
      <c r="AQ3516" s="76"/>
      <c r="AR3516" s="76"/>
      <c r="AS3516" s="76"/>
      <c r="AT3516" s="76"/>
      <c r="AU3516" s="76"/>
      <c r="AV3516" s="76"/>
      <c r="BA3516" s="76"/>
      <c r="BB3516" s="76"/>
      <c r="CS3516" s="58">
        <f>+AL3516+AT3516</f>
        <v>0</v>
      </c>
      <c r="CT3516" s="76">
        <f>+BA3516+BG3516+BM3516+BS3516+BY3516+CE3516+CK3516+CQ3516</f>
        <v>0</v>
      </c>
      <c r="CU3516" s="76">
        <f>+CS3516-CT3516</f>
        <v>0</v>
      </c>
      <c r="CV3516" s="81">
        <f>+AE3516-AL3516-AT3516</f>
        <v>1055</v>
      </c>
    </row>
    <row r="3517" spans="1:100" s="70" customFormat="1">
      <c r="A3517" s="70" t="s">
        <v>992</v>
      </c>
      <c r="B3517" s="71">
        <v>2</v>
      </c>
      <c r="C3517" s="72" t="s">
        <v>402</v>
      </c>
      <c r="D3517" s="72" t="s">
        <v>403</v>
      </c>
      <c r="E3517" s="71"/>
      <c r="F3517" s="71"/>
      <c r="G3517" s="71" t="s">
        <v>253</v>
      </c>
      <c r="H3517" s="71">
        <v>2</v>
      </c>
      <c r="I3517" s="73">
        <v>120.89</v>
      </c>
      <c r="J3517" s="73">
        <v>54029</v>
      </c>
      <c r="K3517" s="72">
        <v>0</v>
      </c>
      <c r="L3517" s="72" t="s">
        <v>41</v>
      </c>
      <c r="M3517" s="92" t="s">
        <v>14</v>
      </c>
      <c r="N3517" s="70">
        <v>43115531</v>
      </c>
      <c r="O3517" s="70" t="s">
        <v>993</v>
      </c>
      <c r="Q3517" s="89"/>
      <c r="S3517" s="70" t="s">
        <v>465</v>
      </c>
      <c r="T3517" s="88" t="s">
        <v>253</v>
      </c>
      <c r="U3517" s="88">
        <v>2</v>
      </c>
      <c r="V3517" s="87">
        <v>120.89</v>
      </c>
      <c r="W3517" s="87" t="s">
        <v>1017</v>
      </c>
      <c r="X3517" s="78">
        <v>45851</v>
      </c>
      <c r="Y3517" s="78">
        <v>45851</v>
      </c>
      <c r="Z3517" s="69" t="s">
        <v>1080</v>
      </c>
      <c r="AA3517" s="319">
        <v>50000</v>
      </c>
      <c r="AB3517" s="70">
        <v>36</v>
      </c>
      <c r="AC3517" s="70">
        <v>24</v>
      </c>
      <c r="AD3517" s="78">
        <v>46598</v>
      </c>
      <c r="AE3517" s="76">
        <v>1055</v>
      </c>
      <c r="AF3517" s="76"/>
      <c r="AO3517" s="76"/>
      <c r="AP3517" s="76"/>
      <c r="AQ3517" s="76"/>
      <c r="AR3517" s="76"/>
      <c r="AS3517" s="76"/>
      <c r="AT3517" s="76"/>
      <c r="AU3517" s="76"/>
      <c r="AV3517" s="76"/>
      <c r="BA3517" s="76"/>
      <c r="BB3517" s="76"/>
      <c r="CS3517" s="58">
        <f>+AL3517+AT3517</f>
        <v>0</v>
      </c>
      <c r="CT3517" s="76">
        <f>+BA3517+BG3517+BM3517+BS3517+BY3517+CE3517+CK3517+CQ3517</f>
        <v>0</v>
      </c>
      <c r="CU3517" s="76">
        <f>+CS3517-CT3517</f>
        <v>0</v>
      </c>
      <c r="CV3517" s="81">
        <f>+AE3517-AL3517-AT3517</f>
        <v>1055</v>
      </c>
    </row>
    <row r="3518" spans="1:100" s="70" customFormat="1">
      <c r="A3518" s="70" t="s">
        <v>992</v>
      </c>
      <c r="B3518" s="71">
        <v>2</v>
      </c>
      <c r="C3518" s="72" t="s">
        <v>402</v>
      </c>
      <c r="D3518" s="72" t="s">
        <v>403</v>
      </c>
      <c r="E3518" s="71"/>
      <c r="F3518" s="71"/>
      <c r="G3518" s="71" t="s">
        <v>253</v>
      </c>
      <c r="H3518" s="71">
        <v>2</v>
      </c>
      <c r="I3518" s="73">
        <v>120.89</v>
      </c>
      <c r="J3518" s="73">
        <v>54029</v>
      </c>
      <c r="K3518" s="72">
        <v>0</v>
      </c>
      <c r="L3518" s="72" t="s">
        <v>41</v>
      </c>
      <c r="M3518" s="92" t="s">
        <v>14</v>
      </c>
      <c r="N3518" s="70">
        <v>43115531</v>
      </c>
      <c r="O3518" s="70" t="s">
        <v>993</v>
      </c>
      <c r="Q3518" s="89"/>
      <c r="S3518" s="70" t="s">
        <v>465</v>
      </c>
      <c r="T3518" s="88" t="s">
        <v>253</v>
      </c>
      <c r="U3518" s="88">
        <v>2</v>
      </c>
      <c r="V3518" s="87">
        <v>120.89</v>
      </c>
      <c r="W3518" s="87" t="s">
        <v>1017</v>
      </c>
      <c r="X3518" s="78">
        <v>45851</v>
      </c>
      <c r="Y3518" s="78">
        <v>45851</v>
      </c>
      <c r="Z3518" s="69" t="s">
        <v>1080</v>
      </c>
      <c r="AA3518" s="319">
        <v>50000</v>
      </c>
      <c r="AB3518" s="70">
        <v>36</v>
      </c>
      <c r="AC3518" s="70">
        <v>25</v>
      </c>
      <c r="AD3518" s="78">
        <v>46629</v>
      </c>
      <c r="AE3518" s="76">
        <v>1055</v>
      </c>
      <c r="AF3518" s="76"/>
      <c r="AO3518" s="76"/>
      <c r="AP3518" s="76"/>
      <c r="AQ3518" s="76"/>
      <c r="AR3518" s="76"/>
      <c r="AS3518" s="76"/>
      <c r="AT3518" s="76"/>
      <c r="AU3518" s="76"/>
      <c r="AV3518" s="76"/>
      <c r="BA3518" s="76"/>
      <c r="BB3518" s="76"/>
      <c r="CS3518" s="58">
        <f>+AL3518+AT3518</f>
        <v>0</v>
      </c>
      <c r="CT3518" s="76">
        <f>+BA3518+BG3518+BM3518+BS3518+BY3518+CE3518+CK3518+CQ3518</f>
        <v>0</v>
      </c>
      <c r="CU3518" s="76">
        <f>+CS3518-CT3518</f>
        <v>0</v>
      </c>
      <c r="CV3518" s="81">
        <f>+AE3518-AL3518-AT3518</f>
        <v>1055</v>
      </c>
    </row>
    <row r="3519" spans="1:100" s="70" customFormat="1">
      <c r="A3519" s="70" t="s">
        <v>992</v>
      </c>
      <c r="B3519" s="71">
        <v>2</v>
      </c>
      <c r="C3519" s="72" t="s">
        <v>402</v>
      </c>
      <c r="D3519" s="72" t="s">
        <v>403</v>
      </c>
      <c r="E3519" s="71"/>
      <c r="F3519" s="71"/>
      <c r="G3519" s="71" t="s">
        <v>253</v>
      </c>
      <c r="H3519" s="71">
        <v>2</v>
      </c>
      <c r="I3519" s="73">
        <v>120.89</v>
      </c>
      <c r="J3519" s="73">
        <v>54029</v>
      </c>
      <c r="K3519" s="72">
        <v>0</v>
      </c>
      <c r="L3519" s="72" t="s">
        <v>41</v>
      </c>
      <c r="M3519" s="92" t="s">
        <v>14</v>
      </c>
      <c r="N3519" s="70">
        <v>43115531</v>
      </c>
      <c r="O3519" s="70" t="s">
        <v>993</v>
      </c>
      <c r="Q3519" s="89"/>
      <c r="S3519" s="70" t="s">
        <v>465</v>
      </c>
      <c r="T3519" s="88" t="s">
        <v>253</v>
      </c>
      <c r="U3519" s="88">
        <v>2</v>
      </c>
      <c r="V3519" s="87">
        <v>120.89</v>
      </c>
      <c r="W3519" s="87" t="s">
        <v>1017</v>
      </c>
      <c r="X3519" s="78">
        <v>45851</v>
      </c>
      <c r="Y3519" s="78">
        <v>45851</v>
      </c>
      <c r="Z3519" s="69" t="s">
        <v>1080</v>
      </c>
      <c r="AA3519" s="319">
        <v>50000</v>
      </c>
      <c r="AB3519" s="70">
        <v>36</v>
      </c>
      <c r="AC3519" s="70">
        <v>26</v>
      </c>
      <c r="AD3519" s="78">
        <v>46660</v>
      </c>
      <c r="AE3519" s="76">
        <v>1055</v>
      </c>
      <c r="AF3519" s="76"/>
      <c r="AO3519" s="76"/>
      <c r="AP3519" s="76"/>
      <c r="AQ3519" s="76"/>
      <c r="AR3519" s="76"/>
      <c r="AS3519" s="76"/>
      <c r="AT3519" s="76"/>
      <c r="AU3519" s="76"/>
      <c r="AV3519" s="76"/>
      <c r="BA3519" s="76"/>
      <c r="BB3519" s="76"/>
      <c r="CS3519" s="58">
        <f>+AL3519+AT3519</f>
        <v>0</v>
      </c>
      <c r="CT3519" s="76">
        <f>+BA3519+BG3519+BM3519+BS3519+BY3519+CE3519+CK3519+CQ3519</f>
        <v>0</v>
      </c>
      <c r="CU3519" s="76">
        <f>+CS3519-CT3519</f>
        <v>0</v>
      </c>
      <c r="CV3519" s="81">
        <f>+AE3519-AL3519-AT3519</f>
        <v>1055</v>
      </c>
    </row>
    <row r="3520" spans="1:100" s="70" customFormat="1">
      <c r="A3520" s="70" t="s">
        <v>992</v>
      </c>
      <c r="B3520" s="71">
        <v>2</v>
      </c>
      <c r="C3520" s="72" t="s">
        <v>402</v>
      </c>
      <c r="D3520" s="72" t="s">
        <v>403</v>
      </c>
      <c r="E3520" s="71"/>
      <c r="F3520" s="71"/>
      <c r="G3520" s="71" t="s">
        <v>253</v>
      </c>
      <c r="H3520" s="71">
        <v>2</v>
      </c>
      <c r="I3520" s="73">
        <v>120.89</v>
      </c>
      <c r="J3520" s="73">
        <v>54029</v>
      </c>
      <c r="K3520" s="72">
        <v>0</v>
      </c>
      <c r="L3520" s="72" t="s">
        <v>41</v>
      </c>
      <c r="M3520" s="92" t="s">
        <v>14</v>
      </c>
      <c r="N3520" s="70">
        <v>43115531</v>
      </c>
      <c r="O3520" s="70" t="s">
        <v>993</v>
      </c>
      <c r="Q3520" s="89"/>
      <c r="S3520" s="70" t="s">
        <v>465</v>
      </c>
      <c r="T3520" s="88" t="s">
        <v>253</v>
      </c>
      <c r="U3520" s="88">
        <v>2</v>
      </c>
      <c r="V3520" s="87">
        <v>120.89</v>
      </c>
      <c r="W3520" s="87" t="s">
        <v>1017</v>
      </c>
      <c r="X3520" s="78">
        <v>45851</v>
      </c>
      <c r="Y3520" s="78">
        <v>45851</v>
      </c>
      <c r="Z3520" s="69" t="s">
        <v>1080</v>
      </c>
      <c r="AA3520" s="319">
        <v>50000</v>
      </c>
      <c r="AB3520" s="70">
        <v>36</v>
      </c>
      <c r="AC3520" s="70">
        <v>27</v>
      </c>
      <c r="AD3520" s="78">
        <v>46690</v>
      </c>
      <c r="AE3520" s="76">
        <v>1055</v>
      </c>
      <c r="AF3520" s="76"/>
      <c r="AO3520" s="76"/>
      <c r="AP3520" s="76"/>
      <c r="AQ3520" s="76"/>
      <c r="AR3520" s="76"/>
      <c r="AS3520" s="76"/>
      <c r="AT3520" s="76"/>
      <c r="AU3520" s="76"/>
      <c r="AV3520" s="76"/>
      <c r="BA3520" s="76"/>
      <c r="BB3520" s="76"/>
      <c r="CS3520" s="58">
        <f>+AL3520+AT3520</f>
        <v>0</v>
      </c>
      <c r="CT3520" s="76">
        <f>+BA3520+BG3520+BM3520+BS3520+BY3520+CE3520+CK3520+CQ3520</f>
        <v>0</v>
      </c>
      <c r="CU3520" s="76">
        <f>+CS3520-CT3520</f>
        <v>0</v>
      </c>
      <c r="CV3520" s="81">
        <f>+AE3520-AL3520-AT3520</f>
        <v>1055</v>
      </c>
    </row>
    <row r="3521" spans="1:100" s="70" customFormat="1">
      <c r="A3521" s="70" t="s">
        <v>992</v>
      </c>
      <c r="B3521" s="71">
        <v>2</v>
      </c>
      <c r="C3521" s="72" t="s">
        <v>402</v>
      </c>
      <c r="D3521" s="72" t="s">
        <v>403</v>
      </c>
      <c r="E3521" s="71"/>
      <c r="F3521" s="71"/>
      <c r="G3521" s="71" t="s">
        <v>253</v>
      </c>
      <c r="H3521" s="71">
        <v>2</v>
      </c>
      <c r="I3521" s="73">
        <v>120.89</v>
      </c>
      <c r="J3521" s="73">
        <v>54029</v>
      </c>
      <c r="K3521" s="72">
        <v>0</v>
      </c>
      <c r="L3521" s="72" t="s">
        <v>41</v>
      </c>
      <c r="M3521" s="92" t="s">
        <v>14</v>
      </c>
      <c r="N3521" s="70">
        <v>43115531</v>
      </c>
      <c r="O3521" s="70" t="s">
        <v>993</v>
      </c>
      <c r="Q3521" s="89"/>
      <c r="S3521" s="70" t="s">
        <v>465</v>
      </c>
      <c r="T3521" s="88" t="s">
        <v>253</v>
      </c>
      <c r="U3521" s="88">
        <v>2</v>
      </c>
      <c r="V3521" s="87">
        <v>120.89</v>
      </c>
      <c r="W3521" s="87" t="s">
        <v>1017</v>
      </c>
      <c r="X3521" s="78">
        <v>45851</v>
      </c>
      <c r="Y3521" s="78">
        <v>45851</v>
      </c>
      <c r="Z3521" s="69" t="s">
        <v>1080</v>
      </c>
      <c r="AA3521" s="319">
        <v>50000</v>
      </c>
      <c r="AB3521" s="70">
        <v>36</v>
      </c>
      <c r="AC3521" s="70">
        <v>28</v>
      </c>
      <c r="AD3521" s="78">
        <v>46721</v>
      </c>
      <c r="AE3521" s="76">
        <v>1055</v>
      </c>
      <c r="AF3521" s="76"/>
      <c r="AO3521" s="76"/>
      <c r="AP3521" s="76"/>
      <c r="AQ3521" s="76"/>
      <c r="AR3521" s="76"/>
      <c r="AS3521" s="76"/>
      <c r="AT3521" s="76"/>
      <c r="AU3521" s="76"/>
      <c r="AV3521" s="76"/>
      <c r="BA3521" s="76"/>
      <c r="BB3521" s="76"/>
      <c r="CS3521" s="58">
        <f>+AL3521+AT3521</f>
        <v>0</v>
      </c>
      <c r="CT3521" s="76">
        <f>+BA3521+BG3521+BM3521+BS3521+BY3521+CE3521+CK3521+CQ3521</f>
        <v>0</v>
      </c>
      <c r="CU3521" s="76">
        <f>+CS3521-CT3521</f>
        <v>0</v>
      </c>
      <c r="CV3521" s="81">
        <f>+AE3521-AL3521-AT3521</f>
        <v>1055</v>
      </c>
    </row>
    <row r="3522" spans="1:100" s="70" customFormat="1">
      <c r="A3522" s="70" t="s">
        <v>992</v>
      </c>
      <c r="B3522" s="71">
        <v>2</v>
      </c>
      <c r="C3522" s="72" t="s">
        <v>402</v>
      </c>
      <c r="D3522" s="72" t="s">
        <v>403</v>
      </c>
      <c r="E3522" s="71"/>
      <c r="F3522" s="71"/>
      <c r="G3522" s="71" t="s">
        <v>253</v>
      </c>
      <c r="H3522" s="71">
        <v>2</v>
      </c>
      <c r="I3522" s="73">
        <v>120.89</v>
      </c>
      <c r="J3522" s="73">
        <v>54029</v>
      </c>
      <c r="K3522" s="72">
        <v>0</v>
      </c>
      <c r="L3522" s="72" t="s">
        <v>41</v>
      </c>
      <c r="M3522" s="92" t="s">
        <v>14</v>
      </c>
      <c r="N3522" s="70">
        <v>43115531</v>
      </c>
      <c r="O3522" s="70" t="s">
        <v>993</v>
      </c>
      <c r="Q3522" s="89"/>
      <c r="S3522" s="70" t="s">
        <v>465</v>
      </c>
      <c r="T3522" s="88" t="s">
        <v>253</v>
      </c>
      <c r="U3522" s="88">
        <v>2</v>
      </c>
      <c r="V3522" s="87">
        <v>120.89</v>
      </c>
      <c r="W3522" s="87" t="s">
        <v>1017</v>
      </c>
      <c r="X3522" s="78">
        <v>45851</v>
      </c>
      <c r="Y3522" s="78">
        <v>45851</v>
      </c>
      <c r="Z3522" s="69" t="s">
        <v>1080</v>
      </c>
      <c r="AA3522" s="319">
        <v>50000</v>
      </c>
      <c r="AB3522" s="70">
        <v>36</v>
      </c>
      <c r="AC3522" s="70">
        <v>29</v>
      </c>
      <c r="AD3522" s="78">
        <v>46751</v>
      </c>
      <c r="AE3522" s="76">
        <v>1055</v>
      </c>
      <c r="AF3522" s="76"/>
      <c r="AO3522" s="76"/>
      <c r="AP3522" s="76"/>
      <c r="AQ3522" s="76"/>
      <c r="AR3522" s="76"/>
      <c r="AS3522" s="76"/>
      <c r="AT3522" s="76"/>
      <c r="AU3522" s="76"/>
      <c r="AV3522" s="76"/>
      <c r="BA3522" s="76"/>
      <c r="BB3522" s="76"/>
      <c r="CS3522" s="58">
        <f>+AL3522+AT3522</f>
        <v>0</v>
      </c>
      <c r="CT3522" s="76">
        <f>+BA3522+BG3522+BM3522+BS3522+BY3522+CE3522+CK3522+CQ3522</f>
        <v>0</v>
      </c>
      <c r="CU3522" s="76">
        <f>+CS3522-CT3522</f>
        <v>0</v>
      </c>
      <c r="CV3522" s="81">
        <f>+AE3522-AL3522-AT3522</f>
        <v>1055</v>
      </c>
    </row>
    <row r="3523" spans="1:100" s="70" customFormat="1">
      <c r="A3523" s="70" t="s">
        <v>992</v>
      </c>
      <c r="B3523" s="71">
        <v>2</v>
      </c>
      <c r="C3523" s="72" t="s">
        <v>402</v>
      </c>
      <c r="D3523" s="72" t="s">
        <v>403</v>
      </c>
      <c r="E3523" s="71"/>
      <c r="F3523" s="71"/>
      <c r="G3523" s="71" t="s">
        <v>253</v>
      </c>
      <c r="H3523" s="71">
        <v>2</v>
      </c>
      <c r="I3523" s="73">
        <v>120.89</v>
      </c>
      <c r="J3523" s="73">
        <v>54029</v>
      </c>
      <c r="K3523" s="72">
        <v>0</v>
      </c>
      <c r="L3523" s="72" t="s">
        <v>41</v>
      </c>
      <c r="M3523" s="92" t="s">
        <v>14</v>
      </c>
      <c r="N3523" s="70">
        <v>43115531</v>
      </c>
      <c r="O3523" s="70" t="s">
        <v>993</v>
      </c>
      <c r="Q3523" s="89"/>
      <c r="S3523" s="70" t="s">
        <v>465</v>
      </c>
      <c r="T3523" s="88" t="s">
        <v>253</v>
      </c>
      <c r="U3523" s="88">
        <v>2</v>
      </c>
      <c r="V3523" s="87">
        <v>120.89</v>
      </c>
      <c r="W3523" s="87" t="s">
        <v>1017</v>
      </c>
      <c r="X3523" s="78">
        <v>45851</v>
      </c>
      <c r="Y3523" s="78">
        <v>45851</v>
      </c>
      <c r="Z3523" s="69" t="s">
        <v>1080</v>
      </c>
      <c r="AA3523" s="319">
        <v>50000</v>
      </c>
      <c r="AB3523" s="70">
        <v>36</v>
      </c>
      <c r="AC3523" s="70">
        <v>30</v>
      </c>
      <c r="AD3523" s="78">
        <v>46782</v>
      </c>
      <c r="AE3523" s="76">
        <v>1055</v>
      </c>
      <c r="AF3523" s="76"/>
      <c r="AO3523" s="76"/>
      <c r="AP3523" s="76"/>
      <c r="AQ3523" s="76"/>
      <c r="AR3523" s="76"/>
      <c r="AS3523" s="76"/>
      <c r="AT3523" s="76"/>
      <c r="AU3523" s="76"/>
      <c r="AV3523" s="76"/>
      <c r="BA3523" s="76"/>
      <c r="BB3523" s="76"/>
      <c r="CS3523" s="58">
        <f>+AL3523+AT3523</f>
        <v>0</v>
      </c>
      <c r="CT3523" s="76">
        <f>+BA3523+BG3523+BM3523+BS3523+BY3523+CE3523+CK3523+CQ3523</f>
        <v>0</v>
      </c>
      <c r="CU3523" s="76">
        <f>+CS3523-CT3523</f>
        <v>0</v>
      </c>
      <c r="CV3523" s="81">
        <f>+AE3523-AL3523-AT3523</f>
        <v>1055</v>
      </c>
    </row>
    <row r="3524" spans="1:100" s="70" customFormat="1">
      <c r="A3524" s="70" t="s">
        <v>992</v>
      </c>
      <c r="B3524" s="71">
        <v>2</v>
      </c>
      <c r="C3524" s="72" t="s">
        <v>402</v>
      </c>
      <c r="D3524" s="72" t="s">
        <v>403</v>
      </c>
      <c r="E3524" s="71"/>
      <c r="F3524" s="71"/>
      <c r="G3524" s="71" t="s">
        <v>253</v>
      </c>
      <c r="H3524" s="71">
        <v>2</v>
      </c>
      <c r="I3524" s="73">
        <v>120.89</v>
      </c>
      <c r="J3524" s="73">
        <v>54029</v>
      </c>
      <c r="K3524" s="72">
        <v>0</v>
      </c>
      <c r="L3524" s="72" t="s">
        <v>41</v>
      </c>
      <c r="M3524" s="92" t="s">
        <v>14</v>
      </c>
      <c r="N3524" s="70">
        <v>43115531</v>
      </c>
      <c r="O3524" s="70" t="s">
        <v>993</v>
      </c>
      <c r="Q3524" s="89"/>
      <c r="S3524" s="70" t="s">
        <v>465</v>
      </c>
      <c r="T3524" s="88" t="s">
        <v>253</v>
      </c>
      <c r="U3524" s="88">
        <v>2</v>
      </c>
      <c r="V3524" s="87">
        <v>120.89</v>
      </c>
      <c r="W3524" s="87" t="s">
        <v>1017</v>
      </c>
      <c r="X3524" s="78">
        <v>45851</v>
      </c>
      <c r="Y3524" s="78">
        <v>45851</v>
      </c>
      <c r="Z3524" s="69" t="s">
        <v>1080</v>
      </c>
      <c r="AA3524" s="319">
        <v>50000</v>
      </c>
      <c r="AB3524" s="70">
        <v>36</v>
      </c>
      <c r="AC3524" s="70">
        <v>31</v>
      </c>
      <c r="AD3524" s="78">
        <v>46812</v>
      </c>
      <c r="AE3524" s="76">
        <v>1055</v>
      </c>
      <c r="AF3524" s="76"/>
      <c r="AO3524" s="76"/>
      <c r="AP3524" s="76"/>
      <c r="AQ3524" s="76"/>
      <c r="AR3524" s="76"/>
      <c r="AS3524" s="76"/>
      <c r="AT3524" s="76"/>
      <c r="AU3524" s="76"/>
      <c r="AV3524" s="76"/>
      <c r="BA3524" s="76"/>
      <c r="BB3524" s="76"/>
      <c r="CS3524" s="58">
        <f>+AL3524+AT3524</f>
        <v>0</v>
      </c>
      <c r="CT3524" s="76">
        <f>+BA3524+BG3524+BM3524+BS3524+BY3524+CE3524+CK3524+CQ3524</f>
        <v>0</v>
      </c>
      <c r="CU3524" s="76">
        <f>+CS3524-CT3524</f>
        <v>0</v>
      </c>
      <c r="CV3524" s="81">
        <f>+AE3524-AL3524-AT3524</f>
        <v>1055</v>
      </c>
    </row>
    <row r="3525" spans="1:100" s="70" customFormat="1">
      <c r="A3525" s="70" t="s">
        <v>992</v>
      </c>
      <c r="B3525" s="71">
        <v>2</v>
      </c>
      <c r="C3525" s="72" t="s">
        <v>402</v>
      </c>
      <c r="D3525" s="72" t="s">
        <v>403</v>
      </c>
      <c r="E3525" s="71"/>
      <c r="F3525" s="71"/>
      <c r="G3525" s="71" t="s">
        <v>253</v>
      </c>
      <c r="H3525" s="71">
        <v>2</v>
      </c>
      <c r="I3525" s="73">
        <v>120.89</v>
      </c>
      <c r="J3525" s="73">
        <v>54029</v>
      </c>
      <c r="K3525" s="72">
        <v>0</v>
      </c>
      <c r="L3525" s="72" t="s">
        <v>41</v>
      </c>
      <c r="M3525" s="92" t="s">
        <v>14</v>
      </c>
      <c r="N3525" s="70">
        <v>43115531</v>
      </c>
      <c r="O3525" s="70" t="s">
        <v>993</v>
      </c>
      <c r="Q3525" s="89"/>
      <c r="S3525" s="70" t="s">
        <v>465</v>
      </c>
      <c r="T3525" s="88" t="s">
        <v>253</v>
      </c>
      <c r="U3525" s="88">
        <v>2</v>
      </c>
      <c r="V3525" s="87">
        <v>120.89</v>
      </c>
      <c r="W3525" s="87" t="s">
        <v>1017</v>
      </c>
      <c r="X3525" s="78">
        <v>45851</v>
      </c>
      <c r="Y3525" s="78">
        <v>45851</v>
      </c>
      <c r="Z3525" s="69" t="s">
        <v>1080</v>
      </c>
      <c r="AA3525" s="319">
        <v>50000</v>
      </c>
      <c r="AB3525" s="70">
        <v>36</v>
      </c>
      <c r="AC3525" s="70">
        <v>32</v>
      </c>
      <c r="AD3525" s="78">
        <v>46842</v>
      </c>
      <c r="AE3525" s="76">
        <v>1055</v>
      </c>
      <c r="AF3525" s="76"/>
      <c r="AO3525" s="76"/>
      <c r="AP3525" s="76"/>
      <c r="AQ3525" s="76"/>
      <c r="AR3525" s="76"/>
      <c r="AS3525" s="76"/>
      <c r="AT3525" s="76"/>
      <c r="AU3525" s="76"/>
      <c r="AV3525" s="76"/>
      <c r="BA3525" s="76"/>
      <c r="BB3525" s="76"/>
      <c r="CS3525" s="58">
        <f>+AL3525+AT3525</f>
        <v>0</v>
      </c>
      <c r="CT3525" s="76">
        <f>+BA3525+BG3525+BM3525+BS3525+BY3525+CE3525+CK3525+CQ3525</f>
        <v>0</v>
      </c>
      <c r="CU3525" s="76">
        <f>+CS3525-CT3525</f>
        <v>0</v>
      </c>
      <c r="CV3525" s="81">
        <f>+AE3525-AL3525-AT3525</f>
        <v>1055</v>
      </c>
    </row>
    <row r="3526" spans="1:100" s="70" customFormat="1">
      <c r="A3526" s="70" t="s">
        <v>992</v>
      </c>
      <c r="B3526" s="71">
        <v>2</v>
      </c>
      <c r="C3526" s="72" t="s">
        <v>402</v>
      </c>
      <c r="D3526" s="72" t="s">
        <v>403</v>
      </c>
      <c r="E3526" s="71"/>
      <c r="F3526" s="71"/>
      <c r="G3526" s="71" t="s">
        <v>253</v>
      </c>
      <c r="H3526" s="71">
        <v>2</v>
      </c>
      <c r="I3526" s="73">
        <v>120.89</v>
      </c>
      <c r="J3526" s="73">
        <v>54029</v>
      </c>
      <c r="K3526" s="72">
        <v>0</v>
      </c>
      <c r="L3526" s="72" t="s">
        <v>41</v>
      </c>
      <c r="M3526" s="92" t="s">
        <v>14</v>
      </c>
      <c r="N3526" s="70">
        <v>43115531</v>
      </c>
      <c r="O3526" s="70" t="s">
        <v>993</v>
      </c>
      <c r="Q3526" s="89"/>
      <c r="S3526" s="70" t="s">
        <v>465</v>
      </c>
      <c r="T3526" s="88" t="s">
        <v>253</v>
      </c>
      <c r="U3526" s="88">
        <v>2</v>
      </c>
      <c r="V3526" s="87">
        <v>120.89</v>
      </c>
      <c r="W3526" s="87" t="s">
        <v>1017</v>
      </c>
      <c r="X3526" s="78">
        <v>45851</v>
      </c>
      <c r="Y3526" s="78">
        <v>45851</v>
      </c>
      <c r="Z3526" s="69" t="s">
        <v>1080</v>
      </c>
      <c r="AA3526" s="319">
        <v>50000</v>
      </c>
      <c r="AB3526" s="70">
        <v>36</v>
      </c>
      <c r="AC3526" s="70">
        <v>33</v>
      </c>
      <c r="AD3526" s="78">
        <v>46873</v>
      </c>
      <c r="AE3526" s="76">
        <v>1055</v>
      </c>
      <c r="AF3526" s="76"/>
      <c r="AO3526" s="76"/>
      <c r="AP3526" s="76"/>
      <c r="AQ3526" s="76"/>
      <c r="AR3526" s="76"/>
      <c r="AS3526" s="76"/>
      <c r="AT3526" s="76"/>
      <c r="AU3526" s="76"/>
      <c r="AV3526" s="76"/>
      <c r="BA3526" s="76"/>
      <c r="BB3526" s="76"/>
      <c r="CS3526" s="58">
        <f>+AL3526+AT3526</f>
        <v>0</v>
      </c>
      <c r="CT3526" s="76">
        <f>+BA3526+BG3526+BM3526+BS3526+BY3526+CE3526+CK3526+CQ3526</f>
        <v>0</v>
      </c>
      <c r="CU3526" s="76">
        <f>+CS3526-CT3526</f>
        <v>0</v>
      </c>
      <c r="CV3526" s="81">
        <f>+AE3526-AL3526-AT3526</f>
        <v>1055</v>
      </c>
    </row>
    <row r="3527" spans="1:100" s="70" customFormat="1">
      <c r="A3527" s="70" t="s">
        <v>992</v>
      </c>
      <c r="B3527" s="71">
        <v>2</v>
      </c>
      <c r="C3527" s="72" t="s">
        <v>402</v>
      </c>
      <c r="D3527" s="72" t="s">
        <v>403</v>
      </c>
      <c r="E3527" s="71"/>
      <c r="F3527" s="71"/>
      <c r="G3527" s="71" t="s">
        <v>253</v>
      </c>
      <c r="H3527" s="71">
        <v>2</v>
      </c>
      <c r="I3527" s="73">
        <v>120.89</v>
      </c>
      <c r="J3527" s="73">
        <v>54029</v>
      </c>
      <c r="K3527" s="72">
        <v>0</v>
      </c>
      <c r="L3527" s="72" t="s">
        <v>41</v>
      </c>
      <c r="M3527" s="92" t="s">
        <v>14</v>
      </c>
      <c r="N3527" s="70">
        <v>43115531</v>
      </c>
      <c r="O3527" s="70" t="s">
        <v>993</v>
      </c>
      <c r="Q3527" s="89"/>
      <c r="S3527" s="70" t="s">
        <v>465</v>
      </c>
      <c r="T3527" s="88" t="s">
        <v>253</v>
      </c>
      <c r="U3527" s="88">
        <v>2</v>
      </c>
      <c r="V3527" s="87">
        <v>120.89</v>
      </c>
      <c r="W3527" s="87" t="s">
        <v>1017</v>
      </c>
      <c r="X3527" s="78">
        <v>45851</v>
      </c>
      <c r="Y3527" s="78">
        <v>45851</v>
      </c>
      <c r="Z3527" s="69" t="s">
        <v>1080</v>
      </c>
      <c r="AA3527" s="319">
        <v>50000</v>
      </c>
      <c r="AB3527" s="70">
        <v>36</v>
      </c>
      <c r="AC3527" s="70">
        <v>34</v>
      </c>
      <c r="AD3527" s="78">
        <v>46903</v>
      </c>
      <c r="AE3527" s="76">
        <v>1055</v>
      </c>
      <c r="AF3527" s="76"/>
      <c r="AO3527" s="76"/>
      <c r="AP3527" s="76"/>
      <c r="AQ3527" s="76"/>
      <c r="AR3527" s="76"/>
      <c r="AS3527" s="76"/>
      <c r="AT3527" s="76"/>
      <c r="AU3527" s="76"/>
      <c r="AV3527" s="76"/>
      <c r="BA3527" s="76"/>
      <c r="BB3527" s="76"/>
      <c r="CS3527" s="58">
        <f>+AL3527+AT3527</f>
        <v>0</v>
      </c>
      <c r="CT3527" s="76">
        <f>+BA3527+BG3527+BM3527+BS3527+BY3527+CE3527+CK3527+CQ3527</f>
        <v>0</v>
      </c>
      <c r="CU3527" s="76">
        <f>+CS3527-CT3527</f>
        <v>0</v>
      </c>
      <c r="CV3527" s="81">
        <f>+AE3527-AL3527-AT3527</f>
        <v>1055</v>
      </c>
    </row>
    <row r="3528" spans="1:100" s="70" customFormat="1">
      <c r="A3528" s="70" t="s">
        <v>992</v>
      </c>
      <c r="B3528" s="71">
        <v>2</v>
      </c>
      <c r="C3528" s="72" t="s">
        <v>402</v>
      </c>
      <c r="D3528" s="72" t="s">
        <v>403</v>
      </c>
      <c r="E3528" s="71"/>
      <c r="F3528" s="71"/>
      <c r="G3528" s="71" t="s">
        <v>253</v>
      </c>
      <c r="H3528" s="71">
        <v>2</v>
      </c>
      <c r="I3528" s="73">
        <v>120.89</v>
      </c>
      <c r="J3528" s="73">
        <v>54029</v>
      </c>
      <c r="K3528" s="72">
        <v>0</v>
      </c>
      <c r="L3528" s="72" t="s">
        <v>41</v>
      </c>
      <c r="M3528" s="92" t="s">
        <v>14</v>
      </c>
      <c r="N3528" s="70">
        <v>43115531</v>
      </c>
      <c r="O3528" s="70" t="s">
        <v>993</v>
      </c>
      <c r="Q3528" s="89"/>
      <c r="S3528" s="70" t="s">
        <v>465</v>
      </c>
      <c r="T3528" s="88" t="s">
        <v>253</v>
      </c>
      <c r="U3528" s="88">
        <v>2</v>
      </c>
      <c r="V3528" s="87">
        <v>120.89</v>
      </c>
      <c r="W3528" s="87" t="s">
        <v>1017</v>
      </c>
      <c r="X3528" s="78">
        <v>45851</v>
      </c>
      <c r="Y3528" s="78">
        <v>45851</v>
      </c>
      <c r="Z3528" s="69" t="s">
        <v>1080</v>
      </c>
      <c r="AA3528" s="319">
        <v>50000</v>
      </c>
      <c r="AB3528" s="70">
        <v>36</v>
      </c>
      <c r="AC3528" s="70">
        <v>35</v>
      </c>
      <c r="AD3528" s="78">
        <v>46934</v>
      </c>
      <c r="AE3528" s="76">
        <v>1055</v>
      </c>
      <c r="AF3528" s="76"/>
      <c r="AO3528" s="76"/>
      <c r="AP3528" s="76"/>
      <c r="AQ3528" s="76"/>
      <c r="AR3528" s="76"/>
      <c r="AS3528" s="76"/>
      <c r="AT3528" s="76"/>
      <c r="AU3528" s="76"/>
      <c r="AV3528" s="76"/>
      <c r="BA3528" s="76"/>
      <c r="BB3528" s="76"/>
      <c r="CS3528" s="58">
        <f>+AL3528+AT3528</f>
        <v>0</v>
      </c>
      <c r="CT3528" s="76">
        <f>+BA3528+BG3528+BM3528+BS3528+BY3528+CE3528+CK3528+CQ3528</f>
        <v>0</v>
      </c>
      <c r="CU3528" s="76">
        <f>+CS3528-CT3528</f>
        <v>0</v>
      </c>
      <c r="CV3528" s="81">
        <f>+AE3528-AL3528-AT3528</f>
        <v>1055</v>
      </c>
    </row>
    <row r="3529" spans="1:100" s="70" customFormat="1">
      <c r="A3529" s="70" t="s">
        <v>992</v>
      </c>
      <c r="B3529" s="71">
        <v>2</v>
      </c>
      <c r="C3529" s="72" t="s">
        <v>402</v>
      </c>
      <c r="D3529" s="72" t="s">
        <v>403</v>
      </c>
      <c r="E3529" s="71"/>
      <c r="F3529" s="71"/>
      <c r="G3529" s="71" t="s">
        <v>253</v>
      </c>
      <c r="H3529" s="71">
        <v>2</v>
      </c>
      <c r="I3529" s="73">
        <v>120.89</v>
      </c>
      <c r="J3529" s="73">
        <v>54029</v>
      </c>
      <c r="K3529" s="72">
        <v>0</v>
      </c>
      <c r="L3529" s="72" t="s">
        <v>41</v>
      </c>
      <c r="M3529" s="92" t="s">
        <v>14</v>
      </c>
      <c r="N3529" s="70">
        <v>43115531</v>
      </c>
      <c r="O3529" s="70" t="s">
        <v>993</v>
      </c>
      <c r="Q3529" s="89"/>
      <c r="S3529" s="70" t="s">
        <v>465</v>
      </c>
      <c r="T3529" s="88" t="s">
        <v>253</v>
      </c>
      <c r="U3529" s="88">
        <v>2</v>
      </c>
      <c r="V3529" s="87">
        <v>120.89</v>
      </c>
      <c r="W3529" s="87" t="s">
        <v>1017</v>
      </c>
      <c r="X3529" s="78">
        <v>45851</v>
      </c>
      <c r="Y3529" s="78">
        <v>45851</v>
      </c>
      <c r="Z3529" s="69" t="s">
        <v>1080</v>
      </c>
      <c r="AA3529" s="319">
        <v>50000</v>
      </c>
      <c r="AB3529" s="70">
        <v>36</v>
      </c>
      <c r="AC3529" s="70">
        <v>36</v>
      </c>
      <c r="AD3529" s="78">
        <v>46964</v>
      </c>
      <c r="AE3529" s="76">
        <v>1055</v>
      </c>
      <c r="AF3529" s="76"/>
      <c r="AO3529" s="76"/>
      <c r="AP3529" s="76"/>
      <c r="AQ3529" s="76"/>
      <c r="AR3529" s="76"/>
      <c r="AS3529" s="76"/>
      <c r="AT3529" s="76"/>
      <c r="AU3529" s="76"/>
      <c r="AV3529" s="76"/>
      <c r="BA3529" s="76"/>
      <c r="BB3529" s="76"/>
      <c r="CS3529" s="58">
        <f>+AL3529+AT3529</f>
        <v>0</v>
      </c>
      <c r="CT3529" s="76">
        <f>+BA3529+BG3529+BM3529+BS3529+BY3529+CE3529+CK3529+CQ3529</f>
        <v>0</v>
      </c>
      <c r="CU3529" s="76">
        <f>+CS3529-CT3529</f>
        <v>0</v>
      </c>
      <c r="CV3529" s="81">
        <f>+AE3529-AL3529-AT3529</f>
        <v>1055</v>
      </c>
    </row>
    <row r="3530" spans="1:100" s="70" customFormat="1">
      <c r="A3530" s="70" t="s">
        <v>992</v>
      </c>
      <c r="B3530" s="71">
        <v>2</v>
      </c>
      <c r="C3530" s="72" t="s">
        <v>402</v>
      </c>
      <c r="D3530" s="72" t="s">
        <v>403</v>
      </c>
      <c r="E3530" s="71"/>
      <c r="F3530" s="71"/>
      <c r="G3530" s="71" t="s">
        <v>253</v>
      </c>
      <c r="H3530" s="71">
        <v>2</v>
      </c>
      <c r="I3530" s="73">
        <v>120.89</v>
      </c>
      <c r="J3530" s="73">
        <v>54029</v>
      </c>
      <c r="K3530" s="72">
        <v>0</v>
      </c>
      <c r="L3530" s="72" t="s">
        <v>41</v>
      </c>
      <c r="M3530" s="92" t="s">
        <v>14</v>
      </c>
      <c r="N3530" s="70">
        <v>43115531</v>
      </c>
      <c r="O3530" s="70" t="s">
        <v>993</v>
      </c>
      <c r="Q3530" s="89"/>
      <c r="S3530" s="70" t="s">
        <v>465</v>
      </c>
      <c r="T3530" s="88" t="s">
        <v>253</v>
      </c>
      <c r="U3530" s="88">
        <v>2</v>
      </c>
      <c r="V3530" s="87">
        <v>120.89</v>
      </c>
      <c r="W3530" s="87" t="s">
        <v>1017</v>
      </c>
      <c r="X3530" s="78">
        <v>45851</v>
      </c>
      <c r="Y3530" s="78">
        <v>45851</v>
      </c>
      <c r="Z3530" s="69" t="s">
        <v>1080</v>
      </c>
      <c r="AA3530" s="319">
        <v>50000</v>
      </c>
      <c r="AB3530" s="70">
        <v>36</v>
      </c>
      <c r="AC3530" s="70">
        <v>37</v>
      </c>
      <c r="AD3530" s="78">
        <v>46995</v>
      </c>
      <c r="AE3530" s="76">
        <v>1055</v>
      </c>
      <c r="AF3530" s="76"/>
      <c r="AO3530" s="76"/>
      <c r="AP3530" s="76"/>
      <c r="AQ3530" s="76"/>
      <c r="AR3530" s="76"/>
      <c r="AS3530" s="76"/>
      <c r="AT3530" s="76"/>
      <c r="AU3530" s="76"/>
      <c r="AV3530" s="76"/>
      <c r="BA3530" s="76"/>
      <c r="BB3530" s="76"/>
      <c r="CS3530" s="58">
        <f>+AL3530+AT3530</f>
        <v>0</v>
      </c>
      <c r="CT3530" s="76">
        <f>+BA3530+BG3530+BM3530+BS3530+BY3530+CE3530+CK3530+CQ3530</f>
        <v>0</v>
      </c>
      <c r="CU3530" s="76">
        <f>+CS3530-CT3530</f>
        <v>0</v>
      </c>
      <c r="CV3530" s="81">
        <f>+AE3530-AL3530-AT3530</f>
        <v>1055</v>
      </c>
    </row>
    <row r="3531" spans="1:100" s="70" customFormat="1">
      <c r="A3531" s="70" t="s">
        <v>992</v>
      </c>
      <c r="B3531" s="71">
        <v>2</v>
      </c>
      <c r="C3531" s="72" t="s">
        <v>402</v>
      </c>
      <c r="D3531" s="72" t="s">
        <v>403</v>
      </c>
      <c r="E3531" s="71"/>
      <c r="F3531" s="71"/>
      <c r="G3531" s="71" t="s">
        <v>253</v>
      </c>
      <c r="H3531" s="71">
        <v>2</v>
      </c>
      <c r="I3531" s="73">
        <v>120.89</v>
      </c>
      <c r="J3531" s="73">
        <v>54029</v>
      </c>
      <c r="K3531" s="72">
        <v>0</v>
      </c>
      <c r="L3531" s="72" t="s">
        <v>41</v>
      </c>
      <c r="M3531" s="92" t="s">
        <v>14</v>
      </c>
      <c r="N3531" s="70">
        <v>43115531</v>
      </c>
      <c r="O3531" s="70" t="s">
        <v>993</v>
      </c>
      <c r="Q3531" s="89"/>
      <c r="S3531" s="70" t="s">
        <v>465</v>
      </c>
      <c r="T3531" s="88" t="s">
        <v>253</v>
      </c>
      <c r="U3531" s="88">
        <v>2</v>
      </c>
      <c r="V3531" s="87">
        <v>120.89</v>
      </c>
      <c r="W3531" s="87" t="s">
        <v>1017</v>
      </c>
      <c r="X3531" s="78">
        <v>45851</v>
      </c>
      <c r="Y3531" s="78">
        <v>45851</v>
      </c>
      <c r="Z3531" s="69" t="s">
        <v>1080</v>
      </c>
      <c r="AA3531" s="319">
        <v>50000</v>
      </c>
      <c r="AB3531" s="70">
        <v>36</v>
      </c>
      <c r="AC3531" s="70">
        <v>38</v>
      </c>
      <c r="AD3531" s="78">
        <v>47026</v>
      </c>
      <c r="AE3531" s="76">
        <v>1055</v>
      </c>
      <c r="AF3531" s="76"/>
      <c r="AO3531" s="76"/>
      <c r="AP3531" s="76"/>
      <c r="AQ3531" s="76"/>
      <c r="AR3531" s="76"/>
      <c r="AS3531" s="76"/>
      <c r="AT3531" s="76"/>
      <c r="AU3531" s="76"/>
      <c r="AV3531" s="76"/>
      <c r="BA3531" s="76"/>
      <c r="BB3531" s="76"/>
      <c r="CS3531" s="58">
        <f>+AL3531+AT3531</f>
        <v>0</v>
      </c>
      <c r="CT3531" s="76">
        <f>+BA3531+BG3531+BM3531+BS3531+BY3531+CE3531+CK3531+CQ3531</f>
        <v>0</v>
      </c>
      <c r="CU3531" s="76">
        <f>+CS3531-CT3531</f>
        <v>0</v>
      </c>
      <c r="CV3531" s="81">
        <f>+AE3531-AL3531-AT3531</f>
        <v>1055</v>
      </c>
    </row>
    <row r="3532" spans="1:100" s="70" customFormat="1">
      <c r="A3532" s="70" t="s">
        <v>992</v>
      </c>
      <c r="B3532" s="71">
        <v>2</v>
      </c>
      <c r="C3532" s="72" t="s">
        <v>402</v>
      </c>
      <c r="D3532" s="72" t="s">
        <v>403</v>
      </c>
      <c r="E3532" s="71"/>
      <c r="F3532" s="71"/>
      <c r="G3532" s="71" t="s">
        <v>253</v>
      </c>
      <c r="H3532" s="71">
        <v>2</v>
      </c>
      <c r="I3532" s="73">
        <v>120.89</v>
      </c>
      <c r="J3532" s="73">
        <v>54029</v>
      </c>
      <c r="K3532" s="72">
        <v>0</v>
      </c>
      <c r="L3532" s="72" t="s">
        <v>41</v>
      </c>
      <c r="M3532" s="92" t="s">
        <v>14</v>
      </c>
      <c r="N3532" s="70">
        <v>43115531</v>
      </c>
      <c r="O3532" s="70" t="s">
        <v>993</v>
      </c>
      <c r="Q3532" s="89"/>
      <c r="S3532" s="70" t="s">
        <v>465</v>
      </c>
      <c r="T3532" s="88" t="s">
        <v>253</v>
      </c>
      <c r="U3532" s="88">
        <v>2</v>
      </c>
      <c r="V3532" s="87">
        <v>120.89</v>
      </c>
      <c r="W3532" s="87" t="s">
        <v>1017</v>
      </c>
      <c r="X3532" s="78">
        <v>45851</v>
      </c>
      <c r="Y3532" s="78">
        <v>45851</v>
      </c>
      <c r="Z3532" s="69" t="s">
        <v>1080</v>
      </c>
      <c r="AA3532" s="319">
        <v>50000</v>
      </c>
      <c r="AB3532" s="70">
        <v>36</v>
      </c>
      <c r="AC3532" s="70">
        <v>39</v>
      </c>
      <c r="AD3532" s="78">
        <v>47056</v>
      </c>
      <c r="AE3532" s="76">
        <v>1055</v>
      </c>
      <c r="AF3532" s="76"/>
      <c r="AO3532" s="76"/>
      <c r="AP3532" s="76"/>
      <c r="AQ3532" s="76"/>
      <c r="AR3532" s="76"/>
      <c r="AS3532" s="76"/>
      <c r="AT3532" s="76"/>
      <c r="AU3532" s="76"/>
      <c r="AV3532" s="76"/>
      <c r="BA3532" s="76"/>
      <c r="BB3532" s="76"/>
      <c r="CS3532" s="58">
        <f>+AL3532+AT3532</f>
        <v>0</v>
      </c>
      <c r="CT3532" s="76">
        <f>+BA3532+BG3532+BM3532+BS3532+BY3532+CE3532+CK3532+CQ3532</f>
        <v>0</v>
      </c>
      <c r="CU3532" s="76">
        <f>+CS3532-CT3532</f>
        <v>0</v>
      </c>
      <c r="CV3532" s="81">
        <f>+AE3532-AL3532-AT3532</f>
        <v>1055</v>
      </c>
    </row>
    <row r="3533" spans="1:100" s="70" customFormat="1">
      <c r="A3533" s="70" t="s">
        <v>992</v>
      </c>
      <c r="B3533" s="71">
        <v>2</v>
      </c>
      <c r="C3533" s="72" t="s">
        <v>402</v>
      </c>
      <c r="D3533" s="72" t="s">
        <v>403</v>
      </c>
      <c r="E3533" s="71"/>
      <c r="F3533" s="71"/>
      <c r="G3533" s="71" t="s">
        <v>253</v>
      </c>
      <c r="H3533" s="71">
        <v>2</v>
      </c>
      <c r="I3533" s="73">
        <v>120.89</v>
      </c>
      <c r="J3533" s="73">
        <v>54029</v>
      </c>
      <c r="K3533" s="72">
        <v>0</v>
      </c>
      <c r="L3533" s="72" t="s">
        <v>41</v>
      </c>
      <c r="M3533" s="92" t="s">
        <v>14</v>
      </c>
      <c r="N3533" s="70">
        <v>43115531</v>
      </c>
      <c r="O3533" s="70" t="s">
        <v>993</v>
      </c>
      <c r="Q3533" s="89"/>
      <c r="S3533" s="70" t="s">
        <v>465</v>
      </c>
      <c r="T3533" s="88" t="s">
        <v>253</v>
      </c>
      <c r="U3533" s="88">
        <v>2</v>
      </c>
      <c r="V3533" s="87">
        <v>120.89</v>
      </c>
      <c r="W3533" s="87" t="s">
        <v>1017</v>
      </c>
      <c r="X3533" s="78">
        <v>45851</v>
      </c>
      <c r="Y3533" s="78">
        <v>45851</v>
      </c>
      <c r="Z3533" s="69" t="s">
        <v>1080</v>
      </c>
      <c r="AA3533" s="319">
        <v>50000</v>
      </c>
      <c r="AB3533" s="70">
        <v>36</v>
      </c>
      <c r="AC3533" s="70">
        <v>40</v>
      </c>
      <c r="AD3533" s="78">
        <v>47087</v>
      </c>
      <c r="AE3533" s="76">
        <v>1055</v>
      </c>
      <c r="AF3533" s="76"/>
      <c r="AO3533" s="76"/>
      <c r="AP3533" s="76"/>
      <c r="AQ3533" s="76"/>
      <c r="AR3533" s="76"/>
      <c r="AS3533" s="76"/>
      <c r="AT3533" s="76"/>
      <c r="AU3533" s="76"/>
      <c r="AV3533" s="76"/>
      <c r="BA3533" s="76"/>
      <c r="BB3533" s="76"/>
      <c r="CS3533" s="58">
        <f>+AL3533+AT3533</f>
        <v>0</v>
      </c>
      <c r="CT3533" s="76">
        <f>+BA3533+BG3533+BM3533+BS3533+BY3533+CE3533+CK3533+CQ3533</f>
        <v>0</v>
      </c>
      <c r="CU3533" s="76">
        <f>+CS3533-CT3533</f>
        <v>0</v>
      </c>
      <c r="CV3533" s="81">
        <f>+AE3533-AL3533-AT3533</f>
        <v>1055</v>
      </c>
    </row>
    <row r="3534" spans="1:100" s="70" customFormat="1">
      <c r="A3534" s="70" t="s">
        <v>992</v>
      </c>
      <c r="B3534" s="71">
        <v>2</v>
      </c>
      <c r="C3534" s="72" t="s">
        <v>402</v>
      </c>
      <c r="D3534" s="72" t="s">
        <v>403</v>
      </c>
      <c r="E3534" s="71"/>
      <c r="F3534" s="71"/>
      <c r="G3534" s="71" t="s">
        <v>253</v>
      </c>
      <c r="H3534" s="71">
        <v>2</v>
      </c>
      <c r="I3534" s="73">
        <v>120.89</v>
      </c>
      <c r="J3534" s="73">
        <v>54029</v>
      </c>
      <c r="K3534" s="72">
        <v>0</v>
      </c>
      <c r="L3534" s="72" t="s">
        <v>41</v>
      </c>
      <c r="M3534" s="92" t="s">
        <v>14</v>
      </c>
      <c r="N3534" s="70">
        <v>43115531</v>
      </c>
      <c r="O3534" s="70" t="s">
        <v>993</v>
      </c>
      <c r="Q3534" s="89"/>
      <c r="S3534" s="70" t="s">
        <v>465</v>
      </c>
      <c r="T3534" s="88" t="s">
        <v>253</v>
      </c>
      <c r="U3534" s="88">
        <v>2</v>
      </c>
      <c r="V3534" s="87">
        <v>120.89</v>
      </c>
      <c r="W3534" s="87" t="s">
        <v>1017</v>
      </c>
      <c r="X3534" s="78">
        <v>45851</v>
      </c>
      <c r="Y3534" s="78">
        <v>45851</v>
      </c>
      <c r="Z3534" s="69" t="s">
        <v>1080</v>
      </c>
      <c r="AA3534" s="319">
        <v>50000</v>
      </c>
      <c r="AB3534" s="70">
        <v>36</v>
      </c>
      <c r="AC3534" s="70">
        <v>41</v>
      </c>
      <c r="AD3534" s="78">
        <v>47117</v>
      </c>
      <c r="AE3534" s="76">
        <v>1055</v>
      </c>
      <c r="AF3534" s="76"/>
      <c r="AO3534" s="76"/>
      <c r="AP3534" s="76"/>
      <c r="AQ3534" s="76"/>
      <c r="AR3534" s="76"/>
      <c r="AS3534" s="76"/>
      <c r="AT3534" s="76"/>
      <c r="AU3534" s="76"/>
      <c r="AV3534" s="76"/>
      <c r="BA3534" s="76"/>
      <c r="BB3534" s="76"/>
      <c r="CS3534" s="58">
        <f>+AL3534+AT3534</f>
        <v>0</v>
      </c>
      <c r="CT3534" s="76">
        <f>+BA3534+BG3534+BM3534+BS3534+BY3534+CE3534+CK3534+CQ3534</f>
        <v>0</v>
      </c>
      <c r="CU3534" s="76">
        <f>+CS3534-CT3534</f>
        <v>0</v>
      </c>
      <c r="CV3534" s="81">
        <f>+AE3534-AL3534-AT3534</f>
        <v>1055</v>
      </c>
    </row>
    <row r="3535" spans="1:100" s="70" customFormat="1">
      <c r="A3535" s="70" t="s">
        <v>992</v>
      </c>
      <c r="B3535" s="71">
        <v>2</v>
      </c>
      <c r="C3535" s="72" t="s">
        <v>402</v>
      </c>
      <c r="D3535" s="72" t="s">
        <v>403</v>
      </c>
      <c r="E3535" s="71"/>
      <c r="F3535" s="71"/>
      <c r="G3535" s="71" t="s">
        <v>253</v>
      </c>
      <c r="H3535" s="71">
        <v>2</v>
      </c>
      <c r="I3535" s="73">
        <v>120.89</v>
      </c>
      <c r="J3535" s="73">
        <v>54029</v>
      </c>
      <c r="K3535" s="72">
        <v>0</v>
      </c>
      <c r="L3535" s="72" t="s">
        <v>41</v>
      </c>
      <c r="M3535" s="92" t="s">
        <v>14</v>
      </c>
      <c r="N3535" s="70">
        <v>43115531</v>
      </c>
      <c r="O3535" s="70" t="s">
        <v>993</v>
      </c>
      <c r="Q3535" s="89"/>
      <c r="S3535" s="70" t="s">
        <v>465</v>
      </c>
      <c r="T3535" s="88" t="s">
        <v>253</v>
      </c>
      <c r="U3535" s="88">
        <v>2</v>
      </c>
      <c r="V3535" s="87">
        <v>120.89</v>
      </c>
      <c r="W3535" s="87" t="s">
        <v>1017</v>
      </c>
      <c r="X3535" s="78">
        <v>45851</v>
      </c>
      <c r="Y3535" s="78">
        <v>45851</v>
      </c>
      <c r="Z3535" s="69" t="s">
        <v>1080</v>
      </c>
      <c r="AA3535" s="319">
        <v>50000</v>
      </c>
      <c r="AB3535" s="70">
        <v>36</v>
      </c>
      <c r="AC3535" s="70">
        <v>42</v>
      </c>
      <c r="AD3535" s="78">
        <v>47148</v>
      </c>
      <c r="AE3535" s="76">
        <v>1055</v>
      </c>
      <c r="AF3535" s="76"/>
      <c r="AO3535" s="76"/>
      <c r="AP3535" s="76"/>
      <c r="AQ3535" s="76"/>
      <c r="AR3535" s="76"/>
      <c r="AS3535" s="76"/>
      <c r="AT3535" s="76"/>
      <c r="AU3535" s="76"/>
      <c r="AV3535" s="76"/>
      <c r="BA3535" s="76"/>
      <c r="BB3535" s="76"/>
      <c r="CS3535" s="58">
        <f>+AL3535+AT3535</f>
        <v>0</v>
      </c>
      <c r="CT3535" s="76">
        <f>+BA3535+BG3535+BM3535+BS3535+BY3535+CE3535+CK3535+CQ3535</f>
        <v>0</v>
      </c>
      <c r="CU3535" s="76">
        <f>+CS3535-CT3535</f>
        <v>0</v>
      </c>
      <c r="CV3535" s="81">
        <f>+AE3535-AL3535-AT3535</f>
        <v>1055</v>
      </c>
    </row>
    <row r="3536" spans="1:100" s="70" customFormat="1">
      <c r="A3536" s="70" t="s">
        <v>992</v>
      </c>
      <c r="B3536" s="71">
        <v>2</v>
      </c>
      <c r="C3536" s="72" t="s">
        <v>402</v>
      </c>
      <c r="D3536" s="72" t="s">
        <v>403</v>
      </c>
      <c r="E3536" s="71"/>
      <c r="F3536" s="71"/>
      <c r="G3536" s="71" t="s">
        <v>253</v>
      </c>
      <c r="H3536" s="71">
        <v>2</v>
      </c>
      <c r="I3536" s="73">
        <v>120.89</v>
      </c>
      <c r="J3536" s="73">
        <v>54029</v>
      </c>
      <c r="K3536" s="72">
        <v>0</v>
      </c>
      <c r="L3536" s="72" t="s">
        <v>41</v>
      </c>
      <c r="M3536" s="92" t="s">
        <v>14</v>
      </c>
      <c r="N3536" s="70">
        <v>43115531</v>
      </c>
      <c r="O3536" s="70" t="s">
        <v>993</v>
      </c>
      <c r="Q3536" s="89"/>
      <c r="S3536" s="70" t="s">
        <v>465</v>
      </c>
      <c r="T3536" s="88" t="s">
        <v>253</v>
      </c>
      <c r="U3536" s="88">
        <v>2</v>
      </c>
      <c r="V3536" s="87">
        <v>120.89</v>
      </c>
      <c r="W3536" s="87" t="s">
        <v>1017</v>
      </c>
      <c r="X3536" s="78">
        <v>45851</v>
      </c>
      <c r="Y3536" s="78">
        <v>45851</v>
      </c>
      <c r="Z3536" s="69" t="s">
        <v>1080</v>
      </c>
      <c r="AA3536" s="319">
        <v>50000</v>
      </c>
      <c r="AB3536" s="70">
        <v>36</v>
      </c>
      <c r="AC3536" s="70">
        <v>43</v>
      </c>
      <c r="AD3536" s="78">
        <v>47177</v>
      </c>
      <c r="AE3536" s="76">
        <v>1055</v>
      </c>
      <c r="AF3536" s="76"/>
      <c r="AO3536" s="76"/>
      <c r="AP3536" s="76"/>
      <c r="AQ3536" s="76"/>
      <c r="AR3536" s="76"/>
      <c r="AS3536" s="76"/>
      <c r="AT3536" s="76"/>
      <c r="AU3536" s="76"/>
      <c r="AV3536" s="76"/>
      <c r="BA3536" s="76"/>
      <c r="BB3536" s="76"/>
      <c r="CS3536" s="58">
        <f>+AL3536+AT3536</f>
        <v>0</v>
      </c>
      <c r="CT3536" s="76">
        <f>+BA3536+BG3536+BM3536+BS3536+BY3536+CE3536+CK3536+CQ3536</f>
        <v>0</v>
      </c>
      <c r="CU3536" s="76">
        <f>+CS3536-CT3536</f>
        <v>0</v>
      </c>
      <c r="CV3536" s="81">
        <f>+AE3536-AL3536-AT3536</f>
        <v>1055</v>
      </c>
    </row>
    <row r="3537" spans="1:100" s="70" customFormat="1">
      <c r="A3537" s="70" t="s">
        <v>992</v>
      </c>
      <c r="B3537" s="71">
        <v>2</v>
      </c>
      <c r="C3537" s="72" t="s">
        <v>402</v>
      </c>
      <c r="D3537" s="72" t="s">
        <v>403</v>
      </c>
      <c r="E3537" s="71"/>
      <c r="F3537" s="71"/>
      <c r="G3537" s="71" t="s">
        <v>253</v>
      </c>
      <c r="H3537" s="71">
        <v>2</v>
      </c>
      <c r="I3537" s="73">
        <v>120.89</v>
      </c>
      <c r="J3537" s="73">
        <v>54029</v>
      </c>
      <c r="K3537" s="72">
        <v>0</v>
      </c>
      <c r="L3537" s="72" t="s">
        <v>41</v>
      </c>
      <c r="M3537" s="92" t="s">
        <v>14</v>
      </c>
      <c r="N3537" s="70">
        <v>43115531</v>
      </c>
      <c r="O3537" s="70" t="s">
        <v>993</v>
      </c>
      <c r="Q3537" s="89"/>
      <c r="S3537" s="70" t="s">
        <v>465</v>
      </c>
      <c r="T3537" s="88" t="s">
        <v>253</v>
      </c>
      <c r="U3537" s="88">
        <v>2</v>
      </c>
      <c r="V3537" s="87">
        <v>120.89</v>
      </c>
      <c r="W3537" s="87" t="s">
        <v>1017</v>
      </c>
      <c r="X3537" s="78">
        <v>45851</v>
      </c>
      <c r="Y3537" s="78">
        <v>45851</v>
      </c>
      <c r="Z3537" s="69" t="s">
        <v>1080</v>
      </c>
      <c r="AA3537" s="319">
        <v>50000</v>
      </c>
      <c r="AB3537" s="70">
        <v>36</v>
      </c>
      <c r="AC3537" s="70">
        <v>44</v>
      </c>
      <c r="AD3537" s="78">
        <v>47207</v>
      </c>
      <c r="AE3537" s="76">
        <v>1055</v>
      </c>
      <c r="AF3537" s="76"/>
      <c r="AO3537" s="76"/>
      <c r="AP3537" s="76"/>
      <c r="AQ3537" s="76"/>
      <c r="AR3537" s="76"/>
      <c r="AS3537" s="76"/>
      <c r="AT3537" s="76"/>
      <c r="AU3537" s="76"/>
      <c r="AV3537" s="76"/>
      <c r="BA3537" s="76"/>
      <c r="BB3537" s="76"/>
      <c r="CS3537" s="58">
        <f>+AL3537+AT3537</f>
        <v>0</v>
      </c>
      <c r="CT3537" s="76">
        <f>+BA3537+BG3537+BM3537+BS3537+BY3537+CE3537+CK3537+CQ3537</f>
        <v>0</v>
      </c>
      <c r="CU3537" s="76">
        <f>+CS3537-CT3537</f>
        <v>0</v>
      </c>
      <c r="CV3537" s="81">
        <f>+AE3537-AL3537-AT3537</f>
        <v>1055</v>
      </c>
    </row>
    <row r="3538" spans="1:100" s="70" customFormat="1">
      <c r="A3538" s="70" t="s">
        <v>992</v>
      </c>
      <c r="B3538" s="71">
        <v>2</v>
      </c>
      <c r="C3538" s="72" t="s">
        <v>402</v>
      </c>
      <c r="D3538" s="72" t="s">
        <v>403</v>
      </c>
      <c r="E3538" s="71"/>
      <c r="F3538" s="71"/>
      <c r="G3538" s="71" t="s">
        <v>253</v>
      </c>
      <c r="H3538" s="71">
        <v>2</v>
      </c>
      <c r="I3538" s="73">
        <v>120.89</v>
      </c>
      <c r="J3538" s="73">
        <v>54029</v>
      </c>
      <c r="K3538" s="72">
        <v>0</v>
      </c>
      <c r="L3538" s="72" t="s">
        <v>41</v>
      </c>
      <c r="M3538" s="92" t="s">
        <v>14</v>
      </c>
      <c r="N3538" s="70">
        <v>43115531</v>
      </c>
      <c r="O3538" s="70" t="s">
        <v>993</v>
      </c>
      <c r="Q3538" s="89"/>
      <c r="S3538" s="70" t="s">
        <v>465</v>
      </c>
      <c r="T3538" s="88" t="s">
        <v>253</v>
      </c>
      <c r="U3538" s="88">
        <v>2</v>
      </c>
      <c r="V3538" s="87">
        <v>120.89</v>
      </c>
      <c r="W3538" s="87" t="s">
        <v>1017</v>
      </c>
      <c r="X3538" s="78">
        <v>45851</v>
      </c>
      <c r="Y3538" s="78">
        <v>45851</v>
      </c>
      <c r="Z3538" s="69" t="s">
        <v>1080</v>
      </c>
      <c r="AA3538" s="319">
        <v>50000</v>
      </c>
      <c r="AB3538" s="70">
        <v>36</v>
      </c>
      <c r="AC3538" s="70">
        <v>45</v>
      </c>
      <c r="AD3538" s="78">
        <v>47238</v>
      </c>
      <c r="AE3538" s="76">
        <v>1055</v>
      </c>
      <c r="AF3538" s="76"/>
      <c r="AO3538" s="76"/>
      <c r="AP3538" s="76"/>
      <c r="AQ3538" s="76"/>
      <c r="AR3538" s="76"/>
      <c r="AS3538" s="76"/>
      <c r="AT3538" s="76"/>
      <c r="AU3538" s="76"/>
      <c r="AV3538" s="76"/>
      <c r="BA3538" s="76"/>
      <c r="BB3538" s="76"/>
      <c r="CS3538" s="58">
        <f>+AL3538+AT3538</f>
        <v>0</v>
      </c>
      <c r="CT3538" s="76">
        <f>+BA3538+BG3538+BM3538+BS3538+BY3538+CE3538+CK3538+CQ3538</f>
        <v>0</v>
      </c>
      <c r="CU3538" s="76">
        <f>+CS3538-CT3538</f>
        <v>0</v>
      </c>
      <c r="CV3538" s="81">
        <f>+AE3538-AL3538-AT3538</f>
        <v>1055</v>
      </c>
    </row>
    <row r="3539" spans="1:100" s="70" customFormat="1">
      <c r="A3539" s="70" t="s">
        <v>992</v>
      </c>
      <c r="B3539" s="71">
        <v>2</v>
      </c>
      <c r="C3539" s="72" t="s">
        <v>402</v>
      </c>
      <c r="D3539" s="72" t="s">
        <v>403</v>
      </c>
      <c r="E3539" s="71"/>
      <c r="F3539" s="71"/>
      <c r="G3539" s="71" t="s">
        <v>253</v>
      </c>
      <c r="H3539" s="71">
        <v>2</v>
      </c>
      <c r="I3539" s="73">
        <v>120.89</v>
      </c>
      <c r="J3539" s="73">
        <v>54029</v>
      </c>
      <c r="K3539" s="72">
        <v>0</v>
      </c>
      <c r="L3539" s="72" t="s">
        <v>41</v>
      </c>
      <c r="M3539" s="92" t="s">
        <v>14</v>
      </c>
      <c r="N3539" s="70">
        <v>43115531</v>
      </c>
      <c r="O3539" s="70" t="s">
        <v>993</v>
      </c>
      <c r="Q3539" s="89"/>
      <c r="S3539" s="70" t="s">
        <v>465</v>
      </c>
      <c r="T3539" s="88" t="s">
        <v>253</v>
      </c>
      <c r="U3539" s="88">
        <v>2</v>
      </c>
      <c r="V3539" s="87">
        <v>120.89</v>
      </c>
      <c r="W3539" s="87" t="s">
        <v>1017</v>
      </c>
      <c r="X3539" s="78">
        <v>45851</v>
      </c>
      <c r="Y3539" s="78">
        <v>45851</v>
      </c>
      <c r="Z3539" s="69" t="s">
        <v>1080</v>
      </c>
      <c r="AA3539" s="319">
        <v>50000</v>
      </c>
      <c r="AB3539" s="70">
        <v>36</v>
      </c>
      <c r="AC3539" s="70">
        <v>46</v>
      </c>
      <c r="AD3539" s="78">
        <v>47268</v>
      </c>
      <c r="AE3539" s="76">
        <v>1055</v>
      </c>
      <c r="AF3539" s="76"/>
      <c r="AO3539" s="76"/>
      <c r="AP3539" s="76"/>
      <c r="AQ3539" s="76"/>
      <c r="AR3539" s="76"/>
      <c r="AS3539" s="76"/>
      <c r="AT3539" s="76"/>
      <c r="AU3539" s="76"/>
      <c r="AV3539" s="76"/>
      <c r="BA3539" s="76"/>
      <c r="BB3539" s="76"/>
      <c r="CS3539" s="58">
        <f>+AL3539+AT3539</f>
        <v>0</v>
      </c>
      <c r="CT3539" s="76">
        <f>+BA3539+BG3539+BM3539+BS3539+BY3539+CE3539+CK3539+CQ3539</f>
        <v>0</v>
      </c>
      <c r="CU3539" s="76">
        <f>+CS3539-CT3539</f>
        <v>0</v>
      </c>
      <c r="CV3539" s="81">
        <f>+AE3539-AL3539-AT3539</f>
        <v>1055</v>
      </c>
    </row>
    <row r="3540" spans="1:100" s="70" customFormat="1">
      <c r="A3540" s="70" t="s">
        <v>992</v>
      </c>
      <c r="B3540" s="71">
        <v>2</v>
      </c>
      <c r="C3540" s="72" t="s">
        <v>402</v>
      </c>
      <c r="D3540" s="72" t="s">
        <v>403</v>
      </c>
      <c r="E3540" s="71"/>
      <c r="F3540" s="71"/>
      <c r="G3540" s="71" t="s">
        <v>253</v>
      </c>
      <c r="H3540" s="71">
        <v>2</v>
      </c>
      <c r="I3540" s="73">
        <v>120.89</v>
      </c>
      <c r="J3540" s="73">
        <v>54029</v>
      </c>
      <c r="K3540" s="72">
        <v>0</v>
      </c>
      <c r="L3540" s="72" t="s">
        <v>41</v>
      </c>
      <c r="M3540" s="92" t="s">
        <v>14</v>
      </c>
      <c r="N3540" s="70">
        <v>43115531</v>
      </c>
      <c r="O3540" s="70" t="s">
        <v>993</v>
      </c>
      <c r="Q3540" s="89"/>
      <c r="S3540" s="70" t="s">
        <v>465</v>
      </c>
      <c r="T3540" s="88" t="s">
        <v>253</v>
      </c>
      <c r="U3540" s="88">
        <v>2</v>
      </c>
      <c r="V3540" s="87">
        <v>120.89</v>
      </c>
      <c r="W3540" s="87" t="s">
        <v>1017</v>
      </c>
      <c r="X3540" s="78">
        <v>45851</v>
      </c>
      <c r="Y3540" s="78">
        <v>45851</v>
      </c>
      <c r="Z3540" s="69" t="s">
        <v>1080</v>
      </c>
      <c r="AA3540" s="319">
        <v>50000</v>
      </c>
      <c r="AB3540" s="70">
        <v>36</v>
      </c>
      <c r="AC3540" s="70">
        <v>47</v>
      </c>
      <c r="AD3540" s="78">
        <v>47299</v>
      </c>
      <c r="AE3540" s="76">
        <v>1055</v>
      </c>
      <c r="AF3540" s="76"/>
      <c r="AO3540" s="76"/>
      <c r="AP3540" s="76"/>
      <c r="AQ3540" s="76"/>
      <c r="AR3540" s="76"/>
      <c r="AS3540" s="76"/>
      <c r="AT3540" s="76"/>
      <c r="AU3540" s="76"/>
      <c r="AV3540" s="76"/>
      <c r="BA3540" s="76"/>
      <c r="BB3540" s="76"/>
      <c r="CS3540" s="58">
        <f>+AL3540+AT3540</f>
        <v>0</v>
      </c>
      <c r="CT3540" s="76">
        <f>+BA3540+BG3540+BM3540+BS3540+BY3540+CE3540+CK3540+CQ3540</f>
        <v>0</v>
      </c>
      <c r="CU3540" s="76">
        <f>+CS3540-CT3540</f>
        <v>0</v>
      </c>
      <c r="CV3540" s="81">
        <f>+AE3540-AL3540-AT3540</f>
        <v>1055</v>
      </c>
    </row>
    <row r="3541" spans="1:100" s="70" customFormat="1">
      <c r="A3541" s="70" t="s">
        <v>992</v>
      </c>
      <c r="B3541" s="71">
        <v>2</v>
      </c>
      <c r="C3541" s="72" t="s">
        <v>402</v>
      </c>
      <c r="D3541" s="72" t="s">
        <v>403</v>
      </c>
      <c r="E3541" s="71"/>
      <c r="F3541" s="71"/>
      <c r="G3541" s="71" t="s">
        <v>253</v>
      </c>
      <c r="H3541" s="71">
        <v>2</v>
      </c>
      <c r="I3541" s="73">
        <v>120.89</v>
      </c>
      <c r="J3541" s="73">
        <v>54029</v>
      </c>
      <c r="K3541" s="72">
        <v>0</v>
      </c>
      <c r="L3541" s="72" t="s">
        <v>41</v>
      </c>
      <c r="M3541" s="92" t="s">
        <v>14</v>
      </c>
      <c r="N3541" s="70">
        <v>43115531</v>
      </c>
      <c r="O3541" s="70" t="s">
        <v>993</v>
      </c>
      <c r="Q3541" s="89"/>
      <c r="S3541" s="70" t="s">
        <v>465</v>
      </c>
      <c r="T3541" s="88" t="s">
        <v>253</v>
      </c>
      <c r="U3541" s="88">
        <v>2</v>
      </c>
      <c r="V3541" s="87">
        <v>120.89</v>
      </c>
      <c r="W3541" s="87" t="s">
        <v>1017</v>
      </c>
      <c r="X3541" s="78">
        <v>45851</v>
      </c>
      <c r="Y3541" s="78">
        <v>45851</v>
      </c>
      <c r="Z3541" s="69" t="s">
        <v>1080</v>
      </c>
      <c r="AA3541" s="319">
        <v>50000</v>
      </c>
      <c r="AB3541" s="70">
        <v>36</v>
      </c>
      <c r="AC3541" s="70">
        <v>48</v>
      </c>
      <c r="AD3541" s="78">
        <v>47329</v>
      </c>
      <c r="AE3541" s="76">
        <v>1075</v>
      </c>
      <c r="AF3541" s="76"/>
      <c r="AO3541" s="76"/>
      <c r="AP3541" s="76"/>
      <c r="AQ3541" s="76"/>
      <c r="AR3541" s="76"/>
      <c r="AS3541" s="76"/>
      <c r="AT3541" s="76"/>
      <c r="AU3541" s="76"/>
      <c r="AV3541" s="76"/>
      <c r="BA3541" s="76"/>
      <c r="BB3541" s="76"/>
      <c r="CS3541" s="58">
        <f>+AL3541+AT3541</f>
        <v>0</v>
      </c>
      <c r="CT3541" s="76">
        <f>+BA3541+BG3541+BM3541+BS3541+BY3541+CE3541+CK3541+CQ3541</f>
        <v>0</v>
      </c>
      <c r="CU3541" s="76">
        <f>+CS3541-CT3541</f>
        <v>0</v>
      </c>
      <c r="CV3541" s="81">
        <f>+AE3541-AL3541-AT3541</f>
        <v>1075</v>
      </c>
    </row>
    <row r="3542" spans="1:100" s="70" customFormat="1">
      <c r="A3542" s="70" t="s">
        <v>997</v>
      </c>
      <c r="B3542" s="71">
        <v>15</v>
      </c>
      <c r="C3542" s="72" t="s">
        <v>402</v>
      </c>
      <c r="D3542" s="72" t="s">
        <v>403</v>
      </c>
      <c r="E3542" s="71"/>
      <c r="F3542" s="71"/>
      <c r="G3542" s="71" t="s">
        <v>255</v>
      </c>
      <c r="H3542" s="71">
        <v>3</v>
      </c>
      <c r="I3542" s="73">
        <v>123.54</v>
      </c>
      <c r="J3542" s="73">
        <v>68633</v>
      </c>
      <c r="K3542" s="72">
        <v>0</v>
      </c>
      <c r="L3542" s="72" t="s">
        <v>404</v>
      </c>
      <c r="M3542" s="92" t="s">
        <v>14</v>
      </c>
      <c r="N3542" s="70">
        <v>43247814</v>
      </c>
      <c r="O3542" s="70" t="s">
        <v>998</v>
      </c>
      <c r="Q3542" s="89"/>
      <c r="S3542" s="70" t="s">
        <v>465</v>
      </c>
      <c r="T3542" s="88" t="s">
        <v>255</v>
      </c>
      <c r="U3542" s="88">
        <v>3</v>
      </c>
      <c r="V3542" s="87">
        <v>123.54</v>
      </c>
      <c r="W3542" s="87" t="s">
        <v>1017</v>
      </c>
      <c r="X3542" s="78">
        <v>45853</v>
      </c>
      <c r="Y3542" s="78">
        <v>45853</v>
      </c>
      <c r="Z3542" s="69" t="s">
        <v>1080</v>
      </c>
      <c r="AA3542" s="319">
        <v>41400</v>
      </c>
      <c r="AB3542" s="70">
        <v>60</v>
      </c>
      <c r="AC3542" s="70">
        <v>0</v>
      </c>
      <c r="AD3542" s="78">
        <v>45852</v>
      </c>
      <c r="AE3542" s="115">
        <v>100</v>
      </c>
      <c r="AF3542" s="115"/>
      <c r="AG3542" s="88" t="s">
        <v>441</v>
      </c>
      <c r="AH3542" s="78">
        <v>45847</v>
      </c>
      <c r="AI3542" s="89">
        <v>43247814</v>
      </c>
      <c r="AJ3542" s="78" t="s">
        <v>3607</v>
      </c>
      <c r="AK3542" s="70" t="s">
        <v>999</v>
      </c>
      <c r="AL3542" s="76">
        <v>100</v>
      </c>
      <c r="AM3542" s="76"/>
      <c r="AN3542" s="76" t="s">
        <v>1091</v>
      </c>
      <c r="AO3542" s="76"/>
      <c r="AP3542" s="76"/>
      <c r="AQ3542" s="76"/>
      <c r="AR3542" s="76"/>
      <c r="AS3542" s="76"/>
      <c r="AT3542" s="76"/>
      <c r="AU3542" s="76"/>
      <c r="AV3542" s="76"/>
      <c r="AW3542" s="78">
        <v>45847</v>
      </c>
      <c r="AX3542" s="88">
        <v>2387901</v>
      </c>
      <c r="AY3542" s="76">
        <v>356</v>
      </c>
      <c r="AZ3542" s="70">
        <v>3.56</v>
      </c>
      <c r="BA3542" s="76">
        <f>+AY3542/AZ3542</f>
        <v>100</v>
      </c>
      <c r="BB3542" s="76"/>
      <c r="CS3542" s="58">
        <f>+AL3542+AT3542</f>
        <v>100</v>
      </c>
      <c r="CT3542" s="76">
        <f>+BA3542+BG3542+BM3542+BS3542+BY3542+CE3542+CK3542+CQ3542</f>
        <v>100</v>
      </c>
      <c r="CU3542" s="76">
        <f>+CS3542-CT3542</f>
        <v>0</v>
      </c>
      <c r="CV3542" s="81">
        <f>+AE3542-AL3542-AT3542</f>
        <v>0</v>
      </c>
    </row>
    <row r="3543" spans="1:100" s="70" customFormat="1">
      <c r="A3543" s="70" t="s">
        <v>997</v>
      </c>
      <c r="B3543" s="71">
        <v>15</v>
      </c>
      <c r="C3543" s="72" t="s">
        <v>402</v>
      </c>
      <c r="D3543" s="72" t="s">
        <v>403</v>
      </c>
      <c r="E3543" s="71"/>
      <c r="F3543" s="71"/>
      <c r="G3543" s="71" t="s">
        <v>255</v>
      </c>
      <c r="H3543" s="71">
        <v>3</v>
      </c>
      <c r="I3543" s="73">
        <v>123.54</v>
      </c>
      <c r="J3543" s="73">
        <v>68633</v>
      </c>
      <c r="K3543" s="72">
        <v>0</v>
      </c>
      <c r="L3543" s="72" t="s">
        <v>404</v>
      </c>
      <c r="M3543" s="92" t="s">
        <v>14</v>
      </c>
      <c r="N3543" s="70">
        <v>43247814</v>
      </c>
      <c r="O3543" s="70" t="s">
        <v>998</v>
      </c>
      <c r="Q3543" s="89"/>
      <c r="S3543" s="70" t="s">
        <v>465</v>
      </c>
      <c r="T3543" s="88" t="s">
        <v>255</v>
      </c>
      <c r="U3543" s="88">
        <v>3</v>
      </c>
      <c r="V3543" s="87">
        <v>123.54</v>
      </c>
      <c r="W3543" s="87" t="s">
        <v>1017</v>
      </c>
      <c r="X3543" s="78">
        <v>45853</v>
      </c>
      <c r="Y3543" s="78">
        <v>45853</v>
      </c>
      <c r="Z3543" s="69" t="s">
        <v>1080</v>
      </c>
      <c r="AA3543" s="319">
        <v>41400</v>
      </c>
      <c r="AB3543" s="70">
        <v>60</v>
      </c>
      <c r="AC3543" s="70">
        <v>0</v>
      </c>
      <c r="AD3543" s="78">
        <v>45852</v>
      </c>
      <c r="AE3543" s="115">
        <v>5276</v>
      </c>
      <c r="AF3543" s="115"/>
      <c r="AG3543" s="88" t="s">
        <v>441</v>
      </c>
      <c r="AH3543" s="78">
        <v>45853</v>
      </c>
      <c r="AI3543" s="89">
        <v>43247814</v>
      </c>
      <c r="AJ3543" s="78" t="s">
        <v>3607</v>
      </c>
      <c r="AK3543" s="70" t="s">
        <v>1000</v>
      </c>
      <c r="AL3543" s="76">
        <v>5276</v>
      </c>
      <c r="AM3543" s="76"/>
      <c r="AN3543" s="76" t="s">
        <v>1092</v>
      </c>
      <c r="AO3543" s="76"/>
      <c r="AP3543" s="76"/>
      <c r="AQ3543" s="76"/>
      <c r="AR3543" s="76"/>
      <c r="AS3543" s="76"/>
      <c r="AT3543" s="76"/>
      <c r="AU3543" s="76"/>
      <c r="AV3543" s="76"/>
      <c r="AW3543" s="78">
        <v>45853</v>
      </c>
      <c r="AX3543" s="159">
        <v>4419</v>
      </c>
      <c r="BA3543" s="76">
        <v>5276</v>
      </c>
      <c r="BB3543" s="76"/>
      <c r="CS3543" s="58">
        <f>+AL3543+AT3543</f>
        <v>5276</v>
      </c>
      <c r="CT3543" s="76">
        <f>+BA3543+BG3543+BM3543+BS3543+BY3543+CE3543+CK3543+CQ3543</f>
        <v>5276</v>
      </c>
      <c r="CU3543" s="76">
        <f>+CS3543-CT3543</f>
        <v>0</v>
      </c>
      <c r="CV3543" s="81">
        <f>+AE3543-AL3543-AT3543</f>
        <v>0</v>
      </c>
    </row>
    <row r="3544" spans="1:100" s="70" customFormat="1">
      <c r="A3544" s="70" t="s">
        <v>997</v>
      </c>
      <c r="B3544" s="71">
        <v>15</v>
      </c>
      <c r="C3544" s="72" t="s">
        <v>402</v>
      </c>
      <c r="D3544" s="72" t="s">
        <v>403</v>
      </c>
      <c r="E3544" s="71"/>
      <c r="F3544" s="71"/>
      <c r="G3544" s="71" t="s">
        <v>255</v>
      </c>
      <c r="H3544" s="71">
        <v>3</v>
      </c>
      <c r="I3544" s="73">
        <v>123.54</v>
      </c>
      <c r="J3544" s="73">
        <v>68633</v>
      </c>
      <c r="K3544" s="72">
        <v>0</v>
      </c>
      <c r="L3544" s="72" t="s">
        <v>404</v>
      </c>
      <c r="M3544" s="92" t="s">
        <v>14</v>
      </c>
      <c r="N3544" s="70">
        <v>43247814</v>
      </c>
      <c r="O3544" s="70" t="s">
        <v>998</v>
      </c>
      <c r="Q3544" s="89"/>
      <c r="S3544" s="70" t="s">
        <v>465</v>
      </c>
      <c r="T3544" s="88" t="s">
        <v>255</v>
      </c>
      <c r="U3544" s="88">
        <v>3</v>
      </c>
      <c r="V3544" s="87">
        <v>123.54</v>
      </c>
      <c r="W3544" s="87" t="s">
        <v>1017</v>
      </c>
      <c r="X3544" s="78">
        <v>45853</v>
      </c>
      <c r="Y3544" s="78">
        <v>45853</v>
      </c>
      <c r="Z3544" s="69" t="s">
        <v>1080</v>
      </c>
      <c r="AA3544" s="319">
        <v>41400</v>
      </c>
      <c r="AB3544" s="70">
        <v>60</v>
      </c>
      <c r="AC3544" s="70">
        <v>0</v>
      </c>
      <c r="AD3544" s="78">
        <v>45870</v>
      </c>
      <c r="AE3544" s="115">
        <v>4624</v>
      </c>
      <c r="AF3544" s="115"/>
      <c r="AG3544" s="88" t="s">
        <v>441</v>
      </c>
      <c r="AH3544" s="78">
        <v>45870</v>
      </c>
      <c r="AI3544" s="89">
        <v>43247814</v>
      </c>
      <c r="AJ3544" s="78" t="s">
        <v>3607</v>
      </c>
      <c r="AK3544" s="70" t="s">
        <v>1001</v>
      </c>
      <c r="AL3544" s="76">
        <v>4624.4399999999996</v>
      </c>
      <c r="AM3544" s="76"/>
      <c r="AN3544" s="70" t="s">
        <v>1093</v>
      </c>
      <c r="AW3544" s="140">
        <v>45870</v>
      </c>
      <c r="AX3544" s="88" t="s">
        <v>1081</v>
      </c>
      <c r="AY3544" s="76"/>
      <c r="BA3544" s="76">
        <v>260</v>
      </c>
      <c r="BB3544" s="70" t="s">
        <v>1086</v>
      </c>
      <c r="BC3544" s="140">
        <v>45870</v>
      </c>
      <c r="BD3544" s="88" t="s">
        <v>1082</v>
      </c>
      <c r="BE3544" s="76"/>
      <c r="BG3544" s="76">
        <v>260</v>
      </c>
      <c r="BH3544" s="70" t="s">
        <v>1087</v>
      </c>
      <c r="BI3544" s="140">
        <v>45870</v>
      </c>
      <c r="BJ3544" s="88" t="s">
        <v>1083</v>
      </c>
      <c r="BK3544" s="76"/>
      <c r="BM3544" s="76">
        <v>104.44</v>
      </c>
      <c r="BN3544" s="70" t="s">
        <v>1088</v>
      </c>
      <c r="BO3544" s="140">
        <v>45870</v>
      </c>
      <c r="BP3544" s="88" t="s">
        <v>1084</v>
      </c>
      <c r="BQ3544" s="76"/>
      <c r="BS3544" s="76">
        <v>3900</v>
      </c>
      <c r="BT3544" s="70" t="s">
        <v>1089</v>
      </c>
      <c r="BU3544" s="140">
        <v>45870</v>
      </c>
      <c r="BV3544" s="88" t="s">
        <v>1085</v>
      </c>
      <c r="BW3544" s="76"/>
      <c r="BY3544" s="76">
        <v>100</v>
      </c>
      <c r="BZ3544" s="76" t="s">
        <v>1090</v>
      </c>
      <c r="CS3544" s="58">
        <f>+AL3544+AT3544</f>
        <v>4624.4399999999996</v>
      </c>
      <c r="CT3544" s="76">
        <f>+BA3544+BG3544+BM3544+BS3544+BY3544+CE3544+CK3544+CQ3544</f>
        <v>4624.4400000000005</v>
      </c>
      <c r="CU3544" s="76">
        <f>+CS3544-CT3544</f>
        <v>0</v>
      </c>
      <c r="CV3544" s="81">
        <f>+AE3544-AL3544-AT3544</f>
        <v>-0.43999999999959982</v>
      </c>
    </row>
    <row r="3545" spans="1:100" s="70" customFormat="1">
      <c r="A3545" s="70" t="s">
        <v>997</v>
      </c>
      <c r="B3545" s="71">
        <v>15</v>
      </c>
      <c r="C3545" s="72" t="s">
        <v>402</v>
      </c>
      <c r="D3545" s="72" t="s">
        <v>403</v>
      </c>
      <c r="E3545" s="71"/>
      <c r="F3545" s="71"/>
      <c r="G3545" s="71" t="s">
        <v>255</v>
      </c>
      <c r="H3545" s="71">
        <v>3</v>
      </c>
      <c r="I3545" s="73">
        <v>123.54</v>
      </c>
      <c r="J3545" s="73">
        <v>68633</v>
      </c>
      <c r="K3545" s="72">
        <v>0</v>
      </c>
      <c r="L3545" s="72" t="s">
        <v>404</v>
      </c>
      <c r="M3545" s="92" t="s">
        <v>14</v>
      </c>
      <c r="N3545" s="70">
        <v>43247814</v>
      </c>
      <c r="O3545" s="70" t="s">
        <v>998</v>
      </c>
      <c r="Q3545" s="89"/>
      <c r="S3545" s="70" t="s">
        <v>465</v>
      </c>
      <c r="T3545" s="88" t="s">
        <v>255</v>
      </c>
      <c r="U3545" s="88">
        <v>3</v>
      </c>
      <c r="V3545" s="87">
        <v>123.54</v>
      </c>
      <c r="W3545" s="87" t="s">
        <v>1017</v>
      </c>
      <c r="X3545" s="78">
        <v>45853</v>
      </c>
      <c r="Y3545" s="78">
        <v>45853</v>
      </c>
      <c r="Z3545" s="69" t="s">
        <v>1080</v>
      </c>
      <c r="AA3545" s="319">
        <v>41400</v>
      </c>
      <c r="AB3545" s="70">
        <v>60</v>
      </c>
      <c r="AC3545" s="70">
        <v>1</v>
      </c>
      <c r="AD3545" s="78">
        <v>45915</v>
      </c>
      <c r="AE3545" s="115">
        <v>500</v>
      </c>
      <c r="AF3545" s="115"/>
      <c r="AG3545" s="88"/>
      <c r="AL3545" s="76"/>
      <c r="AM3545" s="76"/>
      <c r="AN3545" s="76"/>
      <c r="AO3545" s="76"/>
      <c r="AP3545" s="76"/>
      <c r="AQ3545" s="76"/>
      <c r="AR3545" s="76"/>
      <c r="AS3545" s="76"/>
      <c r="AT3545" s="76"/>
      <c r="AU3545" s="76"/>
      <c r="AV3545" s="76"/>
      <c r="CS3545" s="58">
        <f>+AL3545+AT3545</f>
        <v>0</v>
      </c>
      <c r="CT3545" s="76">
        <f>+BA3545+BG3545+BM3545+BS3545+BY3545+CE3545+CK3545+CQ3545</f>
        <v>0</v>
      </c>
      <c r="CU3545" s="76">
        <f>+CS3545-CT3545</f>
        <v>0</v>
      </c>
      <c r="CV3545" s="81">
        <f>+AE3545-AL3545-AT3545</f>
        <v>500</v>
      </c>
    </row>
    <row r="3546" spans="1:100" s="70" customFormat="1">
      <c r="A3546" s="70" t="s">
        <v>997</v>
      </c>
      <c r="B3546" s="71">
        <v>15</v>
      </c>
      <c r="C3546" s="72" t="s">
        <v>402</v>
      </c>
      <c r="D3546" s="72" t="s">
        <v>403</v>
      </c>
      <c r="E3546" s="71"/>
      <c r="F3546" s="71"/>
      <c r="G3546" s="71" t="s">
        <v>255</v>
      </c>
      <c r="H3546" s="71">
        <v>3</v>
      </c>
      <c r="I3546" s="73">
        <v>123.54</v>
      </c>
      <c r="J3546" s="73">
        <v>68633</v>
      </c>
      <c r="K3546" s="72">
        <v>0</v>
      </c>
      <c r="L3546" s="72" t="s">
        <v>404</v>
      </c>
      <c r="M3546" s="92" t="s">
        <v>14</v>
      </c>
      <c r="N3546" s="70">
        <v>43247814</v>
      </c>
      <c r="O3546" s="70" t="s">
        <v>998</v>
      </c>
      <c r="Q3546" s="89"/>
      <c r="S3546" s="70" t="s">
        <v>465</v>
      </c>
      <c r="T3546" s="88" t="s">
        <v>255</v>
      </c>
      <c r="U3546" s="88">
        <v>3</v>
      </c>
      <c r="V3546" s="87">
        <v>123.54</v>
      </c>
      <c r="W3546" s="87" t="s">
        <v>1017</v>
      </c>
      <c r="X3546" s="78">
        <v>45853</v>
      </c>
      <c r="Y3546" s="78">
        <v>45853</v>
      </c>
      <c r="Z3546" s="69" t="s">
        <v>1080</v>
      </c>
      <c r="AA3546" s="319">
        <v>41400</v>
      </c>
      <c r="AB3546" s="70">
        <v>60</v>
      </c>
      <c r="AC3546" s="70">
        <v>2</v>
      </c>
      <c r="AD3546" s="78">
        <v>45945</v>
      </c>
      <c r="AE3546" s="115">
        <v>500</v>
      </c>
      <c r="AF3546" s="115"/>
      <c r="AG3546" s="88"/>
      <c r="AL3546" s="76"/>
      <c r="AM3546" s="76"/>
      <c r="AN3546" s="76"/>
      <c r="AO3546" s="76"/>
      <c r="AP3546" s="76"/>
      <c r="AQ3546" s="76"/>
      <c r="AR3546" s="76"/>
      <c r="AS3546" s="76"/>
      <c r="AT3546" s="76"/>
      <c r="AU3546" s="76"/>
      <c r="AV3546" s="76"/>
      <c r="BA3546" s="76"/>
      <c r="BB3546" s="76"/>
      <c r="CS3546" s="58">
        <f>+AL3546+AT3546</f>
        <v>0</v>
      </c>
      <c r="CT3546" s="76">
        <f>+BA3546+BG3546+BM3546+BS3546+BY3546+CE3546+CK3546+CQ3546</f>
        <v>0</v>
      </c>
      <c r="CU3546" s="76">
        <f>+CS3546-CT3546</f>
        <v>0</v>
      </c>
      <c r="CV3546" s="81">
        <f>+AE3546-AL3546-AT3546</f>
        <v>500</v>
      </c>
    </row>
    <row r="3547" spans="1:100" s="70" customFormat="1">
      <c r="A3547" s="70" t="s">
        <v>997</v>
      </c>
      <c r="B3547" s="71">
        <v>15</v>
      </c>
      <c r="C3547" s="72" t="s">
        <v>402</v>
      </c>
      <c r="D3547" s="72" t="s">
        <v>403</v>
      </c>
      <c r="E3547" s="71"/>
      <c r="F3547" s="71"/>
      <c r="G3547" s="71" t="s">
        <v>255</v>
      </c>
      <c r="H3547" s="71">
        <v>3</v>
      </c>
      <c r="I3547" s="73">
        <v>123.54</v>
      </c>
      <c r="J3547" s="73">
        <v>68633</v>
      </c>
      <c r="K3547" s="72">
        <v>0</v>
      </c>
      <c r="L3547" s="72" t="s">
        <v>404</v>
      </c>
      <c r="M3547" s="92" t="s">
        <v>14</v>
      </c>
      <c r="N3547" s="70">
        <v>43247814</v>
      </c>
      <c r="O3547" s="70" t="s">
        <v>998</v>
      </c>
      <c r="Q3547" s="89"/>
      <c r="S3547" s="70" t="s">
        <v>465</v>
      </c>
      <c r="T3547" s="88" t="s">
        <v>255</v>
      </c>
      <c r="U3547" s="88">
        <v>3</v>
      </c>
      <c r="V3547" s="87">
        <v>123.54</v>
      </c>
      <c r="W3547" s="87" t="s">
        <v>1017</v>
      </c>
      <c r="X3547" s="78">
        <v>45853</v>
      </c>
      <c r="Y3547" s="78">
        <v>45853</v>
      </c>
      <c r="Z3547" s="69" t="s">
        <v>1080</v>
      </c>
      <c r="AA3547" s="319">
        <v>41400</v>
      </c>
      <c r="AB3547" s="70">
        <v>60</v>
      </c>
      <c r="AC3547" s="70">
        <v>3</v>
      </c>
      <c r="AD3547" s="78">
        <v>45976</v>
      </c>
      <c r="AE3547" s="115">
        <v>500</v>
      </c>
      <c r="AF3547" s="115"/>
      <c r="AG3547" s="88"/>
      <c r="AL3547" s="76"/>
      <c r="AM3547" s="76"/>
      <c r="AN3547" s="76"/>
      <c r="AO3547" s="76"/>
      <c r="AP3547" s="76"/>
      <c r="AQ3547" s="76"/>
      <c r="AR3547" s="76"/>
      <c r="AS3547" s="76"/>
      <c r="AT3547" s="76"/>
      <c r="AU3547" s="76"/>
      <c r="AV3547" s="76"/>
      <c r="AW3547" s="78"/>
      <c r="BA3547" s="76"/>
      <c r="BB3547" s="76"/>
      <c r="CS3547" s="58">
        <f>+AL3547+AT3547</f>
        <v>0</v>
      </c>
      <c r="CT3547" s="76">
        <f>+BA3547+BG3547+BM3547+BS3547+BY3547+CE3547+CK3547+CQ3547</f>
        <v>0</v>
      </c>
      <c r="CU3547" s="76">
        <f>+CS3547-CT3547</f>
        <v>0</v>
      </c>
      <c r="CV3547" s="81">
        <f>+AE3547-AL3547-AT3547</f>
        <v>500</v>
      </c>
    </row>
    <row r="3548" spans="1:100" s="70" customFormat="1">
      <c r="A3548" s="70" t="s">
        <v>997</v>
      </c>
      <c r="B3548" s="71">
        <v>15</v>
      </c>
      <c r="C3548" s="72" t="s">
        <v>402</v>
      </c>
      <c r="D3548" s="72" t="s">
        <v>403</v>
      </c>
      <c r="E3548" s="71"/>
      <c r="F3548" s="71"/>
      <c r="G3548" s="71" t="s">
        <v>255</v>
      </c>
      <c r="H3548" s="71">
        <v>3</v>
      </c>
      <c r="I3548" s="73">
        <v>123.54</v>
      </c>
      <c r="J3548" s="73">
        <v>68633</v>
      </c>
      <c r="K3548" s="72">
        <v>0</v>
      </c>
      <c r="L3548" s="72" t="s">
        <v>404</v>
      </c>
      <c r="M3548" s="92" t="s">
        <v>14</v>
      </c>
      <c r="N3548" s="70">
        <v>43247814</v>
      </c>
      <c r="O3548" s="70" t="s">
        <v>998</v>
      </c>
      <c r="Q3548" s="89"/>
      <c r="S3548" s="70" t="s">
        <v>465</v>
      </c>
      <c r="T3548" s="88" t="s">
        <v>255</v>
      </c>
      <c r="U3548" s="88">
        <v>3</v>
      </c>
      <c r="V3548" s="87">
        <v>123.54</v>
      </c>
      <c r="W3548" s="87" t="s">
        <v>1017</v>
      </c>
      <c r="X3548" s="78">
        <v>45853</v>
      </c>
      <c r="Y3548" s="78">
        <v>45853</v>
      </c>
      <c r="Z3548" s="69" t="s">
        <v>1080</v>
      </c>
      <c r="AA3548" s="319">
        <v>41400</v>
      </c>
      <c r="AB3548" s="70">
        <v>60</v>
      </c>
      <c r="AC3548" s="70">
        <v>4</v>
      </c>
      <c r="AD3548" s="78">
        <v>46006</v>
      </c>
      <c r="AE3548" s="115">
        <v>500</v>
      </c>
      <c r="AF3548" s="115"/>
      <c r="AG3548" s="88"/>
      <c r="AL3548" s="76"/>
      <c r="AM3548" s="76"/>
      <c r="AN3548" s="76"/>
      <c r="AO3548" s="76"/>
      <c r="AP3548" s="76"/>
      <c r="AQ3548" s="76"/>
      <c r="AR3548" s="76"/>
      <c r="AS3548" s="76"/>
      <c r="AT3548" s="76"/>
      <c r="AU3548" s="76"/>
      <c r="AV3548" s="76"/>
      <c r="BA3548" s="76"/>
      <c r="BB3548" s="76"/>
      <c r="CS3548" s="58">
        <f>+AL3548+AT3548</f>
        <v>0</v>
      </c>
      <c r="CT3548" s="76">
        <f>+BA3548+BG3548+BM3548+BS3548+BY3548+CE3548+CK3548+CQ3548</f>
        <v>0</v>
      </c>
      <c r="CU3548" s="76">
        <f>+CS3548-CT3548</f>
        <v>0</v>
      </c>
      <c r="CV3548" s="81">
        <f>+AE3548-AL3548-AT3548</f>
        <v>500</v>
      </c>
    </row>
    <row r="3549" spans="1:100" s="70" customFormat="1">
      <c r="A3549" s="70" t="s">
        <v>997</v>
      </c>
      <c r="B3549" s="71">
        <v>15</v>
      </c>
      <c r="C3549" s="72" t="s">
        <v>402</v>
      </c>
      <c r="D3549" s="72" t="s">
        <v>403</v>
      </c>
      <c r="E3549" s="71"/>
      <c r="F3549" s="71"/>
      <c r="G3549" s="71" t="s">
        <v>255</v>
      </c>
      <c r="H3549" s="71">
        <v>3</v>
      </c>
      <c r="I3549" s="73">
        <v>123.54</v>
      </c>
      <c r="J3549" s="73">
        <v>68633</v>
      </c>
      <c r="K3549" s="72">
        <v>0</v>
      </c>
      <c r="L3549" s="72" t="s">
        <v>404</v>
      </c>
      <c r="M3549" s="92" t="s">
        <v>14</v>
      </c>
      <c r="N3549" s="70">
        <v>43247814</v>
      </c>
      <c r="O3549" s="70" t="s">
        <v>998</v>
      </c>
      <c r="Q3549" s="89"/>
      <c r="S3549" s="70" t="s">
        <v>465</v>
      </c>
      <c r="T3549" s="88" t="s">
        <v>255</v>
      </c>
      <c r="U3549" s="88">
        <v>3</v>
      </c>
      <c r="V3549" s="87">
        <v>123.54</v>
      </c>
      <c r="W3549" s="87" t="s">
        <v>1017</v>
      </c>
      <c r="X3549" s="78">
        <v>45853</v>
      </c>
      <c r="Y3549" s="78">
        <v>45853</v>
      </c>
      <c r="Z3549" s="69" t="s">
        <v>1080</v>
      </c>
      <c r="AA3549" s="319">
        <v>41400</v>
      </c>
      <c r="AB3549" s="70">
        <v>60</v>
      </c>
      <c r="AC3549" s="70">
        <v>5</v>
      </c>
      <c r="AD3549" s="78">
        <v>46037</v>
      </c>
      <c r="AE3549" s="115">
        <v>500</v>
      </c>
      <c r="AF3549" s="115"/>
      <c r="AG3549" s="88"/>
      <c r="AL3549" s="76"/>
      <c r="AM3549" s="76"/>
      <c r="AN3549" s="76"/>
      <c r="AO3549" s="76"/>
      <c r="AP3549" s="76"/>
      <c r="AQ3549" s="76"/>
      <c r="AR3549" s="76"/>
      <c r="AS3549" s="76"/>
      <c r="AT3549" s="76"/>
      <c r="AU3549" s="76"/>
      <c r="AV3549" s="76"/>
      <c r="BA3549" s="76"/>
      <c r="BB3549" s="76"/>
      <c r="CS3549" s="58">
        <f>+AL3549+AT3549</f>
        <v>0</v>
      </c>
      <c r="CT3549" s="76">
        <f>+BA3549+BG3549+BM3549+BS3549+BY3549+CE3549+CK3549+CQ3549</f>
        <v>0</v>
      </c>
      <c r="CU3549" s="76">
        <f>+CS3549-CT3549</f>
        <v>0</v>
      </c>
      <c r="CV3549" s="81">
        <f>+AE3549-AL3549-AT3549</f>
        <v>500</v>
      </c>
    </row>
    <row r="3550" spans="1:100" s="70" customFormat="1">
      <c r="A3550" s="70" t="s">
        <v>997</v>
      </c>
      <c r="B3550" s="71">
        <v>15</v>
      </c>
      <c r="C3550" s="72" t="s">
        <v>402</v>
      </c>
      <c r="D3550" s="72" t="s">
        <v>403</v>
      </c>
      <c r="E3550" s="71"/>
      <c r="F3550" s="71"/>
      <c r="G3550" s="71" t="s">
        <v>255</v>
      </c>
      <c r="H3550" s="71">
        <v>3</v>
      </c>
      <c r="I3550" s="73">
        <v>123.54</v>
      </c>
      <c r="J3550" s="73">
        <v>68633</v>
      </c>
      <c r="K3550" s="72">
        <v>0</v>
      </c>
      <c r="L3550" s="72" t="s">
        <v>404</v>
      </c>
      <c r="M3550" s="92" t="s">
        <v>14</v>
      </c>
      <c r="N3550" s="70">
        <v>43247814</v>
      </c>
      <c r="O3550" s="70" t="s">
        <v>998</v>
      </c>
      <c r="Q3550" s="89"/>
      <c r="S3550" s="70" t="s">
        <v>465</v>
      </c>
      <c r="T3550" s="88" t="s">
        <v>255</v>
      </c>
      <c r="U3550" s="88">
        <v>3</v>
      </c>
      <c r="V3550" s="87">
        <v>123.54</v>
      </c>
      <c r="W3550" s="87" t="s">
        <v>1017</v>
      </c>
      <c r="X3550" s="78">
        <v>45853</v>
      </c>
      <c r="Y3550" s="78">
        <v>45853</v>
      </c>
      <c r="Z3550" s="69" t="s">
        <v>1080</v>
      </c>
      <c r="AA3550" s="319">
        <v>41400</v>
      </c>
      <c r="AB3550" s="70">
        <v>60</v>
      </c>
      <c r="AC3550" s="70">
        <v>6</v>
      </c>
      <c r="AD3550" s="78">
        <v>46068</v>
      </c>
      <c r="AE3550" s="115">
        <v>500</v>
      </c>
      <c r="AF3550" s="115"/>
      <c r="AL3550" s="76"/>
      <c r="AM3550" s="76"/>
      <c r="AN3550" s="76"/>
      <c r="AO3550" s="76"/>
      <c r="AP3550" s="76"/>
      <c r="AQ3550" s="76"/>
      <c r="AR3550" s="76"/>
      <c r="AS3550" s="76"/>
      <c r="AT3550" s="76"/>
      <c r="AU3550" s="76"/>
      <c r="AV3550" s="76"/>
      <c r="AX3550" s="78"/>
      <c r="AY3550" s="155"/>
      <c r="BA3550" s="76"/>
      <c r="BB3550" s="76"/>
      <c r="CS3550" s="58">
        <f>+AL3550+AT3550</f>
        <v>0</v>
      </c>
      <c r="CT3550" s="76">
        <f>+BA3550+BG3550+BM3550+BS3550+BY3550+CE3550+CK3550+CQ3550</f>
        <v>0</v>
      </c>
      <c r="CU3550" s="76">
        <f>+CS3550-CT3550</f>
        <v>0</v>
      </c>
      <c r="CV3550" s="81">
        <f>+AE3550-AL3550-AT3550</f>
        <v>500</v>
      </c>
    </row>
    <row r="3551" spans="1:100" s="70" customFormat="1">
      <c r="A3551" s="70" t="s">
        <v>997</v>
      </c>
      <c r="B3551" s="71">
        <v>15</v>
      </c>
      <c r="C3551" s="72" t="s">
        <v>402</v>
      </c>
      <c r="D3551" s="72" t="s">
        <v>403</v>
      </c>
      <c r="E3551" s="71"/>
      <c r="F3551" s="71"/>
      <c r="G3551" s="71" t="s">
        <v>255</v>
      </c>
      <c r="H3551" s="71">
        <v>3</v>
      </c>
      <c r="I3551" s="73">
        <v>123.54</v>
      </c>
      <c r="J3551" s="73">
        <v>68633</v>
      </c>
      <c r="K3551" s="72">
        <v>0</v>
      </c>
      <c r="L3551" s="72" t="s">
        <v>404</v>
      </c>
      <c r="M3551" s="92" t="s">
        <v>14</v>
      </c>
      <c r="N3551" s="70">
        <v>43247814</v>
      </c>
      <c r="O3551" s="70" t="s">
        <v>998</v>
      </c>
      <c r="Q3551" s="89"/>
      <c r="S3551" s="70" t="s">
        <v>465</v>
      </c>
      <c r="T3551" s="88" t="s">
        <v>255</v>
      </c>
      <c r="U3551" s="88">
        <v>3</v>
      </c>
      <c r="V3551" s="87">
        <v>123.54</v>
      </c>
      <c r="W3551" s="87" t="s">
        <v>1017</v>
      </c>
      <c r="X3551" s="78">
        <v>45853</v>
      </c>
      <c r="Y3551" s="78">
        <v>45853</v>
      </c>
      <c r="Z3551" s="69" t="s">
        <v>1080</v>
      </c>
      <c r="AA3551" s="319">
        <v>41400</v>
      </c>
      <c r="AB3551" s="70">
        <v>60</v>
      </c>
      <c r="AC3551" s="70">
        <v>7</v>
      </c>
      <c r="AD3551" s="78">
        <v>46096</v>
      </c>
      <c r="AE3551" s="115">
        <v>500</v>
      </c>
      <c r="AF3551" s="115"/>
      <c r="AL3551" s="76"/>
      <c r="AM3551" s="76"/>
      <c r="AN3551" s="76"/>
      <c r="AO3551" s="76"/>
      <c r="AP3551" s="76"/>
      <c r="AQ3551" s="76"/>
      <c r="AR3551" s="76"/>
      <c r="AS3551" s="76"/>
      <c r="AT3551" s="76"/>
      <c r="AU3551" s="76"/>
      <c r="AV3551" s="76"/>
      <c r="BA3551" s="76"/>
      <c r="BB3551" s="76"/>
      <c r="CS3551" s="58">
        <f>+AL3551+AT3551</f>
        <v>0</v>
      </c>
      <c r="CT3551" s="76">
        <f>+BA3551+BG3551+BM3551+BS3551+BY3551+CE3551+CK3551+CQ3551</f>
        <v>0</v>
      </c>
      <c r="CU3551" s="76">
        <f>+CS3551-CT3551</f>
        <v>0</v>
      </c>
      <c r="CV3551" s="81">
        <f>+AE3551-AL3551-AT3551</f>
        <v>500</v>
      </c>
    </row>
    <row r="3552" spans="1:100" s="70" customFormat="1">
      <c r="A3552" s="70" t="s">
        <v>997</v>
      </c>
      <c r="B3552" s="71">
        <v>15</v>
      </c>
      <c r="C3552" s="72" t="s">
        <v>402</v>
      </c>
      <c r="D3552" s="72" t="s">
        <v>403</v>
      </c>
      <c r="E3552" s="71"/>
      <c r="F3552" s="71"/>
      <c r="G3552" s="71" t="s">
        <v>255</v>
      </c>
      <c r="H3552" s="71">
        <v>3</v>
      </c>
      <c r="I3552" s="73">
        <v>123.54</v>
      </c>
      <c r="J3552" s="73">
        <v>68633</v>
      </c>
      <c r="K3552" s="72">
        <v>0</v>
      </c>
      <c r="L3552" s="72" t="s">
        <v>404</v>
      </c>
      <c r="M3552" s="92" t="s">
        <v>14</v>
      </c>
      <c r="N3552" s="70">
        <v>43247814</v>
      </c>
      <c r="O3552" s="70" t="s">
        <v>998</v>
      </c>
      <c r="Q3552" s="89"/>
      <c r="S3552" s="70" t="s">
        <v>465</v>
      </c>
      <c r="T3552" s="88" t="s">
        <v>255</v>
      </c>
      <c r="U3552" s="88">
        <v>3</v>
      </c>
      <c r="V3552" s="87">
        <v>123.54</v>
      </c>
      <c r="W3552" s="87" t="s">
        <v>1017</v>
      </c>
      <c r="X3552" s="78">
        <v>45853</v>
      </c>
      <c r="Y3552" s="78">
        <v>45853</v>
      </c>
      <c r="Z3552" s="69" t="s">
        <v>1080</v>
      </c>
      <c r="AA3552" s="319">
        <v>41400</v>
      </c>
      <c r="AB3552" s="70">
        <v>60</v>
      </c>
      <c r="AC3552" s="70">
        <v>8</v>
      </c>
      <c r="AD3552" s="78">
        <v>46127</v>
      </c>
      <c r="AE3552" s="115">
        <v>500</v>
      </c>
      <c r="AF3552" s="115"/>
      <c r="AL3552" s="76"/>
      <c r="AM3552" s="76"/>
      <c r="AN3552" s="76"/>
      <c r="AO3552" s="76"/>
      <c r="AP3552" s="76"/>
      <c r="AQ3552" s="76"/>
      <c r="AR3552" s="76"/>
      <c r="AS3552" s="76"/>
      <c r="AT3552" s="76"/>
      <c r="AU3552" s="76"/>
      <c r="AV3552" s="76"/>
      <c r="BA3552" s="76"/>
      <c r="BB3552" s="76"/>
      <c r="CS3552" s="58">
        <f>+AL3552+AT3552</f>
        <v>0</v>
      </c>
      <c r="CT3552" s="76">
        <f>+BA3552+BG3552+BM3552+BS3552+BY3552+CE3552+CK3552+CQ3552</f>
        <v>0</v>
      </c>
      <c r="CU3552" s="76">
        <f>+CS3552-CT3552</f>
        <v>0</v>
      </c>
      <c r="CV3552" s="81">
        <f>+AE3552-AL3552-AT3552</f>
        <v>500</v>
      </c>
    </row>
    <row r="3553" spans="1:100" s="70" customFormat="1">
      <c r="A3553" s="70" t="s">
        <v>997</v>
      </c>
      <c r="B3553" s="71">
        <v>15</v>
      </c>
      <c r="C3553" s="72" t="s">
        <v>402</v>
      </c>
      <c r="D3553" s="72" t="s">
        <v>403</v>
      </c>
      <c r="E3553" s="71"/>
      <c r="F3553" s="71"/>
      <c r="G3553" s="71" t="s">
        <v>255</v>
      </c>
      <c r="H3553" s="71">
        <v>3</v>
      </c>
      <c r="I3553" s="73">
        <v>123.54</v>
      </c>
      <c r="J3553" s="73">
        <v>68633</v>
      </c>
      <c r="K3553" s="72">
        <v>0</v>
      </c>
      <c r="L3553" s="72" t="s">
        <v>404</v>
      </c>
      <c r="M3553" s="92" t="s">
        <v>14</v>
      </c>
      <c r="N3553" s="70">
        <v>43247814</v>
      </c>
      <c r="O3553" s="70" t="s">
        <v>998</v>
      </c>
      <c r="Q3553" s="89"/>
      <c r="S3553" s="70" t="s">
        <v>465</v>
      </c>
      <c r="T3553" s="88" t="s">
        <v>255</v>
      </c>
      <c r="U3553" s="88">
        <v>3</v>
      </c>
      <c r="V3553" s="87">
        <v>123.54</v>
      </c>
      <c r="W3553" s="87" t="s">
        <v>1017</v>
      </c>
      <c r="X3553" s="78">
        <v>45853</v>
      </c>
      <c r="Y3553" s="78">
        <v>45853</v>
      </c>
      <c r="Z3553" s="69" t="s">
        <v>1080</v>
      </c>
      <c r="AA3553" s="319">
        <v>41400</v>
      </c>
      <c r="AB3553" s="70">
        <v>60</v>
      </c>
      <c r="AC3553" s="70">
        <v>9</v>
      </c>
      <c r="AD3553" s="78">
        <v>46157</v>
      </c>
      <c r="AE3553" s="115">
        <v>500</v>
      </c>
      <c r="AF3553" s="115"/>
      <c r="AL3553" s="76"/>
      <c r="AM3553" s="76"/>
      <c r="AN3553" s="76"/>
      <c r="AO3553" s="76"/>
      <c r="AP3553" s="76"/>
      <c r="AQ3553" s="76"/>
      <c r="AR3553" s="76"/>
      <c r="AS3553" s="76"/>
      <c r="AT3553" s="76"/>
      <c r="AU3553" s="76"/>
      <c r="AV3553" s="76"/>
      <c r="BA3553" s="76"/>
      <c r="BB3553" s="76"/>
      <c r="CS3553" s="58">
        <f>+AL3553+AT3553</f>
        <v>0</v>
      </c>
      <c r="CT3553" s="76">
        <f>+BA3553+BG3553+BM3553+BS3553+BY3553+CE3553+CK3553+CQ3553</f>
        <v>0</v>
      </c>
      <c r="CU3553" s="76">
        <f>+CS3553-CT3553</f>
        <v>0</v>
      </c>
      <c r="CV3553" s="81">
        <f>+AE3553-AL3553-AT3553</f>
        <v>500</v>
      </c>
    </row>
    <row r="3554" spans="1:100" s="70" customFormat="1">
      <c r="A3554" s="70" t="s">
        <v>997</v>
      </c>
      <c r="B3554" s="71">
        <v>15</v>
      </c>
      <c r="C3554" s="72" t="s">
        <v>402</v>
      </c>
      <c r="D3554" s="72" t="s">
        <v>403</v>
      </c>
      <c r="E3554" s="71"/>
      <c r="F3554" s="71"/>
      <c r="G3554" s="71" t="s">
        <v>255</v>
      </c>
      <c r="H3554" s="71">
        <v>3</v>
      </c>
      <c r="I3554" s="73">
        <v>123.54</v>
      </c>
      <c r="J3554" s="73">
        <v>68633</v>
      </c>
      <c r="K3554" s="72">
        <v>0</v>
      </c>
      <c r="L3554" s="72" t="s">
        <v>404</v>
      </c>
      <c r="M3554" s="92" t="s">
        <v>14</v>
      </c>
      <c r="N3554" s="70">
        <v>43247814</v>
      </c>
      <c r="O3554" s="70" t="s">
        <v>998</v>
      </c>
      <c r="Q3554" s="89"/>
      <c r="S3554" s="70" t="s">
        <v>465</v>
      </c>
      <c r="T3554" s="88" t="s">
        <v>255</v>
      </c>
      <c r="U3554" s="88">
        <v>3</v>
      </c>
      <c r="V3554" s="87">
        <v>123.54</v>
      </c>
      <c r="W3554" s="87" t="s">
        <v>1017</v>
      </c>
      <c r="X3554" s="78">
        <v>45853</v>
      </c>
      <c r="Y3554" s="78">
        <v>45853</v>
      </c>
      <c r="Z3554" s="69" t="s">
        <v>1080</v>
      </c>
      <c r="AA3554" s="319">
        <v>41400</v>
      </c>
      <c r="AB3554" s="70">
        <v>60</v>
      </c>
      <c r="AC3554" s="70">
        <v>10</v>
      </c>
      <c r="AD3554" s="78">
        <v>46188</v>
      </c>
      <c r="AE3554" s="115">
        <v>500</v>
      </c>
      <c r="AF3554" s="115"/>
      <c r="AL3554" s="76"/>
      <c r="AM3554" s="76"/>
      <c r="AN3554" s="76"/>
      <c r="AO3554" s="76"/>
      <c r="AP3554" s="76"/>
      <c r="AQ3554" s="76"/>
      <c r="AR3554" s="76"/>
      <c r="AS3554" s="76"/>
      <c r="AT3554" s="76"/>
      <c r="AU3554" s="76"/>
      <c r="AV3554" s="76"/>
      <c r="BA3554" s="76"/>
      <c r="BB3554" s="76"/>
      <c r="CS3554" s="58">
        <f>+AL3554+AT3554</f>
        <v>0</v>
      </c>
      <c r="CT3554" s="76">
        <f>+BA3554+BG3554+BM3554+BS3554+BY3554+CE3554+CK3554+CQ3554</f>
        <v>0</v>
      </c>
      <c r="CU3554" s="76">
        <f>+CS3554-CT3554</f>
        <v>0</v>
      </c>
      <c r="CV3554" s="81">
        <f>+AE3554-AL3554-AT3554</f>
        <v>500</v>
      </c>
    </row>
    <row r="3555" spans="1:100" s="70" customFormat="1">
      <c r="A3555" s="70" t="s">
        <v>997</v>
      </c>
      <c r="B3555" s="71">
        <v>15</v>
      </c>
      <c r="C3555" s="72" t="s">
        <v>402</v>
      </c>
      <c r="D3555" s="72" t="s">
        <v>403</v>
      </c>
      <c r="E3555" s="71"/>
      <c r="F3555" s="71"/>
      <c r="G3555" s="71" t="s">
        <v>255</v>
      </c>
      <c r="H3555" s="71">
        <v>3</v>
      </c>
      <c r="I3555" s="73">
        <v>123.54</v>
      </c>
      <c r="J3555" s="73">
        <v>68633</v>
      </c>
      <c r="K3555" s="72">
        <v>0</v>
      </c>
      <c r="L3555" s="72" t="s">
        <v>404</v>
      </c>
      <c r="M3555" s="92" t="s">
        <v>14</v>
      </c>
      <c r="N3555" s="70">
        <v>43247814</v>
      </c>
      <c r="O3555" s="70" t="s">
        <v>998</v>
      </c>
      <c r="Q3555" s="89"/>
      <c r="S3555" s="70" t="s">
        <v>465</v>
      </c>
      <c r="T3555" s="88" t="s">
        <v>255</v>
      </c>
      <c r="U3555" s="88">
        <v>3</v>
      </c>
      <c r="V3555" s="87">
        <v>123.54</v>
      </c>
      <c r="W3555" s="87" t="s">
        <v>1017</v>
      </c>
      <c r="X3555" s="78">
        <v>45853</v>
      </c>
      <c r="Y3555" s="78">
        <v>45853</v>
      </c>
      <c r="Z3555" s="69" t="s">
        <v>1080</v>
      </c>
      <c r="AA3555" s="319">
        <v>41400</v>
      </c>
      <c r="AB3555" s="70">
        <v>60</v>
      </c>
      <c r="AC3555" s="70">
        <v>11</v>
      </c>
      <c r="AD3555" s="78">
        <v>46218</v>
      </c>
      <c r="AE3555" s="115">
        <v>500</v>
      </c>
      <c r="AF3555" s="115"/>
      <c r="AL3555" s="76"/>
      <c r="AM3555" s="76"/>
      <c r="AN3555" s="76"/>
      <c r="AO3555" s="76"/>
      <c r="AP3555" s="76"/>
      <c r="AQ3555" s="76"/>
      <c r="AR3555" s="76"/>
      <c r="AS3555" s="76"/>
      <c r="AT3555" s="76"/>
      <c r="AU3555" s="76"/>
      <c r="AV3555" s="76"/>
      <c r="BA3555" s="76"/>
      <c r="BB3555" s="76"/>
      <c r="CS3555" s="58">
        <f>+AL3555+AT3555</f>
        <v>0</v>
      </c>
      <c r="CT3555" s="76">
        <f>+BA3555+BG3555+BM3555+BS3555+BY3555+CE3555+CK3555+CQ3555</f>
        <v>0</v>
      </c>
      <c r="CU3555" s="76">
        <f>+CS3555-CT3555</f>
        <v>0</v>
      </c>
      <c r="CV3555" s="81">
        <f>+AE3555-AL3555-AT3555</f>
        <v>500</v>
      </c>
    </row>
    <row r="3556" spans="1:100" s="70" customFormat="1">
      <c r="A3556" s="70" t="s">
        <v>997</v>
      </c>
      <c r="B3556" s="71">
        <v>15</v>
      </c>
      <c r="C3556" s="72" t="s">
        <v>402</v>
      </c>
      <c r="D3556" s="72" t="s">
        <v>403</v>
      </c>
      <c r="E3556" s="71"/>
      <c r="F3556" s="71"/>
      <c r="G3556" s="71" t="s">
        <v>255</v>
      </c>
      <c r="H3556" s="71">
        <v>3</v>
      </c>
      <c r="I3556" s="73">
        <v>123.54</v>
      </c>
      <c r="J3556" s="73">
        <v>68633</v>
      </c>
      <c r="K3556" s="72">
        <v>0</v>
      </c>
      <c r="L3556" s="72" t="s">
        <v>404</v>
      </c>
      <c r="M3556" s="92" t="s">
        <v>14</v>
      </c>
      <c r="N3556" s="70">
        <v>43247814</v>
      </c>
      <c r="O3556" s="70" t="s">
        <v>998</v>
      </c>
      <c r="Q3556" s="89"/>
      <c r="S3556" s="70" t="s">
        <v>465</v>
      </c>
      <c r="T3556" s="88" t="s">
        <v>255</v>
      </c>
      <c r="U3556" s="88">
        <v>3</v>
      </c>
      <c r="V3556" s="87">
        <v>123.54</v>
      </c>
      <c r="W3556" s="87" t="s">
        <v>1017</v>
      </c>
      <c r="X3556" s="78">
        <v>45853</v>
      </c>
      <c r="Y3556" s="78">
        <v>45853</v>
      </c>
      <c r="Z3556" s="69" t="s">
        <v>1080</v>
      </c>
      <c r="AA3556" s="319">
        <v>41400</v>
      </c>
      <c r="AB3556" s="70">
        <v>60</v>
      </c>
      <c r="AC3556" s="70">
        <v>12</v>
      </c>
      <c r="AD3556" s="78">
        <v>46249</v>
      </c>
      <c r="AE3556" s="115">
        <v>500</v>
      </c>
      <c r="AF3556" s="115"/>
      <c r="AL3556" s="76"/>
      <c r="AM3556" s="76"/>
      <c r="AN3556" s="76"/>
      <c r="AO3556" s="76"/>
      <c r="AP3556" s="76"/>
      <c r="AQ3556" s="76"/>
      <c r="AR3556" s="76"/>
      <c r="AS3556" s="76"/>
      <c r="AT3556" s="76"/>
      <c r="AU3556" s="76"/>
      <c r="AV3556" s="76"/>
      <c r="BA3556" s="76"/>
      <c r="BB3556" s="76"/>
      <c r="CS3556" s="58">
        <f>+AL3556+AT3556</f>
        <v>0</v>
      </c>
      <c r="CT3556" s="76">
        <f>+BA3556+BG3556+BM3556+BS3556+BY3556+CE3556+CK3556+CQ3556</f>
        <v>0</v>
      </c>
      <c r="CU3556" s="76">
        <f>+CS3556-CT3556</f>
        <v>0</v>
      </c>
      <c r="CV3556" s="81">
        <f>+AE3556-AL3556-AT3556</f>
        <v>500</v>
      </c>
    </row>
    <row r="3557" spans="1:100" s="70" customFormat="1">
      <c r="A3557" s="70" t="s">
        <v>997</v>
      </c>
      <c r="B3557" s="71">
        <v>15</v>
      </c>
      <c r="C3557" s="72" t="s">
        <v>402</v>
      </c>
      <c r="D3557" s="72" t="s">
        <v>403</v>
      </c>
      <c r="E3557" s="71"/>
      <c r="F3557" s="71"/>
      <c r="G3557" s="71" t="s">
        <v>255</v>
      </c>
      <c r="H3557" s="71">
        <v>3</v>
      </c>
      <c r="I3557" s="73">
        <v>123.54</v>
      </c>
      <c r="J3557" s="73">
        <v>68633</v>
      </c>
      <c r="K3557" s="72">
        <v>0</v>
      </c>
      <c r="L3557" s="72" t="s">
        <v>404</v>
      </c>
      <c r="M3557" s="92" t="s">
        <v>14</v>
      </c>
      <c r="N3557" s="70">
        <v>43247814</v>
      </c>
      <c r="O3557" s="70" t="s">
        <v>998</v>
      </c>
      <c r="Q3557" s="89"/>
      <c r="S3557" s="70" t="s">
        <v>465</v>
      </c>
      <c r="T3557" s="88" t="s">
        <v>255</v>
      </c>
      <c r="U3557" s="88">
        <v>3</v>
      </c>
      <c r="V3557" s="87">
        <v>123.54</v>
      </c>
      <c r="W3557" s="87" t="s">
        <v>1017</v>
      </c>
      <c r="X3557" s="78">
        <v>45853</v>
      </c>
      <c r="Y3557" s="78">
        <v>45853</v>
      </c>
      <c r="Z3557" s="69" t="s">
        <v>1080</v>
      </c>
      <c r="AA3557" s="319">
        <v>41400</v>
      </c>
      <c r="AB3557" s="70">
        <v>60</v>
      </c>
      <c r="AC3557" s="70">
        <v>13</v>
      </c>
      <c r="AD3557" s="78">
        <v>46280</v>
      </c>
      <c r="AE3557" s="115">
        <v>500</v>
      </c>
      <c r="AF3557" s="115"/>
      <c r="AL3557" s="76"/>
      <c r="AM3557" s="76"/>
      <c r="AN3557" s="76"/>
      <c r="AO3557" s="76"/>
      <c r="AP3557" s="76"/>
      <c r="AQ3557" s="76"/>
      <c r="AR3557" s="76"/>
      <c r="AS3557" s="76"/>
      <c r="AT3557" s="76"/>
      <c r="AU3557" s="76"/>
      <c r="AV3557" s="76"/>
      <c r="BA3557" s="76"/>
      <c r="BB3557" s="76"/>
      <c r="CS3557" s="58">
        <f>+AL3557+AT3557</f>
        <v>0</v>
      </c>
      <c r="CT3557" s="76">
        <f>+BA3557+BG3557+BM3557+BS3557+BY3557+CE3557+CK3557+CQ3557</f>
        <v>0</v>
      </c>
      <c r="CU3557" s="76">
        <f>+CS3557-CT3557</f>
        <v>0</v>
      </c>
      <c r="CV3557" s="81">
        <f>+AE3557-AL3557-AT3557</f>
        <v>500</v>
      </c>
    </row>
    <row r="3558" spans="1:100" s="70" customFormat="1">
      <c r="A3558" s="70" t="s">
        <v>997</v>
      </c>
      <c r="B3558" s="71">
        <v>15</v>
      </c>
      <c r="C3558" s="72" t="s">
        <v>402</v>
      </c>
      <c r="D3558" s="72" t="s">
        <v>403</v>
      </c>
      <c r="E3558" s="71"/>
      <c r="F3558" s="71"/>
      <c r="G3558" s="71" t="s">
        <v>255</v>
      </c>
      <c r="H3558" s="71">
        <v>3</v>
      </c>
      <c r="I3558" s="73">
        <v>123.54</v>
      </c>
      <c r="J3558" s="73">
        <v>68633</v>
      </c>
      <c r="K3558" s="72">
        <v>0</v>
      </c>
      <c r="L3558" s="72" t="s">
        <v>404</v>
      </c>
      <c r="M3558" s="92" t="s">
        <v>14</v>
      </c>
      <c r="N3558" s="70">
        <v>43247814</v>
      </c>
      <c r="O3558" s="70" t="s">
        <v>998</v>
      </c>
      <c r="Q3558" s="89"/>
      <c r="S3558" s="70" t="s">
        <v>465</v>
      </c>
      <c r="T3558" s="88" t="s">
        <v>255</v>
      </c>
      <c r="U3558" s="88">
        <v>3</v>
      </c>
      <c r="V3558" s="87">
        <v>123.54</v>
      </c>
      <c r="W3558" s="87" t="s">
        <v>1017</v>
      </c>
      <c r="X3558" s="78">
        <v>45853</v>
      </c>
      <c r="Y3558" s="78">
        <v>45853</v>
      </c>
      <c r="Z3558" s="69" t="s">
        <v>1080</v>
      </c>
      <c r="AA3558" s="319">
        <v>41400</v>
      </c>
      <c r="AB3558" s="70">
        <v>60</v>
      </c>
      <c r="AC3558" s="70">
        <v>14</v>
      </c>
      <c r="AD3558" s="78">
        <v>46310</v>
      </c>
      <c r="AE3558" s="115">
        <v>500</v>
      </c>
      <c r="AF3558" s="115"/>
      <c r="AL3558" s="76"/>
      <c r="AM3558" s="76"/>
      <c r="AN3558" s="76"/>
      <c r="AO3558" s="76"/>
      <c r="AP3558" s="76"/>
      <c r="AQ3558" s="76"/>
      <c r="AR3558" s="76"/>
      <c r="AS3558" s="76"/>
      <c r="AT3558" s="76"/>
      <c r="AU3558" s="76"/>
      <c r="AV3558" s="76"/>
      <c r="BA3558" s="76"/>
      <c r="BB3558" s="76"/>
      <c r="CS3558" s="58">
        <f>+AL3558+AT3558</f>
        <v>0</v>
      </c>
      <c r="CT3558" s="76">
        <f>+BA3558+BG3558+BM3558+BS3558+BY3558+CE3558+CK3558+CQ3558</f>
        <v>0</v>
      </c>
      <c r="CU3558" s="76">
        <f>+CS3558-CT3558</f>
        <v>0</v>
      </c>
      <c r="CV3558" s="81">
        <f>+AE3558-AL3558-AT3558</f>
        <v>500</v>
      </c>
    </row>
    <row r="3559" spans="1:100" s="70" customFormat="1">
      <c r="A3559" s="70" t="s">
        <v>997</v>
      </c>
      <c r="B3559" s="71">
        <v>15</v>
      </c>
      <c r="C3559" s="72" t="s">
        <v>402</v>
      </c>
      <c r="D3559" s="72" t="s">
        <v>403</v>
      </c>
      <c r="E3559" s="71"/>
      <c r="F3559" s="71"/>
      <c r="G3559" s="71" t="s">
        <v>255</v>
      </c>
      <c r="H3559" s="71">
        <v>3</v>
      </c>
      <c r="I3559" s="73">
        <v>123.54</v>
      </c>
      <c r="J3559" s="73">
        <v>68633</v>
      </c>
      <c r="K3559" s="72">
        <v>0</v>
      </c>
      <c r="L3559" s="72" t="s">
        <v>404</v>
      </c>
      <c r="M3559" s="92" t="s">
        <v>14</v>
      </c>
      <c r="N3559" s="70">
        <v>43247814</v>
      </c>
      <c r="O3559" s="70" t="s">
        <v>998</v>
      </c>
      <c r="Q3559" s="89"/>
      <c r="S3559" s="70" t="s">
        <v>465</v>
      </c>
      <c r="T3559" s="88" t="s">
        <v>255</v>
      </c>
      <c r="U3559" s="88">
        <v>3</v>
      </c>
      <c r="V3559" s="87">
        <v>123.54</v>
      </c>
      <c r="W3559" s="87" t="s">
        <v>1017</v>
      </c>
      <c r="X3559" s="78">
        <v>45853</v>
      </c>
      <c r="Y3559" s="78">
        <v>45853</v>
      </c>
      <c r="Z3559" s="69" t="s">
        <v>1080</v>
      </c>
      <c r="AA3559" s="319">
        <v>41400</v>
      </c>
      <c r="AB3559" s="70">
        <v>60</v>
      </c>
      <c r="AC3559" s="70">
        <v>15</v>
      </c>
      <c r="AD3559" s="78">
        <v>46341</v>
      </c>
      <c r="AE3559" s="115">
        <v>500</v>
      </c>
      <c r="AF3559" s="115"/>
      <c r="AL3559" s="76"/>
      <c r="AM3559" s="76"/>
      <c r="AN3559" s="76"/>
      <c r="AO3559" s="76"/>
      <c r="AP3559" s="76"/>
      <c r="AQ3559" s="76"/>
      <c r="AR3559" s="76"/>
      <c r="AS3559" s="76"/>
      <c r="AT3559" s="76"/>
      <c r="AU3559" s="76"/>
      <c r="AV3559" s="76"/>
      <c r="BA3559" s="76"/>
      <c r="BB3559" s="76"/>
      <c r="CS3559" s="58">
        <f>+AL3559+AT3559</f>
        <v>0</v>
      </c>
      <c r="CT3559" s="76">
        <f>+BA3559+BG3559+BM3559+BS3559+BY3559+CE3559+CK3559+CQ3559</f>
        <v>0</v>
      </c>
      <c r="CU3559" s="76">
        <f>+CS3559-CT3559</f>
        <v>0</v>
      </c>
      <c r="CV3559" s="81">
        <f>+AE3559-AL3559-AT3559</f>
        <v>500</v>
      </c>
    </row>
    <row r="3560" spans="1:100" s="70" customFormat="1">
      <c r="A3560" s="70" t="s">
        <v>997</v>
      </c>
      <c r="B3560" s="71">
        <v>15</v>
      </c>
      <c r="C3560" s="72" t="s">
        <v>402</v>
      </c>
      <c r="D3560" s="72" t="s">
        <v>403</v>
      </c>
      <c r="E3560" s="71"/>
      <c r="F3560" s="71"/>
      <c r="G3560" s="71" t="s">
        <v>255</v>
      </c>
      <c r="H3560" s="71">
        <v>3</v>
      </c>
      <c r="I3560" s="73">
        <v>123.54</v>
      </c>
      <c r="J3560" s="73">
        <v>68633</v>
      </c>
      <c r="K3560" s="72">
        <v>0</v>
      </c>
      <c r="L3560" s="72" t="s">
        <v>404</v>
      </c>
      <c r="M3560" s="92" t="s">
        <v>14</v>
      </c>
      <c r="N3560" s="70">
        <v>43247814</v>
      </c>
      <c r="O3560" s="70" t="s">
        <v>998</v>
      </c>
      <c r="Q3560" s="89"/>
      <c r="S3560" s="70" t="s">
        <v>465</v>
      </c>
      <c r="T3560" s="88" t="s">
        <v>255</v>
      </c>
      <c r="U3560" s="88">
        <v>3</v>
      </c>
      <c r="V3560" s="87">
        <v>123.54</v>
      </c>
      <c r="W3560" s="87" t="s">
        <v>1017</v>
      </c>
      <c r="X3560" s="78">
        <v>45853</v>
      </c>
      <c r="Y3560" s="78">
        <v>45853</v>
      </c>
      <c r="Z3560" s="69" t="s">
        <v>1080</v>
      </c>
      <c r="AA3560" s="319">
        <v>41400</v>
      </c>
      <c r="AB3560" s="70">
        <v>60</v>
      </c>
      <c r="AC3560" s="70">
        <v>16</v>
      </c>
      <c r="AD3560" s="78">
        <v>46371</v>
      </c>
      <c r="AE3560" s="115">
        <v>500</v>
      </c>
      <c r="AF3560" s="115"/>
      <c r="AL3560" s="76"/>
      <c r="AM3560" s="76"/>
      <c r="AN3560" s="76"/>
      <c r="AO3560" s="76"/>
      <c r="AP3560" s="76"/>
      <c r="AQ3560" s="76"/>
      <c r="AR3560" s="76"/>
      <c r="AS3560" s="76"/>
      <c r="AT3560" s="76"/>
      <c r="AU3560" s="76"/>
      <c r="AV3560" s="76"/>
      <c r="BA3560" s="76"/>
      <c r="BB3560" s="76"/>
      <c r="CS3560" s="58">
        <f>+AL3560+AT3560</f>
        <v>0</v>
      </c>
      <c r="CT3560" s="76">
        <f>+BA3560+BG3560+BM3560+BS3560+BY3560+CE3560+CK3560+CQ3560</f>
        <v>0</v>
      </c>
      <c r="CU3560" s="76">
        <f>+CS3560-CT3560</f>
        <v>0</v>
      </c>
      <c r="CV3560" s="81">
        <f>+AE3560-AL3560-AT3560</f>
        <v>500</v>
      </c>
    </row>
    <row r="3561" spans="1:100" s="70" customFormat="1">
      <c r="A3561" s="70" t="s">
        <v>997</v>
      </c>
      <c r="B3561" s="71">
        <v>15</v>
      </c>
      <c r="C3561" s="72" t="s">
        <v>402</v>
      </c>
      <c r="D3561" s="72" t="s">
        <v>403</v>
      </c>
      <c r="E3561" s="71"/>
      <c r="F3561" s="71"/>
      <c r="G3561" s="71" t="s">
        <v>255</v>
      </c>
      <c r="H3561" s="71">
        <v>3</v>
      </c>
      <c r="I3561" s="73">
        <v>123.54</v>
      </c>
      <c r="J3561" s="73">
        <v>68633</v>
      </c>
      <c r="K3561" s="72">
        <v>0</v>
      </c>
      <c r="L3561" s="72" t="s">
        <v>404</v>
      </c>
      <c r="M3561" s="92" t="s">
        <v>14</v>
      </c>
      <c r="N3561" s="70">
        <v>43247814</v>
      </c>
      <c r="O3561" s="70" t="s">
        <v>998</v>
      </c>
      <c r="Q3561" s="89"/>
      <c r="S3561" s="70" t="s">
        <v>465</v>
      </c>
      <c r="T3561" s="88" t="s">
        <v>255</v>
      </c>
      <c r="U3561" s="88">
        <v>3</v>
      </c>
      <c r="V3561" s="87">
        <v>123.54</v>
      </c>
      <c r="W3561" s="87" t="s">
        <v>1017</v>
      </c>
      <c r="X3561" s="78">
        <v>45853</v>
      </c>
      <c r="Y3561" s="78">
        <v>45853</v>
      </c>
      <c r="Z3561" s="69" t="s">
        <v>1080</v>
      </c>
      <c r="AA3561" s="319">
        <v>41400</v>
      </c>
      <c r="AB3561" s="70">
        <v>60</v>
      </c>
      <c r="AC3561" s="70">
        <v>17</v>
      </c>
      <c r="AD3561" s="78">
        <v>46402</v>
      </c>
      <c r="AE3561" s="115">
        <v>500</v>
      </c>
      <c r="AF3561" s="115"/>
      <c r="AL3561" s="76"/>
      <c r="AM3561" s="76"/>
      <c r="AN3561" s="76"/>
      <c r="AO3561" s="76"/>
      <c r="AP3561" s="76"/>
      <c r="AQ3561" s="76"/>
      <c r="AR3561" s="76"/>
      <c r="AS3561" s="76"/>
      <c r="AT3561" s="76"/>
      <c r="AU3561" s="76"/>
      <c r="AV3561" s="76"/>
      <c r="BA3561" s="76"/>
      <c r="BB3561" s="76"/>
      <c r="CS3561" s="58">
        <f>+AL3561+AT3561</f>
        <v>0</v>
      </c>
      <c r="CT3561" s="76">
        <f>+BA3561+BG3561+BM3561+BS3561+BY3561+CE3561+CK3561+CQ3561</f>
        <v>0</v>
      </c>
      <c r="CU3561" s="76">
        <f>+CS3561-CT3561</f>
        <v>0</v>
      </c>
      <c r="CV3561" s="81">
        <f>+AE3561-AL3561-AT3561</f>
        <v>500</v>
      </c>
    </row>
    <row r="3562" spans="1:100" s="70" customFormat="1">
      <c r="A3562" s="70" t="s">
        <v>997</v>
      </c>
      <c r="B3562" s="71">
        <v>15</v>
      </c>
      <c r="C3562" s="72" t="s">
        <v>402</v>
      </c>
      <c r="D3562" s="72" t="s">
        <v>403</v>
      </c>
      <c r="E3562" s="71"/>
      <c r="F3562" s="71"/>
      <c r="G3562" s="71" t="s">
        <v>255</v>
      </c>
      <c r="H3562" s="71">
        <v>3</v>
      </c>
      <c r="I3562" s="73">
        <v>123.54</v>
      </c>
      <c r="J3562" s="73">
        <v>68633</v>
      </c>
      <c r="K3562" s="72">
        <v>0</v>
      </c>
      <c r="L3562" s="72" t="s">
        <v>404</v>
      </c>
      <c r="M3562" s="92" t="s">
        <v>14</v>
      </c>
      <c r="N3562" s="70">
        <v>43247814</v>
      </c>
      <c r="O3562" s="70" t="s">
        <v>998</v>
      </c>
      <c r="Q3562" s="89"/>
      <c r="S3562" s="70" t="s">
        <v>465</v>
      </c>
      <c r="T3562" s="88" t="s">
        <v>255</v>
      </c>
      <c r="U3562" s="88">
        <v>3</v>
      </c>
      <c r="V3562" s="87">
        <v>123.54</v>
      </c>
      <c r="W3562" s="87" t="s">
        <v>1017</v>
      </c>
      <c r="X3562" s="78">
        <v>45853</v>
      </c>
      <c r="Y3562" s="78">
        <v>45853</v>
      </c>
      <c r="Z3562" s="69" t="s">
        <v>1080</v>
      </c>
      <c r="AA3562" s="319">
        <v>41400</v>
      </c>
      <c r="AB3562" s="70">
        <v>60</v>
      </c>
      <c r="AC3562" s="70">
        <v>18</v>
      </c>
      <c r="AD3562" s="78">
        <v>46433</v>
      </c>
      <c r="AE3562" s="115">
        <v>500</v>
      </c>
      <c r="AF3562" s="115"/>
      <c r="AL3562" s="76"/>
      <c r="AM3562" s="76"/>
      <c r="AN3562" s="76"/>
      <c r="AO3562" s="76"/>
      <c r="AP3562" s="76"/>
      <c r="AQ3562" s="76"/>
      <c r="AR3562" s="76"/>
      <c r="AS3562" s="76"/>
      <c r="AT3562" s="76"/>
      <c r="AU3562" s="76"/>
      <c r="AV3562" s="76"/>
      <c r="BA3562" s="76"/>
      <c r="BB3562" s="76"/>
      <c r="CS3562" s="58">
        <f>+AL3562+AT3562</f>
        <v>0</v>
      </c>
      <c r="CT3562" s="76">
        <f>+BA3562+BG3562+BM3562+BS3562+BY3562+CE3562+CK3562+CQ3562</f>
        <v>0</v>
      </c>
      <c r="CU3562" s="76">
        <f>+CS3562-CT3562</f>
        <v>0</v>
      </c>
      <c r="CV3562" s="81">
        <f>+AE3562-AL3562-AT3562</f>
        <v>500</v>
      </c>
    </row>
    <row r="3563" spans="1:100" s="70" customFormat="1">
      <c r="A3563" s="70" t="s">
        <v>997</v>
      </c>
      <c r="B3563" s="71">
        <v>15</v>
      </c>
      <c r="C3563" s="72" t="s">
        <v>402</v>
      </c>
      <c r="D3563" s="72" t="s">
        <v>403</v>
      </c>
      <c r="E3563" s="71"/>
      <c r="F3563" s="71"/>
      <c r="G3563" s="71" t="s">
        <v>255</v>
      </c>
      <c r="H3563" s="71">
        <v>3</v>
      </c>
      <c r="I3563" s="73">
        <v>123.54</v>
      </c>
      <c r="J3563" s="73">
        <v>68633</v>
      </c>
      <c r="K3563" s="72">
        <v>0</v>
      </c>
      <c r="L3563" s="72" t="s">
        <v>404</v>
      </c>
      <c r="M3563" s="92" t="s">
        <v>14</v>
      </c>
      <c r="N3563" s="70">
        <v>43247814</v>
      </c>
      <c r="O3563" s="70" t="s">
        <v>998</v>
      </c>
      <c r="Q3563" s="89"/>
      <c r="S3563" s="70" t="s">
        <v>465</v>
      </c>
      <c r="T3563" s="88" t="s">
        <v>255</v>
      </c>
      <c r="U3563" s="88">
        <v>3</v>
      </c>
      <c r="V3563" s="87">
        <v>123.54</v>
      </c>
      <c r="W3563" s="87" t="s">
        <v>1017</v>
      </c>
      <c r="X3563" s="78">
        <v>45853</v>
      </c>
      <c r="Y3563" s="78">
        <v>45853</v>
      </c>
      <c r="Z3563" s="69" t="s">
        <v>1080</v>
      </c>
      <c r="AA3563" s="319">
        <v>41400</v>
      </c>
      <c r="AB3563" s="70">
        <v>60</v>
      </c>
      <c r="AC3563" s="70">
        <v>19</v>
      </c>
      <c r="AD3563" s="78">
        <v>46461</v>
      </c>
      <c r="AE3563" s="115">
        <v>500</v>
      </c>
      <c r="AF3563" s="115"/>
      <c r="AL3563" s="76"/>
      <c r="AM3563" s="76"/>
      <c r="AN3563" s="76"/>
      <c r="AO3563" s="76"/>
      <c r="AP3563" s="76"/>
      <c r="AQ3563" s="76"/>
      <c r="AR3563" s="76"/>
      <c r="AS3563" s="76"/>
      <c r="AT3563" s="76"/>
      <c r="AU3563" s="76"/>
      <c r="AV3563" s="76"/>
      <c r="BA3563" s="76"/>
      <c r="BB3563" s="76"/>
      <c r="CS3563" s="58">
        <f>+AL3563+AT3563</f>
        <v>0</v>
      </c>
      <c r="CT3563" s="76">
        <f>+BA3563+BG3563+BM3563+BS3563+BY3563+CE3563+CK3563+CQ3563</f>
        <v>0</v>
      </c>
      <c r="CU3563" s="76">
        <f>+CS3563-CT3563</f>
        <v>0</v>
      </c>
      <c r="CV3563" s="81">
        <f>+AE3563-AL3563-AT3563</f>
        <v>500</v>
      </c>
    </row>
    <row r="3564" spans="1:100" s="70" customFormat="1">
      <c r="A3564" s="70" t="s">
        <v>997</v>
      </c>
      <c r="B3564" s="71">
        <v>15</v>
      </c>
      <c r="C3564" s="72" t="s">
        <v>402</v>
      </c>
      <c r="D3564" s="72" t="s">
        <v>403</v>
      </c>
      <c r="E3564" s="71"/>
      <c r="F3564" s="71"/>
      <c r="G3564" s="71" t="s">
        <v>255</v>
      </c>
      <c r="H3564" s="71">
        <v>3</v>
      </c>
      <c r="I3564" s="73">
        <v>123.54</v>
      </c>
      <c r="J3564" s="73">
        <v>68633</v>
      </c>
      <c r="K3564" s="72">
        <v>0</v>
      </c>
      <c r="L3564" s="72" t="s">
        <v>404</v>
      </c>
      <c r="M3564" s="92" t="s">
        <v>14</v>
      </c>
      <c r="N3564" s="70">
        <v>43247814</v>
      </c>
      <c r="O3564" s="70" t="s">
        <v>998</v>
      </c>
      <c r="Q3564" s="89"/>
      <c r="S3564" s="70" t="s">
        <v>465</v>
      </c>
      <c r="T3564" s="88" t="s">
        <v>255</v>
      </c>
      <c r="U3564" s="88">
        <v>3</v>
      </c>
      <c r="V3564" s="87">
        <v>123.54</v>
      </c>
      <c r="W3564" s="87" t="s">
        <v>1017</v>
      </c>
      <c r="X3564" s="78">
        <v>45853</v>
      </c>
      <c r="Y3564" s="78">
        <v>45853</v>
      </c>
      <c r="Z3564" s="69" t="s">
        <v>1080</v>
      </c>
      <c r="AA3564" s="319">
        <v>41400</v>
      </c>
      <c r="AB3564" s="70">
        <v>60</v>
      </c>
      <c r="AC3564" s="70">
        <v>20</v>
      </c>
      <c r="AD3564" s="78">
        <v>46492</v>
      </c>
      <c r="AE3564" s="115">
        <v>500</v>
      </c>
      <c r="AF3564" s="115"/>
      <c r="AL3564" s="76"/>
      <c r="AM3564" s="76"/>
      <c r="AN3564" s="76"/>
      <c r="AO3564" s="76"/>
      <c r="AP3564" s="76"/>
      <c r="AQ3564" s="76"/>
      <c r="AR3564" s="76"/>
      <c r="AS3564" s="76"/>
      <c r="AT3564" s="76"/>
      <c r="AU3564" s="76"/>
      <c r="AV3564" s="76"/>
      <c r="BA3564" s="76"/>
      <c r="BB3564" s="76"/>
      <c r="CS3564" s="58">
        <f>+AL3564+AT3564</f>
        <v>0</v>
      </c>
      <c r="CT3564" s="76">
        <f>+BA3564+BG3564+BM3564+BS3564+BY3564+CE3564+CK3564+CQ3564</f>
        <v>0</v>
      </c>
      <c r="CU3564" s="76">
        <f>+CS3564-CT3564</f>
        <v>0</v>
      </c>
      <c r="CV3564" s="81">
        <f>+AE3564-AL3564-AT3564</f>
        <v>500</v>
      </c>
    </row>
    <row r="3565" spans="1:100" s="70" customFormat="1">
      <c r="A3565" s="70" t="s">
        <v>997</v>
      </c>
      <c r="B3565" s="71">
        <v>15</v>
      </c>
      <c r="C3565" s="72" t="s">
        <v>402</v>
      </c>
      <c r="D3565" s="72" t="s">
        <v>403</v>
      </c>
      <c r="E3565" s="71"/>
      <c r="F3565" s="71"/>
      <c r="G3565" s="71" t="s">
        <v>255</v>
      </c>
      <c r="H3565" s="71">
        <v>3</v>
      </c>
      <c r="I3565" s="73">
        <v>123.54</v>
      </c>
      <c r="J3565" s="73">
        <v>68633</v>
      </c>
      <c r="K3565" s="72">
        <v>0</v>
      </c>
      <c r="L3565" s="72" t="s">
        <v>404</v>
      </c>
      <c r="M3565" s="92" t="s">
        <v>14</v>
      </c>
      <c r="N3565" s="70">
        <v>43247814</v>
      </c>
      <c r="O3565" s="70" t="s">
        <v>998</v>
      </c>
      <c r="Q3565" s="89"/>
      <c r="S3565" s="70" t="s">
        <v>465</v>
      </c>
      <c r="T3565" s="88" t="s">
        <v>255</v>
      </c>
      <c r="U3565" s="88">
        <v>3</v>
      </c>
      <c r="V3565" s="87">
        <v>123.54</v>
      </c>
      <c r="W3565" s="87" t="s">
        <v>1017</v>
      </c>
      <c r="X3565" s="78">
        <v>45853</v>
      </c>
      <c r="Y3565" s="78">
        <v>45853</v>
      </c>
      <c r="Z3565" s="69" t="s">
        <v>1080</v>
      </c>
      <c r="AA3565" s="319">
        <v>41400</v>
      </c>
      <c r="AB3565" s="70">
        <v>60</v>
      </c>
      <c r="AC3565" s="70">
        <v>21</v>
      </c>
      <c r="AD3565" s="78">
        <v>46522</v>
      </c>
      <c r="AE3565" s="115">
        <v>500</v>
      </c>
      <c r="AF3565" s="115"/>
      <c r="AL3565" s="76"/>
      <c r="AM3565" s="76"/>
      <c r="AN3565" s="76"/>
      <c r="AO3565" s="76"/>
      <c r="AP3565" s="76"/>
      <c r="AQ3565" s="76"/>
      <c r="AR3565" s="76"/>
      <c r="AS3565" s="76"/>
      <c r="AT3565" s="76"/>
      <c r="AU3565" s="76"/>
      <c r="AV3565" s="76"/>
      <c r="BA3565" s="76"/>
      <c r="BB3565" s="76"/>
      <c r="CS3565" s="58">
        <f>+AL3565+AT3565</f>
        <v>0</v>
      </c>
      <c r="CT3565" s="76">
        <f>+BA3565+BG3565+BM3565+BS3565+BY3565+CE3565+CK3565+CQ3565</f>
        <v>0</v>
      </c>
      <c r="CU3565" s="76">
        <f>+CS3565-CT3565</f>
        <v>0</v>
      </c>
      <c r="CV3565" s="81">
        <f>+AE3565-AL3565-AT3565</f>
        <v>500</v>
      </c>
    </row>
    <row r="3566" spans="1:100" s="70" customFormat="1">
      <c r="A3566" s="70" t="s">
        <v>997</v>
      </c>
      <c r="B3566" s="71">
        <v>15</v>
      </c>
      <c r="C3566" s="72" t="s">
        <v>402</v>
      </c>
      <c r="D3566" s="72" t="s">
        <v>403</v>
      </c>
      <c r="E3566" s="71"/>
      <c r="F3566" s="71"/>
      <c r="G3566" s="71" t="s">
        <v>255</v>
      </c>
      <c r="H3566" s="71">
        <v>3</v>
      </c>
      <c r="I3566" s="73">
        <v>123.54</v>
      </c>
      <c r="J3566" s="73">
        <v>68633</v>
      </c>
      <c r="K3566" s="72">
        <v>0</v>
      </c>
      <c r="L3566" s="72" t="s">
        <v>404</v>
      </c>
      <c r="M3566" s="92" t="s">
        <v>14</v>
      </c>
      <c r="N3566" s="70">
        <v>43247814</v>
      </c>
      <c r="O3566" s="70" t="s">
        <v>998</v>
      </c>
      <c r="Q3566" s="89"/>
      <c r="S3566" s="70" t="s">
        <v>465</v>
      </c>
      <c r="T3566" s="88" t="s">
        <v>255</v>
      </c>
      <c r="U3566" s="88">
        <v>3</v>
      </c>
      <c r="V3566" s="87">
        <v>123.54</v>
      </c>
      <c r="W3566" s="87" t="s">
        <v>1017</v>
      </c>
      <c r="X3566" s="78">
        <v>45853</v>
      </c>
      <c r="Y3566" s="78">
        <v>45853</v>
      </c>
      <c r="Z3566" s="69" t="s">
        <v>1080</v>
      </c>
      <c r="AA3566" s="319">
        <v>41400</v>
      </c>
      <c r="AB3566" s="70">
        <v>60</v>
      </c>
      <c r="AC3566" s="70">
        <v>22</v>
      </c>
      <c r="AD3566" s="78">
        <v>46553</v>
      </c>
      <c r="AE3566" s="115">
        <v>500</v>
      </c>
      <c r="AF3566" s="115"/>
      <c r="AL3566" s="76"/>
      <c r="AM3566" s="76"/>
      <c r="AN3566" s="76"/>
      <c r="AO3566" s="76"/>
      <c r="AP3566" s="76"/>
      <c r="AQ3566" s="76"/>
      <c r="AR3566" s="76"/>
      <c r="AS3566" s="76"/>
      <c r="AT3566" s="76"/>
      <c r="AU3566" s="76"/>
      <c r="AV3566" s="76"/>
      <c r="BA3566" s="76"/>
      <c r="BB3566" s="76"/>
      <c r="CS3566" s="58">
        <f>+AL3566+AT3566</f>
        <v>0</v>
      </c>
      <c r="CT3566" s="76">
        <f>+BA3566+BG3566+BM3566+BS3566+BY3566+CE3566+CK3566+CQ3566</f>
        <v>0</v>
      </c>
      <c r="CU3566" s="76">
        <f>+CS3566-CT3566</f>
        <v>0</v>
      </c>
      <c r="CV3566" s="81">
        <f>+AE3566-AL3566-AT3566</f>
        <v>500</v>
      </c>
    </row>
    <row r="3567" spans="1:100" s="70" customFormat="1">
      <c r="A3567" s="70" t="s">
        <v>997</v>
      </c>
      <c r="B3567" s="71">
        <v>15</v>
      </c>
      <c r="C3567" s="72" t="s">
        <v>402</v>
      </c>
      <c r="D3567" s="72" t="s">
        <v>403</v>
      </c>
      <c r="E3567" s="71"/>
      <c r="F3567" s="71"/>
      <c r="G3567" s="71" t="s">
        <v>255</v>
      </c>
      <c r="H3567" s="71">
        <v>3</v>
      </c>
      <c r="I3567" s="73">
        <v>123.54</v>
      </c>
      <c r="J3567" s="73">
        <v>68633</v>
      </c>
      <c r="K3567" s="72">
        <v>0</v>
      </c>
      <c r="L3567" s="72" t="s">
        <v>404</v>
      </c>
      <c r="M3567" s="92" t="s">
        <v>14</v>
      </c>
      <c r="N3567" s="70">
        <v>43247814</v>
      </c>
      <c r="O3567" s="70" t="s">
        <v>998</v>
      </c>
      <c r="Q3567" s="89"/>
      <c r="S3567" s="70" t="s">
        <v>465</v>
      </c>
      <c r="T3567" s="88" t="s">
        <v>255</v>
      </c>
      <c r="U3567" s="88">
        <v>3</v>
      </c>
      <c r="V3567" s="87">
        <v>123.54</v>
      </c>
      <c r="W3567" s="87" t="s">
        <v>1017</v>
      </c>
      <c r="X3567" s="78">
        <v>45853</v>
      </c>
      <c r="Y3567" s="78">
        <v>45853</v>
      </c>
      <c r="Z3567" s="69" t="s">
        <v>1080</v>
      </c>
      <c r="AA3567" s="319">
        <v>41400</v>
      </c>
      <c r="AB3567" s="70">
        <v>60</v>
      </c>
      <c r="AC3567" s="70">
        <v>23</v>
      </c>
      <c r="AD3567" s="78">
        <v>46583</v>
      </c>
      <c r="AE3567" s="115">
        <v>500</v>
      </c>
      <c r="AF3567" s="115"/>
      <c r="AL3567" s="76"/>
      <c r="AM3567" s="76"/>
      <c r="AN3567" s="76"/>
      <c r="AO3567" s="76"/>
      <c r="AP3567" s="76"/>
      <c r="AQ3567" s="76"/>
      <c r="AR3567" s="76"/>
      <c r="AS3567" s="76"/>
      <c r="AT3567" s="76"/>
      <c r="AU3567" s="76"/>
      <c r="AV3567" s="76"/>
      <c r="BA3567" s="76"/>
      <c r="BB3567" s="76"/>
      <c r="CS3567" s="58">
        <f>+AL3567+AT3567</f>
        <v>0</v>
      </c>
      <c r="CT3567" s="76">
        <f>+BA3567+BG3567+BM3567+BS3567+BY3567+CE3567+CK3567+CQ3567</f>
        <v>0</v>
      </c>
      <c r="CU3567" s="76">
        <f>+CS3567-CT3567</f>
        <v>0</v>
      </c>
      <c r="CV3567" s="81">
        <f>+AE3567-AL3567-AT3567</f>
        <v>500</v>
      </c>
    </row>
    <row r="3568" spans="1:100" s="70" customFormat="1">
      <c r="A3568" s="70" t="s">
        <v>997</v>
      </c>
      <c r="B3568" s="71">
        <v>15</v>
      </c>
      <c r="C3568" s="72" t="s">
        <v>402</v>
      </c>
      <c r="D3568" s="72" t="s">
        <v>403</v>
      </c>
      <c r="E3568" s="71"/>
      <c r="F3568" s="71"/>
      <c r="G3568" s="71" t="s">
        <v>255</v>
      </c>
      <c r="H3568" s="71">
        <v>3</v>
      </c>
      <c r="I3568" s="73">
        <v>123.54</v>
      </c>
      <c r="J3568" s="73">
        <v>68633</v>
      </c>
      <c r="K3568" s="72">
        <v>0</v>
      </c>
      <c r="L3568" s="72" t="s">
        <v>404</v>
      </c>
      <c r="M3568" s="92" t="s">
        <v>14</v>
      </c>
      <c r="N3568" s="70">
        <v>43247814</v>
      </c>
      <c r="O3568" s="70" t="s">
        <v>998</v>
      </c>
      <c r="Q3568" s="89"/>
      <c r="S3568" s="70" t="s">
        <v>465</v>
      </c>
      <c r="T3568" s="88" t="s">
        <v>255</v>
      </c>
      <c r="U3568" s="88">
        <v>3</v>
      </c>
      <c r="V3568" s="87">
        <v>123.54</v>
      </c>
      <c r="W3568" s="87" t="s">
        <v>1017</v>
      </c>
      <c r="X3568" s="78">
        <v>45853</v>
      </c>
      <c r="Y3568" s="78">
        <v>45853</v>
      </c>
      <c r="Z3568" s="69" t="s">
        <v>1080</v>
      </c>
      <c r="AA3568" s="319">
        <v>41400</v>
      </c>
      <c r="AB3568" s="70">
        <v>60</v>
      </c>
      <c r="AC3568" s="70">
        <v>24</v>
      </c>
      <c r="AD3568" s="78">
        <v>46614</v>
      </c>
      <c r="AE3568" s="115">
        <v>500</v>
      </c>
      <c r="AF3568" s="115"/>
      <c r="AL3568" s="76"/>
      <c r="AM3568" s="76"/>
      <c r="AN3568" s="76"/>
      <c r="AO3568" s="76"/>
      <c r="AP3568" s="76"/>
      <c r="AQ3568" s="76"/>
      <c r="AR3568" s="76"/>
      <c r="AS3568" s="76"/>
      <c r="AT3568" s="76"/>
      <c r="AU3568" s="76"/>
      <c r="AV3568" s="76"/>
      <c r="BA3568" s="76"/>
      <c r="BB3568" s="76"/>
      <c r="CS3568" s="58">
        <f>+AL3568+AT3568</f>
        <v>0</v>
      </c>
      <c r="CT3568" s="76">
        <f>+BA3568+BG3568+BM3568+BS3568+BY3568+CE3568+CK3568+CQ3568</f>
        <v>0</v>
      </c>
      <c r="CU3568" s="76">
        <f>+CS3568-CT3568</f>
        <v>0</v>
      </c>
      <c r="CV3568" s="81">
        <f>+AE3568-AL3568-AT3568</f>
        <v>500</v>
      </c>
    </row>
    <row r="3569" spans="1:100" s="70" customFormat="1">
      <c r="A3569" s="70" t="s">
        <v>997</v>
      </c>
      <c r="B3569" s="71">
        <v>15</v>
      </c>
      <c r="C3569" s="72" t="s">
        <v>402</v>
      </c>
      <c r="D3569" s="72" t="s">
        <v>403</v>
      </c>
      <c r="E3569" s="71"/>
      <c r="F3569" s="71"/>
      <c r="G3569" s="71" t="s">
        <v>255</v>
      </c>
      <c r="H3569" s="71">
        <v>3</v>
      </c>
      <c r="I3569" s="73">
        <v>123.54</v>
      </c>
      <c r="J3569" s="73">
        <v>68633</v>
      </c>
      <c r="K3569" s="72">
        <v>0</v>
      </c>
      <c r="L3569" s="72" t="s">
        <v>404</v>
      </c>
      <c r="M3569" s="92" t="s">
        <v>14</v>
      </c>
      <c r="N3569" s="70">
        <v>43247814</v>
      </c>
      <c r="O3569" s="70" t="s">
        <v>998</v>
      </c>
      <c r="Q3569" s="89"/>
      <c r="S3569" s="70" t="s">
        <v>465</v>
      </c>
      <c r="T3569" s="88" t="s">
        <v>255</v>
      </c>
      <c r="U3569" s="88">
        <v>3</v>
      </c>
      <c r="V3569" s="87">
        <v>123.54</v>
      </c>
      <c r="W3569" s="87" t="s">
        <v>1017</v>
      </c>
      <c r="X3569" s="78">
        <v>45853</v>
      </c>
      <c r="Y3569" s="78">
        <v>45853</v>
      </c>
      <c r="Z3569" s="69" t="s">
        <v>1080</v>
      </c>
      <c r="AA3569" s="319">
        <v>41400</v>
      </c>
      <c r="AB3569" s="70">
        <v>60</v>
      </c>
      <c r="AC3569" s="70">
        <v>25</v>
      </c>
      <c r="AD3569" s="78">
        <v>46645</v>
      </c>
      <c r="AE3569" s="115">
        <v>500</v>
      </c>
      <c r="AF3569" s="115"/>
      <c r="AL3569" s="76"/>
      <c r="AM3569" s="76"/>
      <c r="AN3569" s="76"/>
      <c r="AO3569" s="76"/>
      <c r="AP3569" s="76"/>
      <c r="AQ3569" s="76"/>
      <c r="AR3569" s="76"/>
      <c r="AS3569" s="76"/>
      <c r="AT3569" s="76"/>
      <c r="AU3569" s="76"/>
      <c r="AV3569" s="76"/>
      <c r="BA3569" s="76"/>
      <c r="BB3569" s="76"/>
      <c r="CS3569" s="58">
        <f>+AL3569+AT3569</f>
        <v>0</v>
      </c>
      <c r="CT3569" s="76">
        <f>+BA3569+BG3569+BM3569+BS3569+BY3569+CE3569+CK3569+CQ3569</f>
        <v>0</v>
      </c>
      <c r="CU3569" s="76">
        <f>+CS3569-CT3569</f>
        <v>0</v>
      </c>
      <c r="CV3569" s="81">
        <f>+AE3569-AL3569-AT3569</f>
        <v>500</v>
      </c>
    </row>
    <row r="3570" spans="1:100" s="70" customFormat="1">
      <c r="A3570" s="70" t="s">
        <v>997</v>
      </c>
      <c r="B3570" s="71">
        <v>15</v>
      </c>
      <c r="C3570" s="72" t="s">
        <v>402</v>
      </c>
      <c r="D3570" s="72" t="s">
        <v>403</v>
      </c>
      <c r="E3570" s="71"/>
      <c r="F3570" s="71"/>
      <c r="G3570" s="71" t="s">
        <v>255</v>
      </c>
      <c r="H3570" s="71">
        <v>3</v>
      </c>
      <c r="I3570" s="73">
        <v>123.54</v>
      </c>
      <c r="J3570" s="73">
        <v>68633</v>
      </c>
      <c r="K3570" s="72">
        <v>0</v>
      </c>
      <c r="L3570" s="72" t="s">
        <v>404</v>
      </c>
      <c r="M3570" s="92" t="s">
        <v>14</v>
      </c>
      <c r="N3570" s="70">
        <v>43247814</v>
      </c>
      <c r="O3570" s="70" t="s">
        <v>998</v>
      </c>
      <c r="Q3570" s="89"/>
      <c r="S3570" s="70" t="s">
        <v>465</v>
      </c>
      <c r="T3570" s="88" t="s">
        <v>255</v>
      </c>
      <c r="U3570" s="88">
        <v>3</v>
      </c>
      <c r="V3570" s="87">
        <v>123.54</v>
      </c>
      <c r="W3570" s="87" t="s">
        <v>1017</v>
      </c>
      <c r="X3570" s="78">
        <v>45853</v>
      </c>
      <c r="Y3570" s="78">
        <v>45853</v>
      </c>
      <c r="Z3570" s="69" t="s">
        <v>1080</v>
      </c>
      <c r="AA3570" s="319">
        <v>41400</v>
      </c>
      <c r="AB3570" s="70">
        <v>60</v>
      </c>
      <c r="AC3570" s="70">
        <v>26</v>
      </c>
      <c r="AD3570" s="78">
        <v>46675</v>
      </c>
      <c r="AE3570" s="115">
        <v>500</v>
      </c>
      <c r="AF3570" s="115"/>
      <c r="AL3570" s="76"/>
      <c r="AM3570" s="76"/>
      <c r="AN3570" s="76"/>
      <c r="AO3570" s="76"/>
      <c r="AP3570" s="76"/>
      <c r="AQ3570" s="76"/>
      <c r="AR3570" s="76"/>
      <c r="AS3570" s="76"/>
      <c r="AT3570" s="76"/>
      <c r="AU3570" s="76"/>
      <c r="AV3570" s="76"/>
      <c r="BA3570" s="76"/>
      <c r="BB3570" s="76"/>
      <c r="CS3570" s="58">
        <f>+AL3570+AT3570</f>
        <v>0</v>
      </c>
      <c r="CT3570" s="76">
        <f>+BA3570+BG3570+BM3570+BS3570+BY3570+CE3570+CK3570+CQ3570</f>
        <v>0</v>
      </c>
      <c r="CU3570" s="76">
        <f>+CS3570-CT3570</f>
        <v>0</v>
      </c>
      <c r="CV3570" s="81">
        <f>+AE3570-AL3570-AT3570</f>
        <v>500</v>
      </c>
    </row>
    <row r="3571" spans="1:100" s="70" customFormat="1">
      <c r="A3571" s="70" t="s">
        <v>997</v>
      </c>
      <c r="B3571" s="71">
        <v>15</v>
      </c>
      <c r="C3571" s="72" t="s">
        <v>402</v>
      </c>
      <c r="D3571" s="72" t="s">
        <v>403</v>
      </c>
      <c r="E3571" s="71"/>
      <c r="F3571" s="71"/>
      <c r="G3571" s="71" t="s">
        <v>255</v>
      </c>
      <c r="H3571" s="71">
        <v>3</v>
      </c>
      <c r="I3571" s="73">
        <v>123.54</v>
      </c>
      <c r="J3571" s="73">
        <v>68633</v>
      </c>
      <c r="K3571" s="72">
        <v>0</v>
      </c>
      <c r="L3571" s="72" t="s">
        <v>404</v>
      </c>
      <c r="M3571" s="92" t="s">
        <v>14</v>
      </c>
      <c r="N3571" s="70">
        <v>43247814</v>
      </c>
      <c r="O3571" s="70" t="s">
        <v>998</v>
      </c>
      <c r="Q3571" s="89"/>
      <c r="S3571" s="70" t="s">
        <v>465</v>
      </c>
      <c r="T3571" s="88" t="s">
        <v>255</v>
      </c>
      <c r="U3571" s="88">
        <v>3</v>
      </c>
      <c r="V3571" s="87">
        <v>123.54</v>
      </c>
      <c r="W3571" s="87" t="s">
        <v>1017</v>
      </c>
      <c r="X3571" s="78">
        <v>45853</v>
      </c>
      <c r="Y3571" s="78">
        <v>45853</v>
      </c>
      <c r="Z3571" s="69" t="s">
        <v>1080</v>
      </c>
      <c r="AA3571" s="319">
        <v>41400</v>
      </c>
      <c r="AB3571" s="70">
        <v>60</v>
      </c>
      <c r="AC3571" s="70">
        <v>27</v>
      </c>
      <c r="AD3571" s="78">
        <v>46706</v>
      </c>
      <c r="AE3571" s="115">
        <v>500</v>
      </c>
      <c r="AF3571" s="115"/>
      <c r="AL3571" s="76"/>
      <c r="AM3571" s="76"/>
      <c r="AN3571" s="76"/>
      <c r="AO3571" s="76"/>
      <c r="AP3571" s="76"/>
      <c r="AQ3571" s="76"/>
      <c r="AR3571" s="76"/>
      <c r="AS3571" s="76"/>
      <c r="AT3571" s="76"/>
      <c r="AU3571" s="76"/>
      <c r="AV3571" s="76"/>
      <c r="BA3571" s="76"/>
      <c r="BB3571" s="76"/>
      <c r="CS3571" s="58">
        <f>+AL3571+AT3571</f>
        <v>0</v>
      </c>
      <c r="CT3571" s="76">
        <f>+BA3571+BG3571+BM3571+BS3571+BY3571+CE3571+CK3571+CQ3571</f>
        <v>0</v>
      </c>
      <c r="CU3571" s="76">
        <f>+CS3571-CT3571</f>
        <v>0</v>
      </c>
      <c r="CV3571" s="81">
        <f>+AE3571-AL3571-AT3571</f>
        <v>500</v>
      </c>
    </row>
    <row r="3572" spans="1:100" s="70" customFormat="1">
      <c r="A3572" s="70" t="s">
        <v>997</v>
      </c>
      <c r="B3572" s="71">
        <v>15</v>
      </c>
      <c r="C3572" s="72" t="s">
        <v>402</v>
      </c>
      <c r="D3572" s="72" t="s">
        <v>403</v>
      </c>
      <c r="E3572" s="71"/>
      <c r="F3572" s="71"/>
      <c r="G3572" s="71" t="s">
        <v>255</v>
      </c>
      <c r="H3572" s="71">
        <v>3</v>
      </c>
      <c r="I3572" s="73">
        <v>123.54</v>
      </c>
      <c r="J3572" s="73">
        <v>68633</v>
      </c>
      <c r="K3572" s="72">
        <v>0</v>
      </c>
      <c r="L3572" s="72" t="s">
        <v>404</v>
      </c>
      <c r="M3572" s="92" t="s">
        <v>14</v>
      </c>
      <c r="N3572" s="70">
        <v>43247814</v>
      </c>
      <c r="O3572" s="70" t="s">
        <v>998</v>
      </c>
      <c r="Q3572" s="89"/>
      <c r="S3572" s="70" t="s">
        <v>465</v>
      </c>
      <c r="T3572" s="88" t="s">
        <v>255</v>
      </c>
      <c r="U3572" s="88">
        <v>3</v>
      </c>
      <c r="V3572" s="87">
        <v>123.54</v>
      </c>
      <c r="W3572" s="87" t="s">
        <v>1017</v>
      </c>
      <c r="X3572" s="78">
        <v>45853</v>
      </c>
      <c r="Y3572" s="78">
        <v>45853</v>
      </c>
      <c r="Z3572" s="69" t="s">
        <v>1080</v>
      </c>
      <c r="AA3572" s="319">
        <v>41400</v>
      </c>
      <c r="AB3572" s="70">
        <v>60</v>
      </c>
      <c r="AC3572" s="70">
        <v>28</v>
      </c>
      <c r="AD3572" s="78">
        <v>46736</v>
      </c>
      <c r="AE3572" s="115">
        <v>500</v>
      </c>
      <c r="AF3572" s="115"/>
      <c r="AL3572" s="76"/>
      <c r="AM3572" s="76"/>
      <c r="AN3572" s="76"/>
      <c r="AO3572" s="76"/>
      <c r="AP3572" s="76"/>
      <c r="AQ3572" s="76"/>
      <c r="AR3572" s="76"/>
      <c r="AS3572" s="76"/>
      <c r="AT3572" s="76"/>
      <c r="AU3572" s="76"/>
      <c r="AV3572" s="76"/>
      <c r="BA3572" s="76"/>
      <c r="BB3572" s="76"/>
      <c r="CS3572" s="58">
        <f>+AL3572+AT3572</f>
        <v>0</v>
      </c>
      <c r="CT3572" s="76">
        <f>+BA3572+BG3572+BM3572+BS3572+BY3572+CE3572+CK3572+CQ3572</f>
        <v>0</v>
      </c>
      <c r="CU3572" s="76">
        <f>+CS3572-CT3572</f>
        <v>0</v>
      </c>
      <c r="CV3572" s="81">
        <f>+AE3572-AL3572-AT3572</f>
        <v>500</v>
      </c>
    </row>
    <row r="3573" spans="1:100" s="70" customFormat="1">
      <c r="A3573" s="70" t="s">
        <v>997</v>
      </c>
      <c r="B3573" s="71">
        <v>15</v>
      </c>
      <c r="C3573" s="72" t="s">
        <v>402</v>
      </c>
      <c r="D3573" s="72" t="s">
        <v>403</v>
      </c>
      <c r="E3573" s="71"/>
      <c r="F3573" s="71"/>
      <c r="G3573" s="71" t="s">
        <v>255</v>
      </c>
      <c r="H3573" s="71">
        <v>3</v>
      </c>
      <c r="I3573" s="73">
        <v>123.54</v>
      </c>
      <c r="J3573" s="73">
        <v>68633</v>
      </c>
      <c r="K3573" s="72">
        <v>0</v>
      </c>
      <c r="L3573" s="72" t="s">
        <v>404</v>
      </c>
      <c r="M3573" s="92" t="s">
        <v>14</v>
      </c>
      <c r="N3573" s="70">
        <v>43247814</v>
      </c>
      <c r="O3573" s="70" t="s">
        <v>998</v>
      </c>
      <c r="Q3573" s="89"/>
      <c r="S3573" s="70" t="s">
        <v>465</v>
      </c>
      <c r="T3573" s="88" t="s">
        <v>255</v>
      </c>
      <c r="U3573" s="88">
        <v>3</v>
      </c>
      <c r="V3573" s="87">
        <v>123.54</v>
      </c>
      <c r="W3573" s="87" t="s">
        <v>1017</v>
      </c>
      <c r="X3573" s="78">
        <v>45853</v>
      </c>
      <c r="Y3573" s="78">
        <v>45853</v>
      </c>
      <c r="Z3573" s="69" t="s">
        <v>1080</v>
      </c>
      <c r="AA3573" s="319">
        <v>41400</v>
      </c>
      <c r="AB3573" s="70">
        <v>60</v>
      </c>
      <c r="AC3573" s="70">
        <v>29</v>
      </c>
      <c r="AD3573" s="78">
        <v>46767</v>
      </c>
      <c r="AE3573" s="115">
        <v>500</v>
      </c>
      <c r="AF3573" s="115"/>
      <c r="AL3573" s="76"/>
      <c r="AM3573" s="76"/>
      <c r="AN3573" s="76"/>
      <c r="AO3573" s="76"/>
      <c r="AP3573" s="76"/>
      <c r="AQ3573" s="76"/>
      <c r="AR3573" s="76"/>
      <c r="AS3573" s="76"/>
      <c r="AT3573" s="76"/>
      <c r="AU3573" s="76"/>
      <c r="AV3573" s="76"/>
      <c r="BA3573" s="76"/>
      <c r="BB3573" s="76"/>
      <c r="CS3573" s="58">
        <f>+AL3573+AT3573</f>
        <v>0</v>
      </c>
      <c r="CT3573" s="76">
        <f>+BA3573+BG3573+BM3573+BS3573+BY3573+CE3573+CK3573+CQ3573</f>
        <v>0</v>
      </c>
      <c r="CU3573" s="76">
        <f>+CS3573-CT3573</f>
        <v>0</v>
      </c>
      <c r="CV3573" s="81">
        <f>+AE3573-AL3573-AT3573</f>
        <v>500</v>
      </c>
    </row>
    <row r="3574" spans="1:100" s="70" customFormat="1">
      <c r="A3574" s="70" t="s">
        <v>997</v>
      </c>
      <c r="B3574" s="71">
        <v>15</v>
      </c>
      <c r="C3574" s="72" t="s">
        <v>402</v>
      </c>
      <c r="D3574" s="72" t="s">
        <v>403</v>
      </c>
      <c r="E3574" s="71"/>
      <c r="F3574" s="71"/>
      <c r="G3574" s="71" t="s">
        <v>255</v>
      </c>
      <c r="H3574" s="71">
        <v>3</v>
      </c>
      <c r="I3574" s="73">
        <v>123.54</v>
      </c>
      <c r="J3574" s="73">
        <v>68633</v>
      </c>
      <c r="K3574" s="72">
        <v>0</v>
      </c>
      <c r="L3574" s="72" t="s">
        <v>404</v>
      </c>
      <c r="M3574" s="92" t="s">
        <v>14</v>
      </c>
      <c r="N3574" s="70">
        <v>43247814</v>
      </c>
      <c r="O3574" s="70" t="s">
        <v>998</v>
      </c>
      <c r="Q3574" s="89"/>
      <c r="S3574" s="70" t="s">
        <v>465</v>
      </c>
      <c r="T3574" s="88" t="s">
        <v>255</v>
      </c>
      <c r="U3574" s="88">
        <v>3</v>
      </c>
      <c r="V3574" s="87">
        <v>123.54</v>
      </c>
      <c r="W3574" s="87" t="s">
        <v>1017</v>
      </c>
      <c r="X3574" s="78">
        <v>45853</v>
      </c>
      <c r="Y3574" s="78">
        <v>45853</v>
      </c>
      <c r="Z3574" s="69" t="s">
        <v>1080</v>
      </c>
      <c r="AA3574" s="319">
        <v>41400</v>
      </c>
      <c r="AB3574" s="70">
        <v>60</v>
      </c>
      <c r="AC3574" s="70">
        <v>30</v>
      </c>
      <c r="AD3574" s="78">
        <v>46798</v>
      </c>
      <c r="AE3574" s="115">
        <v>500</v>
      </c>
      <c r="AF3574" s="115"/>
      <c r="AL3574" s="76"/>
      <c r="AM3574" s="76"/>
      <c r="AN3574" s="76"/>
      <c r="AO3574" s="76"/>
      <c r="AP3574" s="76"/>
      <c r="AQ3574" s="76"/>
      <c r="AR3574" s="76"/>
      <c r="AS3574" s="76"/>
      <c r="AT3574" s="76"/>
      <c r="AU3574" s="76"/>
      <c r="AV3574" s="76"/>
      <c r="BA3574" s="76"/>
      <c r="BB3574" s="76"/>
      <c r="CS3574" s="58">
        <f>+AL3574+AT3574</f>
        <v>0</v>
      </c>
      <c r="CT3574" s="76">
        <f>+BA3574+BG3574+BM3574+BS3574+BY3574+CE3574+CK3574+CQ3574</f>
        <v>0</v>
      </c>
      <c r="CU3574" s="76">
        <f>+CS3574-CT3574</f>
        <v>0</v>
      </c>
      <c r="CV3574" s="81">
        <f>+AE3574-AL3574-AT3574</f>
        <v>500</v>
      </c>
    </row>
    <row r="3575" spans="1:100" s="70" customFormat="1">
      <c r="A3575" s="70" t="s">
        <v>997</v>
      </c>
      <c r="B3575" s="71">
        <v>15</v>
      </c>
      <c r="C3575" s="72" t="s">
        <v>402</v>
      </c>
      <c r="D3575" s="72" t="s">
        <v>403</v>
      </c>
      <c r="E3575" s="71"/>
      <c r="F3575" s="71"/>
      <c r="G3575" s="71" t="s">
        <v>255</v>
      </c>
      <c r="H3575" s="71">
        <v>3</v>
      </c>
      <c r="I3575" s="73">
        <v>123.54</v>
      </c>
      <c r="J3575" s="73">
        <v>68633</v>
      </c>
      <c r="K3575" s="72">
        <v>0</v>
      </c>
      <c r="L3575" s="72" t="s">
        <v>404</v>
      </c>
      <c r="M3575" s="92" t="s">
        <v>14</v>
      </c>
      <c r="N3575" s="70">
        <v>43247814</v>
      </c>
      <c r="O3575" s="70" t="s">
        <v>998</v>
      </c>
      <c r="Q3575" s="89"/>
      <c r="S3575" s="70" t="s">
        <v>465</v>
      </c>
      <c r="T3575" s="88" t="s">
        <v>255</v>
      </c>
      <c r="U3575" s="88">
        <v>3</v>
      </c>
      <c r="V3575" s="87">
        <v>123.54</v>
      </c>
      <c r="W3575" s="87" t="s">
        <v>1017</v>
      </c>
      <c r="X3575" s="78">
        <v>45853</v>
      </c>
      <c r="Y3575" s="78">
        <v>45853</v>
      </c>
      <c r="Z3575" s="69" t="s">
        <v>1080</v>
      </c>
      <c r="AA3575" s="319">
        <v>41400</v>
      </c>
      <c r="AB3575" s="70">
        <v>60</v>
      </c>
      <c r="AC3575" s="70">
        <v>31</v>
      </c>
      <c r="AD3575" s="78">
        <v>46827</v>
      </c>
      <c r="AE3575" s="115">
        <v>500</v>
      </c>
      <c r="AF3575" s="115"/>
      <c r="AL3575" s="76"/>
      <c r="AM3575" s="76"/>
      <c r="AN3575" s="76"/>
      <c r="AO3575" s="76"/>
      <c r="AP3575" s="76"/>
      <c r="AQ3575" s="76"/>
      <c r="AR3575" s="76"/>
      <c r="AS3575" s="76"/>
      <c r="AT3575" s="76"/>
      <c r="AU3575" s="76"/>
      <c r="AV3575" s="76"/>
      <c r="BA3575" s="76"/>
      <c r="BB3575" s="76"/>
      <c r="CS3575" s="58">
        <f>+AL3575+AT3575</f>
        <v>0</v>
      </c>
      <c r="CT3575" s="76">
        <f>+BA3575+BG3575+BM3575+BS3575+BY3575+CE3575+CK3575+CQ3575</f>
        <v>0</v>
      </c>
      <c r="CU3575" s="76">
        <f>+CS3575-CT3575</f>
        <v>0</v>
      </c>
      <c r="CV3575" s="81">
        <f>+AE3575-AL3575-AT3575</f>
        <v>500</v>
      </c>
    </row>
    <row r="3576" spans="1:100" s="70" customFormat="1">
      <c r="A3576" s="70" t="s">
        <v>997</v>
      </c>
      <c r="B3576" s="71">
        <v>15</v>
      </c>
      <c r="C3576" s="72" t="s">
        <v>402</v>
      </c>
      <c r="D3576" s="72" t="s">
        <v>403</v>
      </c>
      <c r="E3576" s="71"/>
      <c r="F3576" s="71"/>
      <c r="G3576" s="71" t="s">
        <v>255</v>
      </c>
      <c r="H3576" s="71">
        <v>3</v>
      </c>
      <c r="I3576" s="73">
        <v>123.54</v>
      </c>
      <c r="J3576" s="73">
        <v>68633</v>
      </c>
      <c r="K3576" s="72">
        <v>0</v>
      </c>
      <c r="L3576" s="72" t="s">
        <v>404</v>
      </c>
      <c r="M3576" s="92" t="s">
        <v>14</v>
      </c>
      <c r="N3576" s="70">
        <v>43247814</v>
      </c>
      <c r="O3576" s="70" t="s">
        <v>998</v>
      </c>
      <c r="Q3576" s="89"/>
      <c r="S3576" s="70" t="s">
        <v>465</v>
      </c>
      <c r="T3576" s="88" t="s">
        <v>255</v>
      </c>
      <c r="U3576" s="88">
        <v>3</v>
      </c>
      <c r="V3576" s="87">
        <v>123.54</v>
      </c>
      <c r="W3576" s="87" t="s">
        <v>1017</v>
      </c>
      <c r="X3576" s="78">
        <v>45853</v>
      </c>
      <c r="Y3576" s="78">
        <v>45853</v>
      </c>
      <c r="Z3576" s="69" t="s">
        <v>1080</v>
      </c>
      <c r="AA3576" s="319">
        <v>41400</v>
      </c>
      <c r="AB3576" s="70">
        <v>60</v>
      </c>
      <c r="AC3576" s="70">
        <v>32</v>
      </c>
      <c r="AD3576" s="78">
        <v>46858</v>
      </c>
      <c r="AE3576" s="115">
        <v>500</v>
      </c>
      <c r="AF3576" s="115"/>
      <c r="AL3576" s="76"/>
      <c r="AM3576" s="76"/>
      <c r="AN3576" s="76"/>
      <c r="AO3576" s="76"/>
      <c r="AP3576" s="76"/>
      <c r="AQ3576" s="76"/>
      <c r="AR3576" s="76"/>
      <c r="AS3576" s="76"/>
      <c r="AT3576" s="76"/>
      <c r="AU3576" s="76"/>
      <c r="AV3576" s="76"/>
      <c r="BA3576" s="76"/>
      <c r="BB3576" s="76"/>
      <c r="CS3576" s="58">
        <f>+AL3576+AT3576</f>
        <v>0</v>
      </c>
      <c r="CT3576" s="76">
        <f>+BA3576+BG3576+BM3576+BS3576+BY3576+CE3576+CK3576+CQ3576</f>
        <v>0</v>
      </c>
      <c r="CU3576" s="76">
        <f>+CS3576-CT3576</f>
        <v>0</v>
      </c>
      <c r="CV3576" s="81">
        <f>+AE3576-AL3576-AT3576</f>
        <v>500</v>
      </c>
    </row>
    <row r="3577" spans="1:100" s="70" customFormat="1">
      <c r="A3577" s="70" t="s">
        <v>997</v>
      </c>
      <c r="B3577" s="71">
        <v>15</v>
      </c>
      <c r="C3577" s="72" t="s">
        <v>402</v>
      </c>
      <c r="D3577" s="72" t="s">
        <v>403</v>
      </c>
      <c r="E3577" s="71"/>
      <c r="F3577" s="71"/>
      <c r="G3577" s="71" t="s">
        <v>255</v>
      </c>
      <c r="H3577" s="71">
        <v>3</v>
      </c>
      <c r="I3577" s="73">
        <v>123.54</v>
      </c>
      <c r="J3577" s="73">
        <v>68633</v>
      </c>
      <c r="K3577" s="72">
        <v>0</v>
      </c>
      <c r="L3577" s="72" t="s">
        <v>404</v>
      </c>
      <c r="M3577" s="92" t="s">
        <v>14</v>
      </c>
      <c r="N3577" s="70">
        <v>43247814</v>
      </c>
      <c r="O3577" s="70" t="s">
        <v>998</v>
      </c>
      <c r="Q3577" s="89"/>
      <c r="S3577" s="70" t="s">
        <v>465</v>
      </c>
      <c r="T3577" s="88" t="s">
        <v>255</v>
      </c>
      <c r="U3577" s="88">
        <v>3</v>
      </c>
      <c r="V3577" s="87">
        <v>123.54</v>
      </c>
      <c r="W3577" s="87" t="s">
        <v>1017</v>
      </c>
      <c r="X3577" s="78">
        <v>45853</v>
      </c>
      <c r="Y3577" s="78">
        <v>45853</v>
      </c>
      <c r="Z3577" s="69" t="s">
        <v>1080</v>
      </c>
      <c r="AA3577" s="319">
        <v>41400</v>
      </c>
      <c r="AB3577" s="70">
        <v>60</v>
      </c>
      <c r="AC3577" s="70">
        <v>33</v>
      </c>
      <c r="AD3577" s="78">
        <v>46888</v>
      </c>
      <c r="AE3577" s="115">
        <v>500</v>
      </c>
      <c r="AF3577" s="115"/>
      <c r="AL3577" s="76"/>
      <c r="AM3577" s="76"/>
      <c r="AN3577" s="76"/>
      <c r="AO3577" s="76"/>
      <c r="AP3577" s="76"/>
      <c r="AQ3577" s="76"/>
      <c r="AR3577" s="76"/>
      <c r="AS3577" s="76"/>
      <c r="AT3577" s="76"/>
      <c r="AU3577" s="76"/>
      <c r="AV3577" s="76"/>
      <c r="BA3577" s="76"/>
      <c r="BB3577" s="76"/>
      <c r="CS3577" s="58">
        <f>+AL3577+AT3577</f>
        <v>0</v>
      </c>
      <c r="CT3577" s="76">
        <f>+BA3577+BG3577+BM3577+BS3577+BY3577+CE3577+CK3577+CQ3577</f>
        <v>0</v>
      </c>
      <c r="CU3577" s="76">
        <f>+CS3577-CT3577</f>
        <v>0</v>
      </c>
      <c r="CV3577" s="81">
        <f>+AE3577-AL3577-AT3577</f>
        <v>500</v>
      </c>
    </row>
    <row r="3578" spans="1:100" s="70" customFormat="1">
      <c r="A3578" s="70" t="s">
        <v>997</v>
      </c>
      <c r="B3578" s="71">
        <v>15</v>
      </c>
      <c r="C3578" s="72" t="s">
        <v>402</v>
      </c>
      <c r="D3578" s="72" t="s">
        <v>403</v>
      </c>
      <c r="E3578" s="71"/>
      <c r="F3578" s="71"/>
      <c r="G3578" s="71" t="s">
        <v>255</v>
      </c>
      <c r="H3578" s="71">
        <v>3</v>
      </c>
      <c r="I3578" s="73">
        <v>123.54</v>
      </c>
      <c r="J3578" s="73">
        <v>68633</v>
      </c>
      <c r="K3578" s="72">
        <v>0</v>
      </c>
      <c r="L3578" s="72" t="s">
        <v>404</v>
      </c>
      <c r="M3578" s="92" t="s">
        <v>14</v>
      </c>
      <c r="N3578" s="70">
        <v>43247814</v>
      </c>
      <c r="O3578" s="70" t="s">
        <v>998</v>
      </c>
      <c r="Q3578" s="89"/>
      <c r="S3578" s="70" t="s">
        <v>465</v>
      </c>
      <c r="T3578" s="88" t="s">
        <v>255</v>
      </c>
      <c r="U3578" s="88">
        <v>3</v>
      </c>
      <c r="V3578" s="87">
        <v>123.54</v>
      </c>
      <c r="W3578" s="87" t="s">
        <v>1017</v>
      </c>
      <c r="X3578" s="78">
        <v>45853</v>
      </c>
      <c r="Y3578" s="78">
        <v>45853</v>
      </c>
      <c r="Z3578" s="69" t="s">
        <v>1080</v>
      </c>
      <c r="AA3578" s="319">
        <v>41400</v>
      </c>
      <c r="AB3578" s="70">
        <v>60</v>
      </c>
      <c r="AC3578" s="70">
        <v>34</v>
      </c>
      <c r="AD3578" s="78">
        <v>46919</v>
      </c>
      <c r="AE3578" s="115">
        <v>500</v>
      </c>
      <c r="AF3578" s="115"/>
      <c r="AL3578" s="76"/>
      <c r="AM3578" s="76"/>
      <c r="AN3578" s="76"/>
      <c r="AO3578" s="76"/>
      <c r="AP3578" s="76"/>
      <c r="AQ3578" s="76"/>
      <c r="AR3578" s="76"/>
      <c r="AS3578" s="76"/>
      <c r="AT3578" s="76"/>
      <c r="AU3578" s="76"/>
      <c r="AV3578" s="76"/>
      <c r="BA3578" s="76"/>
      <c r="BB3578" s="76"/>
      <c r="CS3578" s="58">
        <f>+AL3578+AT3578</f>
        <v>0</v>
      </c>
      <c r="CT3578" s="76">
        <f>+BA3578+BG3578+BM3578+BS3578+BY3578+CE3578+CK3578+CQ3578</f>
        <v>0</v>
      </c>
      <c r="CU3578" s="76">
        <f>+CS3578-CT3578</f>
        <v>0</v>
      </c>
      <c r="CV3578" s="81">
        <f>+AE3578-AL3578-AT3578</f>
        <v>500</v>
      </c>
    </row>
    <row r="3579" spans="1:100" s="70" customFormat="1">
      <c r="A3579" s="70" t="s">
        <v>997</v>
      </c>
      <c r="B3579" s="71">
        <v>15</v>
      </c>
      <c r="C3579" s="72" t="s">
        <v>402</v>
      </c>
      <c r="D3579" s="72" t="s">
        <v>403</v>
      </c>
      <c r="E3579" s="71"/>
      <c r="F3579" s="71"/>
      <c r="G3579" s="71" t="s">
        <v>255</v>
      </c>
      <c r="H3579" s="71">
        <v>3</v>
      </c>
      <c r="I3579" s="73">
        <v>123.54</v>
      </c>
      <c r="J3579" s="73">
        <v>68633</v>
      </c>
      <c r="K3579" s="72">
        <v>0</v>
      </c>
      <c r="L3579" s="72" t="s">
        <v>404</v>
      </c>
      <c r="M3579" s="92" t="s">
        <v>14</v>
      </c>
      <c r="N3579" s="70">
        <v>43247814</v>
      </c>
      <c r="O3579" s="70" t="s">
        <v>998</v>
      </c>
      <c r="Q3579" s="89"/>
      <c r="S3579" s="70" t="s">
        <v>465</v>
      </c>
      <c r="T3579" s="88" t="s">
        <v>255</v>
      </c>
      <c r="U3579" s="88">
        <v>3</v>
      </c>
      <c r="V3579" s="87">
        <v>123.54</v>
      </c>
      <c r="W3579" s="87" t="s">
        <v>1017</v>
      </c>
      <c r="X3579" s="78">
        <v>45853</v>
      </c>
      <c r="Y3579" s="78">
        <v>45853</v>
      </c>
      <c r="Z3579" s="69" t="s">
        <v>1080</v>
      </c>
      <c r="AA3579" s="319">
        <v>41400</v>
      </c>
      <c r="AB3579" s="70">
        <v>60</v>
      </c>
      <c r="AC3579" s="70">
        <v>35</v>
      </c>
      <c r="AD3579" s="78">
        <v>46949</v>
      </c>
      <c r="AE3579" s="115">
        <v>500</v>
      </c>
      <c r="AF3579" s="115"/>
      <c r="AL3579" s="76"/>
      <c r="AM3579" s="76"/>
      <c r="AN3579" s="76"/>
      <c r="AO3579" s="76"/>
      <c r="AP3579" s="76"/>
      <c r="AQ3579" s="76"/>
      <c r="AR3579" s="76"/>
      <c r="AS3579" s="76"/>
      <c r="AT3579" s="76"/>
      <c r="AU3579" s="76"/>
      <c r="AV3579" s="76"/>
      <c r="BA3579" s="76"/>
      <c r="BB3579" s="76"/>
      <c r="CS3579" s="58">
        <f>+AL3579+AT3579</f>
        <v>0</v>
      </c>
      <c r="CT3579" s="76">
        <f>+BA3579+BG3579+BM3579+BS3579+BY3579+CE3579+CK3579+CQ3579</f>
        <v>0</v>
      </c>
      <c r="CU3579" s="76">
        <f>+CS3579-CT3579</f>
        <v>0</v>
      </c>
      <c r="CV3579" s="81">
        <f>+AE3579-AL3579-AT3579</f>
        <v>500</v>
      </c>
    </row>
    <row r="3580" spans="1:100" s="70" customFormat="1">
      <c r="A3580" s="70" t="s">
        <v>997</v>
      </c>
      <c r="B3580" s="71">
        <v>15</v>
      </c>
      <c r="C3580" s="72" t="s">
        <v>402</v>
      </c>
      <c r="D3580" s="72" t="s">
        <v>403</v>
      </c>
      <c r="E3580" s="71"/>
      <c r="F3580" s="71"/>
      <c r="G3580" s="71" t="s">
        <v>255</v>
      </c>
      <c r="H3580" s="71">
        <v>3</v>
      </c>
      <c r="I3580" s="73">
        <v>123.54</v>
      </c>
      <c r="J3580" s="73">
        <v>68633</v>
      </c>
      <c r="K3580" s="72">
        <v>0</v>
      </c>
      <c r="L3580" s="72" t="s">
        <v>404</v>
      </c>
      <c r="M3580" s="92" t="s">
        <v>14</v>
      </c>
      <c r="N3580" s="70">
        <v>43247814</v>
      </c>
      <c r="O3580" s="70" t="s">
        <v>998</v>
      </c>
      <c r="Q3580" s="89"/>
      <c r="S3580" s="70" t="s">
        <v>465</v>
      </c>
      <c r="T3580" s="88" t="s">
        <v>255</v>
      </c>
      <c r="U3580" s="88">
        <v>3</v>
      </c>
      <c r="V3580" s="87">
        <v>123.54</v>
      </c>
      <c r="W3580" s="87" t="s">
        <v>1017</v>
      </c>
      <c r="X3580" s="78">
        <v>45853</v>
      </c>
      <c r="Y3580" s="78">
        <v>45853</v>
      </c>
      <c r="Z3580" s="69" t="s">
        <v>1080</v>
      </c>
      <c r="AA3580" s="319">
        <v>41400</v>
      </c>
      <c r="AB3580" s="70">
        <v>60</v>
      </c>
      <c r="AC3580" s="70">
        <v>36</v>
      </c>
      <c r="AD3580" s="78">
        <v>46980</v>
      </c>
      <c r="AE3580" s="115">
        <v>500</v>
      </c>
      <c r="AF3580" s="115"/>
      <c r="AL3580" s="76"/>
      <c r="AM3580" s="76"/>
      <c r="AN3580" s="76"/>
      <c r="AO3580" s="76"/>
      <c r="AP3580" s="76"/>
      <c r="AQ3580" s="76"/>
      <c r="AR3580" s="76"/>
      <c r="AS3580" s="76"/>
      <c r="AT3580" s="76"/>
      <c r="AU3580" s="76"/>
      <c r="AV3580" s="76"/>
      <c r="BA3580" s="76"/>
      <c r="BB3580" s="76"/>
      <c r="CS3580" s="58">
        <f>+AL3580+AT3580</f>
        <v>0</v>
      </c>
      <c r="CT3580" s="76">
        <f>+BA3580+BG3580+BM3580+BS3580+BY3580+CE3580+CK3580+CQ3580</f>
        <v>0</v>
      </c>
      <c r="CU3580" s="76">
        <f>+CS3580-CT3580</f>
        <v>0</v>
      </c>
      <c r="CV3580" s="81">
        <f>+AE3580-AL3580-AT3580</f>
        <v>500</v>
      </c>
    </row>
    <row r="3581" spans="1:100" s="70" customFormat="1">
      <c r="A3581" s="70" t="s">
        <v>997</v>
      </c>
      <c r="B3581" s="71">
        <v>15</v>
      </c>
      <c r="C3581" s="72" t="s">
        <v>402</v>
      </c>
      <c r="D3581" s="72" t="s">
        <v>403</v>
      </c>
      <c r="E3581" s="71"/>
      <c r="F3581" s="71"/>
      <c r="G3581" s="71" t="s">
        <v>255</v>
      </c>
      <c r="H3581" s="71">
        <v>3</v>
      </c>
      <c r="I3581" s="73">
        <v>123.54</v>
      </c>
      <c r="J3581" s="73">
        <v>68633</v>
      </c>
      <c r="K3581" s="72">
        <v>0</v>
      </c>
      <c r="L3581" s="72" t="s">
        <v>404</v>
      </c>
      <c r="M3581" s="92" t="s">
        <v>14</v>
      </c>
      <c r="N3581" s="70">
        <v>43247814</v>
      </c>
      <c r="O3581" s="70" t="s">
        <v>998</v>
      </c>
      <c r="Q3581" s="89"/>
      <c r="S3581" s="70" t="s">
        <v>465</v>
      </c>
      <c r="T3581" s="88" t="s">
        <v>255</v>
      </c>
      <c r="U3581" s="88">
        <v>3</v>
      </c>
      <c r="V3581" s="87">
        <v>123.54</v>
      </c>
      <c r="W3581" s="87" t="s">
        <v>1017</v>
      </c>
      <c r="X3581" s="78">
        <v>45853</v>
      </c>
      <c r="Y3581" s="78">
        <v>45853</v>
      </c>
      <c r="Z3581" s="69" t="s">
        <v>1080</v>
      </c>
      <c r="AA3581" s="319">
        <v>41400</v>
      </c>
      <c r="AB3581" s="70">
        <v>60</v>
      </c>
      <c r="AC3581" s="70">
        <v>37</v>
      </c>
      <c r="AD3581" s="78">
        <v>47011</v>
      </c>
      <c r="AE3581" s="115">
        <v>500</v>
      </c>
      <c r="AF3581" s="115"/>
      <c r="AL3581" s="76"/>
      <c r="AM3581" s="76"/>
      <c r="AN3581" s="76"/>
      <c r="AO3581" s="76"/>
      <c r="AP3581" s="76"/>
      <c r="AQ3581" s="76"/>
      <c r="AR3581" s="76"/>
      <c r="AS3581" s="76"/>
      <c r="AT3581" s="76"/>
      <c r="AU3581" s="76"/>
      <c r="AV3581" s="76"/>
      <c r="BA3581" s="76"/>
      <c r="BB3581" s="76"/>
      <c r="CS3581" s="58">
        <f>+AL3581+AT3581</f>
        <v>0</v>
      </c>
      <c r="CT3581" s="76">
        <f>+BA3581+BG3581+BM3581+BS3581+BY3581+CE3581+CK3581+CQ3581</f>
        <v>0</v>
      </c>
      <c r="CU3581" s="76">
        <f>+CS3581-CT3581</f>
        <v>0</v>
      </c>
      <c r="CV3581" s="81">
        <f>+AE3581-AL3581-AT3581</f>
        <v>500</v>
      </c>
    </row>
    <row r="3582" spans="1:100" s="70" customFormat="1">
      <c r="A3582" s="70" t="s">
        <v>997</v>
      </c>
      <c r="B3582" s="71">
        <v>15</v>
      </c>
      <c r="C3582" s="72" t="s">
        <v>402</v>
      </c>
      <c r="D3582" s="72" t="s">
        <v>403</v>
      </c>
      <c r="E3582" s="71"/>
      <c r="F3582" s="71"/>
      <c r="G3582" s="71" t="s">
        <v>255</v>
      </c>
      <c r="H3582" s="71">
        <v>3</v>
      </c>
      <c r="I3582" s="73">
        <v>123.54</v>
      </c>
      <c r="J3582" s="73">
        <v>68633</v>
      </c>
      <c r="K3582" s="72">
        <v>0</v>
      </c>
      <c r="L3582" s="72" t="s">
        <v>404</v>
      </c>
      <c r="M3582" s="92" t="s">
        <v>14</v>
      </c>
      <c r="N3582" s="70">
        <v>43247814</v>
      </c>
      <c r="O3582" s="70" t="s">
        <v>998</v>
      </c>
      <c r="Q3582" s="89"/>
      <c r="S3582" s="70" t="s">
        <v>465</v>
      </c>
      <c r="T3582" s="88" t="s">
        <v>255</v>
      </c>
      <c r="U3582" s="88">
        <v>3</v>
      </c>
      <c r="V3582" s="87">
        <v>123.54</v>
      </c>
      <c r="W3582" s="87" t="s">
        <v>1017</v>
      </c>
      <c r="X3582" s="78">
        <v>45853</v>
      </c>
      <c r="Y3582" s="78">
        <v>45853</v>
      </c>
      <c r="Z3582" s="69" t="s">
        <v>1080</v>
      </c>
      <c r="AA3582" s="319">
        <v>41400</v>
      </c>
      <c r="AB3582" s="70">
        <v>60</v>
      </c>
      <c r="AC3582" s="70">
        <v>38</v>
      </c>
      <c r="AD3582" s="78">
        <v>47041</v>
      </c>
      <c r="AE3582" s="115">
        <v>500</v>
      </c>
      <c r="AF3582" s="115"/>
      <c r="AL3582" s="76"/>
      <c r="AM3582" s="76"/>
      <c r="AN3582" s="76"/>
      <c r="AO3582" s="76"/>
      <c r="AP3582" s="76"/>
      <c r="AQ3582" s="76"/>
      <c r="AR3582" s="76"/>
      <c r="AS3582" s="76"/>
      <c r="AT3582" s="76"/>
      <c r="AU3582" s="76"/>
      <c r="AV3582" s="76"/>
      <c r="BA3582" s="76"/>
      <c r="BB3582" s="76"/>
      <c r="CS3582" s="58">
        <f>+AL3582+AT3582</f>
        <v>0</v>
      </c>
      <c r="CT3582" s="76">
        <f>+BA3582+BG3582+BM3582+BS3582+BY3582+CE3582+CK3582+CQ3582</f>
        <v>0</v>
      </c>
      <c r="CU3582" s="76">
        <f>+CS3582-CT3582</f>
        <v>0</v>
      </c>
      <c r="CV3582" s="81">
        <f>+AE3582-AL3582-AT3582</f>
        <v>500</v>
      </c>
    </row>
    <row r="3583" spans="1:100" s="70" customFormat="1">
      <c r="A3583" s="70" t="s">
        <v>997</v>
      </c>
      <c r="B3583" s="71">
        <v>15</v>
      </c>
      <c r="C3583" s="72" t="s">
        <v>402</v>
      </c>
      <c r="D3583" s="72" t="s">
        <v>403</v>
      </c>
      <c r="E3583" s="71"/>
      <c r="F3583" s="71"/>
      <c r="G3583" s="71" t="s">
        <v>255</v>
      </c>
      <c r="H3583" s="71">
        <v>3</v>
      </c>
      <c r="I3583" s="73">
        <v>123.54</v>
      </c>
      <c r="J3583" s="73">
        <v>68633</v>
      </c>
      <c r="K3583" s="72">
        <v>0</v>
      </c>
      <c r="L3583" s="72" t="s">
        <v>404</v>
      </c>
      <c r="M3583" s="92" t="s">
        <v>14</v>
      </c>
      <c r="N3583" s="70">
        <v>43247814</v>
      </c>
      <c r="O3583" s="70" t="s">
        <v>998</v>
      </c>
      <c r="Q3583" s="89"/>
      <c r="S3583" s="70" t="s">
        <v>465</v>
      </c>
      <c r="T3583" s="88" t="s">
        <v>255</v>
      </c>
      <c r="U3583" s="88">
        <v>3</v>
      </c>
      <c r="V3583" s="87">
        <v>123.54</v>
      </c>
      <c r="W3583" s="87" t="s">
        <v>1017</v>
      </c>
      <c r="X3583" s="78">
        <v>45853</v>
      </c>
      <c r="Y3583" s="78">
        <v>45853</v>
      </c>
      <c r="Z3583" s="69" t="s">
        <v>1080</v>
      </c>
      <c r="AA3583" s="319">
        <v>41400</v>
      </c>
      <c r="AB3583" s="70">
        <v>60</v>
      </c>
      <c r="AC3583" s="70">
        <v>39</v>
      </c>
      <c r="AD3583" s="78">
        <v>47072</v>
      </c>
      <c r="AE3583" s="115">
        <v>500</v>
      </c>
      <c r="AF3583" s="115"/>
      <c r="AL3583" s="76"/>
      <c r="AM3583" s="76"/>
      <c r="AN3583" s="76"/>
      <c r="AO3583" s="76"/>
      <c r="AP3583" s="76"/>
      <c r="AQ3583" s="76"/>
      <c r="AR3583" s="76"/>
      <c r="AS3583" s="76"/>
      <c r="AT3583" s="76"/>
      <c r="AU3583" s="76"/>
      <c r="AV3583" s="76"/>
      <c r="BA3583" s="76"/>
      <c r="BB3583" s="76"/>
      <c r="CS3583" s="58">
        <f>+AL3583+AT3583</f>
        <v>0</v>
      </c>
      <c r="CT3583" s="76">
        <f>+BA3583+BG3583+BM3583+BS3583+BY3583+CE3583+CK3583+CQ3583</f>
        <v>0</v>
      </c>
      <c r="CU3583" s="76">
        <f>+CS3583-CT3583</f>
        <v>0</v>
      </c>
      <c r="CV3583" s="81">
        <f>+AE3583-AL3583-AT3583</f>
        <v>500</v>
      </c>
    </row>
    <row r="3584" spans="1:100" s="70" customFormat="1">
      <c r="A3584" s="70" t="s">
        <v>997</v>
      </c>
      <c r="B3584" s="71">
        <v>15</v>
      </c>
      <c r="C3584" s="72" t="s">
        <v>402</v>
      </c>
      <c r="D3584" s="72" t="s">
        <v>403</v>
      </c>
      <c r="E3584" s="71"/>
      <c r="F3584" s="71"/>
      <c r="G3584" s="71" t="s">
        <v>255</v>
      </c>
      <c r="H3584" s="71">
        <v>3</v>
      </c>
      <c r="I3584" s="73">
        <v>123.54</v>
      </c>
      <c r="J3584" s="73">
        <v>68633</v>
      </c>
      <c r="K3584" s="72">
        <v>0</v>
      </c>
      <c r="L3584" s="72" t="s">
        <v>404</v>
      </c>
      <c r="M3584" s="92" t="s">
        <v>14</v>
      </c>
      <c r="N3584" s="70">
        <v>43247814</v>
      </c>
      <c r="O3584" s="70" t="s">
        <v>998</v>
      </c>
      <c r="Q3584" s="89"/>
      <c r="S3584" s="70" t="s">
        <v>465</v>
      </c>
      <c r="T3584" s="88" t="s">
        <v>255</v>
      </c>
      <c r="U3584" s="88">
        <v>3</v>
      </c>
      <c r="V3584" s="87">
        <v>123.54</v>
      </c>
      <c r="W3584" s="87" t="s">
        <v>1017</v>
      </c>
      <c r="X3584" s="78">
        <v>45853</v>
      </c>
      <c r="Y3584" s="78">
        <v>45853</v>
      </c>
      <c r="Z3584" s="69" t="s">
        <v>1080</v>
      </c>
      <c r="AA3584" s="319">
        <v>41400</v>
      </c>
      <c r="AB3584" s="70">
        <v>60</v>
      </c>
      <c r="AC3584" s="70">
        <v>40</v>
      </c>
      <c r="AD3584" s="78">
        <v>47102</v>
      </c>
      <c r="AE3584" s="115">
        <v>500</v>
      </c>
      <c r="AF3584" s="115"/>
      <c r="AL3584" s="76"/>
      <c r="AM3584" s="76"/>
      <c r="AN3584" s="76"/>
      <c r="AO3584" s="76"/>
      <c r="AP3584" s="76"/>
      <c r="AQ3584" s="76"/>
      <c r="AR3584" s="76"/>
      <c r="AS3584" s="76"/>
      <c r="AT3584" s="76"/>
      <c r="AU3584" s="76"/>
      <c r="AV3584" s="76"/>
      <c r="BA3584" s="76"/>
      <c r="BB3584" s="76"/>
      <c r="CS3584" s="58">
        <f>+AL3584+AT3584</f>
        <v>0</v>
      </c>
      <c r="CT3584" s="76">
        <f>+BA3584+BG3584+BM3584+BS3584+BY3584+CE3584+CK3584+CQ3584</f>
        <v>0</v>
      </c>
      <c r="CU3584" s="76">
        <f>+CS3584-CT3584</f>
        <v>0</v>
      </c>
      <c r="CV3584" s="81">
        <f>+AE3584-AL3584-AT3584</f>
        <v>500</v>
      </c>
    </row>
    <row r="3585" spans="1:100" s="70" customFormat="1">
      <c r="A3585" s="70" t="s">
        <v>997</v>
      </c>
      <c r="B3585" s="71">
        <v>15</v>
      </c>
      <c r="C3585" s="72" t="s">
        <v>402</v>
      </c>
      <c r="D3585" s="72" t="s">
        <v>403</v>
      </c>
      <c r="E3585" s="71"/>
      <c r="F3585" s="71"/>
      <c r="G3585" s="71" t="s">
        <v>255</v>
      </c>
      <c r="H3585" s="71">
        <v>3</v>
      </c>
      <c r="I3585" s="73">
        <v>123.54</v>
      </c>
      <c r="J3585" s="73">
        <v>68633</v>
      </c>
      <c r="K3585" s="72">
        <v>0</v>
      </c>
      <c r="L3585" s="72" t="s">
        <v>404</v>
      </c>
      <c r="M3585" s="92" t="s">
        <v>14</v>
      </c>
      <c r="N3585" s="70">
        <v>43247814</v>
      </c>
      <c r="O3585" s="70" t="s">
        <v>998</v>
      </c>
      <c r="Q3585" s="89"/>
      <c r="S3585" s="70" t="s">
        <v>465</v>
      </c>
      <c r="T3585" s="88" t="s">
        <v>255</v>
      </c>
      <c r="U3585" s="88">
        <v>3</v>
      </c>
      <c r="V3585" s="87">
        <v>123.54</v>
      </c>
      <c r="W3585" s="87" t="s">
        <v>1017</v>
      </c>
      <c r="X3585" s="78">
        <v>45853</v>
      </c>
      <c r="Y3585" s="78">
        <v>45853</v>
      </c>
      <c r="Z3585" s="69" t="s">
        <v>1080</v>
      </c>
      <c r="AA3585" s="319">
        <v>41400</v>
      </c>
      <c r="AB3585" s="70">
        <v>60</v>
      </c>
      <c r="AC3585" s="70">
        <v>41</v>
      </c>
      <c r="AD3585" s="78">
        <v>47133</v>
      </c>
      <c r="AE3585" s="115">
        <v>500</v>
      </c>
      <c r="AF3585" s="115"/>
      <c r="AL3585" s="76"/>
      <c r="AM3585" s="76"/>
      <c r="AN3585" s="76"/>
      <c r="AO3585" s="76"/>
      <c r="AP3585" s="76"/>
      <c r="AQ3585" s="76"/>
      <c r="AR3585" s="76"/>
      <c r="AS3585" s="76"/>
      <c r="AT3585" s="76"/>
      <c r="AU3585" s="76"/>
      <c r="AV3585" s="76"/>
      <c r="BA3585" s="76"/>
      <c r="BB3585" s="76"/>
      <c r="CS3585" s="58">
        <f>+AL3585+AT3585</f>
        <v>0</v>
      </c>
      <c r="CT3585" s="76">
        <f>+BA3585+BG3585+BM3585+BS3585+BY3585+CE3585+CK3585+CQ3585</f>
        <v>0</v>
      </c>
      <c r="CU3585" s="76">
        <f>+CS3585-CT3585</f>
        <v>0</v>
      </c>
      <c r="CV3585" s="81">
        <f>+AE3585-AL3585-AT3585</f>
        <v>500</v>
      </c>
    </row>
    <row r="3586" spans="1:100" s="70" customFormat="1">
      <c r="A3586" s="70" t="s">
        <v>997</v>
      </c>
      <c r="B3586" s="71">
        <v>15</v>
      </c>
      <c r="C3586" s="72" t="s">
        <v>402</v>
      </c>
      <c r="D3586" s="72" t="s">
        <v>403</v>
      </c>
      <c r="E3586" s="71"/>
      <c r="F3586" s="71"/>
      <c r="G3586" s="71" t="s">
        <v>255</v>
      </c>
      <c r="H3586" s="71">
        <v>3</v>
      </c>
      <c r="I3586" s="73">
        <v>123.54</v>
      </c>
      <c r="J3586" s="73">
        <v>68633</v>
      </c>
      <c r="K3586" s="72">
        <v>0</v>
      </c>
      <c r="L3586" s="72" t="s">
        <v>404</v>
      </c>
      <c r="M3586" s="92" t="s">
        <v>14</v>
      </c>
      <c r="N3586" s="70">
        <v>43247814</v>
      </c>
      <c r="O3586" s="70" t="s">
        <v>998</v>
      </c>
      <c r="Q3586" s="89"/>
      <c r="S3586" s="70" t="s">
        <v>465</v>
      </c>
      <c r="T3586" s="88" t="s">
        <v>255</v>
      </c>
      <c r="U3586" s="88">
        <v>3</v>
      </c>
      <c r="V3586" s="87">
        <v>123.54</v>
      </c>
      <c r="W3586" s="87" t="s">
        <v>1017</v>
      </c>
      <c r="X3586" s="78">
        <v>45853</v>
      </c>
      <c r="Y3586" s="78">
        <v>45853</v>
      </c>
      <c r="Z3586" s="69" t="s">
        <v>1080</v>
      </c>
      <c r="AA3586" s="319">
        <v>41400</v>
      </c>
      <c r="AB3586" s="70">
        <v>60</v>
      </c>
      <c r="AC3586" s="70">
        <v>42</v>
      </c>
      <c r="AD3586" s="78">
        <v>47164</v>
      </c>
      <c r="AE3586" s="115">
        <v>500</v>
      </c>
      <c r="AF3586" s="115"/>
      <c r="AL3586" s="76"/>
      <c r="AM3586" s="76"/>
      <c r="AN3586" s="76"/>
      <c r="AO3586" s="76"/>
      <c r="AP3586" s="76"/>
      <c r="AQ3586" s="76"/>
      <c r="AR3586" s="76"/>
      <c r="AS3586" s="76"/>
      <c r="AT3586" s="76"/>
      <c r="AU3586" s="76"/>
      <c r="AV3586" s="76"/>
      <c r="BA3586" s="76"/>
      <c r="BB3586" s="76"/>
      <c r="CS3586" s="58">
        <f>+AL3586+AT3586</f>
        <v>0</v>
      </c>
      <c r="CT3586" s="76">
        <f>+BA3586+BG3586+BM3586+BS3586+BY3586+CE3586+CK3586+CQ3586</f>
        <v>0</v>
      </c>
      <c r="CU3586" s="76">
        <f>+CS3586-CT3586</f>
        <v>0</v>
      </c>
      <c r="CV3586" s="81">
        <f>+AE3586-AL3586-AT3586</f>
        <v>500</v>
      </c>
    </row>
    <row r="3587" spans="1:100" s="70" customFormat="1">
      <c r="A3587" s="70" t="s">
        <v>997</v>
      </c>
      <c r="B3587" s="71">
        <v>15</v>
      </c>
      <c r="C3587" s="72" t="s">
        <v>402</v>
      </c>
      <c r="D3587" s="72" t="s">
        <v>403</v>
      </c>
      <c r="E3587" s="71"/>
      <c r="F3587" s="71"/>
      <c r="G3587" s="71" t="s">
        <v>255</v>
      </c>
      <c r="H3587" s="71">
        <v>3</v>
      </c>
      <c r="I3587" s="73">
        <v>123.54</v>
      </c>
      <c r="J3587" s="73">
        <v>68633</v>
      </c>
      <c r="K3587" s="72">
        <v>0</v>
      </c>
      <c r="L3587" s="72" t="s">
        <v>404</v>
      </c>
      <c r="M3587" s="92" t="s">
        <v>14</v>
      </c>
      <c r="N3587" s="70">
        <v>43247814</v>
      </c>
      <c r="O3587" s="70" t="s">
        <v>998</v>
      </c>
      <c r="Q3587" s="89"/>
      <c r="S3587" s="70" t="s">
        <v>465</v>
      </c>
      <c r="T3587" s="88" t="s">
        <v>255</v>
      </c>
      <c r="U3587" s="88">
        <v>3</v>
      </c>
      <c r="V3587" s="87">
        <v>123.54</v>
      </c>
      <c r="W3587" s="87" t="s">
        <v>1017</v>
      </c>
      <c r="X3587" s="78">
        <v>45853</v>
      </c>
      <c r="Y3587" s="78">
        <v>45853</v>
      </c>
      <c r="Z3587" s="69" t="s">
        <v>1080</v>
      </c>
      <c r="AA3587" s="319">
        <v>41400</v>
      </c>
      <c r="AB3587" s="70">
        <v>60</v>
      </c>
      <c r="AC3587" s="70">
        <v>43</v>
      </c>
      <c r="AD3587" s="78">
        <v>47192</v>
      </c>
      <c r="AE3587" s="115">
        <v>500</v>
      </c>
      <c r="AF3587" s="115"/>
      <c r="AL3587" s="76"/>
      <c r="AM3587" s="76"/>
      <c r="AN3587" s="76"/>
      <c r="AO3587" s="76"/>
      <c r="AP3587" s="76"/>
      <c r="AQ3587" s="76"/>
      <c r="AR3587" s="76"/>
      <c r="AS3587" s="76"/>
      <c r="AT3587" s="76"/>
      <c r="AU3587" s="76"/>
      <c r="AV3587" s="76"/>
      <c r="BA3587" s="76"/>
      <c r="BB3587" s="76"/>
      <c r="CS3587" s="58">
        <f>+AL3587+AT3587</f>
        <v>0</v>
      </c>
      <c r="CT3587" s="76">
        <f>+BA3587+BG3587+BM3587+BS3587+BY3587+CE3587+CK3587+CQ3587</f>
        <v>0</v>
      </c>
      <c r="CU3587" s="76">
        <f>+CS3587-CT3587</f>
        <v>0</v>
      </c>
      <c r="CV3587" s="81">
        <f>+AE3587-AL3587-AT3587</f>
        <v>500</v>
      </c>
    </row>
    <row r="3588" spans="1:100" s="70" customFormat="1">
      <c r="A3588" s="70" t="s">
        <v>997</v>
      </c>
      <c r="B3588" s="71">
        <v>15</v>
      </c>
      <c r="C3588" s="72" t="s">
        <v>402</v>
      </c>
      <c r="D3588" s="72" t="s">
        <v>403</v>
      </c>
      <c r="E3588" s="71"/>
      <c r="F3588" s="71"/>
      <c r="G3588" s="71" t="s">
        <v>255</v>
      </c>
      <c r="H3588" s="71">
        <v>3</v>
      </c>
      <c r="I3588" s="73">
        <v>123.54</v>
      </c>
      <c r="J3588" s="73">
        <v>68633</v>
      </c>
      <c r="K3588" s="72">
        <v>0</v>
      </c>
      <c r="L3588" s="72" t="s">
        <v>404</v>
      </c>
      <c r="M3588" s="92" t="s">
        <v>14</v>
      </c>
      <c r="N3588" s="70">
        <v>43247814</v>
      </c>
      <c r="O3588" s="70" t="s">
        <v>998</v>
      </c>
      <c r="Q3588" s="89"/>
      <c r="S3588" s="70" t="s">
        <v>465</v>
      </c>
      <c r="T3588" s="88" t="s">
        <v>255</v>
      </c>
      <c r="U3588" s="88">
        <v>3</v>
      </c>
      <c r="V3588" s="87">
        <v>123.54</v>
      </c>
      <c r="W3588" s="87" t="s">
        <v>1017</v>
      </c>
      <c r="X3588" s="78">
        <v>45853</v>
      </c>
      <c r="Y3588" s="78">
        <v>45853</v>
      </c>
      <c r="Z3588" s="69" t="s">
        <v>1080</v>
      </c>
      <c r="AA3588" s="319">
        <v>41400</v>
      </c>
      <c r="AB3588" s="70">
        <v>60</v>
      </c>
      <c r="AC3588" s="70">
        <v>44</v>
      </c>
      <c r="AD3588" s="78">
        <v>47223</v>
      </c>
      <c r="AE3588" s="115">
        <v>500</v>
      </c>
      <c r="AF3588" s="115"/>
      <c r="AL3588" s="76"/>
      <c r="AM3588" s="76"/>
      <c r="AN3588" s="76"/>
      <c r="AO3588" s="76"/>
      <c r="AP3588" s="76"/>
      <c r="AQ3588" s="76"/>
      <c r="AR3588" s="76"/>
      <c r="AS3588" s="76"/>
      <c r="AT3588" s="76"/>
      <c r="AU3588" s="76"/>
      <c r="AV3588" s="76"/>
      <c r="BA3588" s="76"/>
      <c r="BB3588" s="76"/>
      <c r="CS3588" s="58">
        <f>+AL3588+AT3588</f>
        <v>0</v>
      </c>
      <c r="CT3588" s="76">
        <f>+BA3588+BG3588+BM3588+BS3588+BY3588+CE3588+CK3588+CQ3588</f>
        <v>0</v>
      </c>
      <c r="CU3588" s="76">
        <f>+CS3588-CT3588</f>
        <v>0</v>
      </c>
      <c r="CV3588" s="81">
        <f>+AE3588-AL3588-AT3588</f>
        <v>500</v>
      </c>
    </row>
    <row r="3589" spans="1:100" s="70" customFormat="1">
      <c r="A3589" s="70" t="s">
        <v>997</v>
      </c>
      <c r="B3589" s="71">
        <v>15</v>
      </c>
      <c r="C3589" s="72" t="s">
        <v>402</v>
      </c>
      <c r="D3589" s="72" t="s">
        <v>403</v>
      </c>
      <c r="E3589" s="71"/>
      <c r="F3589" s="71"/>
      <c r="G3589" s="71" t="s">
        <v>255</v>
      </c>
      <c r="H3589" s="71">
        <v>3</v>
      </c>
      <c r="I3589" s="73">
        <v>123.54</v>
      </c>
      <c r="J3589" s="73">
        <v>68633</v>
      </c>
      <c r="K3589" s="72">
        <v>0</v>
      </c>
      <c r="L3589" s="72" t="s">
        <v>404</v>
      </c>
      <c r="M3589" s="92" t="s">
        <v>14</v>
      </c>
      <c r="N3589" s="70">
        <v>43247814</v>
      </c>
      <c r="O3589" s="70" t="s">
        <v>998</v>
      </c>
      <c r="Q3589" s="89"/>
      <c r="S3589" s="70" t="s">
        <v>465</v>
      </c>
      <c r="T3589" s="88" t="s">
        <v>255</v>
      </c>
      <c r="U3589" s="88">
        <v>3</v>
      </c>
      <c r="V3589" s="87">
        <v>123.54</v>
      </c>
      <c r="W3589" s="87" t="s">
        <v>1017</v>
      </c>
      <c r="X3589" s="78">
        <v>45853</v>
      </c>
      <c r="Y3589" s="78">
        <v>45853</v>
      </c>
      <c r="Z3589" s="69" t="s">
        <v>1080</v>
      </c>
      <c r="AA3589" s="319">
        <v>41400</v>
      </c>
      <c r="AB3589" s="70">
        <v>60</v>
      </c>
      <c r="AC3589" s="70">
        <v>45</v>
      </c>
      <c r="AD3589" s="78">
        <v>47253</v>
      </c>
      <c r="AE3589" s="115">
        <v>500</v>
      </c>
      <c r="AF3589" s="115"/>
      <c r="AL3589" s="76"/>
      <c r="AM3589" s="76"/>
      <c r="AN3589" s="76"/>
      <c r="AO3589" s="76"/>
      <c r="AP3589" s="76"/>
      <c r="AQ3589" s="76"/>
      <c r="AR3589" s="76"/>
      <c r="AS3589" s="76"/>
      <c r="AT3589" s="76"/>
      <c r="AU3589" s="76"/>
      <c r="AV3589" s="76"/>
      <c r="BA3589" s="76"/>
      <c r="BB3589" s="76"/>
      <c r="CS3589" s="58">
        <f>+AL3589+AT3589</f>
        <v>0</v>
      </c>
      <c r="CT3589" s="76">
        <f>+BA3589+BG3589+BM3589+BS3589+BY3589+CE3589+CK3589+CQ3589</f>
        <v>0</v>
      </c>
      <c r="CU3589" s="76">
        <f>+CS3589-CT3589</f>
        <v>0</v>
      </c>
      <c r="CV3589" s="81">
        <f>+AE3589-AL3589-AT3589</f>
        <v>500</v>
      </c>
    </row>
    <row r="3590" spans="1:100" s="70" customFormat="1">
      <c r="A3590" s="70" t="s">
        <v>997</v>
      </c>
      <c r="B3590" s="71">
        <v>15</v>
      </c>
      <c r="C3590" s="72" t="s">
        <v>402</v>
      </c>
      <c r="D3590" s="72" t="s">
        <v>403</v>
      </c>
      <c r="E3590" s="71"/>
      <c r="F3590" s="71"/>
      <c r="G3590" s="71" t="s">
        <v>255</v>
      </c>
      <c r="H3590" s="71">
        <v>3</v>
      </c>
      <c r="I3590" s="73">
        <v>123.54</v>
      </c>
      <c r="J3590" s="73">
        <v>68633</v>
      </c>
      <c r="K3590" s="72">
        <v>0</v>
      </c>
      <c r="L3590" s="72" t="s">
        <v>404</v>
      </c>
      <c r="M3590" s="92" t="s">
        <v>14</v>
      </c>
      <c r="N3590" s="70">
        <v>43247814</v>
      </c>
      <c r="O3590" s="70" t="s">
        <v>998</v>
      </c>
      <c r="Q3590" s="89"/>
      <c r="S3590" s="70" t="s">
        <v>465</v>
      </c>
      <c r="T3590" s="88" t="s">
        <v>255</v>
      </c>
      <c r="U3590" s="88">
        <v>3</v>
      </c>
      <c r="V3590" s="87">
        <v>123.54</v>
      </c>
      <c r="W3590" s="87" t="s">
        <v>1017</v>
      </c>
      <c r="X3590" s="78">
        <v>45853</v>
      </c>
      <c r="Y3590" s="78">
        <v>45853</v>
      </c>
      <c r="Z3590" s="69" t="s">
        <v>1080</v>
      </c>
      <c r="AA3590" s="319">
        <v>41400</v>
      </c>
      <c r="AB3590" s="70">
        <v>60</v>
      </c>
      <c r="AC3590" s="70">
        <v>46</v>
      </c>
      <c r="AD3590" s="78">
        <v>47284</v>
      </c>
      <c r="AE3590" s="115">
        <v>500</v>
      </c>
      <c r="AF3590" s="115"/>
      <c r="AL3590" s="76"/>
      <c r="AM3590" s="76"/>
      <c r="AN3590" s="76"/>
      <c r="AO3590" s="76"/>
      <c r="AP3590" s="76"/>
      <c r="AQ3590" s="76"/>
      <c r="AR3590" s="76"/>
      <c r="AS3590" s="76"/>
      <c r="AT3590" s="76"/>
      <c r="AU3590" s="76"/>
      <c r="AV3590" s="76"/>
      <c r="BA3590" s="76"/>
      <c r="BB3590" s="76"/>
      <c r="CS3590" s="58">
        <f>+AL3590+AT3590</f>
        <v>0</v>
      </c>
      <c r="CT3590" s="76">
        <f>+BA3590+BG3590+BM3590+BS3590+BY3590+CE3590+CK3590+CQ3590</f>
        <v>0</v>
      </c>
      <c r="CU3590" s="76">
        <f>+CS3590-CT3590</f>
        <v>0</v>
      </c>
      <c r="CV3590" s="81">
        <f>+AE3590-AL3590-AT3590</f>
        <v>500</v>
      </c>
    </row>
    <row r="3591" spans="1:100" s="70" customFormat="1">
      <c r="A3591" s="70" t="s">
        <v>997</v>
      </c>
      <c r="B3591" s="71">
        <v>15</v>
      </c>
      <c r="C3591" s="72" t="s">
        <v>402</v>
      </c>
      <c r="D3591" s="72" t="s">
        <v>403</v>
      </c>
      <c r="E3591" s="71"/>
      <c r="F3591" s="71"/>
      <c r="G3591" s="71" t="s">
        <v>255</v>
      </c>
      <c r="H3591" s="71">
        <v>3</v>
      </c>
      <c r="I3591" s="73">
        <v>123.54</v>
      </c>
      <c r="J3591" s="73">
        <v>68633</v>
      </c>
      <c r="K3591" s="72">
        <v>0</v>
      </c>
      <c r="L3591" s="72" t="s">
        <v>404</v>
      </c>
      <c r="M3591" s="92" t="s">
        <v>14</v>
      </c>
      <c r="N3591" s="70">
        <v>43247814</v>
      </c>
      <c r="O3591" s="70" t="s">
        <v>998</v>
      </c>
      <c r="Q3591" s="89"/>
      <c r="S3591" s="70" t="s">
        <v>465</v>
      </c>
      <c r="T3591" s="88" t="s">
        <v>255</v>
      </c>
      <c r="U3591" s="88">
        <v>3</v>
      </c>
      <c r="V3591" s="87">
        <v>123.54</v>
      </c>
      <c r="W3591" s="87" t="s">
        <v>1017</v>
      </c>
      <c r="X3591" s="78">
        <v>45853</v>
      </c>
      <c r="Y3591" s="78">
        <v>45853</v>
      </c>
      <c r="Z3591" s="69" t="s">
        <v>1080</v>
      </c>
      <c r="AA3591" s="319">
        <v>41400</v>
      </c>
      <c r="AB3591" s="70">
        <v>60</v>
      </c>
      <c r="AC3591" s="70">
        <v>47</v>
      </c>
      <c r="AD3591" s="78">
        <v>47314</v>
      </c>
      <c r="AE3591" s="115">
        <v>500</v>
      </c>
      <c r="AF3591" s="115"/>
      <c r="AL3591" s="76"/>
      <c r="AM3591" s="76"/>
      <c r="AN3591" s="76"/>
      <c r="AO3591" s="76"/>
      <c r="AP3591" s="76"/>
      <c r="AQ3591" s="76"/>
      <c r="AR3591" s="76"/>
      <c r="AS3591" s="76"/>
      <c r="AT3591" s="76"/>
      <c r="AU3591" s="76"/>
      <c r="AV3591" s="76"/>
      <c r="BA3591" s="76"/>
      <c r="BB3591" s="76"/>
      <c r="CS3591" s="58">
        <f>+AL3591+AT3591</f>
        <v>0</v>
      </c>
      <c r="CT3591" s="76">
        <f>+BA3591+BG3591+BM3591+BS3591+BY3591+CE3591+CK3591+CQ3591</f>
        <v>0</v>
      </c>
      <c r="CU3591" s="76">
        <f>+CS3591-CT3591</f>
        <v>0</v>
      </c>
      <c r="CV3591" s="81">
        <f>+AE3591-AL3591-AT3591</f>
        <v>500</v>
      </c>
    </row>
    <row r="3592" spans="1:100" s="70" customFormat="1">
      <c r="A3592" s="70" t="s">
        <v>997</v>
      </c>
      <c r="B3592" s="71">
        <v>15</v>
      </c>
      <c r="C3592" s="72" t="s">
        <v>402</v>
      </c>
      <c r="D3592" s="72" t="s">
        <v>403</v>
      </c>
      <c r="E3592" s="71"/>
      <c r="F3592" s="71"/>
      <c r="G3592" s="71" t="s">
        <v>255</v>
      </c>
      <c r="H3592" s="71">
        <v>3</v>
      </c>
      <c r="I3592" s="73">
        <v>123.54</v>
      </c>
      <c r="J3592" s="73">
        <v>68633</v>
      </c>
      <c r="K3592" s="72">
        <v>0</v>
      </c>
      <c r="L3592" s="72" t="s">
        <v>404</v>
      </c>
      <c r="M3592" s="92" t="s">
        <v>14</v>
      </c>
      <c r="N3592" s="70">
        <v>43247814</v>
      </c>
      <c r="O3592" s="70" t="s">
        <v>998</v>
      </c>
      <c r="Q3592" s="89"/>
      <c r="S3592" s="70" t="s">
        <v>465</v>
      </c>
      <c r="T3592" s="88" t="s">
        <v>255</v>
      </c>
      <c r="U3592" s="88">
        <v>3</v>
      </c>
      <c r="V3592" s="87">
        <v>123.54</v>
      </c>
      <c r="W3592" s="87" t="s">
        <v>1017</v>
      </c>
      <c r="X3592" s="78">
        <v>45853</v>
      </c>
      <c r="Y3592" s="78">
        <v>45853</v>
      </c>
      <c r="Z3592" s="69" t="s">
        <v>1080</v>
      </c>
      <c r="AA3592" s="319">
        <v>41400</v>
      </c>
      <c r="AB3592" s="70">
        <v>60</v>
      </c>
      <c r="AC3592" s="70">
        <v>48</v>
      </c>
      <c r="AD3592" s="78">
        <v>47345</v>
      </c>
      <c r="AE3592" s="115">
        <v>500</v>
      </c>
      <c r="AF3592" s="115"/>
      <c r="AL3592" s="76"/>
      <c r="AM3592" s="76"/>
      <c r="AN3592" s="76"/>
      <c r="AO3592" s="76"/>
      <c r="AP3592" s="76"/>
      <c r="AQ3592" s="76"/>
      <c r="AR3592" s="76"/>
      <c r="AS3592" s="76"/>
      <c r="AT3592" s="76"/>
      <c r="AU3592" s="76"/>
      <c r="AV3592" s="76"/>
      <c r="BA3592" s="76"/>
      <c r="BB3592" s="76"/>
      <c r="CS3592" s="58">
        <f>+AL3592+AT3592</f>
        <v>0</v>
      </c>
      <c r="CT3592" s="76">
        <f>+BA3592+BG3592+BM3592+BS3592+BY3592+CE3592+CK3592+CQ3592</f>
        <v>0</v>
      </c>
      <c r="CU3592" s="76">
        <f>+CS3592-CT3592</f>
        <v>0</v>
      </c>
      <c r="CV3592" s="81">
        <f>+AE3592-AL3592-AT3592</f>
        <v>500</v>
      </c>
    </row>
    <row r="3593" spans="1:100" s="70" customFormat="1">
      <c r="A3593" s="70" t="s">
        <v>997</v>
      </c>
      <c r="B3593" s="71">
        <v>15</v>
      </c>
      <c r="C3593" s="72" t="s">
        <v>402</v>
      </c>
      <c r="D3593" s="72" t="s">
        <v>403</v>
      </c>
      <c r="E3593" s="71"/>
      <c r="F3593" s="71"/>
      <c r="G3593" s="71" t="s">
        <v>255</v>
      </c>
      <c r="H3593" s="71">
        <v>3</v>
      </c>
      <c r="I3593" s="73">
        <v>123.54</v>
      </c>
      <c r="J3593" s="73">
        <v>68633</v>
      </c>
      <c r="K3593" s="72">
        <v>0</v>
      </c>
      <c r="L3593" s="72" t="s">
        <v>404</v>
      </c>
      <c r="M3593" s="92" t="s">
        <v>14</v>
      </c>
      <c r="N3593" s="70">
        <v>43247814</v>
      </c>
      <c r="O3593" s="70" t="s">
        <v>998</v>
      </c>
      <c r="Q3593" s="89"/>
      <c r="S3593" s="70" t="s">
        <v>465</v>
      </c>
      <c r="T3593" s="88" t="s">
        <v>255</v>
      </c>
      <c r="U3593" s="88">
        <v>3</v>
      </c>
      <c r="V3593" s="87">
        <v>123.54</v>
      </c>
      <c r="W3593" s="87" t="s">
        <v>1017</v>
      </c>
      <c r="X3593" s="78">
        <v>45853</v>
      </c>
      <c r="Y3593" s="78">
        <v>45853</v>
      </c>
      <c r="Z3593" s="69" t="s">
        <v>1080</v>
      </c>
      <c r="AA3593" s="319">
        <v>41400</v>
      </c>
      <c r="AB3593" s="70">
        <v>60</v>
      </c>
      <c r="AC3593" s="70">
        <v>49</v>
      </c>
      <c r="AD3593" s="78">
        <v>47376</v>
      </c>
      <c r="AE3593" s="115">
        <v>500</v>
      </c>
      <c r="AF3593" s="115"/>
      <c r="AL3593" s="76"/>
      <c r="AM3593" s="76"/>
      <c r="AN3593" s="76"/>
      <c r="AO3593" s="76"/>
      <c r="AP3593" s="76"/>
      <c r="AQ3593" s="76"/>
      <c r="AR3593" s="76"/>
      <c r="AS3593" s="76"/>
      <c r="AT3593" s="76"/>
      <c r="AU3593" s="76"/>
      <c r="AV3593" s="76"/>
      <c r="BA3593" s="76"/>
      <c r="BB3593" s="76"/>
      <c r="CS3593" s="58">
        <f>+AL3593+AT3593</f>
        <v>0</v>
      </c>
      <c r="CT3593" s="76">
        <f>+BA3593+BG3593+BM3593+BS3593+BY3593+CE3593+CK3593+CQ3593</f>
        <v>0</v>
      </c>
      <c r="CU3593" s="76">
        <f>+CS3593-CT3593</f>
        <v>0</v>
      </c>
      <c r="CV3593" s="81">
        <f>+AE3593-AL3593-AT3593</f>
        <v>500</v>
      </c>
    </row>
    <row r="3594" spans="1:100" s="70" customFormat="1">
      <c r="A3594" s="70" t="s">
        <v>997</v>
      </c>
      <c r="B3594" s="71">
        <v>15</v>
      </c>
      <c r="C3594" s="72" t="s">
        <v>402</v>
      </c>
      <c r="D3594" s="72" t="s">
        <v>403</v>
      </c>
      <c r="E3594" s="71"/>
      <c r="F3594" s="71"/>
      <c r="G3594" s="71" t="s">
        <v>255</v>
      </c>
      <c r="H3594" s="71">
        <v>3</v>
      </c>
      <c r="I3594" s="73">
        <v>123.54</v>
      </c>
      <c r="J3594" s="73">
        <v>68633</v>
      </c>
      <c r="K3594" s="72">
        <v>0</v>
      </c>
      <c r="L3594" s="72" t="s">
        <v>404</v>
      </c>
      <c r="M3594" s="92" t="s">
        <v>14</v>
      </c>
      <c r="N3594" s="70">
        <v>43247814</v>
      </c>
      <c r="O3594" s="70" t="s">
        <v>998</v>
      </c>
      <c r="Q3594" s="89"/>
      <c r="S3594" s="70" t="s">
        <v>465</v>
      </c>
      <c r="T3594" s="88" t="s">
        <v>255</v>
      </c>
      <c r="U3594" s="88">
        <v>3</v>
      </c>
      <c r="V3594" s="87">
        <v>123.54</v>
      </c>
      <c r="W3594" s="87" t="s">
        <v>1017</v>
      </c>
      <c r="X3594" s="78">
        <v>45853</v>
      </c>
      <c r="Y3594" s="78">
        <v>45853</v>
      </c>
      <c r="Z3594" s="69" t="s">
        <v>1080</v>
      </c>
      <c r="AA3594" s="319">
        <v>41400</v>
      </c>
      <c r="AB3594" s="70">
        <v>60</v>
      </c>
      <c r="AC3594" s="70">
        <v>50</v>
      </c>
      <c r="AD3594" s="78">
        <v>47406</v>
      </c>
      <c r="AE3594" s="115">
        <v>500</v>
      </c>
      <c r="AF3594" s="115"/>
      <c r="AL3594" s="76"/>
      <c r="AM3594" s="76"/>
      <c r="AN3594" s="76"/>
      <c r="AO3594" s="76"/>
      <c r="AP3594" s="76"/>
      <c r="AQ3594" s="76"/>
      <c r="AR3594" s="76"/>
      <c r="AS3594" s="76"/>
      <c r="AT3594" s="76"/>
      <c r="AU3594" s="76"/>
      <c r="AV3594" s="76"/>
      <c r="BA3594" s="76"/>
      <c r="BB3594" s="76"/>
      <c r="CS3594" s="58">
        <f>+AL3594+AT3594</f>
        <v>0</v>
      </c>
      <c r="CT3594" s="76">
        <f>+BA3594+BG3594+BM3594+BS3594+BY3594+CE3594+CK3594+CQ3594</f>
        <v>0</v>
      </c>
      <c r="CU3594" s="76">
        <f>+CS3594-CT3594</f>
        <v>0</v>
      </c>
      <c r="CV3594" s="81">
        <f>+AE3594-AL3594-AT3594</f>
        <v>500</v>
      </c>
    </row>
    <row r="3595" spans="1:100" s="70" customFormat="1">
      <c r="A3595" s="70" t="s">
        <v>997</v>
      </c>
      <c r="B3595" s="71">
        <v>15</v>
      </c>
      <c r="C3595" s="72" t="s">
        <v>402</v>
      </c>
      <c r="D3595" s="72" t="s">
        <v>403</v>
      </c>
      <c r="E3595" s="71"/>
      <c r="F3595" s="71"/>
      <c r="G3595" s="71" t="s">
        <v>255</v>
      </c>
      <c r="H3595" s="71">
        <v>3</v>
      </c>
      <c r="I3595" s="73">
        <v>123.54</v>
      </c>
      <c r="J3595" s="73">
        <v>68633</v>
      </c>
      <c r="K3595" s="72">
        <v>0</v>
      </c>
      <c r="L3595" s="72" t="s">
        <v>404</v>
      </c>
      <c r="M3595" s="92" t="s">
        <v>14</v>
      </c>
      <c r="N3595" s="70">
        <v>43247814</v>
      </c>
      <c r="O3595" s="70" t="s">
        <v>998</v>
      </c>
      <c r="Q3595" s="89"/>
      <c r="S3595" s="70" t="s">
        <v>465</v>
      </c>
      <c r="T3595" s="88" t="s">
        <v>255</v>
      </c>
      <c r="U3595" s="88">
        <v>3</v>
      </c>
      <c r="V3595" s="87">
        <v>123.54</v>
      </c>
      <c r="W3595" s="87" t="s">
        <v>1017</v>
      </c>
      <c r="X3595" s="78">
        <v>45853</v>
      </c>
      <c r="Y3595" s="78">
        <v>45853</v>
      </c>
      <c r="Z3595" s="69" t="s">
        <v>1080</v>
      </c>
      <c r="AA3595" s="319">
        <v>41400</v>
      </c>
      <c r="AB3595" s="70">
        <v>60</v>
      </c>
      <c r="AC3595" s="70">
        <v>51</v>
      </c>
      <c r="AD3595" s="78">
        <v>47437</v>
      </c>
      <c r="AE3595" s="115">
        <v>500</v>
      </c>
      <c r="AF3595" s="115"/>
      <c r="AL3595" s="76"/>
      <c r="AM3595" s="76"/>
      <c r="AN3595" s="76"/>
      <c r="AO3595" s="76"/>
      <c r="AP3595" s="76"/>
      <c r="AQ3595" s="76"/>
      <c r="AR3595" s="76"/>
      <c r="AS3595" s="76"/>
      <c r="AT3595" s="76"/>
      <c r="AU3595" s="76"/>
      <c r="AV3595" s="76"/>
      <c r="BA3595" s="76"/>
      <c r="BB3595" s="76"/>
      <c r="CS3595" s="58">
        <f>+AL3595+AT3595</f>
        <v>0</v>
      </c>
      <c r="CT3595" s="76">
        <f>+BA3595+BG3595+BM3595+BS3595+BY3595+CE3595+CK3595+CQ3595</f>
        <v>0</v>
      </c>
      <c r="CU3595" s="76">
        <f>+CS3595-CT3595</f>
        <v>0</v>
      </c>
      <c r="CV3595" s="81">
        <f>+AE3595-AL3595-AT3595</f>
        <v>500</v>
      </c>
    </row>
    <row r="3596" spans="1:100" s="70" customFormat="1">
      <c r="A3596" s="70" t="s">
        <v>997</v>
      </c>
      <c r="B3596" s="71">
        <v>15</v>
      </c>
      <c r="C3596" s="72" t="s">
        <v>402</v>
      </c>
      <c r="D3596" s="72" t="s">
        <v>403</v>
      </c>
      <c r="E3596" s="71"/>
      <c r="F3596" s="71"/>
      <c r="G3596" s="71" t="s">
        <v>255</v>
      </c>
      <c r="H3596" s="71">
        <v>3</v>
      </c>
      <c r="I3596" s="73">
        <v>123.54</v>
      </c>
      <c r="J3596" s="73">
        <v>68633</v>
      </c>
      <c r="K3596" s="72">
        <v>0</v>
      </c>
      <c r="L3596" s="72" t="s">
        <v>404</v>
      </c>
      <c r="M3596" s="92" t="s">
        <v>14</v>
      </c>
      <c r="N3596" s="70">
        <v>43247814</v>
      </c>
      <c r="O3596" s="70" t="s">
        <v>998</v>
      </c>
      <c r="Q3596" s="89"/>
      <c r="S3596" s="70" t="s">
        <v>465</v>
      </c>
      <c r="T3596" s="88" t="s">
        <v>255</v>
      </c>
      <c r="U3596" s="88">
        <v>3</v>
      </c>
      <c r="V3596" s="87">
        <v>123.54</v>
      </c>
      <c r="W3596" s="87" t="s">
        <v>1017</v>
      </c>
      <c r="X3596" s="78">
        <v>45853</v>
      </c>
      <c r="Y3596" s="78">
        <v>45853</v>
      </c>
      <c r="Z3596" s="69" t="s">
        <v>1080</v>
      </c>
      <c r="AA3596" s="319">
        <v>41400</v>
      </c>
      <c r="AB3596" s="70">
        <v>60</v>
      </c>
      <c r="AC3596" s="70">
        <v>52</v>
      </c>
      <c r="AD3596" s="78">
        <v>47467</v>
      </c>
      <c r="AE3596" s="115">
        <v>500</v>
      </c>
      <c r="AF3596" s="115"/>
      <c r="AL3596" s="76"/>
      <c r="AM3596" s="76"/>
      <c r="AN3596" s="76"/>
      <c r="AO3596" s="76"/>
      <c r="AP3596" s="76"/>
      <c r="AQ3596" s="76"/>
      <c r="AR3596" s="76"/>
      <c r="AS3596" s="76"/>
      <c r="AT3596" s="76"/>
      <c r="AU3596" s="76"/>
      <c r="AV3596" s="76"/>
      <c r="BA3596" s="76"/>
      <c r="BB3596" s="76"/>
      <c r="CS3596" s="58">
        <f>+AL3596+AT3596</f>
        <v>0</v>
      </c>
      <c r="CT3596" s="76">
        <f>+BA3596+BG3596+BM3596+BS3596+BY3596+CE3596+CK3596+CQ3596</f>
        <v>0</v>
      </c>
      <c r="CU3596" s="76">
        <f>+CS3596-CT3596</f>
        <v>0</v>
      </c>
      <c r="CV3596" s="81">
        <f>+AE3596-AL3596-AT3596</f>
        <v>500</v>
      </c>
    </row>
    <row r="3597" spans="1:100" s="70" customFormat="1">
      <c r="A3597" s="70" t="s">
        <v>997</v>
      </c>
      <c r="B3597" s="71">
        <v>15</v>
      </c>
      <c r="C3597" s="72" t="s">
        <v>402</v>
      </c>
      <c r="D3597" s="72" t="s">
        <v>403</v>
      </c>
      <c r="E3597" s="71"/>
      <c r="F3597" s="71"/>
      <c r="G3597" s="71" t="s">
        <v>255</v>
      </c>
      <c r="H3597" s="71">
        <v>3</v>
      </c>
      <c r="I3597" s="73">
        <v>123.54</v>
      </c>
      <c r="J3597" s="73">
        <v>68633</v>
      </c>
      <c r="K3597" s="72">
        <v>0</v>
      </c>
      <c r="L3597" s="72" t="s">
        <v>404</v>
      </c>
      <c r="M3597" s="92" t="s">
        <v>14</v>
      </c>
      <c r="N3597" s="70">
        <v>43247814</v>
      </c>
      <c r="O3597" s="70" t="s">
        <v>998</v>
      </c>
      <c r="Q3597" s="89"/>
      <c r="S3597" s="70" t="s">
        <v>465</v>
      </c>
      <c r="T3597" s="88" t="s">
        <v>255</v>
      </c>
      <c r="U3597" s="88">
        <v>3</v>
      </c>
      <c r="V3597" s="87">
        <v>123.54</v>
      </c>
      <c r="W3597" s="87" t="s">
        <v>1017</v>
      </c>
      <c r="X3597" s="78">
        <v>45853</v>
      </c>
      <c r="Y3597" s="78">
        <v>45853</v>
      </c>
      <c r="Z3597" s="69" t="s">
        <v>1080</v>
      </c>
      <c r="AA3597" s="319">
        <v>41400</v>
      </c>
      <c r="AB3597" s="70">
        <v>60</v>
      </c>
      <c r="AC3597" s="70">
        <v>53</v>
      </c>
      <c r="AD3597" s="78">
        <v>47498</v>
      </c>
      <c r="AE3597" s="115">
        <v>500</v>
      </c>
      <c r="AF3597" s="115"/>
      <c r="AL3597" s="76"/>
      <c r="AM3597" s="76"/>
      <c r="AN3597" s="76"/>
      <c r="AO3597" s="76"/>
      <c r="AP3597" s="76"/>
      <c r="AQ3597" s="76"/>
      <c r="AR3597" s="76"/>
      <c r="AS3597" s="76"/>
      <c r="AT3597" s="76"/>
      <c r="AU3597" s="76"/>
      <c r="AV3597" s="76"/>
      <c r="BA3597" s="76"/>
      <c r="BB3597" s="76"/>
      <c r="CS3597" s="58">
        <f>+AL3597+AT3597</f>
        <v>0</v>
      </c>
      <c r="CT3597" s="76">
        <f>+BA3597+BG3597+BM3597+BS3597+BY3597+CE3597+CK3597+CQ3597</f>
        <v>0</v>
      </c>
      <c r="CU3597" s="76">
        <f>+CS3597-CT3597</f>
        <v>0</v>
      </c>
      <c r="CV3597" s="81">
        <f>+AE3597-AL3597-AT3597</f>
        <v>500</v>
      </c>
    </row>
    <row r="3598" spans="1:100" s="70" customFormat="1">
      <c r="A3598" s="70" t="s">
        <v>997</v>
      </c>
      <c r="B3598" s="71">
        <v>15</v>
      </c>
      <c r="C3598" s="72" t="s">
        <v>402</v>
      </c>
      <c r="D3598" s="72" t="s">
        <v>403</v>
      </c>
      <c r="E3598" s="71"/>
      <c r="F3598" s="71"/>
      <c r="G3598" s="71" t="s">
        <v>255</v>
      </c>
      <c r="H3598" s="71">
        <v>3</v>
      </c>
      <c r="I3598" s="73">
        <v>123.54</v>
      </c>
      <c r="J3598" s="73">
        <v>68633</v>
      </c>
      <c r="K3598" s="72">
        <v>0</v>
      </c>
      <c r="L3598" s="72" t="s">
        <v>404</v>
      </c>
      <c r="M3598" s="92" t="s">
        <v>14</v>
      </c>
      <c r="N3598" s="70">
        <v>43247814</v>
      </c>
      <c r="O3598" s="70" t="s">
        <v>998</v>
      </c>
      <c r="Q3598" s="89"/>
      <c r="S3598" s="70" t="s">
        <v>465</v>
      </c>
      <c r="T3598" s="88" t="s">
        <v>255</v>
      </c>
      <c r="U3598" s="88">
        <v>3</v>
      </c>
      <c r="V3598" s="87">
        <v>123.54</v>
      </c>
      <c r="W3598" s="87" t="s">
        <v>1017</v>
      </c>
      <c r="X3598" s="78">
        <v>45853</v>
      </c>
      <c r="Y3598" s="78">
        <v>45853</v>
      </c>
      <c r="Z3598" s="69" t="s">
        <v>1080</v>
      </c>
      <c r="AA3598" s="319">
        <v>41400</v>
      </c>
      <c r="AB3598" s="70">
        <v>60</v>
      </c>
      <c r="AC3598" s="70">
        <v>54</v>
      </c>
      <c r="AD3598" s="78">
        <v>47529</v>
      </c>
      <c r="AE3598" s="115">
        <v>500</v>
      </c>
      <c r="AF3598" s="115"/>
      <c r="AL3598" s="76"/>
      <c r="AM3598" s="76"/>
      <c r="AN3598" s="76"/>
      <c r="AO3598" s="76"/>
      <c r="AP3598" s="76"/>
      <c r="AQ3598" s="76"/>
      <c r="AR3598" s="76"/>
      <c r="AS3598" s="76"/>
      <c r="AT3598" s="76"/>
      <c r="AU3598" s="76"/>
      <c r="AV3598" s="76"/>
      <c r="BA3598" s="76"/>
      <c r="BB3598" s="76"/>
      <c r="CS3598" s="58">
        <f>+AL3598+AT3598</f>
        <v>0</v>
      </c>
      <c r="CT3598" s="76">
        <f>+BA3598+BG3598+BM3598+BS3598+BY3598+CE3598+CK3598+CQ3598</f>
        <v>0</v>
      </c>
      <c r="CU3598" s="76">
        <f>+CS3598-CT3598</f>
        <v>0</v>
      </c>
      <c r="CV3598" s="81">
        <f>+AE3598-AL3598-AT3598</f>
        <v>500</v>
      </c>
    </row>
    <row r="3599" spans="1:100" s="70" customFormat="1">
      <c r="A3599" s="70" t="s">
        <v>997</v>
      </c>
      <c r="B3599" s="71">
        <v>15</v>
      </c>
      <c r="C3599" s="72" t="s">
        <v>402</v>
      </c>
      <c r="D3599" s="72" t="s">
        <v>403</v>
      </c>
      <c r="E3599" s="71"/>
      <c r="F3599" s="71"/>
      <c r="G3599" s="71" t="s">
        <v>255</v>
      </c>
      <c r="H3599" s="71">
        <v>3</v>
      </c>
      <c r="I3599" s="73">
        <v>123.54</v>
      </c>
      <c r="J3599" s="73">
        <v>68633</v>
      </c>
      <c r="K3599" s="72">
        <v>0</v>
      </c>
      <c r="L3599" s="72" t="s">
        <v>404</v>
      </c>
      <c r="M3599" s="92" t="s">
        <v>14</v>
      </c>
      <c r="N3599" s="70">
        <v>43247814</v>
      </c>
      <c r="O3599" s="70" t="s">
        <v>998</v>
      </c>
      <c r="Q3599" s="89"/>
      <c r="S3599" s="70" t="s">
        <v>465</v>
      </c>
      <c r="T3599" s="88" t="s">
        <v>255</v>
      </c>
      <c r="U3599" s="88">
        <v>3</v>
      </c>
      <c r="V3599" s="87">
        <v>123.54</v>
      </c>
      <c r="W3599" s="87" t="s">
        <v>1017</v>
      </c>
      <c r="X3599" s="78">
        <v>45853</v>
      </c>
      <c r="Y3599" s="78">
        <v>45853</v>
      </c>
      <c r="Z3599" s="69" t="s">
        <v>1080</v>
      </c>
      <c r="AA3599" s="319">
        <v>41400</v>
      </c>
      <c r="AB3599" s="70">
        <v>60</v>
      </c>
      <c r="AC3599" s="70">
        <v>55</v>
      </c>
      <c r="AD3599" s="78">
        <v>47557</v>
      </c>
      <c r="AE3599" s="115">
        <v>500</v>
      </c>
      <c r="AF3599" s="115"/>
      <c r="AL3599" s="76"/>
      <c r="AM3599" s="76"/>
      <c r="AN3599" s="76"/>
      <c r="AO3599" s="76"/>
      <c r="AP3599" s="76"/>
      <c r="AQ3599" s="76"/>
      <c r="AR3599" s="76"/>
      <c r="AS3599" s="76"/>
      <c r="AT3599" s="76"/>
      <c r="AU3599" s="76"/>
      <c r="AV3599" s="76"/>
      <c r="BA3599" s="76"/>
      <c r="BB3599" s="76"/>
      <c r="CS3599" s="58">
        <f>+AL3599+AT3599</f>
        <v>0</v>
      </c>
      <c r="CT3599" s="76">
        <f>+BA3599+BG3599+BM3599+BS3599+BY3599+CE3599+CK3599+CQ3599</f>
        <v>0</v>
      </c>
      <c r="CU3599" s="76">
        <f>+CS3599-CT3599</f>
        <v>0</v>
      </c>
      <c r="CV3599" s="81">
        <f>+AE3599-AL3599-AT3599</f>
        <v>500</v>
      </c>
    </row>
    <row r="3600" spans="1:100" s="70" customFormat="1">
      <c r="A3600" s="70" t="s">
        <v>997</v>
      </c>
      <c r="B3600" s="71">
        <v>15</v>
      </c>
      <c r="C3600" s="72" t="s">
        <v>402</v>
      </c>
      <c r="D3600" s="72" t="s">
        <v>403</v>
      </c>
      <c r="E3600" s="71"/>
      <c r="F3600" s="71"/>
      <c r="G3600" s="71" t="s">
        <v>255</v>
      </c>
      <c r="H3600" s="71">
        <v>3</v>
      </c>
      <c r="I3600" s="73">
        <v>123.54</v>
      </c>
      <c r="J3600" s="73">
        <v>68633</v>
      </c>
      <c r="K3600" s="72">
        <v>0</v>
      </c>
      <c r="L3600" s="72" t="s">
        <v>404</v>
      </c>
      <c r="M3600" s="92" t="s">
        <v>14</v>
      </c>
      <c r="N3600" s="70">
        <v>43247814</v>
      </c>
      <c r="O3600" s="70" t="s">
        <v>998</v>
      </c>
      <c r="Q3600" s="89"/>
      <c r="S3600" s="70" t="s">
        <v>465</v>
      </c>
      <c r="T3600" s="88" t="s">
        <v>255</v>
      </c>
      <c r="U3600" s="88">
        <v>3</v>
      </c>
      <c r="V3600" s="87">
        <v>123.54</v>
      </c>
      <c r="W3600" s="87" t="s">
        <v>1017</v>
      </c>
      <c r="X3600" s="78">
        <v>45853</v>
      </c>
      <c r="Y3600" s="78">
        <v>45853</v>
      </c>
      <c r="Z3600" s="69" t="s">
        <v>1080</v>
      </c>
      <c r="AA3600" s="319">
        <v>41400</v>
      </c>
      <c r="AB3600" s="70">
        <v>60</v>
      </c>
      <c r="AC3600" s="70">
        <v>56</v>
      </c>
      <c r="AD3600" s="78">
        <v>47588</v>
      </c>
      <c r="AE3600" s="115">
        <v>500</v>
      </c>
      <c r="AF3600" s="115"/>
      <c r="AL3600" s="76"/>
      <c r="AM3600" s="76"/>
      <c r="AN3600" s="76"/>
      <c r="AO3600" s="76"/>
      <c r="AP3600" s="76"/>
      <c r="AQ3600" s="76"/>
      <c r="AR3600" s="76"/>
      <c r="AS3600" s="76"/>
      <c r="AT3600" s="76"/>
      <c r="AU3600" s="76"/>
      <c r="AV3600" s="76"/>
      <c r="BA3600" s="76"/>
      <c r="BB3600" s="76"/>
      <c r="CS3600" s="58">
        <f>+AL3600+AT3600</f>
        <v>0</v>
      </c>
      <c r="CT3600" s="76">
        <f>+BA3600+BG3600+BM3600+BS3600+BY3600+CE3600+CK3600+CQ3600</f>
        <v>0</v>
      </c>
      <c r="CU3600" s="76">
        <f>+CS3600-CT3600</f>
        <v>0</v>
      </c>
      <c r="CV3600" s="81">
        <f>+AE3600-AL3600-AT3600</f>
        <v>500</v>
      </c>
    </row>
    <row r="3601" spans="1:103" s="70" customFormat="1">
      <c r="A3601" s="70" t="s">
        <v>997</v>
      </c>
      <c r="B3601" s="71">
        <v>15</v>
      </c>
      <c r="C3601" s="72" t="s">
        <v>402</v>
      </c>
      <c r="D3601" s="72" t="s">
        <v>403</v>
      </c>
      <c r="E3601" s="71"/>
      <c r="F3601" s="71"/>
      <c r="G3601" s="71" t="s">
        <v>255</v>
      </c>
      <c r="H3601" s="71">
        <v>3</v>
      </c>
      <c r="I3601" s="73">
        <v>123.54</v>
      </c>
      <c r="J3601" s="73">
        <v>68633</v>
      </c>
      <c r="K3601" s="72">
        <v>0</v>
      </c>
      <c r="L3601" s="72" t="s">
        <v>404</v>
      </c>
      <c r="M3601" s="92" t="s">
        <v>14</v>
      </c>
      <c r="N3601" s="70">
        <v>43247814</v>
      </c>
      <c r="O3601" s="70" t="s">
        <v>998</v>
      </c>
      <c r="Q3601" s="89"/>
      <c r="S3601" s="70" t="s">
        <v>465</v>
      </c>
      <c r="T3601" s="88" t="s">
        <v>255</v>
      </c>
      <c r="U3601" s="88">
        <v>3</v>
      </c>
      <c r="V3601" s="87">
        <v>123.54</v>
      </c>
      <c r="W3601" s="87" t="s">
        <v>1017</v>
      </c>
      <c r="X3601" s="78">
        <v>45853</v>
      </c>
      <c r="Y3601" s="78">
        <v>45853</v>
      </c>
      <c r="Z3601" s="69" t="s">
        <v>1080</v>
      </c>
      <c r="AA3601" s="319">
        <v>41400</v>
      </c>
      <c r="AB3601" s="70">
        <v>60</v>
      </c>
      <c r="AC3601" s="70">
        <v>57</v>
      </c>
      <c r="AD3601" s="78">
        <v>47618</v>
      </c>
      <c r="AE3601" s="115">
        <v>500</v>
      </c>
      <c r="AF3601" s="115"/>
      <c r="AL3601" s="76"/>
      <c r="AM3601" s="76"/>
      <c r="AN3601" s="76"/>
      <c r="AO3601" s="76"/>
      <c r="AP3601" s="76"/>
      <c r="AQ3601" s="76"/>
      <c r="AR3601" s="76"/>
      <c r="AS3601" s="76"/>
      <c r="AT3601" s="76"/>
      <c r="AU3601" s="76"/>
      <c r="AV3601" s="76"/>
      <c r="BA3601" s="76"/>
      <c r="BB3601" s="76"/>
      <c r="CS3601" s="58">
        <f>+AL3601+AT3601</f>
        <v>0</v>
      </c>
      <c r="CT3601" s="76">
        <f>+BA3601+BG3601+BM3601+BS3601+BY3601+CE3601+CK3601+CQ3601</f>
        <v>0</v>
      </c>
      <c r="CU3601" s="76">
        <f>+CS3601-CT3601</f>
        <v>0</v>
      </c>
      <c r="CV3601" s="81">
        <f>+AE3601-AL3601-AT3601</f>
        <v>500</v>
      </c>
    </row>
    <row r="3602" spans="1:103" s="70" customFormat="1">
      <c r="A3602" s="70" t="s">
        <v>997</v>
      </c>
      <c r="B3602" s="71">
        <v>15</v>
      </c>
      <c r="C3602" s="72" t="s">
        <v>402</v>
      </c>
      <c r="D3602" s="72" t="s">
        <v>403</v>
      </c>
      <c r="E3602" s="71"/>
      <c r="F3602" s="71"/>
      <c r="G3602" s="71" t="s">
        <v>255</v>
      </c>
      <c r="H3602" s="71">
        <v>3</v>
      </c>
      <c r="I3602" s="73">
        <v>123.54</v>
      </c>
      <c r="J3602" s="73">
        <v>68633</v>
      </c>
      <c r="K3602" s="72">
        <v>0</v>
      </c>
      <c r="L3602" s="72" t="s">
        <v>404</v>
      </c>
      <c r="M3602" s="92" t="s">
        <v>14</v>
      </c>
      <c r="N3602" s="70">
        <v>43247814</v>
      </c>
      <c r="O3602" s="70" t="s">
        <v>998</v>
      </c>
      <c r="Q3602" s="89"/>
      <c r="S3602" s="70" t="s">
        <v>465</v>
      </c>
      <c r="T3602" s="88" t="s">
        <v>255</v>
      </c>
      <c r="U3602" s="88">
        <v>3</v>
      </c>
      <c r="V3602" s="87">
        <v>123.54</v>
      </c>
      <c r="W3602" s="87" t="s">
        <v>1017</v>
      </c>
      <c r="X3602" s="78">
        <v>45853</v>
      </c>
      <c r="Y3602" s="78">
        <v>45853</v>
      </c>
      <c r="Z3602" s="69" t="s">
        <v>1080</v>
      </c>
      <c r="AA3602" s="319">
        <v>41400</v>
      </c>
      <c r="AB3602" s="70">
        <v>60</v>
      </c>
      <c r="AC3602" s="70">
        <v>58</v>
      </c>
      <c r="AD3602" s="78">
        <v>47649</v>
      </c>
      <c r="AE3602" s="115">
        <v>500</v>
      </c>
      <c r="AF3602" s="115"/>
      <c r="AL3602" s="76"/>
      <c r="AM3602" s="76"/>
      <c r="AN3602" s="76"/>
      <c r="AO3602" s="76"/>
      <c r="AP3602" s="76"/>
      <c r="AQ3602" s="76"/>
      <c r="AR3602" s="76"/>
      <c r="AS3602" s="76"/>
      <c r="AT3602" s="76"/>
      <c r="AU3602" s="76"/>
      <c r="AV3602" s="76"/>
      <c r="BA3602" s="76"/>
      <c r="BB3602" s="76"/>
      <c r="CS3602" s="58">
        <f>+AL3602+AT3602</f>
        <v>0</v>
      </c>
      <c r="CT3602" s="76">
        <f>+BA3602+BG3602+BM3602+BS3602+BY3602+CE3602+CK3602+CQ3602</f>
        <v>0</v>
      </c>
      <c r="CU3602" s="76">
        <f>+CS3602-CT3602</f>
        <v>0</v>
      </c>
      <c r="CV3602" s="81">
        <f>+AE3602-AL3602-AT3602</f>
        <v>500</v>
      </c>
    </row>
    <row r="3603" spans="1:103" s="70" customFormat="1">
      <c r="A3603" s="70" t="s">
        <v>997</v>
      </c>
      <c r="B3603" s="71">
        <v>15</v>
      </c>
      <c r="C3603" s="72" t="s">
        <v>402</v>
      </c>
      <c r="D3603" s="72" t="s">
        <v>403</v>
      </c>
      <c r="E3603" s="71"/>
      <c r="F3603" s="71"/>
      <c r="G3603" s="71" t="s">
        <v>255</v>
      </c>
      <c r="H3603" s="71">
        <v>3</v>
      </c>
      <c r="I3603" s="73">
        <v>123.54</v>
      </c>
      <c r="J3603" s="73">
        <v>68633</v>
      </c>
      <c r="K3603" s="72">
        <v>0</v>
      </c>
      <c r="L3603" s="72" t="s">
        <v>404</v>
      </c>
      <c r="M3603" s="92" t="s">
        <v>14</v>
      </c>
      <c r="N3603" s="70">
        <v>43247814</v>
      </c>
      <c r="O3603" s="70" t="s">
        <v>998</v>
      </c>
      <c r="Q3603" s="89"/>
      <c r="S3603" s="70" t="s">
        <v>465</v>
      </c>
      <c r="T3603" s="88" t="s">
        <v>255</v>
      </c>
      <c r="U3603" s="88">
        <v>3</v>
      </c>
      <c r="V3603" s="87">
        <v>123.54</v>
      </c>
      <c r="W3603" s="87" t="s">
        <v>1017</v>
      </c>
      <c r="X3603" s="78">
        <v>45853</v>
      </c>
      <c r="Y3603" s="78">
        <v>45853</v>
      </c>
      <c r="Z3603" s="69" t="s">
        <v>1080</v>
      </c>
      <c r="AA3603" s="319">
        <v>41400</v>
      </c>
      <c r="AB3603" s="70">
        <v>60</v>
      </c>
      <c r="AC3603" s="70">
        <v>59</v>
      </c>
      <c r="AD3603" s="78">
        <v>47679</v>
      </c>
      <c r="AE3603" s="115">
        <v>500</v>
      </c>
      <c r="AF3603" s="115"/>
      <c r="AL3603" s="76"/>
      <c r="AM3603" s="76"/>
      <c r="AN3603" s="76"/>
      <c r="AO3603" s="76"/>
      <c r="AP3603" s="76"/>
      <c r="AQ3603" s="76"/>
      <c r="AR3603" s="76"/>
      <c r="AS3603" s="76"/>
      <c r="AT3603" s="76"/>
      <c r="AU3603" s="76"/>
      <c r="AV3603" s="76"/>
      <c r="BA3603" s="76"/>
      <c r="BB3603" s="76"/>
      <c r="CS3603" s="58">
        <f>+AL3603+AT3603</f>
        <v>0</v>
      </c>
      <c r="CT3603" s="76">
        <f>+BA3603+BG3603+BM3603+BS3603+BY3603+CE3603+CK3603+CQ3603</f>
        <v>0</v>
      </c>
      <c r="CU3603" s="76">
        <f>+CS3603-CT3603</f>
        <v>0</v>
      </c>
      <c r="CV3603" s="81">
        <f>+AE3603-AL3603-AT3603</f>
        <v>500</v>
      </c>
    </row>
    <row r="3604" spans="1:103" s="70" customFormat="1">
      <c r="A3604" s="70" t="s">
        <v>997</v>
      </c>
      <c r="B3604" s="71">
        <v>15</v>
      </c>
      <c r="C3604" s="72" t="s">
        <v>402</v>
      </c>
      <c r="D3604" s="72" t="s">
        <v>403</v>
      </c>
      <c r="E3604" s="71"/>
      <c r="F3604" s="71"/>
      <c r="G3604" s="71" t="s">
        <v>255</v>
      </c>
      <c r="H3604" s="71">
        <v>3</v>
      </c>
      <c r="I3604" s="73">
        <v>123.54</v>
      </c>
      <c r="J3604" s="73">
        <v>68633</v>
      </c>
      <c r="K3604" s="72">
        <v>0</v>
      </c>
      <c r="L3604" s="72" t="s">
        <v>404</v>
      </c>
      <c r="M3604" s="92" t="s">
        <v>14</v>
      </c>
      <c r="N3604" s="70">
        <v>43247814</v>
      </c>
      <c r="O3604" s="70" t="s">
        <v>998</v>
      </c>
      <c r="Q3604" s="89"/>
      <c r="S3604" s="70" t="s">
        <v>465</v>
      </c>
      <c r="T3604" s="88" t="s">
        <v>255</v>
      </c>
      <c r="U3604" s="88">
        <v>3</v>
      </c>
      <c r="V3604" s="87">
        <v>123.54</v>
      </c>
      <c r="W3604" s="87" t="s">
        <v>1017</v>
      </c>
      <c r="X3604" s="78">
        <v>45853</v>
      </c>
      <c r="Y3604" s="78">
        <v>45853</v>
      </c>
      <c r="Z3604" s="69" t="s">
        <v>1080</v>
      </c>
      <c r="AA3604" s="319">
        <v>41400</v>
      </c>
      <c r="AB3604" s="70">
        <v>60</v>
      </c>
      <c r="AC3604" s="70">
        <v>60</v>
      </c>
      <c r="AD3604" s="78">
        <v>47710</v>
      </c>
      <c r="AE3604" s="115">
        <v>1900</v>
      </c>
      <c r="AF3604" s="115"/>
      <c r="AL3604" s="76"/>
      <c r="AM3604" s="76"/>
      <c r="AN3604" s="76"/>
      <c r="AO3604" s="76"/>
      <c r="AP3604" s="76"/>
      <c r="AQ3604" s="76"/>
      <c r="AR3604" s="76"/>
      <c r="AS3604" s="76"/>
      <c r="AT3604" s="76"/>
      <c r="AU3604" s="76"/>
      <c r="AV3604" s="76"/>
      <c r="BA3604" s="76"/>
      <c r="BB3604" s="76"/>
      <c r="CS3604" s="58">
        <f>+AL3604+AT3604</f>
        <v>0</v>
      </c>
      <c r="CT3604" s="76">
        <f>+BA3604+BG3604+BM3604+BS3604+BY3604+CE3604+CK3604+CQ3604</f>
        <v>0</v>
      </c>
      <c r="CU3604" s="76">
        <f>+CS3604-CT3604</f>
        <v>0</v>
      </c>
      <c r="CV3604" s="81">
        <f>+AE3604-AL3604-AT3604</f>
        <v>1900</v>
      </c>
    </row>
    <row r="3605" spans="1:103" s="70" customFormat="1">
      <c r="A3605" s="70" t="s">
        <v>908</v>
      </c>
      <c r="B3605" s="71">
        <v>95</v>
      </c>
      <c r="C3605" s="72" t="s">
        <v>402</v>
      </c>
      <c r="D3605" s="72" t="s">
        <v>403</v>
      </c>
      <c r="E3605" s="71"/>
      <c r="F3605" s="71"/>
      <c r="G3605" s="71" t="s">
        <v>267</v>
      </c>
      <c r="H3605" s="71">
        <v>4</v>
      </c>
      <c r="I3605" s="73">
        <v>100.57</v>
      </c>
      <c r="J3605" s="73">
        <v>32499</v>
      </c>
      <c r="K3605" s="72">
        <v>0</v>
      </c>
      <c r="L3605" s="72" t="s">
        <v>41</v>
      </c>
      <c r="M3605" s="92" t="s">
        <v>14</v>
      </c>
      <c r="N3605" s="92">
        <v>10876580</v>
      </c>
      <c r="O3605" s="70" t="s">
        <v>1002</v>
      </c>
      <c r="Q3605" s="89"/>
      <c r="S3605" s="70" t="s">
        <v>465</v>
      </c>
      <c r="T3605" s="88" t="s">
        <v>267</v>
      </c>
      <c r="U3605" s="88">
        <v>4</v>
      </c>
      <c r="V3605" s="87">
        <v>100.57</v>
      </c>
      <c r="W3605" s="87" t="s">
        <v>1017</v>
      </c>
      <c r="X3605" s="78">
        <v>44987</v>
      </c>
      <c r="Y3605" s="141">
        <v>45422</v>
      </c>
      <c r="Z3605" s="141" t="s">
        <v>1044</v>
      </c>
      <c r="AA3605" s="327">
        <v>117440</v>
      </c>
      <c r="AB3605" s="92">
        <v>18</v>
      </c>
      <c r="AC3605" s="92">
        <v>0</v>
      </c>
      <c r="AD3605" s="78">
        <v>45874</v>
      </c>
      <c r="AE3605" s="142">
        <v>28416.71</v>
      </c>
      <c r="AF3605" s="142"/>
      <c r="AG3605" s="88" t="s">
        <v>441</v>
      </c>
      <c r="AH3605" s="78">
        <v>45871</v>
      </c>
      <c r="AI3605" s="78"/>
      <c r="AJ3605" s="78"/>
      <c r="AK3605" s="88" t="s">
        <v>1019</v>
      </c>
      <c r="AM3605" s="142">
        <v>28416.71</v>
      </c>
      <c r="AN3605" s="142" t="s">
        <v>1033</v>
      </c>
      <c r="AO3605" s="76"/>
      <c r="AP3605" s="76"/>
      <c r="AQ3605" s="76"/>
      <c r="AR3605" s="76"/>
      <c r="AS3605" s="76"/>
      <c r="AT3605" s="76"/>
      <c r="AU3605" s="76"/>
      <c r="AV3605" s="76"/>
      <c r="AW3605" s="78">
        <v>45874</v>
      </c>
      <c r="AX3605" s="70" t="s">
        <v>1027</v>
      </c>
      <c r="AY3605" s="76">
        <v>2916.69</v>
      </c>
      <c r="BA3605" s="76"/>
      <c r="BB3605" s="76" t="s">
        <v>1035</v>
      </c>
      <c r="BC3605" s="78">
        <v>45874</v>
      </c>
      <c r="BD3605" s="70" t="s">
        <v>1026</v>
      </c>
      <c r="BE3605" s="76">
        <v>416.67</v>
      </c>
      <c r="BG3605" s="76"/>
      <c r="BH3605" s="76" t="s">
        <v>1036</v>
      </c>
      <c r="BI3605" s="78">
        <v>45874</v>
      </c>
      <c r="BJ3605" s="70" t="s">
        <v>1025</v>
      </c>
      <c r="BK3605" s="76">
        <v>416.67</v>
      </c>
      <c r="BM3605" s="76"/>
      <c r="BN3605" s="76" t="s">
        <v>1037</v>
      </c>
      <c r="BO3605" s="78">
        <v>45874</v>
      </c>
      <c r="BP3605" s="70" t="s">
        <v>1024</v>
      </c>
      <c r="BQ3605" s="76">
        <v>23000</v>
      </c>
      <c r="BS3605" s="76"/>
      <c r="BT3605" s="76" t="s">
        <v>1038</v>
      </c>
      <c r="BU3605" s="78">
        <v>45874</v>
      </c>
      <c r="BV3605" s="70" t="s">
        <v>1023</v>
      </c>
      <c r="BW3605" s="76">
        <v>416.67</v>
      </c>
      <c r="BY3605" s="76"/>
      <c r="BZ3605" s="76" t="s">
        <v>1039</v>
      </c>
      <c r="CA3605" s="78">
        <v>45874</v>
      </c>
      <c r="CB3605" s="70" t="s">
        <v>1021</v>
      </c>
      <c r="CC3605" s="76">
        <v>416.67</v>
      </c>
      <c r="CE3605" s="76"/>
      <c r="CF3605" s="76" t="s">
        <v>1040</v>
      </c>
      <c r="CG3605" s="78">
        <v>45874</v>
      </c>
      <c r="CH3605" s="70" t="s">
        <v>1022</v>
      </c>
      <c r="CI3605" s="76">
        <v>416.67</v>
      </c>
      <c r="CK3605" s="76"/>
      <c r="CL3605" s="76" t="s">
        <v>1041</v>
      </c>
      <c r="CM3605" s="78">
        <v>45874</v>
      </c>
      <c r="CN3605" s="70" t="s">
        <v>1020</v>
      </c>
      <c r="CO3605" s="76">
        <v>416.67</v>
      </c>
      <c r="CQ3605" s="76"/>
      <c r="CR3605" s="76" t="s">
        <v>1042</v>
      </c>
      <c r="CS3605" s="77">
        <f>+AM3605</f>
        <v>28416.71</v>
      </c>
      <c r="CT3605" s="76">
        <f>+AY3605+BE3605+BK3605+BQ3605+BW3605+CC3605+CI3605+CO3605</f>
        <v>28416.709999999992</v>
      </c>
      <c r="CU3605" s="76">
        <f>+CS3605-CT3605</f>
        <v>0</v>
      </c>
      <c r="CV3605" s="81">
        <f>+AE3605-AM3605-AU3605</f>
        <v>0</v>
      </c>
      <c r="CY3605" s="70" t="s">
        <v>3819</v>
      </c>
    </row>
    <row r="3606" spans="1:103" s="70" customFormat="1">
      <c r="A3606" s="70" t="s">
        <v>908</v>
      </c>
      <c r="B3606" s="71">
        <v>95</v>
      </c>
      <c r="C3606" s="72" t="s">
        <v>402</v>
      </c>
      <c r="D3606" s="72" t="s">
        <v>403</v>
      </c>
      <c r="E3606" s="71"/>
      <c r="F3606" s="71"/>
      <c r="G3606" s="71" t="s">
        <v>267</v>
      </c>
      <c r="H3606" s="71">
        <v>4</v>
      </c>
      <c r="I3606" s="73">
        <v>100.57</v>
      </c>
      <c r="J3606" s="73">
        <v>32499</v>
      </c>
      <c r="K3606" s="72">
        <v>0</v>
      </c>
      <c r="L3606" s="72" t="s">
        <v>41</v>
      </c>
      <c r="M3606" s="92" t="s">
        <v>14</v>
      </c>
      <c r="N3606" s="92">
        <v>10876580</v>
      </c>
      <c r="O3606" s="70" t="s">
        <v>1002</v>
      </c>
      <c r="Q3606" s="89"/>
      <c r="S3606" s="70" t="s">
        <v>465</v>
      </c>
      <c r="T3606" s="88" t="s">
        <v>267</v>
      </c>
      <c r="U3606" s="88">
        <v>4</v>
      </c>
      <c r="V3606" s="87">
        <v>100.57</v>
      </c>
      <c r="W3606" s="87" t="s">
        <v>1017</v>
      </c>
      <c r="X3606" s="78">
        <v>44987</v>
      </c>
      <c r="Y3606" s="141">
        <v>45422</v>
      </c>
      <c r="Z3606" s="141" t="s">
        <v>1044</v>
      </c>
      <c r="AA3606" s="327">
        <v>117440</v>
      </c>
      <c r="AB3606" s="92">
        <v>18</v>
      </c>
      <c r="AC3606" s="92">
        <v>1</v>
      </c>
      <c r="AD3606" s="78">
        <v>45437</v>
      </c>
      <c r="AE3606" s="142">
        <v>4946</v>
      </c>
      <c r="AF3606" s="142"/>
      <c r="AG3606" s="148" t="s">
        <v>441</v>
      </c>
      <c r="AH3606" s="156">
        <v>45440</v>
      </c>
      <c r="AI3606" s="156"/>
      <c r="AJ3606" s="156"/>
      <c r="AK3606" s="157" t="s">
        <v>1058</v>
      </c>
      <c r="AL3606" s="158"/>
      <c r="AM3606" s="158">
        <v>4946</v>
      </c>
      <c r="AN3606" s="157" t="s">
        <v>1069</v>
      </c>
      <c r="AO3606" s="158"/>
      <c r="AP3606" s="158"/>
      <c r="AQ3606" s="158"/>
      <c r="AR3606" s="158"/>
      <c r="AS3606" s="158"/>
      <c r="AT3606" s="158"/>
      <c r="AU3606" s="158"/>
      <c r="AV3606" s="158"/>
      <c r="AW3606" s="156">
        <v>45440</v>
      </c>
      <c r="AX3606" s="148">
        <v>36990</v>
      </c>
      <c r="AY3606" s="270">
        <v>4946</v>
      </c>
      <c r="BA3606" s="76"/>
      <c r="BB3606" s="76"/>
      <c r="CS3606" s="77">
        <f>+AM3606</f>
        <v>4946</v>
      </c>
      <c r="CT3606" s="76">
        <f>+AY3606+BE3606+BK3606+BQ3606+BW3606+CC3606+CI3606+CO3606</f>
        <v>4946</v>
      </c>
      <c r="CU3606" s="76">
        <f>+CS3606-CT3606</f>
        <v>0</v>
      </c>
      <c r="CV3606" s="81">
        <f>+AE3606-AM3606-AU3606</f>
        <v>0</v>
      </c>
      <c r="CY3606" s="70" t="s">
        <v>3819</v>
      </c>
    </row>
    <row r="3607" spans="1:103" s="70" customFormat="1">
      <c r="A3607" s="70" t="s">
        <v>908</v>
      </c>
      <c r="B3607" s="71">
        <v>95</v>
      </c>
      <c r="C3607" s="72" t="s">
        <v>402</v>
      </c>
      <c r="D3607" s="72" t="s">
        <v>403</v>
      </c>
      <c r="E3607" s="71"/>
      <c r="F3607" s="71"/>
      <c r="G3607" s="71" t="s">
        <v>267</v>
      </c>
      <c r="H3607" s="71">
        <v>4</v>
      </c>
      <c r="I3607" s="73">
        <v>100.57</v>
      </c>
      <c r="J3607" s="73">
        <v>32499</v>
      </c>
      <c r="K3607" s="72">
        <v>0</v>
      </c>
      <c r="L3607" s="72" t="s">
        <v>41</v>
      </c>
      <c r="M3607" s="92" t="s">
        <v>14</v>
      </c>
      <c r="N3607" s="92">
        <v>10876580</v>
      </c>
      <c r="O3607" s="70" t="s">
        <v>1002</v>
      </c>
      <c r="Q3607" s="89"/>
      <c r="S3607" s="70" t="s">
        <v>465</v>
      </c>
      <c r="T3607" s="88" t="s">
        <v>267</v>
      </c>
      <c r="U3607" s="88">
        <v>4</v>
      </c>
      <c r="V3607" s="87">
        <v>100.57</v>
      </c>
      <c r="W3607" s="87" t="s">
        <v>1017</v>
      </c>
      <c r="X3607" s="78">
        <v>44987</v>
      </c>
      <c r="Y3607" s="141">
        <v>45422</v>
      </c>
      <c r="Z3607" s="141" t="s">
        <v>1044</v>
      </c>
      <c r="AA3607" s="327">
        <v>117440</v>
      </c>
      <c r="AB3607" s="92">
        <v>18</v>
      </c>
      <c r="AC3607" s="92">
        <v>2</v>
      </c>
      <c r="AD3607" s="78">
        <v>45468</v>
      </c>
      <c r="AE3607" s="142">
        <v>4946</v>
      </c>
      <c r="AF3607" s="142"/>
      <c r="AG3607" s="148" t="s">
        <v>441</v>
      </c>
      <c r="AH3607" s="156">
        <v>45440</v>
      </c>
      <c r="AI3607" s="156"/>
      <c r="AJ3607" s="156"/>
      <c r="AK3607" s="157" t="s">
        <v>1059</v>
      </c>
      <c r="AL3607" s="158"/>
      <c r="AM3607" s="158">
        <v>4946</v>
      </c>
      <c r="AN3607" s="157" t="s">
        <v>1070</v>
      </c>
      <c r="AO3607" s="158"/>
      <c r="AP3607" s="158"/>
      <c r="AQ3607" s="158"/>
      <c r="AR3607" s="158"/>
      <c r="AS3607" s="158"/>
      <c r="AT3607" s="158"/>
      <c r="AU3607" s="158"/>
      <c r="AV3607" s="158"/>
      <c r="AW3607" s="156">
        <v>45440</v>
      </c>
      <c r="AX3607" s="148">
        <v>36990</v>
      </c>
      <c r="AY3607" s="271">
        <v>4946</v>
      </c>
      <c r="BA3607" s="76"/>
      <c r="BB3607" s="76"/>
      <c r="CS3607" s="77">
        <f>+AM3607</f>
        <v>4946</v>
      </c>
      <c r="CT3607" s="76">
        <f>+AY3607+BE3607+BK3607+BQ3607+BW3607+CC3607+CI3607+CO3607</f>
        <v>4946</v>
      </c>
      <c r="CU3607" s="76">
        <f>+CS3607-CT3607</f>
        <v>0</v>
      </c>
      <c r="CV3607" s="81">
        <f>+AE3607-AM3607-AU3607</f>
        <v>0</v>
      </c>
      <c r="CY3607" s="70" t="s">
        <v>3819</v>
      </c>
    </row>
    <row r="3608" spans="1:103" s="70" customFormat="1">
      <c r="A3608" s="70" t="s">
        <v>908</v>
      </c>
      <c r="B3608" s="71">
        <v>95</v>
      </c>
      <c r="C3608" s="72" t="s">
        <v>402</v>
      </c>
      <c r="D3608" s="72" t="s">
        <v>403</v>
      </c>
      <c r="E3608" s="71"/>
      <c r="F3608" s="71"/>
      <c r="G3608" s="71" t="s">
        <v>267</v>
      </c>
      <c r="H3608" s="71">
        <v>4</v>
      </c>
      <c r="I3608" s="73">
        <v>100.57</v>
      </c>
      <c r="J3608" s="73">
        <v>32499</v>
      </c>
      <c r="K3608" s="72">
        <v>0</v>
      </c>
      <c r="L3608" s="72" t="s">
        <v>41</v>
      </c>
      <c r="M3608" s="92" t="s">
        <v>14</v>
      </c>
      <c r="N3608" s="92">
        <v>10876580</v>
      </c>
      <c r="O3608" s="70" t="s">
        <v>1002</v>
      </c>
      <c r="Q3608" s="89"/>
      <c r="S3608" s="70" t="s">
        <v>465</v>
      </c>
      <c r="T3608" s="88" t="s">
        <v>267</v>
      </c>
      <c r="U3608" s="88">
        <v>4</v>
      </c>
      <c r="V3608" s="87">
        <v>100.57</v>
      </c>
      <c r="W3608" s="87" t="s">
        <v>1017</v>
      </c>
      <c r="X3608" s="78">
        <v>44987</v>
      </c>
      <c r="Y3608" s="141">
        <v>45422</v>
      </c>
      <c r="Z3608" s="141" t="s">
        <v>1044</v>
      </c>
      <c r="AA3608" s="327">
        <v>117440</v>
      </c>
      <c r="AB3608" s="92">
        <v>18</v>
      </c>
      <c r="AC3608" s="92">
        <v>3</v>
      </c>
      <c r="AD3608" s="78">
        <v>45498</v>
      </c>
      <c r="AE3608" s="142">
        <v>4946</v>
      </c>
      <c r="AF3608" s="142"/>
      <c r="AG3608" s="148" t="s">
        <v>441</v>
      </c>
      <c r="AH3608" s="156">
        <v>45440</v>
      </c>
      <c r="AI3608" s="156"/>
      <c r="AJ3608" s="156"/>
      <c r="AK3608" s="157" t="s">
        <v>1060</v>
      </c>
      <c r="AL3608" s="158"/>
      <c r="AM3608" s="158">
        <v>4946</v>
      </c>
      <c r="AN3608" s="157" t="s">
        <v>1071</v>
      </c>
      <c r="AO3608" s="158"/>
      <c r="AP3608" s="158"/>
      <c r="AQ3608" s="158"/>
      <c r="AR3608" s="158"/>
      <c r="AS3608" s="158"/>
      <c r="AT3608" s="158"/>
      <c r="AU3608" s="158"/>
      <c r="AV3608" s="158"/>
      <c r="AW3608" s="156">
        <v>45440</v>
      </c>
      <c r="AX3608" s="148">
        <v>36990</v>
      </c>
      <c r="AY3608" s="271">
        <v>4946</v>
      </c>
      <c r="BA3608" s="76"/>
      <c r="BB3608" s="76"/>
      <c r="CS3608" s="77">
        <f>+AM3608</f>
        <v>4946</v>
      </c>
      <c r="CT3608" s="76">
        <f>+AY3608+BE3608+BK3608+BQ3608+BW3608+CC3608+CI3608+CO3608</f>
        <v>4946</v>
      </c>
      <c r="CU3608" s="76">
        <f>+CS3608-CT3608</f>
        <v>0</v>
      </c>
      <c r="CV3608" s="81">
        <f>+AE3608-AM3608-AU3608</f>
        <v>0</v>
      </c>
      <c r="CY3608" s="70" t="s">
        <v>3819</v>
      </c>
    </row>
    <row r="3609" spans="1:103" s="70" customFormat="1">
      <c r="A3609" s="70" t="s">
        <v>908</v>
      </c>
      <c r="B3609" s="71">
        <v>95</v>
      </c>
      <c r="C3609" s="72" t="s">
        <v>402</v>
      </c>
      <c r="D3609" s="72" t="s">
        <v>403</v>
      </c>
      <c r="E3609" s="71"/>
      <c r="F3609" s="71"/>
      <c r="G3609" s="71" t="s">
        <v>267</v>
      </c>
      <c r="H3609" s="71">
        <v>4</v>
      </c>
      <c r="I3609" s="73">
        <v>100.57</v>
      </c>
      <c r="J3609" s="73">
        <v>32499</v>
      </c>
      <c r="K3609" s="72">
        <v>0</v>
      </c>
      <c r="L3609" s="72" t="s">
        <v>41</v>
      </c>
      <c r="M3609" s="92" t="s">
        <v>14</v>
      </c>
      <c r="N3609" s="92">
        <v>10876580</v>
      </c>
      <c r="O3609" s="70" t="s">
        <v>1002</v>
      </c>
      <c r="Q3609" s="89"/>
      <c r="S3609" s="70" t="s">
        <v>465</v>
      </c>
      <c r="T3609" s="88" t="s">
        <v>267</v>
      </c>
      <c r="U3609" s="88">
        <v>4</v>
      </c>
      <c r="V3609" s="87">
        <v>100.57</v>
      </c>
      <c r="W3609" s="87" t="s">
        <v>1017</v>
      </c>
      <c r="X3609" s="78">
        <v>44987</v>
      </c>
      <c r="Y3609" s="141">
        <v>45422</v>
      </c>
      <c r="Z3609" s="141" t="s">
        <v>1044</v>
      </c>
      <c r="AA3609" s="327">
        <v>117440</v>
      </c>
      <c r="AB3609" s="92">
        <v>18</v>
      </c>
      <c r="AC3609" s="92">
        <v>4</v>
      </c>
      <c r="AD3609" s="78">
        <v>45529</v>
      </c>
      <c r="AE3609" s="142">
        <v>4946</v>
      </c>
      <c r="AF3609" s="142"/>
      <c r="AG3609" s="148" t="s">
        <v>441</v>
      </c>
      <c r="AH3609" s="156">
        <v>45440</v>
      </c>
      <c r="AI3609" s="156"/>
      <c r="AJ3609" s="156"/>
      <c r="AK3609" s="157" t="s">
        <v>1061</v>
      </c>
      <c r="AL3609" s="158"/>
      <c r="AM3609" s="158">
        <v>4946</v>
      </c>
      <c r="AN3609" s="157" t="s">
        <v>1072</v>
      </c>
      <c r="AO3609" s="158"/>
      <c r="AP3609" s="158"/>
      <c r="AQ3609" s="158"/>
      <c r="AR3609" s="158"/>
      <c r="AS3609" s="158"/>
      <c r="AT3609" s="158"/>
      <c r="AU3609" s="158"/>
      <c r="AV3609" s="158"/>
      <c r="AW3609" s="156">
        <v>45440</v>
      </c>
      <c r="AX3609" s="148">
        <v>36990</v>
      </c>
      <c r="AY3609" s="271">
        <v>4946</v>
      </c>
      <c r="BA3609" s="76"/>
      <c r="BB3609" s="76"/>
      <c r="CS3609" s="77">
        <f>+AM3609</f>
        <v>4946</v>
      </c>
      <c r="CT3609" s="76">
        <f>+AY3609+BE3609+BK3609+BQ3609+BW3609+CC3609+CI3609+CO3609</f>
        <v>4946</v>
      </c>
      <c r="CU3609" s="76">
        <f>+CS3609-CT3609</f>
        <v>0</v>
      </c>
      <c r="CV3609" s="81">
        <f>+AE3609-AM3609-AU3609</f>
        <v>0</v>
      </c>
      <c r="CY3609" s="70" t="s">
        <v>3819</v>
      </c>
    </row>
    <row r="3610" spans="1:103" s="70" customFormat="1">
      <c r="A3610" s="70" t="s">
        <v>908</v>
      </c>
      <c r="B3610" s="71">
        <v>95</v>
      </c>
      <c r="C3610" s="72" t="s">
        <v>402</v>
      </c>
      <c r="D3610" s="72" t="s">
        <v>403</v>
      </c>
      <c r="E3610" s="71"/>
      <c r="F3610" s="71"/>
      <c r="G3610" s="71" t="s">
        <v>267</v>
      </c>
      <c r="H3610" s="71">
        <v>4</v>
      </c>
      <c r="I3610" s="73">
        <v>100.57</v>
      </c>
      <c r="J3610" s="73">
        <v>32499</v>
      </c>
      <c r="K3610" s="72">
        <v>0</v>
      </c>
      <c r="L3610" s="72" t="s">
        <v>41</v>
      </c>
      <c r="M3610" s="92" t="s">
        <v>14</v>
      </c>
      <c r="N3610" s="92">
        <v>10876580</v>
      </c>
      <c r="O3610" s="70" t="s">
        <v>1002</v>
      </c>
      <c r="Q3610" s="89"/>
      <c r="S3610" s="70" t="s">
        <v>465</v>
      </c>
      <c r="T3610" s="88" t="s">
        <v>267</v>
      </c>
      <c r="U3610" s="88">
        <v>4</v>
      </c>
      <c r="V3610" s="87">
        <v>100.57</v>
      </c>
      <c r="W3610" s="87" t="s">
        <v>1017</v>
      </c>
      <c r="X3610" s="78">
        <v>44987</v>
      </c>
      <c r="Y3610" s="141">
        <v>45422</v>
      </c>
      <c r="Z3610" s="141" t="s">
        <v>1044</v>
      </c>
      <c r="AA3610" s="327">
        <v>117440</v>
      </c>
      <c r="AB3610" s="92">
        <v>18</v>
      </c>
      <c r="AC3610" s="92">
        <v>5</v>
      </c>
      <c r="AD3610" s="78">
        <v>45560</v>
      </c>
      <c r="AE3610" s="142">
        <v>4946</v>
      </c>
      <c r="AF3610" s="142"/>
      <c r="AG3610" s="148" t="s">
        <v>441</v>
      </c>
      <c r="AH3610" s="156">
        <v>45440</v>
      </c>
      <c r="AI3610" s="156"/>
      <c r="AJ3610" s="156"/>
      <c r="AK3610" s="157" t="s">
        <v>1062</v>
      </c>
      <c r="AL3610" s="158"/>
      <c r="AM3610" s="158">
        <v>4946</v>
      </c>
      <c r="AN3610" s="157" t="s">
        <v>1073</v>
      </c>
      <c r="AO3610" s="158"/>
      <c r="AP3610" s="158"/>
      <c r="AQ3610" s="158"/>
      <c r="AR3610" s="158"/>
      <c r="AS3610" s="158"/>
      <c r="AT3610" s="158"/>
      <c r="AU3610" s="158"/>
      <c r="AV3610" s="158"/>
      <c r="AW3610" s="156">
        <v>45440</v>
      </c>
      <c r="AX3610" s="148">
        <v>36990</v>
      </c>
      <c r="AY3610" s="271">
        <v>4946</v>
      </c>
      <c r="BA3610" s="76"/>
      <c r="BB3610" s="76"/>
      <c r="CS3610" s="77">
        <f>+AM3610</f>
        <v>4946</v>
      </c>
      <c r="CT3610" s="76">
        <f>+AY3610+BE3610+BK3610+BQ3610+BW3610+CC3610+CI3610+CO3610</f>
        <v>4946</v>
      </c>
      <c r="CU3610" s="76">
        <f>+CS3610-CT3610</f>
        <v>0</v>
      </c>
      <c r="CV3610" s="81">
        <f>+AE3610-AM3610-AU3610</f>
        <v>0</v>
      </c>
      <c r="CY3610" s="70" t="s">
        <v>3819</v>
      </c>
    </row>
    <row r="3611" spans="1:103" s="70" customFormat="1">
      <c r="A3611" s="70" t="s">
        <v>908</v>
      </c>
      <c r="B3611" s="71">
        <v>95</v>
      </c>
      <c r="C3611" s="72" t="s">
        <v>402</v>
      </c>
      <c r="D3611" s="72" t="s">
        <v>403</v>
      </c>
      <c r="E3611" s="71"/>
      <c r="F3611" s="71"/>
      <c r="G3611" s="71" t="s">
        <v>267</v>
      </c>
      <c r="H3611" s="71">
        <v>4</v>
      </c>
      <c r="I3611" s="73">
        <v>100.57</v>
      </c>
      <c r="J3611" s="73">
        <v>32499</v>
      </c>
      <c r="K3611" s="72">
        <v>0</v>
      </c>
      <c r="L3611" s="72" t="s">
        <v>41</v>
      </c>
      <c r="M3611" s="92" t="s">
        <v>14</v>
      </c>
      <c r="N3611" s="92">
        <v>10876580</v>
      </c>
      <c r="O3611" s="70" t="s">
        <v>1002</v>
      </c>
      <c r="Q3611" s="89"/>
      <c r="S3611" s="70" t="s">
        <v>465</v>
      </c>
      <c r="T3611" s="88" t="s">
        <v>267</v>
      </c>
      <c r="U3611" s="88">
        <v>4</v>
      </c>
      <c r="V3611" s="87">
        <v>100.57</v>
      </c>
      <c r="W3611" s="87" t="s">
        <v>1017</v>
      </c>
      <c r="X3611" s="78">
        <v>44987</v>
      </c>
      <c r="Y3611" s="141">
        <v>45422</v>
      </c>
      <c r="Z3611" s="141" t="s">
        <v>1044</v>
      </c>
      <c r="AA3611" s="327">
        <v>117440</v>
      </c>
      <c r="AB3611" s="92">
        <v>18</v>
      </c>
      <c r="AC3611" s="92">
        <v>6</v>
      </c>
      <c r="AD3611" s="78">
        <v>45590</v>
      </c>
      <c r="AE3611" s="142">
        <v>4946</v>
      </c>
      <c r="AF3611" s="142"/>
      <c r="AG3611" s="148" t="s">
        <v>441</v>
      </c>
      <c r="AH3611" s="156">
        <v>45440</v>
      </c>
      <c r="AI3611" s="156"/>
      <c r="AJ3611" s="156"/>
      <c r="AK3611" s="157" t="s">
        <v>1063</v>
      </c>
      <c r="AL3611" s="158"/>
      <c r="AM3611" s="158">
        <v>4946</v>
      </c>
      <c r="AN3611" s="157" t="s">
        <v>1074</v>
      </c>
      <c r="AO3611" s="158"/>
      <c r="AP3611" s="158"/>
      <c r="AQ3611" s="158"/>
      <c r="AR3611" s="158"/>
      <c r="AS3611" s="158"/>
      <c r="AT3611" s="158"/>
      <c r="AU3611" s="158"/>
      <c r="AV3611" s="158"/>
      <c r="AW3611" s="156">
        <v>45440</v>
      </c>
      <c r="AX3611" s="148">
        <v>36990</v>
      </c>
      <c r="AY3611" s="271">
        <v>4946</v>
      </c>
      <c r="BA3611" s="76"/>
      <c r="BB3611" s="76"/>
      <c r="CS3611" s="77">
        <f>+AM3611</f>
        <v>4946</v>
      </c>
      <c r="CT3611" s="76">
        <f>+AY3611+BE3611+BK3611+BQ3611+BW3611+CC3611+CI3611+CO3611</f>
        <v>4946</v>
      </c>
      <c r="CU3611" s="76">
        <f>+CS3611-CT3611</f>
        <v>0</v>
      </c>
      <c r="CV3611" s="81">
        <f>+AE3611-AM3611-AU3611</f>
        <v>0</v>
      </c>
      <c r="CY3611" s="70" t="s">
        <v>3819</v>
      </c>
    </row>
    <row r="3612" spans="1:103" s="70" customFormat="1">
      <c r="A3612" s="70" t="s">
        <v>908</v>
      </c>
      <c r="B3612" s="71">
        <v>95</v>
      </c>
      <c r="C3612" s="72" t="s">
        <v>402</v>
      </c>
      <c r="D3612" s="72" t="s">
        <v>403</v>
      </c>
      <c r="E3612" s="71"/>
      <c r="F3612" s="71"/>
      <c r="G3612" s="71" t="s">
        <v>267</v>
      </c>
      <c r="H3612" s="71">
        <v>4</v>
      </c>
      <c r="I3612" s="73">
        <v>100.57</v>
      </c>
      <c r="J3612" s="73">
        <v>32499</v>
      </c>
      <c r="K3612" s="72">
        <v>0</v>
      </c>
      <c r="L3612" s="72" t="s">
        <v>41</v>
      </c>
      <c r="M3612" s="92" t="s">
        <v>14</v>
      </c>
      <c r="N3612" s="92">
        <v>10876580</v>
      </c>
      <c r="O3612" s="70" t="s">
        <v>1002</v>
      </c>
      <c r="Q3612" s="89"/>
      <c r="S3612" s="70" t="s">
        <v>465</v>
      </c>
      <c r="T3612" s="88" t="s">
        <v>267</v>
      </c>
      <c r="U3612" s="88">
        <v>4</v>
      </c>
      <c r="V3612" s="87">
        <v>100.57</v>
      </c>
      <c r="W3612" s="87" t="s">
        <v>1017</v>
      </c>
      <c r="X3612" s="78">
        <v>44987</v>
      </c>
      <c r="Y3612" s="141">
        <v>45422</v>
      </c>
      <c r="Z3612" s="141" t="s">
        <v>1044</v>
      </c>
      <c r="AA3612" s="327">
        <v>117440</v>
      </c>
      <c r="AB3612" s="92">
        <v>18</v>
      </c>
      <c r="AC3612" s="92">
        <v>7</v>
      </c>
      <c r="AD3612" s="78">
        <v>45621</v>
      </c>
      <c r="AE3612" s="142">
        <v>4946</v>
      </c>
      <c r="AF3612" s="142"/>
      <c r="AG3612" s="148" t="s">
        <v>441</v>
      </c>
      <c r="AH3612" s="156">
        <v>45440</v>
      </c>
      <c r="AI3612" s="156"/>
      <c r="AJ3612" s="156"/>
      <c r="AK3612" s="157" t="s">
        <v>1064</v>
      </c>
      <c r="AL3612" s="158"/>
      <c r="AM3612" s="158">
        <v>4946</v>
      </c>
      <c r="AN3612" s="158" t="s">
        <v>1075</v>
      </c>
      <c r="AO3612" s="158"/>
      <c r="AP3612" s="158"/>
      <c r="AQ3612" s="158"/>
      <c r="AR3612" s="158"/>
      <c r="AS3612" s="158"/>
      <c r="AT3612" s="158"/>
      <c r="AU3612" s="158"/>
      <c r="AV3612" s="158"/>
      <c r="AW3612" s="156">
        <v>45440</v>
      </c>
      <c r="AX3612" s="148">
        <v>36990</v>
      </c>
      <c r="AY3612" s="271">
        <v>4946</v>
      </c>
      <c r="BA3612" s="76"/>
      <c r="BB3612" s="76"/>
      <c r="CS3612" s="77">
        <f>+AM3612</f>
        <v>4946</v>
      </c>
      <c r="CT3612" s="76">
        <f>+AY3612+BE3612+BK3612+BQ3612+BW3612+CC3612+CI3612+CO3612</f>
        <v>4946</v>
      </c>
      <c r="CU3612" s="76">
        <f>+CS3612-CT3612</f>
        <v>0</v>
      </c>
      <c r="CV3612" s="81">
        <f>+AE3612-AM3612-AU3612</f>
        <v>0</v>
      </c>
      <c r="CY3612" s="70" t="s">
        <v>3819</v>
      </c>
    </row>
    <row r="3613" spans="1:103" s="70" customFormat="1">
      <c r="A3613" s="70" t="s">
        <v>908</v>
      </c>
      <c r="B3613" s="71">
        <v>95</v>
      </c>
      <c r="C3613" s="72" t="s">
        <v>402</v>
      </c>
      <c r="D3613" s="72" t="s">
        <v>403</v>
      </c>
      <c r="E3613" s="71"/>
      <c r="F3613" s="71"/>
      <c r="G3613" s="71" t="s">
        <v>267</v>
      </c>
      <c r="H3613" s="71">
        <v>4</v>
      </c>
      <c r="I3613" s="73">
        <v>100.57</v>
      </c>
      <c r="J3613" s="73">
        <v>32499</v>
      </c>
      <c r="K3613" s="72">
        <v>0</v>
      </c>
      <c r="L3613" s="72" t="s">
        <v>41</v>
      </c>
      <c r="M3613" s="92" t="s">
        <v>14</v>
      </c>
      <c r="N3613" s="92">
        <v>10876580</v>
      </c>
      <c r="O3613" s="70" t="s">
        <v>1002</v>
      </c>
      <c r="Q3613" s="89"/>
      <c r="S3613" s="70" t="s">
        <v>465</v>
      </c>
      <c r="T3613" s="88" t="s">
        <v>267</v>
      </c>
      <c r="U3613" s="88">
        <v>4</v>
      </c>
      <c r="V3613" s="87">
        <v>100.57</v>
      </c>
      <c r="W3613" s="87" t="s">
        <v>1017</v>
      </c>
      <c r="X3613" s="78">
        <v>44987</v>
      </c>
      <c r="Y3613" s="141">
        <v>45422</v>
      </c>
      <c r="Z3613" s="141" t="s">
        <v>1044</v>
      </c>
      <c r="AA3613" s="327">
        <v>117440</v>
      </c>
      <c r="AB3613" s="92">
        <v>18</v>
      </c>
      <c r="AC3613" s="92">
        <v>8</v>
      </c>
      <c r="AD3613" s="78">
        <v>45651</v>
      </c>
      <c r="AE3613" s="142">
        <v>4946</v>
      </c>
      <c r="AF3613" s="142"/>
      <c r="AG3613" s="148" t="s">
        <v>441</v>
      </c>
      <c r="AH3613" s="156">
        <v>45440</v>
      </c>
      <c r="AI3613" s="156"/>
      <c r="AJ3613" s="156"/>
      <c r="AK3613" s="157" t="s">
        <v>1065</v>
      </c>
      <c r="AL3613" s="158"/>
      <c r="AM3613" s="158">
        <v>4946</v>
      </c>
      <c r="AN3613" s="158" t="s">
        <v>1076</v>
      </c>
      <c r="AO3613" s="158"/>
      <c r="AP3613" s="158"/>
      <c r="AQ3613" s="158"/>
      <c r="AR3613" s="158"/>
      <c r="AS3613" s="158"/>
      <c r="AT3613" s="158"/>
      <c r="AU3613" s="158"/>
      <c r="AV3613" s="158"/>
      <c r="AW3613" s="156">
        <v>45440</v>
      </c>
      <c r="AX3613" s="148">
        <v>36990</v>
      </c>
      <c r="AY3613" s="271">
        <v>4946</v>
      </c>
      <c r="BA3613" s="76"/>
      <c r="BB3613" s="76"/>
      <c r="CS3613" s="77">
        <f>+AM3613</f>
        <v>4946</v>
      </c>
      <c r="CT3613" s="76">
        <f>+AY3613+BE3613+BK3613+BQ3613+BW3613+CC3613+CI3613+CO3613</f>
        <v>4946</v>
      </c>
      <c r="CU3613" s="76">
        <f>+CS3613-CT3613</f>
        <v>0</v>
      </c>
      <c r="CV3613" s="81">
        <f>+AE3613-AM3613-AU3613</f>
        <v>0</v>
      </c>
      <c r="CY3613" s="70" t="s">
        <v>3819</v>
      </c>
    </row>
    <row r="3614" spans="1:103" s="70" customFormat="1">
      <c r="A3614" s="70" t="s">
        <v>908</v>
      </c>
      <c r="B3614" s="71">
        <v>95</v>
      </c>
      <c r="C3614" s="72" t="s">
        <v>402</v>
      </c>
      <c r="D3614" s="72" t="s">
        <v>403</v>
      </c>
      <c r="E3614" s="71"/>
      <c r="F3614" s="71"/>
      <c r="G3614" s="71" t="s">
        <v>267</v>
      </c>
      <c r="H3614" s="71">
        <v>4</v>
      </c>
      <c r="I3614" s="73">
        <v>100.57</v>
      </c>
      <c r="J3614" s="73">
        <v>32499</v>
      </c>
      <c r="K3614" s="72">
        <v>0</v>
      </c>
      <c r="L3614" s="72" t="s">
        <v>41</v>
      </c>
      <c r="M3614" s="92" t="s">
        <v>14</v>
      </c>
      <c r="N3614" s="92">
        <v>10876580</v>
      </c>
      <c r="O3614" s="70" t="s">
        <v>1002</v>
      </c>
      <c r="Q3614" s="89"/>
      <c r="S3614" s="70" t="s">
        <v>465</v>
      </c>
      <c r="T3614" s="88" t="s">
        <v>267</v>
      </c>
      <c r="U3614" s="88">
        <v>4</v>
      </c>
      <c r="V3614" s="87">
        <v>100.57</v>
      </c>
      <c r="W3614" s="87" t="s">
        <v>1017</v>
      </c>
      <c r="X3614" s="78">
        <v>44987</v>
      </c>
      <c r="Y3614" s="141">
        <v>45422</v>
      </c>
      <c r="Z3614" s="141" t="s">
        <v>1044</v>
      </c>
      <c r="AA3614" s="327">
        <v>117440</v>
      </c>
      <c r="AB3614" s="92">
        <v>18</v>
      </c>
      <c r="AC3614" s="92">
        <v>9</v>
      </c>
      <c r="AD3614" s="78">
        <v>45682</v>
      </c>
      <c r="AE3614" s="142">
        <v>4946</v>
      </c>
      <c r="AF3614" s="142"/>
      <c r="AG3614" s="148" t="s">
        <v>441</v>
      </c>
      <c r="AH3614" s="156">
        <v>45440</v>
      </c>
      <c r="AI3614" s="156"/>
      <c r="AJ3614" s="156"/>
      <c r="AK3614" s="157" t="s">
        <v>1066</v>
      </c>
      <c r="AL3614" s="158"/>
      <c r="AM3614" s="158">
        <v>4946</v>
      </c>
      <c r="AN3614" s="158" t="s">
        <v>1077</v>
      </c>
      <c r="AO3614" s="158"/>
      <c r="AP3614" s="158"/>
      <c r="AQ3614" s="158"/>
      <c r="AR3614" s="158"/>
      <c r="AS3614" s="158"/>
      <c r="AT3614" s="158"/>
      <c r="AU3614" s="158"/>
      <c r="AV3614" s="158"/>
      <c r="AW3614" s="156">
        <v>45440</v>
      </c>
      <c r="AX3614" s="148">
        <v>36990</v>
      </c>
      <c r="AY3614" s="271">
        <v>4946</v>
      </c>
      <c r="BA3614" s="76"/>
      <c r="BB3614" s="76"/>
      <c r="CS3614" s="77">
        <f>+AM3614</f>
        <v>4946</v>
      </c>
      <c r="CT3614" s="76">
        <f>+AY3614+BE3614+BK3614+BQ3614+BW3614+CC3614+CI3614+CO3614</f>
        <v>4946</v>
      </c>
      <c r="CU3614" s="76">
        <f>+CS3614-CT3614</f>
        <v>0</v>
      </c>
      <c r="CV3614" s="81">
        <f>+AE3614-AM3614-AU3614</f>
        <v>0</v>
      </c>
      <c r="CY3614" s="70" t="s">
        <v>3819</v>
      </c>
    </row>
    <row r="3615" spans="1:103" s="70" customFormat="1">
      <c r="A3615" s="70" t="s">
        <v>908</v>
      </c>
      <c r="B3615" s="71">
        <v>95</v>
      </c>
      <c r="C3615" s="72" t="s">
        <v>402</v>
      </c>
      <c r="D3615" s="72" t="s">
        <v>403</v>
      </c>
      <c r="E3615" s="71"/>
      <c r="F3615" s="71"/>
      <c r="G3615" s="71" t="s">
        <v>267</v>
      </c>
      <c r="H3615" s="71">
        <v>4</v>
      </c>
      <c r="I3615" s="73">
        <v>100.57</v>
      </c>
      <c r="J3615" s="73">
        <v>32499</v>
      </c>
      <c r="K3615" s="72">
        <v>0</v>
      </c>
      <c r="L3615" s="72" t="s">
        <v>41</v>
      </c>
      <c r="M3615" s="92" t="s">
        <v>14</v>
      </c>
      <c r="N3615" s="92">
        <v>10876580</v>
      </c>
      <c r="O3615" s="70" t="s">
        <v>1002</v>
      </c>
      <c r="Q3615" s="89"/>
      <c r="S3615" s="70" t="s">
        <v>465</v>
      </c>
      <c r="T3615" s="88" t="s">
        <v>267</v>
      </c>
      <c r="U3615" s="88">
        <v>4</v>
      </c>
      <c r="V3615" s="87">
        <v>100.57</v>
      </c>
      <c r="W3615" s="87" t="s">
        <v>1017</v>
      </c>
      <c r="X3615" s="78">
        <v>44987</v>
      </c>
      <c r="Y3615" s="141">
        <v>45422</v>
      </c>
      <c r="Z3615" s="141" t="s">
        <v>1044</v>
      </c>
      <c r="AA3615" s="327">
        <v>117440</v>
      </c>
      <c r="AB3615" s="92">
        <v>18</v>
      </c>
      <c r="AC3615" s="92">
        <v>10</v>
      </c>
      <c r="AD3615" s="78">
        <v>45713</v>
      </c>
      <c r="AE3615" s="142">
        <v>4946</v>
      </c>
      <c r="AF3615" s="142"/>
      <c r="AG3615" s="148" t="s">
        <v>441</v>
      </c>
      <c r="AH3615" s="156">
        <v>45440</v>
      </c>
      <c r="AI3615" s="156"/>
      <c r="AJ3615" s="156"/>
      <c r="AK3615" s="157" t="s">
        <v>1067</v>
      </c>
      <c r="AL3615" s="158"/>
      <c r="AM3615" s="158">
        <v>4946</v>
      </c>
      <c r="AN3615" s="158" t="s">
        <v>1078</v>
      </c>
      <c r="AO3615" s="158"/>
      <c r="AP3615" s="158"/>
      <c r="AQ3615" s="158"/>
      <c r="AR3615" s="158"/>
      <c r="AS3615" s="158"/>
      <c r="AT3615" s="158"/>
      <c r="AU3615" s="158"/>
      <c r="AV3615" s="158"/>
      <c r="AW3615" s="156">
        <v>45440</v>
      </c>
      <c r="AX3615" s="148">
        <v>36990</v>
      </c>
      <c r="AY3615" s="271">
        <v>4946</v>
      </c>
      <c r="BA3615" s="76"/>
      <c r="BB3615" s="76"/>
      <c r="CS3615" s="77">
        <f>+AM3615</f>
        <v>4946</v>
      </c>
      <c r="CT3615" s="76">
        <f>+AY3615+BE3615+BK3615+BQ3615+BW3615+CC3615+CI3615+CO3615</f>
        <v>4946</v>
      </c>
      <c r="CU3615" s="76">
        <f>+CS3615-CT3615</f>
        <v>0</v>
      </c>
      <c r="CV3615" s="81">
        <f>+AE3615-AM3615-AU3615</f>
        <v>0</v>
      </c>
      <c r="CY3615" s="70" t="s">
        <v>3819</v>
      </c>
    </row>
    <row r="3616" spans="1:103" s="70" customFormat="1">
      <c r="A3616" s="70" t="s">
        <v>908</v>
      </c>
      <c r="B3616" s="71">
        <v>95</v>
      </c>
      <c r="C3616" s="72" t="s">
        <v>402</v>
      </c>
      <c r="D3616" s="72" t="s">
        <v>403</v>
      </c>
      <c r="E3616" s="71"/>
      <c r="F3616" s="71"/>
      <c r="G3616" s="71" t="s">
        <v>267</v>
      </c>
      <c r="H3616" s="71">
        <v>4</v>
      </c>
      <c r="I3616" s="73">
        <v>100.57</v>
      </c>
      <c r="J3616" s="73">
        <v>32499</v>
      </c>
      <c r="K3616" s="72">
        <v>0</v>
      </c>
      <c r="L3616" s="72" t="s">
        <v>41</v>
      </c>
      <c r="M3616" s="92" t="s">
        <v>14</v>
      </c>
      <c r="N3616" s="92">
        <v>10876580</v>
      </c>
      <c r="O3616" s="70" t="s">
        <v>1002</v>
      </c>
      <c r="Q3616" s="89"/>
      <c r="S3616" s="70" t="s">
        <v>465</v>
      </c>
      <c r="T3616" s="88" t="s">
        <v>267</v>
      </c>
      <c r="U3616" s="88">
        <v>4</v>
      </c>
      <c r="V3616" s="87">
        <v>100.57</v>
      </c>
      <c r="W3616" s="87" t="s">
        <v>1017</v>
      </c>
      <c r="X3616" s="78">
        <v>44987</v>
      </c>
      <c r="Y3616" s="141">
        <v>45422</v>
      </c>
      <c r="Z3616" s="141" t="s">
        <v>1044</v>
      </c>
      <c r="AA3616" s="327">
        <v>117440</v>
      </c>
      <c r="AB3616" s="92">
        <v>18</v>
      </c>
      <c r="AC3616" s="92">
        <v>11</v>
      </c>
      <c r="AD3616" s="78">
        <v>45741</v>
      </c>
      <c r="AE3616" s="142">
        <v>4946</v>
      </c>
      <c r="AF3616" s="142"/>
      <c r="AG3616" s="148" t="s">
        <v>441</v>
      </c>
      <c r="AH3616" s="156">
        <v>45440</v>
      </c>
      <c r="AI3616" s="156"/>
      <c r="AJ3616" s="156"/>
      <c r="AK3616" s="157" t="s">
        <v>1068</v>
      </c>
      <c r="AL3616" s="158"/>
      <c r="AM3616" s="158">
        <v>4946</v>
      </c>
      <c r="AN3616" s="158" t="s">
        <v>1079</v>
      </c>
      <c r="AO3616" s="158"/>
      <c r="AP3616" s="158"/>
      <c r="AQ3616" s="158"/>
      <c r="AR3616" s="158"/>
      <c r="AS3616" s="158"/>
      <c r="AT3616" s="158"/>
      <c r="AU3616" s="158"/>
      <c r="AV3616" s="158"/>
      <c r="AW3616" s="156">
        <v>45440</v>
      </c>
      <c r="AX3616" s="148">
        <v>36990</v>
      </c>
      <c r="AY3616" s="271">
        <v>4946</v>
      </c>
      <c r="BA3616" s="76"/>
      <c r="BB3616" s="76"/>
      <c r="CS3616" s="77">
        <f>+AM3616</f>
        <v>4946</v>
      </c>
      <c r="CT3616" s="76">
        <f>+AY3616+BE3616+BK3616+BQ3616+BW3616+CC3616+CI3616+CO3616</f>
        <v>4946</v>
      </c>
      <c r="CU3616" s="76">
        <f>+CS3616-CT3616</f>
        <v>0</v>
      </c>
      <c r="CV3616" s="81">
        <f>+AE3616-AM3616-AU3616</f>
        <v>0</v>
      </c>
      <c r="CY3616" s="70" t="s">
        <v>3819</v>
      </c>
    </row>
    <row r="3617" spans="1:103" s="70" customFormat="1">
      <c r="A3617" s="70" t="s">
        <v>908</v>
      </c>
      <c r="B3617" s="71">
        <v>95</v>
      </c>
      <c r="C3617" s="72" t="s">
        <v>402</v>
      </c>
      <c r="D3617" s="72" t="s">
        <v>403</v>
      </c>
      <c r="E3617" s="71"/>
      <c r="F3617" s="71"/>
      <c r="G3617" s="71" t="s">
        <v>267</v>
      </c>
      <c r="H3617" s="71">
        <v>4</v>
      </c>
      <c r="I3617" s="73">
        <v>100.57</v>
      </c>
      <c r="J3617" s="73">
        <v>32499</v>
      </c>
      <c r="K3617" s="72">
        <v>0</v>
      </c>
      <c r="L3617" s="72" t="s">
        <v>41</v>
      </c>
      <c r="M3617" s="92" t="s">
        <v>14</v>
      </c>
      <c r="N3617" s="92">
        <v>10876580</v>
      </c>
      <c r="O3617" s="70" t="s">
        <v>1002</v>
      </c>
      <c r="Q3617" s="89"/>
      <c r="S3617" s="70" t="s">
        <v>465</v>
      </c>
      <c r="T3617" s="88" t="s">
        <v>267</v>
      </c>
      <c r="U3617" s="88">
        <v>4</v>
      </c>
      <c r="V3617" s="87">
        <v>100.57</v>
      </c>
      <c r="W3617" s="87" t="s">
        <v>1017</v>
      </c>
      <c r="X3617" s="78">
        <v>44987</v>
      </c>
      <c r="Y3617" s="141">
        <v>45422</v>
      </c>
      <c r="Z3617" s="141" t="s">
        <v>1044</v>
      </c>
      <c r="AA3617" s="327">
        <v>117440</v>
      </c>
      <c r="AB3617" s="92">
        <v>18</v>
      </c>
      <c r="AC3617" s="92">
        <v>12</v>
      </c>
      <c r="AD3617" s="78">
        <v>45772</v>
      </c>
      <c r="AE3617" s="142">
        <v>4946</v>
      </c>
      <c r="AF3617" s="142"/>
      <c r="AG3617" s="88" t="s">
        <v>441</v>
      </c>
      <c r="AH3617" s="78">
        <v>45772</v>
      </c>
      <c r="AI3617" s="78"/>
      <c r="AJ3617" s="78"/>
      <c r="AK3617" s="70" t="s">
        <v>1046</v>
      </c>
      <c r="AL3617" s="76"/>
      <c r="AM3617" s="76">
        <v>4946</v>
      </c>
      <c r="AN3617" s="76" t="s">
        <v>1052</v>
      </c>
      <c r="AO3617" s="76"/>
      <c r="AP3617" s="76"/>
      <c r="AQ3617" s="76"/>
      <c r="AR3617" s="76"/>
      <c r="AS3617" s="76"/>
      <c r="AT3617" s="76"/>
      <c r="AU3617" s="76"/>
      <c r="AV3617" s="76"/>
      <c r="AW3617" s="78">
        <v>45772</v>
      </c>
      <c r="AX3617" s="88">
        <v>47785</v>
      </c>
      <c r="AY3617" s="155">
        <v>2473</v>
      </c>
      <c r="BA3617" s="76"/>
      <c r="BB3617" s="76"/>
      <c r="BC3617" s="78">
        <v>45772</v>
      </c>
      <c r="BD3617" s="70">
        <v>47787</v>
      </c>
      <c r="BE3617" s="155">
        <v>2473</v>
      </c>
      <c r="CS3617" s="77">
        <f>+AM3617</f>
        <v>4946</v>
      </c>
      <c r="CT3617" s="76">
        <f>+AY3617+BE3617+BK3617+BQ3617+BW3617+CC3617+CI3617+CO3617</f>
        <v>4946</v>
      </c>
      <c r="CU3617" s="76">
        <f>+CS3617-CT3617</f>
        <v>0</v>
      </c>
      <c r="CV3617" s="81">
        <f>+AE3617-AM3617-AU3617</f>
        <v>0</v>
      </c>
      <c r="CY3617" s="70" t="s">
        <v>3819</v>
      </c>
    </row>
    <row r="3618" spans="1:103" s="70" customFormat="1">
      <c r="A3618" s="70" t="s">
        <v>908</v>
      </c>
      <c r="B3618" s="71">
        <v>95</v>
      </c>
      <c r="C3618" s="72" t="s">
        <v>402</v>
      </c>
      <c r="D3618" s="72" t="s">
        <v>403</v>
      </c>
      <c r="E3618" s="71"/>
      <c r="F3618" s="71"/>
      <c r="G3618" s="71" t="s">
        <v>267</v>
      </c>
      <c r="H3618" s="71">
        <v>4</v>
      </c>
      <c r="I3618" s="73">
        <v>100.57</v>
      </c>
      <c r="J3618" s="73">
        <v>32499</v>
      </c>
      <c r="K3618" s="72">
        <v>0</v>
      </c>
      <c r="L3618" s="72" t="s">
        <v>41</v>
      </c>
      <c r="M3618" s="92" t="s">
        <v>14</v>
      </c>
      <c r="N3618" s="92">
        <v>10876580</v>
      </c>
      <c r="O3618" s="70" t="s">
        <v>1002</v>
      </c>
      <c r="Q3618" s="89"/>
      <c r="S3618" s="70" t="s">
        <v>465</v>
      </c>
      <c r="T3618" s="88" t="s">
        <v>267</v>
      </c>
      <c r="U3618" s="88">
        <v>4</v>
      </c>
      <c r="V3618" s="87">
        <v>100.57</v>
      </c>
      <c r="W3618" s="87" t="s">
        <v>1017</v>
      </c>
      <c r="X3618" s="78">
        <v>44987</v>
      </c>
      <c r="Y3618" s="141">
        <v>45422</v>
      </c>
      <c r="Z3618" s="141" t="s">
        <v>1044</v>
      </c>
      <c r="AA3618" s="327">
        <v>117440</v>
      </c>
      <c r="AB3618" s="92">
        <v>18</v>
      </c>
      <c r="AC3618" s="92">
        <v>13</v>
      </c>
      <c r="AD3618" s="78">
        <v>45802</v>
      </c>
      <c r="AE3618" s="142">
        <v>4946</v>
      </c>
      <c r="AF3618" s="142"/>
      <c r="AG3618" s="88" t="s">
        <v>441</v>
      </c>
      <c r="AH3618" s="78">
        <v>45810</v>
      </c>
      <c r="AI3618" s="78"/>
      <c r="AJ3618" s="78"/>
      <c r="AK3618" s="70" t="s">
        <v>1047</v>
      </c>
      <c r="AL3618" s="76"/>
      <c r="AM3618" s="76">
        <v>4946</v>
      </c>
      <c r="AN3618" s="76" t="s">
        <v>1053</v>
      </c>
      <c r="AO3618" s="76"/>
      <c r="AP3618" s="76"/>
      <c r="AQ3618" s="76"/>
      <c r="AR3618" s="76"/>
      <c r="AS3618" s="76"/>
      <c r="AT3618" s="76"/>
      <c r="AU3618" s="76"/>
      <c r="AV3618" s="76"/>
      <c r="AW3618" s="78">
        <v>45807</v>
      </c>
      <c r="AX3618" s="88">
        <v>49042</v>
      </c>
      <c r="AY3618" s="155">
        <v>4946</v>
      </c>
      <c r="BA3618" s="76"/>
      <c r="BB3618" s="76"/>
      <c r="CS3618" s="77">
        <f>+AM3618</f>
        <v>4946</v>
      </c>
      <c r="CT3618" s="76">
        <f>+AY3618+BE3618+BK3618+BQ3618+BW3618+CC3618+CI3618+CO3618</f>
        <v>4946</v>
      </c>
      <c r="CU3618" s="76">
        <f>+CS3618-CT3618</f>
        <v>0</v>
      </c>
      <c r="CV3618" s="81">
        <f>+AE3618-AM3618-AU3618</f>
        <v>0</v>
      </c>
      <c r="CY3618" s="70" t="s">
        <v>3819</v>
      </c>
    </row>
    <row r="3619" spans="1:103" s="70" customFormat="1">
      <c r="A3619" s="70" t="s">
        <v>908</v>
      </c>
      <c r="B3619" s="71">
        <v>95</v>
      </c>
      <c r="C3619" s="72" t="s">
        <v>402</v>
      </c>
      <c r="D3619" s="72" t="s">
        <v>403</v>
      </c>
      <c r="E3619" s="71"/>
      <c r="F3619" s="71"/>
      <c r="G3619" s="71" t="s">
        <v>267</v>
      </c>
      <c r="H3619" s="71">
        <v>4</v>
      </c>
      <c r="I3619" s="73">
        <v>100.57</v>
      </c>
      <c r="J3619" s="73">
        <v>32499</v>
      </c>
      <c r="K3619" s="72">
        <v>0</v>
      </c>
      <c r="L3619" s="72" t="s">
        <v>41</v>
      </c>
      <c r="M3619" s="92" t="s">
        <v>14</v>
      </c>
      <c r="N3619" s="92">
        <v>10876580</v>
      </c>
      <c r="O3619" s="70" t="s">
        <v>1002</v>
      </c>
      <c r="Q3619" s="89"/>
      <c r="S3619" s="70" t="s">
        <v>465</v>
      </c>
      <c r="T3619" s="88" t="s">
        <v>267</v>
      </c>
      <c r="U3619" s="88">
        <v>4</v>
      </c>
      <c r="V3619" s="87">
        <v>100.57</v>
      </c>
      <c r="W3619" s="87" t="s">
        <v>1017</v>
      </c>
      <c r="X3619" s="78">
        <v>44987</v>
      </c>
      <c r="Y3619" s="141">
        <v>45422</v>
      </c>
      <c r="Z3619" s="141" t="s">
        <v>1044</v>
      </c>
      <c r="AA3619" s="327">
        <v>117440</v>
      </c>
      <c r="AB3619" s="92">
        <v>18</v>
      </c>
      <c r="AC3619" s="92">
        <v>14</v>
      </c>
      <c r="AD3619" s="78">
        <v>45833</v>
      </c>
      <c r="AE3619" s="142">
        <v>4946</v>
      </c>
      <c r="AF3619" s="142"/>
      <c r="AG3619" s="88" t="s">
        <v>441</v>
      </c>
      <c r="AH3619" s="78">
        <v>45838</v>
      </c>
      <c r="AI3619" s="78"/>
      <c r="AJ3619" s="78"/>
      <c r="AK3619" s="70" t="s">
        <v>1048</v>
      </c>
      <c r="AL3619" s="76"/>
      <c r="AM3619" s="76">
        <v>4946</v>
      </c>
      <c r="AN3619" s="76" t="s">
        <v>1054</v>
      </c>
      <c r="AO3619" s="76"/>
      <c r="AP3619" s="76"/>
      <c r="AQ3619" s="76"/>
      <c r="AR3619" s="76"/>
      <c r="AS3619" s="76"/>
      <c r="AT3619" s="76"/>
      <c r="AU3619" s="76"/>
      <c r="AV3619" s="76"/>
      <c r="AW3619" s="78">
        <v>45838</v>
      </c>
      <c r="AX3619" s="88">
        <v>50057</v>
      </c>
      <c r="AY3619" s="155">
        <v>4946</v>
      </c>
      <c r="BA3619" s="76"/>
      <c r="BB3619" s="76"/>
      <c r="CS3619" s="77">
        <f>+AM3619</f>
        <v>4946</v>
      </c>
      <c r="CT3619" s="76">
        <f>+AY3619+BE3619+BK3619+BQ3619+BW3619+CC3619+CI3619+CO3619</f>
        <v>4946</v>
      </c>
      <c r="CU3619" s="76">
        <f>+CS3619-CT3619</f>
        <v>0</v>
      </c>
      <c r="CV3619" s="81">
        <f>+AE3619-AM3619-AU3619</f>
        <v>0</v>
      </c>
      <c r="CY3619" s="70" t="s">
        <v>3819</v>
      </c>
    </row>
    <row r="3620" spans="1:103" s="70" customFormat="1">
      <c r="A3620" s="70" t="s">
        <v>908</v>
      </c>
      <c r="B3620" s="71">
        <v>95</v>
      </c>
      <c r="C3620" s="72" t="s">
        <v>402</v>
      </c>
      <c r="D3620" s="72" t="s">
        <v>403</v>
      </c>
      <c r="E3620" s="71"/>
      <c r="F3620" s="71"/>
      <c r="G3620" s="71" t="s">
        <v>267</v>
      </c>
      <c r="H3620" s="71">
        <v>4</v>
      </c>
      <c r="I3620" s="73">
        <v>100.57</v>
      </c>
      <c r="J3620" s="73">
        <v>32499</v>
      </c>
      <c r="K3620" s="72">
        <v>0</v>
      </c>
      <c r="L3620" s="72" t="s">
        <v>41</v>
      </c>
      <c r="M3620" s="92" t="s">
        <v>14</v>
      </c>
      <c r="N3620" s="92">
        <v>10876580</v>
      </c>
      <c r="O3620" s="70" t="s">
        <v>1002</v>
      </c>
      <c r="Q3620" s="89"/>
      <c r="S3620" s="70" t="s">
        <v>465</v>
      </c>
      <c r="T3620" s="88" t="s">
        <v>267</v>
      </c>
      <c r="U3620" s="88">
        <v>4</v>
      </c>
      <c r="V3620" s="87">
        <v>100.57</v>
      </c>
      <c r="W3620" s="87" t="s">
        <v>1017</v>
      </c>
      <c r="X3620" s="78">
        <v>44987</v>
      </c>
      <c r="Y3620" s="141">
        <v>45422</v>
      </c>
      <c r="Z3620" s="141" t="s">
        <v>1044</v>
      </c>
      <c r="AA3620" s="327">
        <v>117440</v>
      </c>
      <c r="AB3620" s="92">
        <v>18</v>
      </c>
      <c r="AC3620" s="92">
        <v>15</v>
      </c>
      <c r="AD3620" s="78">
        <v>45863</v>
      </c>
      <c r="AE3620" s="142">
        <v>4946</v>
      </c>
      <c r="AF3620" s="142"/>
      <c r="AG3620" s="88" t="s">
        <v>441</v>
      </c>
      <c r="AH3620" s="78">
        <v>45863</v>
      </c>
      <c r="AI3620" s="78"/>
      <c r="AJ3620" s="78"/>
      <c r="AK3620" s="70" t="s">
        <v>1049</v>
      </c>
      <c r="AL3620" s="76"/>
      <c r="AM3620" s="76">
        <v>4946</v>
      </c>
      <c r="AN3620" s="76" t="s">
        <v>1055</v>
      </c>
      <c r="AO3620" s="76"/>
      <c r="AP3620" s="76"/>
      <c r="AQ3620" s="76"/>
      <c r="AR3620" s="76"/>
      <c r="AS3620" s="76"/>
      <c r="AT3620" s="76"/>
      <c r="AU3620" s="76"/>
      <c r="AV3620" s="76"/>
      <c r="AW3620" s="78">
        <v>45863</v>
      </c>
      <c r="AX3620" s="88">
        <v>50887</v>
      </c>
      <c r="AY3620" s="155">
        <v>4946</v>
      </c>
      <c r="BA3620" s="76"/>
      <c r="BB3620" s="76"/>
      <c r="CS3620" s="77">
        <f>+AM3620</f>
        <v>4946</v>
      </c>
      <c r="CT3620" s="76">
        <f>+AY3620+BE3620+BK3620+BQ3620+BW3620+CC3620+CI3620+CO3620</f>
        <v>4946</v>
      </c>
      <c r="CU3620" s="76">
        <f>+CS3620-CT3620</f>
        <v>0</v>
      </c>
      <c r="CV3620" s="81">
        <f>+AE3620-AM3620-AU3620</f>
        <v>0</v>
      </c>
      <c r="CY3620" s="70" t="s">
        <v>3819</v>
      </c>
    </row>
    <row r="3621" spans="1:103" s="70" customFormat="1">
      <c r="A3621" s="70" t="s">
        <v>908</v>
      </c>
      <c r="B3621" s="71">
        <v>95</v>
      </c>
      <c r="C3621" s="72" t="s">
        <v>402</v>
      </c>
      <c r="D3621" s="72" t="s">
        <v>403</v>
      </c>
      <c r="E3621" s="71"/>
      <c r="F3621" s="71"/>
      <c r="G3621" s="71" t="s">
        <v>267</v>
      </c>
      <c r="H3621" s="71">
        <v>4</v>
      </c>
      <c r="I3621" s="73">
        <v>100.57</v>
      </c>
      <c r="J3621" s="73">
        <v>32499</v>
      </c>
      <c r="K3621" s="72">
        <v>0</v>
      </c>
      <c r="L3621" s="72" t="s">
        <v>41</v>
      </c>
      <c r="M3621" s="92" t="s">
        <v>14</v>
      </c>
      <c r="N3621" s="92">
        <v>10876580</v>
      </c>
      <c r="O3621" s="70" t="s">
        <v>1002</v>
      </c>
      <c r="Q3621" s="89"/>
      <c r="S3621" s="70" t="s">
        <v>465</v>
      </c>
      <c r="T3621" s="88" t="s">
        <v>267</v>
      </c>
      <c r="U3621" s="88">
        <v>4</v>
      </c>
      <c r="V3621" s="87">
        <v>100.57</v>
      </c>
      <c r="W3621" s="87" t="s">
        <v>1017</v>
      </c>
      <c r="X3621" s="78">
        <v>44987</v>
      </c>
      <c r="Y3621" s="141">
        <v>45422</v>
      </c>
      <c r="Z3621" s="141" t="s">
        <v>1044</v>
      </c>
      <c r="AA3621" s="327">
        <v>117440</v>
      </c>
      <c r="AB3621" s="92">
        <v>18</v>
      </c>
      <c r="AC3621" s="92">
        <v>16</v>
      </c>
      <c r="AD3621" s="78">
        <v>45894</v>
      </c>
      <c r="AE3621" s="142">
        <v>4946</v>
      </c>
      <c r="AF3621" s="142"/>
      <c r="AG3621" s="88" t="s">
        <v>441</v>
      </c>
      <c r="AH3621" s="78">
        <v>45890</v>
      </c>
      <c r="AI3621" s="78"/>
      <c r="AJ3621" s="78"/>
      <c r="AK3621" s="70" t="s">
        <v>1050</v>
      </c>
      <c r="AL3621" s="76"/>
      <c r="AM3621" s="76">
        <v>4946</v>
      </c>
      <c r="AN3621" s="76" t="s">
        <v>1056</v>
      </c>
      <c r="AO3621" s="76"/>
      <c r="AP3621" s="76"/>
      <c r="AQ3621" s="76"/>
      <c r="AR3621" s="76"/>
      <c r="AS3621" s="76"/>
      <c r="AT3621" s="76"/>
      <c r="AU3621" s="76"/>
      <c r="AV3621" s="76"/>
      <c r="AW3621" s="78">
        <v>45890</v>
      </c>
      <c r="AX3621" s="88">
        <v>51769</v>
      </c>
      <c r="AY3621" s="155">
        <v>4946</v>
      </c>
      <c r="BA3621" s="76"/>
      <c r="BB3621" s="76"/>
      <c r="CS3621" s="77">
        <f>+AM3621</f>
        <v>4946</v>
      </c>
      <c r="CT3621" s="76">
        <f>+AY3621+BE3621+BK3621+BQ3621+BW3621+CC3621+CI3621+CO3621</f>
        <v>4946</v>
      </c>
      <c r="CU3621" s="76">
        <f>+CS3621-CT3621</f>
        <v>0</v>
      </c>
      <c r="CV3621" s="81">
        <f>+AE3621-AM3621-AU3621</f>
        <v>0</v>
      </c>
      <c r="CY3621" s="70" t="s">
        <v>3819</v>
      </c>
    </row>
    <row r="3622" spans="1:103" s="70" customFormat="1">
      <c r="A3622" s="70" t="s">
        <v>908</v>
      </c>
      <c r="B3622" s="71">
        <v>95</v>
      </c>
      <c r="C3622" s="72" t="s">
        <v>402</v>
      </c>
      <c r="D3622" s="72" t="s">
        <v>403</v>
      </c>
      <c r="E3622" s="71"/>
      <c r="F3622" s="71"/>
      <c r="G3622" s="71" t="s">
        <v>267</v>
      </c>
      <c r="H3622" s="71">
        <v>4</v>
      </c>
      <c r="I3622" s="73">
        <v>100.57</v>
      </c>
      <c r="J3622" s="73">
        <v>32499</v>
      </c>
      <c r="K3622" s="72">
        <v>0</v>
      </c>
      <c r="L3622" s="72" t="s">
        <v>41</v>
      </c>
      <c r="M3622" s="92" t="s">
        <v>14</v>
      </c>
      <c r="N3622" s="92">
        <v>10876580</v>
      </c>
      <c r="O3622" s="70" t="s">
        <v>1002</v>
      </c>
      <c r="Q3622" s="89"/>
      <c r="S3622" s="70" t="s">
        <v>465</v>
      </c>
      <c r="T3622" s="88" t="s">
        <v>267</v>
      </c>
      <c r="U3622" s="88">
        <v>4</v>
      </c>
      <c r="V3622" s="87">
        <v>100.57</v>
      </c>
      <c r="W3622" s="87" t="s">
        <v>1017</v>
      </c>
      <c r="X3622" s="78">
        <v>44987</v>
      </c>
      <c r="Y3622" s="141">
        <v>45422</v>
      </c>
      <c r="Z3622" s="141" t="s">
        <v>1044</v>
      </c>
      <c r="AA3622" s="327">
        <v>117440</v>
      </c>
      <c r="AB3622" s="92">
        <v>18</v>
      </c>
      <c r="AC3622" s="92">
        <v>17</v>
      </c>
      <c r="AD3622" s="78">
        <v>45925</v>
      </c>
      <c r="AE3622" s="142">
        <v>4946</v>
      </c>
      <c r="AF3622" s="142"/>
      <c r="AG3622" s="88" t="s">
        <v>441</v>
      </c>
      <c r="AH3622" s="78">
        <v>45923</v>
      </c>
      <c r="AI3622" s="78"/>
      <c r="AJ3622" s="78"/>
      <c r="AK3622" s="70" t="s">
        <v>1051</v>
      </c>
      <c r="AL3622" s="76"/>
      <c r="AM3622" s="76">
        <v>4946</v>
      </c>
      <c r="AN3622" s="76" t="s">
        <v>1057</v>
      </c>
      <c r="AO3622" s="76"/>
      <c r="AP3622" s="76"/>
      <c r="AQ3622" s="76"/>
      <c r="AR3622" s="76"/>
      <c r="AS3622" s="76"/>
      <c r="AT3622" s="76"/>
      <c r="AU3622" s="76"/>
      <c r="AV3622" s="76"/>
      <c r="AW3622" s="78">
        <v>45923</v>
      </c>
      <c r="AX3622" s="88">
        <v>52734</v>
      </c>
      <c r="AY3622" s="155">
        <v>4946</v>
      </c>
      <c r="BA3622" s="76"/>
      <c r="BB3622" s="76"/>
      <c r="CS3622" s="77">
        <f>+AM3622</f>
        <v>4946</v>
      </c>
      <c r="CT3622" s="76">
        <f>+AY3622+BE3622+BK3622+BQ3622+BW3622+CC3622+CI3622+CO3622</f>
        <v>4946</v>
      </c>
      <c r="CU3622" s="76">
        <f>+CS3622-CT3622</f>
        <v>0</v>
      </c>
      <c r="CV3622" s="81">
        <f>+AE3622-AM3622-AU3622</f>
        <v>0</v>
      </c>
      <c r="CY3622" s="70" t="s">
        <v>3819</v>
      </c>
    </row>
    <row r="3623" spans="1:103" s="70" customFormat="1">
      <c r="A3623" s="70" t="s">
        <v>908</v>
      </c>
      <c r="B3623" s="71">
        <v>95</v>
      </c>
      <c r="C3623" s="72" t="s">
        <v>402</v>
      </c>
      <c r="D3623" s="72" t="s">
        <v>403</v>
      </c>
      <c r="E3623" s="71"/>
      <c r="F3623" s="71"/>
      <c r="G3623" s="71" t="s">
        <v>267</v>
      </c>
      <c r="H3623" s="71">
        <v>4</v>
      </c>
      <c r="I3623" s="73">
        <v>100.57</v>
      </c>
      <c r="J3623" s="73">
        <v>32499</v>
      </c>
      <c r="K3623" s="72">
        <v>0</v>
      </c>
      <c r="L3623" s="72" t="s">
        <v>41</v>
      </c>
      <c r="M3623" s="92" t="s">
        <v>14</v>
      </c>
      <c r="N3623" s="92">
        <v>10876580</v>
      </c>
      <c r="O3623" s="70" t="s">
        <v>1002</v>
      </c>
      <c r="Q3623" s="89"/>
      <c r="S3623" s="70" t="s">
        <v>465</v>
      </c>
      <c r="T3623" s="88" t="s">
        <v>267</v>
      </c>
      <c r="U3623" s="88">
        <v>4</v>
      </c>
      <c r="V3623" s="87">
        <v>100.57</v>
      </c>
      <c r="W3623" s="87" t="s">
        <v>1017</v>
      </c>
      <c r="X3623" s="78">
        <v>44987</v>
      </c>
      <c r="Y3623" s="141">
        <v>45422</v>
      </c>
      <c r="Z3623" s="141" t="s">
        <v>1044</v>
      </c>
      <c r="AA3623" s="327">
        <v>117440</v>
      </c>
      <c r="AB3623" s="92">
        <v>18</v>
      </c>
      <c r="AC3623" s="92">
        <v>18</v>
      </c>
      <c r="AD3623" s="78">
        <v>45955</v>
      </c>
      <c r="AE3623" s="142">
        <v>4941.29</v>
      </c>
      <c r="AF3623" s="142"/>
      <c r="AG3623" s="88" t="s">
        <v>441</v>
      </c>
      <c r="AL3623" s="76"/>
      <c r="AM3623" s="76"/>
      <c r="AN3623" s="76"/>
      <c r="AO3623" s="76"/>
      <c r="AP3623" s="76"/>
      <c r="AQ3623" s="76"/>
      <c r="AR3623" s="76"/>
      <c r="AS3623" s="76"/>
      <c r="AT3623" s="76"/>
      <c r="AU3623" s="76"/>
      <c r="AV3623" s="76"/>
      <c r="BA3623" s="76"/>
      <c r="BB3623" s="76"/>
      <c r="CS3623" s="77">
        <f>+AM3623</f>
        <v>0</v>
      </c>
      <c r="CT3623" s="76">
        <f>+AY3623+BE3623+BK3623+BQ3623+BW3623+CC3623+CI3623+CO3623</f>
        <v>0</v>
      </c>
      <c r="CU3623" s="76">
        <f>+CS3623-CT3623</f>
        <v>0</v>
      </c>
      <c r="CV3623" s="81">
        <f>+AE3623-AM3623-AU3623</f>
        <v>4941.29</v>
      </c>
      <c r="CY3623" s="70" t="s">
        <v>3819</v>
      </c>
    </row>
    <row r="3624" spans="1:103" s="70" customFormat="1">
      <c r="A3624" s="70" t="s">
        <v>1006</v>
      </c>
      <c r="B3624" s="71">
        <v>113</v>
      </c>
      <c r="C3624" s="72" t="s">
        <v>402</v>
      </c>
      <c r="D3624" s="72" t="s">
        <v>403</v>
      </c>
      <c r="E3624" s="71"/>
      <c r="F3624" s="71"/>
      <c r="G3624" s="71" t="s">
        <v>270</v>
      </c>
      <c r="H3624" s="71">
        <v>3</v>
      </c>
      <c r="I3624" s="73">
        <v>127.4</v>
      </c>
      <c r="J3624" s="73">
        <v>56922</v>
      </c>
      <c r="K3624" s="72">
        <v>0</v>
      </c>
      <c r="L3624" s="72" t="s">
        <v>41</v>
      </c>
      <c r="M3624" s="92" t="s">
        <v>14</v>
      </c>
      <c r="N3624" s="70">
        <v>60636005</v>
      </c>
      <c r="O3624" s="70" t="s">
        <v>1003</v>
      </c>
      <c r="P3624" s="70" t="s">
        <v>14</v>
      </c>
      <c r="Q3624" s="89" t="s">
        <v>1004</v>
      </c>
      <c r="R3624" s="70" t="s">
        <v>1005</v>
      </c>
      <c r="S3624" s="70" t="s">
        <v>465</v>
      </c>
      <c r="T3624" s="88" t="s">
        <v>270</v>
      </c>
      <c r="U3624" s="88">
        <v>3</v>
      </c>
      <c r="V3624" s="87">
        <v>127.4</v>
      </c>
      <c r="W3624" s="87" t="s">
        <v>1017</v>
      </c>
      <c r="X3624" s="78">
        <v>45857</v>
      </c>
      <c r="Y3624" s="78">
        <v>45857</v>
      </c>
      <c r="Z3624" s="69" t="s">
        <v>1080</v>
      </c>
      <c r="AA3624" s="319">
        <v>40500</v>
      </c>
      <c r="AB3624" s="70">
        <v>24</v>
      </c>
      <c r="AC3624" s="70">
        <v>0</v>
      </c>
      <c r="AD3624" s="78">
        <v>45857</v>
      </c>
      <c r="AE3624" s="115">
        <v>3000</v>
      </c>
      <c r="AF3624" s="115"/>
      <c r="AG3624" s="70" t="s">
        <v>441</v>
      </c>
      <c r="AH3624" s="78">
        <v>45857</v>
      </c>
      <c r="AI3624" s="78"/>
      <c r="AJ3624" s="78"/>
      <c r="AK3624" s="70" t="s">
        <v>1007</v>
      </c>
      <c r="AL3624" s="76">
        <v>3000</v>
      </c>
      <c r="AM3624" s="76"/>
      <c r="AN3624" s="76" t="s">
        <v>1030</v>
      </c>
      <c r="AO3624" s="76"/>
      <c r="AP3624" s="76"/>
      <c r="AQ3624" s="76"/>
      <c r="AR3624" s="76"/>
      <c r="AS3624" s="76"/>
      <c r="AT3624" s="76"/>
      <c r="AU3624" s="76"/>
      <c r="AV3624" s="76"/>
      <c r="AW3624" s="78">
        <v>45857</v>
      </c>
      <c r="AX3624" s="143">
        <v>4442</v>
      </c>
      <c r="BA3624" s="76">
        <v>3000</v>
      </c>
      <c r="BB3624" s="76"/>
      <c r="CS3624" s="58">
        <f>+AL3624+AT3624</f>
        <v>3000</v>
      </c>
      <c r="CT3624" s="76">
        <f>+BA3624+BG3624+BM3624+BS3624+BY3624+CE3624+CK3624+CQ3624</f>
        <v>3000</v>
      </c>
      <c r="CU3624" s="76">
        <f>+CS3624-CT3624</f>
        <v>0</v>
      </c>
      <c r="CV3624" s="81">
        <f>+AE3624-AL3624-AT3624</f>
        <v>0</v>
      </c>
    </row>
    <row r="3625" spans="1:103" s="70" customFormat="1">
      <c r="A3625" s="70" t="s">
        <v>1006</v>
      </c>
      <c r="B3625" s="71">
        <v>113</v>
      </c>
      <c r="C3625" s="72" t="s">
        <v>402</v>
      </c>
      <c r="D3625" s="72" t="s">
        <v>403</v>
      </c>
      <c r="E3625" s="71"/>
      <c r="F3625" s="71"/>
      <c r="G3625" s="71" t="s">
        <v>270</v>
      </c>
      <c r="H3625" s="71">
        <v>3</v>
      </c>
      <c r="I3625" s="73">
        <v>127.4</v>
      </c>
      <c r="J3625" s="73">
        <v>56922</v>
      </c>
      <c r="K3625" s="72">
        <v>0</v>
      </c>
      <c r="L3625" s="72" t="s">
        <v>41</v>
      </c>
      <c r="M3625" s="92" t="s">
        <v>14</v>
      </c>
      <c r="N3625" s="70">
        <v>60636005</v>
      </c>
      <c r="O3625" s="70" t="s">
        <v>1003</v>
      </c>
      <c r="P3625" s="70" t="s">
        <v>14</v>
      </c>
      <c r="Q3625" s="89" t="s">
        <v>1004</v>
      </c>
      <c r="R3625" s="70" t="s">
        <v>1005</v>
      </c>
      <c r="S3625" s="70" t="s">
        <v>465</v>
      </c>
      <c r="T3625" s="88" t="s">
        <v>270</v>
      </c>
      <c r="U3625" s="88">
        <v>3</v>
      </c>
      <c r="V3625" s="87">
        <v>127.4</v>
      </c>
      <c r="W3625" s="87" t="s">
        <v>1017</v>
      </c>
      <c r="X3625" s="78">
        <v>45857</v>
      </c>
      <c r="Y3625" s="78">
        <v>45857</v>
      </c>
      <c r="Z3625" s="69" t="s">
        <v>1080</v>
      </c>
      <c r="AA3625" s="319">
        <v>40500</v>
      </c>
      <c r="AB3625" s="70">
        <v>24</v>
      </c>
      <c r="AC3625" s="70">
        <v>0</v>
      </c>
      <c r="AD3625" s="78">
        <v>45859</v>
      </c>
      <c r="AE3625" s="115">
        <v>1000</v>
      </c>
      <c r="AF3625" s="115"/>
      <c r="AG3625" s="70" t="s">
        <v>441</v>
      </c>
      <c r="AH3625" s="78">
        <v>45860</v>
      </c>
      <c r="AI3625" s="78"/>
      <c r="AJ3625" s="78"/>
      <c r="AK3625" s="70" t="s">
        <v>1008</v>
      </c>
      <c r="AL3625" s="76">
        <v>1000</v>
      </c>
      <c r="AM3625" s="76"/>
      <c r="AN3625" s="76" t="s">
        <v>1031</v>
      </c>
      <c r="AO3625" s="76"/>
      <c r="AP3625" s="76"/>
      <c r="AQ3625" s="76"/>
      <c r="AR3625" s="76"/>
      <c r="AS3625" s="76"/>
      <c r="AT3625" s="76"/>
      <c r="AU3625" s="76"/>
      <c r="AV3625" s="76"/>
      <c r="AW3625" s="78">
        <v>45860</v>
      </c>
      <c r="AX3625" s="143">
        <v>4453</v>
      </c>
      <c r="BA3625" s="76">
        <v>1000</v>
      </c>
      <c r="BB3625" s="76"/>
      <c r="CS3625" s="58">
        <f>+AL3625+AT3625</f>
        <v>1000</v>
      </c>
      <c r="CT3625" s="76">
        <f>+BA3625+BG3625+BM3625+BS3625+BY3625+CE3625+CK3625+CQ3625</f>
        <v>1000</v>
      </c>
      <c r="CU3625" s="76">
        <f>+CS3625-CT3625</f>
        <v>0</v>
      </c>
      <c r="CV3625" s="81">
        <f>+AE3625-AL3625-AT3625</f>
        <v>0</v>
      </c>
    </row>
    <row r="3626" spans="1:103" s="70" customFormat="1">
      <c r="A3626" s="70" t="s">
        <v>1006</v>
      </c>
      <c r="B3626" s="71">
        <v>113</v>
      </c>
      <c r="C3626" s="72" t="s">
        <v>402</v>
      </c>
      <c r="D3626" s="72" t="s">
        <v>403</v>
      </c>
      <c r="E3626" s="71"/>
      <c r="F3626" s="71"/>
      <c r="G3626" s="71" t="s">
        <v>270</v>
      </c>
      <c r="H3626" s="71">
        <v>3</v>
      </c>
      <c r="I3626" s="73">
        <v>127.4</v>
      </c>
      <c r="J3626" s="73">
        <v>56922</v>
      </c>
      <c r="K3626" s="72">
        <v>0</v>
      </c>
      <c r="L3626" s="72" t="s">
        <v>41</v>
      </c>
      <c r="M3626" s="92" t="s">
        <v>14</v>
      </c>
      <c r="N3626" s="70">
        <v>60636005</v>
      </c>
      <c r="O3626" s="70" t="s">
        <v>1003</v>
      </c>
      <c r="P3626" s="70" t="s">
        <v>14</v>
      </c>
      <c r="Q3626" s="89" t="s">
        <v>1004</v>
      </c>
      <c r="R3626" s="70" t="s">
        <v>1005</v>
      </c>
      <c r="S3626" s="70" t="s">
        <v>465</v>
      </c>
      <c r="T3626" s="88" t="s">
        <v>270</v>
      </c>
      <c r="U3626" s="88">
        <v>3</v>
      </c>
      <c r="V3626" s="87">
        <v>127.4</v>
      </c>
      <c r="W3626" s="87" t="s">
        <v>1017</v>
      </c>
      <c r="X3626" s="78">
        <v>45857</v>
      </c>
      <c r="Y3626" s="78">
        <v>45857</v>
      </c>
      <c r="Z3626" s="69" t="s">
        <v>1080</v>
      </c>
      <c r="AA3626" s="319">
        <v>40500</v>
      </c>
      <c r="AB3626" s="70">
        <v>24</v>
      </c>
      <c r="AC3626" s="70">
        <v>1</v>
      </c>
      <c r="AD3626" s="78">
        <v>45915</v>
      </c>
      <c r="AE3626" s="115">
        <v>1520</v>
      </c>
      <c r="AF3626" s="115"/>
      <c r="AG3626" s="70" t="s">
        <v>441</v>
      </c>
      <c r="AH3626" s="78">
        <v>45917</v>
      </c>
      <c r="AI3626" s="78"/>
      <c r="AJ3626" s="78"/>
      <c r="AK3626" s="70" t="s">
        <v>1018</v>
      </c>
      <c r="AL3626" s="76">
        <v>1520</v>
      </c>
      <c r="AM3626" s="76"/>
      <c r="AN3626" s="76" t="s">
        <v>1032</v>
      </c>
      <c r="AO3626" s="76"/>
      <c r="AP3626" s="76"/>
      <c r="AQ3626" s="76"/>
      <c r="AR3626" s="76"/>
      <c r="AS3626" s="76"/>
      <c r="AT3626" s="76"/>
      <c r="AU3626" s="76"/>
      <c r="AV3626" s="76"/>
      <c r="AW3626" s="78">
        <v>45917</v>
      </c>
      <c r="AX3626" s="149">
        <v>4738</v>
      </c>
      <c r="BA3626" s="76">
        <v>1520</v>
      </c>
      <c r="BB3626" s="76"/>
      <c r="CS3626" s="58">
        <f>+AL3626+AT3626</f>
        <v>1520</v>
      </c>
      <c r="CT3626" s="76">
        <f>+BA3626+BG3626+BM3626+BS3626+BY3626+CE3626+CK3626+CQ3626</f>
        <v>1520</v>
      </c>
      <c r="CU3626" s="76">
        <f>+CS3626-CT3626</f>
        <v>0</v>
      </c>
      <c r="CV3626" s="81">
        <f>+AE3626-AL3626-AT3626</f>
        <v>0</v>
      </c>
    </row>
    <row r="3627" spans="1:103" s="70" customFormat="1">
      <c r="A3627" s="70" t="s">
        <v>1006</v>
      </c>
      <c r="B3627" s="71">
        <v>113</v>
      </c>
      <c r="C3627" s="72" t="s">
        <v>402</v>
      </c>
      <c r="D3627" s="72" t="s">
        <v>403</v>
      </c>
      <c r="E3627" s="71"/>
      <c r="F3627" s="71"/>
      <c r="G3627" s="71" t="s">
        <v>270</v>
      </c>
      <c r="H3627" s="71">
        <v>3</v>
      </c>
      <c r="I3627" s="73">
        <v>127.4</v>
      </c>
      <c r="J3627" s="73">
        <v>56922</v>
      </c>
      <c r="K3627" s="72">
        <v>0</v>
      </c>
      <c r="L3627" s="72" t="s">
        <v>41</v>
      </c>
      <c r="M3627" s="92" t="s">
        <v>14</v>
      </c>
      <c r="N3627" s="70">
        <v>60636005</v>
      </c>
      <c r="O3627" s="70" t="s">
        <v>1003</v>
      </c>
      <c r="P3627" s="70" t="s">
        <v>14</v>
      </c>
      <c r="Q3627" s="89" t="s">
        <v>1004</v>
      </c>
      <c r="R3627" s="70" t="s">
        <v>1005</v>
      </c>
      <c r="S3627" s="70" t="s">
        <v>465</v>
      </c>
      <c r="T3627" s="88" t="s">
        <v>270</v>
      </c>
      <c r="U3627" s="88">
        <v>3</v>
      </c>
      <c r="V3627" s="87">
        <v>127.4</v>
      </c>
      <c r="W3627" s="87" t="s">
        <v>1017</v>
      </c>
      <c r="X3627" s="78">
        <v>45857</v>
      </c>
      <c r="Y3627" s="78">
        <v>45857</v>
      </c>
      <c r="Z3627" s="69" t="s">
        <v>1080</v>
      </c>
      <c r="AA3627" s="319">
        <v>40500</v>
      </c>
      <c r="AB3627" s="70">
        <v>24</v>
      </c>
      <c r="AC3627" s="70">
        <v>2</v>
      </c>
      <c r="AD3627" s="78">
        <v>45945</v>
      </c>
      <c r="AE3627" s="115">
        <v>1520</v>
      </c>
      <c r="AF3627" s="115"/>
      <c r="AL3627" s="76"/>
      <c r="AM3627" s="76"/>
      <c r="AP3627" s="76"/>
      <c r="AQ3627" s="76"/>
      <c r="AR3627" s="76"/>
      <c r="AS3627" s="76"/>
      <c r="AT3627" s="76"/>
      <c r="AU3627" s="76"/>
      <c r="AV3627" s="76"/>
      <c r="BA3627" s="76"/>
      <c r="BB3627" s="76"/>
      <c r="CS3627" s="58">
        <f>+AL3627+AT3627</f>
        <v>0</v>
      </c>
      <c r="CT3627" s="76">
        <f>+BA3627+BG3627+BM3627+BS3627+BY3627+CE3627+CK3627+CQ3627</f>
        <v>0</v>
      </c>
      <c r="CU3627" s="76">
        <f>+CS3627-CT3627</f>
        <v>0</v>
      </c>
      <c r="CV3627" s="81">
        <f>+AE3627-AL3627-AT3627</f>
        <v>1520</v>
      </c>
    </row>
    <row r="3628" spans="1:103" s="70" customFormat="1">
      <c r="A3628" s="70" t="s">
        <v>1006</v>
      </c>
      <c r="B3628" s="71">
        <v>113</v>
      </c>
      <c r="C3628" s="72" t="s">
        <v>402</v>
      </c>
      <c r="D3628" s="72" t="s">
        <v>403</v>
      </c>
      <c r="E3628" s="71"/>
      <c r="F3628" s="71"/>
      <c r="G3628" s="71" t="s">
        <v>270</v>
      </c>
      <c r="H3628" s="71">
        <v>3</v>
      </c>
      <c r="I3628" s="73">
        <v>127.4</v>
      </c>
      <c r="J3628" s="73">
        <v>56922</v>
      </c>
      <c r="K3628" s="72">
        <v>0</v>
      </c>
      <c r="L3628" s="72" t="s">
        <v>41</v>
      </c>
      <c r="M3628" s="92" t="s">
        <v>14</v>
      </c>
      <c r="N3628" s="70">
        <v>60636005</v>
      </c>
      <c r="O3628" s="70" t="s">
        <v>1003</v>
      </c>
      <c r="P3628" s="70" t="s">
        <v>14</v>
      </c>
      <c r="Q3628" s="89" t="s">
        <v>1004</v>
      </c>
      <c r="R3628" s="70" t="s">
        <v>1005</v>
      </c>
      <c r="S3628" s="70" t="s">
        <v>465</v>
      </c>
      <c r="T3628" s="88" t="s">
        <v>270</v>
      </c>
      <c r="U3628" s="88">
        <v>3</v>
      </c>
      <c r="V3628" s="87">
        <v>127.4</v>
      </c>
      <c r="W3628" s="87" t="s">
        <v>1017</v>
      </c>
      <c r="X3628" s="78">
        <v>45857</v>
      </c>
      <c r="Y3628" s="78">
        <v>45857</v>
      </c>
      <c r="Z3628" s="69" t="s">
        <v>1080</v>
      </c>
      <c r="AA3628" s="319">
        <v>40500</v>
      </c>
      <c r="AB3628" s="70">
        <v>24</v>
      </c>
      <c r="AC3628" s="70">
        <v>3</v>
      </c>
      <c r="AD3628" s="78">
        <v>45976</v>
      </c>
      <c r="AE3628" s="115">
        <v>1520</v>
      </c>
      <c r="AF3628" s="115"/>
      <c r="AL3628" s="76"/>
      <c r="AM3628" s="76"/>
      <c r="AN3628" s="76"/>
      <c r="AO3628" s="76"/>
      <c r="AP3628" s="76"/>
      <c r="AQ3628" s="76"/>
      <c r="AR3628" s="76"/>
      <c r="AS3628" s="76"/>
      <c r="AT3628" s="76"/>
      <c r="AU3628" s="76"/>
      <c r="AV3628" s="76"/>
      <c r="BA3628" s="76"/>
      <c r="BB3628" s="76"/>
      <c r="CS3628" s="58">
        <f>+AL3628+AT3628</f>
        <v>0</v>
      </c>
      <c r="CT3628" s="76">
        <f>+BA3628+BG3628+BM3628+BS3628+BY3628+CE3628+CK3628+CQ3628</f>
        <v>0</v>
      </c>
      <c r="CU3628" s="76">
        <f>+CS3628-CT3628</f>
        <v>0</v>
      </c>
      <c r="CV3628" s="81">
        <f>+AE3628-AL3628-AT3628</f>
        <v>1520</v>
      </c>
    </row>
    <row r="3629" spans="1:103" s="70" customFormat="1">
      <c r="A3629" s="70" t="s">
        <v>1006</v>
      </c>
      <c r="B3629" s="71">
        <v>113</v>
      </c>
      <c r="C3629" s="72" t="s">
        <v>402</v>
      </c>
      <c r="D3629" s="72" t="s">
        <v>403</v>
      </c>
      <c r="E3629" s="71"/>
      <c r="F3629" s="71"/>
      <c r="G3629" s="71" t="s">
        <v>270</v>
      </c>
      <c r="H3629" s="71">
        <v>3</v>
      </c>
      <c r="I3629" s="73">
        <v>127.4</v>
      </c>
      <c r="J3629" s="73">
        <v>56922</v>
      </c>
      <c r="K3629" s="72">
        <v>0</v>
      </c>
      <c r="L3629" s="72" t="s">
        <v>41</v>
      </c>
      <c r="M3629" s="92" t="s">
        <v>14</v>
      </c>
      <c r="N3629" s="70">
        <v>60636005</v>
      </c>
      <c r="O3629" s="70" t="s">
        <v>1003</v>
      </c>
      <c r="P3629" s="70" t="s">
        <v>14</v>
      </c>
      <c r="Q3629" s="89" t="s">
        <v>1004</v>
      </c>
      <c r="R3629" s="70" t="s">
        <v>1005</v>
      </c>
      <c r="S3629" s="70" t="s">
        <v>465</v>
      </c>
      <c r="T3629" s="88" t="s">
        <v>270</v>
      </c>
      <c r="U3629" s="88">
        <v>3</v>
      </c>
      <c r="V3629" s="87">
        <v>127.4</v>
      </c>
      <c r="W3629" s="87" t="s">
        <v>1017</v>
      </c>
      <c r="X3629" s="78">
        <v>45857</v>
      </c>
      <c r="Y3629" s="78">
        <v>45857</v>
      </c>
      <c r="Z3629" s="69" t="s">
        <v>1080</v>
      </c>
      <c r="AA3629" s="319">
        <v>40500</v>
      </c>
      <c r="AB3629" s="70">
        <v>24</v>
      </c>
      <c r="AC3629" s="70">
        <v>4</v>
      </c>
      <c r="AD3629" s="78">
        <v>46006</v>
      </c>
      <c r="AE3629" s="115">
        <v>1520</v>
      </c>
      <c r="AF3629" s="115"/>
      <c r="AL3629" s="76"/>
      <c r="AM3629" s="76"/>
      <c r="AN3629" s="76"/>
      <c r="AO3629" s="76"/>
      <c r="AP3629" s="76"/>
      <c r="AQ3629" s="76"/>
      <c r="AR3629" s="76"/>
      <c r="AS3629" s="76"/>
      <c r="AT3629" s="76"/>
      <c r="AU3629" s="76"/>
      <c r="AV3629" s="76"/>
      <c r="BA3629" s="76"/>
      <c r="BB3629" s="76"/>
      <c r="CS3629" s="58">
        <f>+AL3629+AT3629</f>
        <v>0</v>
      </c>
      <c r="CT3629" s="76">
        <f>+BA3629+BG3629+BM3629+BS3629+BY3629+CE3629+CK3629+CQ3629</f>
        <v>0</v>
      </c>
      <c r="CU3629" s="76">
        <f>+CS3629-CT3629</f>
        <v>0</v>
      </c>
      <c r="CV3629" s="81">
        <f>+AE3629-AL3629-AT3629</f>
        <v>1520</v>
      </c>
    </row>
    <row r="3630" spans="1:103" s="70" customFormat="1">
      <c r="A3630" s="70" t="s">
        <v>1006</v>
      </c>
      <c r="B3630" s="71">
        <v>113</v>
      </c>
      <c r="C3630" s="72" t="s">
        <v>402</v>
      </c>
      <c r="D3630" s="72" t="s">
        <v>403</v>
      </c>
      <c r="E3630" s="71"/>
      <c r="F3630" s="71"/>
      <c r="G3630" s="71" t="s">
        <v>270</v>
      </c>
      <c r="H3630" s="71">
        <v>3</v>
      </c>
      <c r="I3630" s="73">
        <v>127.4</v>
      </c>
      <c r="J3630" s="73">
        <v>56922</v>
      </c>
      <c r="K3630" s="72">
        <v>0</v>
      </c>
      <c r="L3630" s="72" t="s">
        <v>41</v>
      </c>
      <c r="M3630" s="92" t="s">
        <v>14</v>
      </c>
      <c r="N3630" s="70">
        <v>60636005</v>
      </c>
      <c r="O3630" s="70" t="s">
        <v>1003</v>
      </c>
      <c r="P3630" s="70" t="s">
        <v>14</v>
      </c>
      <c r="Q3630" s="89" t="s">
        <v>1004</v>
      </c>
      <c r="R3630" s="70" t="s">
        <v>1005</v>
      </c>
      <c r="S3630" s="70" t="s">
        <v>465</v>
      </c>
      <c r="T3630" s="88" t="s">
        <v>270</v>
      </c>
      <c r="U3630" s="88">
        <v>3</v>
      </c>
      <c r="V3630" s="87">
        <v>127.4</v>
      </c>
      <c r="W3630" s="87" t="s">
        <v>1017</v>
      </c>
      <c r="X3630" s="78">
        <v>45857</v>
      </c>
      <c r="Y3630" s="78">
        <v>45857</v>
      </c>
      <c r="Z3630" s="69" t="s">
        <v>1080</v>
      </c>
      <c r="AA3630" s="319">
        <v>40500</v>
      </c>
      <c r="AB3630" s="70">
        <v>24</v>
      </c>
      <c r="AC3630" s="70">
        <v>5</v>
      </c>
      <c r="AD3630" s="78">
        <v>46037</v>
      </c>
      <c r="AE3630" s="115">
        <v>1520</v>
      </c>
      <c r="AF3630" s="115"/>
      <c r="AL3630" s="76"/>
      <c r="AM3630" s="76"/>
      <c r="AN3630" s="76"/>
      <c r="AO3630" s="76"/>
      <c r="AP3630" s="76"/>
      <c r="AQ3630" s="76"/>
      <c r="AR3630" s="76"/>
      <c r="AS3630" s="76"/>
      <c r="AT3630" s="76"/>
      <c r="AU3630" s="76"/>
      <c r="AV3630" s="76"/>
      <c r="BA3630" s="76"/>
      <c r="BB3630" s="76"/>
      <c r="CS3630" s="58">
        <f>+AL3630+AT3630</f>
        <v>0</v>
      </c>
      <c r="CT3630" s="76">
        <f>+BA3630+BG3630+BM3630+BS3630+BY3630+CE3630+CK3630+CQ3630</f>
        <v>0</v>
      </c>
      <c r="CU3630" s="76">
        <f>+CS3630-CT3630</f>
        <v>0</v>
      </c>
      <c r="CV3630" s="81">
        <f>+AE3630-AL3630-AT3630</f>
        <v>1520</v>
      </c>
    </row>
    <row r="3631" spans="1:103" s="70" customFormat="1">
      <c r="A3631" s="70" t="s">
        <v>1006</v>
      </c>
      <c r="B3631" s="71">
        <v>113</v>
      </c>
      <c r="C3631" s="72" t="s">
        <v>402</v>
      </c>
      <c r="D3631" s="72" t="s">
        <v>403</v>
      </c>
      <c r="E3631" s="71"/>
      <c r="F3631" s="71"/>
      <c r="G3631" s="71" t="s">
        <v>270</v>
      </c>
      <c r="H3631" s="71">
        <v>3</v>
      </c>
      <c r="I3631" s="73">
        <v>127.4</v>
      </c>
      <c r="J3631" s="73">
        <v>56922</v>
      </c>
      <c r="K3631" s="72">
        <v>0</v>
      </c>
      <c r="L3631" s="72" t="s">
        <v>41</v>
      </c>
      <c r="M3631" s="92" t="s">
        <v>14</v>
      </c>
      <c r="N3631" s="70">
        <v>60636005</v>
      </c>
      <c r="O3631" s="70" t="s">
        <v>1003</v>
      </c>
      <c r="P3631" s="70" t="s">
        <v>14</v>
      </c>
      <c r="Q3631" s="89" t="s">
        <v>1004</v>
      </c>
      <c r="R3631" s="70" t="s">
        <v>1005</v>
      </c>
      <c r="S3631" s="70" t="s">
        <v>465</v>
      </c>
      <c r="T3631" s="88" t="s">
        <v>270</v>
      </c>
      <c r="U3631" s="88">
        <v>3</v>
      </c>
      <c r="V3631" s="87">
        <v>127.4</v>
      </c>
      <c r="W3631" s="87" t="s">
        <v>1017</v>
      </c>
      <c r="X3631" s="78">
        <v>45857</v>
      </c>
      <c r="Y3631" s="78">
        <v>45857</v>
      </c>
      <c r="Z3631" s="69" t="s">
        <v>1080</v>
      </c>
      <c r="AA3631" s="319">
        <v>40500</v>
      </c>
      <c r="AB3631" s="70">
        <v>24</v>
      </c>
      <c r="AC3631" s="70">
        <v>6</v>
      </c>
      <c r="AD3631" s="78">
        <v>46068</v>
      </c>
      <c r="AE3631" s="115">
        <v>1520</v>
      </c>
      <c r="AF3631" s="115"/>
      <c r="AL3631" s="76"/>
      <c r="AM3631" s="76"/>
      <c r="AN3631" s="76"/>
      <c r="AO3631" s="76"/>
      <c r="AP3631" s="76"/>
      <c r="AQ3631" s="76"/>
      <c r="AR3631" s="76"/>
      <c r="AS3631" s="76"/>
      <c r="AT3631" s="76"/>
      <c r="AU3631" s="76"/>
      <c r="AV3631" s="76"/>
      <c r="BA3631" s="76"/>
      <c r="BB3631" s="76"/>
      <c r="CS3631" s="58">
        <f>+AL3631+AT3631</f>
        <v>0</v>
      </c>
      <c r="CT3631" s="76">
        <f>+BA3631+BG3631+BM3631+BS3631+BY3631+CE3631+CK3631+CQ3631</f>
        <v>0</v>
      </c>
      <c r="CU3631" s="76">
        <f>+CS3631-CT3631</f>
        <v>0</v>
      </c>
      <c r="CV3631" s="81">
        <f>+AE3631-AL3631-AT3631</f>
        <v>1520</v>
      </c>
    </row>
    <row r="3632" spans="1:103" s="70" customFormat="1">
      <c r="A3632" s="70" t="s">
        <v>1006</v>
      </c>
      <c r="B3632" s="71">
        <v>113</v>
      </c>
      <c r="C3632" s="72" t="s">
        <v>402</v>
      </c>
      <c r="D3632" s="72" t="s">
        <v>403</v>
      </c>
      <c r="E3632" s="71"/>
      <c r="F3632" s="71"/>
      <c r="G3632" s="71" t="s">
        <v>270</v>
      </c>
      <c r="H3632" s="71">
        <v>3</v>
      </c>
      <c r="I3632" s="73">
        <v>127.4</v>
      </c>
      <c r="J3632" s="73">
        <v>56922</v>
      </c>
      <c r="K3632" s="72">
        <v>0</v>
      </c>
      <c r="L3632" s="72" t="s">
        <v>41</v>
      </c>
      <c r="M3632" s="92" t="s">
        <v>14</v>
      </c>
      <c r="N3632" s="70">
        <v>60636005</v>
      </c>
      <c r="O3632" s="70" t="s">
        <v>1003</v>
      </c>
      <c r="P3632" s="70" t="s">
        <v>14</v>
      </c>
      <c r="Q3632" s="89" t="s">
        <v>1004</v>
      </c>
      <c r="R3632" s="70" t="s">
        <v>1005</v>
      </c>
      <c r="S3632" s="70" t="s">
        <v>465</v>
      </c>
      <c r="T3632" s="88" t="s">
        <v>270</v>
      </c>
      <c r="U3632" s="88">
        <v>3</v>
      </c>
      <c r="V3632" s="87">
        <v>127.4</v>
      </c>
      <c r="W3632" s="87" t="s">
        <v>1017</v>
      </c>
      <c r="X3632" s="78">
        <v>45857</v>
      </c>
      <c r="Y3632" s="78">
        <v>45857</v>
      </c>
      <c r="Z3632" s="69" t="s">
        <v>1080</v>
      </c>
      <c r="AA3632" s="319">
        <v>40500</v>
      </c>
      <c r="AB3632" s="70">
        <v>24</v>
      </c>
      <c r="AC3632" s="70">
        <v>7</v>
      </c>
      <c r="AD3632" s="78">
        <v>46096</v>
      </c>
      <c r="AE3632" s="115">
        <v>1520</v>
      </c>
      <c r="AF3632" s="115"/>
      <c r="AL3632" s="76"/>
      <c r="AM3632" s="76"/>
      <c r="AN3632" s="76"/>
      <c r="AO3632" s="76"/>
      <c r="AP3632" s="76"/>
      <c r="AQ3632" s="76"/>
      <c r="AR3632" s="76"/>
      <c r="AS3632" s="76"/>
      <c r="AT3632" s="76"/>
      <c r="AU3632" s="76"/>
      <c r="AV3632" s="76"/>
      <c r="BA3632" s="76"/>
      <c r="BB3632" s="76"/>
      <c r="CS3632" s="58">
        <f>+AL3632+AT3632</f>
        <v>0</v>
      </c>
      <c r="CT3632" s="76">
        <f>+BA3632+BG3632+BM3632+BS3632+BY3632+CE3632+CK3632+CQ3632</f>
        <v>0</v>
      </c>
      <c r="CU3632" s="76">
        <f>+CS3632-CT3632</f>
        <v>0</v>
      </c>
      <c r="CV3632" s="81">
        <f>+AE3632-AL3632-AT3632</f>
        <v>1520</v>
      </c>
    </row>
    <row r="3633" spans="1:100" s="70" customFormat="1">
      <c r="A3633" s="70" t="s">
        <v>1006</v>
      </c>
      <c r="B3633" s="71">
        <v>113</v>
      </c>
      <c r="C3633" s="72" t="s">
        <v>402</v>
      </c>
      <c r="D3633" s="72" t="s">
        <v>403</v>
      </c>
      <c r="E3633" s="71"/>
      <c r="F3633" s="71"/>
      <c r="G3633" s="71" t="s">
        <v>270</v>
      </c>
      <c r="H3633" s="71">
        <v>3</v>
      </c>
      <c r="I3633" s="73">
        <v>127.4</v>
      </c>
      <c r="J3633" s="73">
        <v>56922</v>
      </c>
      <c r="K3633" s="72">
        <v>0</v>
      </c>
      <c r="L3633" s="72" t="s">
        <v>41</v>
      </c>
      <c r="M3633" s="92" t="s">
        <v>14</v>
      </c>
      <c r="N3633" s="70">
        <v>60636005</v>
      </c>
      <c r="O3633" s="70" t="s">
        <v>1003</v>
      </c>
      <c r="P3633" s="70" t="s">
        <v>14</v>
      </c>
      <c r="Q3633" s="89" t="s">
        <v>1004</v>
      </c>
      <c r="R3633" s="70" t="s">
        <v>1005</v>
      </c>
      <c r="S3633" s="70" t="s">
        <v>465</v>
      </c>
      <c r="T3633" s="88" t="s">
        <v>270</v>
      </c>
      <c r="U3633" s="88">
        <v>3</v>
      </c>
      <c r="V3633" s="87">
        <v>127.4</v>
      </c>
      <c r="W3633" s="87" t="s">
        <v>1017</v>
      </c>
      <c r="X3633" s="78">
        <v>45857</v>
      </c>
      <c r="Y3633" s="78">
        <v>45857</v>
      </c>
      <c r="Z3633" s="69" t="s">
        <v>1080</v>
      </c>
      <c r="AA3633" s="319">
        <v>40500</v>
      </c>
      <c r="AB3633" s="70">
        <v>24</v>
      </c>
      <c r="AC3633" s="70">
        <v>8</v>
      </c>
      <c r="AD3633" s="78">
        <v>46127</v>
      </c>
      <c r="AE3633" s="115">
        <v>1520</v>
      </c>
      <c r="AF3633" s="115"/>
      <c r="AL3633" s="76"/>
      <c r="AM3633" s="76"/>
      <c r="AN3633" s="76"/>
      <c r="AO3633" s="76"/>
      <c r="AP3633" s="76"/>
      <c r="AQ3633" s="76"/>
      <c r="AR3633" s="76"/>
      <c r="AS3633" s="76"/>
      <c r="AT3633" s="76"/>
      <c r="AU3633" s="76"/>
      <c r="AV3633" s="76"/>
      <c r="BA3633" s="76"/>
      <c r="BB3633" s="76"/>
      <c r="CS3633" s="58">
        <f>+AL3633+AT3633</f>
        <v>0</v>
      </c>
      <c r="CT3633" s="76">
        <f>+BA3633+BG3633+BM3633+BS3633+BY3633+CE3633+CK3633+CQ3633</f>
        <v>0</v>
      </c>
      <c r="CU3633" s="76">
        <f>+CS3633-CT3633</f>
        <v>0</v>
      </c>
      <c r="CV3633" s="81">
        <f>+AE3633-AL3633-AT3633</f>
        <v>1520</v>
      </c>
    </row>
    <row r="3634" spans="1:100" s="70" customFormat="1">
      <c r="A3634" s="70" t="s">
        <v>1006</v>
      </c>
      <c r="B3634" s="71">
        <v>113</v>
      </c>
      <c r="C3634" s="72" t="s">
        <v>402</v>
      </c>
      <c r="D3634" s="72" t="s">
        <v>403</v>
      </c>
      <c r="E3634" s="71"/>
      <c r="F3634" s="71"/>
      <c r="G3634" s="71" t="s">
        <v>270</v>
      </c>
      <c r="H3634" s="71">
        <v>3</v>
      </c>
      <c r="I3634" s="73">
        <v>127.4</v>
      </c>
      <c r="J3634" s="73">
        <v>56922</v>
      </c>
      <c r="K3634" s="72">
        <v>0</v>
      </c>
      <c r="L3634" s="72" t="s">
        <v>41</v>
      </c>
      <c r="M3634" s="92" t="s">
        <v>14</v>
      </c>
      <c r="N3634" s="70">
        <v>60636005</v>
      </c>
      <c r="O3634" s="70" t="s">
        <v>1003</v>
      </c>
      <c r="P3634" s="70" t="s">
        <v>14</v>
      </c>
      <c r="Q3634" s="89" t="s">
        <v>1004</v>
      </c>
      <c r="R3634" s="70" t="s">
        <v>1005</v>
      </c>
      <c r="S3634" s="70" t="s">
        <v>465</v>
      </c>
      <c r="T3634" s="88" t="s">
        <v>270</v>
      </c>
      <c r="U3634" s="88">
        <v>3</v>
      </c>
      <c r="V3634" s="87">
        <v>127.4</v>
      </c>
      <c r="W3634" s="87" t="s">
        <v>1017</v>
      </c>
      <c r="X3634" s="78">
        <v>45857</v>
      </c>
      <c r="Y3634" s="78">
        <v>45857</v>
      </c>
      <c r="Z3634" s="69" t="s">
        <v>1080</v>
      </c>
      <c r="AA3634" s="319">
        <v>40500</v>
      </c>
      <c r="AB3634" s="70">
        <v>24</v>
      </c>
      <c r="AC3634" s="70">
        <v>9</v>
      </c>
      <c r="AD3634" s="78">
        <v>46157</v>
      </c>
      <c r="AE3634" s="115">
        <v>1520</v>
      </c>
      <c r="AF3634" s="115"/>
      <c r="AL3634" s="76"/>
      <c r="AM3634" s="76"/>
      <c r="AN3634" s="76"/>
      <c r="AO3634" s="76"/>
      <c r="AP3634" s="76"/>
      <c r="AQ3634" s="76"/>
      <c r="AR3634" s="76"/>
      <c r="AS3634" s="76"/>
      <c r="AT3634" s="76"/>
      <c r="AU3634" s="76"/>
      <c r="AV3634" s="76"/>
      <c r="BA3634" s="76"/>
      <c r="BB3634" s="76"/>
      <c r="CS3634" s="58">
        <f>+AL3634+AT3634</f>
        <v>0</v>
      </c>
      <c r="CT3634" s="76">
        <f>+BA3634+BG3634+BM3634+BS3634+BY3634+CE3634+CK3634+CQ3634</f>
        <v>0</v>
      </c>
      <c r="CU3634" s="76">
        <f>+CS3634-CT3634</f>
        <v>0</v>
      </c>
      <c r="CV3634" s="81">
        <f>+AE3634-AL3634-AT3634</f>
        <v>1520</v>
      </c>
    </row>
    <row r="3635" spans="1:100" s="70" customFormat="1">
      <c r="A3635" s="70" t="s">
        <v>1006</v>
      </c>
      <c r="B3635" s="71">
        <v>113</v>
      </c>
      <c r="C3635" s="72" t="s">
        <v>402</v>
      </c>
      <c r="D3635" s="72" t="s">
        <v>403</v>
      </c>
      <c r="E3635" s="71"/>
      <c r="F3635" s="71"/>
      <c r="G3635" s="71" t="s">
        <v>270</v>
      </c>
      <c r="H3635" s="71">
        <v>3</v>
      </c>
      <c r="I3635" s="73">
        <v>127.4</v>
      </c>
      <c r="J3635" s="73">
        <v>56922</v>
      </c>
      <c r="K3635" s="72">
        <v>0</v>
      </c>
      <c r="L3635" s="72" t="s">
        <v>41</v>
      </c>
      <c r="M3635" s="92" t="s">
        <v>14</v>
      </c>
      <c r="N3635" s="70">
        <v>60636005</v>
      </c>
      <c r="O3635" s="70" t="s">
        <v>1003</v>
      </c>
      <c r="P3635" s="70" t="s">
        <v>14</v>
      </c>
      <c r="Q3635" s="89" t="s">
        <v>1004</v>
      </c>
      <c r="R3635" s="70" t="s">
        <v>1005</v>
      </c>
      <c r="S3635" s="70" t="s">
        <v>465</v>
      </c>
      <c r="T3635" s="88" t="s">
        <v>270</v>
      </c>
      <c r="U3635" s="88">
        <v>3</v>
      </c>
      <c r="V3635" s="87">
        <v>127.4</v>
      </c>
      <c r="W3635" s="87" t="s">
        <v>1017</v>
      </c>
      <c r="X3635" s="78">
        <v>45857</v>
      </c>
      <c r="Y3635" s="78">
        <v>45857</v>
      </c>
      <c r="Z3635" s="69" t="s">
        <v>1080</v>
      </c>
      <c r="AA3635" s="319">
        <v>40500</v>
      </c>
      <c r="AB3635" s="70">
        <v>24</v>
      </c>
      <c r="AC3635" s="70">
        <v>10</v>
      </c>
      <c r="AD3635" s="78">
        <v>46188</v>
      </c>
      <c r="AE3635" s="115">
        <v>1520</v>
      </c>
      <c r="AF3635" s="115"/>
      <c r="AL3635" s="76"/>
      <c r="AM3635" s="76"/>
      <c r="AN3635" s="76"/>
      <c r="AO3635" s="76"/>
      <c r="AP3635" s="76"/>
      <c r="AQ3635" s="76"/>
      <c r="AR3635" s="76"/>
      <c r="AS3635" s="76"/>
      <c r="AT3635" s="76"/>
      <c r="AU3635" s="76"/>
      <c r="AV3635" s="76"/>
      <c r="BA3635" s="76"/>
      <c r="BB3635" s="76"/>
      <c r="CS3635" s="58">
        <f>+AL3635+AT3635</f>
        <v>0</v>
      </c>
      <c r="CT3635" s="76">
        <f>+BA3635+BG3635+BM3635+BS3635+BY3635+CE3635+CK3635+CQ3635</f>
        <v>0</v>
      </c>
      <c r="CU3635" s="76">
        <f>+CS3635-CT3635</f>
        <v>0</v>
      </c>
      <c r="CV3635" s="81">
        <f>+AE3635-AL3635-AT3635</f>
        <v>1520</v>
      </c>
    </row>
    <row r="3636" spans="1:100" s="70" customFormat="1">
      <c r="A3636" s="70" t="s">
        <v>1006</v>
      </c>
      <c r="B3636" s="71">
        <v>113</v>
      </c>
      <c r="C3636" s="72" t="s">
        <v>402</v>
      </c>
      <c r="D3636" s="72" t="s">
        <v>403</v>
      </c>
      <c r="E3636" s="71"/>
      <c r="F3636" s="71"/>
      <c r="G3636" s="71" t="s">
        <v>270</v>
      </c>
      <c r="H3636" s="71">
        <v>3</v>
      </c>
      <c r="I3636" s="73">
        <v>127.4</v>
      </c>
      <c r="J3636" s="73">
        <v>56922</v>
      </c>
      <c r="K3636" s="72">
        <v>0</v>
      </c>
      <c r="L3636" s="72" t="s">
        <v>41</v>
      </c>
      <c r="M3636" s="92" t="s">
        <v>14</v>
      </c>
      <c r="N3636" s="70">
        <v>60636005</v>
      </c>
      <c r="O3636" s="70" t="s">
        <v>1003</v>
      </c>
      <c r="P3636" s="70" t="s">
        <v>14</v>
      </c>
      <c r="Q3636" s="89" t="s">
        <v>1004</v>
      </c>
      <c r="R3636" s="70" t="s">
        <v>1005</v>
      </c>
      <c r="S3636" s="70" t="s">
        <v>465</v>
      </c>
      <c r="T3636" s="88" t="s">
        <v>270</v>
      </c>
      <c r="U3636" s="88">
        <v>3</v>
      </c>
      <c r="V3636" s="87">
        <v>127.4</v>
      </c>
      <c r="W3636" s="87" t="s">
        <v>1017</v>
      </c>
      <c r="X3636" s="78">
        <v>45857</v>
      </c>
      <c r="Y3636" s="78">
        <v>45857</v>
      </c>
      <c r="Z3636" s="69" t="s">
        <v>1080</v>
      </c>
      <c r="AA3636" s="319">
        <v>40500</v>
      </c>
      <c r="AB3636" s="70">
        <v>24</v>
      </c>
      <c r="AC3636" s="70">
        <v>11</v>
      </c>
      <c r="AD3636" s="78">
        <v>46218</v>
      </c>
      <c r="AE3636" s="115">
        <v>1520</v>
      </c>
      <c r="AF3636" s="115"/>
      <c r="AL3636" s="76"/>
      <c r="AM3636" s="76"/>
      <c r="AN3636" s="76"/>
      <c r="AO3636" s="76"/>
      <c r="AP3636" s="76"/>
      <c r="AQ3636" s="76"/>
      <c r="AR3636" s="76"/>
      <c r="AS3636" s="76"/>
      <c r="AT3636" s="76"/>
      <c r="AU3636" s="76"/>
      <c r="AV3636" s="76"/>
      <c r="BA3636" s="76"/>
      <c r="BB3636" s="76"/>
      <c r="CS3636" s="58">
        <f>+AL3636+AT3636</f>
        <v>0</v>
      </c>
      <c r="CT3636" s="76">
        <f>+BA3636+BG3636+BM3636+BS3636+BY3636+CE3636+CK3636+CQ3636</f>
        <v>0</v>
      </c>
      <c r="CU3636" s="76">
        <f>+CS3636-CT3636</f>
        <v>0</v>
      </c>
      <c r="CV3636" s="81">
        <f>+AE3636-AL3636-AT3636</f>
        <v>1520</v>
      </c>
    </row>
    <row r="3637" spans="1:100" s="70" customFormat="1">
      <c r="A3637" s="70" t="s">
        <v>1006</v>
      </c>
      <c r="B3637" s="71">
        <v>113</v>
      </c>
      <c r="C3637" s="72" t="s">
        <v>402</v>
      </c>
      <c r="D3637" s="72" t="s">
        <v>403</v>
      </c>
      <c r="E3637" s="71"/>
      <c r="F3637" s="71"/>
      <c r="G3637" s="71" t="s">
        <v>270</v>
      </c>
      <c r="H3637" s="71">
        <v>3</v>
      </c>
      <c r="I3637" s="73">
        <v>127.4</v>
      </c>
      <c r="J3637" s="73">
        <v>56922</v>
      </c>
      <c r="K3637" s="72">
        <v>0</v>
      </c>
      <c r="L3637" s="72" t="s">
        <v>41</v>
      </c>
      <c r="M3637" s="92" t="s">
        <v>14</v>
      </c>
      <c r="N3637" s="70">
        <v>60636005</v>
      </c>
      <c r="O3637" s="70" t="s">
        <v>1003</v>
      </c>
      <c r="P3637" s="70" t="s">
        <v>14</v>
      </c>
      <c r="Q3637" s="89" t="s">
        <v>1004</v>
      </c>
      <c r="R3637" s="70" t="s">
        <v>1005</v>
      </c>
      <c r="S3637" s="70" t="s">
        <v>465</v>
      </c>
      <c r="T3637" s="88" t="s">
        <v>270</v>
      </c>
      <c r="U3637" s="88">
        <v>3</v>
      </c>
      <c r="V3637" s="87">
        <v>127.4</v>
      </c>
      <c r="W3637" s="87" t="s">
        <v>1017</v>
      </c>
      <c r="X3637" s="78">
        <v>45857</v>
      </c>
      <c r="Y3637" s="78">
        <v>45857</v>
      </c>
      <c r="Z3637" s="69" t="s">
        <v>1080</v>
      </c>
      <c r="AA3637" s="319">
        <v>40500</v>
      </c>
      <c r="AB3637" s="70">
        <v>24</v>
      </c>
      <c r="AC3637" s="70">
        <v>12</v>
      </c>
      <c r="AD3637" s="78">
        <v>46249</v>
      </c>
      <c r="AE3637" s="115">
        <v>1520</v>
      </c>
      <c r="AF3637" s="115"/>
      <c r="AL3637" s="76"/>
      <c r="AM3637" s="76"/>
      <c r="AN3637" s="76"/>
      <c r="AO3637" s="76"/>
      <c r="AP3637" s="76"/>
      <c r="AQ3637" s="76"/>
      <c r="AR3637" s="76"/>
      <c r="AS3637" s="76"/>
      <c r="AT3637" s="76"/>
      <c r="AU3637" s="76"/>
      <c r="AV3637" s="76"/>
      <c r="BA3637" s="76"/>
      <c r="BB3637" s="76"/>
      <c r="CS3637" s="58">
        <f>+AL3637+AT3637</f>
        <v>0</v>
      </c>
      <c r="CT3637" s="76">
        <f>+BA3637+BG3637+BM3637+BS3637+BY3637+CE3637+CK3637+CQ3637</f>
        <v>0</v>
      </c>
      <c r="CU3637" s="76">
        <f>+CS3637-CT3637</f>
        <v>0</v>
      </c>
      <c r="CV3637" s="81">
        <f>+AE3637-AL3637-AT3637</f>
        <v>1520</v>
      </c>
    </row>
    <row r="3638" spans="1:100" s="70" customFormat="1">
      <c r="A3638" s="70" t="s">
        <v>1006</v>
      </c>
      <c r="B3638" s="71">
        <v>113</v>
      </c>
      <c r="C3638" s="72" t="s">
        <v>402</v>
      </c>
      <c r="D3638" s="72" t="s">
        <v>403</v>
      </c>
      <c r="E3638" s="71"/>
      <c r="F3638" s="71"/>
      <c r="G3638" s="71" t="s">
        <v>270</v>
      </c>
      <c r="H3638" s="71">
        <v>3</v>
      </c>
      <c r="I3638" s="73">
        <v>127.4</v>
      </c>
      <c r="J3638" s="73">
        <v>56922</v>
      </c>
      <c r="K3638" s="72">
        <v>0</v>
      </c>
      <c r="L3638" s="72" t="s">
        <v>41</v>
      </c>
      <c r="M3638" s="92" t="s">
        <v>14</v>
      </c>
      <c r="N3638" s="70">
        <v>60636005</v>
      </c>
      <c r="O3638" s="70" t="s">
        <v>1003</v>
      </c>
      <c r="P3638" s="70" t="s">
        <v>14</v>
      </c>
      <c r="Q3638" s="89" t="s">
        <v>1004</v>
      </c>
      <c r="R3638" s="70" t="s">
        <v>1005</v>
      </c>
      <c r="S3638" s="70" t="s">
        <v>465</v>
      </c>
      <c r="T3638" s="88" t="s">
        <v>270</v>
      </c>
      <c r="U3638" s="88">
        <v>3</v>
      </c>
      <c r="V3638" s="87">
        <v>127.4</v>
      </c>
      <c r="W3638" s="87" t="s">
        <v>1017</v>
      </c>
      <c r="X3638" s="78">
        <v>45857</v>
      </c>
      <c r="Y3638" s="78">
        <v>45857</v>
      </c>
      <c r="Z3638" s="69" t="s">
        <v>1080</v>
      </c>
      <c r="AA3638" s="319">
        <v>40500</v>
      </c>
      <c r="AB3638" s="70">
        <v>24</v>
      </c>
      <c r="AC3638" s="70">
        <v>13</v>
      </c>
      <c r="AD3638" s="78">
        <v>46280</v>
      </c>
      <c r="AE3638" s="115">
        <v>1520</v>
      </c>
      <c r="AF3638" s="115"/>
      <c r="AL3638" s="76"/>
      <c r="AM3638" s="76"/>
      <c r="AN3638" s="76"/>
      <c r="AO3638" s="76"/>
      <c r="AP3638" s="76"/>
      <c r="AQ3638" s="76"/>
      <c r="AR3638" s="76"/>
      <c r="AS3638" s="76"/>
      <c r="AT3638" s="76"/>
      <c r="AU3638" s="76"/>
      <c r="AV3638" s="76"/>
      <c r="BA3638" s="76"/>
      <c r="BB3638" s="76"/>
      <c r="CS3638" s="58">
        <f>+AL3638+AT3638</f>
        <v>0</v>
      </c>
      <c r="CT3638" s="76">
        <f>+BA3638+BG3638+BM3638+BS3638+BY3638+CE3638+CK3638+CQ3638</f>
        <v>0</v>
      </c>
      <c r="CU3638" s="76">
        <f>+CS3638-CT3638</f>
        <v>0</v>
      </c>
      <c r="CV3638" s="81">
        <f>+AE3638-AL3638-AT3638</f>
        <v>1520</v>
      </c>
    </row>
    <row r="3639" spans="1:100" s="70" customFormat="1">
      <c r="A3639" s="70" t="s">
        <v>1006</v>
      </c>
      <c r="B3639" s="71">
        <v>113</v>
      </c>
      <c r="C3639" s="72" t="s">
        <v>402</v>
      </c>
      <c r="D3639" s="72" t="s">
        <v>403</v>
      </c>
      <c r="E3639" s="71"/>
      <c r="F3639" s="71"/>
      <c r="G3639" s="71" t="s">
        <v>270</v>
      </c>
      <c r="H3639" s="71">
        <v>3</v>
      </c>
      <c r="I3639" s="73">
        <v>127.4</v>
      </c>
      <c r="J3639" s="73">
        <v>56922</v>
      </c>
      <c r="K3639" s="72">
        <v>0</v>
      </c>
      <c r="L3639" s="72" t="s">
        <v>41</v>
      </c>
      <c r="M3639" s="92" t="s">
        <v>14</v>
      </c>
      <c r="N3639" s="70">
        <v>60636005</v>
      </c>
      <c r="O3639" s="70" t="s">
        <v>1003</v>
      </c>
      <c r="P3639" s="70" t="s">
        <v>14</v>
      </c>
      <c r="Q3639" s="89" t="s">
        <v>1004</v>
      </c>
      <c r="R3639" s="70" t="s">
        <v>1005</v>
      </c>
      <c r="S3639" s="70" t="s">
        <v>465</v>
      </c>
      <c r="T3639" s="88" t="s">
        <v>270</v>
      </c>
      <c r="U3639" s="88">
        <v>3</v>
      </c>
      <c r="V3639" s="87">
        <v>127.4</v>
      </c>
      <c r="W3639" s="87" t="s">
        <v>1017</v>
      </c>
      <c r="X3639" s="78">
        <v>45857</v>
      </c>
      <c r="Y3639" s="78">
        <v>45857</v>
      </c>
      <c r="Z3639" s="69" t="s">
        <v>1080</v>
      </c>
      <c r="AA3639" s="319">
        <v>40500</v>
      </c>
      <c r="AB3639" s="70">
        <v>24</v>
      </c>
      <c r="AC3639" s="70">
        <v>14</v>
      </c>
      <c r="AD3639" s="78">
        <v>46310</v>
      </c>
      <c r="AE3639" s="115">
        <v>1520</v>
      </c>
      <c r="AF3639" s="115"/>
      <c r="AL3639" s="76"/>
      <c r="AM3639" s="76"/>
      <c r="AN3639" s="76"/>
      <c r="AO3639" s="76"/>
      <c r="AP3639" s="76"/>
      <c r="AQ3639" s="76"/>
      <c r="AR3639" s="76"/>
      <c r="AS3639" s="76"/>
      <c r="AT3639" s="76"/>
      <c r="AU3639" s="76"/>
      <c r="AV3639" s="76"/>
      <c r="BA3639" s="76"/>
      <c r="BB3639" s="76"/>
      <c r="CS3639" s="58">
        <f>+AL3639+AT3639</f>
        <v>0</v>
      </c>
      <c r="CT3639" s="76">
        <f>+BA3639+BG3639+BM3639+BS3639+BY3639+CE3639+CK3639+CQ3639</f>
        <v>0</v>
      </c>
      <c r="CU3639" s="76">
        <f>+CS3639-CT3639</f>
        <v>0</v>
      </c>
      <c r="CV3639" s="81">
        <f>+AE3639-AL3639-AT3639</f>
        <v>1520</v>
      </c>
    </row>
    <row r="3640" spans="1:100" s="70" customFormat="1">
      <c r="A3640" s="70" t="s">
        <v>1006</v>
      </c>
      <c r="B3640" s="71">
        <v>113</v>
      </c>
      <c r="C3640" s="72" t="s">
        <v>402</v>
      </c>
      <c r="D3640" s="72" t="s">
        <v>403</v>
      </c>
      <c r="E3640" s="71"/>
      <c r="F3640" s="71"/>
      <c r="G3640" s="71" t="s">
        <v>270</v>
      </c>
      <c r="H3640" s="71">
        <v>3</v>
      </c>
      <c r="I3640" s="73">
        <v>127.4</v>
      </c>
      <c r="J3640" s="73">
        <v>56922</v>
      </c>
      <c r="K3640" s="72">
        <v>0</v>
      </c>
      <c r="L3640" s="72" t="s">
        <v>41</v>
      </c>
      <c r="M3640" s="92" t="s">
        <v>14</v>
      </c>
      <c r="N3640" s="70">
        <v>60636005</v>
      </c>
      <c r="O3640" s="70" t="s">
        <v>1003</v>
      </c>
      <c r="P3640" s="70" t="s">
        <v>14</v>
      </c>
      <c r="Q3640" s="89" t="s">
        <v>1004</v>
      </c>
      <c r="R3640" s="70" t="s">
        <v>1005</v>
      </c>
      <c r="S3640" s="70" t="s">
        <v>465</v>
      </c>
      <c r="T3640" s="88" t="s">
        <v>270</v>
      </c>
      <c r="U3640" s="88">
        <v>3</v>
      </c>
      <c r="V3640" s="87">
        <v>127.4</v>
      </c>
      <c r="W3640" s="87" t="s">
        <v>1017</v>
      </c>
      <c r="X3640" s="78">
        <v>45857</v>
      </c>
      <c r="Y3640" s="78">
        <v>45857</v>
      </c>
      <c r="Z3640" s="69" t="s">
        <v>1080</v>
      </c>
      <c r="AA3640" s="319">
        <v>40500</v>
      </c>
      <c r="AB3640" s="70">
        <v>24</v>
      </c>
      <c r="AC3640" s="70">
        <v>15</v>
      </c>
      <c r="AD3640" s="78">
        <v>46341</v>
      </c>
      <c r="AE3640" s="115">
        <v>1520</v>
      </c>
      <c r="AF3640" s="115"/>
      <c r="AL3640" s="76"/>
      <c r="AM3640" s="76"/>
      <c r="AN3640" s="76"/>
      <c r="AO3640" s="76"/>
      <c r="AP3640" s="76"/>
      <c r="AQ3640" s="76"/>
      <c r="AR3640" s="76"/>
      <c r="AS3640" s="76"/>
      <c r="AT3640" s="76"/>
      <c r="AU3640" s="76"/>
      <c r="AV3640" s="76"/>
      <c r="BA3640" s="76"/>
      <c r="BB3640" s="76"/>
      <c r="CS3640" s="58">
        <f>+AL3640+AT3640</f>
        <v>0</v>
      </c>
      <c r="CT3640" s="76">
        <f>+BA3640+BG3640+BM3640+BS3640+BY3640+CE3640+CK3640+CQ3640</f>
        <v>0</v>
      </c>
      <c r="CU3640" s="76">
        <f>+CS3640-CT3640</f>
        <v>0</v>
      </c>
      <c r="CV3640" s="81">
        <f>+AE3640-AL3640-AT3640</f>
        <v>1520</v>
      </c>
    </row>
    <row r="3641" spans="1:100" s="70" customFormat="1">
      <c r="A3641" s="70" t="s">
        <v>1006</v>
      </c>
      <c r="B3641" s="71">
        <v>113</v>
      </c>
      <c r="C3641" s="72" t="s">
        <v>402</v>
      </c>
      <c r="D3641" s="72" t="s">
        <v>403</v>
      </c>
      <c r="E3641" s="71"/>
      <c r="F3641" s="71"/>
      <c r="G3641" s="71" t="s">
        <v>270</v>
      </c>
      <c r="H3641" s="71">
        <v>3</v>
      </c>
      <c r="I3641" s="73">
        <v>127.4</v>
      </c>
      <c r="J3641" s="73">
        <v>56922</v>
      </c>
      <c r="K3641" s="72">
        <v>0</v>
      </c>
      <c r="L3641" s="72" t="s">
        <v>41</v>
      </c>
      <c r="M3641" s="92" t="s">
        <v>14</v>
      </c>
      <c r="N3641" s="70">
        <v>60636005</v>
      </c>
      <c r="O3641" s="70" t="s">
        <v>1003</v>
      </c>
      <c r="P3641" s="70" t="s">
        <v>14</v>
      </c>
      <c r="Q3641" s="89" t="s">
        <v>1004</v>
      </c>
      <c r="R3641" s="70" t="s">
        <v>1005</v>
      </c>
      <c r="S3641" s="70" t="s">
        <v>465</v>
      </c>
      <c r="T3641" s="88" t="s">
        <v>270</v>
      </c>
      <c r="U3641" s="88">
        <v>3</v>
      </c>
      <c r="V3641" s="87">
        <v>127.4</v>
      </c>
      <c r="W3641" s="87" t="s">
        <v>1017</v>
      </c>
      <c r="X3641" s="78">
        <v>45857</v>
      </c>
      <c r="Y3641" s="78">
        <v>45857</v>
      </c>
      <c r="Z3641" s="69" t="s">
        <v>1080</v>
      </c>
      <c r="AA3641" s="319">
        <v>40500</v>
      </c>
      <c r="AB3641" s="70">
        <v>24</v>
      </c>
      <c r="AC3641" s="70">
        <v>16</v>
      </c>
      <c r="AD3641" s="78">
        <v>46371</v>
      </c>
      <c r="AE3641" s="115">
        <v>1520</v>
      </c>
      <c r="AF3641" s="115"/>
      <c r="AL3641" s="76"/>
      <c r="AM3641" s="76"/>
      <c r="AN3641" s="76"/>
      <c r="AO3641" s="76"/>
      <c r="AP3641" s="76"/>
      <c r="AQ3641" s="76"/>
      <c r="AR3641" s="76"/>
      <c r="AS3641" s="76"/>
      <c r="AT3641" s="76"/>
      <c r="AU3641" s="76"/>
      <c r="AV3641" s="76"/>
      <c r="BA3641" s="76"/>
      <c r="BB3641" s="76"/>
      <c r="CS3641" s="58">
        <f>+AL3641+AT3641</f>
        <v>0</v>
      </c>
      <c r="CT3641" s="76">
        <f>+BA3641+BG3641+BM3641+BS3641+BY3641+CE3641+CK3641+CQ3641</f>
        <v>0</v>
      </c>
      <c r="CU3641" s="76">
        <f>+CS3641-CT3641</f>
        <v>0</v>
      </c>
      <c r="CV3641" s="81">
        <f>+AE3641-AL3641-AT3641</f>
        <v>1520</v>
      </c>
    </row>
    <row r="3642" spans="1:100" s="70" customFormat="1">
      <c r="A3642" s="70" t="s">
        <v>1006</v>
      </c>
      <c r="B3642" s="71">
        <v>113</v>
      </c>
      <c r="C3642" s="72" t="s">
        <v>402</v>
      </c>
      <c r="D3642" s="72" t="s">
        <v>403</v>
      </c>
      <c r="E3642" s="71"/>
      <c r="F3642" s="71"/>
      <c r="G3642" s="71" t="s">
        <v>270</v>
      </c>
      <c r="H3642" s="71">
        <v>3</v>
      </c>
      <c r="I3642" s="73">
        <v>127.4</v>
      </c>
      <c r="J3642" s="73">
        <v>56922</v>
      </c>
      <c r="K3642" s="72">
        <v>0</v>
      </c>
      <c r="L3642" s="72" t="s">
        <v>41</v>
      </c>
      <c r="M3642" s="92" t="s">
        <v>14</v>
      </c>
      <c r="N3642" s="70">
        <v>60636005</v>
      </c>
      <c r="O3642" s="70" t="s">
        <v>1003</v>
      </c>
      <c r="P3642" s="70" t="s">
        <v>14</v>
      </c>
      <c r="Q3642" s="89" t="s">
        <v>1004</v>
      </c>
      <c r="R3642" s="70" t="s">
        <v>1005</v>
      </c>
      <c r="S3642" s="70" t="s">
        <v>465</v>
      </c>
      <c r="T3642" s="88" t="s">
        <v>270</v>
      </c>
      <c r="U3642" s="88">
        <v>3</v>
      </c>
      <c r="V3642" s="87">
        <v>127.4</v>
      </c>
      <c r="W3642" s="87" t="s">
        <v>1017</v>
      </c>
      <c r="X3642" s="78">
        <v>45857</v>
      </c>
      <c r="Y3642" s="78">
        <v>45857</v>
      </c>
      <c r="Z3642" s="69" t="s">
        <v>1080</v>
      </c>
      <c r="AA3642" s="319">
        <v>40500</v>
      </c>
      <c r="AB3642" s="70">
        <v>24</v>
      </c>
      <c r="AC3642" s="70">
        <v>17</v>
      </c>
      <c r="AD3642" s="78">
        <v>46402</v>
      </c>
      <c r="AE3642" s="115">
        <v>1520</v>
      </c>
      <c r="AF3642" s="115"/>
      <c r="AL3642" s="76"/>
      <c r="AM3642" s="76"/>
      <c r="AN3642" s="76"/>
      <c r="AO3642" s="76"/>
      <c r="AP3642" s="76"/>
      <c r="AQ3642" s="76"/>
      <c r="AR3642" s="76"/>
      <c r="AS3642" s="76"/>
      <c r="AT3642" s="76"/>
      <c r="AU3642" s="76"/>
      <c r="AV3642" s="76"/>
      <c r="BA3642" s="76"/>
      <c r="BB3642" s="76"/>
      <c r="CS3642" s="58">
        <f>+AL3642+AT3642</f>
        <v>0</v>
      </c>
      <c r="CT3642" s="76">
        <f>+BA3642+BG3642+BM3642+BS3642+BY3642+CE3642+CK3642+CQ3642</f>
        <v>0</v>
      </c>
      <c r="CU3642" s="76">
        <f>+CS3642-CT3642</f>
        <v>0</v>
      </c>
      <c r="CV3642" s="81">
        <f>+AE3642-AL3642-AT3642</f>
        <v>1520</v>
      </c>
    </row>
    <row r="3643" spans="1:100" s="70" customFormat="1">
      <c r="A3643" s="70" t="s">
        <v>1006</v>
      </c>
      <c r="B3643" s="71">
        <v>113</v>
      </c>
      <c r="C3643" s="72" t="s">
        <v>402</v>
      </c>
      <c r="D3643" s="72" t="s">
        <v>403</v>
      </c>
      <c r="E3643" s="71"/>
      <c r="F3643" s="71"/>
      <c r="G3643" s="71" t="s">
        <v>270</v>
      </c>
      <c r="H3643" s="71">
        <v>3</v>
      </c>
      <c r="I3643" s="73">
        <v>127.4</v>
      </c>
      <c r="J3643" s="73">
        <v>56922</v>
      </c>
      <c r="K3643" s="72">
        <v>0</v>
      </c>
      <c r="L3643" s="72" t="s">
        <v>41</v>
      </c>
      <c r="M3643" s="92" t="s">
        <v>14</v>
      </c>
      <c r="N3643" s="70">
        <v>60636005</v>
      </c>
      <c r="O3643" s="70" t="s">
        <v>1003</v>
      </c>
      <c r="P3643" s="70" t="s">
        <v>14</v>
      </c>
      <c r="Q3643" s="89" t="s">
        <v>1004</v>
      </c>
      <c r="R3643" s="70" t="s">
        <v>1005</v>
      </c>
      <c r="S3643" s="70" t="s">
        <v>465</v>
      </c>
      <c r="T3643" s="88" t="s">
        <v>270</v>
      </c>
      <c r="U3643" s="88">
        <v>3</v>
      </c>
      <c r="V3643" s="87">
        <v>127.4</v>
      </c>
      <c r="W3643" s="87" t="s">
        <v>1017</v>
      </c>
      <c r="X3643" s="78">
        <v>45857</v>
      </c>
      <c r="Y3643" s="78">
        <v>45857</v>
      </c>
      <c r="Z3643" s="69" t="s">
        <v>1080</v>
      </c>
      <c r="AA3643" s="319">
        <v>40500</v>
      </c>
      <c r="AB3643" s="70">
        <v>24</v>
      </c>
      <c r="AC3643" s="70">
        <v>18</v>
      </c>
      <c r="AD3643" s="78">
        <v>46433</v>
      </c>
      <c r="AE3643" s="115">
        <v>1520</v>
      </c>
      <c r="AF3643" s="115"/>
      <c r="AL3643" s="76"/>
      <c r="AM3643" s="76"/>
      <c r="AN3643" s="76"/>
      <c r="AO3643" s="76"/>
      <c r="AP3643" s="76"/>
      <c r="AQ3643" s="76"/>
      <c r="AR3643" s="76"/>
      <c r="AS3643" s="76"/>
      <c r="AT3643" s="76"/>
      <c r="AU3643" s="76"/>
      <c r="AV3643" s="76"/>
      <c r="BA3643" s="76"/>
      <c r="BB3643" s="76"/>
      <c r="CS3643" s="58">
        <f>+AL3643+AT3643</f>
        <v>0</v>
      </c>
      <c r="CT3643" s="76">
        <f>+BA3643+BG3643+BM3643+BS3643+BY3643+CE3643+CK3643+CQ3643</f>
        <v>0</v>
      </c>
      <c r="CU3643" s="76">
        <f>+CS3643-CT3643</f>
        <v>0</v>
      </c>
      <c r="CV3643" s="81">
        <f>+AE3643-AL3643-AT3643</f>
        <v>1520</v>
      </c>
    </row>
    <row r="3644" spans="1:100" s="70" customFormat="1">
      <c r="A3644" s="70" t="s">
        <v>1006</v>
      </c>
      <c r="B3644" s="71">
        <v>113</v>
      </c>
      <c r="C3644" s="72" t="s">
        <v>402</v>
      </c>
      <c r="D3644" s="72" t="s">
        <v>403</v>
      </c>
      <c r="E3644" s="71"/>
      <c r="F3644" s="71"/>
      <c r="G3644" s="71" t="s">
        <v>270</v>
      </c>
      <c r="H3644" s="71">
        <v>3</v>
      </c>
      <c r="I3644" s="73">
        <v>127.4</v>
      </c>
      <c r="J3644" s="73">
        <v>56922</v>
      </c>
      <c r="K3644" s="72">
        <v>0</v>
      </c>
      <c r="L3644" s="72" t="s">
        <v>41</v>
      </c>
      <c r="M3644" s="92" t="s">
        <v>14</v>
      </c>
      <c r="N3644" s="70">
        <v>60636005</v>
      </c>
      <c r="O3644" s="70" t="s">
        <v>1003</v>
      </c>
      <c r="P3644" s="70" t="s">
        <v>14</v>
      </c>
      <c r="Q3644" s="89" t="s">
        <v>1004</v>
      </c>
      <c r="R3644" s="70" t="s">
        <v>1005</v>
      </c>
      <c r="S3644" s="70" t="s">
        <v>465</v>
      </c>
      <c r="T3644" s="88" t="s">
        <v>270</v>
      </c>
      <c r="U3644" s="88">
        <v>3</v>
      </c>
      <c r="V3644" s="87">
        <v>127.4</v>
      </c>
      <c r="W3644" s="87" t="s">
        <v>1017</v>
      </c>
      <c r="X3644" s="78">
        <v>45857</v>
      </c>
      <c r="Y3644" s="78">
        <v>45857</v>
      </c>
      <c r="Z3644" s="69" t="s">
        <v>1080</v>
      </c>
      <c r="AA3644" s="319">
        <v>40500</v>
      </c>
      <c r="AB3644" s="70">
        <v>24</v>
      </c>
      <c r="AC3644" s="70">
        <v>19</v>
      </c>
      <c r="AD3644" s="78">
        <v>46461</v>
      </c>
      <c r="AE3644" s="115">
        <v>1520</v>
      </c>
      <c r="AF3644" s="115"/>
      <c r="AL3644" s="76"/>
      <c r="AM3644" s="76"/>
      <c r="AN3644" s="76"/>
      <c r="AO3644" s="76"/>
      <c r="AP3644" s="76"/>
      <c r="AQ3644" s="76"/>
      <c r="AR3644" s="76"/>
      <c r="AS3644" s="76"/>
      <c r="AT3644" s="76"/>
      <c r="AU3644" s="76"/>
      <c r="AV3644" s="76"/>
      <c r="BA3644" s="76"/>
      <c r="BB3644" s="76"/>
      <c r="CS3644" s="58">
        <f>+AL3644+AT3644</f>
        <v>0</v>
      </c>
      <c r="CT3644" s="76">
        <f>+BA3644+BG3644+BM3644+BS3644+BY3644+CE3644+CK3644+CQ3644</f>
        <v>0</v>
      </c>
      <c r="CU3644" s="76">
        <f>+CS3644-CT3644</f>
        <v>0</v>
      </c>
      <c r="CV3644" s="81">
        <f>+AE3644-AL3644-AT3644</f>
        <v>1520</v>
      </c>
    </row>
    <row r="3645" spans="1:100" s="70" customFormat="1">
      <c r="A3645" s="70" t="s">
        <v>1006</v>
      </c>
      <c r="B3645" s="71">
        <v>113</v>
      </c>
      <c r="C3645" s="72" t="s">
        <v>402</v>
      </c>
      <c r="D3645" s="72" t="s">
        <v>403</v>
      </c>
      <c r="E3645" s="71"/>
      <c r="F3645" s="71"/>
      <c r="G3645" s="71" t="s">
        <v>270</v>
      </c>
      <c r="H3645" s="71">
        <v>3</v>
      </c>
      <c r="I3645" s="73">
        <v>127.4</v>
      </c>
      <c r="J3645" s="73">
        <v>56922</v>
      </c>
      <c r="K3645" s="72">
        <v>0</v>
      </c>
      <c r="L3645" s="72" t="s">
        <v>41</v>
      </c>
      <c r="M3645" s="92" t="s">
        <v>14</v>
      </c>
      <c r="N3645" s="70">
        <v>60636005</v>
      </c>
      <c r="O3645" s="70" t="s">
        <v>1003</v>
      </c>
      <c r="P3645" s="70" t="s">
        <v>14</v>
      </c>
      <c r="Q3645" s="89" t="s">
        <v>1004</v>
      </c>
      <c r="R3645" s="70" t="s">
        <v>1005</v>
      </c>
      <c r="S3645" s="70" t="s">
        <v>465</v>
      </c>
      <c r="T3645" s="88" t="s">
        <v>270</v>
      </c>
      <c r="U3645" s="88">
        <v>3</v>
      </c>
      <c r="V3645" s="87">
        <v>127.4</v>
      </c>
      <c r="W3645" s="87" t="s">
        <v>1017</v>
      </c>
      <c r="X3645" s="78">
        <v>45857</v>
      </c>
      <c r="Y3645" s="78">
        <v>45857</v>
      </c>
      <c r="Z3645" s="69" t="s">
        <v>1080</v>
      </c>
      <c r="AA3645" s="319">
        <v>40500</v>
      </c>
      <c r="AB3645" s="70">
        <v>24</v>
      </c>
      <c r="AC3645" s="70">
        <v>20</v>
      </c>
      <c r="AD3645" s="78">
        <v>46492</v>
      </c>
      <c r="AE3645" s="115">
        <v>1520</v>
      </c>
      <c r="AF3645" s="115"/>
      <c r="AL3645" s="76"/>
      <c r="AM3645" s="76"/>
      <c r="AN3645" s="76"/>
      <c r="AO3645" s="76"/>
      <c r="AP3645" s="76"/>
      <c r="AQ3645" s="76"/>
      <c r="AR3645" s="76"/>
      <c r="AS3645" s="76"/>
      <c r="AT3645" s="76"/>
      <c r="AU3645" s="76"/>
      <c r="AV3645" s="76"/>
      <c r="BA3645" s="76"/>
      <c r="BB3645" s="76"/>
      <c r="CS3645" s="58">
        <f>+AL3645+AT3645</f>
        <v>0</v>
      </c>
      <c r="CT3645" s="76">
        <f>+BA3645+BG3645+BM3645+BS3645+BY3645+CE3645+CK3645+CQ3645</f>
        <v>0</v>
      </c>
      <c r="CU3645" s="76">
        <f>+CS3645-CT3645</f>
        <v>0</v>
      </c>
      <c r="CV3645" s="81">
        <f>+AE3645-AL3645-AT3645</f>
        <v>1520</v>
      </c>
    </row>
    <row r="3646" spans="1:100" s="70" customFormat="1">
      <c r="A3646" s="70" t="s">
        <v>1006</v>
      </c>
      <c r="B3646" s="71">
        <v>113</v>
      </c>
      <c r="C3646" s="72" t="s">
        <v>402</v>
      </c>
      <c r="D3646" s="72" t="s">
        <v>403</v>
      </c>
      <c r="E3646" s="71"/>
      <c r="F3646" s="71"/>
      <c r="G3646" s="71" t="s">
        <v>270</v>
      </c>
      <c r="H3646" s="71">
        <v>3</v>
      </c>
      <c r="I3646" s="73">
        <v>127.4</v>
      </c>
      <c r="J3646" s="73">
        <v>56922</v>
      </c>
      <c r="K3646" s="72">
        <v>0</v>
      </c>
      <c r="L3646" s="72" t="s">
        <v>41</v>
      </c>
      <c r="M3646" s="92" t="s">
        <v>14</v>
      </c>
      <c r="N3646" s="70">
        <v>60636005</v>
      </c>
      <c r="O3646" s="70" t="s">
        <v>1003</v>
      </c>
      <c r="P3646" s="70" t="s">
        <v>14</v>
      </c>
      <c r="Q3646" s="89" t="s">
        <v>1004</v>
      </c>
      <c r="R3646" s="70" t="s">
        <v>1005</v>
      </c>
      <c r="S3646" s="70" t="s">
        <v>465</v>
      </c>
      <c r="T3646" s="88" t="s">
        <v>270</v>
      </c>
      <c r="U3646" s="88">
        <v>3</v>
      </c>
      <c r="V3646" s="87">
        <v>127.4</v>
      </c>
      <c r="W3646" s="87" t="s">
        <v>1017</v>
      </c>
      <c r="X3646" s="78">
        <v>45857</v>
      </c>
      <c r="Y3646" s="78">
        <v>45857</v>
      </c>
      <c r="Z3646" s="69" t="s">
        <v>1080</v>
      </c>
      <c r="AA3646" s="319">
        <v>40500</v>
      </c>
      <c r="AB3646" s="70">
        <v>24</v>
      </c>
      <c r="AC3646" s="70">
        <v>21</v>
      </c>
      <c r="AD3646" s="78">
        <v>46522</v>
      </c>
      <c r="AE3646" s="115">
        <v>1520</v>
      </c>
      <c r="AF3646" s="115"/>
      <c r="AL3646" s="76"/>
      <c r="AM3646" s="76"/>
      <c r="AN3646" s="76"/>
      <c r="AO3646" s="76"/>
      <c r="AP3646" s="76"/>
      <c r="AQ3646" s="76"/>
      <c r="AR3646" s="76"/>
      <c r="AS3646" s="76"/>
      <c r="AT3646" s="76"/>
      <c r="AU3646" s="76"/>
      <c r="AV3646" s="76"/>
      <c r="BA3646" s="76"/>
      <c r="BB3646" s="76"/>
      <c r="CS3646" s="58">
        <f>+AL3646+AT3646</f>
        <v>0</v>
      </c>
      <c r="CT3646" s="76">
        <f>+BA3646+BG3646+BM3646+BS3646+BY3646+CE3646+CK3646+CQ3646</f>
        <v>0</v>
      </c>
      <c r="CU3646" s="76">
        <f>+CS3646-CT3646</f>
        <v>0</v>
      </c>
      <c r="CV3646" s="81">
        <f>+AE3646-AL3646-AT3646</f>
        <v>1520</v>
      </c>
    </row>
    <row r="3647" spans="1:100" s="70" customFormat="1">
      <c r="A3647" s="70" t="s">
        <v>1006</v>
      </c>
      <c r="B3647" s="71">
        <v>113</v>
      </c>
      <c r="C3647" s="72" t="s">
        <v>402</v>
      </c>
      <c r="D3647" s="72" t="s">
        <v>403</v>
      </c>
      <c r="E3647" s="71"/>
      <c r="F3647" s="71"/>
      <c r="G3647" s="71" t="s">
        <v>270</v>
      </c>
      <c r="H3647" s="71">
        <v>3</v>
      </c>
      <c r="I3647" s="73">
        <v>127.4</v>
      </c>
      <c r="J3647" s="73">
        <v>56922</v>
      </c>
      <c r="K3647" s="72">
        <v>0</v>
      </c>
      <c r="L3647" s="72" t="s">
        <v>41</v>
      </c>
      <c r="M3647" s="92" t="s">
        <v>14</v>
      </c>
      <c r="N3647" s="70">
        <v>60636005</v>
      </c>
      <c r="O3647" s="70" t="s">
        <v>1003</v>
      </c>
      <c r="P3647" s="70" t="s">
        <v>14</v>
      </c>
      <c r="Q3647" s="89" t="s">
        <v>1004</v>
      </c>
      <c r="R3647" s="70" t="s">
        <v>1005</v>
      </c>
      <c r="S3647" s="70" t="s">
        <v>465</v>
      </c>
      <c r="T3647" s="88" t="s">
        <v>270</v>
      </c>
      <c r="U3647" s="88">
        <v>3</v>
      </c>
      <c r="V3647" s="87">
        <v>127.4</v>
      </c>
      <c r="W3647" s="87" t="s">
        <v>1017</v>
      </c>
      <c r="X3647" s="78">
        <v>45857</v>
      </c>
      <c r="Y3647" s="78">
        <v>45857</v>
      </c>
      <c r="Z3647" s="69" t="s">
        <v>1080</v>
      </c>
      <c r="AA3647" s="319">
        <v>40500</v>
      </c>
      <c r="AB3647" s="70">
        <v>24</v>
      </c>
      <c r="AC3647" s="70">
        <v>22</v>
      </c>
      <c r="AD3647" s="78">
        <v>46553</v>
      </c>
      <c r="AE3647" s="115">
        <v>1520</v>
      </c>
      <c r="AF3647" s="115"/>
      <c r="AL3647" s="76"/>
      <c r="AM3647" s="76"/>
      <c r="AN3647" s="76"/>
      <c r="AO3647" s="76"/>
      <c r="AP3647" s="76"/>
      <c r="AQ3647" s="76"/>
      <c r="AR3647" s="76"/>
      <c r="AS3647" s="76"/>
      <c r="AT3647" s="76"/>
      <c r="AU3647" s="76"/>
      <c r="AV3647" s="76"/>
      <c r="BA3647" s="76"/>
      <c r="BB3647" s="76"/>
      <c r="CS3647" s="58">
        <f>+AL3647+AT3647</f>
        <v>0</v>
      </c>
      <c r="CT3647" s="76">
        <f>+BA3647+BG3647+BM3647+BS3647+BY3647+CE3647+CK3647+CQ3647</f>
        <v>0</v>
      </c>
      <c r="CU3647" s="76">
        <f>+CS3647-CT3647</f>
        <v>0</v>
      </c>
      <c r="CV3647" s="81">
        <f>+AE3647-AL3647-AT3647</f>
        <v>1520</v>
      </c>
    </row>
    <row r="3648" spans="1:100" s="70" customFormat="1">
      <c r="A3648" s="70" t="s">
        <v>1006</v>
      </c>
      <c r="B3648" s="71">
        <v>113</v>
      </c>
      <c r="C3648" s="72" t="s">
        <v>402</v>
      </c>
      <c r="D3648" s="72" t="s">
        <v>403</v>
      </c>
      <c r="E3648" s="71"/>
      <c r="F3648" s="71"/>
      <c r="G3648" s="71" t="s">
        <v>270</v>
      </c>
      <c r="H3648" s="71">
        <v>3</v>
      </c>
      <c r="I3648" s="73">
        <v>127.4</v>
      </c>
      <c r="J3648" s="73">
        <v>56922</v>
      </c>
      <c r="K3648" s="72">
        <v>0</v>
      </c>
      <c r="L3648" s="72" t="s">
        <v>41</v>
      </c>
      <c r="M3648" s="92" t="s">
        <v>14</v>
      </c>
      <c r="N3648" s="70">
        <v>60636005</v>
      </c>
      <c r="O3648" s="70" t="s">
        <v>1003</v>
      </c>
      <c r="P3648" s="70" t="s">
        <v>14</v>
      </c>
      <c r="Q3648" s="89" t="s">
        <v>1004</v>
      </c>
      <c r="R3648" s="70" t="s">
        <v>1005</v>
      </c>
      <c r="S3648" s="70" t="s">
        <v>465</v>
      </c>
      <c r="T3648" s="88" t="s">
        <v>270</v>
      </c>
      <c r="U3648" s="88">
        <v>3</v>
      </c>
      <c r="V3648" s="87">
        <v>127.4</v>
      </c>
      <c r="W3648" s="87" t="s">
        <v>1017</v>
      </c>
      <c r="X3648" s="78">
        <v>45857</v>
      </c>
      <c r="Y3648" s="78">
        <v>45857</v>
      </c>
      <c r="Z3648" s="69" t="s">
        <v>1080</v>
      </c>
      <c r="AA3648" s="319">
        <v>40500</v>
      </c>
      <c r="AB3648" s="70">
        <v>24</v>
      </c>
      <c r="AC3648" s="70">
        <v>23</v>
      </c>
      <c r="AD3648" s="78">
        <v>46583</v>
      </c>
      <c r="AE3648" s="115">
        <v>1520</v>
      </c>
      <c r="AF3648" s="115"/>
      <c r="AL3648" s="76"/>
      <c r="AM3648" s="76"/>
      <c r="AN3648" s="76"/>
      <c r="AO3648" s="76"/>
      <c r="AP3648" s="76"/>
      <c r="AQ3648" s="76"/>
      <c r="AR3648" s="76"/>
      <c r="AS3648" s="76"/>
      <c r="AT3648" s="76"/>
      <c r="AU3648" s="76"/>
      <c r="AV3648" s="76"/>
      <c r="BA3648" s="76"/>
      <c r="BB3648" s="76"/>
      <c r="CS3648" s="58">
        <f>+AL3648+AT3648</f>
        <v>0</v>
      </c>
      <c r="CT3648" s="76">
        <f>+BA3648+BG3648+BM3648+BS3648+BY3648+CE3648+CK3648+CQ3648</f>
        <v>0</v>
      </c>
      <c r="CU3648" s="76">
        <f>+CS3648-CT3648</f>
        <v>0</v>
      </c>
      <c r="CV3648" s="81">
        <f>+AE3648-AL3648-AT3648</f>
        <v>1520</v>
      </c>
    </row>
    <row r="3649" spans="1:100" s="70" customFormat="1">
      <c r="A3649" s="70" t="s">
        <v>1006</v>
      </c>
      <c r="B3649" s="71">
        <v>113</v>
      </c>
      <c r="C3649" s="72" t="s">
        <v>402</v>
      </c>
      <c r="D3649" s="72" t="s">
        <v>403</v>
      </c>
      <c r="E3649" s="71"/>
      <c r="F3649" s="71"/>
      <c r="G3649" s="71" t="s">
        <v>270</v>
      </c>
      <c r="H3649" s="71">
        <v>3</v>
      </c>
      <c r="I3649" s="73">
        <v>127.4</v>
      </c>
      <c r="J3649" s="73">
        <v>56922</v>
      </c>
      <c r="K3649" s="72">
        <v>0</v>
      </c>
      <c r="L3649" s="72" t="s">
        <v>41</v>
      </c>
      <c r="M3649" s="92" t="s">
        <v>14</v>
      </c>
      <c r="N3649" s="70">
        <v>60636005</v>
      </c>
      <c r="O3649" s="70" t="s">
        <v>1003</v>
      </c>
      <c r="P3649" s="70" t="s">
        <v>14</v>
      </c>
      <c r="Q3649" s="89" t="s">
        <v>1004</v>
      </c>
      <c r="R3649" s="70" t="s">
        <v>1005</v>
      </c>
      <c r="S3649" s="70" t="s">
        <v>465</v>
      </c>
      <c r="T3649" s="88" t="s">
        <v>270</v>
      </c>
      <c r="U3649" s="88">
        <v>3</v>
      </c>
      <c r="V3649" s="87">
        <v>127.4</v>
      </c>
      <c r="W3649" s="87" t="s">
        <v>1017</v>
      </c>
      <c r="X3649" s="78">
        <v>45857</v>
      </c>
      <c r="Y3649" s="78">
        <v>45857</v>
      </c>
      <c r="Z3649" s="69" t="s">
        <v>1080</v>
      </c>
      <c r="AA3649" s="319">
        <v>40500</v>
      </c>
      <c r="AB3649" s="70">
        <v>24</v>
      </c>
      <c r="AC3649" s="70">
        <v>24</v>
      </c>
      <c r="AD3649" s="78">
        <v>46614</v>
      </c>
      <c r="AE3649" s="115">
        <v>1540</v>
      </c>
      <c r="AF3649" s="115"/>
      <c r="AL3649" s="76"/>
      <c r="AM3649" s="76"/>
      <c r="AN3649" s="76"/>
      <c r="AO3649" s="76"/>
      <c r="AP3649" s="76"/>
      <c r="AQ3649" s="76"/>
      <c r="AR3649" s="76"/>
      <c r="AS3649" s="76"/>
      <c r="AT3649" s="76"/>
      <c r="AU3649" s="76"/>
      <c r="AV3649" s="76"/>
      <c r="BA3649" s="76"/>
      <c r="BB3649" s="76"/>
      <c r="CS3649" s="58">
        <f>+AL3649+AT3649</f>
        <v>0</v>
      </c>
      <c r="CT3649" s="76">
        <f>+BA3649+BG3649+BM3649+BS3649+BY3649+CE3649+CK3649+CQ3649</f>
        <v>0</v>
      </c>
      <c r="CU3649" s="76">
        <f>+CS3649-CT3649</f>
        <v>0</v>
      </c>
      <c r="CV3649" s="81">
        <f>+AE3649-AL3649-AT3649</f>
        <v>1540</v>
      </c>
    </row>
    <row r="3650" spans="1:100" s="70" customFormat="1">
      <c r="A3650" s="70" t="s">
        <v>1009</v>
      </c>
      <c r="B3650" s="71">
        <v>30</v>
      </c>
      <c r="C3650" s="72" t="s">
        <v>402</v>
      </c>
      <c r="D3650" s="72" t="s">
        <v>403</v>
      </c>
      <c r="E3650" s="71"/>
      <c r="F3650" s="71"/>
      <c r="G3650" s="71" t="s">
        <v>257</v>
      </c>
      <c r="H3650" s="71">
        <v>10</v>
      </c>
      <c r="I3650" s="73">
        <v>132.47999999999999</v>
      </c>
      <c r="J3650" s="73">
        <v>75131</v>
      </c>
      <c r="K3650" s="72">
        <v>0</v>
      </c>
      <c r="L3650" s="72" t="s">
        <v>405</v>
      </c>
      <c r="M3650" s="92" t="s">
        <v>14</v>
      </c>
      <c r="N3650" s="88">
        <v>19961020</v>
      </c>
      <c r="O3650" s="70" t="s">
        <v>1010</v>
      </c>
      <c r="Q3650" s="89"/>
      <c r="S3650" s="70" t="s">
        <v>465</v>
      </c>
      <c r="T3650" s="88" t="s">
        <v>257</v>
      </c>
      <c r="U3650" s="88">
        <v>10</v>
      </c>
      <c r="V3650" s="87">
        <v>132.47999999999999</v>
      </c>
      <c r="W3650" s="147" t="s">
        <v>1017</v>
      </c>
      <c r="X3650" s="78">
        <v>45887</v>
      </c>
      <c r="Y3650" s="78">
        <v>45887</v>
      </c>
      <c r="Z3650" s="69" t="s">
        <v>1080</v>
      </c>
      <c r="AA3650" s="319">
        <v>48500</v>
      </c>
      <c r="AB3650" s="70">
        <v>48</v>
      </c>
      <c r="AC3650" s="70">
        <v>0</v>
      </c>
      <c r="AD3650" s="78">
        <v>45887</v>
      </c>
      <c r="AE3650" s="115">
        <v>5000</v>
      </c>
      <c r="AF3650" s="115"/>
      <c r="AG3650" s="70" t="s">
        <v>441</v>
      </c>
      <c r="AH3650" s="78">
        <v>45887</v>
      </c>
      <c r="AI3650" s="78"/>
      <c r="AJ3650" s="78"/>
      <c r="AK3650" s="70" t="s">
        <v>1011</v>
      </c>
      <c r="AL3650" s="76">
        <v>5000</v>
      </c>
      <c r="AM3650" s="76"/>
      <c r="AN3650" s="76" t="s">
        <v>1028</v>
      </c>
      <c r="AO3650" s="76"/>
      <c r="AP3650" s="76"/>
      <c r="AQ3650" s="76"/>
      <c r="AR3650" s="76"/>
      <c r="AS3650" s="76"/>
      <c r="AT3650" s="76"/>
      <c r="AU3650" s="76"/>
      <c r="AV3650" s="76"/>
      <c r="AW3650" s="78">
        <v>45887</v>
      </c>
      <c r="AX3650" s="70">
        <v>51688</v>
      </c>
      <c r="AY3650" s="143">
        <v>11300</v>
      </c>
      <c r="AZ3650" s="70">
        <v>3.5510000000000002</v>
      </c>
      <c r="BA3650" s="76">
        <f>+AY3650/AZ3650</f>
        <v>3182.202196564348</v>
      </c>
      <c r="BB3650" s="76"/>
      <c r="BC3650" s="78">
        <v>45886</v>
      </c>
      <c r="BD3650" s="143">
        <v>3711257</v>
      </c>
      <c r="BE3650" s="70">
        <v>1000</v>
      </c>
      <c r="BF3650" s="70">
        <v>3.5510000000000002</v>
      </c>
      <c r="BG3650" s="70">
        <f>+BE3650/BF3650</f>
        <v>281.61081385525205</v>
      </c>
      <c r="BI3650" s="78">
        <v>45887</v>
      </c>
      <c r="BJ3650" s="143">
        <v>4587</v>
      </c>
      <c r="BM3650" s="76">
        <v>1536</v>
      </c>
      <c r="BN3650" s="76"/>
      <c r="CS3650" s="58">
        <f>+AL3650+AT3650</f>
        <v>5000</v>
      </c>
      <c r="CT3650" s="76">
        <f>+BA3650+BG3650+BM3650+BS3650+BY3650+CE3650+CK3650+CQ3650</f>
        <v>4999.8130104196007</v>
      </c>
      <c r="CU3650" s="76">
        <f>+CS3650-CT3650</f>
        <v>0.18698958039931313</v>
      </c>
      <c r="CV3650" s="81">
        <f>+AE3650-AL3650-AT3650</f>
        <v>0</v>
      </c>
    </row>
    <row r="3651" spans="1:100" s="70" customFormat="1">
      <c r="A3651" s="70" t="s">
        <v>1009</v>
      </c>
      <c r="B3651" s="71">
        <v>30</v>
      </c>
      <c r="C3651" s="72" t="s">
        <v>402</v>
      </c>
      <c r="D3651" s="72" t="s">
        <v>403</v>
      </c>
      <c r="E3651" s="71"/>
      <c r="F3651" s="71"/>
      <c r="G3651" s="71" t="s">
        <v>257</v>
      </c>
      <c r="H3651" s="71">
        <v>10</v>
      </c>
      <c r="I3651" s="73">
        <v>132.47999999999999</v>
      </c>
      <c r="J3651" s="73">
        <v>75131</v>
      </c>
      <c r="K3651" s="72">
        <v>0</v>
      </c>
      <c r="L3651" s="72" t="s">
        <v>405</v>
      </c>
      <c r="M3651" s="92" t="s">
        <v>14</v>
      </c>
      <c r="N3651" s="88">
        <v>19961020</v>
      </c>
      <c r="O3651" s="70" t="s">
        <v>1010</v>
      </c>
      <c r="Q3651" s="89"/>
      <c r="S3651" s="70" t="s">
        <v>465</v>
      </c>
      <c r="T3651" s="88" t="s">
        <v>257</v>
      </c>
      <c r="U3651" s="88">
        <v>10</v>
      </c>
      <c r="V3651" s="87">
        <v>132.47999999999999</v>
      </c>
      <c r="W3651" s="147" t="s">
        <v>1017</v>
      </c>
      <c r="X3651" s="78">
        <v>45887</v>
      </c>
      <c r="Y3651" s="78">
        <v>45887</v>
      </c>
      <c r="Z3651" s="69" t="s">
        <v>1080</v>
      </c>
      <c r="AA3651" s="319">
        <v>48500</v>
      </c>
      <c r="AB3651" s="70">
        <v>48</v>
      </c>
      <c r="AC3651" s="70">
        <v>1</v>
      </c>
      <c r="AD3651" s="78">
        <v>45966</v>
      </c>
      <c r="AE3651" s="115">
        <v>900</v>
      </c>
      <c r="AF3651" s="115"/>
      <c r="AL3651" s="76"/>
      <c r="AM3651" s="76"/>
      <c r="AN3651" s="76"/>
      <c r="AO3651" s="76"/>
      <c r="AP3651" s="76"/>
      <c r="AQ3651" s="76"/>
      <c r="AR3651" s="76"/>
      <c r="AS3651" s="76"/>
      <c r="AT3651" s="76"/>
      <c r="AU3651" s="76"/>
      <c r="AV3651" s="76"/>
      <c r="BA3651" s="76"/>
      <c r="BB3651" s="76"/>
      <c r="CS3651" s="58">
        <f>+AL3651+AT3651</f>
        <v>0</v>
      </c>
      <c r="CT3651" s="76">
        <f>+BA3651+BG3651+BM3651+BS3651+BY3651+CE3651+CK3651+CQ3651</f>
        <v>0</v>
      </c>
      <c r="CU3651" s="76">
        <f>+CS3651-CT3651</f>
        <v>0</v>
      </c>
      <c r="CV3651" s="81">
        <f>+AE3651-AL3651-AT3651</f>
        <v>900</v>
      </c>
    </row>
    <row r="3652" spans="1:100" s="70" customFormat="1">
      <c r="A3652" s="70" t="s">
        <v>1009</v>
      </c>
      <c r="B3652" s="71">
        <v>30</v>
      </c>
      <c r="C3652" s="72" t="s">
        <v>402</v>
      </c>
      <c r="D3652" s="72" t="s">
        <v>403</v>
      </c>
      <c r="E3652" s="71"/>
      <c r="F3652" s="71"/>
      <c r="G3652" s="71" t="s">
        <v>257</v>
      </c>
      <c r="H3652" s="71">
        <v>10</v>
      </c>
      <c r="I3652" s="73">
        <v>132.47999999999999</v>
      </c>
      <c r="J3652" s="73">
        <v>75131</v>
      </c>
      <c r="K3652" s="72">
        <v>0</v>
      </c>
      <c r="L3652" s="72" t="s">
        <v>405</v>
      </c>
      <c r="M3652" s="92" t="s">
        <v>14</v>
      </c>
      <c r="N3652" s="88">
        <v>19961020</v>
      </c>
      <c r="O3652" s="70" t="s">
        <v>1010</v>
      </c>
      <c r="Q3652" s="89"/>
      <c r="S3652" s="70" t="s">
        <v>465</v>
      </c>
      <c r="T3652" s="88" t="s">
        <v>257</v>
      </c>
      <c r="U3652" s="88">
        <v>10</v>
      </c>
      <c r="V3652" s="87">
        <v>132.47999999999999</v>
      </c>
      <c r="W3652" s="147" t="s">
        <v>1017</v>
      </c>
      <c r="X3652" s="78">
        <v>45887</v>
      </c>
      <c r="Y3652" s="78">
        <v>45887</v>
      </c>
      <c r="Z3652" s="69" t="s">
        <v>1080</v>
      </c>
      <c r="AA3652" s="319">
        <v>48500</v>
      </c>
      <c r="AB3652" s="70">
        <v>48</v>
      </c>
      <c r="AC3652" s="70">
        <v>2</v>
      </c>
      <c r="AD3652" s="78">
        <v>45996</v>
      </c>
      <c r="AE3652" s="115">
        <v>900</v>
      </c>
      <c r="AF3652" s="115"/>
      <c r="AL3652" s="76"/>
      <c r="AM3652" s="76"/>
      <c r="AN3652" s="76"/>
      <c r="AO3652" s="76"/>
      <c r="AP3652" s="76"/>
      <c r="AQ3652" s="76"/>
      <c r="AR3652" s="76"/>
      <c r="AS3652" s="76"/>
      <c r="AT3652" s="76"/>
      <c r="AU3652" s="76"/>
      <c r="AV3652" s="76"/>
      <c r="BA3652" s="76"/>
      <c r="BB3652" s="76"/>
      <c r="CS3652" s="58">
        <f>+AL3652+AT3652</f>
        <v>0</v>
      </c>
      <c r="CT3652" s="76">
        <f>+BA3652+BG3652+BM3652+BS3652+BY3652+CE3652+CK3652+CQ3652</f>
        <v>0</v>
      </c>
      <c r="CU3652" s="76">
        <f>+CS3652-CT3652</f>
        <v>0</v>
      </c>
      <c r="CV3652" s="81">
        <f>+AE3652-AL3652-AT3652</f>
        <v>900</v>
      </c>
    </row>
    <row r="3653" spans="1:100" s="70" customFormat="1">
      <c r="A3653" s="70" t="s">
        <v>1009</v>
      </c>
      <c r="B3653" s="71">
        <v>30</v>
      </c>
      <c r="C3653" s="72" t="s">
        <v>402</v>
      </c>
      <c r="D3653" s="72" t="s">
        <v>403</v>
      </c>
      <c r="E3653" s="71"/>
      <c r="F3653" s="71"/>
      <c r="G3653" s="71" t="s">
        <v>257</v>
      </c>
      <c r="H3653" s="71">
        <v>10</v>
      </c>
      <c r="I3653" s="73">
        <v>132.47999999999999</v>
      </c>
      <c r="J3653" s="73">
        <v>75131</v>
      </c>
      <c r="K3653" s="72">
        <v>0</v>
      </c>
      <c r="L3653" s="72" t="s">
        <v>405</v>
      </c>
      <c r="M3653" s="92" t="s">
        <v>14</v>
      </c>
      <c r="N3653" s="88">
        <v>19961020</v>
      </c>
      <c r="O3653" s="70" t="s">
        <v>1010</v>
      </c>
      <c r="Q3653" s="89"/>
      <c r="S3653" s="70" t="s">
        <v>465</v>
      </c>
      <c r="T3653" s="88" t="s">
        <v>257</v>
      </c>
      <c r="U3653" s="88">
        <v>10</v>
      </c>
      <c r="V3653" s="87">
        <v>132.47999999999999</v>
      </c>
      <c r="W3653" s="147" t="s">
        <v>1017</v>
      </c>
      <c r="X3653" s="78">
        <v>45887</v>
      </c>
      <c r="Y3653" s="78">
        <v>45887</v>
      </c>
      <c r="Z3653" s="69" t="s">
        <v>1080</v>
      </c>
      <c r="AA3653" s="319">
        <v>48500</v>
      </c>
      <c r="AB3653" s="70">
        <v>48</v>
      </c>
      <c r="AC3653" s="70">
        <v>3</v>
      </c>
      <c r="AD3653" s="78">
        <v>46027</v>
      </c>
      <c r="AE3653" s="115">
        <v>900</v>
      </c>
      <c r="AF3653" s="115"/>
      <c r="AL3653" s="76"/>
      <c r="AM3653" s="76"/>
      <c r="AN3653" s="76"/>
      <c r="AO3653" s="76"/>
      <c r="AP3653" s="76"/>
      <c r="AQ3653" s="76"/>
      <c r="AR3653" s="76"/>
      <c r="AS3653" s="76"/>
      <c r="AT3653" s="76"/>
      <c r="AU3653" s="76"/>
      <c r="AV3653" s="76"/>
      <c r="BA3653" s="76"/>
      <c r="BB3653" s="76"/>
      <c r="CS3653" s="58">
        <f>+AL3653+AT3653</f>
        <v>0</v>
      </c>
      <c r="CT3653" s="76">
        <f>+BA3653+BG3653+BM3653+BS3653+BY3653+CE3653+CK3653+CQ3653</f>
        <v>0</v>
      </c>
      <c r="CU3653" s="76">
        <f>+CS3653-CT3653</f>
        <v>0</v>
      </c>
      <c r="CV3653" s="81">
        <f>+AE3653-AL3653-AT3653</f>
        <v>900</v>
      </c>
    </row>
    <row r="3654" spans="1:100" s="70" customFormat="1">
      <c r="A3654" s="70" t="s">
        <v>1009</v>
      </c>
      <c r="B3654" s="71">
        <v>30</v>
      </c>
      <c r="C3654" s="72" t="s">
        <v>402</v>
      </c>
      <c r="D3654" s="72" t="s">
        <v>403</v>
      </c>
      <c r="E3654" s="71"/>
      <c r="F3654" s="71"/>
      <c r="G3654" s="71" t="s">
        <v>257</v>
      </c>
      <c r="H3654" s="71">
        <v>10</v>
      </c>
      <c r="I3654" s="73">
        <v>132.47999999999999</v>
      </c>
      <c r="J3654" s="73">
        <v>75131</v>
      </c>
      <c r="K3654" s="72">
        <v>0</v>
      </c>
      <c r="L3654" s="72" t="s">
        <v>405</v>
      </c>
      <c r="M3654" s="72" t="s">
        <v>14</v>
      </c>
      <c r="N3654" s="71">
        <v>19961020</v>
      </c>
      <c r="O3654" s="70" t="s">
        <v>1010</v>
      </c>
      <c r="Q3654" s="89"/>
      <c r="S3654" s="70" t="s">
        <v>465</v>
      </c>
      <c r="T3654" s="88" t="s">
        <v>257</v>
      </c>
      <c r="U3654" s="88">
        <v>10</v>
      </c>
      <c r="V3654" s="71">
        <v>132.47999999999999</v>
      </c>
      <c r="W3654" s="147" t="s">
        <v>1017</v>
      </c>
      <c r="X3654" s="78">
        <v>45887</v>
      </c>
      <c r="Y3654" s="306">
        <v>45887</v>
      </c>
      <c r="Z3654" s="52" t="s">
        <v>1080</v>
      </c>
      <c r="AA3654" s="328">
        <v>48500</v>
      </c>
      <c r="AB3654" s="72">
        <v>48</v>
      </c>
      <c r="AC3654" s="72">
        <v>4</v>
      </c>
      <c r="AD3654" s="78">
        <v>46058</v>
      </c>
      <c r="AE3654" s="115">
        <v>900</v>
      </c>
      <c r="AF3654" s="115"/>
      <c r="AL3654" s="76"/>
      <c r="AM3654" s="76"/>
      <c r="AN3654" s="76"/>
      <c r="AO3654" s="76"/>
      <c r="AP3654" s="76"/>
      <c r="AQ3654" s="76"/>
      <c r="AR3654" s="76"/>
      <c r="AS3654" s="76"/>
      <c r="AT3654" s="76"/>
      <c r="AU3654" s="76"/>
      <c r="AV3654" s="76"/>
      <c r="BA3654" s="76"/>
      <c r="BB3654" s="76"/>
      <c r="CS3654" s="58">
        <f>+AL3654+AT3654</f>
        <v>0</v>
      </c>
      <c r="CT3654" s="76">
        <f>+BA3654+BG3654+BM3654+BS3654+BY3654+CE3654+CK3654+CQ3654</f>
        <v>0</v>
      </c>
      <c r="CU3654" s="76">
        <f>+CS3654-CT3654</f>
        <v>0</v>
      </c>
      <c r="CV3654" s="81">
        <f>+AE3654-AL3654-AT3654</f>
        <v>900</v>
      </c>
    </row>
    <row r="3655" spans="1:100" s="70" customFormat="1">
      <c r="A3655" s="70" t="s">
        <v>1009</v>
      </c>
      <c r="B3655" s="71">
        <v>30</v>
      </c>
      <c r="C3655" s="72" t="s">
        <v>402</v>
      </c>
      <c r="D3655" s="72" t="s">
        <v>403</v>
      </c>
      <c r="E3655" s="71"/>
      <c r="F3655" s="71"/>
      <c r="G3655" s="71" t="s">
        <v>257</v>
      </c>
      <c r="H3655" s="71">
        <v>10</v>
      </c>
      <c r="I3655" s="73">
        <v>132.47999999999999</v>
      </c>
      <c r="J3655" s="73">
        <v>75131</v>
      </c>
      <c r="K3655" s="72">
        <v>0</v>
      </c>
      <c r="L3655" s="72" t="s">
        <v>405</v>
      </c>
      <c r="M3655" s="92" t="s">
        <v>14</v>
      </c>
      <c r="N3655" s="88">
        <v>19961020</v>
      </c>
      <c r="O3655" s="70" t="s">
        <v>1010</v>
      </c>
      <c r="Q3655" s="89"/>
      <c r="S3655" s="70" t="s">
        <v>465</v>
      </c>
      <c r="T3655" s="88" t="s">
        <v>257</v>
      </c>
      <c r="U3655" s="88">
        <v>10</v>
      </c>
      <c r="V3655" s="87">
        <v>132.47999999999999</v>
      </c>
      <c r="W3655" s="147" t="s">
        <v>1017</v>
      </c>
      <c r="X3655" s="78">
        <v>45887</v>
      </c>
      <c r="Y3655" s="78">
        <v>45887</v>
      </c>
      <c r="Z3655" s="69" t="s">
        <v>1080</v>
      </c>
      <c r="AA3655" s="319">
        <v>48500</v>
      </c>
      <c r="AB3655" s="70">
        <v>48</v>
      </c>
      <c r="AC3655" s="70">
        <v>5</v>
      </c>
      <c r="AD3655" s="78">
        <v>46086</v>
      </c>
      <c r="AE3655" s="115">
        <v>900</v>
      </c>
      <c r="AF3655" s="115"/>
      <c r="AL3655" s="76"/>
      <c r="AM3655" s="76"/>
      <c r="AN3655" s="76"/>
      <c r="AO3655" s="76"/>
      <c r="AP3655" s="76"/>
      <c r="AQ3655" s="76"/>
      <c r="AR3655" s="76"/>
      <c r="AS3655" s="76"/>
      <c r="AT3655" s="76"/>
      <c r="AU3655" s="76"/>
      <c r="AV3655" s="76"/>
      <c r="BA3655" s="76"/>
      <c r="BB3655" s="76"/>
      <c r="CS3655" s="58">
        <f>+AL3655+AT3655</f>
        <v>0</v>
      </c>
      <c r="CT3655" s="76">
        <f>+BA3655+BG3655+BM3655+BS3655+BY3655+CE3655+CK3655+CQ3655</f>
        <v>0</v>
      </c>
      <c r="CU3655" s="76">
        <f>+CS3655-CT3655</f>
        <v>0</v>
      </c>
      <c r="CV3655" s="81">
        <f>+AE3655-AL3655-AT3655</f>
        <v>900</v>
      </c>
    </row>
    <row r="3656" spans="1:100" s="70" customFormat="1">
      <c r="A3656" s="70" t="s">
        <v>1009</v>
      </c>
      <c r="B3656" s="71">
        <v>30</v>
      </c>
      <c r="C3656" s="72" t="s">
        <v>402</v>
      </c>
      <c r="D3656" s="72" t="s">
        <v>403</v>
      </c>
      <c r="E3656" s="71"/>
      <c r="F3656" s="71"/>
      <c r="G3656" s="71" t="s">
        <v>257</v>
      </c>
      <c r="H3656" s="71">
        <v>10</v>
      </c>
      <c r="I3656" s="73">
        <v>132.47999999999999</v>
      </c>
      <c r="J3656" s="73">
        <v>75131</v>
      </c>
      <c r="K3656" s="72">
        <v>0</v>
      </c>
      <c r="L3656" s="72" t="s">
        <v>405</v>
      </c>
      <c r="M3656" s="92" t="s">
        <v>14</v>
      </c>
      <c r="N3656" s="88">
        <v>19961020</v>
      </c>
      <c r="O3656" s="70" t="s">
        <v>1010</v>
      </c>
      <c r="Q3656" s="89"/>
      <c r="S3656" s="70" t="s">
        <v>465</v>
      </c>
      <c r="T3656" s="88" t="s">
        <v>257</v>
      </c>
      <c r="U3656" s="88">
        <v>10</v>
      </c>
      <c r="V3656" s="87">
        <v>132.47999999999999</v>
      </c>
      <c r="W3656" s="147" t="s">
        <v>1017</v>
      </c>
      <c r="X3656" s="78">
        <v>45887</v>
      </c>
      <c r="Y3656" s="78">
        <v>45887</v>
      </c>
      <c r="Z3656" s="69" t="s">
        <v>1080</v>
      </c>
      <c r="AA3656" s="319">
        <v>48500</v>
      </c>
      <c r="AB3656" s="70">
        <v>48</v>
      </c>
      <c r="AC3656" s="70">
        <v>6</v>
      </c>
      <c r="AD3656" s="78">
        <v>46117</v>
      </c>
      <c r="AE3656" s="115">
        <v>900</v>
      </c>
      <c r="AF3656" s="115"/>
      <c r="AL3656" s="76"/>
      <c r="AM3656" s="76"/>
      <c r="AN3656" s="76"/>
      <c r="AO3656" s="76"/>
      <c r="AP3656" s="76"/>
      <c r="AQ3656" s="76"/>
      <c r="AR3656" s="76"/>
      <c r="AS3656" s="76"/>
      <c r="AT3656" s="76"/>
      <c r="AU3656" s="76"/>
      <c r="AV3656" s="76"/>
      <c r="BA3656" s="76"/>
      <c r="BB3656" s="76"/>
      <c r="CS3656" s="58">
        <f>+AL3656+AT3656</f>
        <v>0</v>
      </c>
      <c r="CT3656" s="76">
        <f>+BA3656+BG3656+BM3656+BS3656+BY3656+CE3656+CK3656+CQ3656</f>
        <v>0</v>
      </c>
      <c r="CU3656" s="76">
        <f>+CS3656-CT3656</f>
        <v>0</v>
      </c>
      <c r="CV3656" s="81">
        <f>+AE3656-AL3656-AT3656</f>
        <v>900</v>
      </c>
    </row>
    <row r="3657" spans="1:100" s="70" customFormat="1">
      <c r="A3657" s="70" t="s">
        <v>1009</v>
      </c>
      <c r="B3657" s="71">
        <v>30</v>
      </c>
      <c r="C3657" s="72" t="s">
        <v>402</v>
      </c>
      <c r="D3657" s="72" t="s">
        <v>403</v>
      </c>
      <c r="E3657" s="71"/>
      <c r="F3657" s="71"/>
      <c r="G3657" s="71" t="s">
        <v>257</v>
      </c>
      <c r="H3657" s="71">
        <v>10</v>
      </c>
      <c r="I3657" s="73">
        <v>132.47999999999999</v>
      </c>
      <c r="J3657" s="73">
        <v>75131</v>
      </c>
      <c r="K3657" s="72">
        <v>0</v>
      </c>
      <c r="L3657" s="72" t="s">
        <v>405</v>
      </c>
      <c r="M3657" s="92" t="s">
        <v>14</v>
      </c>
      <c r="N3657" s="88">
        <v>19961020</v>
      </c>
      <c r="O3657" s="70" t="s">
        <v>1010</v>
      </c>
      <c r="Q3657" s="89"/>
      <c r="S3657" s="70" t="s">
        <v>465</v>
      </c>
      <c r="T3657" s="88" t="s">
        <v>257</v>
      </c>
      <c r="U3657" s="88">
        <v>10</v>
      </c>
      <c r="V3657" s="87">
        <v>132.47999999999999</v>
      </c>
      <c r="W3657" s="147" t="s">
        <v>1017</v>
      </c>
      <c r="X3657" s="78">
        <v>45887</v>
      </c>
      <c r="Y3657" s="78">
        <v>45887</v>
      </c>
      <c r="Z3657" s="69" t="s">
        <v>1080</v>
      </c>
      <c r="AA3657" s="319">
        <v>48500</v>
      </c>
      <c r="AB3657" s="70">
        <v>48</v>
      </c>
      <c r="AC3657" s="70">
        <v>7</v>
      </c>
      <c r="AD3657" s="78">
        <v>46147</v>
      </c>
      <c r="AE3657" s="115">
        <v>900</v>
      </c>
      <c r="AF3657" s="115"/>
      <c r="AL3657" s="76"/>
      <c r="AM3657" s="76"/>
      <c r="AN3657" s="76"/>
      <c r="AO3657" s="76"/>
      <c r="AP3657" s="76"/>
      <c r="AQ3657" s="76"/>
      <c r="AR3657" s="76"/>
      <c r="AS3657" s="76"/>
      <c r="AT3657" s="76"/>
      <c r="AU3657" s="76"/>
      <c r="AV3657" s="76"/>
      <c r="BA3657" s="76"/>
      <c r="BB3657" s="76"/>
      <c r="CS3657" s="58">
        <f>+AL3657+AT3657</f>
        <v>0</v>
      </c>
      <c r="CT3657" s="76">
        <f>+BA3657+BG3657+BM3657+BS3657+BY3657+CE3657+CK3657+CQ3657</f>
        <v>0</v>
      </c>
      <c r="CU3657" s="76">
        <f>+CS3657-CT3657</f>
        <v>0</v>
      </c>
      <c r="CV3657" s="81">
        <f>+AE3657-AL3657-AT3657</f>
        <v>900</v>
      </c>
    </row>
    <row r="3658" spans="1:100" s="70" customFormat="1">
      <c r="A3658" s="70" t="s">
        <v>1009</v>
      </c>
      <c r="B3658" s="71">
        <v>30</v>
      </c>
      <c r="C3658" s="72" t="s">
        <v>402</v>
      </c>
      <c r="D3658" s="72" t="s">
        <v>403</v>
      </c>
      <c r="E3658" s="71"/>
      <c r="F3658" s="71"/>
      <c r="G3658" s="71" t="s">
        <v>257</v>
      </c>
      <c r="H3658" s="71">
        <v>10</v>
      </c>
      <c r="I3658" s="73">
        <v>132.47999999999999</v>
      </c>
      <c r="J3658" s="73">
        <v>75131</v>
      </c>
      <c r="K3658" s="72">
        <v>0</v>
      </c>
      <c r="L3658" s="72" t="s">
        <v>405</v>
      </c>
      <c r="M3658" s="92" t="s">
        <v>14</v>
      </c>
      <c r="N3658" s="88">
        <v>19961020</v>
      </c>
      <c r="O3658" s="70" t="s">
        <v>1010</v>
      </c>
      <c r="Q3658" s="89"/>
      <c r="S3658" s="70" t="s">
        <v>465</v>
      </c>
      <c r="T3658" s="88" t="s">
        <v>257</v>
      </c>
      <c r="U3658" s="88">
        <v>10</v>
      </c>
      <c r="V3658" s="87">
        <v>132.47999999999999</v>
      </c>
      <c r="W3658" s="147" t="s">
        <v>1017</v>
      </c>
      <c r="X3658" s="78">
        <v>45887</v>
      </c>
      <c r="Y3658" s="78">
        <v>45887</v>
      </c>
      <c r="Z3658" s="69" t="s">
        <v>1080</v>
      </c>
      <c r="AA3658" s="319">
        <v>48500</v>
      </c>
      <c r="AB3658" s="70">
        <v>48</v>
      </c>
      <c r="AC3658" s="70">
        <v>8</v>
      </c>
      <c r="AD3658" s="78">
        <v>46178</v>
      </c>
      <c r="AE3658" s="115">
        <v>900</v>
      </c>
      <c r="AF3658" s="115"/>
      <c r="AL3658" s="76"/>
      <c r="AM3658" s="76"/>
      <c r="AN3658" s="76"/>
      <c r="AO3658" s="76"/>
      <c r="AP3658" s="76"/>
      <c r="AQ3658" s="76"/>
      <c r="AR3658" s="76"/>
      <c r="AS3658" s="76"/>
      <c r="AT3658" s="76"/>
      <c r="AU3658" s="76"/>
      <c r="AV3658" s="76"/>
      <c r="BA3658" s="76"/>
      <c r="BB3658" s="76"/>
      <c r="CS3658" s="58">
        <f>+AL3658+AT3658</f>
        <v>0</v>
      </c>
      <c r="CT3658" s="76">
        <f>+BA3658+BG3658+BM3658+BS3658+BY3658+CE3658+CK3658+CQ3658</f>
        <v>0</v>
      </c>
      <c r="CU3658" s="76">
        <f>+CS3658-CT3658</f>
        <v>0</v>
      </c>
      <c r="CV3658" s="81">
        <f>+AE3658-AL3658-AT3658</f>
        <v>900</v>
      </c>
    </row>
    <row r="3659" spans="1:100" s="70" customFormat="1">
      <c r="A3659" s="70" t="s">
        <v>1009</v>
      </c>
      <c r="B3659" s="71">
        <v>30</v>
      </c>
      <c r="C3659" s="72" t="s">
        <v>402</v>
      </c>
      <c r="D3659" s="72" t="s">
        <v>403</v>
      </c>
      <c r="E3659" s="71"/>
      <c r="F3659" s="71"/>
      <c r="G3659" s="71" t="s">
        <v>257</v>
      </c>
      <c r="H3659" s="71">
        <v>10</v>
      </c>
      <c r="I3659" s="73">
        <v>132.47999999999999</v>
      </c>
      <c r="J3659" s="73">
        <v>75131</v>
      </c>
      <c r="K3659" s="72">
        <v>0</v>
      </c>
      <c r="L3659" s="72" t="s">
        <v>405</v>
      </c>
      <c r="M3659" s="92" t="s">
        <v>14</v>
      </c>
      <c r="N3659" s="88">
        <v>19961020</v>
      </c>
      <c r="O3659" s="70" t="s">
        <v>1010</v>
      </c>
      <c r="Q3659" s="89"/>
      <c r="S3659" s="70" t="s">
        <v>465</v>
      </c>
      <c r="T3659" s="88" t="s">
        <v>257</v>
      </c>
      <c r="U3659" s="88">
        <v>10</v>
      </c>
      <c r="V3659" s="87">
        <v>132.47999999999999</v>
      </c>
      <c r="W3659" s="147" t="s">
        <v>1017</v>
      </c>
      <c r="X3659" s="78">
        <v>45887</v>
      </c>
      <c r="Y3659" s="78">
        <v>45887</v>
      </c>
      <c r="Z3659" s="69" t="s">
        <v>1080</v>
      </c>
      <c r="AA3659" s="319">
        <v>48500</v>
      </c>
      <c r="AB3659" s="70">
        <v>48</v>
      </c>
      <c r="AC3659" s="70">
        <v>9</v>
      </c>
      <c r="AD3659" s="78">
        <v>46208</v>
      </c>
      <c r="AE3659" s="115">
        <v>900</v>
      </c>
      <c r="AF3659" s="115"/>
      <c r="AL3659" s="76"/>
      <c r="AM3659" s="76"/>
      <c r="AN3659" s="76"/>
      <c r="AO3659" s="76"/>
      <c r="AP3659" s="76"/>
      <c r="AQ3659" s="76"/>
      <c r="AR3659" s="76"/>
      <c r="AS3659" s="76"/>
      <c r="AT3659" s="76"/>
      <c r="AU3659" s="76"/>
      <c r="AV3659" s="76"/>
      <c r="BA3659" s="76"/>
      <c r="BB3659" s="76"/>
      <c r="CS3659" s="58">
        <f>+AL3659+AT3659</f>
        <v>0</v>
      </c>
      <c r="CT3659" s="76">
        <f>+BA3659+BG3659+BM3659+BS3659+BY3659+CE3659+CK3659+CQ3659</f>
        <v>0</v>
      </c>
      <c r="CU3659" s="76">
        <f>+CS3659-CT3659</f>
        <v>0</v>
      </c>
      <c r="CV3659" s="81">
        <f>+AE3659-AL3659-AT3659</f>
        <v>900</v>
      </c>
    </row>
    <row r="3660" spans="1:100" s="70" customFormat="1">
      <c r="A3660" s="70" t="s">
        <v>1009</v>
      </c>
      <c r="B3660" s="71">
        <v>30</v>
      </c>
      <c r="C3660" s="72" t="s">
        <v>402</v>
      </c>
      <c r="D3660" s="72" t="s">
        <v>403</v>
      </c>
      <c r="E3660" s="71"/>
      <c r="F3660" s="71"/>
      <c r="G3660" s="71" t="s">
        <v>257</v>
      </c>
      <c r="H3660" s="71">
        <v>10</v>
      </c>
      <c r="I3660" s="73">
        <v>132.47999999999999</v>
      </c>
      <c r="J3660" s="73">
        <v>75131</v>
      </c>
      <c r="K3660" s="72">
        <v>0</v>
      </c>
      <c r="L3660" s="72" t="s">
        <v>405</v>
      </c>
      <c r="M3660" s="92" t="s">
        <v>14</v>
      </c>
      <c r="N3660" s="88">
        <v>19961020</v>
      </c>
      <c r="O3660" s="70" t="s">
        <v>1010</v>
      </c>
      <c r="Q3660" s="89"/>
      <c r="S3660" s="70" t="s">
        <v>465</v>
      </c>
      <c r="T3660" s="88" t="s">
        <v>257</v>
      </c>
      <c r="U3660" s="88">
        <v>10</v>
      </c>
      <c r="V3660" s="87">
        <v>132.47999999999999</v>
      </c>
      <c r="W3660" s="147" t="s">
        <v>1017</v>
      </c>
      <c r="X3660" s="78">
        <v>45887</v>
      </c>
      <c r="Y3660" s="78">
        <v>45887</v>
      </c>
      <c r="Z3660" s="69" t="s">
        <v>1080</v>
      </c>
      <c r="AA3660" s="319">
        <v>48500</v>
      </c>
      <c r="AB3660" s="70">
        <v>48</v>
      </c>
      <c r="AC3660" s="70">
        <v>10</v>
      </c>
      <c r="AD3660" s="78">
        <v>46239</v>
      </c>
      <c r="AE3660" s="115">
        <v>900</v>
      </c>
      <c r="AF3660" s="115"/>
      <c r="AL3660" s="76"/>
      <c r="AM3660" s="76"/>
      <c r="AN3660" s="76"/>
      <c r="AO3660" s="76"/>
      <c r="AP3660" s="76"/>
      <c r="AQ3660" s="76"/>
      <c r="AR3660" s="76"/>
      <c r="AS3660" s="76"/>
      <c r="AT3660" s="76"/>
      <c r="AU3660" s="76"/>
      <c r="AV3660" s="76"/>
      <c r="BA3660" s="76"/>
      <c r="BB3660" s="76"/>
      <c r="CS3660" s="58">
        <f>+AL3660+AT3660</f>
        <v>0</v>
      </c>
      <c r="CT3660" s="76">
        <f>+BA3660+BG3660+BM3660+BS3660+BY3660+CE3660+CK3660+CQ3660</f>
        <v>0</v>
      </c>
      <c r="CU3660" s="76">
        <f>+CS3660-CT3660</f>
        <v>0</v>
      </c>
      <c r="CV3660" s="81">
        <f>+AE3660-AL3660-AT3660</f>
        <v>900</v>
      </c>
    </row>
    <row r="3661" spans="1:100" s="70" customFormat="1">
      <c r="A3661" s="70" t="s">
        <v>1009</v>
      </c>
      <c r="B3661" s="71">
        <v>30</v>
      </c>
      <c r="C3661" s="72" t="s">
        <v>402</v>
      </c>
      <c r="D3661" s="72" t="s">
        <v>403</v>
      </c>
      <c r="E3661" s="71"/>
      <c r="F3661" s="71"/>
      <c r="G3661" s="71" t="s">
        <v>257</v>
      </c>
      <c r="H3661" s="71">
        <v>10</v>
      </c>
      <c r="I3661" s="73">
        <v>132.47999999999999</v>
      </c>
      <c r="J3661" s="73">
        <v>75131</v>
      </c>
      <c r="K3661" s="72">
        <v>0</v>
      </c>
      <c r="L3661" s="72" t="s">
        <v>405</v>
      </c>
      <c r="M3661" s="92" t="s">
        <v>14</v>
      </c>
      <c r="N3661" s="88">
        <v>19961020</v>
      </c>
      <c r="O3661" s="70" t="s">
        <v>1010</v>
      </c>
      <c r="Q3661" s="89"/>
      <c r="S3661" s="70" t="s">
        <v>465</v>
      </c>
      <c r="T3661" s="88" t="s">
        <v>257</v>
      </c>
      <c r="U3661" s="88">
        <v>10</v>
      </c>
      <c r="V3661" s="87">
        <v>132.47999999999999</v>
      </c>
      <c r="W3661" s="147" t="s">
        <v>1017</v>
      </c>
      <c r="X3661" s="78">
        <v>45887</v>
      </c>
      <c r="Y3661" s="78">
        <v>45887</v>
      </c>
      <c r="Z3661" s="69" t="s">
        <v>1080</v>
      </c>
      <c r="AA3661" s="319">
        <v>48500</v>
      </c>
      <c r="AB3661" s="70">
        <v>48</v>
      </c>
      <c r="AC3661" s="70">
        <v>11</v>
      </c>
      <c r="AD3661" s="78">
        <v>46270</v>
      </c>
      <c r="AE3661" s="115">
        <v>900</v>
      </c>
      <c r="AF3661" s="115"/>
      <c r="AL3661" s="76"/>
      <c r="AM3661" s="76"/>
      <c r="AN3661" s="76"/>
      <c r="AO3661" s="76"/>
      <c r="AP3661" s="76"/>
      <c r="AQ3661" s="76"/>
      <c r="AR3661" s="76"/>
      <c r="AS3661" s="76"/>
      <c r="AT3661" s="76"/>
      <c r="AU3661" s="76"/>
      <c r="AV3661" s="76"/>
      <c r="BA3661" s="76"/>
      <c r="BB3661" s="76"/>
      <c r="CS3661" s="58">
        <f>+AL3661+AT3661</f>
        <v>0</v>
      </c>
      <c r="CT3661" s="76">
        <f>+BA3661+BG3661+BM3661+BS3661+BY3661+CE3661+CK3661+CQ3661</f>
        <v>0</v>
      </c>
      <c r="CU3661" s="76">
        <f>+CS3661-CT3661</f>
        <v>0</v>
      </c>
      <c r="CV3661" s="81">
        <f>+AE3661-AL3661-AT3661</f>
        <v>900</v>
      </c>
    </row>
    <row r="3662" spans="1:100" s="70" customFormat="1">
      <c r="A3662" s="70" t="s">
        <v>1009</v>
      </c>
      <c r="B3662" s="71">
        <v>30</v>
      </c>
      <c r="C3662" s="72" t="s">
        <v>402</v>
      </c>
      <c r="D3662" s="72" t="s">
        <v>403</v>
      </c>
      <c r="E3662" s="71"/>
      <c r="F3662" s="71"/>
      <c r="G3662" s="71" t="s">
        <v>257</v>
      </c>
      <c r="H3662" s="71">
        <v>10</v>
      </c>
      <c r="I3662" s="73">
        <v>132.47999999999999</v>
      </c>
      <c r="J3662" s="73">
        <v>75131</v>
      </c>
      <c r="K3662" s="72">
        <v>0</v>
      </c>
      <c r="L3662" s="72" t="s">
        <v>405</v>
      </c>
      <c r="M3662" s="92" t="s">
        <v>14</v>
      </c>
      <c r="N3662" s="88">
        <v>19961020</v>
      </c>
      <c r="O3662" s="70" t="s">
        <v>1010</v>
      </c>
      <c r="Q3662" s="89"/>
      <c r="S3662" s="70" t="s">
        <v>465</v>
      </c>
      <c r="T3662" s="88" t="s">
        <v>257</v>
      </c>
      <c r="U3662" s="88">
        <v>10</v>
      </c>
      <c r="V3662" s="87">
        <v>132.47999999999999</v>
      </c>
      <c r="W3662" s="147" t="s">
        <v>1017</v>
      </c>
      <c r="X3662" s="78">
        <v>45887</v>
      </c>
      <c r="Y3662" s="78">
        <v>45887</v>
      </c>
      <c r="Z3662" s="69" t="s">
        <v>1080</v>
      </c>
      <c r="AA3662" s="319">
        <v>48500</v>
      </c>
      <c r="AB3662" s="70">
        <v>48</v>
      </c>
      <c r="AC3662" s="70">
        <v>12</v>
      </c>
      <c r="AD3662" s="78">
        <v>46300</v>
      </c>
      <c r="AE3662" s="115">
        <v>900</v>
      </c>
      <c r="AF3662" s="115"/>
      <c r="AL3662" s="76"/>
      <c r="AM3662" s="76"/>
      <c r="AN3662" s="76"/>
      <c r="AO3662" s="76"/>
      <c r="AP3662" s="76"/>
      <c r="AQ3662" s="76"/>
      <c r="AR3662" s="76"/>
      <c r="AS3662" s="76"/>
      <c r="AT3662" s="76"/>
      <c r="AU3662" s="76"/>
      <c r="AV3662" s="76"/>
      <c r="BA3662" s="76"/>
      <c r="BB3662" s="76"/>
      <c r="CS3662" s="58">
        <f>+AL3662+AT3662</f>
        <v>0</v>
      </c>
      <c r="CT3662" s="76">
        <f>+BA3662+BG3662+BM3662+BS3662+BY3662+CE3662+CK3662+CQ3662</f>
        <v>0</v>
      </c>
      <c r="CU3662" s="76">
        <f>+CS3662-CT3662</f>
        <v>0</v>
      </c>
      <c r="CV3662" s="81">
        <f>+AE3662-AL3662-AT3662</f>
        <v>900</v>
      </c>
    </row>
    <row r="3663" spans="1:100" s="70" customFormat="1">
      <c r="A3663" s="70" t="s">
        <v>1009</v>
      </c>
      <c r="B3663" s="71">
        <v>30</v>
      </c>
      <c r="C3663" s="72" t="s">
        <v>402</v>
      </c>
      <c r="D3663" s="72" t="s">
        <v>403</v>
      </c>
      <c r="E3663" s="71"/>
      <c r="F3663" s="71"/>
      <c r="G3663" s="71" t="s">
        <v>257</v>
      </c>
      <c r="H3663" s="71">
        <v>10</v>
      </c>
      <c r="I3663" s="73">
        <v>132.47999999999999</v>
      </c>
      <c r="J3663" s="73">
        <v>75131</v>
      </c>
      <c r="K3663" s="72">
        <v>0</v>
      </c>
      <c r="L3663" s="72" t="s">
        <v>405</v>
      </c>
      <c r="M3663" s="92" t="s">
        <v>14</v>
      </c>
      <c r="N3663" s="88">
        <v>19961020</v>
      </c>
      <c r="O3663" s="70" t="s">
        <v>1010</v>
      </c>
      <c r="Q3663" s="89"/>
      <c r="S3663" s="70" t="s">
        <v>465</v>
      </c>
      <c r="T3663" s="88" t="s">
        <v>257</v>
      </c>
      <c r="U3663" s="88">
        <v>10</v>
      </c>
      <c r="V3663" s="87">
        <v>132.47999999999999</v>
      </c>
      <c r="W3663" s="147" t="s">
        <v>1017</v>
      </c>
      <c r="X3663" s="78">
        <v>45887</v>
      </c>
      <c r="Y3663" s="78">
        <v>45887</v>
      </c>
      <c r="Z3663" s="69" t="s">
        <v>1080</v>
      </c>
      <c r="AA3663" s="319">
        <v>48500</v>
      </c>
      <c r="AB3663" s="70">
        <v>48</v>
      </c>
      <c r="AC3663" s="70">
        <v>13</v>
      </c>
      <c r="AD3663" s="78">
        <v>46331</v>
      </c>
      <c r="AE3663" s="115">
        <v>900</v>
      </c>
      <c r="AF3663" s="115"/>
      <c r="AL3663" s="76"/>
      <c r="AM3663" s="76"/>
      <c r="AN3663" s="76"/>
      <c r="AO3663" s="76"/>
      <c r="AP3663" s="76"/>
      <c r="AQ3663" s="76"/>
      <c r="AR3663" s="76"/>
      <c r="AS3663" s="76"/>
      <c r="AT3663" s="76"/>
      <c r="AU3663" s="76"/>
      <c r="AV3663" s="76"/>
      <c r="BA3663" s="76"/>
      <c r="BB3663" s="76"/>
      <c r="CS3663" s="58">
        <f>+AL3663+AT3663</f>
        <v>0</v>
      </c>
      <c r="CT3663" s="76">
        <f>+BA3663+BG3663+BM3663+BS3663+BY3663+CE3663+CK3663+CQ3663</f>
        <v>0</v>
      </c>
      <c r="CU3663" s="76">
        <f>+CS3663-CT3663</f>
        <v>0</v>
      </c>
      <c r="CV3663" s="81">
        <f>+AE3663-AL3663-AT3663</f>
        <v>900</v>
      </c>
    </row>
    <row r="3664" spans="1:100" s="70" customFormat="1">
      <c r="A3664" s="70" t="s">
        <v>1009</v>
      </c>
      <c r="B3664" s="71">
        <v>30</v>
      </c>
      <c r="C3664" s="72" t="s">
        <v>402</v>
      </c>
      <c r="D3664" s="72" t="s">
        <v>403</v>
      </c>
      <c r="E3664" s="71"/>
      <c r="F3664" s="71"/>
      <c r="G3664" s="71" t="s">
        <v>257</v>
      </c>
      <c r="H3664" s="71">
        <v>10</v>
      </c>
      <c r="I3664" s="73">
        <v>132.47999999999999</v>
      </c>
      <c r="J3664" s="73">
        <v>75131</v>
      </c>
      <c r="K3664" s="72">
        <v>0</v>
      </c>
      <c r="L3664" s="72" t="s">
        <v>405</v>
      </c>
      <c r="M3664" s="92" t="s">
        <v>14</v>
      </c>
      <c r="N3664" s="88">
        <v>19961020</v>
      </c>
      <c r="O3664" s="70" t="s">
        <v>1010</v>
      </c>
      <c r="Q3664" s="89"/>
      <c r="S3664" s="70" t="s">
        <v>465</v>
      </c>
      <c r="T3664" s="88" t="s">
        <v>257</v>
      </c>
      <c r="U3664" s="88">
        <v>10</v>
      </c>
      <c r="V3664" s="87">
        <v>132.47999999999999</v>
      </c>
      <c r="W3664" s="147" t="s">
        <v>1017</v>
      </c>
      <c r="X3664" s="78">
        <v>45887</v>
      </c>
      <c r="Y3664" s="78">
        <v>45887</v>
      </c>
      <c r="Z3664" s="69" t="s">
        <v>1080</v>
      </c>
      <c r="AA3664" s="319">
        <v>48500</v>
      </c>
      <c r="AB3664" s="70">
        <v>48</v>
      </c>
      <c r="AC3664" s="70">
        <v>14</v>
      </c>
      <c r="AD3664" s="78">
        <v>46361</v>
      </c>
      <c r="AE3664" s="115">
        <v>900</v>
      </c>
      <c r="AF3664" s="115"/>
      <c r="AL3664" s="76"/>
      <c r="AM3664" s="76"/>
      <c r="AN3664" s="76"/>
      <c r="AO3664" s="76"/>
      <c r="AP3664" s="76"/>
      <c r="AQ3664" s="76"/>
      <c r="AR3664" s="76"/>
      <c r="AS3664" s="76"/>
      <c r="AT3664" s="76"/>
      <c r="AU3664" s="76"/>
      <c r="AV3664" s="76"/>
      <c r="BA3664" s="76"/>
      <c r="BB3664" s="76"/>
      <c r="CS3664" s="58">
        <f>+AL3664+AT3664</f>
        <v>0</v>
      </c>
      <c r="CT3664" s="76">
        <f>+BA3664+BG3664+BM3664+BS3664+BY3664+CE3664+CK3664+CQ3664</f>
        <v>0</v>
      </c>
      <c r="CU3664" s="76">
        <f>+CS3664-CT3664</f>
        <v>0</v>
      </c>
      <c r="CV3664" s="81">
        <f>+AE3664-AL3664-AT3664</f>
        <v>900</v>
      </c>
    </row>
    <row r="3665" spans="1:100" s="70" customFormat="1">
      <c r="A3665" s="70" t="s">
        <v>1009</v>
      </c>
      <c r="B3665" s="71">
        <v>30</v>
      </c>
      <c r="C3665" s="72" t="s">
        <v>402</v>
      </c>
      <c r="D3665" s="72" t="s">
        <v>403</v>
      </c>
      <c r="E3665" s="71"/>
      <c r="F3665" s="71"/>
      <c r="G3665" s="71" t="s">
        <v>257</v>
      </c>
      <c r="H3665" s="71">
        <v>10</v>
      </c>
      <c r="I3665" s="73">
        <v>132.47999999999999</v>
      </c>
      <c r="J3665" s="73">
        <v>75131</v>
      </c>
      <c r="K3665" s="72">
        <v>0</v>
      </c>
      <c r="L3665" s="72" t="s">
        <v>405</v>
      </c>
      <c r="M3665" s="92" t="s">
        <v>14</v>
      </c>
      <c r="N3665" s="88">
        <v>19961020</v>
      </c>
      <c r="O3665" s="70" t="s">
        <v>1010</v>
      </c>
      <c r="Q3665" s="89"/>
      <c r="S3665" s="70" t="s">
        <v>465</v>
      </c>
      <c r="T3665" s="88" t="s">
        <v>257</v>
      </c>
      <c r="U3665" s="88">
        <v>10</v>
      </c>
      <c r="V3665" s="87">
        <v>132.47999999999999</v>
      </c>
      <c r="W3665" s="147" t="s">
        <v>1017</v>
      </c>
      <c r="X3665" s="78">
        <v>45887</v>
      </c>
      <c r="Y3665" s="78">
        <v>45887</v>
      </c>
      <c r="Z3665" s="69" t="s">
        <v>1080</v>
      </c>
      <c r="AA3665" s="319">
        <v>48500</v>
      </c>
      <c r="AB3665" s="70">
        <v>48</v>
      </c>
      <c r="AC3665" s="70">
        <v>15</v>
      </c>
      <c r="AD3665" s="78">
        <v>46392</v>
      </c>
      <c r="AE3665" s="115">
        <v>900</v>
      </c>
      <c r="AF3665" s="115"/>
      <c r="AL3665" s="76"/>
      <c r="AM3665" s="76"/>
      <c r="AN3665" s="76"/>
      <c r="AO3665" s="76"/>
      <c r="AP3665" s="76"/>
      <c r="AQ3665" s="76"/>
      <c r="AR3665" s="76"/>
      <c r="AS3665" s="76"/>
      <c r="AT3665" s="76"/>
      <c r="AU3665" s="76"/>
      <c r="AV3665" s="76"/>
      <c r="BA3665" s="76"/>
      <c r="BB3665" s="76"/>
      <c r="CS3665" s="58">
        <f>+AL3665+AT3665</f>
        <v>0</v>
      </c>
      <c r="CT3665" s="76">
        <f>+BA3665+BG3665+BM3665+BS3665+BY3665+CE3665+CK3665+CQ3665</f>
        <v>0</v>
      </c>
      <c r="CU3665" s="76">
        <f>+CS3665-CT3665</f>
        <v>0</v>
      </c>
      <c r="CV3665" s="81">
        <f>+AE3665-AL3665-AT3665</f>
        <v>900</v>
      </c>
    </row>
    <row r="3666" spans="1:100" s="70" customFormat="1">
      <c r="A3666" s="70" t="s">
        <v>1009</v>
      </c>
      <c r="B3666" s="71">
        <v>30</v>
      </c>
      <c r="C3666" s="72" t="s">
        <v>402</v>
      </c>
      <c r="D3666" s="72" t="s">
        <v>403</v>
      </c>
      <c r="E3666" s="71"/>
      <c r="F3666" s="71"/>
      <c r="G3666" s="71" t="s">
        <v>257</v>
      </c>
      <c r="H3666" s="71">
        <v>10</v>
      </c>
      <c r="I3666" s="73">
        <v>132.47999999999999</v>
      </c>
      <c r="J3666" s="73">
        <v>75131</v>
      </c>
      <c r="K3666" s="72">
        <v>0</v>
      </c>
      <c r="L3666" s="72" t="s">
        <v>405</v>
      </c>
      <c r="M3666" s="92" t="s">
        <v>14</v>
      </c>
      <c r="N3666" s="88">
        <v>19961020</v>
      </c>
      <c r="O3666" s="70" t="s">
        <v>1010</v>
      </c>
      <c r="Q3666" s="89"/>
      <c r="S3666" s="70" t="s">
        <v>465</v>
      </c>
      <c r="T3666" s="88" t="s">
        <v>257</v>
      </c>
      <c r="U3666" s="88">
        <v>10</v>
      </c>
      <c r="V3666" s="87">
        <v>132.47999999999999</v>
      </c>
      <c r="W3666" s="147" t="s">
        <v>1017</v>
      </c>
      <c r="X3666" s="78">
        <v>45887</v>
      </c>
      <c r="Y3666" s="78">
        <v>45887</v>
      </c>
      <c r="Z3666" s="69" t="s">
        <v>1080</v>
      </c>
      <c r="AA3666" s="319">
        <v>48500</v>
      </c>
      <c r="AB3666" s="70">
        <v>48</v>
      </c>
      <c r="AC3666" s="70">
        <v>16</v>
      </c>
      <c r="AD3666" s="78">
        <v>46423</v>
      </c>
      <c r="AE3666" s="115">
        <v>900</v>
      </c>
      <c r="AF3666" s="115"/>
      <c r="AL3666" s="76"/>
      <c r="AM3666" s="76"/>
      <c r="AN3666" s="76"/>
      <c r="AO3666" s="76"/>
      <c r="AP3666" s="76"/>
      <c r="AQ3666" s="76"/>
      <c r="AR3666" s="76"/>
      <c r="AS3666" s="76"/>
      <c r="AT3666" s="76"/>
      <c r="AU3666" s="76"/>
      <c r="AV3666" s="76"/>
      <c r="BA3666" s="76"/>
      <c r="BB3666" s="76"/>
      <c r="CS3666" s="58">
        <f>+AL3666+AT3666</f>
        <v>0</v>
      </c>
      <c r="CT3666" s="76">
        <f>+BA3666+BG3666+BM3666+BS3666+BY3666+CE3666+CK3666+CQ3666</f>
        <v>0</v>
      </c>
      <c r="CU3666" s="76">
        <f>+CS3666-CT3666</f>
        <v>0</v>
      </c>
      <c r="CV3666" s="81">
        <f>+AE3666-AL3666-AT3666</f>
        <v>900</v>
      </c>
    </row>
    <row r="3667" spans="1:100" s="70" customFormat="1">
      <c r="A3667" s="70" t="s">
        <v>1009</v>
      </c>
      <c r="B3667" s="71">
        <v>30</v>
      </c>
      <c r="C3667" s="72" t="s">
        <v>402</v>
      </c>
      <c r="D3667" s="72" t="s">
        <v>403</v>
      </c>
      <c r="E3667" s="71"/>
      <c r="F3667" s="71"/>
      <c r="G3667" s="71" t="s">
        <v>257</v>
      </c>
      <c r="H3667" s="71">
        <v>10</v>
      </c>
      <c r="I3667" s="73">
        <v>132.47999999999999</v>
      </c>
      <c r="J3667" s="73">
        <v>75131</v>
      </c>
      <c r="K3667" s="72">
        <v>0</v>
      </c>
      <c r="L3667" s="72" t="s">
        <v>405</v>
      </c>
      <c r="M3667" s="92" t="s">
        <v>14</v>
      </c>
      <c r="N3667" s="88">
        <v>19961020</v>
      </c>
      <c r="O3667" s="70" t="s">
        <v>1010</v>
      </c>
      <c r="Q3667" s="89"/>
      <c r="S3667" s="70" t="s">
        <v>465</v>
      </c>
      <c r="T3667" s="88" t="s">
        <v>257</v>
      </c>
      <c r="U3667" s="88">
        <v>10</v>
      </c>
      <c r="V3667" s="87">
        <v>132.47999999999999</v>
      </c>
      <c r="W3667" s="147" t="s">
        <v>1017</v>
      </c>
      <c r="X3667" s="78">
        <v>45887</v>
      </c>
      <c r="Y3667" s="78">
        <v>45887</v>
      </c>
      <c r="Z3667" s="69" t="s">
        <v>1080</v>
      </c>
      <c r="AA3667" s="319">
        <v>48500</v>
      </c>
      <c r="AB3667" s="70">
        <v>48</v>
      </c>
      <c r="AC3667" s="70">
        <v>17</v>
      </c>
      <c r="AD3667" s="78">
        <v>46451</v>
      </c>
      <c r="AE3667" s="115">
        <v>900</v>
      </c>
      <c r="AF3667" s="115"/>
      <c r="AL3667" s="76"/>
      <c r="AM3667" s="76"/>
      <c r="AN3667" s="76"/>
      <c r="AO3667" s="76"/>
      <c r="AP3667" s="76"/>
      <c r="AQ3667" s="76"/>
      <c r="AR3667" s="76"/>
      <c r="AS3667" s="76"/>
      <c r="AT3667" s="76"/>
      <c r="AU3667" s="76"/>
      <c r="AV3667" s="76"/>
      <c r="BA3667" s="76"/>
      <c r="BB3667" s="76"/>
      <c r="CS3667" s="58">
        <f>+AL3667+AT3667</f>
        <v>0</v>
      </c>
      <c r="CT3667" s="76">
        <f>+BA3667+BG3667+BM3667+BS3667+BY3667+CE3667+CK3667+CQ3667</f>
        <v>0</v>
      </c>
      <c r="CU3667" s="76">
        <f>+CS3667-CT3667</f>
        <v>0</v>
      </c>
      <c r="CV3667" s="81">
        <f>+AE3667-AL3667-AT3667</f>
        <v>900</v>
      </c>
    </row>
    <row r="3668" spans="1:100" s="70" customFormat="1">
      <c r="A3668" s="70" t="s">
        <v>1009</v>
      </c>
      <c r="B3668" s="71">
        <v>30</v>
      </c>
      <c r="C3668" s="72" t="s">
        <v>402</v>
      </c>
      <c r="D3668" s="72" t="s">
        <v>403</v>
      </c>
      <c r="E3668" s="71"/>
      <c r="F3668" s="71"/>
      <c r="G3668" s="71" t="s">
        <v>257</v>
      </c>
      <c r="H3668" s="71">
        <v>10</v>
      </c>
      <c r="I3668" s="73">
        <v>132.47999999999999</v>
      </c>
      <c r="J3668" s="73">
        <v>75131</v>
      </c>
      <c r="K3668" s="72">
        <v>0</v>
      </c>
      <c r="L3668" s="72" t="s">
        <v>405</v>
      </c>
      <c r="M3668" s="92" t="s">
        <v>14</v>
      </c>
      <c r="N3668" s="88">
        <v>19961020</v>
      </c>
      <c r="O3668" s="70" t="s">
        <v>1010</v>
      </c>
      <c r="Q3668" s="89"/>
      <c r="S3668" s="70" t="s">
        <v>465</v>
      </c>
      <c r="T3668" s="88" t="s">
        <v>257</v>
      </c>
      <c r="U3668" s="88">
        <v>10</v>
      </c>
      <c r="V3668" s="87">
        <v>132.47999999999999</v>
      </c>
      <c r="W3668" s="147" t="s">
        <v>1017</v>
      </c>
      <c r="X3668" s="78">
        <v>45887</v>
      </c>
      <c r="Y3668" s="78">
        <v>45887</v>
      </c>
      <c r="Z3668" s="69" t="s">
        <v>1080</v>
      </c>
      <c r="AA3668" s="319">
        <v>48500</v>
      </c>
      <c r="AB3668" s="70">
        <v>48</v>
      </c>
      <c r="AC3668" s="70">
        <v>18</v>
      </c>
      <c r="AD3668" s="78">
        <v>46482</v>
      </c>
      <c r="AE3668" s="115">
        <v>900</v>
      </c>
      <c r="AF3668" s="115"/>
      <c r="AL3668" s="76"/>
      <c r="AM3668" s="76"/>
      <c r="AN3668" s="76"/>
      <c r="AO3668" s="76"/>
      <c r="AP3668" s="76"/>
      <c r="AQ3668" s="76"/>
      <c r="AR3668" s="76"/>
      <c r="AS3668" s="76"/>
      <c r="AT3668" s="76"/>
      <c r="AU3668" s="76"/>
      <c r="AV3668" s="76"/>
      <c r="BA3668" s="76"/>
      <c r="BB3668" s="76"/>
      <c r="CS3668" s="58">
        <f>+AL3668+AT3668</f>
        <v>0</v>
      </c>
      <c r="CT3668" s="76">
        <f>+BA3668+BG3668+BM3668+BS3668+BY3668+CE3668+CK3668+CQ3668</f>
        <v>0</v>
      </c>
      <c r="CU3668" s="76">
        <f>+CS3668-CT3668</f>
        <v>0</v>
      </c>
      <c r="CV3668" s="81">
        <f>+AE3668-AL3668-AT3668</f>
        <v>900</v>
      </c>
    </row>
    <row r="3669" spans="1:100" s="70" customFormat="1">
      <c r="A3669" s="70" t="s">
        <v>1009</v>
      </c>
      <c r="B3669" s="71">
        <v>30</v>
      </c>
      <c r="C3669" s="72" t="s">
        <v>402</v>
      </c>
      <c r="D3669" s="72" t="s">
        <v>403</v>
      </c>
      <c r="E3669" s="71"/>
      <c r="F3669" s="71"/>
      <c r="G3669" s="71" t="s">
        <v>257</v>
      </c>
      <c r="H3669" s="71">
        <v>10</v>
      </c>
      <c r="I3669" s="73">
        <v>132.47999999999999</v>
      </c>
      <c r="J3669" s="73">
        <v>75131</v>
      </c>
      <c r="K3669" s="72">
        <v>0</v>
      </c>
      <c r="L3669" s="72" t="s">
        <v>405</v>
      </c>
      <c r="M3669" s="92" t="s">
        <v>14</v>
      </c>
      <c r="N3669" s="88">
        <v>19961020</v>
      </c>
      <c r="O3669" s="70" t="s">
        <v>1010</v>
      </c>
      <c r="Q3669" s="89"/>
      <c r="S3669" s="70" t="s">
        <v>465</v>
      </c>
      <c r="T3669" s="88" t="s">
        <v>257</v>
      </c>
      <c r="U3669" s="88">
        <v>10</v>
      </c>
      <c r="V3669" s="87">
        <v>132.47999999999999</v>
      </c>
      <c r="W3669" s="147" t="s">
        <v>1017</v>
      </c>
      <c r="X3669" s="78">
        <v>45887</v>
      </c>
      <c r="Y3669" s="78">
        <v>45887</v>
      </c>
      <c r="Z3669" s="69" t="s">
        <v>1080</v>
      </c>
      <c r="AA3669" s="319">
        <v>48500</v>
      </c>
      <c r="AB3669" s="70">
        <v>48</v>
      </c>
      <c r="AC3669" s="70">
        <v>19</v>
      </c>
      <c r="AD3669" s="78">
        <v>46512</v>
      </c>
      <c r="AE3669" s="115">
        <v>900</v>
      </c>
      <c r="AF3669" s="115"/>
      <c r="AL3669" s="76"/>
      <c r="AM3669" s="76"/>
      <c r="AN3669" s="76"/>
      <c r="AO3669" s="76"/>
      <c r="AP3669" s="76"/>
      <c r="AQ3669" s="76"/>
      <c r="AR3669" s="76"/>
      <c r="AS3669" s="76"/>
      <c r="AT3669" s="76"/>
      <c r="AU3669" s="76"/>
      <c r="AV3669" s="76"/>
      <c r="BA3669" s="76"/>
      <c r="BB3669" s="76"/>
      <c r="CS3669" s="58">
        <f>+AL3669+AT3669</f>
        <v>0</v>
      </c>
      <c r="CT3669" s="76">
        <f>+BA3669+BG3669+BM3669+BS3669+BY3669+CE3669+CK3669+CQ3669</f>
        <v>0</v>
      </c>
      <c r="CU3669" s="76">
        <f>+CS3669-CT3669</f>
        <v>0</v>
      </c>
      <c r="CV3669" s="81">
        <f>+AE3669-AL3669-AT3669</f>
        <v>900</v>
      </c>
    </row>
    <row r="3670" spans="1:100" s="70" customFormat="1">
      <c r="A3670" s="70" t="s">
        <v>1009</v>
      </c>
      <c r="B3670" s="71">
        <v>30</v>
      </c>
      <c r="C3670" s="72" t="s">
        <v>402</v>
      </c>
      <c r="D3670" s="72" t="s">
        <v>403</v>
      </c>
      <c r="E3670" s="71"/>
      <c r="F3670" s="71"/>
      <c r="G3670" s="71" t="s">
        <v>257</v>
      </c>
      <c r="H3670" s="71">
        <v>10</v>
      </c>
      <c r="I3670" s="73">
        <v>132.47999999999999</v>
      </c>
      <c r="J3670" s="73">
        <v>75131</v>
      </c>
      <c r="K3670" s="72">
        <v>0</v>
      </c>
      <c r="L3670" s="72" t="s">
        <v>405</v>
      </c>
      <c r="M3670" s="92" t="s">
        <v>14</v>
      </c>
      <c r="N3670" s="88">
        <v>19961020</v>
      </c>
      <c r="O3670" s="70" t="s">
        <v>1010</v>
      </c>
      <c r="Q3670" s="89"/>
      <c r="S3670" s="70" t="s">
        <v>465</v>
      </c>
      <c r="T3670" s="88" t="s">
        <v>257</v>
      </c>
      <c r="U3670" s="88">
        <v>10</v>
      </c>
      <c r="V3670" s="87">
        <v>132.47999999999999</v>
      </c>
      <c r="W3670" s="147" t="s">
        <v>1017</v>
      </c>
      <c r="X3670" s="78">
        <v>45887</v>
      </c>
      <c r="Y3670" s="78">
        <v>45887</v>
      </c>
      <c r="Z3670" s="69" t="s">
        <v>1080</v>
      </c>
      <c r="AA3670" s="319">
        <v>48500</v>
      </c>
      <c r="AB3670" s="70">
        <v>48</v>
      </c>
      <c r="AC3670" s="70">
        <v>20</v>
      </c>
      <c r="AD3670" s="78">
        <v>46543</v>
      </c>
      <c r="AE3670" s="115">
        <v>900</v>
      </c>
      <c r="AF3670" s="115"/>
      <c r="AL3670" s="76"/>
      <c r="AM3670" s="76"/>
      <c r="AN3670" s="76"/>
      <c r="AO3670" s="76"/>
      <c r="AP3670" s="76"/>
      <c r="AQ3670" s="76"/>
      <c r="AR3670" s="76"/>
      <c r="AS3670" s="76"/>
      <c r="AT3670" s="76"/>
      <c r="AU3670" s="76"/>
      <c r="AV3670" s="76"/>
      <c r="BA3670" s="76"/>
      <c r="BB3670" s="76"/>
      <c r="CS3670" s="58">
        <f>+AL3670+AT3670</f>
        <v>0</v>
      </c>
      <c r="CT3670" s="76">
        <f>+BA3670+BG3670+BM3670+BS3670+BY3670+CE3670+CK3670+CQ3670</f>
        <v>0</v>
      </c>
      <c r="CU3670" s="76">
        <f>+CS3670-CT3670</f>
        <v>0</v>
      </c>
      <c r="CV3670" s="81">
        <f>+AE3670-AL3670-AT3670</f>
        <v>900</v>
      </c>
    </row>
    <row r="3671" spans="1:100" s="70" customFormat="1">
      <c r="A3671" s="70" t="s">
        <v>1009</v>
      </c>
      <c r="B3671" s="71">
        <v>30</v>
      </c>
      <c r="C3671" s="72" t="s">
        <v>402</v>
      </c>
      <c r="D3671" s="72" t="s">
        <v>403</v>
      </c>
      <c r="E3671" s="71"/>
      <c r="F3671" s="71"/>
      <c r="G3671" s="71" t="s">
        <v>257</v>
      </c>
      <c r="H3671" s="71">
        <v>10</v>
      </c>
      <c r="I3671" s="73">
        <v>132.47999999999999</v>
      </c>
      <c r="J3671" s="73">
        <v>75131</v>
      </c>
      <c r="K3671" s="72">
        <v>0</v>
      </c>
      <c r="L3671" s="72" t="s">
        <v>405</v>
      </c>
      <c r="M3671" s="92" t="s">
        <v>14</v>
      </c>
      <c r="N3671" s="88">
        <v>19961020</v>
      </c>
      <c r="O3671" s="70" t="s">
        <v>1010</v>
      </c>
      <c r="Q3671" s="89"/>
      <c r="S3671" s="70" t="s">
        <v>465</v>
      </c>
      <c r="T3671" s="88" t="s">
        <v>257</v>
      </c>
      <c r="U3671" s="88">
        <v>10</v>
      </c>
      <c r="V3671" s="87">
        <v>132.47999999999999</v>
      </c>
      <c r="W3671" s="147" t="s">
        <v>1017</v>
      </c>
      <c r="X3671" s="78">
        <v>45887</v>
      </c>
      <c r="Y3671" s="78">
        <v>45887</v>
      </c>
      <c r="Z3671" s="69" t="s">
        <v>1080</v>
      </c>
      <c r="AA3671" s="319">
        <v>48500</v>
      </c>
      <c r="AB3671" s="70">
        <v>48</v>
      </c>
      <c r="AC3671" s="70">
        <v>21</v>
      </c>
      <c r="AD3671" s="78">
        <v>46573</v>
      </c>
      <c r="AE3671" s="115">
        <v>900</v>
      </c>
      <c r="AF3671" s="115"/>
      <c r="AL3671" s="76"/>
      <c r="AM3671" s="76"/>
      <c r="AN3671" s="76"/>
      <c r="AO3671" s="76"/>
      <c r="AP3671" s="76"/>
      <c r="AQ3671" s="76"/>
      <c r="AR3671" s="76"/>
      <c r="AS3671" s="76"/>
      <c r="AT3671" s="76"/>
      <c r="AU3671" s="76"/>
      <c r="AV3671" s="76"/>
      <c r="BA3671" s="76"/>
      <c r="BB3671" s="76"/>
      <c r="CS3671" s="58">
        <f>+AL3671+AT3671</f>
        <v>0</v>
      </c>
      <c r="CT3671" s="76">
        <f>+BA3671+BG3671+BM3671+BS3671+BY3671+CE3671+CK3671+CQ3671</f>
        <v>0</v>
      </c>
      <c r="CU3671" s="76">
        <f>+CS3671-CT3671</f>
        <v>0</v>
      </c>
      <c r="CV3671" s="81">
        <f>+AE3671-AL3671-AT3671</f>
        <v>900</v>
      </c>
    </row>
    <row r="3672" spans="1:100" s="70" customFormat="1">
      <c r="A3672" s="70" t="s">
        <v>1009</v>
      </c>
      <c r="B3672" s="71">
        <v>30</v>
      </c>
      <c r="C3672" s="72" t="s">
        <v>402</v>
      </c>
      <c r="D3672" s="72" t="s">
        <v>403</v>
      </c>
      <c r="E3672" s="71"/>
      <c r="F3672" s="71"/>
      <c r="G3672" s="71" t="s">
        <v>257</v>
      </c>
      <c r="H3672" s="71">
        <v>10</v>
      </c>
      <c r="I3672" s="73">
        <v>132.47999999999999</v>
      </c>
      <c r="J3672" s="73">
        <v>75131</v>
      </c>
      <c r="K3672" s="72">
        <v>0</v>
      </c>
      <c r="L3672" s="72" t="s">
        <v>405</v>
      </c>
      <c r="M3672" s="92" t="s">
        <v>14</v>
      </c>
      <c r="N3672" s="88">
        <v>19961020</v>
      </c>
      <c r="O3672" s="70" t="s">
        <v>1010</v>
      </c>
      <c r="Q3672" s="89"/>
      <c r="S3672" s="70" t="s">
        <v>465</v>
      </c>
      <c r="T3672" s="88" t="s">
        <v>257</v>
      </c>
      <c r="U3672" s="88">
        <v>10</v>
      </c>
      <c r="V3672" s="87">
        <v>132.47999999999999</v>
      </c>
      <c r="W3672" s="147" t="s">
        <v>1017</v>
      </c>
      <c r="X3672" s="78">
        <v>45887</v>
      </c>
      <c r="Y3672" s="78">
        <v>45887</v>
      </c>
      <c r="Z3672" s="69" t="s">
        <v>1080</v>
      </c>
      <c r="AA3672" s="319">
        <v>48500</v>
      </c>
      <c r="AB3672" s="70">
        <v>48</v>
      </c>
      <c r="AC3672" s="70">
        <v>22</v>
      </c>
      <c r="AD3672" s="78">
        <v>46604</v>
      </c>
      <c r="AE3672" s="115">
        <v>900</v>
      </c>
      <c r="AF3672" s="115"/>
      <c r="AL3672" s="76"/>
      <c r="AM3672" s="76"/>
      <c r="AN3672" s="76"/>
      <c r="AO3672" s="76"/>
      <c r="AP3672" s="76"/>
      <c r="AQ3672" s="76"/>
      <c r="AR3672" s="76"/>
      <c r="AS3672" s="76"/>
      <c r="AT3672" s="76"/>
      <c r="AU3672" s="76"/>
      <c r="AV3672" s="76"/>
      <c r="BA3672" s="76"/>
      <c r="BB3672" s="76"/>
      <c r="CS3672" s="58">
        <f>+AL3672+AT3672</f>
        <v>0</v>
      </c>
      <c r="CT3672" s="76">
        <f>+BA3672+BG3672+BM3672+BS3672+BY3672+CE3672+CK3672+CQ3672</f>
        <v>0</v>
      </c>
      <c r="CU3672" s="76">
        <f>+CS3672-CT3672</f>
        <v>0</v>
      </c>
      <c r="CV3672" s="81">
        <f>+AE3672-AL3672-AT3672</f>
        <v>900</v>
      </c>
    </row>
    <row r="3673" spans="1:100" s="70" customFormat="1">
      <c r="A3673" s="70" t="s">
        <v>1009</v>
      </c>
      <c r="B3673" s="71">
        <v>30</v>
      </c>
      <c r="C3673" s="72" t="s">
        <v>402</v>
      </c>
      <c r="D3673" s="72" t="s">
        <v>403</v>
      </c>
      <c r="E3673" s="71"/>
      <c r="F3673" s="71"/>
      <c r="G3673" s="71" t="s">
        <v>257</v>
      </c>
      <c r="H3673" s="71">
        <v>10</v>
      </c>
      <c r="I3673" s="73">
        <v>132.47999999999999</v>
      </c>
      <c r="J3673" s="73">
        <v>75131</v>
      </c>
      <c r="K3673" s="72">
        <v>0</v>
      </c>
      <c r="L3673" s="72" t="s">
        <v>405</v>
      </c>
      <c r="M3673" s="92" t="s">
        <v>14</v>
      </c>
      <c r="N3673" s="88">
        <v>19961020</v>
      </c>
      <c r="O3673" s="70" t="s">
        <v>1010</v>
      </c>
      <c r="Q3673" s="89"/>
      <c r="S3673" s="70" t="s">
        <v>465</v>
      </c>
      <c r="T3673" s="88" t="s">
        <v>257</v>
      </c>
      <c r="U3673" s="88">
        <v>10</v>
      </c>
      <c r="V3673" s="87">
        <v>132.47999999999999</v>
      </c>
      <c r="W3673" s="147" t="s">
        <v>1017</v>
      </c>
      <c r="X3673" s="78">
        <v>45887</v>
      </c>
      <c r="Y3673" s="78">
        <v>45887</v>
      </c>
      <c r="Z3673" s="69" t="s">
        <v>1080</v>
      </c>
      <c r="AA3673" s="319">
        <v>48500</v>
      </c>
      <c r="AB3673" s="70">
        <v>48</v>
      </c>
      <c r="AC3673" s="70">
        <v>23</v>
      </c>
      <c r="AD3673" s="78">
        <v>46635</v>
      </c>
      <c r="AE3673" s="115">
        <v>900</v>
      </c>
      <c r="AF3673" s="115"/>
      <c r="AL3673" s="76"/>
      <c r="AM3673" s="76"/>
      <c r="AN3673" s="76"/>
      <c r="AO3673" s="76"/>
      <c r="AP3673" s="76"/>
      <c r="AQ3673" s="76"/>
      <c r="AR3673" s="76"/>
      <c r="AS3673" s="76"/>
      <c r="AT3673" s="76"/>
      <c r="AU3673" s="76"/>
      <c r="AV3673" s="76"/>
      <c r="BA3673" s="76"/>
      <c r="BB3673" s="76"/>
      <c r="CS3673" s="58">
        <f>+AL3673+AT3673</f>
        <v>0</v>
      </c>
      <c r="CT3673" s="76">
        <f>+BA3673+BG3673+BM3673+BS3673+BY3673+CE3673+CK3673+CQ3673</f>
        <v>0</v>
      </c>
      <c r="CU3673" s="76">
        <f>+CS3673-CT3673</f>
        <v>0</v>
      </c>
      <c r="CV3673" s="81">
        <f>+AE3673-AL3673-AT3673</f>
        <v>900</v>
      </c>
    </row>
    <row r="3674" spans="1:100" s="70" customFormat="1">
      <c r="A3674" s="70" t="s">
        <v>1009</v>
      </c>
      <c r="B3674" s="71">
        <v>30</v>
      </c>
      <c r="C3674" s="72" t="s">
        <v>402</v>
      </c>
      <c r="D3674" s="72" t="s">
        <v>403</v>
      </c>
      <c r="E3674" s="71"/>
      <c r="F3674" s="71"/>
      <c r="G3674" s="71" t="s">
        <v>257</v>
      </c>
      <c r="H3674" s="71">
        <v>10</v>
      </c>
      <c r="I3674" s="73">
        <v>132.47999999999999</v>
      </c>
      <c r="J3674" s="73">
        <v>75131</v>
      </c>
      <c r="K3674" s="72">
        <v>0</v>
      </c>
      <c r="L3674" s="72" t="s">
        <v>405</v>
      </c>
      <c r="M3674" s="92" t="s">
        <v>14</v>
      </c>
      <c r="N3674" s="88">
        <v>19961020</v>
      </c>
      <c r="O3674" s="70" t="s">
        <v>1010</v>
      </c>
      <c r="Q3674" s="89"/>
      <c r="S3674" s="70" t="s">
        <v>465</v>
      </c>
      <c r="T3674" s="88" t="s">
        <v>257</v>
      </c>
      <c r="U3674" s="88">
        <v>10</v>
      </c>
      <c r="V3674" s="87">
        <v>132.47999999999999</v>
      </c>
      <c r="W3674" s="147" t="s">
        <v>1017</v>
      </c>
      <c r="X3674" s="78">
        <v>45887</v>
      </c>
      <c r="Y3674" s="78">
        <v>45887</v>
      </c>
      <c r="Z3674" s="69" t="s">
        <v>1080</v>
      </c>
      <c r="AA3674" s="319">
        <v>48500</v>
      </c>
      <c r="AB3674" s="70">
        <v>48</v>
      </c>
      <c r="AC3674" s="70">
        <v>24</v>
      </c>
      <c r="AD3674" s="78">
        <v>46665</v>
      </c>
      <c r="AE3674" s="115">
        <v>900</v>
      </c>
      <c r="AF3674" s="115"/>
      <c r="AL3674" s="76"/>
      <c r="AM3674" s="76"/>
      <c r="AN3674" s="76"/>
      <c r="AO3674" s="76"/>
      <c r="AP3674" s="76"/>
      <c r="AQ3674" s="76"/>
      <c r="AR3674" s="76"/>
      <c r="AS3674" s="76"/>
      <c r="AT3674" s="76"/>
      <c r="AU3674" s="76"/>
      <c r="AV3674" s="76"/>
      <c r="BA3674" s="76"/>
      <c r="BB3674" s="76"/>
      <c r="CS3674" s="58">
        <f>+AL3674+AT3674</f>
        <v>0</v>
      </c>
      <c r="CT3674" s="76">
        <f>+BA3674+BG3674+BM3674+BS3674+BY3674+CE3674+CK3674+CQ3674</f>
        <v>0</v>
      </c>
      <c r="CU3674" s="76">
        <f>+CS3674-CT3674</f>
        <v>0</v>
      </c>
      <c r="CV3674" s="81">
        <f>+AE3674-AL3674-AT3674</f>
        <v>900</v>
      </c>
    </row>
    <row r="3675" spans="1:100" s="70" customFormat="1">
      <c r="A3675" s="70" t="s">
        <v>1009</v>
      </c>
      <c r="B3675" s="71">
        <v>30</v>
      </c>
      <c r="C3675" s="72" t="s">
        <v>402</v>
      </c>
      <c r="D3675" s="72" t="s">
        <v>403</v>
      </c>
      <c r="E3675" s="71"/>
      <c r="F3675" s="71"/>
      <c r="G3675" s="71" t="s">
        <v>257</v>
      </c>
      <c r="H3675" s="71">
        <v>10</v>
      </c>
      <c r="I3675" s="73">
        <v>132.47999999999999</v>
      </c>
      <c r="J3675" s="73">
        <v>75131</v>
      </c>
      <c r="K3675" s="72">
        <v>0</v>
      </c>
      <c r="L3675" s="72" t="s">
        <v>405</v>
      </c>
      <c r="M3675" s="92" t="s">
        <v>14</v>
      </c>
      <c r="N3675" s="88">
        <v>19961020</v>
      </c>
      <c r="O3675" s="70" t="s">
        <v>1010</v>
      </c>
      <c r="Q3675" s="89"/>
      <c r="S3675" s="70" t="s">
        <v>465</v>
      </c>
      <c r="T3675" s="88" t="s">
        <v>257</v>
      </c>
      <c r="U3675" s="88">
        <v>10</v>
      </c>
      <c r="V3675" s="87">
        <v>132.47999999999999</v>
      </c>
      <c r="W3675" s="147" t="s">
        <v>1017</v>
      </c>
      <c r="X3675" s="78">
        <v>45887</v>
      </c>
      <c r="Y3675" s="78">
        <v>45887</v>
      </c>
      <c r="Z3675" s="69" t="s">
        <v>1080</v>
      </c>
      <c r="AA3675" s="319">
        <v>48500</v>
      </c>
      <c r="AB3675" s="70">
        <v>48</v>
      </c>
      <c r="AC3675" s="70">
        <v>25</v>
      </c>
      <c r="AD3675" s="78">
        <v>46696</v>
      </c>
      <c r="AE3675" s="115">
        <v>900</v>
      </c>
      <c r="AF3675" s="115"/>
      <c r="AL3675" s="76"/>
      <c r="AM3675" s="76"/>
      <c r="AN3675" s="76"/>
      <c r="AO3675" s="76"/>
      <c r="AP3675" s="76"/>
      <c r="AQ3675" s="76"/>
      <c r="AR3675" s="76"/>
      <c r="AS3675" s="76"/>
      <c r="AT3675" s="76"/>
      <c r="AU3675" s="76"/>
      <c r="AV3675" s="76"/>
      <c r="BA3675" s="76"/>
      <c r="BB3675" s="76"/>
      <c r="CS3675" s="58">
        <f>+AL3675+AT3675</f>
        <v>0</v>
      </c>
      <c r="CT3675" s="76">
        <f>+BA3675+BG3675+BM3675+BS3675+BY3675+CE3675+CK3675+CQ3675</f>
        <v>0</v>
      </c>
      <c r="CU3675" s="76">
        <f>+CS3675-CT3675</f>
        <v>0</v>
      </c>
      <c r="CV3675" s="81">
        <f>+AE3675-AL3675-AT3675</f>
        <v>900</v>
      </c>
    </row>
    <row r="3676" spans="1:100" s="70" customFormat="1">
      <c r="A3676" s="70" t="s">
        <v>1009</v>
      </c>
      <c r="B3676" s="71">
        <v>30</v>
      </c>
      <c r="C3676" s="72" t="s">
        <v>402</v>
      </c>
      <c r="D3676" s="72" t="s">
        <v>403</v>
      </c>
      <c r="E3676" s="71"/>
      <c r="F3676" s="71"/>
      <c r="G3676" s="71" t="s">
        <v>257</v>
      </c>
      <c r="H3676" s="71">
        <v>10</v>
      </c>
      <c r="I3676" s="73">
        <v>132.47999999999999</v>
      </c>
      <c r="J3676" s="73">
        <v>75131</v>
      </c>
      <c r="K3676" s="72">
        <v>0</v>
      </c>
      <c r="L3676" s="72" t="s">
        <v>405</v>
      </c>
      <c r="M3676" s="92" t="s">
        <v>14</v>
      </c>
      <c r="N3676" s="88">
        <v>19961020</v>
      </c>
      <c r="O3676" s="70" t="s">
        <v>1010</v>
      </c>
      <c r="Q3676" s="89"/>
      <c r="S3676" s="70" t="s">
        <v>465</v>
      </c>
      <c r="T3676" s="88" t="s">
        <v>257</v>
      </c>
      <c r="U3676" s="88">
        <v>10</v>
      </c>
      <c r="V3676" s="87">
        <v>132.47999999999999</v>
      </c>
      <c r="W3676" s="147" t="s">
        <v>1017</v>
      </c>
      <c r="X3676" s="78">
        <v>45887</v>
      </c>
      <c r="Y3676" s="78">
        <v>45887</v>
      </c>
      <c r="Z3676" s="69" t="s">
        <v>1080</v>
      </c>
      <c r="AA3676" s="319">
        <v>48500</v>
      </c>
      <c r="AB3676" s="70">
        <v>48</v>
      </c>
      <c r="AC3676" s="70">
        <v>26</v>
      </c>
      <c r="AD3676" s="78">
        <v>46726</v>
      </c>
      <c r="AE3676" s="115">
        <v>900</v>
      </c>
      <c r="AF3676" s="115"/>
      <c r="AL3676" s="76"/>
      <c r="AM3676" s="76"/>
      <c r="AN3676" s="76"/>
      <c r="AO3676" s="76"/>
      <c r="AP3676" s="76"/>
      <c r="AQ3676" s="76"/>
      <c r="AR3676" s="76"/>
      <c r="AS3676" s="76"/>
      <c r="AT3676" s="76"/>
      <c r="AU3676" s="76"/>
      <c r="AV3676" s="76"/>
      <c r="BA3676" s="76"/>
      <c r="BB3676" s="76"/>
      <c r="CS3676" s="58">
        <f>+AL3676+AT3676</f>
        <v>0</v>
      </c>
      <c r="CT3676" s="76">
        <f>+BA3676+BG3676+BM3676+BS3676+BY3676+CE3676+CK3676+CQ3676</f>
        <v>0</v>
      </c>
      <c r="CU3676" s="76">
        <f>+CS3676-CT3676</f>
        <v>0</v>
      </c>
      <c r="CV3676" s="81">
        <f>+AE3676-AL3676-AT3676</f>
        <v>900</v>
      </c>
    </row>
    <row r="3677" spans="1:100" s="70" customFormat="1">
      <c r="A3677" s="70" t="s">
        <v>1009</v>
      </c>
      <c r="B3677" s="71">
        <v>30</v>
      </c>
      <c r="C3677" s="72" t="s">
        <v>402</v>
      </c>
      <c r="D3677" s="72" t="s">
        <v>403</v>
      </c>
      <c r="E3677" s="71"/>
      <c r="F3677" s="71"/>
      <c r="G3677" s="71" t="s">
        <v>257</v>
      </c>
      <c r="H3677" s="71">
        <v>10</v>
      </c>
      <c r="I3677" s="73">
        <v>132.47999999999999</v>
      </c>
      <c r="J3677" s="73">
        <v>75131</v>
      </c>
      <c r="K3677" s="72">
        <v>0</v>
      </c>
      <c r="L3677" s="72" t="s">
        <v>405</v>
      </c>
      <c r="M3677" s="92" t="s">
        <v>14</v>
      </c>
      <c r="N3677" s="88">
        <v>19961020</v>
      </c>
      <c r="O3677" s="70" t="s">
        <v>1010</v>
      </c>
      <c r="Q3677" s="89"/>
      <c r="S3677" s="70" t="s">
        <v>465</v>
      </c>
      <c r="T3677" s="88" t="s">
        <v>257</v>
      </c>
      <c r="U3677" s="88">
        <v>10</v>
      </c>
      <c r="V3677" s="87">
        <v>132.47999999999999</v>
      </c>
      <c r="W3677" s="147" t="s">
        <v>1017</v>
      </c>
      <c r="X3677" s="78">
        <v>45887</v>
      </c>
      <c r="Y3677" s="78">
        <v>45887</v>
      </c>
      <c r="Z3677" s="69" t="s">
        <v>1080</v>
      </c>
      <c r="AA3677" s="319">
        <v>48500</v>
      </c>
      <c r="AB3677" s="70">
        <v>48</v>
      </c>
      <c r="AC3677" s="70">
        <v>27</v>
      </c>
      <c r="AD3677" s="78">
        <v>46757</v>
      </c>
      <c r="AE3677" s="115">
        <v>900</v>
      </c>
      <c r="AF3677" s="115"/>
      <c r="AL3677" s="76"/>
      <c r="AM3677" s="76"/>
      <c r="AN3677" s="76"/>
      <c r="AO3677" s="76"/>
      <c r="AP3677" s="76"/>
      <c r="AQ3677" s="76"/>
      <c r="AR3677" s="76"/>
      <c r="AS3677" s="76"/>
      <c r="AT3677" s="76"/>
      <c r="AU3677" s="76"/>
      <c r="AV3677" s="76"/>
      <c r="BA3677" s="76"/>
      <c r="BB3677" s="76"/>
      <c r="CS3677" s="58">
        <f>+AL3677+AT3677</f>
        <v>0</v>
      </c>
      <c r="CT3677" s="76">
        <f>+BA3677+BG3677+BM3677+BS3677+BY3677+CE3677+CK3677+CQ3677</f>
        <v>0</v>
      </c>
      <c r="CU3677" s="76">
        <f>+CS3677-CT3677</f>
        <v>0</v>
      </c>
      <c r="CV3677" s="81">
        <f>+AE3677-AL3677-AT3677</f>
        <v>900</v>
      </c>
    </row>
    <row r="3678" spans="1:100" s="70" customFormat="1">
      <c r="A3678" s="70" t="s">
        <v>1009</v>
      </c>
      <c r="B3678" s="71">
        <v>30</v>
      </c>
      <c r="C3678" s="72" t="s">
        <v>402</v>
      </c>
      <c r="D3678" s="72" t="s">
        <v>403</v>
      </c>
      <c r="E3678" s="71"/>
      <c r="F3678" s="71"/>
      <c r="G3678" s="71" t="s">
        <v>257</v>
      </c>
      <c r="H3678" s="71">
        <v>10</v>
      </c>
      <c r="I3678" s="73">
        <v>132.47999999999999</v>
      </c>
      <c r="J3678" s="73">
        <v>75131</v>
      </c>
      <c r="K3678" s="72">
        <v>0</v>
      </c>
      <c r="L3678" s="72" t="s">
        <v>405</v>
      </c>
      <c r="M3678" s="92" t="s">
        <v>14</v>
      </c>
      <c r="N3678" s="88">
        <v>19961020</v>
      </c>
      <c r="O3678" s="70" t="s">
        <v>1010</v>
      </c>
      <c r="Q3678" s="89"/>
      <c r="S3678" s="70" t="s">
        <v>465</v>
      </c>
      <c r="T3678" s="88" t="s">
        <v>257</v>
      </c>
      <c r="U3678" s="88">
        <v>10</v>
      </c>
      <c r="V3678" s="87">
        <v>132.47999999999999</v>
      </c>
      <c r="W3678" s="147" t="s">
        <v>1017</v>
      </c>
      <c r="X3678" s="78">
        <v>45887</v>
      </c>
      <c r="Y3678" s="78">
        <v>45887</v>
      </c>
      <c r="Z3678" s="69" t="s">
        <v>1080</v>
      </c>
      <c r="AA3678" s="319">
        <v>48500</v>
      </c>
      <c r="AB3678" s="70">
        <v>48</v>
      </c>
      <c r="AC3678" s="70">
        <v>28</v>
      </c>
      <c r="AD3678" s="78">
        <v>46788</v>
      </c>
      <c r="AE3678" s="115">
        <v>900</v>
      </c>
      <c r="AF3678" s="115"/>
      <c r="AL3678" s="76"/>
      <c r="AM3678" s="76"/>
      <c r="AN3678" s="76"/>
      <c r="AO3678" s="76"/>
      <c r="AP3678" s="76"/>
      <c r="AQ3678" s="76"/>
      <c r="AR3678" s="76"/>
      <c r="AS3678" s="76"/>
      <c r="AT3678" s="76"/>
      <c r="AU3678" s="76"/>
      <c r="AV3678" s="76"/>
      <c r="BA3678" s="76"/>
      <c r="BB3678" s="76"/>
      <c r="CS3678" s="58">
        <f>+AL3678+AT3678</f>
        <v>0</v>
      </c>
      <c r="CT3678" s="76">
        <f>+BA3678+BG3678+BM3678+BS3678+BY3678+CE3678+CK3678+CQ3678</f>
        <v>0</v>
      </c>
      <c r="CU3678" s="76">
        <f>+CS3678-CT3678</f>
        <v>0</v>
      </c>
      <c r="CV3678" s="81">
        <f>+AE3678-AL3678-AT3678</f>
        <v>900</v>
      </c>
    </row>
    <row r="3679" spans="1:100" s="70" customFormat="1">
      <c r="A3679" s="70" t="s">
        <v>1009</v>
      </c>
      <c r="B3679" s="71">
        <v>30</v>
      </c>
      <c r="C3679" s="72" t="s">
        <v>402</v>
      </c>
      <c r="D3679" s="72" t="s">
        <v>403</v>
      </c>
      <c r="E3679" s="71"/>
      <c r="F3679" s="71"/>
      <c r="G3679" s="71" t="s">
        <v>257</v>
      </c>
      <c r="H3679" s="71">
        <v>10</v>
      </c>
      <c r="I3679" s="73">
        <v>132.47999999999999</v>
      </c>
      <c r="J3679" s="73">
        <v>75131</v>
      </c>
      <c r="K3679" s="72">
        <v>0</v>
      </c>
      <c r="L3679" s="72" t="s">
        <v>405</v>
      </c>
      <c r="M3679" s="92" t="s">
        <v>14</v>
      </c>
      <c r="N3679" s="88">
        <v>19961020</v>
      </c>
      <c r="O3679" s="70" t="s">
        <v>1010</v>
      </c>
      <c r="Q3679" s="89"/>
      <c r="S3679" s="70" t="s">
        <v>465</v>
      </c>
      <c r="T3679" s="88" t="s">
        <v>257</v>
      </c>
      <c r="U3679" s="88">
        <v>10</v>
      </c>
      <c r="V3679" s="87">
        <v>132.47999999999999</v>
      </c>
      <c r="W3679" s="147" t="s">
        <v>1017</v>
      </c>
      <c r="X3679" s="78">
        <v>45887</v>
      </c>
      <c r="Y3679" s="78">
        <v>45887</v>
      </c>
      <c r="Z3679" s="69" t="s">
        <v>1080</v>
      </c>
      <c r="AA3679" s="319">
        <v>48500</v>
      </c>
      <c r="AB3679" s="70">
        <v>48</v>
      </c>
      <c r="AC3679" s="70">
        <v>29</v>
      </c>
      <c r="AD3679" s="78">
        <v>46817</v>
      </c>
      <c r="AE3679" s="115">
        <v>900</v>
      </c>
      <c r="AF3679" s="115"/>
      <c r="AL3679" s="76"/>
      <c r="AM3679" s="76"/>
      <c r="AN3679" s="76"/>
      <c r="AO3679" s="76"/>
      <c r="AP3679" s="76"/>
      <c r="AQ3679" s="76"/>
      <c r="AR3679" s="76"/>
      <c r="AS3679" s="76"/>
      <c r="AT3679" s="76"/>
      <c r="AU3679" s="76"/>
      <c r="AV3679" s="76"/>
      <c r="BA3679" s="76"/>
      <c r="BB3679" s="76"/>
      <c r="CS3679" s="58">
        <f>+AL3679+AT3679</f>
        <v>0</v>
      </c>
      <c r="CT3679" s="76">
        <f>+BA3679+BG3679+BM3679+BS3679+BY3679+CE3679+CK3679+CQ3679</f>
        <v>0</v>
      </c>
      <c r="CU3679" s="76">
        <f>+CS3679-CT3679</f>
        <v>0</v>
      </c>
      <c r="CV3679" s="81">
        <f>+AE3679-AL3679-AT3679</f>
        <v>900</v>
      </c>
    </row>
    <row r="3680" spans="1:100" s="70" customFormat="1">
      <c r="A3680" s="70" t="s">
        <v>1009</v>
      </c>
      <c r="B3680" s="71">
        <v>30</v>
      </c>
      <c r="C3680" s="72" t="s">
        <v>402</v>
      </c>
      <c r="D3680" s="72" t="s">
        <v>403</v>
      </c>
      <c r="E3680" s="71"/>
      <c r="F3680" s="71"/>
      <c r="G3680" s="71" t="s">
        <v>257</v>
      </c>
      <c r="H3680" s="71">
        <v>10</v>
      </c>
      <c r="I3680" s="73">
        <v>132.47999999999999</v>
      </c>
      <c r="J3680" s="73">
        <v>75131</v>
      </c>
      <c r="K3680" s="72">
        <v>0</v>
      </c>
      <c r="L3680" s="72" t="s">
        <v>405</v>
      </c>
      <c r="M3680" s="92" t="s">
        <v>14</v>
      </c>
      <c r="N3680" s="88">
        <v>19961020</v>
      </c>
      <c r="O3680" s="70" t="s">
        <v>1010</v>
      </c>
      <c r="Q3680" s="89"/>
      <c r="S3680" s="70" t="s">
        <v>465</v>
      </c>
      <c r="T3680" s="88" t="s">
        <v>257</v>
      </c>
      <c r="U3680" s="88">
        <v>10</v>
      </c>
      <c r="V3680" s="87">
        <v>132.47999999999999</v>
      </c>
      <c r="W3680" s="147" t="s">
        <v>1017</v>
      </c>
      <c r="X3680" s="78">
        <v>45887</v>
      </c>
      <c r="Y3680" s="78">
        <v>45887</v>
      </c>
      <c r="Z3680" s="69" t="s">
        <v>1080</v>
      </c>
      <c r="AA3680" s="319">
        <v>48500</v>
      </c>
      <c r="AB3680" s="70">
        <v>48</v>
      </c>
      <c r="AC3680" s="70">
        <v>30</v>
      </c>
      <c r="AD3680" s="78">
        <v>46848</v>
      </c>
      <c r="AE3680" s="115">
        <v>900</v>
      </c>
      <c r="AF3680" s="115"/>
      <c r="AL3680" s="76"/>
      <c r="AM3680" s="76"/>
      <c r="AN3680" s="76"/>
      <c r="AO3680" s="76"/>
      <c r="AP3680" s="76"/>
      <c r="AQ3680" s="76"/>
      <c r="AR3680" s="76"/>
      <c r="AS3680" s="76"/>
      <c r="AT3680" s="76"/>
      <c r="AU3680" s="76"/>
      <c r="AV3680" s="76"/>
      <c r="BA3680" s="76"/>
      <c r="BB3680" s="76"/>
      <c r="CS3680" s="58">
        <f>+AL3680+AT3680</f>
        <v>0</v>
      </c>
      <c r="CT3680" s="76">
        <f>+BA3680+BG3680+BM3680+BS3680+BY3680+CE3680+CK3680+CQ3680</f>
        <v>0</v>
      </c>
      <c r="CU3680" s="76">
        <f>+CS3680-CT3680</f>
        <v>0</v>
      </c>
      <c r="CV3680" s="81">
        <f>+AE3680-AL3680-AT3680</f>
        <v>900</v>
      </c>
    </row>
    <row r="3681" spans="1:100" s="70" customFormat="1">
      <c r="A3681" s="70" t="s">
        <v>1009</v>
      </c>
      <c r="B3681" s="71">
        <v>30</v>
      </c>
      <c r="C3681" s="72" t="s">
        <v>402</v>
      </c>
      <c r="D3681" s="72" t="s">
        <v>403</v>
      </c>
      <c r="E3681" s="71"/>
      <c r="F3681" s="71"/>
      <c r="G3681" s="71" t="s">
        <v>257</v>
      </c>
      <c r="H3681" s="71">
        <v>10</v>
      </c>
      <c r="I3681" s="73">
        <v>132.47999999999999</v>
      </c>
      <c r="J3681" s="73">
        <v>75131</v>
      </c>
      <c r="K3681" s="72">
        <v>0</v>
      </c>
      <c r="L3681" s="72" t="s">
        <v>405</v>
      </c>
      <c r="M3681" s="92" t="s">
        <v>14</v>
      </c>
      <c r="N3681" s="88">
        <v>19961020</v>
      </c>
      <c r="O3681" s="70" t="s">
        <v>1010</v>
      </c>
      <c r="Q3681" s="89"/>
      <c r="S3681" s="70" t="s">
        <v>465</v>
      </c>
      <c r="T3681" s="88" t="s">
        <v>257</v>
      </c>
      <c r="U3681" s="88">
        <v>10</v>
      </c>
      <c r="V3681" s="87">
        <v>132.47999999999999</v>
      </c>
      <c r="W3681" s="147" t="s">
        <v>1017</v>
      </c>
      <c r="X3681" s="78">
        <v>45887</v>
      </c>
      <c r="Y3681" s="78">
        <v>45887</v>
      </c>
      <c r="Z3681" s="69" t="s">
        <v>1080</v>
      </c>
      <c r="AA3681" s="319">
        <v>48500</v>
      </c>
      <c r="AB3681" s="70">
        <v>48</v>
      </c>
      <c r="AC3681" s="70">
        <v>31</v>
      </c>
      <c r="AD3681" s="78">
        <v>46878</v>
      </c>
      <c r="AE3681" s="115">
        <v>900</v>
      </c>
      <c r="AF3681" s="115"/>
      <c r="AL3681" s="76"/>
      <c r="AM3681" s="76"/>
      <c r="AN3681" s="76"/>
      <c r="AO3681" s="76"/>
      <c r="AP3681" s="76"/>
      <c r="AQ3681" s="76"/>
      <c r="AR3681" s="76"/>
      <c r="AS3681" s="76"/>
      <c r="AT3681" s="76"/>
      <c r="AU3681" s="76"/>
      <c r="AV3681" s="76"/>
      <c r="BA3681" s="76"/>
      <c r="BB3681" s="76"/>
      <c r="CS3681" s="58">
        <f>+AL3681+AT3681</f>
        <v>0</v>
      </c>
      <c r="CT3681" s="76">
        <f>+BA3681+BG3681+BM3681+BS3681+BY3681+CE3681+CK3681+CQ3681</f>
        <v>0</v>
      </c>
      <c r="CU3681" s="76">
        <f>+CS3681-CT3681</f>
        <v>0</v>
      </c>
      <c r="CV3681" s="81">
        <f>+AE3681-AL3681-AT3681</f>
        <v>900</v>
      </c>
    </row>
    <row r="3682" spans="1:100" s="70" customFormat="1">
      <c r="A3682" s="70" t="s">
        <v>1009</v>
      </c>
      <c r="B3682" s="71">
        <v>30</v>
      </c>
      <c r="C3682" s="72" t="s">
        <v>402</v>
      </c>
      <c r="D3682" s="72" t="s">
        <v>403</v>
      </c>
      <c r="E3682" s="71"/>
      <c r="F3682" s="71"/>
      <c r="G3682" s="71" t="s">
        <v>257</v>
      </c>
      <c r="H3682" s="71">
        <v>10</v>
      </c>
      <c r="I3682" s="73">
        <v>132.47999999999999</v>
      </c>
      <c r="J3682" s="73">
        <v>75131</v>
      </c>
      <c r="K3682" s="72">
        <v>0</v>
      </c>
      <c r="L3682" s="72" t="s">
        <v>405</v>
      </c>
      <c r="M3682" s="92" t="s">
        <v>14</v>
      </c>
      <c r="N3682" s="88">
        <v>19961020</v>
      </c>
      <c r="O3682" s="70" t="s">
        <v>1010</v>
      </c>
      <c r="Q3682" s="89"/>
      <c r="S3682" s="70" t="s">
        <v>465</v>
      </c>
      <c r="T3682" s="88" t="s">
        <v>257</v>
      </c>
      <c r="U3682" s="88">
        <v>10</v>
      </c>
      <c r="V3682" s="87">
        <v>132.47999999999999</v>
      </c>
      <c r="W3682" s="147" t="s">
        <v>1017</v>
      </c>
      <c r="X3682" s="78">
        <v>45887</v>
      </c>
      <c r="Y3682" s="78">
        <v>45887</v>
      </c>
      <c r="Z3682" s="69" t="s">
        <v>1080</v>
      </c>
      <c r="AA3682" s="319">
        <v>48500</v>
      </c>
      <c r="AB3682" s="70">
        <v>48</v>
      </c>
      <c r="AC3682" s="70">
        <v>32</v>
      </c>
      <c r="AD3682" s="78">
        <v>46909</v>
      </c>
      <c r="AE3682" s="115">
        <v>900</v>
      </c>
      <c r="AF3682" s="115"/>
      <c r="AL3682" s="76"/>
      <c r="AM3682" s="76"/>
      <c r="AN3682" s="76"/>
      <c r="AO3682" s="76"/>
      <c r="AP3682" s="76"/>
      <c r="AQ3682" s="76"/>
      <c r="AR3682" s="76"/>
      <c r="AS3682" s="76"/>
      <c r="AT3682" s="76"/>
      <c r="AU3682" s="76"/>
      <c r="AV3682" s="76"/>
      <c r="BA3682" s="76"/>
      <c r="BB3682" s="76"/>
      <c r="CS3682" s="58">
        <f>+AL3682+AT3682</f>
        <v>0</v>
      </c>
      <c r="CT3682" s="76">
        <f>+BA3682+BG3682+BM3682+BS3682+BY3682+CE3682+CK3682+CQ3682</f>
        <v>0</v>
      </c>
      <c r="CU3682" s="76">
        <f>+CS3682-CT3682</f>
        <v>0</v>
      </c>
      <c r="CV3682" s="81">
        <f>+AE3682-AL3682-AT3682</f>
        <v>900</v>
      </c>
    </row>
    <row r="3683" spans="1:100" s="70" customFormat="1">
      <c r="A3683" s="70" t="s">
        <v>1009</v>
      </c>
      <c r="B3683" s="71">
        <v>30</v>
      </c>
      <c r="C3683" s="72" t="s">
        <v>402</v>
      </c>
      <c r="D3683" s="72" t="s">
        <v>403</v>
      </c>
      <c r="E3683" s="71"/>
      <c r="F3683" s="71"/>
      <c r="G3683" s="71" t="s">
        <v>257</v>
      </c>
      <c r="H3683" s="71">
        <v>10</v>
      </c>
      <c r="I3683" s="73">
        <v>132.47999999999999</v>
      </c>
      <c r="J3683" s="73">
        <v>75131</v>
      </c>
      <c r="K3683" s="72">
        <v>0</v>
      </c>
      <c r="L3683" s="72" t="s">
        <v>405</v>
      </c>
      <c r="M3683" s="92" t="s">
        <v>14</v>
      </c>
      <c r="N3683" s="88">
        <v>19961020</v>
      </c>
      <c r="O3683" s="70" t="s">
        <v>1010</v>
      </c>
      <c r="Q3683" s="89"/>
      <c r="S3683" s="70" t="s">
        <v>465</v>
      </c>
      <c r="T3683" s="88" t="s">
        <v>257</v>
      </c>
      <c r="U3683" s="88">
        <v>10</v>
      </c>
      <c r="V3683" s="87">
        <v>132.47999999999999</v>
      </c>
      <c r="W3683" s="147" t="s">
        <v>1017</v>
      </c>
      <c r="X3683" s="78">
        <v>45887</v>
      </c>
      <c r="Y3683" s="78">
        <v>45887</v>
      </c>
      <c r="Z3683" s="69" t="s">
        <v>1080</v>
      </c>
      <c r="AA3683" s="319">
        <v>48500</v>
      </c>
      <c r="AB3683" s="70">
        <v>48</v>
      </c>
      <c r="AC3683" s="70">
        <v>33</v>
      </c>
      <c r="AD3683" s="78">
        <v>46939</v>
      </c>
      <c r="AE3683" s="115">
        <v>900</v>
      </c>
      <c r="AF3683" s="115"/>
      <c r="AL3683" s="76"/>
      <c r="AM3683" s="76"/>
      <c r="AN3683" s="76"/>
      <c r="AO3683" s="76"/>
      <c r="AP3683" s="76"/>
      <c r="AQ3683" s="76"/>
      <c r="AR3683" s="76"/>
      <c r="AS3683" s="76"/>
      <c r="AT3683" s="76"/>
      <c r="AU3683" s="76"/>
      <c r="AV3683" s="76"/>
      <c r="BA3683" s="76"/>
      <c r="BB3683" s="76"/>
      <c r="CS3683" s="58">
        <f>+AL3683+AT3683</f>
        <v>0</v>
      </c>
      <c r="CT3683" s="76">
        <f>+BA3683+BG3683+BM3683+BS3683+BY3683+CE3683+CK3683+CQ3683</f>
        <v>0</v>
      </c>
      <c r="CU3683" s="76">
        <f>+CS3683-CT3683</f>
        <v>0</v>
      </c>
      <c r="CV3683" s="81">
        <f>+AE3683-AL3683-AT3683</f>
        <v>900</v>
      </c>
    </row>
    <row r="3684" spans="1:100" s="70" customFormat="1">
      <c r="A3684" s="70" t="s">
        <v>1009</v>
      </c>
      <c r="B3684" s="71">
        <v>30</v>
      </c>
      <c r="C3684" s="72" t="s">
        <v>402</v>
      </c>
      <c r="D3684" s="72" t="s">
        <v>403</v>
      </c>
      <c r="E3684" s="71"/>
      <c r="F3684" s="71"/>
      <c r="G3684" s="71" t="s">
        <v>257</v>
      </c>
      <c r="H3684" s="71">
        <v>10</v>
      </c>
      <c r="I3684" s="73">
        <v>132.47999999999999</v>
      </c>
      <c r="J3684" s="73">
        <v>75131</v>
      </c>
      <c r="K3684" s="72">
        <v>0</v>
      </c>
      <c r="L3684" s="72" t="s">
        <v>405</v>
      </c>
      <c r="M3684" s="92" t="s">
        <v>14</v>
      </c>
      <c r="N3684" s="88">
        <v>19961020</v>
      </c>
      <c r="O3684" s="70" t="s">
        <v>1010</v>
      </c>
      <c r="Q3684" s="89"/>
      <c r="S3684" s="70" t="s">
        <v>465</v>
      </c>
      <c r="T3684" s="88" t="s">
        <v>257</v>
      </c>
      <c r="U3684" s="88">
        <v>10</v>
      </c>
      <c r="V3684" s="87">
        <v>132.47999999999999</v>
      </c>
      <c r="W3684" s="147" t="s">
        <v>1017</v>
      </c>
      <c r="X3684" s="78">
        <v>45887</v>
      </c>
      <c r="Y3684" s="78">
        <v>45887</v>
      </c>
      <c r="Z3684" s="69" t="s">
        <v>1080</v>
      </c>
      <c r="AA3684" s="319">
        <v>48500</v>
      </c>
      <c r="AB3684" s="70">
        <v>48</v>
      </c>
      <c r="AC3684" s="70">
        <v>34</v>
      </c>
      <c r="AD3684" s="78">
        <v>46970</v>
      </c>
      <c r="AE3684" s="115">
        <v>900</v>
      </c>
      <c r="AF3684" s="115"/>
      <c r="AL3684" s="76"/>
      <c r="AM3684" s="76"/>
      <c r="AN3684" s="76"/>
      <c r="AO3684" s="76"/>
      <c r="AP3684" s="76"/>
      <c r="AQ3684" s="76"/>
      <c r="AR3684" s="76"/>
      <c r="AS3684" s="76"/>
      <c r="AT3684" s="76"/>
      <c r="AU3684" s="76"/>
      <c r="AV3684" s="76"/>
      <c r="BA3684" s="76"/>
      <c r="BB3684" s="76"/>
      <c r="CS3684" s="58">
        <f>+AL3684+AT3684</f>
        <v>0</v>
      </c>
      <c r="CT3684" s="76">
        <f>+BA3684+BG3684+BM3684+BS3684+BY3684+CE3684+CK3684+CQ3684</f>
        <v>0</v>
      </c>
      <c r="CU3684" s="76">
        <f>+CS3684-CT3684</f>
        <v>0</v>
      </c>
      <c r="CV3684" s="81">
        <f>+AE3684-AL3684-AT3684</f>
        <v>900</v>
      </c>
    </row>
    <row r="3685" spans="1:100" s="70" customFormat="1">
      <c r="A3685" s="70" t="s">
        <v>1009</v>
      </c>
      <c r="B3685" s="71">
        <v>30</v>
      </c>
      <c r="C3685" s="72" t="s">
        <v>402</v>
      </c>
      <c r="D3685" s="72" t="s">
        <v>403</v>
      </c>
      <c r="E3685" s="71"/>
      <c r="F3685" s="71"/>
      <c r="G3685" s="71" t="s">
        <v>257</v>
      </c>
      <c r="H3685" s="71">
        <v>10</v>
      </c>
      <c r="I3685" s="73">
        <v>132.47999999999999</v>
      </c>
      <c r="J3685" s="73">
        <v>75131</v>
      </c>
      <c r="K3685" s="72">
        <v>0</v>
      </c>
      <c r="L3685" s="72" t="s">
        <v>405</v>
      </c>
      <c r="M3685" s="92" t="s">
        <v>14</v>
      </c>
      <c r="N3685" s="88">
        <v>19961020</v>
      </c>
      <c r="O3685" s="70" t="s">
        <v>1010</v>
      </c>
      <c r="Q3685" s="89"/>
      <c r="S3685" s="70" t="s">
        <v>465</v>
      </c>
      <c r="T3685" s="88" t="s">
        <v>257</v>
      </c>
      <c r="U3685" s="88">
        <v>10</v>
      </c>
      <c r="V3685" s="87">
        <v>132.47999999999999</v>
      </c>
      <c r="W3685" s="147" t="s">
        <v>1017</v>
      </c>
      <c r="X3685" s="78">
        <v>45887</v>
      </c>
      <c r="Y3685" s="78">
        <v>45887</v>
      </c>
      <c r="Z3685" s="69" t="s">
        <v>1080</v>
      </c>
      <c r="AA3685" s="319">
        <v>48500</v>
      </c>
      <c r="AB3685" s="70">
        <v>48</v>
      </c>
      <c r="AC3685" s="70">
        <v>35</v>
      </c>
      <c r="AD3685" s="78">
        <v>47001</v>
      </c>
      <c r="AE3685" s="115">
        <v>900</v>
      </c>
      <c r="AF3685" s="115"/>
      <c r="AL3685" s="76"/>
      <c r="AM3685" s="76"/>
      <c r="AN3685" s="76"/>
      <c r="AO3685" s="76"/>
      <c r="AP3685" s="76"/>
      <c r="AQ3685" s="76"/>
      <c r="AR3685" s="76"/>
      <c r="AS3685" s="76"/>
      <c r="AT3685" s="76"/>
      <c r="AU3685" s="76"/>
      <c r="AV3685" s="76"/>
      <c r="BA3685" s="76"/>
      <c r="BB3685" s="76"/>
      <c r="CS3685" s="58">
        <f>+AL3685+AT3685</f>
        <v>0</v>
      </c>
      <c r="CT3685" s="76">
        <f>+BA3685+BG3685+BM3685+BS3685+BY3685+CE3685+CK3685+CQ3685</f>
        <v>0</v>
      </c>
      <c r="CU3685" s="76">
        <f>+CS3685-CT3685</f>
        <v>0</v>
      </c>
      <c r="CV3685" s="81">
        <f>+AE3685-AL3685-AT3685</f>
        <v>900</v>
      </c>
    </row>
    <row r="3686" spans="1:100" s="70" customFormat="1">
      <c r="A3686" s="70" t="s">
        <v>1009</v>
      </c>
      <c r="B3686" s="71">
        <v>30</v>
      </c>
      <c r="C3686" s="72" t="s">
        <v>402</v>
      </c>
      <c r="D3686" s="72" t="s">
        <v>403</v>
      </c>
      <c r="E3686" s="71"/>
      <c r="F3686" s="71"/>
      <c r="G3686" s="71" t="s">
        <v>257</v>
      </c>
      <c r="H3686" s="71">
        <v>10</v>
      </c>
      <c r="I3686" s="73">
        <v>132.47999999999999</v>
      </c>
      <c r="J3686" s="73">
        <v>75131</v>
      </c>
      <c r="K3686" s="72">
        <v>0</v>
      </c>
      <c r="L3686" s="72" t="s">
        <v>405</v>
      </c>
      <c r="M3686" s="92" t="s">
        <v>14</v>
      </c>
      <c r="N3686" s="88">
        <v>19961020</v>
      </c>
      <c r="O3686" s="70" t="s">
        <v>1010</v>
      </c>
      <c r="Q3686" s="89"/>
      <c r="S3686" s="70" t="s">
        <v>465</v>
      </c>
      <c r="T3686" s="88" t="s">
        <v>257</v>
      </c>
      <c r="U3686" s="88">
        <v>10</v>
      </c>
      <c r="V3686" s="87">
        <v>132.47999999999999</v>
      </c>
      <c r="W3686" s="147" t="s">
        <v>1017</v>
      </c>
      <c r="X3686" s="78">
        <v>45887</v>
      </c>
      <c r="Y3686" s="78">
        <v>45887</v>
      </c>
      <c r="Z3686" s="69" t="s">
        <v>1080</v>
      </c>
      <c r="AA3686" s="319">
        <v>48500</v>
      </c>
      <c r="AB3686" s="70">
        <v>48</v>
      </c>
      <c r="AC3686" s="70">
        <v>36</v>
      </c>
      <c r="AD3686" s="78">
        <v>47031</v>
      </c>
      <c r="AE3686" s="115">
        <v>900</v>
      </c>
      <c r="AF3686" s="115"/>
      <c r="AL3686" s="76"/>
      <c r="AM3686" s="76"/>
      <c r="AN3686" s="76"/>
      <c r="AO3686" s="76"/>
      <c r="AP3686" s="76"/>
      <c r="AQ3686" s="76"/>
      <c r="AR3686" s="76"/>
      <c r="AS3686" s="76"/>
      <c r="AT3686" s="76"/>
      <c r="AU3686" s="76"/>
      <c r="AV3686" s="76"/>
      <c r="BA3686" s="76"/>
      <c r="BB3686" s="76"/>
      <c r="CS3686" s="58">
        <f>+AL3686+AT3686</f>
        <v>0</v>
      </c>
      <c r="CT3686" s="76">
        <f>+BA3686+BG3686+BM3686+BS3686+BY3686+CE3686+CK3686+CQ3686</f>
        <v>0</v>
      </c>
      <c r="CU3686" s="76">
        <f>+CS3686-CT3686</f>
        <v>0</v>
      </c>
      <c r="CV3686" s="81">
        <f>+AE3686-AL3686-AT3686</f>
        <v>900</v>
      </c>
    </row>
    <row r="3687" spans="1:100" s="70" customFormat="1">
      <c r="A3687" s="70" t="s">
        <v>1009</v>
      </c>
      <c r="B3687" s="71">
        <v>30</v>
      </c>
      <c r="C3687" s="72" t="s">
        <v>402</v>
      </c>
      <c r="D3687" s="72" t="s">
        <v>403</v>
      </c>
      <c r="E3687" s="71"/>
      <c r="F3687" s="71"/>
      <c r="G3687" s="71" t="s">
        <v>257</v>
      </c>
      <c r="H3687" s="71">
        <v>10</v>
      </c>
      <c r="I3687" s="73">
        <v>132.47999999999999</v>
      </c>
      <c r="J3687" s="73">
        <v>75131</v>
      </c>
      <c r="K3687" s="72">
        <v>0</v>
      </c>
      <c r="L3687" s="72" t="s">
        <v>405</v>
      </c>
      <c r="M3687" s="92" t="s">
        <v>14</v>
      </c>
      <c r="N3687" s="88">
        <v>19961020</v>
      </c>
      <c r="O3687" s="70" t="s">
        <v>1010</v>
      </c>
      <c r="Q3687" s="89"/>
      <c r="S3687" s="70" t="s">
        <v>465</v>
      </c>
      <c r="T3687" s="88" t="s">
        <v>257</v>
      </c>
      <c r="U3687" s="88">
        <v>10</v>
      </c>
      <c r="V3687" s="87">
        <v>132.47999999999999</v>
      </c>
      <c r="W3687" s="147" t="s">
        <v>1017</v>
      </c>
      <c r="X3687" s="78">
        <v>45887</v>
      </c>
      <c r="Y3687" s="78">
        <v>45887</v>
      </c>
      <c r="Z3687" s="69" t="s">
        <v>1080</v>
      </c>
      <c r="AA3687" s="319">
        <v>48500</v>
      </c>
      <c r="AB3687" s="70">
        <v>48</v>
      </c>
      <c r="AC3687" s="70">
        <v>37</v>
      </c>
      <c r="AD3687" s="78">
        <v>47062</v>
      </c>
      <c r="AE3687" s="115">
        <v>900</v>
      </c>
      <c r="AF3687" s="115"/>
      <c r="AL3687" s="76"/>
      <c r="AM3687" s="76"/>
      <c r="AN3687" s="76"/>
      <c r="AO3687" s="76"/>
      <c r="AP3687" s="76"/>
      <c r="AQ3687" s="76"/>
      <c r="AR3687" s="76"/>
      <c r="AS3687" s="76"/>
      <c r="AT3687" s="76"/>
      <c r="AU3687" s="76"/>
      <c r="AV3687" s="76"/>
      <c r="BA3687" s="76"/>
      <c r="BB3687" s="76"/>
      <c r="CS3687" s="58">
        <f>+AL3687+AT3687</f>
        <v>0</v>
      </c>
      <c r="CT3687" s="76">
        <f>+BA3687+BG3687+BM3687+BS3687+BY3687+CE3687+CK3687+CQ3687</f>
        <v>0</v>
      </c>
      <c r="CU3687" s="76">
        <f>+CS3687-CT3687</f>
        <v>0</v>
      </c>
      <c r="CV3687" s="81">
        <f>+AE3687-AL3687-AT3687</f>
        <v>900</v>
      </c>
    </row>
    <row r="3688" spans="1:100" s="70" customFormat="1">
      <c r="A3688" s="70" t="s">
        <v>1009</v>
      </c>
      <c r="B3688" s="71">
        <v>30</v>
      </c>
      <c r="C3688" s="72" t="s">
        <v>402</v>
      </c>
      <c r="D3688" s="72" t="s">
        <v>403</v>
      </c>
      <c r="E3688" s="71"/>
      <c r="F3688" s="71"/>
      <c r="G3688" s="71" t="s">
        <v>257</v>
      </c>
      <c r="H3688" s="71">
        <v>10</v>
      </c>
      <c r="I3688" s="73">
        <v>132.47999999999999</v>
      </c>
      <c r="J3688" s="73">
        <v>75131</v>
      </c>
      <c r="K3688" s="72">
        <v>0</v>
      </c>
      <c r="L3688" s="72" t="s">
        <v>405</v>
      </c>
      <c r="M3688" s="92" t="s">
        <v>14</v>
      </c>
      <c r="N3688" s="88">
        <v>19961020</v>
      </c>
      <c r="O3688" s="70" t="s">
        <v>1010</v>
      </c>
      <c r="Q3688" s="89"/>
      <c r="S3688" s="70" t="s">
        <v>465</v>
      </c>
      <c r="T3688" s="88" t="s">
        <v>257</v>
      </c>
      <c r="U3688" s="88">
        <v>10</v>
      </c>
      <c r="V3688" s="87">
        <v>132.47999999999999</v>
      </c>
      <c r="W3688" s="147" t="s">
        <v>1017</v>
      </c>
      <c r="X3688" s="78">
        <v>45887</v>
      </c>
      <c r="Y3688" s="78">
        <v>45887</v>
      </c>
      <c r="Z3688" s="69" t="s">
        <v>1080</v>
      </c>
      <c r="AA3688" s="319">
        <v>48500</v>
      </c>
      <c r="AB3688" s="70">
        <v>48</v>
      </c>
      <c r="AC3688" s="70">
        <v>38</v>
      </c>
      <c r="AD3688" s="78">
        <v>47092</v>
      </c>
      <c r="AE3688" s="115">
        <v>900</v>
      </c>
      <c r="AF3688" s="115"/>
      <c r="AL3688" s="76"/>
      <c r="AM3688" s="76"/>
      <c r="AN3688" s="76"/>
      <c r="AO3688" s="76"/>
      <c r="AP3688" s="76"/>
      <c r="AQ3688" s="76"/>
      <c r="AR3688" s="76"/>
      <c r="AS3688" s="76"/>
      <c r="AT3688" s="76"/>
      <c r="AU3688" s="76"/>
      <c r="AV3688" s="76"/>
      <c r="BA3688" s="76"/>
      <c r="BB3688" s="76"/>
      <c r="CS3688" s="58">
        <f>+AL3688+AT3688</f>
        <v>0</v>
      </c>
      <c r="CT3688" s="76">
        <f>+BA3688+BG3688+BM3688+BS3688+BY3688+CE3688+CK3688+CQ3688</f>
        <v>0</v>
      </c>
      <c r="CU3688" s="76">
        <f>+CS3688-CT3688</f>
        <v>0</v>
      </c>
      <c r="CV3688" s="81">
        <f>+AE3688-AL3688-AT3688</f>
        <v>900</v>
      </c>
    </row>
    <row r="3689" spans="1:100" s="70" customFormat="1">
      <c r="A3689" s="70" t="s">
        <v>1009</v>
      </c>
      <c r="B3689" s="71">
        <v>30</v>
      </c>
      <c r="C3689" s="72" t="s">
        <v>402</v>
      </c>
      <c r="D3689" s="72" t="s">
        <v>403</v>
      </c>
      <c r="E3689" s="71"/>
      <c r="F3689" s="71"/>
      <c r="G3689" s="71" t="s">
        <v>257</v>
      </c>
      <c r="H3689" s="71">
        <v>10</v>
      </c>
      <c r="I3689" s="73">
        <v>132.47999999999999</v>
      </c>
      <c r="J3689" s="73">
        <v>75131</v>
      </c>
      <c r="K3689" s="72">
        <v>0</v>
      </c>
      <c r="L3689" s="72" t="s">
        <v>405</v>
      </c>
      <c r="M3689" s="92" t="s">
        <v>14</v>
      </c>
      <c r="N3689" s="88">
        <v>19961020</v>
      </c>
      <c r="O3689" s="70" t="s">
        <v>1010</v>
      </c>
      <c r="Q3689" s="89"/>
      <c r="S3689" s="70" t="s">
        <v>465</v>
      </c>
      <c r="T3689" s="88" t="s">
        <v>257</v>
      </c>
      <c r="U3689" s="88">
        <v>10</v>
      </c>
      <c r="V3689" s="87">
        <v>132.47999999999999</v>
      </c>
      <c r="W3689" s="147" t="s">
        <v>1017</v>
      </c>
      <c r="X3689" s="78">
        <v>45887</v>
      </c>
      <c r="Y3689" s="78">
        <v>45887</v>
      </c>
      <c r="Z3689" s="69" t="s">
        <v>1080</v>
      </c>
      <c r="AA3689" s="319">
        <v>48500</v>
      </c>
      <c r="AB3689" s="70">
        <v>48</v>
      </c>
      <c r="AC3689" s="70">
        <v>39</v>
      </c>
      <c r="AD3689" s="78">
        <v>47123</v>
      </c>
      <c r="AE3689" s="115">
        <v>900</v>
      </c>
      <c r="AF3689" s="115"/>
      <c r="AL3689" s="76"/>
      <c r="AM3689" s="76"/>
      <c r="AN3689" s="76"/>
      <c r="AO3689" s="76"/>
      <c r="AP3689" s="76"/>
      <c r="AQ3689" s="76"/>
      <c r="AR3689" s="76"/>
      <c r="AS3689" s="76"/>
      <c r="AT3689" s="76"/>
      <c r="AU3689" s="76"/>
      <c r="AV3689" s="76"/>
      <c r="BA3689" s="76"/>
      <c r="BB3689" s="76"/>
      <c r="CS3689" s="58">
        <f>+AL3689+AT3689</f>
        <v>0</v>
      </c>
      <c r="CT3689" s="76">
        <f>+BA3689+BG3689+BM3689+BS3689+BY3689+CE3689+CK3689+CQ3689</f>
        <v>0</v>
      </c>
      <c r="CU3689" s="76">
        <f>+CS3689-CT3689</f>
        <v>0</v>
      </c>
      <c r="CV3689" s="81">
        <f>+AE3689-AL3689-AT3689</f>
        <v>900</v>
      </c>
    </row>
    <row r="3690" spans="1:100" s="70" customFormat="1">
      <c r="A3690" s="70" t="s">
        <v>1009</v>
      </c>
      <c r="B3690" s="71">
        <v>30</v>
      </c>
      <c r="C3690" s="72" t="s">
        <v>402</v>
      </c>
      <c r="D3690" s="72" t="s">
        <v>403</v>
      </c>
      <c r="E3690" s="71"/>
      <c r="F3690" s="71"/>
      <c r="G3690" s="71" t="s">
        <v>257</v>
      </c>
      <c r="H3690" s="71">
        <v>10</v>
      </c>
      <c r="I3690" s="73">
        <v>132.47999999999999</v>
      </c>
      <c r="J3690" s="73">
        <v>75131</v>
      </c>
      <c r="K3690" s="72">
        <v>0</v>
      </c>
      <c r="L3690" s="72" t="s">
        <v>405</v>
      </c>
      <c r="M3690" s="92" t="s">
        <v>14</v>
      </c>
      <c r="N3690" s="88">
        <v>19961020</v>
      </c>
      <c r="O3690" s="70" t="s">
        <v>1010</v>
      </c>
      <c r="Q3690" s="89"/>
      <c r="S3690" s="70" t="s">
        <v>465</v>
      </c>
      <c r="T3690" s="88" t="s">
        <v>257</v>
      </c>
      <c r="U3690" s="88">
        <v>10</v>
      </c>
      <c r="V3690" s="87">
        <v>132.47999999999999</v>
      </c>
      <c r="W3690" s="147" t="s">
        <v>1017</v>
      </c>
      <c r="X3690" s="78">
        <v>45887</v>
      </c>
      <c r="Y3690" s="78">
        <v>45887</v>
      </c>
      <c r="Z3690" s="69" t="s">
        <v>1080</v>
      </c>
      <c r="AA3690" s="319">
        <v>48500</v>
      </c>
      <c r="AB3690" s="70">
        <v>48</v>
      </c>
      <c r="AC3690" s="70">
        <v>40</v>
      </c>
      <c r="AD3690" s="78">
        <v>47154</v>
      </c>
      <c r="AE3690" s="115">
        <v>900</v>
      </c>
      <c r="AF3690" s="115"/>
      <c r="AL3690" s="76"/>
      <c r="AM3690" s="76"/>
      <c r="AN3690" s="76"/>
      <c r="AO3690" s="76"/>
      <c r="AP3690" s="76"/>
      <c r="AQ3690" s="76"/>
      <c r="AR3690" s="76"/>
      <c r="AS3690" s="76"/>
      <c r="AT3690" s="76"/>
      <c r="AU3690" s="76"/>
      <c r="AV3690" s="76"/>
      <c r="BA3690" s="76"/>
      <c r="BB3690" s="76"/>
      <c r="CS3690" s="58">
        <f>+AL3690+AT3690</f>
        <v>0</v>
      </c>
      <c r="CT3690" s="76">
        <f>+BA3690+BG3690+BM3690+BS3690+BY3690+CE3690+CK3690+CQ3690</f>
        <v>0</v>
      </c>
      <c r="CU3690" s="76">
        <f>+CS3690-CT3690</f>
        <v>0</v>
      </c>
      <c r="CV3690" s="81">
        <f>+AE3690-AL3690-AT3690</f>
        <v>900</v>
      </c>
    </row>
    <row r="3691" spans="1:100" s="70" customFormat="1">
      <c r="A3691" s="70" t="s">
        <v>1009</v>
      </c>
      <c r="B3691" s="71">
        <v>30</v>
      </c>
      <c r="C3691" s="72" t="s">
        <v>402</v>
      </c>
      <c r="D3691" s="72" t="s">
        <v>403</v>
      </c>
      <c r="E3691" s="71"/>
      <c r="F3691" s="71"/>
      <c r="G3691" s="71" t="s">
        <v>257</v>
      </c>
      <c r="H3691" s="71">
        <v>10</v>
      </c>
      <c r="I3691" s="73">
        <v>132.47999999999999</v>
      </c>
      <c r="J3691" s="73">
        <v>75131</v>
      </c>
      <c r="K3691" s="72">
        <v>0</v>
      </c>
      <c r="L3691" s="72" t="s">
        <v>405</v>
      </c>
      <c r="M3691" s="92" t="s">
        <v>14</v>
      </c>
      <c r="N3691" s="88">
        <v>19961020</v>
      </c>
      <c r="O3691" s="70" t="s">
        <v>1010</v>
      </c>
      <c r="Q3691" s="89"/>
      <c r="S3691" s="70" t="s">
        <v>465</v>
      </c>
      <c r="T3691" s="88" t="s">
        <v>257</v>
      </c>
      <c r="U3691" s="88">
        <v>10</v>
      </c>
      <c r="V3691" s="87">
        <v>132.47999999999999</v>
      </c>
      <c r="W3691" s="147" t="s">
        <v>1017</v>
      </c>
      <c r="X3691" s="78">
        <v>45887</v>
      </c>
      <c r="Y3691" s="78">
        <v>45887</v>
      </c>
      <c r="Z3691" s="69" t="s">
        <v>1080</v>
      </c>
      <c r="AA3691" s="319">
        <v>48500</v>
      </c>
      <c r="AB3691" s="70">
        <v>48</v>
      </c>
      <c r="AC3691" s="70">
        <v>41</v>
      </c>
      <c r="AD3691" s="78">
        <v>47182</v>
      </c>
      <c r="AE3691" s="115">
        <v>900</v>
      </c>
      <c r="AF3691" s="115"/>
      <c r="AL3691" s="76"/>
      <c r="AM3691" s="76"/>
      <c r="AN3691" s="76"/>
      <c r="AO3691" s="76"/>
      <c r="AP3691" s="76"/>
      <c r="AQ3691" s="76"/>
      <c r="AR3691" s="76"/>
      <c r="AS3691" s="76"/>
      <c r="AT3691" s="76"/>
      <c r="AU3691" s="76"/>
      <c r="AV3691" s="76"/>
      <c r="BA3691" s="76"/>
      <c r="BB3691" s="76"/>
      <c r="CS3691" s="58">
        <f>+AL3691+AT3691</f>
        <v>0</v>
      </c>
      <c r="CT3691" s="76">
        <f>+BA3691+BG3691+BM3691+BS3691+BY3691+CE3691+CK3691+CQ3691</f>
        <v>0</v>
      </c>
      <c r="CU3691" s="76">
        <f>+CS3691-CT3691</f>
        <v>0</v>
      </c>
      <c r="CV3691" s="81">
        <f>+AE3691-AL3691-AT3691</f>
        <v>900</v>
      </c>
    </row>
    <row r="3692" spans="1:100" s="70" customFormat="1">
      <c r="A3692" s="70" t="s">
        <v>1009</v>
      </c>
      <c r="B3692" s="71">
        <v>30</v>
      </c>
      <c r="C3692" s="72" t="s">
        <v>402</v>
      </c>
      <c r="D3692" s="72" t="s">
        <v>403</v>
      </c>
      <c r="E3692" s="71"/>
      <c r="F3692" s="71"/>
      <c r="G3692" s="71" t="s">
        <v>257</v>
      </c>
      <c r="H3692" s="71">
        <v>10</v>
      </c>
      <c r="I3692" s="73">
        <v>132.47999999999999</v>
      </c>
      <c r="J3692" s="73">
        <v>75131</v>
      </c>
      <c r="K3692" s="72">
        <v>0</v>
      </c>
      <c r="L3692" s="72" t="s">
        <v>405</v>
      </c>
      <c r="M3692" s="92" t="s">
        <v>14</v>
      </c>
      <c r="N3692" s="88">
        <v>19961020</v>
      </c>
      <c r="O3692" s="70" t="s">
        <v>1010</v>
      </c>
      <c r="Q3692" s="89"/>
      <c r="S3692" s="70" t="s">
        <v>465</v>
      </c>
      <c r="T3692" s="88" t="s">
        <v>257</v>
      </c>
      <c r="U3692" s="88">
        <v>10</v>
      </c>
      <c r="V3692" s="87">
        <v>132.47999999999999</v>
      </c>
      <c r="W3692" s="147" t="s">
        <v>1017</v>
      </c>
      <c r="X3692" s="78">
        <v>45887</v>
      </c>
      <c r="Y3692" s="78">
        <v>45887</v>
      </c>
      <c r="Z3692" s="69" t="s">
        <v>1080</v>
      </c>
      <c r="AA3692" s="319">
        <v>48500</v>
      </c>
      <c r="AB3692" s="70">
        <v>48</v>
      </c>
      <c r="AC3692" s="70">
        <v>42</v>
      </c>
      <c r="AD3692" s="78">
        <v>47213</v>
      </c>
      <c r="AE3692" s="115">
        <v>900</v>
      </c>
      <c r="AF3692" s="115"/>
      <c r="AL3692" s="76"/>
      <c r="AM3692" s="76"/>
      <c r="AN3692" s="76"/>
      <c r="AO3692" s="76"/>
      <c r="AP3692" s="76"/>
      <c r="AQ3692" s="76"/>
      <c r="AR3692" s="76"/>
      <c r="AS3692" s="76"/>
      <c r="AT3692" s="76"/>
      <c r="AU3692" s="76"/>
      <c r="AV3692" s="76"/>
      <c r="BA3692" s="76"/>
      <c r="BB3692" s="76"/>
      <c r="CS3692" s="58">
        <f>+AL3692+AT3692</f>
        <v>0</v>
      </c>
      <c r="CT3692" s="76">
        <f>+BA3692+BG3692+BM3692+BS3692+BY3692+CE3692+CK3692+CQ3692</f>
        <v>0</v>
      </c>
      <c r="CU3692" s="76">
        <f>+CS3692-CT3692</f>
        <v>0</v>
      </c>
      <c r="CV3692" s="81">
        <f>+AE3692-AL3692-AT3692</f>
        <v>900</v>
      </c>
    </row>
    <row r="3693" spans="1:100" s="70" customFormat="1">
      <c r="A3693" s="70" t="s">
        <v>1009</v>
      </c>
      <c r="B3693" s="71">
        <v>30</v>
      </c>
      <c r="C3693" s="72" t="s">
        <v>402</v>
      </c>
      <c r="D3693" s="72" t="s">
        <v>403</v>
      </c>
      <c r="E3693" s="71"/>
      <c r="F3693" s="71"/>
      <c r="G3693" s="71" t="s">
        <v>257</v>
      </c>
      <c r="H3693" s="71">
        <v>10</v>
      </c>
      <c r="I3693" s="73">
        <v>132.47999999999999</v>
      </c>
      <c r="J3693" s="73">
        <v>75131</v>
      </c>
      <c r="K3693" s="72">
        <v>0</v>
      </c>
      <c r="L3693" s="72" t="s">
        <v>405</v>
      </c>
      <c r="M3693" s="92" t="s">
        <v>14</v>
      </c>
      <c r="N3693" s="88">
        <v>19961020</v>
      </c>
      <c r="O3693" s="70" t="s">
        <v>1010</v>
      </c>
      <c r="Q3693" s="89"/>
      <c r="S3693" s="70" t="s">
        <v>465</v>
      </c>
      <c r="T3693" s="88" t="s">
        <v>257</v>
      </c>
      <c r="U3693" s="88">
        <v>10</v>
      </c>
      <c r="V3693" s="87">
        <v>132.47999999999999</v>
      </c>
      <c r="W3693" s="147" t="s">
        <v>1017</v>
      </c>
      <c r="X3693" s="78">
        <v>45887</v>
      </c>
      <c r="Y3693" s="78">
        <v>45887</v>
      </c>
      <c r="Z3693" s="69" t="s">
        <v>1080</v>
      </c>
      <c r="AA3693" s="319">
        <v>48500</v>
      </c>
      <c r="AB3693" s="70">
        <v>48</v>
      </c>
      <c r="AC3693" s="70">
        <v>43</v>
      </c>
      <c r="AD3693" s="78">
        <v>47243</v>
      </c>
      <c r="AE3693" s="115">
        <v>900</v>
      </c>
      <c r="AF3693" s="115"/>
      <c r="AL3693" s="76"/>
      <c r="AM3693" s="76"/>
      <c r="AN3693" s="76"/>
      <c r="AO3693" s="76"/>
      <c r="AP3693" s="76"/>
      <c r="AQ3693" s="76"/>
      <c r="AR3693" s="76"/>
      <c r="AS3693" s="76"/>
      <c r="AT3693" s="76"/>
      <c r="AU3693" s="76"/>
      <c r="AV3693" s="76"/>
      <c r="BA3693" s="76"/>
      <c r="BB3693" s="76"/>
      <c r="CS3693" s="58">
        <f>+AL3693+AT3693</f>
        <v>0</v>
      </c>
      <c r="CT3693" s="76">
        <f>+BA3693+BG3693+BM3693+BS3693+BY3693+CE3693+CK3693+CQ3693</f>
        <v>0</v>
      </c>
      <c r="CU3693" s="76">
        <f>+CS3693-CT3693</f>
        <v>0</v>
      </c>
      <c r="CV3693" s="81">
        <f>+AE3693-AL3693-AT3693</f>
        <v>900</v>
      </c>
    </row>
    <row r="3694" spans="1:100" s="70" customFormat="1">
      <c r="A3694" s="70" t="s">
        <v>1009</v>
      </c>
      <c r="B3694" s="71">
        <v>30</v>
      </c>
      <c r="C3694" s="72" t="s">
        <v>402</v>
      </c>
      <c r="D3694" s="72" t="s">
        <v>403</v>
      </c>
      <c r="E3694" s="71"/>
      <c r="F3694" s="71"/>
      <c r="G3694" s="71" t="s">
        <v>257</v>
      </c>
      <c r="H3694" s="71">
        <v>10</v>
      </c>
      <c r="I3694" s="73">
        <v>132.47999999999999</v>
      </c>
      <c r="J3694" s="73">
        <v>75131</v>
      </c>
      <c r="K3694" s="72">
        <v>0</v>
      </c>
      <c r="L3694" s="72" t="s">
        <v>405</v>
      </c>
      <c r="M3694" s="92" t="s">
        <v>14</v>
      </c>
      <c r="N3694" s="88">
        <v>19961020</v>
      </c>
      <c r="O3694" s="70" t="s">
        <v>1010</v>
      </c>
      <c r="Q3694" s="89"/>
      <c r="S3694" s="70" t="s">
        <v>465</v>
      </c>
      <c r="T3694" s="88" t="s">
        <v>257</v>
      </c>
      <c r="U3694" s="88">
        <v>10</v>
      </c>
      <c r="V3694" s="87">
        <v>132.47999999999999</v>
      </c>
      <c r="W3694" s="147" t="s">
        <v>1017</v>
      </c>
      <c r="X3694" s="78">
        <v>45887</v>
      </c>
      <c r="Y3694" s="78">
        <v>45887</v>
      </c>
      <c r="Z3694" s="69" t="s">
        <v>1080</v>
      </c>
      <c r="AA3694" s="319">
        <v>48500</v>
      </c>
      <c r="AB3694" s="70">
        <v>48</v>
      </c>
      <c r="AC3694" s="70">
        <v>44</v>
      </c>
      <c r="AD3694" s="78">
        <v>47274</v>
      </c>
      <c r="AE3694" s="115">
        <v>900</v>
      </c>
      <c r="AF3694" s="115"/>
      <c r="AL3694" s="76"/>
      <c r="AM3694" s="76"/>
      <c r="AN3694" s="76"/>
      <c r="AO3694" s="76"/>
      <c r="AP3694" s="76"/>
      <c r="AQ3694" s="76"/>
      <c r="AR3694" s="76"/>
      <c r="AS3694" s="76"/>
      <c r="AT3694" s="76"/>
      <c r="AU3694" s="76"/>
      <c r="AV3694" s="76"/>
      <c r="BA3694" s="76"/>
      <c r="BB3694" s="76"/>
      <c r="CS3694" s="58">
        <f>+AL3694+AT3694</f>
        <v>0</v>
      </c>
      <c r="CT3694" s="76">
        <f>+BA3694+BG3694+BM3694+BS3694+BY3694+CE3694+CK3694+CQ3694</f>
        <v>0</v>
      </c>
      <c r="CU3694" s="76">
        <f>+CS3694-CT3694</f>
        <v>0</v>
      </c>
      <c r="CV3694" s="81">
        <f>+AE3694-AL3694-AT3694</f>
        <v>900</v>
      </c>
    </row>
    <row r="3695" spans="1:100" s="70" customFormat="1">
      <c r="A3695" s="70" t="s">
        <v>1009</v>
      </c>
      <c r="B3695" s="71">
        <v>30</v>
      </c>
      <c r="C3695" s="72" t="s">
        <v>402</v>
      </c>
      <c r="D3695" s="72" t="s">
        <v>403</v>
      </c>
      <c r="E3695" s="71"/>
      <c r="F3695" s="71"/>
      <c r="G3695" s="71" t="s">
        <v>257</v>
      </c>
      <c r="H3695" s="71">
        <v>10</v>
      </c>
      <c r="I3695" s="73">
        <v>132.47999999999999</v>
      </c>
      <c r="J3695" s="73">
        <v>75131</v>
      </c>
      <c r="K3695" s="72">
        <v>0</v>
      </c>
      <c r="L3695" s="72" t="s">
        <v>405</v>
      </c>
      <c r="M3695" s="92" t="s">
        <v>14</v>
      </c>
      <c r="N3695" s="88">
        <v>19961020</v>
      </c>
      <c r="O3695" s="70" t="s">
        <v>1010</v>
      </c>
      <c r="Q3695" s="89"/>
      <c r="S3695" s="70" t="s">
        <v>465</v>
      </c>
      <c r="T3695" s="88" t="s">
        <v>257</v>
      </c>
      <c r="U3695" s="88">
        <v>10</v>
      </c>
      <c r="V3695" s="87">
        <v>132.47999999999999</v>
      </c>
      <c r="W3695" s="147" t="s">
        <v>1017</v>
      </c>
      <c r="X3695" s="78">
        <v>45887</v>
      </c>
      <c r="Y3695" s="78">
        <v>45887</v>
      </c>
      <c r="Z3695" s="69" t="s">
        <v>1080</v>
      </c>
      <c r="AA3695" s="319">
        <v>48500</v>
      </c>
      <c r="AB3695" s="70">
        <v>48</v>
      </c>
      <c r="AC3695" s="70">
        <v>45</v>
      </c>
      <c r="AD3695" s="78">
        <v>47304</v>
      </c>
      <c r="AE3695" s="115">
        <v>900</v>
      </c>
      <c r="AF3695" s="115"/>
      <c r="AL3695" s="76"/>
      <c r="AM3695" s="76"/>
      <c r="AN3695" s="76"/>
      <c r="AO3695" s="76"/>
      <c r="AP3695" s="76"/>
      <c r="AQ3695" s="76"/>
      <c r="AR3695" s="76"/>
      <c r="AS3695" s="76"/>
      <c r="AT3695" s="76"/>
      <c r="AU3695" s="76"/>
      <c r="AV3695" s="76"/>
      <c r="BA3695" s="76"/>
      <c r="BB3695" s="76"/>
      <c r="CS3695" s="58">
        <f>+AL3695+AT3695</f>
        <v>0</v>
      </c>
      <c r="CT3695" s="76">
        <f>+BA3695+BG3695+BM3695+BS3695+BY3695+CE3695+CK3695+CQ3695</f>
        <v>0</v>
      </c>
      <c r="CU3695" s="76">
        <f>+CS3695-CT3695</f>
        <v>0</v>
      </c>
      <c r="CV3695" s="81">
        <f>+AE3695-AL3695-AT3695</f>
        <v>900</v>
      </c>
    </row>
    <row r="3696" spans="1:100" s="70" customFormat="1">
      <c r="A3696" s="70" t="s">
        <v>1009</v>
      </c>
      <c r="B3696" s="71">
        <v>30</v>
      </c>
      <c r="C3696" s="72" t="s">
        <v>402</v>
      </c>
      <c r="D3696" s="72" t="s">
        <v>403</v>
      </c>
      <c r="E3696" s="71"/>
      <c r="F3696" s="71"/>
      <c r="G3696" s="71" t="s">
        <v>257</v>
      </c>
      <c r="H3696" s="71">
        <v>10</v>
      </c>
      <c r="I3696" s="73">
        <v>132.47999999999999</v>
      </c>
      <c r="J3696" s="73">
        <v>75131</v>
      </c>
      <c r="K3696" s="72">
        <v>0</v>
      </c>
      <c r="L3696" s="72" t="s">
        <v>405</v>
      </c>
      <c r="M3696" s="92" t="s">
        <v>14</v>
      </c>
      <c r="N3696" s="88">
        <v>19961020</v>
      </c>
      <c r="O3696" s="70" t="s">
        <v>1010</v>
      </c>
      <c r="Q3696" s="89"/>
      <c r="S3696" s="70" t="s">
        <v>465</v>
      </c>
      <c r="T3696" s="88" t="s">
        <v>257</v>
      </c>
      <c r="U3696" s="88">
        <v>10</v>
      </c>
      <c r="V3696" s="87">
        <v>132.47999999999999</v>
      </c>
      <c r="W3696" s="147" t="s">
        <v>1017</v>
      </c>
      <c r="X3696" s="78">
        <v>45887</v>
      </c>
      <c r="Y3696" s="78">
        <v>45887</v>
      </c>
      <c r="Z3696" s="69" t="s">
        <v>1080</v>
      </c>
      <c r="AA3696" s="319">
        <v>48500</v>
      </c>
      <c r="AB3696" s="70">
        <v>48</v>
      </c>
      <c r="AC3696" s="70">
        <v>46</v>
      </c>
      <c r="AD3696" s="78">
        <v>47335</v>
      </c>
      <c r="AE3696" s="115">
        <v>900</v>
      </c>
      <c r="AF3696" s="115"/>
      <c r="AL3696" s="76"/>
      <c r="AM3696" s="76"/>
      <c r="AN3696" s="76"/>
      <c r="AO3696" s="76"/>
      <c r="AP3696" s="76"/>
      <c r="AQ3696" s="76"/>
      <c r="AR3696" s="76"/>
      <c r="AS3696" s="76"/>
      <c r="AT3696" s="76"/>
      <c r="AU3696" s="76"/>
      <c r="AV3696" s="76"/>
      <c r="BA3696" s="76"/>
      <c r="BB3696" s="76"/>
      <c r="CS3696" s="58">
        <f>+AL3696+AT3696</f>
        <v>0</v>
      </c>
      <c r="CT3696" s="76">
        <f>+BA3696+BG3696+BM3696+BS3696+BY3696+CE3696+CK3696+CQ3696</f>
        <v>0</v>
      </c>
      <c r="CU3696" s="76">
        <f>+CS3696-CT3696</f>
        <v>0</v>
      </c>
      <c r="CV3696" s="81">
        <f>+AE3696-AL3696-AT3696</f>
        <v>900</v>
      </c>
    </row>
    <row r="3697" spans="1:100" s="70" customFormat="1">
      <c r="A3697" s="70" t="s">
        <v>1009</v>
      </c>
      <c r="B3697" s="71">
        <v>30</v>
      </c>
      <c r="C3697" s="72" t="s">
        <v>402</v>
      </c>
      <c r="D3697" s="72" t="s">
        <v>403</v>
      </c>
      <c r="E3697" s="71"/>
      <c r="F3697" s="71"/>
      <c r="G3697" s="71" t="s">
        <v>257</v>
      </c>
      <c r="H3697" s="71">
        <v>10</v>
      </c>
      <c r="I3697" s="73">
        <v>132.47999999999999</v>
      </c>
      <c r="J3697" s="73">
        <v>75131</v>
      </c>
      <c r="K3697" s="72">
        <v>0</v>
      </c>
      <c r="L3697" s="72" t="s">
        <v>405</v>
      </c>
      <c r="M3697" s="92" t="s">
        <v>14</v>
      </c>
      <c r="N3697" s="88">
        <v>19961020</v>
      </c>
      <c r="O3697" s="70" t="s">
        <v>1010</v>
      </c>
      <c r="Q3697" s="89"/>
      <c r="S3697" s="70" t="s">
        <v>465</v>
      </c>
      <c r="T3697" s="88" t="s">
        <v>257</v>
      </c>
      <c r="U3697" s="88">
        <v>10</v>
      </c>
      <c r="V3697" s="87">
        <v>132.47999999999999</v>
      </c>
      <c r="W3697" s="147" t="s">
        <v>1017</v>
      </c>
      <c r="X3697" s="78">
        <v>45887</v>
      </c>
      <c r="Y3697" s="78">
        <v>45887</v>
      </c>
      <c r="Z3697" s="69" t="s">
        <v>1080</v>
      </c>
      <c r="AA3697" s="319">
        <v>48500</v>
      </c>
      <c r="AB3697" s="70">
        <v>48</v>
      </c>
      <c r="AC3697" s="70">
        <v>47</v>
      </c>
      <c r="AD3697" s="78">
        <v>47366</v>
      </c>
      <c r="AE3697" s="115">
        <v>900</v>
      </c>
      <c r="AF3697" s="115"/>
      <c r="AL3697" s="76"/>
      <c r="AM3697" s="76"/>
      <c r="AN3697" s="76"/>
      <c r="AO3697" s="76"/>
      <c r="AP3697" s="76"/>
      <c r="AQ3697" s="76"/>
      <c r="AR3697" s="76"/>
      <c r="AS3697" s="76"/>
      <c r="AT3697" s="76"/>
      <c r="AU3697" s="76"/>
      <c r="AV3697" s="76"/>
      <c r="BA3697" s="76"/>
      <c r="BB3697" s="76"/>
      <c r="CS3697" s="58">
        <f>+AL3697+AT3697</f>
        <v>0</v>
      </c>
      <c r="CT3697" s="76">
        <f>+BA3697+BG3697+BM3697+BS3697+BY3697+CE3697+CK3697+CQ3697</f>
        <v>0</v>
      </c>
      <c r="CU3697" s="76">
        <f>+CS3697-CT3697</f>
        <v>0</v>
      </c>
      <c r="CV3697" s="81">
        <f>+AE3697-AL3697-AT3697</f>
        <v>900</v>
      </c>
    </row>
    <row r="3698" spans="1:100" s="70" customFormat="1">
      <c r="A3698" s="70" t="s">
        <v>1009</v>
      </c>
      <c r="B3698" s="71">
        <v>30</v>
      </c>
      <c r="C3698" s="72" t="s">
        <v>402</v>
      </c>
      <c r="D3698" s="72" t="s">
        <v>403</v>
      </c>
      <c r="E3698" s="71"/>
      <c r="F3698" s="71"/>
      <c r="G3698" s="71" t="s">
        <v>257</v>
      </c>
      <c r="H3698" s="71">
        <v>10</v>
      </c>
      <c r="I3698" s="73">
        <v>132.47999999999999</v>
      </c>
      <c r="J3698" s="73">
        <v>75131</v>
      </c>
      <c r="K3698" s="72">
        <v>0</v>
      </c>
      <c r="L3698" s="72" t="s">
        <v>405</v>
      </c>
      <c r="M3698" s="92" t="s">
        <v>14</v>
      </c>
      <c r="N3698" s="88">
        <v>19961020</v>
      </c>
      <c r="O3698" s="70" t="s">
        <v>1010</v>
      </c>
      <c r="Q3698" s="89"/>
      <c r="S3698" s="70" t="s">
        <v>465</v>
      </c>
      <c r="T3698" s="88" t="s">
        <v>257</v>
      </c>
      <c r="U3698" s="88">
        <v>10</v>
      </c>
      <c r="V3698" s="87">
        <v>132.47999999999999</v>
      </c>
      <c r="W3698" s="147" t="s">
        <v>1017</v>
      </c>
      <c r="X3698" s="78">
        <v>45887</v>
      </c>
      <c r="Y3698" s="78">
        <v>45887</v>
      </c>
      <c r="Z3698" s="69" t="s">
        <v>1080</v>
      </c>
      <c r="AA3698" s="319">
        <v>48500</v>
      </c>
      <c r="AB3698" s="70">
        <v>48</v>
      </c>
      <c r="AC3698" s="70">
        <v>48</v>
      </c>
      <c r="AD3698" s="78">
        <v>47396</v>
      </c>
      <c r="AE3698" s="115">
        <v>1200</v>
      </c>
      <c r="AF3698" s="115"/>
      <c r="AL3698" s="76"/>
      <c r="AM3698" s="76"/>
      <c r="AN3698" s="76"/>
      <c r="AO3698" s="76"/>
      <c r="AP3698" s="76"/>
      <c r="AQ3698" s="76"/>
      <c r="AR3698" s="76"/>
      <c r="AS3698" s="76"/>
      <c r="AT3698" s="76"/>
      <c r="AU3698" s="76"/>
      <c r="AV3698" s="76"/>
      <c r="BA3698" s="76"/>
      <c r="BB3698" s="76"/>
      <c r="CS3698" s="58">
        <f>+AL3698+AT3698</f>
        <v>0</v>
      </c>
      <c r="CT3698" s="76">
        <f>+BA3698+BG3698+BM3698+BS3698+BY3698+CE3698+CK3698+CQ3698</f>
        <v>0</v>
      </c>
      <c r="CU3698" s="76">
        <f>+CS3698-CT3698</f>
        <v>0</v>
      </c>
      <c r="CV3698" s="81">
        <f>+AE3698-AL3698-AT3698</f>
        <v>1200</v>
      </c>
    </row>
    <row r="3699" spans="1:100" s="70" customFormat="1">
      <c r="B3699" s="71">
        <v>81</v>
      </c>
      <c r="C3699" s="72" t="s">
        <v>402</v>
      </c>
      <c r="D3699" s="72" t="s">
        <v>403</v>
      </c>
      <c r="E3699" s="71"/>
      <c r="F3699" s="71"/>
      <c r="G3699" s="71" t="s">
        <v>264</v>
      </c>
      <c r="H3699" s="71">
        <v>6</v>
      </c>
      <c r="I3699" s="73">
        <v>90</v>
      </c>
      <c r="J3699" s="73">
        <v>40300</v>
      </c>
      <c r="K3699" s="72">
        <v>0</v>
      </c>
      <c r="L3699" s="72" t="s">
        <v>41</v>
      </c>
      <c r="M3699" s="92"/>
      <c r="Q3699" s="89"/>
      <c r="T3699" s="88"/>
      <c r="U3699" s="88"/>
      <c r="V3699" s="87"/>
      <c r="W3699" s="87"/>
      <c r="AA3699" s="319"/>
      <c r="AE3699" s="115"/>
      <c r="AF3699" s="115"/>
      <c r="AO3699" s="76"/>
      <c r="AP3699" s="76"/>
      <c r="AQ3699" s="76"/>
      <c r="AR3699" s="76"/>
      <c r="AS3699" s="76"/>
      <c r="AT3699" s="76"/>
      <c r="AU3699" s="76"/>
      <c r="AV3699" s="76"/>
      <c r="BA3699" s="76"/>
      <c r="BB3699" s="76"/>
      <c r="CT3699" s="76">
        <f>+BA3699+BG3699+BM3699+BS3699+BY3699+CE3699+CK3699</f>
        <v>0</v>
      </c>
      <c r="CU3699" s="76">
        <f>+AL3699+AT3699-CT3699</f>
        <v>0</v>
      </c>
      <c r="CV3699" s="81">
        <f>+AE3699-AL3699-AT3699</f>
        <v>0</v>
      </c>
    </row>
    <row r="3700" spans="1:100" s="70" customFormat="1">
      <c r="B3700" s="71">
        <v>1</v>
      </c>
      <c r="C3700" s="72" t="s">
        <v>402</v>
      </c>
      <c r="D3700" s="72" t="s">
        <v>403</v>
      </c>
      <c r="E3700" s="71"/>
      <c r="F3700" s="71"/>
      <c r="G3700" s="71" t="s">
        <v>253</v>
      </c>
      <c r="H3700" s="71">
        <v>1</v>
      </c>
      <c r="I3700" s="73">
        <v>124.98</v>
      </c>
      <c r="J3700" s="73">
        <v>69433</v>
      </c>
      <c r="K3700" s="72">
        <v>0</v>
      </c>
      <c r="L3700" s="72" t="s">
        <v>404</v>
      </c>
      <c r="M3700" s="92"/>
      <c r="Q3700" s="89"/>
      <c r="T3700" s="88"/>
      <c r="U3700" s="88"/>
      <c r="V3700" s="87"/>
      <c r="W3700" s="87"/>
      <c r="AA3700" s="319"/>
      <c r="AO3700" s="76"/>
      <c r="AP3700" s="76"/>
      <c r="AQ3700" s="76"/>
      <c r="AR3700" s="76"/>
      <c r="AS3700" s="76"/>
      <c r="AT3700" s="76"/>
      <c r="AU3700" s="76"/>
      <c r="AV3700" s="76"/>
      <c r="BA3700" s="76"/>
      <c r="BB3700" s="76"/>
      <c r="CT3700" s="76">
        <f>+BA3700+BG3700+BM3700+BS3700+BY3700+CE3700+CK3700</f>
        <v>0</v>
      </c>
      <c r="CU3700" s="76">
        <f>+AL3700+AT3700-CT3700</f>
        <v>0</v>
      </c>
      <c r="CV3700" s="81">
        <f>+AE3700-AL3700-AT3700</f>
        <v>0</v>
      </c>
    </row>
    <row r="3701" spans="1:100" s="70" customFormat="1">
      <c r="B3701" s="71">
        <v>5</v>
      </c>
      <c r="C3701" s="72" t="s">
        <v>402</v>
      </c>
      <c r="D3701" s="72" t="s">
        <v>403</v>
      </c>
      <c r="E3701" s="71"/>
      <c r="F3701" s="71"/>
      <c r="G3701" s="71" t="s">
        <v>253</v>
      </c>
      <c r="H3701" s="71">
        <v>5</v>
      </c>
      <c r="I3701" s="73">
        <v>127.6</v>
      </c>
      <c r="J3701" s="73">
        <v>70889</v>
      </c>
      <c r="K3701" s="72">
        <v>0</v>
      </c>
      <c r="L3701" s="72" t="s">
        <v>404</v>
      </c>
      <c r="M3701" s="92"/>
      <c r="Q3701" s="89"/>
      <c r="T3701" s="88"/>
      <c r="U3701" s="88"/>
      <c r="V3701" s="87"/>
      <c r="W3701" s="87"/>
      <c r="AA3701" s="319"/>
      <c r="AL3701" s="76"/>
      <c r="AM3701" s="76"/>
      <c r="AN3701" s="76"/>
      <c r="AO3701" s="76"/>
      <c r="AP3701" s="76"/>
      <c r="AQ3701" s="76"/>
      <c r="AR3701" s="76"/>
      <c r="AS3701" s="76"/>
      <c r="AT3701" s="76"/>
      <c r="AU3701" s="76"/>
      <c r="AV3701" s="76"/>
      <c r="BA3701" s="76"/>
      <c r="BB3701" s="76"/>
      <c r="CT3701" s="76">
        <f>+BA3701+BG3701+BM3701+BS3701+BY3701+CE3701+CK3701</f>
        <v>0</v>
      </c>
      <c r="CU3701" s="76">
        <f>+AL3701+AT3701-CT3701</f>
        <v>0</v>
      </c>
      <c r="CV3701" s="81">
        <f>+AE3701-AL3701-AT3701</f>
        <v>0</v>
      </c>
    </row>
    <row r="3702" spans="1:100" s="70" customFormat="1">
      <c r="B3702" s="71">
        <v>8</v>
      </c>
      <c r="C3702" s="72" t="s">
        <v>402</v>
      </c>
      <c r="D3702" s="72" t="s">
        <v>403</v>
      </c>
      <c r="E3702" s="71"/>
      <c r="F3702" s="71"/>
      <c r="G3702" s="71" t="s">
        <v>254</v>
      </c>
      <c r="H3702" s="71">
        <v>2</v>
      </c>
      <c r="I3702" s="73">
        <v>132.05000000000001</v>
      </c>
      <c r="J3702" s="73">
        <v>58989</v>
      </c>
      <c r="K3702" s="72">
        <v>0</v>
      </c>
      <c r="L3702" s="72" t="s">
        <v>405</v>
      </c>
      <c r="M3702" s="92"/>
      <c r="Q3702" s="89"/>
      <c r="T3702" s="88"/>
      <c r="U3702" s="88"/>
      <c r="V3702" s="87"/>
      <c r="W3702" s="87"/>
      <c r="AA3702" s="319"/>
      <c r="AL3702" s="76"/>
      <c r="AM3702" s="76"/>
      <c r="AN3702" s="76"/>
      <c r="AO3702" s="76"/>
      <c r="AP3702" s="76"/>
      <c r="AQ3702" s="76"/>
      <c r="AR3702" s="76"/>
      <c r="AS3702" s="76"/>
      <c r="AT3702" s="76"/>
      <c r="AU3702" s="76"/>
      <c r="AV3702" s="76"/>
      <c r="BA3702" s="76"/>
      <c r="BB3702" s="76"/>
      <c r="CT3702" s="76">
        <f>+BA3702+BG3702+BM3702+BS3702+BY3702+CE3702+CK3702</f>
        <v>0</v>
      </c>
      <c r="CU3702" s="76">
        <f>+AL3702+AT3702-CT3702</f>
        <v>0</v>
      </c>
      <c r="CV3702" s="81">
        <f>+AE3702-AL3702-AT3702</f>
        <v>0</v>
      </c>
    </row>
    <row r="3703" spans="1:100" s="70" customFormat="1">
      <c r="B3703" s="71">
        <v>9</v>
      </c>
      <c r="C3703" s="72" t="s">
        <v>402</v>
      </c>
      <c r="D3703" s="72" t="s">
        <v>403</v>
      </c>
      <c r="E3703" s="71"/>
      <c r="F3703" s="71"/>
      <c r="G3703" s="71" t="s">
        <v>254</v>
      </c>
      <c r="H3703" s="71">
        <v>3</v>
      </c>
      <c r="I3703" s="73">
        <v>135.99</v>
      </c>
      <c r="J3703" s="73">
        <v>75550</v>
      </c>
      <c r="K3703" s="72">
        <v>0</v>
      </c>
      <c r="L3703" s="72" t="s">
        <v>404</v>
      </c>
      <c r="M3703" s="92"/>
      <c r="Q3703" s="89"/>
      <c r="T3703" s="88"/>
      <c r="U3703" s="88"/>
      <c r="V3703" s="87"/>
      <c r="W3703" s="87"/>
      <c r="AA3703" s="319"/>
      <c r="AL3703" s="76"/>
      <c r="AM3703" s="76"/>
      <c r="AN3703" s="76"/>
      <c r="AO3703" s="76"/>
      <c r="AP3703" s="76"/>
      <c r="AQ3703" s="76"/>
      <c r="AR3703" s="76"/>
      <c r="AS3703" s="76"/>
      <c r="AT3703" s="76"/>
      <c r="AU3703" s="76"/>
      <c r="AV3703" s="76"/>
      <c r="BA3703" s="76"/>
      <c r="BB3703" s="76"/>
      <c r="CT3703" s="76">
        <f>+BA3703+BG3703+BM3703+BS3703+BY3703+CE3703+CK3703</f>
        <v>0</v>
      </c>
      <c r="CU3703" s="76">
        <f>+AL3703+AT3703-CT3703</f>
        <v>0</v>
      </c>
      <c r="CV3703" s="81">
        <f>+AE3703-AL3703-AT3703</f>
        <v>0</v>
      </c>
    </row>
    <row r="3704" spans="1:100" s="70" customFormat="1">
      <c r="B3704" s="71">
        <v>10</v>
      </c>
      <c r="C3704" s="72" t="s">
        <v>402</v>
      </c>
      <c r="D3704" s="72" t="s">
        <v>403</v>
      </c>
      <c r="E3704" s="71"/>
      <c r="F3704" s="71"/>
      <c r="G3704" s="71" t="s">
        <v>254</v>
      </c>
      <c r="H3704" s="71">
        <v>4</v>
      </c>
      <c r="I3704" s="73">
        <v>135.99</v>
      </c>
      <c r="J3704" s="73">
        <v>75550</v>
      </c>
      <c r="K3704" s="72">
        <v>0</v>
      </c>
      <c r="L3704" s="72" t="s">
        <v>404</v>
      </c>
      <c r="M3704" s="92"/>
      <c r="Q3704" s="89"/>
      <c r="T3704" s="88"/>
      <c r="U3704" s="88"/>
      <c r="V3704" s="87"/>
      <c r="W3704" s="87"/>
      <c r="AA3704" s="319"/>
      <c r="AL3704" s="76"/>
      <c r="AM3704" s="76"/>
      <c r="AN3704" s="76"/>
      <c r="AO3704" s="76"/>
      <c r="AP3704" s="76"/>
      <c r="AQ3704" s="76"/>
      <c r="AR3704" s="76"/>
      <c r="AS3704" s="76"/>
      <c r="AT3704" s="76"/>
      <c r="AU3704" s="76"/>
      <c r="AV3704" s="76"/>
      <c r="BA3704" s="76"/>
      <c r="BB3704" s="76"/>
      <c r="CT3704" s="76">
        <f>+BA3704+BG3704+BM3704+BS3704+BY3704+CE3704+CK3704</f>
        <v>0</v>
      </c>
      <c r="CU3704" s="76">
        <f>+AL3704+AT3704-CT3704</f>
        <v>0</v>
      </c>
      <c r="CV3704" s="81">
        <f>+AE3704-AL3704-AT3704</f>
        <v>0</v>
      </c>
    </row>
    <row r="3705" spans="1:100" s="70" customFormat="1">
      <c r="B3705" s="71">
        <v>16</v>
      </c>
      <c r="C3705" s="72" t="s">
        <v>402</v>
      </c>
      <c r="D3705" s="72" t="s">
        <v>403</v>
      </c>
      <c r="E3705" s="71"/>
      <c r="F3705" s="71"/>
      <c r="G3705" s="71" t="s">
        <v>255</v>
      </c>
      <c r="H3705" s="71">
        <v>4</v>
      </c>
      <c r="I3705" s="73">
        <v>123.54</v>
      </c>
      <c r="J3705" s="73">
        <v>68633</v>
      </c>
      <c r="K3705" s="72">
        <v>0</v>
      </c>
      <c r="L3705" s="72" t="s">
        <v>404</v>
      </c>
      <c r="M3705" s="92"/>
      <c r="Q3705" s="89"/>
      <c r="T3705" s="88"/>
      <c r="U3705" s="88"/>
      <c r="V3705" s="87"/>
      <c r="W3705" s="87"/>
      <c r="AA3705" s="319"/>
      <c r="AE3705" s="115"/>
      <c r="AF3705" s="115"/>
      <c r="AL3705" s="76"/>
      <c r="AM3705" s="76"/>
      <c r="AN3705" s="76"/>
      <c r="AO3705" s="76"/>
      <c r="AP3705" s="76"/>
      <c r="AQ3705" s="76"/>
      <c r="AR3705" s="76"/>
      <c r="AS3705" s="76"/>
      <c r="AT3705" s="76"/>
      <c r="AU3705" s="76"/>
      <c r="AV3705" s="76"/>
      <c r="BA3705" s="76"/>
      <c r="BB3705" s="76"/>
      <c r="CT3705" s="76">
        <f>+BA3705+BG3705+BM3705+BS3705+BY3705+CE3705+CK3705</f>
        <v>0</v>
      </c>
      <c r="CU3705" s="76">
        <f>+AL3705+AT3705-CT3705</f>
        <v>0</v>
      </c>
      <c r="CV3705" s="81">
        <f>+AE3705-AL3705-AT3705</f>
        <v>0</v>
      </c>
    </row>
    <row r="3706" spans="1:100" s="70" customFormat="1">
      <c r="B3706" s="71">
        <v>17</v>
      </c>
      <c r="C3706" s="72" t="s">
        <v>402</v>
      </c>
      <c r="D3706" s="72" t="s">
        <v>403</v>
      </c>
      <c r="E3706" s="71"/>
      <c r="F3706" s="71"/>
      <c r="G3706" s="71" t="s">
        <v>255</v>
      </c>
      <c r="H3706" s="71">
        <v>5</v>
      </c>
      <c r="I3706" s="73">
        <v>123.54</v>
      </c>
      <c r="J3706" s="73">
        <v>55206</v>
      </c>
      <c r="K3706" s="72">
        <v>0</v>
      </c>
      <c r="L3706" s="72" t="s">
        <v>41</v>
      </c>
      <c r="M3706" s="92"/>
      <c r="Q3706" s="89"/>
      <c r="T3706" s="88"/>
      <c r="U3706" s="88"/>
      <c r="V3706" s="87"/>
      <c r="W3706" s="87"/>
      <c r="AA3706" s="319"/>
      <c r="AE3706" s="115"/>
      <c r="AF3706" s="115"/>
      <c r="AL3706" s="76"/>
      <c r="AM3706" s="76"/>
      <c r="AN3706" s="76"/>
      <c r="AO3706" s="76"/>
      <c r="AP3706" s="76"/>
      <c r="AQ3706" s="76"/>
      <c r="AR3706" s="76"/>
      <c r="AS3706" s="76"/>
      <c r="AT3706" s="76"/>
      <c r="AU3706" s="76"/>
      <c r="AV3706" s="76"/>
      <c r="BA3706" s="76"/>
      <c r="BB3706" s="76"/>
      <c r="CT3706" s="76">
        <f>+BA3706+BG3706+BM3706+BS3706+BY3706+CE3706+CK3706</f>
        <v>0</v>
      </c>
      <c r="CU3706" s="76">
        <f>+AL3706+AT3706-CT3706</f>
        <v>0</v>
      </c>
      <c r="CV3706" s="81">
        <f>+AE3706-AL3706-AT3706</f>
        <v>0</v>
      </c>
    </row>
    <row r="3707" spans="1:100" s="70" customFormat="1">
      <c r="B3707" s="71">
        <v>18</v>
      </c>
      <c r="C3707" s="72" t="s">
        <v>402</v>
      </c>
      <c r="D3707" s="72" t="s">
        <v>403</v>
      </c>
      <c r="E3707" s="71"/>
      <c r="F3707" s="71"/>
      <c r="G3707" s="71" t="s">
        <v>255</v>
      </c>
      <c r="H3707" s="71">
        <v>6</v>
      </c>
      <c r="I3707" s="73">
        <v>123.54</v>
      </c>
      <c r="J3707" s="73">
        <v>55206</v>
      </c>
      <c r="K3707" s="72">
        <v>0</v>
      </c>
      <c r="L3707" s="72" t="s">
        <v>41</v>
      </c>
      <c r="M3707" s="92"/>
      <c r="Q3707" s="89"/>
      <c r="T3707" s="88"/>
      <c r="U3707" s="88"/>
      <c r="V3707" s="87"/>
      <c r="W3707" s="87"/>
      <c r="AA3707" s="319"/>
      <c r="AE3707" s="115"/>
      <c r="AF3707" s="115"/>
      <c r="AL3707" s="76"/>
      <c r="AM3707" s="76"/>
      <c r="AN3707" s="76"/>
      <c r="AO3707" s="76"/>
      <c r="AP3707" s="76"/>
      <c r="AQ3707" s="76"/>
      <c r="AR3707" s="76"/>
      <c r="AS3707" s="76"/>
      <c r="AT3707" s="76"/>
      <c r="AU3707" s="76"/>
      <c r="AV3707" s="76"/>
      <c r="BA3707" s="76"/>
      <c r="BB3707" s="76"/>
      <c r="CT3707" s="76">
        <f>+BA3707+BG3707+BM3707+BS3707+BY3707+CE3707+CK3707</f>
        <v>0</v>
      </c>
      <c r="CU3707" s="76">
        <f>+AL3707+AT3707-CT3707</f>
        <v>0</v>
      </c>
      <c r="CV3707" s="81">
        <f>+AE3707-AL3707-AT3707</f>
        <v>0</v>
      </c>
    </row>
    <row r="3708" spans="1:100" s="70" customFormat="1">
      <c r="B3708" s="71">
        <v>19</v>
      </c>
      <c r="C3708" s="72" t="s">
        <v>402</v>
      </c>
      <c r="D3708" s="72" t="s">
        <v>403</v>
      </c>
      <c r="E3708" s="71"/>
      <c r="F3708" s="71"/>
      <c r="G3708" s="71" t="s">
        <v>255</v>
      </c>
      <c r="H3708" s="71">
        <v>7</v>
      </c>
      <c r="I3708" s="73">
        <v>123.54</v>
      </c>
      <c r="J3708" s="73">
        <v>68633</v>
      </c>
      <c r="K3708" s="72">
        <v>0</v>
      </c>
      <c r="L3708" s="72" t="s">
        <v>404</v>
      </c>
      <c r="M3708" s="92"/>
      <c r="Q3708" s="89"/>
      <c r="T3708" s="88"/>
      <c r="U3708" s="88"/>
      <c r="V3708" s="87"/>
      <c r="W3708" s="87"/>
      <c r="AA3708" s="319"/>
      <c r="AE3708" s="115"/>
      <c r="AF3708" s="115"/>
      <c r="AL3708" s="76"/>
      <c r="AM3708" s="76"/>
      <c r="AN3708" s="76"/>
      <c r="AO3708" s="76"/>
      <c r="AP3708" s="76"/>
      <c r="AQ3708" s="76"/>
      <c r="AR3708" s="76"/>
      <c r="AS3708" s="76"/>
      <c r="AT3708" s="76"/>
      <c r="AU3708" s="76"/>
      <c r="AV3708" s="76"/>
      <c r="BA3708" s="76"/>
      <c r="BB3708" s="76"/>
      <c r="CT3708" s="76">
        <f>+BA3708+BG3708+BM3708+BS3708+BY3708+CE3708+CK3708</f>
        <v>0</v>
      </c>
      <c r="CU3708" s="76">
        <f>+AL3708+AT3708-CT3708</f>
        <v>0</v>
      </c>
      <c r="CV3708" s="81">
        <f>+AE3708-AL3708-AT3708</f>
        <v>0</v>
      </c>
    </row>
    <row r="3709" spans="1:100" s="70" customFormat="1">
      <c r="B3709" s="71">
        <v>20</v>
      </c>
      <c r="C3709" s="72" t="s">
        <v>402</v>
      </c>
      <c r="D3709" s="72" t="s">
        <v>403</v>
      </c>
      <c r="E3709" s="71"/>
      <c r="F3709" s="71"/>
      <c r="G3709" s="71" t="s">
        <v>255</v>
      </c>
      <c r="H3709" s="71">
        <v>8</v>
      </c>
      <c r="I3709" s="73">
        <v>127.99</v>
      </c>
      <c r="J3709" s="73">
        <v>71105</v>
      </c>
      <c r="K3709" s="72">
        <v>0</v>
      </c>
      <c r="L3709" s="72" t="s">
        <v>404</v>
      </c>
      <c r="M3709" s="92"/>
      <c r="Q3709" s="89"/>
      <c r="T3709" s="88"/>
      <c r="U3709" s="88"/>
      <c r="V3709" s="87"/>
      <c r="W3709" s="87"/>
      <c r="AA3709" s="319"/>
      <c r="AE3709" s="115"/>
      <c r="AF3709" s="115"/>
      <c r="AL3709" s="76"/>
      <c r="AM3709" s="76"/>
      <c r="AN3709" s="76"/>
      <c r="AO3709" s="76"/>
      <c r="AP3709" s="76"/>
      <c r="AQ3709" s="76"/>
      <c r="AR3709" s="76"/>
      <c r="AS3709" s="76"/>
      <c r="AT3709" s="76"/>
      <c r="AU3709" s="76"/>
      <c r="AV3709" s="76"/>
      <c r="BA3709" s="76"/>
      <c r="BB3709" s="76"/>
      <c r="CT3709" s="76">
        <f>+BA3709+BG3709+BM3709+BS3709+BY3709+CE3709+CK3709</f>
        <v>0</v>
      </c>
      <c r="CU3709" s="76">
        <f>+AL3709+AT3709-CT3709</f>
        <v>0</v>
      </c>
      <c r="CV3709" s="81">
        <f>+AE3709-AL3709-AT3709</f>
        <v>0</v>
      </c>
    </row>
    <row r="3710" spans="1:100" s="70" customFormat="1">
      <c r="B3710" s="71">
        <v>28</v>
      </c>
      <c r="C3710" s="72" t="s">
        <v>402</v>
      </c>
      <c r="D3710" s="72" t="s">
        <v>403</v>
      </c>
      <c r="E3710" s="71"/>
      <c r="F3710" s="71"/>
      <c r="G3710" s="71" t="s">
        <v>256</v>
      </c>
      <c r="H3710" s="71">
        <v>8</v>
      </c>
      <c r="I3710" s="73">
        <v>178.5</v>
      </c>
      <c r="J3710" s="73">
        <v>99166</v>
      </c>
      <c r="K3710" s="72">
        <v>0</v>
      </c>
      <c r="L3710" s="72" t="s">
        <v>404</v>
      </c>
      <c r="M3710" s="92"/>
      <c r="Q3710" s="89"/>
      <c r="T3710" s="88"/>
      <c r="U3710" s="88"/>
      <c r="V3710" s="87"/>
      <c r="W3710" s="87"/>
      <c r="AA3710" s="319"/>
      <c r="AE3710" s="115"/>
      <c r="AF3710" s="115"/>
      <c r="AL3710" s="76"/>
      <c r="AM3710" s="76"/>
      <c r="AN3710" s="76"/>
      <c r="AO3710" s="76"/>
      <c r="AP3710" s="76"/>
      <c r="AQ3710" s="76"/>
      <c r="AR3710" s="76"/>
      <c r="AS3710" s="76"/>
      <c r="AT3710" s="76"/>
      <c r="AU3710" s="76"/>
      <c r="AV3710" s="76"/>
      <c r="BA3710" s="76"/>
      <c r="BB3710" s="76"/>
      <c r="CT3710" s="76">
        <f>+BA3710+BG3710+BM3710+BS3710+BY3710+CE3710+CK3710</f>
        <v>0</v>
      </c>
      <c r="CU3710" s="76">
        <f>+AL3710+AT3710-CT3710</f>
        <v>0</v>
      </c>
      <c r="CV3710" s="81">
        <f>+AE3710-AL3710-AT3710</f>
        <v>0</v>
      </c>
    </row>
    <row r="3711" spans="1:100" s="70" customFormat="1">
      <c r="B3711" s="71">
        <v>31</v>
      </c>
      <c r="C3711" s="72" t="s">
        <v>402</v>
      </c>
      <c r="D3711" s="72" t="s">
        <v>403</v>
      </c>
      <c r="E3711" s="71"/>
      <c r="F3711" s="71"/>
      <c r="G3711" s="71" t="s">
        <v>257</v>
      </c>
      <c r="H3711" s="71">
        <v>2</v>
      </c>
      <c r="I3711" s="73">
        <v>125.02</v>
      </c>
      <c r="J3711" s="73">
        <v>55564</v>
      </c>
      <c r="K3711" s="72">
        <v>0</v>
      </c>
      <c r="L3711" s="72" t="s">
        <v>41</v>
      </c>
      <c r="M3711" s="92"/>
      <c r="Q3711" s="89"/>
      <c r="T3711" s="88"/>
      <c r="U3711" s="88"/>
      <c r="V3711" s="87"/>
      <c r="W3711" s="87"/>
      <c r="AA3711" s="319"/>
      <c r="AE3711" s="115"/>
      <c r="AF3711" s="115"/>
      <c r="AL3711" s="76"/>
      <c r="AM3711" s="76"/>
      <c r="AN3711" s="76"/>
      <c r="AO3711" s="76"/>
      <c r="AP3711" s="76"/>
      <c r="AQ3711" s="76"/>
      <c r="AR3711" s="76"/>
      <c r="AS3711" s="76"/>
      <c r="AT3711" s="76"/>
      <c r="AU3711" s="76"/>
      <c r="AV3711" s="76"/>
      <c r="BA3711" s="76"/>
      <c r="BB3711" s="76"/>
      <c r="CT3711" s="76">
        <f>+BA3711+BG3711+BM3711+BS3711+BY3711+CE3711+CK3711</f>
        <v>0</v>
      </c>
      <c r="CU3711" s="76">
        <f>+AL3711+AT3711-CT3711</f>
        <v>0</v>
      </c>
      <c r="CV3711" s="81">
        <f>+AE3711-AL3711-AT3711</f>
        <v>0</v>
      </c>
    </row>
    <row r="3712" spans="1:100" s="70" customFormat="1">
      <c r="B3712" s="71">
        <v>34</v>
      </c>
      <c r="C3712" s="72" t="s">
        <v>402</v>
      </c>
      <c r="D3712" s="72" t="s">
        <v>403</v>
      </c>
      <c r="E3712" s="71"/>
      <c r="F3712" s="71"/>
      <c r="G3712" s="71" t="s">
        <v>257</v>
      </c>
      <c r="H3712" s="71">
        <v>5</v>
      </c>
      <c r="I3712" s="73">
        <v>120</v>
      </c>
      <c r="J3712" s="73">
        <v>41000</v>
      </c>
      <c r="K3712" s="72">
        <v>0</v>
      </c>
      <c r="L3712" s="72" t="s">
        <v>41</v>
      </c>
      <c r="M3712" s="92"/>
      <c r="Q3712" s="89"/>
      <c r="T3712" s="88"/>
      <c r="U3712" s="88"/>
      <c r="V3712" s="87"/>
      <c r="W3712" s="87"/>
      <c r="AA3712" s="319"/>
      <c r="AE3712" s="115"/>
      <c r="AF3712" s="115"/>
      <c r="AL3712" s="76"/>
      <c r="AM3712" s="76"/>
      <c r="AN3712" s="76"/>
      <c r="AO3712" s="76"/>
      <c r="AP3712" s="76"/>
      <c r="AQ3712" s="76"/>
      <c r="AR3712" s="76"/>
      <c r="AS3712" s="76"/>
      <c r="AT3712" s="76"/>
      <c r="AU3712" s="76"/>
      <c r="AV3712" s="76"/>
      <c r="BA3712" s="76"/>
      <c r="BB3712" s="76"/>
      <c r="CT3712" s="76">
        <f>+BA3712+BG3712+BM3712+BS3712+BY3712+CE3712+CK3712</f>
        <v>0</v>
      </c>
      <c r="CU3712" s="76">
        <f>+AL3712+AT3712-CT3712</f>
        <v>0</v>
      </c>
      <c r="CV3712" s="81">
        <f>+AE3712-AL3712-AT3712</f>
        <v>0</v>
      </c>
    </row>
    <row r="3713" spans="2:100" s="70" customFormat="1">
      <c r="B3713" s="71">
        <v>35</v>
      </c>
      <c r="C3713" s="72" t="s">
        <v>402</v>
      </c>
      <c r="D3713" s="72" t="s">
        <v>403</v>
      </c>
      <c r="E3713" s="71"/>
      <c r="F3713" s="71"/>
      <c r="G3713" s="71" t="s">
        <v>257</v>
      </c>
      <c r="H3713" s="71">
        <v>6</v>
      </c>
      <c r="I3713" s="73">
        <v>120</v>
      </c>
      <c r="J3713" s="73">
        <v>53333</v>
      </c>
      <c r="K3713" s="72">
        <v>0</v>
      </c>
      <c r="L3713" s="72" t="s">
        <v>41</v>
      </c>
      <c r="M3713" s="92"/>
      <c r="Q3713" s="89"/>
      <c r="T3713" s="88"/>
      <c r="U3713" s="88"/>
      <c r="V3713" s="87"/>
      <c r="W3713" s="87"/>
      <c r="AA3713" s="319"/>
      <c r="AE3713" s="115"/>
      <c r="AF3713" s="115"/>
      <c r="AL3713" s="76"/>
      <c r="AM3713" s="76"/>
      <c r="AN3713" s="76"/>
      <c r="AO3713" s="76"/>
      <c r="AP3713" s="76"/>
      <c r="AQ3713" s="76"/>
      <c r="AR3713" s="76"/>
      <c r="AS3713" s="76"/>
      <c r="AT3713" s="76"/>
      <c r="AU3713" s="76"/>
      <c r="AV3713" s="76"/>
      <c r="BA3713" s="76"/>
      <c r="BB3713" s="76"/>
      <c r="CT3713" s="76">
        <f>+BA3713+BG3713+BM3713+BS3713+BY3713+CE3713+CK3713</f>
        <v>0</v>
      </c>
      <c r="CU3713" s="76">
        <f>+AL3713+AT3713-CT3713</f>
        <v>0</v>
      </c>
      <c r="CV3713" s="81">
        <f>+AE3713-AL3713-AT3713</f>
        <v>0</v>
      </c>
    </row>
    <row r="3714" spans="2:100" s="70" customFormat="1">
      <c r="B3714" s="71">
        <v>37</v>
      </c>
      <c r="C3714" s="72" t="s">
        <v>402</v>
      </c>
      <c r="D3714" s="72" t="s">
        <v>403</v>
      </c>
      <c r="E3714" s="71"/>
      <c r="F3714" s="71"/>
      <c r="G3714" s="71" t="s">
        <v>257</v>
      </c>
      <c r="H3714" s="71">
        <v>8</v>
      </c>
      <c r="I3714" s="73">
        <v>120</v>
      </c>
      <c r="J3714" s="73">
        <v>53633</v>
      </c>
      <c r="K3714" s="72">
        <v>0</v>
      </c>
      <c r="L3714" s="72" t="s">
        <v>41</v>
      </c>
      <c r="M3714" s="92"/>
      <c r="Q3714" s="89"/>
      <c r="T3714" s="88"/>
      <c r="U3714" s="88"/>
      <c r="V3714" s="87"/>
      <c r="W3714" s="87"/>
      <c r="AA3714" s="319"/>
      <c r="AE3714" s="115"/>
      <c r="AF3714" s="115"/>
      <c r="AL3714" s="76"/>
      <c r="AM3714" s="76"/>
      <c r="AN3714" s="76"/>
      <c r="AO3714" s="76"/>
      <c r="AP3714" s="76"/>
      <c r="AQ3714" s="76"/>
      <c r="AR3714" s="76"/>
      <c r="AS3714" s="76"/>
      <c r="AT3714" s="76"/>
      <c r="AU3714" s="76"/>
      <c r="AV3714" s="76"/>
      <c r="BA3714" s="76"/>
      <c r="BB3714" s="76"/>
      <c r="CT3714" s="76">
        <f>+BA3714+BG3714+BM3714+BS3714+BY3714+CE3714+CK3714</f>
        <v>0</v>
      </c>
      <c r="CU3714" s="76">
        <f>+AL3714+AT3714-CT3714</f>
        <v>0</v>
      </c>
      <c r="CV3714" s="81">
        <f>+AE3714-AL3714-AT3714</f>
        <v>0</v>
      </c>
    </row>
    <row r="3715" spans="2:100" s="70" customFormat="1">
      <c r="B3715" s="71">
        <v>38</v>
      </c>
      <c r="C3715" s="72" t="s">
        <v>402</v>
      </c>
      <c r="D3715" s="72" t="s">
        <v>403</v>
      </c>
      <c r="E3715" s="71"/>
      <c r="F3715" s="71"/>
      <c r="G3715" s="71" t="s">
        <v>257</v>
      </c>
      <c r="H3715" s="71">
        <v>9</v>
      </c>
      <c r="I3715" s="73">
        <v>111</v>
      </c>
      <c r="J3715" s="73">
        <v>49333</v>
      </c>
      <c r="K3715" s="72">
        <v>0</v>
      </c>
      <c r="L3715" s="72" t="s">
        <v>41</v>
      </c>
      <c r="M3715" s="92"/>
      <c r="Q3715" s="89"/>
      <c r="T3715" s="88"/>
      <c r="U3715" s="88"/>
      <c r="V3715" s="87"/>
      <c r="W3715" s="87"/>
      <c r="AA3715" s="319"/>
      <c r="AE3715" s="115"/>
      <c r="AF3715" s="115"/>
      <c r="AL3715" s="76"/>
      <c r="AM3715" s="76"/>
      <c r="AN3715" s="76"/>
      <c r="AO3715" s="76"/>
      <c r="AP3715" s="76"/>
      <c r="AQ3715" s="76"/>
      <c r="AR3715" s="76"/>
      <c r="AS3715" s="76"/>
      <c r="AT3715" s="76"/>
      <c r="AU3715" s="76"/>
      <c r="AV3715" s="76"/>
      <c r="BA3715" s="76"/>
      <c r="BB3715" s="76"/>
      <c r="CT3715" s="76">
        <f>+BA3715+BG3715+BM3715+BS3715+BY3715+CE3715+CK3715</f>
        <v>0</v>
      </c>
      <c r="CU3715" s="76">
        <f>+AL3715+AT3715-CT3715</f>
        <v>0</v>
      </c>
      <c r="CV3715" s="81">
        <f>+AE3715-AL3715-AT3715</f>
        <v>0</v>
      </c>
    </row>
    <row r="3716" spans="2:100" s="70" customFormat="1">
      <c r="B3716" s="71">
        <v>39</v>
      </c>
      <c r="C3716" s="72" t="s">
        <v>402</v>
      </c>
      <c r="D3716" s="72" t="s">
        <v>403</v>
      </c>
      <c r="E3716" s="71"/>
      <c r="F3716" s="71"/>
      <c r="G3716" s="71" t="s">
        <v>259</v>
      </c>
      <c r="H3716" s="71">
        <v>1</v>
      </c>
      <c r="I3716" s="73">
        <v>125.02</v>
      </c>
      <c r="J3716" s="73">
        <v>55564</v>
      </c>
      <c r="K3716" s="72">
        <v>0</v>
      </c>
      <c r="L3716" s="72" t="s">
        <v>41</v>
      </c>
      <c r="M3716" s="92"/>
      <c r="Q3716" s="89"/>
      <c r="T3716" s="88"/>
      <c r="U3716" s="88"/>
      <c r="V3716" s="87"/>
      <c r="W3716" s="87"/>
      <c r="AA3716" s="319"/>
      <c r="AE3716" s="115"/>
      <c r="AF3716" s="115"/>
      <c r="AL3716" s="76"/>
      <c r="AM3716" s="76"/>
      <c r="AN3716" s="76"/>
      <c r="AO3716" s="76"/>
      <c r="AP3716" s="76"/>
      <c r="AQ3716" s="76"/>
      <c r="AR3716" s="76"/>
      <c r="AS3716" s="76"/>
      <c r="AT3716" s="76"/>
      <c r="AU3716" s="76"/>
      <c r="AV3716" s="76"/>
      <c r="BA3716" s="76"/>
      <c r="BB3716" s="76"/>
      <c r="CT3716" s="76">
        <f>+BA3716+BG3716+BM3716+BS3716+BY3716+CE3716+CK3716</f>
        <v>0</v>
      </c>
      <c r="CU3716" s="76">
        <f>+AL3716+AT3716-CT3716</f>
        <v>0</v>
      </c>
      <c r="CV3716" s="81">
        <f>+AE3716-AL3716-AT3716</f>
        <v>0</v>
      </c>
    </row>
    <row r="3717" spans="2:100" s="70" customFormat="1">
      <c r="B3717" s="71">
        <v>41</v>
      </c>
      <c r="C3717" s="72" t="s">
        <v>402</v>
      </c>
      <c r="D3717" s="72" t="s">
        <v>403</v>
      </c>
      <c r="E3717" s="71"/>
      <c r="F3717" s="71"/>
      <c r="G3717" s="71" t="s">
        <v>259</v>
      </c>
      <c r="H3717" s="71">
        <v>3</v>
      </c>
      <c r="I3717" s="73">
        <v>145.38</v>
      </c>
      <c r="J3717" s="73">
        <v>47900</v>
      </c>
      <c r="K3717" s="72">
        <v>0</v>
      </c>
      <c r="L3717" s="72" t="s">
        <v>41</v>
      </c>
      <c r="M3717" s="92"/>
      <c r="Q3717" s="89"/>
      <c r="T3717" s="88"/>
      <c r="U3717" s="88"/>
      <c r="V3717" s="87"/>
      <c r="W3717" s="87"/>
      <c r="AA3717" s="319"/>
      <c r="AE3717" s="115"/>
      <c r="AF3717" s="115"/>
      <c r="AL3717" s="76"/>
      <c r="AM3717" s="76"/>
      <c r="AN3717" s="76"/>
      <c r="AO3717" s="76"/>
      <c r="AP3717" s="76"/>
      <c r="AQ3717" s="76"/>
      <c r="AR3717" s="76"/>
      <c r="AS3717" s="76"/>
      <c r="AT3717" s="76"/>
      <c r="AU3717" s="76"/>
      <c r="AV3717" s="76"/>
      <c r="BA3717" s="76"/>
      <c r="BB3717" s="76"/>
      <c r="CT3717" s="76">
        <f>+BA3717+BG3717+BM3717+BS3717+BY3717+CE3717+CK3717</f>
        <v>0</v>
      </c>
      <c r="CU3717" s="76">
        <f>+AL3717+AT3717-CT3717</f>
        <v>0</v>
      </c>
      <c r="CV3717" s="81">
        <f>+AE3717-AL3717-AT3717</f>
        <v>0</v>
      </c>
    </row>
    <row r="3718" spans="2:100" s="70" customFormat="1">
      <c r="B3718" s="71">
        <v>43</v>
      </c>
      <c r="C3718" s="72" t="s">
        <v>402</v>
      </c>
      <c r="D3718" s="72" t="s">
        <v>403</v>
      </c>
      <c r="E3718" s="71"/>
      <c r="F3718" s="71"/>
      <c r="G3718" s="71" t="s">
        <v>259</v>
      </c>
      <c r="H3718" s="71">
        <v>5</v>
      </c>
      <c r="I3718" s="73">
        <v>120.4</v>
      </c>
      <c r="J3718" s="73">
        <v>66889</v>
      </c>
      <c r="K3718" s="72">
        <v>0</v>
      </c>
      <c r="L3718" s="72" t="s">
        <v>404</v>
      </c>
      <c r="M3718" s="92"/>
      <c r="Q3718" s="89"/>
      <c r="T3718" s="88"/>
      <c r="U3718" s="88"/>
      <c r="V3718" s="87"/>
      <c r="W3718" s="87"/>
      <c r="AA3718" s="319"/>
      <c r="AE3718" s="115"/>
      <c r="AF3718" s="115"/>
      <c r="AL3718" s="76"/>
      <c r="AM3718" s="76"/>
      <c r="AN3718" s="76"/>
      <c r="AO3718" s="76"/>
      <c r="AP3718" s="76"/>
      <c r="AQ3718" s="76"/>
      <c r="AR3718" s="76"/>
      <c r="AS3718" s="76"/>
      <c r="AT3718" s="76"/>
      <c r="AU3718" s="76"/>
      <c r="AV3718" s="76"/>
      <c r="BA3718" s="76"/>
      <c r="BB3718" s="76"/>
      <c r="CT3718" s="76">
        <f>+BA3718+BG3718+BM3718+BS3718+BY3718+CE3718+CK3718</f>
        <v>0</v>
      </c>
      <c r="CU3718" s="76">
        <f>+AL3718+AT3718-CT3718</f>
        <v>0</v>
      </c>
      <c r="CV3718" s="81">
        <f>+AE3718-AL3718-AT3718</f>
        <v>0</v>
      </c>
    </row>
    <row r="3719" spans="2:100" s="70" customFormat="1">
      <c r="B3719" s="71">
        <v>45</v>
      </c>
      <c r="C3719" s="72" t="s">
        <v>402</v>
      </c>
      <c r="D3719" s="72" t="s">
        <v>403</v>
      </c>
      <c r="E3719" s="71"/>
      <c r="F3719" s="71"/>
      <c r="G3719" s="71" t="s">
        <v>259</v>
      </c>
      <c r="H3719" s="71">
        <v>7</v>
      </c>
      <c r="I3719" s="73">
        <v>120.4</v>
      </c>
      <c r="J3719" s="73">
        <v>53511</v>
      </c>
      <c r="K3719" s="72">
        <v>0</v>
      </c>
      <c r="L3719" s="72" t="s">
        <v>41</v>
      </c>
      <c r="M3719" s="92"/>
      <c r="Q3719" s="89"/>
      <c r="T3719" s="88"/>
      <c r="U3719" s="88"/>
      <c r="V3719" s="87"/>
      <c r="W3719" s="87"/>
      <c r="AA3719" s="319"/>
      <c r="AE3719" s="115"/>
      <c r="AF3719" s="115"/>
      <c r="AL3719" s="76"/>
      <c r="AM3719" s="76"/>
      <c r="AN3719" s="76"/>
      <c r="AO3719" s="76"/>
      <c r="AP3719" s="76"/>
      <c r="AQ3719" s="76"/>
      <c r="AR3719" s="76"/>
      <c r="AS3719" s="76"/>
      <c r="AT3719" s="76"/>
      <c r="AU3719" s="76"/>
      <c r="AV3719" s="76"/>
      <c r="BA3719" s="76"/>
      <c r="BB3719" s="76"/>
      <c r="CT3719" s="76">
        <f>+BA3719+BG3719+BM3719+BS3719+BY3719+CE3719+CK3719</f>
        <v>0</v>
      </c>
      <c r="CU3719" s="76">
        <f>+AL3719+AT3719-CT3719</f>
        <v>0</v>
      </c>
      <c r="CV3719" s="81">
        <f>+AE3719-AL3719-AT3719</f>
        <v>0</v>
      </c>
    </row>
    <row r="3720" spans="2:100" s="70" customFormat="1">
      <c r="B3720" s="71">
        <v>46</v>
      </c>
      <c r="C3720" s="72" t="s">
        <v>402</v>
      </c>
      <c r="D3720" s="72" t="s">
        <v>403</v>
      </c>
      <c r="E3720" s="71"/>
      <c r="F3720" s="71"/>
      <c r="G3720" s="71" t="s">
        <v>259</v>
      </c>
      <c r="H3720" s="71">
        <v>8</v>
      </c>
      <c r="I3720" s="73">
        <v>120.4</v>
      </c>
      <c r="J3720" s="73">
        <v>66889</v>
      </c>
      <c r="K3720" s="72">
        <v>0</v>
      </c>
      <c r="L3720" s="72" t="s">
        <v>404</v>
      </c>
      <c r="M3720" s="92"/>
      <c r="Q3720" s="89"/>
      <c r="T3720" s="88"/>
      <c r="U3720" s="88"/>
      <c r="V3720" s="87"/>
      <c r="W3720" s="87"/>
      <c r="AA3720" s="319"/>
      <c r="AE3720" s="115"/>
      <c r="AF3720" s="115"/>
      <c r="AL3720" s="76"/>
      <c r="AM3720" s="76"/>
      <c r="AN3720" s="76"/>
      <c r="AO3720" s="76"/>
      <c r="AP3720" s="76"/>
      <c r="AQ3720" s="76"/>
      <c r="AR3720" s="76"/>
      <c r="AS3720" s="76"/>
      <c r="AT3720" s="76"/>
      <c r="AU3720" s="76"/>
      <c r="AV3720" s="76"/>
      <c r="BA3720" s="76"/>
      <c r="BB3720" s="76"/>
      <c r="CT3720" s="76">
        <f>+BA3720+BG3720+BM3720+BS3720+BY3720+CE3720+CK3720</f>
        <v>0</v>
      </c>
      <c r="CU3720" s="76">
        <f>+AL3720+AT3720-CT3720</f>
        <v>0</v>
      </c>
      <c r="CV3720" s="81">
        <f>+AE3720-AL3720-AT3720</f>
        <v>0</v>
      </c>
    </row>
    <row r="3721" spans="2:100" s="70" customFormat="1">
      <c r="B3721" s="71">
        <v>47</v>
      </c>
      <c r="C3721" s="72" t="s">
        <v>402</v>
      </c>
      <c r="D3721" s="72" t="s">
        <v>403</v>
      </c>
      <c r="E3721" s="71"/>
      <c r="F3721" s="71"/>
      <c r="G3721" s="71" t="s">
        <v>259</v>
      </c>
      <c r="H3721" s="71">
        <v>9</v>
      </c>
      <c r="I3721" s="73">
        <v>118.76</v>
      </c>
      <c r="J3721" s="73">
        <v>53082</v>
      </c>
      <c r="K3721" s="72">
        <v>0</v>
      </c>
      <c r="L3721" s="72" t="s">
        <v>41</v>
      </c>
      <c r="M3721" s="92"/>
      <c r="Q3721" s="89"/>
      <c r="T3721" s="88"/>
      <c r="U3721" s="88"/>
      <c r="V3721" s="87"/>
      <c r="W3721" s="87"/>
      <c r="AA3721" s="319"/>
      <c r="AE3721" s="115"/>
      <c r="AF3721" s="115"/>
      <c r="AL3721" s="76"/>
      <c r="AM3721" s="76"/>
      <c r="AN3721" s="76"/>
      <c r="AO3721" s="76"/>
      <c r="AP3721" s="76"/>
      <c r="AQ3721" s="76"/>
      <c r="AR3721" s="76"/>
      <c r="AS3721" s="76"/>
      <c r="AT3721" s="76"/>
      <c r="AU3721" s="76"/>
      <c r="AV3721" s="76"/>
      <c r="BA3721" s="76"/>
      <c r="BB3721" s="76"/>
      <c r="CT3721" s="76">
        <f>+BA3721+BG3721+BM3721+BS3721+BY3721+CE3721+CK3721</f>
        <v>0</v>
      </c>
      <c r="CU3721" s="76">
        <f>+AL3721+AT3721-CT3721</f>
        <v>0</v>
      </c>
      <c r="CV3721" s="81">
        <f>+AE3721-AL3721-AT3721</f>
        <v>0</v>
      </c>
    </row>
    <row r="3722" spans="2:100" s="70" customFormat="1">
      <c r="B3722" s="71">
        <v>50</v>
      </c>
      <c r="C3722" s="72" t="s">
        <v>402</v>
      </c>
      <c r="D3722" s="72" t="s">
        <v>403</v>
      </c>
      <c r="E3722" s="71"/>
      <c r="F3722" s="71"/>
      <c r="G3722" s="71" t="s">
        <v>261</v>
      </c>
      <c r="H3722" s="71">
        <v>2</v>
      </c>
      <c r="I3722" s="73">
        <v>128.80000000000001</v>
      </c>
      <c r="J3722" s="73">
        <v>71555</v>
      </c>
      <c r="K3722" s="72">
        <v>0</v>
      </c>
      <c r="L3722" s="72" t="s">
        <v>404</v>
      </c>
      <c r="M3722" s="92"/>
      <c r="Q3722" s="89"/>
      <c r="T3722" s="88"/>
      <c r="U3722" s="88"/>
      <c r="V3722" s="87"/>
      <c r="W3722" s="87"/>
      <c r="AA3722" s="319"/>
      <c r="AE3722" s="115"/>
      <c r="AF3722" s="115"/>
      <c r="AL3722" s="76"/>
      <c r="AM3722" s="76"/>
      <c r="AN3722" s="76"/>
      <c r="AO3722" s="76"/>
      <c r="AP3722" s="76"/>
      <c r="AQ3722" s="76"/>
      <c r="AR3722" s="76"/>
      <c r="AS3722" s="76"/>
      <c r="AT3722" s="76"/>
      <c r="AU3722" s="76"/>
      <c r="AV3722" s="76"/>
      <c r="BA3722" s="76"/>
      <c r="BB3722" s="76"/>
      <c r="CT3722" s="76">
        <f>+BA3722+BG3722+BM3722+BS3722+BY3722+CE3722+CK3722</f>
        <v>0</v>
      </c>
      <c r="CU3722" s="76">
        <f>+AL3722+AT3722-CT3722</f>
        <v>0</v>
      </c>
      <c r="CV3722" s="81">
        <f>+AE3722-AL3722-AT3722</f>
        <v>0</v>
      </c>
    </row>
    <row r="3723" spans="2:100" s="70" customFormat="1">
      <c r="B3723" s="71">
        <v>51</v>
      </c>
      <c r="C3723" s="72" t="s">
        <v>402</v>
      </c>
      <c r="D3723" s="72" t="s">
        <v>403</v>
      </c>
      <c r="E3723" s="71"/>
      <c r="F3723" s="71"/>
      <c r="G3723" s="71" t="s">
        <v>261</v>
      </c>
      <c r="H3723" s="71">
        <v>3</v>
      </c>
      <c r="I3723" s="73">
        <v>128.80000000000001</v>
      </c>
      <c r="J3723" s="73">
        <v>71555</v>
      </c>
      <c r="K3723" s="72">
        <v>0</v>
      </c>
      <c r="L3723" s="72" t="s">
        <v>404</v>
      </c>
      <c r="M3723" s="92"/>
      <c r="Q3723" s="89"/>
      <c r="T3723" s="88"/>
      <c r="U3723" s="88"/>
      <c r="V3723" s="87"/>
      <c r="W3723" s="87"/>
      <c r="AA3723" s="319"/>
      <c r="AE3723" s="115"/>
      <c r="AF3723" s="115"/>
      <c r="AL3723" s="76"/>
      <c r="AM3723" s="76"/>
      <c r="AN3723" s="76"/>
      <c r="AO3723" s="76"/>
      <c r="AP3723" s="76"/>
      <c r="AQ3723" s="76"/>
      <c r="AR3723" s="76"/>
      <c r="AS3723" s="76"/>
      <c r="AT3723" s="76"/>
      <c r="AU3723" s="76"/>
      <c r="AV3723" s="76"/>
      <c r="BA3723" s="76"/>
      <c r="BB3723" s="76"/>
      <c r="CT3723" s="76">
        <f>+BA3723+BG3723+BM3723+BS3723+BY3723+CE3723+CK3723</f>
        <v>0</v>
      </c>
      <c r="CU3723" s="76">
        <f>+AL3723+AT3723-CT3723</f>
        <v>0</v>
      </c>
      <c r="CV3723" s="81">
        <f>+AE3723-AL3723-AT3723</f>
        <v>0</v>
      </c>
    </row>
    <row r="3724" spans="2:100" s="70" customFormat="1">
      <c r="B3724" s="71">
        <v>52</v>
      </c>
      <c r="C3724" s="72" t="s">
        <v>402</v>
      </c>
      <c r="D3724" s="72" t="s">
        <v>403</v>
      </c>
      <c r="E3724" s="71"/>
      <c r="F3724" s="71"/>
      <c r="G3724" s="71" t="s">
        <v>261</v>
      </c>
      <c r="H3724" s="71">
        <v>4</v>
      </c>
      <c r="I3724" s="73">
        <v>128.80000000000001</v>
      </c>
      <c r="J3724" s="73">
        <v>71555</v>
      </c>
      <c r="K3724" s="72">
        <v>0</v>
      </c>
      <c r="L3724" s="72" t="s">
        <v>404</v>
      </c>
      <c r="M3724" s="92"/>
      <c r="Q3724" s="89"/>
      <c r="T3724" s="88"/>
      <c r="U3724" s="88"/>
      <c r="V3724" s="87"/>
      <c r="W3724" s="87"/>
      <c r="AA3724" s="319"/>
      <c r="AE3724" s="115"/>
      <c r="AF3724" s="115"/>
      <c r="AL3724" s="76"/>
      <c r="AM3724" s="76"/>
      <c r="AN3724" s="76"/>
      <c r="AO3724" s="76"/>
      <c r="AP3724" s="76"/>
      <c r="AQ3724" s="76"/>
      <c r="AR3724" s="76"/>
      <c r="AS3724" s="76"/>
      <c r="AT3724" s="76"/>
      <c r="AU3724" s="76"/>
      <c r="AV3724" s="76"/>
      <c r="BA3724" s="76"/>
      <c r="BB3724" s="76"/>
      <c r="CT3724" s="76">
        <f>+BA3724+BG3724+BM3724+BS3724+BY3724+CE3724+CK3724</f>
        <v>0</v>
      </c>
      <c r="CU3724" s="76">
        <f>+AL3724+AT3724-CT3724</f>
        <v>0</v>
      </c>
      <c r="CV3724" s="81">
        <f>+AE3724-AL3724-AT3724</f>
        <v>0</v>
      </c>
    </row>
    <row r="3725" spans="2:100" s="70" customFormat="1">
      <c r="B3725" s="71">
        <v>53</v>
      </c>
      <c r="C3725" s="72" t="s">
        <v>402</v>
      </c>
      <c r="D3725" s="72" t="s">
        <v>403</v>
      </c>
      <c r="E3725" s="71"/>
      <c r="F3725" s="71"/>
      <c r="G3725" s="71" t="s">
        <v>261</v>
      </c>
      <c r="H3725" s="71">
        <v>5</v>
      </c>
      <c r="I3725" s="73">
        <v>132.94</v>
      </c>
      <c r="J3725" s="73">
        <v>73855</v>
      </c>
      <c r="K3725" s="72">
        <v>0</v>
      </c>
      <c r="L3725" s="72" t="s">
        <v>404</v>
      </c>
      <c r="M3725" s="92"/>
      <c r="Q3725" s="89"/>
      <c r="T3725" s="88"/>
      <c r="U3725" s="88"/>
      <c r="V3725" s="87"/>
      <c r="W3725" s="87"/>
      <c r="AA3725" s="319"/>
      <c r="AE3725" s="115"/>
      <c r="AF3725" s="115"/>
      <c r="AL3725" s="76"/>
      <c r="AM3725" s="76"/>
      <c r="AN3725" s="76"/>
      <c r="AO3725" s="76"/>
      <c r="AP3725" s="76"/>
      <c r="AQ3725" s="76"/>
      <c r="AR3725" s="76"/>
      <c r="AS3725" s="76"/>
      <c r="AT3725" s="76"/>
      <c r="AU3725" s="76"/>
      <c r="AV3725" s="76"/>
      <c r="BA3725" s="76"/>
      <c r="BB3725" s="76"/>
      <c r="CT3725" s="76">
        <f>+BA3725+BG3725+BM3725+BS3725+BY3725+CE3725+CK3725</f>
        <v>0</v>
      </c>
      <c r="CU3725" s="76">
        <f>+AL3725+AT3725-CT3725</f>
        <v>0</v>
      </c>
      <c r="CV3725" s="81">
        <f>+AE3725-AL3725-AT3725</f>
        <v>0</v>
      </c>
    </row>
    <row r="3726" spans="2:100" s="70" customFormat="1">
      <c r="B3726" s="71">
        <v>55</v>
      </c>
      <c r="C3726" s="72" t="s">
        <v>402</v>
      </c>
      <c r="D3726" s="72" t="s">
        <v>403</v>
      </c>
      <c r="E3726" s="71"/>
      <c r="F3726" s="71"/>
      <c r="G3726" s="71" t="s">
        <v>261</v>
      </c>
      <c r="H3726" s="71">
        <v>7</v>
      </c>
      <c r="I3726" s="73">
        <v>131.81</v>
      </c>
      <c r="J3726" s="73">
        <v>73227</v>
      </c>
      <c r="K3726" s="72">
        <v>0</v>
      </c>
      <c r="L3726" s="72" t="s">
        <v>404</v>
      </c>
      <c r="M3726" s="92"/>
      <c r="Q3726" s="89"/>
      <c r="T3726" s="88"/>
      <c r="U3726" s="88"/>
      <c r="V3726" s="87"/>
      <c r="W3726" s="87"/>
      <c r="AA3726" s="319"/>
      <c r="AE3726" s="115"/>
      <c r="AF3726" s="115"/>
      <c r="AL3726" s="76"/>
      <c r="AM3726" s="76"/>
      <c r="AN3726" s="76"/>
      <c r="AO3726" s="76"/>
      <c r="AP3726" s="76"/>
      <c r="AQ3726" s="76"/>
      <c r="AR3726" s="76"/>
      <c r="AS3726" s="76"/>
      <c r="AT3726" s="76"/>
      <c r="AU3726" s="76"/>
      <c r="AV3726" s="76"/>
      <c r="BA3726" s="76"/>
      <c r="BB3726" s="76"/>
      <c r="CT3726" s="76">
        <f>+BA3726+BG3726+BM3726+BS3726+BY3726+CE3726+CK3726</f>
        <v>0</v>
      </c>
      <c r="CU3726" s="76">
        <f>+AL3726+AT3726-CT3726</f>
        <v>0</v>
      </c>
      <c r="CV3726" s="81">
        <f>+AE3726-AL3726-AT3726</f>
        <v>0</v>
      </c>
    </row>
    <row r="3727" spans="2:100" s="70" customFormat="1">
      <c r="B3727" s="71">
        <v>56</v>
      </c>
      <c r="C3727" s="72" t="s">
        <v>402</v>
      </c>
      <c r="D3727" s="72" t="s">
        <v>403</v>
      </c>
      <c r="E3727" s="71"/>
      <c r="F3727" s="71"/>
      <c r="G3727" s="71" t="s">
        <v>261</v>
      </c>
      <c r="H3727" s="71">
        <v>8</v>
      </c>
      <c r="I3727" s="73">
        <v>125.55</v>
      </c>
      <c r="J3727" s="73">
        <v>69750</v>
      </c>
      <c r="K3727" s="72">
        <v>0</v>
      </c>
      <c r="L3727" s="72" t="s">
        <v>404</v>
      </c>
      <c r="M3727" s="92"/>
      <c r="Q3727" s="89"/>
      <c r="T3727" s="88"/>
      <c r="U3727" s="88"/>
      <c r="V3727" s="87"/>
      <c r="W3727" s="87"/>
      <c r="AA3727" s="319"/>
      <c r="AE3727" s="115"/>
      <c r="AF3727" s="115"/>
      <c r="AL3727" s="76"/>
      <c r="AM3727" s="76"/>
      <c r="AN3727" s="76"/>
      <c r="AO3727" s="76"/>
      <c r="AP3727" s="76"/>
      <c r="AQ3727" s="76"/>
      <c r="AR3727" s="76"/>
      <c r="AS3727" s="76"/>
      <c r="AT3727" s="76"/>
      <c r="AU3727" s="76"/>
      <c r="AV3727" s="76"/>
      <c r="BA3727" s="76"/>
      <c r="BB3727" s="76"/>
      <c r="CT3727" s="76">
        <f>+BA3727+BG3727+BM3727+BS3727+BY3727+CE3727+CK3727</f>
        <v>0</v>
      </c>
      <c r="CU3727" s="76">
        <f>+AL3727+AT3727-CT3727</f>
        <v>0</v>
      </c>
      <c r="CV3727" s="81">
        <f>+AE3727-AL3727-AT3727</f>
        <v>0</v>
      </c>
    </row>
    <row r="3728" spans="2:100" s="70" customFormat="1">
      <c r="B3728" s="71">
        <v>57</v>
      </c>
      <c r="C3728" s="72" t="s">
        <v>402</v>
      </c>
      <c r="D3728" s="72" t="s">
        <v>403</v>
      </c>
      <c r="E3728" s="71"/>
      <c r="F3728" s="71"/>
      <c r="G3728" s="71" t="s">
        <v>261</v>
      </c>
      <c r="H3728" s="71">
        <v>9</v>
      </c>
      <c r="I3728" s="73">
        <v>137.85</v>
      </c>
      <c r="J3728" s="73">
        <v>76583</v>
      </c>
      <c r="K3728" s="72">
        <v>0</v>
      </c>
      <c r="L3728" s="72" t="s">
        <v>404</v>
      </c>
      <c r="M3728" s="92"/>
      <c r="Q3728" s="89"/>
      <c r="T3728" s="88"/>
      <c r="U3728" s="88"/>
      <c r="V3728" s="87"/>
      <c r="W3728" s="87"/>
      <c r="AA3728" s="319"/>
      <c r="AE3728" s="115"/>
      <c r="AF3728" s="115"/>
      <c r="AL3728" s="76"/>
      <c r="AM3728" s="76"/>
      <c r="AN3728" s="76"/>
      <c r="AO3728" s="76"/>
      <c r="AP3728" s="76"/>
      <c r="AQ3728" s="76"/>
      <c r="AR3728" s="76"/>
      <c r="AS3728" s="76"/>
      <c r="AT3728" s="76"/>
      <c r="AU3728" s="76"/>
      <c r="AV3728" s="76"/>
      <c r="BA3728" s="76"/>
      <c r="BB3728" s="76"/>
      <c r="CT3728" s="76">
        <f>+BA3728+BG3728+BM3728+BS3728+BY3728+CE3728+CK3728</f>
        <v>0</v>
      </c>
      <c r="CU3728" s="76">
        <f>+AL3728+AT3728-CT3728</f>
        <v>0</v>
      </c>
      <c r="CV3728" s="81">
        <f>+AE3728-AL3728-AT3728</f>
        <v>0</v>
      </c>
    </row>
    <row r="3729" spans="2:100" s="70" customFormat="1">
      <c r="B3729" s="71">
        <v>58</v>
      </c>
      <c r="C3729" s="72" t="s">
        <v>402</v>
      </c>
      <c r="D3729" s="72" t="s">
        <v>403</v>
      </c>
      <c r="E3729" s="71"/>
      <c r="F3729" s="71"/>
      <c r="G3729" s="71" t="s">
        <v>262</v>
      </c>
      <c r="H3729" s="71">
        <v>1</v>
      </c>
      <c r="I3729" s="73">
        <v>120.63</v>
      </c>
      <c r="J3729" s="73">
        <v>39999</v>
      </c>
      <c r="K3729" s="72">
        <v>0</v>
      </c>
      <c r="L3729" s="72" t="s">
        <v>41</v>
      </c>
      <c r="M3729" s="92"/>
      <c r="Q3729" s="89"/>
      <c r="T3729" s="88"/>
      <c r="U3729" s="88"/>
      <c r="V3729" s="87"/>
      <c r="W3729" s="87"/>
      <c r="AA3729" s="319"/>
      <c r="AE3729" s="115"/>
      <c r="AF3729" s="115"/>
      <c r="AL3729" s="76"/>
      <c r="AM3729" s="76"/>
      <c r="AN3729" s="76"/>
      <c r="AO3729" s="76"/>
      <c r="AP3729" s="76"/>
      <c r="AQ3729" s="76"/>
      <c r="AR3729" s="76"/>
      <c r="AS3729" s="76"/>
      <c r="AT3729" s="76"/>
      <c r="AU3729" s="76"/>
      <c r="AV3729" s="76"/>
      <c r="BA3729" s="76"/>
      <c r="BB3729" s="76"/>
      <c r="CT3729" s="76">
        <f>+BA3729+BG3729+BM3729+BS3729+BY3729+CE3729+CK3729</f>
        <v>0</v>
      </c>
      <c r="CU3729" s="76">
        <f>+AL3729+AT3729-CT3729</f>
        <v>0</v>
      </c>
      <c r="CV3729" s="81">
        <f>+AE3729-AL3729-AT3729</f>
        <v>0</v>
      </c>
    </row>
    <row r="3730" spans="2:100" s="70" customFormat="1">
      <c r="B3730" s="71">
        <v>59</v>
      </c>
      <c r="C3730" s="72" t="s">
        <v>402</v>
      </c>
      <c r="D3730" s="72" t="s">
        <v>403</v>
      </c>
      <c r="E3730" s="71"/>
      <c r="F3730" s="71"/>
      <c r="G3730" s="71" t="s">
        <v>262</v>
      </c>
      <c r="H3730" s="71">
        <v>2</v>
      </c>
      <c r="I3730" s="73">
        <v>128.16</v>
      </c>
      <c r="J3730" s="73">
        <v>71200</v>
      </c>
      <c r="K3730" s="72">
        <v>0</v>
      </c>
      <c r="L3730" s="72" t="s">
        <v>404</v>
      </c>
      <c r="M3730" s="92"/>
      <c r="Q3730" s="89"/>
      <c r="T3730" s="88"/>
      <c r="U3730" s="88"/>
      <c r="V3730" s="87"/>
      <c r="W3730" s="87"/>
      <c r="AA3730" s="319"/>
      <c r="AE3730" s="115"/>
      <c r="AF3730" s="115"/>
      <c r="AL3730" s="76"/>
      <c r="AM3730" s="76"/>
      <c r="AN3730" s="76"/>
      <c r="AO3730" s="76"/>
      <c r="AP3730" s="76"/>
      <c r="AQ3730" s="76"/>
      <c r="AR3730" s="76"/>
      <c r="AS3730" s="76"/>
      <c r="AT3730" s="76"/>
      <c r="AU3730" s="76"/>
      <c r="AV3730" s="76"/>
      <c r="BA3730" s="76"/>
      <c r="BB3730" s="76"/>
      <c r="CT3730" s="76">
        <f>+BA3730+BG3730+BM3730+BS3730+BY3730+CE3730+CK3730</f>
        <v>0</v>
      </c>
      <c r="CU3730" s="76">
        <f>+AL3730+AT3730-CT3730</f>
        <v>0</v>
      </c>
      <c r="CV3730" s="81">
        <f>+AE3730-AL3730-AT3730</f>
        <v>0</v>
      </c>
    </row>
    <row r="3731" spans="2:100" s="70" customFormat="1">
      <c r="B3731" s="71">
        <v>60</v>
      </c>
      <c r="C3731" s="72" t="s">
        <v>402</v>
      </c>
      <c r="D3731" s="72" t="s">
        <v>403</v>
      </c>
      <c r="E3731" s="71"/>
      <c r="F3731" s="71"/>
      <c r="G3731" s="71" t="s">
        <v>262</v>
      </c>
      <c r="H3731" s="71">
        <v>3</v>
      </c>
      <c r="I3731" s="73">
        <v>128.16</v>
      </c>
      <c r="J3731" s="73">
        <v>71200</v>
      </c>
      <c r="K3731" s="72">
        <v>0</v>
      </c>
      <c r="L3731" s="72" t="s">
        <v>404</v>
      </c>
      <c r="M3731" s="92"/>
      <c r="Q3731" s="89"/>
      <c r="T3731" s="88"/>
      <c r="U3731" s="88"/>
      <c r="V3731" s="87"/>
      <c r="W3731" s="87"/>
      <c r="AA3731" s="319"/>
      <c r="AE3731" s="115"/>
      <c r="AF3731" s="115"/>
      <c r="AL3731" s="76"/>
      <c r="AM3731" s="76"/>
      <c r="AN3731" s="76"/>
      <c r="AO3731" s="76"/>
      <c r="AP3731" s="76"/>
      <c r="AQ3731" s="76"/>
      <c r="AR3731" s="76"/>
      <c r="AS3731" s="76"/>
      <c r="AT3731" s="76"/>
      <c r="AU3731" s="76"/>
      <c r="AV3731" s="76"/>
      <c r="BA3731" s="76"/>
      <c r="BB3731" s="76"/>
      <c r="CT3731" s="76">
        <f>+BA3731+BG3731+BM3731+BS3731+BY3731+CE3731+CK3731</f>
        <v>0</v>
      </c>
      <c r="CU3731" s="76">
        <f>+AL3731+AT3731-CT3731</f>
        <v>0</v>
      </c>
      <c r="CV3731" s="81">
        <f>+AE3731-AL3731-AT3731</f>
        <v>0</v>
      </c>
    </row>
    <row r="3732" spans="2:100" s="70" customFormat="1">
      <c r="B3732" s="71">
        <v>61</v>
      </c>
      <c r="C3732" s="72" t="s">
        <v>402</v>
      </c>
      <c r="D3732" s="72" t="s">
        <v>403</v>
      </c>
      <c r="E3732" s="71"/>
      <c r="F3732" s="71"/>
      <c r="G3732" s="71" t="s">
        <v>262</v>
      </c>
      <c r="H3732" s="71">
        <v>4</v>
      </c>
      <c r="I3732" s="73">
        <v>128.16</v>
      </c>
      <c r="J3732" s="73">
        <v>71200</v>
      </c>
      <c r="K3732" s="72">
        <v>0</v>
      </c>
      <c r="L3732" s="72" t="s">
        <v>404</v>
      </c>
      <c r="M3732" s="92"/>
      <c r="Q3732" s="89"/>
      <c r="T3732" s="88"/>
      <c r="U3732" s="88"/>
      <c r="V3732" s="87"/>
      <c r="W3732" s="87"/>
      <c r="AA3732" s="319"/>
      <c r="AE3732" s="115"/>
      <c r="AF3732" s="115"/>
      <c r="AL3732" s="76"/>
      <c r="AM3732" s="76"/>
      <c r="AN3732" s="76"/>
      <c r="AO3732" s="76"/>
      <c r="AP3732" s="76"/>
      <c r="AQ3732" s="76"/>
      <c r="AR3732" s="76"/>
      <c r="AS3732" s="76"/>
      <c r="AT3732" s="76"/>
      <c r="AU3732" s="76"/>
      <c r="AV3732" s="76"/>
      <c r="BA3732" s="76"/>
      <c r="BB3732" s="76"/>
      <c r="CT3732" s="76">
        <f>+BA3732+BG3732+BM3732+BS3732+BY3732+CE3732+CK3732</f>
        <v>0</v>
      </c>
      <c r="CU3732" s="76">
        <f>+AL3732+AT3732-CT3732</f>
        <v>0</v>
      </c>
      <c r="CV3732" s="81">
        <f>+AE3732-AL3732-AT3732</f>
        <v>0</v>
      </c>
    </row>
    <row r="3733" spans="2:100" s="70" customFormat="1">
      <c r="B3733" s="71">
        <v>62</v>
      </c>
      <c r="C3733" s="72" t="s">
        <v>402</v>
      </c>
      <c r="D3733" s="72" t="s">
        <v>403</v>
      </c>
      <c r="E3733" s="71"/>
      <c r="F3733" s="71"/>
      <c r="G3733" s="71" t="s">
        <v>262</v>
      </c>
      <c r="H3733" s="71">
        <v>5</v>
      </c>
      <c r="I3733" s="73">
        <v>128.16</v>
      </c>
      <c r="J3733" s="73">
        <v>71200</v>
      </c>
      <c r="K3733" s="72">
        <v>0</v>
      </c>
      <c r="L3733" s="72" t="s">
        <v>404</v>
      </c>
      <c r="M3733" s="92"/>
      <c r="Q3733" s="89"/>
      <c r="T3733" s="88"/>
      <c r="U3733" s="88"/>
      <c r="V3733" s="87"/>
      <c r="W3733" s="87"/>
      <c r="AA3733" s="319"/>
      <c r="AE3733" s="115"/>
      <c r="AF3733" s="115"/>
      <c r="AL3733" s="76"/>
      <c r="AM3733" s="76"/>
      <c r="AN3733" s="76"/>
      <c r="AO3733" s="76"/>
      <c r="AP3733" s="76"/>
      <c r="AQ3733" s="76"/>
      <c r="AR3733" s="76"/>
      <c r="AS3733" s="76"/>
      <c r="AT3733" s="76"/>
      <c r="AU3733" s="76"/>
      <c r="AV3733" s="76"/>
      <c r="BA3733" s="76"/>
      <c r="BB3733" s="76"/>
      <c r="CT3733" s="76">
        <f>+BA3733+BG3733+BM3733+BS3733+BY3733+CE3733+CK3733</f>
        <v>0</v>
      </c>
      <c r="CU3733" s="76">
        <f>+AL3733+AT3733-CT3733</f>
        <v>0</v>
      </c>
      <c r="CV3733" s="81">
        <f>+AE3733-AL3733-AT3733</f>
        <v>0</v>
      </c>
    </row>
    <row r="3734" spans="2:100" s="70" customFormat="1">
      <c r="B3734" s="71">
        <v>63</v>
      </c>
      <c r="C3734" s="72" t="s">
        <v>402</v>
      </c>
      <c r="D3734" s="72" t="s">
        <v>403</v>
      </c>
      <c r="E3734" s="71"/>
      <c r="F3734" s="71"/>
      <c r="G3734" s="71" t="s">
        <v>262</v>
      </c>
      <c r="H3734" s="71">
        <v>6</v>
      </c>
      <c r="I3734" s="73">
        <v>128.16</v>
      </c>
      <c r="J3734" s="73">
        <v>71200</v>
      </c>
      <c r="K3734" s="72">
        <v>0</v>
      </c>
      <c r="L3734" s="72" t="s">
        <v>404</v>
      </c>
      <c r="M3734" s="92"/>
      <c r="Q3734" s="89"/>
      <c r="T3734" s="88"/>
      <c r="U3734" s="88"/>
      <c r="V3734" s="87"/>
      <c r="W3734" s="87"/>
      <c r="AA3734" s="319"/>
      <c r="AE3734" s="115"/>
      <c r="AF3734" s="115"/>
      <c r="AL3734" s="76"/>
      <c r="AM3734" s="76"/>
      <c r="AN3734" s="76"/>
      <c r="AO3734" s="76"/>
      <c r="AP3734" s="76"/>
      <c r="AQ3734" s="76"/>
      <c r="AR3734" s="76"/>
      <c r="AS3734" s="76"/>
      <c r="AT3734" s="76"/>
      <c r="AU3734" s="76"/>
      <c r="AV3734" s="76"/>
      <c r="BA3734" s="76"/>
      <c r="BB3734" s="76"/>
      <c r="CT3734" s="76">
        <f>+BA3734+BG3734+BM3734+BS3734+BY3734+CE3734+CK3734</f>
        <v>0</v>
      </c>
      <c r="CU3734" s="76">
        <f>+AL3734+AT3734-CT3734</f>
        <v>0</v>
      </c>
      <c r="CV3734" s="81">
        <f>+AE3734-AL3734-AT3734</f>
        <v>0</v>
      </c>
    </row>
    <row r="3735" spans="2:100" s="70" customFormat="1">
      <c r="B3735" s="71">
        <v>64</v>
      </c>
      <c r="C3735" s="72" t="s">
        <v>402</v>
      </c>
      <c r="D3735" s="72" t="s">
        <v>403</v>
      </c>
      <c r="E3735" s="71"/>
      <c r="F3735" s="71"/>
      <c r="G3735" s="71" t="s">
        <v>262</v>
      </c>
      <c r="H3735" s="71">
        <v>7</v>
      </c>
      <c r="I3735" s="73">
        <v>128.16</v>
      </c>
      <c r="J3735" s="73">
        <v>71200</v>
      </c>
      <c r="K3735" s="72">
        <v>0</v>
      </c>
      <c r="L3735" s="72" t="s">
        <v>404</v>
      </c>
      <c r="M3735" s="92"/>
      <c r="Q3735" s="89"/>
      <c r="T3735" s="88"/>
      <c r="U3735" s="88"/>
      <c r="V3735" s="87"/>
      <c r="W3735" s="87"/>
      <c r="AA3735" s="319"/>
      <c r="AE3735" s="115"/>
      <c r="AF3735" s="115"/>
      <c r="AL3735" s="76"/>
      <c r="AM3735" s="76"/>
      <c r="AN3735" s="76"/>
      <c r="AO3735" s="76"/>
      <c r="AP3735" s="76"/>
      <c r="AQ3735" s="76"/>
      <c r="AR3735" s="76"/>
      <c r="AS3735" s="76"/>
      <c r="AT3735" s="76"/>
      <c r="AU3735" s="76"/>
      <c r="AV3735" s="76"/>
      <c r="BA3735" s="76"/>
      <c r="BB3735" s="76"/>
      <c r="CT3735" s="76">
        <f>+BA3735+BG3735+BM3735+BS3735+BY3735+CE3735+CK3735</f>
        <v>0</v>
      </c>
      <c r="CU3735" s="76">
        <f>+AL3735+AT3735-CT3735</f>
        <v>0</v>
      </c>
      <c r="CV3735" s="81">
        <f>+AE3735-AL3735-AT3735</f>
        <v>0</v>
      </c>
    </row>
    <row r="3736" spans="2:100" s="70" customFormat="1">
      <c r="B3736" s="71">
        <v>69</v>
      </c>
      <c r="C3736" s="72" t="s">
        <v>402</v>
      </c>
      <c r="D3736" s="72" t="s">
        <v>403</v>
      </c>
      <c r="E3736" s="71"/>
      <c r="F3736" s="71"/>
      <c r="G3736" s="71" t="s">
        <v>263</v>
      </c>
      <c r="H3736" s="71">
        <v>3</v>
      </c>
      <c r="I3736" s="73">
        <v>120.73</v>
      </c>
      <c r="J3736" s="73">
        <v>67072</v>
      </c>
      <c r="K3736" s="72">
        <v>0</v>
      </c>
      <c r="L3736" s="72" t="s">
        <v>404</v>
      </c>
      <c r="M3736" s="92"/>
      <c r="Q3736" s="89"/>
      <c r="T3736" s="88"/>
      <c r="U3736" s="88"/>
      <c r="V3736" s="87"/>
      <c r="W3736" s="87"/>
      <c r="AA3736" s="319"/>
      <c r="AE3736" s="115"/>
      <c r="AF3736" s="115"/>
      <c r="AL3736" s="76"/>
      <c r="AM3736" s="76"/>
      <c r="AN3736" s="76"/>
      <c r="AO3736" s="76"/>
      <c r="AP3736" s="76"/>
      <c r="AQ3736" s="76"/>
      <c r="AR3736" s="76"/>
      <c r="AS3736" s="76"/>
      <c r="AT3736" s="76"/>
      <c r="AU3736" s="76"/>
      <c r="AV3736" s="76"/>
      <c r="BA3736" s="76"/>
      <c r="BB3736" s="76"/>
      <c r="CT3736" s="76">
        <f>+BA3736+BG3736+BM3736+BS3736+BY3736+CE3736+CK3736</f>
        <v>0</v>
      </c>
      <c r="CU3736" s="76">
        <f>+AL3736+AT3736-CT3736</f>
        <v>0</v>
      </c>
      <c r="CV3736" s="81">
        <f>+AE3736-AL3736-AT3736</f>
        <v>0</v>
      </c>
    </row>
    <row r="3737" spans="2:100" s="70" customFormat="1">
      <c r="B3737" s="71">
        <v>73</v>
      </c>
      <c r="C3737" s="72" t="s">
        <v>402</v>
      </c>
      <c r="D3737" s="72" t="s">
        <v>403</v>
      </c>
      <c r="E3737" s="71"/>
      <c r="F3737" s="71"/>
      <c r="G3737" s="71" t="s">
        <v>263</v>
      </c>
      <c r="H3737" s="71">
        <v>7</v>
      </c>
      <c r="I3737" s="73">
        <v>141.49</v>
      </c>
      <c r="J3737" s="73">
        <v>78605</v>
      </c>
      <c r="K3737" s="72">
        <v>0</v>
      </c>
      <c r="L3737" s="72" t="s">
        <v>404</v>
      </c>
      <c r="M3737" s="92"/>
      <c r="Q3737" s="89"/>
      <c r="T3737" s="88"/>
      <c r="U3737" s="88"/>
      <c r="V3737" s="87"/>
      <c r="W3737" s="87"/>
      <c r="AA3737" s="319"/>
      <c r="AE3737" s="115"/>
      <c r="AF3737" s="115"/>
      <c r="AL3737" s="76"/>
      <c r="AM3737" s="76"/>
      <c r="AN3737" s="76"/>
      <c r="AO3737" s="76"/>
      <c r="AP3737" s="76"/>
      <c r="AQ3737" s="76"/>
      <c r="AR3737" s="76"/>
      <c r="AS3737" s="76"/>
      <c r="AT3737" s="76"/>
      <c r="AU3737" s="76"/>
      <c r="AV3737" s="76"/>
      <c r="BA3737" s="76"/>
      <c r="BB3737" s="76"/>
      <c r="CT3737" s="76">
        <f>+BA3737+BG3737+BM3737+BS3737+BY3737+CE3737+CK3737</f>
        <v>0</v>
      </c>
      <c r="CU3737" s="76">
        <f>+AL3737+AT3737-CT3737</f>
        <v>0</v>
      </c>
      <c r="CV3737" s="81">
        <f>+AE3737-AL3737-AT3737</f>
        <v>0</v>
      </c>
    </row>
    <row r="3738" spans="2:100" s="70" customFormat="1">
      <c r="B3738" s="71">
        <v>80</v>
      </c>
      <c r="C3738" s="72" t="s">
        <v>402</v>
      </c>
      <c r="D3738" s="72" t="s">
        <v>403</v>
      </c>
      <c r="E3738" s="71"/>
      <c r="F3738" s="71"/>
      <c r="G3738" s="71" t="s">
        <v>264</v>
      </c>
      <c r="H3738" s="71">
        <v>5</v>
      </c>
      <c r="I3738" s="73">
        <v>90</v>
      </c>
      <c r="J3738" s="73">
        <v>40000</v>
      </c>
      <c r="K3738" s="72">
        <v>0</v>
      </c>
      <c r="L3738" s="72" t="s">
        <v>41</v>
      </c>
      <c r="M3738" s="92"/>
      <c r="Q3738" s="89"/>
      <c r="T3738" s="88"/>
      <c r="U3738" s="88"/>
      <c r="V3738" s="87"/>
      <c r="W3738" s="87"/>
      <c r="AA3738" s="319"/>
      <c r="AE3738" s="115"/>
      <c r="AF3738" s="115"/>
      <c r="AL3738" s="76"/>
      <c r="AM3738" s="76"/>
      <c r="AN3738" s="76"/>
      <c r="AO3738" s="76"/>
      <c r="AP3738" s="76"/>
      <c r="AQ3738" s="76"/>
      <c r="AR3738" s="76"/>
      <c r="AS3738" s="76"/>
      <c r="AT3738" s="76"/>
      <c r="AU3738" s="76"/>
      <c r="AV3738" s="76"/>
      <c r="BA3738" s="76"/>
      <c r="BB3738" s="76"/>
      <c r="CT3738" s="76">
        <f>+BA3738+BG3738+BM3738+BS3738+BY3738+CE3738+CK3738</f>
        <v>0</v>
      </c>
      <c r="CU3738" s="76">
        <f>+AL3738+AT3738-CT3738</f>
        <v>0</v>
      </c>
      <c r="CV3738" s="81">
        <f>+AE3738-AL3738-AT3738</f>
        <v>0</v>
      </c>
    </row>
    <row r="3739" spans="2:100" s="70" customFormat="1">
      <c r="B3739" s="71">
        <v>84</v>
      </c>
      <c r="C3739" s="72" t="s">
        <v>402</v>
      </c>
      <c r="D3739" s="72" t="s">
        <v>403</v>
      </c>
      <c r="E3739" s="71"/>
      <c r="F3739" s="71"/>
      <c r="G3739" s="71" t="s">
        <v>265</v>
      </c>
      <c r="H3739" s="71">
        <v>1</v>
      </c>
      <c r="I3739" s="73">
        <v>288.7</v>
      </c>
      <c r="J3739" s="73">
        <v>1283107</v>
      </c>
      <c r="K3739" s="72">
        <v>0</v>
      </c>
      <c r="L3739" s="72" t="s">
        <v>406</v>
      </c>
      <c r="M3739" s="92"/>
      <c r="Q3739" s="89"/>
      <c r="T3739" s="88"/>
      <c r="U3739" s="88"/>
      <c r="V3739" s="87"/>
      <c r="W3739" s="87"/>
      <c r="AA3739" s="319"/>
      <c r="AE3739" s="115"/>
      <c r="AF3739" s="115"/>
      <c r="AL3739" s="76"/>
      <c r="AM3739" s="76"/>
      <c r="AN3739" s="76"/>
      <c r="AO3739" s="76"/>
      <c r="AP3739" s="76"/>
      <c r="AQ3739" s="76"/>
      <c r="AR3739" s="76"/>
      <c r="AS3739" s="76"/>
      <c r="AT3739" s="76"/>
      <c r="AU3739" s="76"/>
      <c r="AV3739" s="76"/>
      <c r="BA3739" s="76"/>
      <c r="BB3739" s="76"/>
      <c r="CT3739" s="76">
        <f>+BA3739+BG3739+BM3739+BS3739+BY3739+CE3739+CK3739</f>
        <v>0</v>
      </c>
      <c r="CU3739" s="76">
        <f>+AL3739+AT3739-CT3739</f>
        <v>0</v>
      </c>
      <c r="CV3739" s="81">
        <f>+AE3739-AL3739-AT3739</f>
        <v>0</v>
      </c>
    </row>
    <row r="3740" spans="2:100" s="70" customFormat="1">
      <c r="B3740" s="71">
        <v>85</v>
      </c>
      <c r="C3740" s="72" t="s">
        <v>402</v>
      </c>
      <c r="D3740" s="72" t="s">
        <v>403</v>
      </c>
      <c r="E3740" s="71"/>
      <c r="F3740" s="71"/>
      <c r="G3740" s="71" t="s">
        <v>265</v>
      </c>
      <c r="H3740" s="71">
        <v>2</v>
      </c>
      <c r="I3740" s="73">
        <v>318.64</v>
      </c>
      <c r="J3740" s="73">
        <v>1416173</v>
      </c>
      <c r="K3740" s="72">
        <v>0</v>
      </c>
      <c r="L3740" s="72" t="s">
        <v>406</v>
      </c>
      <c r="Q3740" s="89"/>
      <c r="T3740" s="88"/>
      <c r="U3740" s="88"/>
      <c r="V3740" s="87"/>
      <c r="W3740" s="87"/>
      <c r="AA3740" s="319"/>
      <c r="AE3740" s="115"/>
      <c r="AF3740" s="115"/>
      <c r="AL3740" s="76"/>
      <c r="AM3740" s="76"/>
      <c r="AN3740" s="76"/>
      <c r="AO3740" s="76"/>
      <c r="AP3740" s="76"/>
      <c r="AQ3740" s="76"/>
      <c r="AR3740" s="76"/>
      <c r="AS3740" s="76"/>
      <c r="AT3740" s="76"/>
      <c r="AU3740" s="76"/>
      <c r="AV3740" s="76"/>
      <c r="BA3740" s="76"/>
      <c r="BB3740" s="76"/>
      <c r="CT3740" s="76">
        <f>+BA3740+BG3740+BM3740+BS3740+BY3740+CE3740+CK3740</f>
        <v>0</v>
      </c>
      <c r="CU3740" s="76">
        <f>+AL3740+AT3740-CT3740</f>
        <v>0</v>
      </c>
      <c r="CV3740" s="81">
        <f>+AE3740-AL3740-AT3740</f>
        <v>0</v>
      </c>
    </row>
    <row r="3741" spans="2:100" s="70" customFormat="1">
      <c r="B3741" s="71">
        <v>86</v>
      </c>
      <c r="C3741" s="72" t="s">
        <v>402</v>
      </c>
      <c r="D3741" s="72" t="s">
        <v>403</v>
      </c>
      <c r="E3741" s="71"/>
      <c r="F3741" s="71"/>
      <c r="G3741" s="71" t="s">
        <v>265</v>
      </c>
      <c r="H3741" s="71">
        <v>3</v>
      </c>
      <c r="I3741" s="73">
        <v>374.46</v>
      </c>
      <c r="J3741" s="73">
        <v>1664261</v>
      </c>
      <c r="K3741" s="72">
        <v>0</v>
      </c>
      <c r="L3741" s="72" t="s">
        <v>406</v>
      </c>
      <c r="M3741" s="92"/>
      <c r="Q3741" s="89"/>
      <c r="T3741" s="88"/>
      <c r="U3741" s="88"/>
      <c r="V3741" s="87"/>
      <c r="W3741" s="87"/>
      <c r="AA3741" s="319"/>
      <c r="AE3741" s="115"/>
      <c r="AF3741" s="115"/>
      <c r="AL3741" s="76"/>
      <c r="AM3741" s="76"/>
      <c r="AN3741" s="76"/>
      <c r="AO3741" s="76"/>
      <c r="AP3741" s="76"/>
      <c r="AQ3741" s="76"/>
      <c r="AR3741" s="76"/>
      <c r="AS3741" s="76"/>
      <c r="AT3741" s="76"/>
      <c r="AU3741" s="76"/>
      <c r="AV3741" s="76"/>
      <c r="BA3741" s="76"/>
      <c r="BB3741" s="76"/>
      <c r="CT3741" s="76">
        <f>+BA3741+BG3741+BM3741+BS3741+BY3741+CE3741+CK3741</f>
        <v>0</v>
      </c>
      <c r="CU3741" s="76">
        <f>+AL3741+AT3741-CT3741</f>
        <v>0</v>
      </c>
      <c r="CV3741" s="81">
        <f>+AE3741-AL3741-AT3741</f>
        <v>0</v>
      </c>
    </row>
    <row r="3742" spans="2:100" s="70" customFormat="1">
      <c r="B3742" s="71">
        <v>87</v>
      </c>
      <c r="C3742" s="72" t="s">
        <v>402</v>
      </c>
      <c r="D3742" s="72" t="s">
        <v>403</v>
      </c>
      <c r="E3742" s="71"/>
      <c r="F3742" s="71"/>
      <c r="G3742" s="71" t="s">
        <v>266</v>
      </c>
      <c r="H3742" s="71">
        <v>1</v>
      </c>
      <c r="I3742" s="73">
        <v>299.74</v>
      </c>
      <c r="J3742" s="73">
        <v>1332173</v>
      </c>
      <c r="K3742" s="72">
        <v>0</v>
      </c>
      <c r="L3742" s="72" t="s">
        <v>406</v>
      </c>
      <c r="M3742" s="92"/>
      <c r="N3742" s="92"/>
      <c r="Q3742" s="89"/>
      <c r="T3742" s="88"/>
      <c r="U3742" s="88"/>
      <c r="V3742" s="87"/>
      <c r="W3742" s="87"/>
      <c r="Y3742" s="92"/>
      <c r="Z3742" s="92"/>
      <c r="AA3742" s="321"/>
      <c r="AB3742" s="92"/>
      <c r="AC3742" s="92"/>
      <c r="AE3742" s="115"/>
      <c r="AF3742" s="115"/>
      <c r="AL3742" s="76"/>
      <c r="AM3742" s="76"/>
      <c r="AN3742" s="76"/>
      <c r="AO3742" s="76"/>
      <c r="AP3742" s="76"/>
      <c r="AQ3742" s="76"/>
      <c r="AR3742" s="76"/>
      <c r="AS3742" s="76"/>
      <c r="AT3742" s="76"/>
      <c r="AU3742" s="76"/>
      <c r="AV3742" s="76"/>
      <c r="BA3742" s="76"/>
      <c r="BB3742" s="76"/>
      <c r="CT3742" s="76">
        <f>+BA3742+BG3742+BM3742+BS3742+BY3742+CE3742+CK3742</f>
        <v>0</v>
      </c>
      <c r="CU3742" s="76">
        <f>+AL3742+AT3742-CT3742</f>
        <v>0</v>
      </c>
      <c r="CV3742" s="81">
        <f>+AE3742-AL3742-AT3742</f>
        <v>0</v>
      </c>
    </row>
    <row r="3743" spans="2:100" s="70" customFormat="1">
      <c r="B3743" s="71">
        <v>88</v>
      </c>
      <c r="C3743" s="72" t="s">
        <v>402</v>
      </c>
      <c r="D3743" s="72" t="s">
        <v>403</v>
      </c>
      <c r="E3743" s="71"/>
      <c r="F3743" s="71"/>
      <c r="G3743" s="71" t="s">
        <v>266</v>
      </c>
      <c r="H3743" s="71">
        <v>2</v>
      </c>
      <c r="I3743" s="73">
        <v>302.7</v>
      </c>
      <c r="J3743" s="73">
        <v>1345329</v>
      </c>
      <c r="K3743" s="72">
        <v>0</v>
      </c>
      <c r="L3743" s="72" t="s">
        <v>406</v>
      </c>
      <c r="M3743" s="92"/>
      <c r="N3743" s="92"/>
      <c r="Q3743" s="89"/>
      <c r="T3743" s="88"/>
      <c r="U3743" s="88"/>
      <c r="V3743" s="87"/>
      <c r="W3743" s="87"/>
      <c r="Y3743" s="92"/>
      <c r="Z3743" s="92"/>
      <c r="AA3743" s="321"/>
      <c r="AB3743" s="92"/>
      <c r="AC3743" s="92"/>
      <c r="AE3743" s="115"/>
      <c r="AF3743" s="115"/>
      <c r="AL3743" s="76"/>
      <c r="AM3743" s="76"/>
      <c r="AN3743" s="76"/>
      <c r="AO3743" s="76"/>
      <c r="AP3743" s="76"/>
      <c r="AQ3743" s="76"/>
      <c r="AR3743" s="76"/>
      <c r="AS3743" s="76"/>
      <c r="AT3743" s="76"/>
      <c r="AU3743" s="76"/>
      <c r="AV3743" s="76"/>
      <c r="BA3743" s="76"/>
      <c r="BB3743" s="76"/>
      <c r="CT3743" s="76">
        <f>+BA3743+BG3743+BM3743+BS3743+BY3743+CE3743+CK3743</f>
        <v>0</v>
      </c>
      <c r="CU3743" s="76">
        <f>+AL3743+AT3743-CT3743</f>
        <v>0</v>
      </c>
      <c r="CV3743" s="81">
        <f>+AE3743-AL3743-AT3743</f>
        <v>0</v>
      </c>
    </row>
    <row r="3744" spans="2:100" s="70" customFormat="1">
      <c r="B3744" s="71">
        <v>89</v>
      </c>
      <c r="C3744" s="72" t="s">
        <v>402</v>
      </c>
      <c r="D3744" s="72" t="s">
        <v>403</v>
      </c>
      <c r="E3744" s="71"/>
      <c r="F3744" s="71"/>
      <c r="G3744" s="71" t="s">
        <v>266</v>
      </c>
      <c r="H3744" s="71">
        <v>3</v>
      </c>
      <c r="I3744" s="73">
        <v>297.86</v>
      </c>
      <c r="J3744" s="73">
        <v>1323818</v>
      </c>
      <c r="K3744" s="72">
        <v>0</v>
      </c>
      <c r="L3744" s="72" t="s">
        <v>406</v>
      </c>
      <c r="M3744" s="92"/>
      <c r="N3744" s="92"/>
      <c r="Q3744" s="89"/>
      <c r="T3744" s="88"/>
      <c r="U3744" s="88"/>
      <c r="V3744" s="87"/>
      <c r="W3744" s="87"/>
      <c r="Y3744" s="92"/>
      <c r="Z3744" s="92"/>
      <c r="AA3744" s="321"/>
      <c r="AB3744" s="92"/>
      <c r="AC3744" s="92"/>
      <c r="AE3744" s="115"/>
      <c r="AF3744" s="115"/>
      <c r="AL3744" s="76"/>
      <c r="AM3744" s="76"/>
      <c r="AN3744" s="76"/>
      <c r="AO3744" s="76"/>
      <c r="AP3744" s="76"/>
      <c r="AQ3744" s="76"/>
      <c r="AR3744" s="76"/>
      <c r="AS3744" s="76"/>
      <c r="AT3744" s="76"/>
      <c r="AU3744" s="76"/>
      <c r="AV3744" s="76"/>
      <c r="BA3744" s="76"/>
      <c r="BB3744" s="76"/>
      <c r="CT3744" s="76">
        <f>+BA3744+BG3744+BM3744+BS3744+BY3744+CE3744+CK3744</f>
        <v>0</v>
      </c>
      <c r="CU3744" s="76">
        <f>+AL3744+AT3744-CT3744</f>
        <v>0</v>
      </c>
      <c r="CV3744" s="81">
        <f>+AE3744-AL3744-AT3744</f>
        <v>0</v>
      </c>
    </row>
    <row r="3745" spans="2:100" s="70" customFormat="1">
      <c r="B3745" s="71">
        <v>90</v>
      </c>
      <c r="C3745" s="72" t="s">
        <v>402</v>
      </c>
      <c r="D3745" s="72" t="s">
        <v>403</v>
      </c>
      <c r="E3745" s="71"/>
      <c r="F3745" s="71"/>
      <c r="G3745" s="71" t="s">
        <v>266</v>
      </c>
      <c r="H3745" s="71">
        <v>4</v>
      </c>
      <c r="I3745" s="73">
        <v>339.39</v>
      </c>
      <c r="J3745" s="73">
        <v>1508395</v>
      </c>
      <c r="K3745" s="72">
        <v>0</v>
      </c>
      <c r="L3745" s="72" t="s">
        <v>406</v>
      </c>
      <c r="M3745" s="92"/>
      <c r="N3745" s="92"/>
      <c r="Q3745" s="89"/>
      <c r="T3745" s="88"/>
      <c r="U3745" s="88"/>
      <c r="V3745" s="87"/>
      <c r="W3745" s="87"/>
      <c r="Y3745" s="92"/>
      <c r="Z3745" s="92"/>
      <c r="AA3745" s="321"/>
      <c r="AB3745" s="92"/>
      <c r="AC3745" s="92"/>
      <c r="AE3745" s="115"/>
      <c r="AF3745" s="115"/>
      <c r="AL3745" s="76"/>
      <c r="AM3745" s="76"/>
      <c r="AN3745" s="76"/>
      <c r="AO3745" s="76"/>
      <c r="AP3745" s="76"/>
      <c r="AQ3745" s="76"/>
      <c r="AR3745" s="76"/>
      <c r="AS3745" s="76"/>
      <c r="AT3745" s="76"/>
      <c r="AU3745" s="76"/>
      <c r="AV3745" s="76"/>
      <c r="BA3745" s="76"/>
      <c r="BB3745" s="76"/>
      <c r="CT3745" s="76">
        <f>+BA3745+BG3745+BM3745+BS3745+BY3745+CE3745+CK3745</f>
        <v>0</v>
      </c>
      <c r="CU3745" s="76">
        <f>+AL3745+AT3745-CT3745</f>
        <v>0</v>
      </c>
      <c r="CV3745" s="81">
        <f>+AE3745-AL3745-AT3745</f>
        <v>0</v>
      </c>
    </row>
    <row r="3746" spans="2:100" s="70" customFormat="1">
      <c r="B3746" s="71">
        <v>91</v>
      </c>
      <c r="C3746" s="72" t="s">
        <v>402</v>
      </c>
      <c r="D3746" s="72" t="s">
        <v>403</v>
      </c>
      <c r="E3746" s="71"/>
      <c r="F3746" s="71"/>
      <c r="G3746" s="71" t="s">
        <v>266</v>
      </c>
      <c r="H3746" s="71">
        <v>5</v>
      </c>
      <c r="I3746" s="73">
        <v>328.92</v>
      </c>
      <c r="J3746" s="73">
        <v>1461862</v>
      </c>
      <c r="K3746" s="72">
        <v>0</v>
      </c>
      <c r="L3746" s="72" t="s">
        <v>406</v>
      </c>
      <c r="M3746" s="92"/>
      <c r="N3746" s="92"/>
      <c r="Q3746" s="89"/>
      <c r="T3746" s="88"/>
      <c r="U3746" s="88"/>
      <c r="V3746" s="87"/>
      <c r="W3746" s="87"/>
      <c r="Y3746" s="92"/>
      <c r="Z3746" s="92"/>
      <c r="AA3746" s="321"/>
      <c r="AB3746" s="92"/>
      <c r="AC3746" s="92"/>
      <c r="AE3746" s="115"/>
      <c r="AF3746" s="115"/>
      <c r="AL3746" s="76"/>
      <c r="AM3746" s="76"/>
      <c r="AN3746" s="76"/>
      <c r="AO3746" s="76"/>
      <c r="AP3746" s="76"/>
      <c r="AQ3746" s="76"/>
      <c r="AR3746" s="76"/>
      <c r="AS3746" s="76"/>
      <c r="AT3746" s="76"/>
      <c r="AU3746" s="76"/>
      <c r="AV3746" s="76"/>
      <c r="BA3746" s="76"/>
      <c r="BB3746" s="76"/>
      <c r="CT3746" s="76">
        <f>+BA3746+BG3746+BM3746+BS3746+BY3746+CE3746+CK3746</f>
        <v>0</v>
      </c>
      <c r="CU3746" s="76">
        <f>+AL3746+AT3746-CT3746</f>
        <v>0</v>
      </c>
      <c r="CV3746" s="81">
        <f>+AE3746-AL3746-AT3746</f>
        <v>0</v>
      </c>
    </row>
    <row r="3747" spans="2:100" s="70" customFormat="1">
      <c r="B3747" s="71">
        <v>97</v>
      </c>
      <c r="C3747" s="72" t="s">
        <v>402</v>
      </c>
      <c r="D3747" s="72" t="s">
        <v>403</v>
      </c>
      <c r="E3747" s="71"/>
      <c r="F3747" s="71"/>
      <c r="G3747" s="71" t="s">
        <v>268</v>
      </c>
      <c r="H3747" s="71">
        <v>2</v>
      </c>
      <c r="I3747" s="73">
        <v>150.29</v>
      </c>
      <c r="J3747" s="73">
        <v>83494</v>
      </c>
      <c r="K3747" s="72">
        <v>0</v>
      </c>
      <c r="L3747" s="72" t="s">
        <v>404</v>
      </c>
      <c r="M3747" s="92"/>
      <c r="N3747" s="92"/>
      <c r="Q3747" s="89"/>
      <c r="T3747" s="88"/>
      <c r="U3747" s="88"/>
      <c r="V3747" s="87"/>
      <c r="W3747" s="87"/>
      <c r="Y3747" s="92"/>
      <c r="Z3747" s="92"/>
      <c r="AA3747" s="321"/>
      <c r="AB3747" s="92"/>
      <c r="AC3747" s="92"/>
      <c r="AE3747" s="115"/>
      <c r="AF3747" s="115"/>
      <c r="AL3747" s="76"/>
      <c r="AM3747" s="76"/>
      <c r="AN3747" s="76"/>
      <c r="AO3747" s="76"/>
      <c r="AP3747" s="76"/>
      <c r="AQ3747" s="76"/>
      <c r="AR3747" s="76"/>
      <c r="AS3747" s="76"/>
      <c r="AT3747" s="76"/>
      <c r="AU3747" s="76"/>
      <c r="AV3747" s="76"/>
      <c r="BA3747" s="76"/>
      <c r="BB3747" s="76"/>
      <c r="CT3747" s="76">
        <f>+BA3747+BG3747+BM3747+BS3747+BY3747+CE3747+CK3747</f>
        <v>0</v>
      </c>
      <c r="CU3747" s="76">
        <f>+AL3747+AT3747-CT3747</f>
        <v>0</v>
      </c>
      <c r="CV3747" s="81">
        <f>+AE3747-AL3747-AT3747</f>
        <v>0</v>
      </c>
    </row>
    <row r="3748" spans="2:100" s="70" customFormat="1">
      <c r="B3748" s="71">
        <v>99</v>
      </c>
      <c r="C3748" s="72" t="s">
        <v>402</v>
      </c>
      <c r="D3748" s="72" t="s">
        <v>403</v>
      </c>
      <c r="E3748" s="71"/>
      <c r="F3748" s="71"/>
      <c r="G3748" s="71" t="s">
        <v>268</v>
      </c>
      <c r="H3748" s="71">
        <v>4</v>
      </c>
      <c r="I3748" s="73">
        <v>134.9</v>
      </c>
      <c r="J3748" s="73">
        <v>74944</v>
      </c>
      <c r="K3748" s="72">
        <v>0</v>
      </c>
      <c r="L3748" s="72" t="s">
        <v>404</v>
      </c>
      <c r="M3748" s="92"/>
      <c r="N3748" s="92"/>
      <c r="Q3748" s="89"/>
      <c r="T3748" s="88"/>
      <c r="U3748" s="88"/>
      <c r="V3748" s="87"/>
      <c r="W3748" s="87"/>
      <c r="Y3748" s="92"/>
      <c r="Z3748" s="92"/>
      <c r="AA3748" s="321"/>
      <c r="AB3748" s="92"/>
      <c r="AC3748" s="92"/>
      <c r="AD3748" s="92"/>
      <c r="AE3748" s="115"/>
      <c r="AF3748" s="115"/>
      <c r="AL3748" s="76"/>
      <c r="AM3748" s="76"/>
      <c r="AN3748" s="76"/>
      <c r="AO3748" s="76"/>
      <c r="AP3748" s="76"/>
      <c r="AQ3748" s="76"/>
      <c r="AR3748" s="76"/>
      <c r="AS3748" s="76"/>
      <c r="AT3748" s="76"/>
      <c r="AU3748" s="76"/>
      <c r="AV3748" s="76"/>
      <c r="BA3748" s="76"/>
      <c r="BB3748" s="76"/>
      <c r="CT3748" s="76">
        <f>+BA3748+BG3748+BM3748+BS3748+BY3748+CE3748+CK3748</f>
        <v>0</v>
      </c>
      <c r="CU3748" s="76">
        <f>+AL3748+AT3748-CT3748</f>
        <v>0</v>
      </c>
      <c r="CV3748" s="81">
        <f>+AE3748-AL3748-AT3748</f>
        <v>0</v>
      </c>
    </row>
    <row r="3749" spans="2:100" s="70" customFormat="1">
      <c r="B3749" s="71">
        <v>101</v>
      </c>
      <c r="C3749" s="72" t="s">
        <v>402</v>
      </c>
      <c r="D3749" s="72" t="s">
        <v>403</v>
      </c>
      <c r="E3749" s="71"/>
      <c r="F3749" s="71"/>
      <c r="G3749" s="71" t="s">
        <v>268</v>
      </c>
      <c r="H3749" s="71">
        <v>6</v>
      </c>
      <c r="I3749" s="73">
        <v>130.63999999999999</v>
      </c>
      <c r="J3749" s="73">
        <v>72577</v>
      </c>
      <c r="K3749" s="72">
        <v>0</v>
      </c>
      <c r="L3749" s="72" t="s">
        <v>404</v>
      </c>
      <c r="M3749" s="92"/>
      <c r="N3749" s="92"/>
      <c r="Q3749" s="89"/>
      <c r="T3749" s="88"/>
      <c r="U3749" s="88"/>
      <c r="V3749" s="87"/>
      <c r="W3749" s="87"/>
      <c r="Y3749" s="92"/>
      <c r="Z3749" s="92"/>
      <c r="AA3749" s="321"/>
      <c r="AB3749" s="92"/>
      <c r="AC3749" s="92"/>
      <c r="AE3749" s="115"/>
      <c r="AF3749" s="115"/>
      <c r="AL3749" s="76"/>
      <c r="AM3749" s="76"/>
      <c r="AN3749" s="76"/>
      <c r="AO3749" s="76"/>
      <c r="AP3749" s="76"/>
      <c r="AQ3749" s="76"/>
      <c r="AR3749" s="76"/>
      <c r="AS3749" s="76"/>
      <c r="AT3749" s="76"/>
      <c r="AU3749" s="76"/>
      <c r="AV3749" s="76"/>
      <c r="BA3749" s="76"/>
      <c r="BB3749" s="76"/>
      <c r="CT3749" s="76">
        <f>+BA3749+BG3749+BM3749+BS3749+BY3749+CE3749+CK3749</f>
        <v>0</v>
      </c>
      <c r="CU3749" s="76">
        <f>+AL3749+AT3749-CT3749</f>
        <v>0</v>
      </c>
      <c r="CV3749" s="81">
        <f>+AE3749-AL3749-AT3749</f>
        <v>0</v>
      </c>
    </row>
    <row r="3750" spans="2:100" s="70" customFormat="1">
      <c r="B3750" s="71">
        <v>103</v>
      </c>
      <c r="C3750" s="72" t="s">
        <v>402</v>
      </c>
      <c r="D3750" s="72" t="s">
        <v>403</v>
      </c>
      <c r="E3750" s="71"/>
      <c r="F3750" s="71"/>
      <c r="G3750" s="71" t="s">
        <v>269</v>
      </c>
      <c r="H3750" s="71">
        <v>1</v>
      </c>
      <c r="I3750" s="73">
        <v>129.13999999999999</v>
      </c>
      <c r="J3750" s="73">
        <v>71744</v>
      </c>
      <c r="K3750" s="72">
        <v>0</v>
      </c>
      <c r="L3750" s="72" t="s">
        <v>404</v>
      </c>
      <c r="M3750" s="92"/>
      <c r="Q3750" s="89"/>
      <c r="T3750" s="88"/>
      <c r="U3750" s="88"/>
      <c r="V3750" s="87"/>
      <c r="W3750" s="87"/>
      <c r="AA3750" s="319"/>
      <c r="AE3750" s="115"/>
      <c r="AF3750" s="115"/>
      <c r="AL3750" s="76"/>
      <c r="AM3750" s="76"/>
      <c r="AN3750" s="76"/>
      <c r="AO3750" s="76"/>
      <c r="AP3750" s="76"/>
      <c r="AQ3750" s="76"/>
      <c r="AR3750" s="76"/>
      <c r="AS3750" s="76"/>
      <c r="AT3750" s="76"/>
      <c r="AU3750" s="76"/>
      <c r="AV3750" s="76"/>
      <c r="BA3750" s="76"/>
      <c r="BB3750" s="76"/>
      <c r="CT3750" s="76">
        <f>+BA3750+BG3750+BM3750+BS3750+BY3750+CE3750+CK3750</f>
        <v>0</v>
      </c>
      <c r="CU3750" s="76">
        <f>+AL3750+AT3750-CT3750</f>
        <v>0</v>
      </c>
      <c r="CV3750" s="81">
        <f>+AE3750-AL3750-AT3750</f>
        <v>0</v>
      </c>
    </row>
    <row r="3751" spans="2:100" s="70" customFormat="1">
      <c r="B3751" s="71">
        <v>104</v>
      </c>
      <c r="C3751" s="72" t="s">
        <v>402</v>
      </c>
      <c r="D3751" s="72" t="s">
        <v>403</v>
      </c>
      <c r="E3751" s="71"/>
      <c r="F3751" s="71"/>
      <c r="G3751" s="71" t="s">
        <v>269</v>
      </c>
      <c r="H3751" s="71">
        <v>2</v>
      </c>
      <c r="I3751" s="73">
        <v>129.88999999999999</v>
      </c>
      <c r="J3751" s="73">
        <v>72161</v>
      </c>
      <c r="K3751" s="72">
        <v>0</v>
      </c>
      <c r="L3751" s="72" t="s">
        <v>404</v>
      </c>
      <c r="M3751" s="92"/>
      <c r="Q3751" s="89"/>
      <c r="T3751" s="88"/>
      <c r="U3751" s="88"/>
      <c r="V3751" s="87"/>
      <c r="W3751" s="87"/>
      <c r="AA3751" s="319"/>
      <c r="AE3751" s="115"/>
      <c r="AF3751" s="115"/>
      <c r="AL3751" s="76"/>
      <c r="AM3751" s="76"/>
      <c r="AN3751" s="76"/>
      <c r="AO3751" s="76"/>
      <c r="AP3751" s="76"/>
      <c r="AQ3751" s="76"/>
      <c r="AR3751" s="76"/>
      <c r="AS3751" s="76"/>
      <c r="AT3751" s="76"/>
      <c r="AU3751" s="76"/>
      <c r="AV3751" s="76"/>
      <c r="BA3751" s="76"/>
      <c r="BB3751" s="76"/>
      <c r="CT3751" s="76">
        <f>+BA3751+BG3751+BM3751+BS3751+BY3751+CE3751+CK3751</f>
        <v>0</v>
      </c>
      <c r="CU3751" s="76">
        <f>+AL3751+AT3751-CT3751</f>
        <v>0</v>
      </c>
      <c r="CV3751" s="81">
        <f>+AE3751-AL3751-AT3751</f>
        <v>0</v>
      </c>
    </row>
    <row r="3752" spans="2:100" s="70" customFormat="1">
      <c r="B3752" s="71">
        <v>105</v>
      </c>
      <c r="C3752" s="72" t="s">
        <v>402</v>
      </c>
      <c r="D3752" s="72" t="s">
        <v>403</v>
      </c>
      <c r="E3752" s="71"/>
      <c r="F3752" s="71"/>
      <c r="G3752" s="71" t="s">
        <v>269</v>
      </c>
      <c r="H3752" s="71">
        <v>3</v>
      </c>
      <c r="I3752" s="73">
        <v>128.80000000000001</v>
      </c>
      <c r="J3752" s="73">
        <v>71555</v>
      </c>
      <c r="K3752" s="72">
        <v>0</v>
      </c>
      <c r="L3752" s="72" t="s">
        <v>404</v>
      </c>
      <c r="M3752" s="92"/>
      <c r="Q3752" s="89"/>
      <c r="T3752" s="88"/>
      <c r="U3752" s="88"/>
      <c r="V3752" s="87"/>
      <c r="W3752" s="87"/>
      <c r="AA3752" s="319"/>
      <c r="AE3752" s="115"/>
      <c r="AF3752" s="115"/>
      <c r="AL3752" s="76"/>
      <c r="AM3752" s="76"/>
      <c r="AN3752" s="76"/>
      <c r="AO3752" s="76"/>
      <c r="AP3752" s="76"/>
      <c r="AQ3752" s="76"/>
      <c r="AR3752" s="76"/>
      <c r="AS3752" s="76"/>
      <c r="AT3752" s="76"/>
      <c r="AU3752" s="76"/>
      <c r="AV3752" s="76"/>
      <c r="BA3752" s="76"/>
      <c r="BB3752" s="76"/>
      <c r="CT3752" s="76">
        <f>+BA3752+BG3752+BM3752+BS3752+BY3752+CE3752+CK3752</f>
        <v>0</v>
      </c>
      <c r="CU3752" s="76">
        <f>+AL3752+AT3752-CT3752</f>
        <v>0</v>
      </c>
      <c r="CV3752" s="81">
        <f>+AE3752-AL3752-AT3752</f>
        <v>0</v>
      </c>
    </row>
    <row r="3753" spans="2:100" s="70" customFormat="1">
      <c r="B3753" s="71">
        <v>106</v>
      </c>
      <c r="C3753" s="72" t="s">
        <v>402</v>
      </c>
      <c r="D3753" s="72" t="s">
        <v>403</v>
      </c>
      <c r="E3753" s="71"/>
      <c r="F3753" s="71"/>
      <c r="G3753" s="71" t="s">
        <v>269</v>
      </c>
      <c r="H3753" s="71">
        <v>4</v>
      </c>
      <c r="I3753" s="73">
        <v>128.80000000000001</v>
      </c>
      <c r="J3753" s="73">
        <v>71555</v>
      </c>
      <c r="K3753" s="72">
        <v>0</v>
      </c>
      <c r="L3753" s="72" t="s">
        <v>404</v>
      </c>
      <c r="M3753" s="92"/>
      <c r="Q3753" s="89"/>
      <c r="T3753" s="88"/>
      <c r="U3753" s="88"/>
      <c r="V3753" s="87"/>
      <c r="W3753" s="87"/>
      <c r="AA3753" s="319"/>
      <c r="AE3753" s="115"/>
      <c r="AF3753" s="115"/>
      <c r="AL3753" s="76"/>
      <c r="AM3753" s="76"/>
      <c r="AN3753" s="76"/>
      <c r="AO3753" s="76"/>
      <c r="AP3753" s="76"/>
      <c r="AQ3753" s="76"/>
      <c r="AR3753" s="76"/>
      <c r="AS3753" s="76"/>
      <c r="AT3753" s="76"/>
      <c r="AU3753" s="76"/>
      <c r="AV3753" s="76"/>
      <c r="BA3753" s="76"/>
      <c r="BB3753" s="76"/>
      <c r="CT3753" s="76">
        <f>+BA3753+BG3753+BM3753+BS3753+BY3753+CE3753+CK3753</f>
        <v>0</v>
      </c>
      <c r="CU3753" s="76">
        <f>+AL3753+AT3753-CT3753</f>
        <v>0</v>
      </c>
      <c r="CV3753" s="81">
        <f>+AE3753-AL3753-AT3753</f>
        <v>0</v>
      </c>
    </row>
    <row r="3754" spans="2:100" s="70" customFormat="1">
      <c r="B3754" s="71">
        <v>108</v>
      </c>
      <c r="C3754" s="72" t="s">
        <v>402</v>
      </c>
      <c r="D3754" s="72" t="s">
        <v>403</v>
      </c>
      <c r="E3754" s="71"/>
      <c r="F3754" s="71"/>
      <c r="G3754" s="71" t="s">
        <v>269</v>
      </c>
      <c r="H3754" s="71">
        <v>6</v>
      </c>
      <c r="I3754" s="73">
        <v>137.11000000000001</v>
      </c>
      <c r="J3754" s="73">
        <v>76172</v>
      </c>
      <c r="K3754" s="72">
        <v>0</v>
      </c>
      <c r="L3754" s="72" t="s">
        <v>404</v>
      </c>
      <c r="M3754" s="92"/>
      <c r="Q3754" s="89"/>
      <c r="T3754" s="88"/>
      <c r="U3754" s="88"/>
      <c r="V3754" s="87"/>
      <c r="W3754" s="87"/>
      <c r="AA3754" s="319"/>
      <c r="AE3754" s="115"/>
      <c r="AF3754" s="115"/>
      <c r="AL3754" s="76"/>
      <c r="AM3754" s="76"/>
      <c r="AN3754" s="76"/>
      <c r="AO3754" s="76"/>
      <c r="AP3754" s="76"/>
      <c r="AQ3754" s="76"/>
      <c r="AR3754" s="76"/>
      <c r="AS3754" s="76"/>
      <c r="AT3754" s="76"/>
      <c r="AU3754" s="76"/>
      <c r="AV3754" s="76"/>
      <c r="BA3754" s="76"/>
      <c r="BB3754" s="76"/>
      <c r="CT3754" s="76">
        <f>+BA3754+BG3754+BM3754+BS3754+BY3754+CE3754+CK3754</f>
        <v>0</v>
      </c>
      <c r="CU3754" s="76">
        <f>+AL3754+AT3754-CT3754</f>
        <v>0</v>
      </c>
      <c r="CV3754" s="81">
        <f>+AE3754-AL3754-AT3754</f>
        <v>0</v>
      </c>
    </row>
    <row r="3755" spans="2:100" s="70" customFormat="1">
      <c r="B3755" s="71">
        <v>110</v>
      </c>
      <c r="C3755" s="72" t="s">
        <v>402</v>
      </c>
      <c r="D3755" s="72" t="s">
        <v>403</v>
      </c>
      <c r="E3755" s="71"/>
      <c r="F3755" s="71"/>
      <c r="G3755" s="71" t="s">
        <v>269</v>
      </c>
      <c r="H3755" s="71">
        <v>8</v>
      </c>
      <c r="I3755" s="73">
        <v>130.13999999999999</v>
      </c>
      <c r="J3755" s="73">
        <v>40499</v>
      </c>
      <c r="K3755" s="72">
        <v>0</v>
      </c>
      <c r="L3755" s="72" t="s">
        <v>41</v>
      </c>
      <c r="M3755" s="92"/>
      <c r="Q3755" s="89"/>
      <c r="T3755" s="88"/>
      <c r="U3755" s="88"/>
      <c r="V3755" s="87"/>
      <c r="W3755" s="87"/>
      <c r="AA3755" s="319"/>
      <c r="AE3755" s="115"/>
      <c r="AF3755" s="115"/>
      <c r="AL3755" s="76"/>
      <c r="AM3755" s="76"/>
      <c r="AN3755" s="76"/>
      <c r="AO3755" s="76"/>
      <c r="AP3755" s="76"/>
      <c r="AQ3755" s="76"/>
      <c r="AR3755" s="76"/>
      <c r="AS3755" s="76"/>
      <c r="AT3755" s="76"/>
      <c r="AU3755" s="76"/>
      <c r="AV3755" s="76"/>
      <c r="BA3755" s="76"/>
      <c r="BB3755" s="76"/>
      <c r="CT3755" s="76">
        <f>+BA3755+BG3755+BM3755+BS3755+BY3755+CE3755+CK3755</f>
        <v>0</v>
      </c>
      <c r="CU3755" s="76">
        <f>+AL3755+AT3755-CT3755</f>
        <v>0</v>
      </c>
      <c r="CV3755" s="81">
        <f>+AE3755-AL3755-AT3755</f>
        <v>0</v>
      </c>
    </row>
    <row r="3756" spans="2:100" s="70" customFormat="1">
      <c r="B3756" s="71">
        <v>116</v>
      </c>
      <c r="C3756" s="72" t="s">
        <v>402</v>
      </c>
      <c r="D3756" s="72" t="s">
        <v>403</v>
      </c>
      <c r="E3756" s="71"/>
      <c r="F3756" s="71"/>
      <c r="G3756" s="71" t="s">
        <v>270</v>
      </c>
      <c r="H3756" s="71">
        <v>6</v>
      </c>
      <c r="I3756" s="73">
        <v>125.02</v>
      </c>
      <c r="J3756" s="73">
        <v>55564</v>
      </c>
      <c r="K3756" s="72">
        <v>0</v>
      </c>
      <c r="L3756" s="72" t="s">
        <v>41</v>
      </c>
      <c r="M3756" s="92"/>
      <c r="Q3756" s="89"/>
      <c r="T3756" s="88"/>
      <c r="U3756" s="88"/>
      <c r="V3756" s="87"/>
      <c r="W3756" s="87"/>
      <c r="AA3756" s="319"/>
      <c r="AE3756" s="115"/>
      <c r="AF3756" s="115"/>
      <c r="AL3756" s="76"/>
      <c r="AM3756" s="76"/>
      <c r="AN3756" s="76"/>
      <c r="AO3756" s="76"/>
      <c r="AP3756" s="76"/>
      <c r="AQ3756" s="76"/>
      <c r="AR3756" s="76"/>
      <c r="AS3756" s="76"/>
      <c r="AT3756" s="76"/>
      <c r="AU3756" s="76"/>
      <c r="AV3756" s="76"/>
      <c r="BA3756" s="76"/>
      <c r="BB3756" s="76"/>
      <c r="CT3756" s="76">
        <f>+BA3756+BG3756+BM3756+BS3756+BY3756+CE3756+CK3756</f>
        <v>0</v>
      </c>
      <c r="CU3756" s="76">
        <f>+AL3756+AT3756-CT3756</f>
        <v>0</v>
      </c>
      <c r="CV3756" s="81">
        <f>+AE3756-AL3756-AT3756</f>
        <v>0</v>
      </c>
    </row>
    <row r="3757" spans="2:100" s="70" customFormat="1">
      <c r="B3757" s="71">
        <v>117</v>
      </c>
      <c r="C3757" s="72" t="s">
        <v>402</v>
      </c>
      <c r="D3757" s="72" t="s">
        <v>403</v>
      </c>
      <c r="E3757" s="71"/>
      <c r="F3757" s="71"/>
      <c r="G3757" s="71" t="s">
        <v>270</v>
      </c>
      <c r="H3757" s="71">
        <v>7</v>
      </c>
      <c r="I3757" s="73">
        <v>125.02</v>
      </c>
      <c r="J3757" s="73">
        <v>55564</v>
      </c>
      <c r="K3757" s="72">
        <v>0</v>
      </c>
      <c r="L3757" s="72" t="s">
        <v>41</v>
      </c>
      <c r="M3757" s="92"/>
      <c r="Q3757" s="89"/>
      <c r="T3757" s="88"/>
      <c r="U3757" s="88"/>
      <c r="V3757" s="87"/>
      <c r="W3757" s="87"/>
      <c r="AA3757" s="319"/>
      <c r="AE3757" s="115"/>
      <c r="AF3757" s="115"/>
      <c r="AL3757" s="76"/>
      <c r="AM3757" s="76"/>
      <c r="AN3757" s="76"/>
      <c r="AO3757" s="76"/>
      <c r="AP3757" s="76"/>
      <c r="AQ3757" s="76"/>
      <c r="AR3757" s="76"/>
      <c r="AS3757" s="76"/>
      <c r="AT3757" s="76"/>
      <c r="AU3757" s="76"/>
      <c r="AV3757" s="76"/>
      <c r="BA3757" s="76"/>
      <c r="BB3757" s="76"/>
      <c r="CT3757" s="76">
        <f>+BA3757+BG3757+BM3757+BS3757+BY3757+CE3757+CK3757</f>
        <v>0</v>
      </c>
      <c r="CU3757" s="76">
        <f>+AL3757+AT3757-CT3757</f>
        <v>0</v>
      </c>
      <c r="CV3757" s="81">
        <f>+AE3757-AL3757-AT3757</f>
        <v>0</v>
      </c>
    </row>
    <row r="3758" spans="2:100" s="70" customFormat="1">
      <c r="B3758" s="71">
        <v>121</v>
      </c>
      <c r="C3758" s="72" t="s">
        <v>402</v>
      </c>
      <c r="D3758" s="72" t="s">
        <v>403</v>
      </c>
      <c r="E3758" s="71"/>
      <c r="F3758" s="71"/>
      <c r="G3758" s="71" t="s">
        <v>271</v>
      </c>
      <c r="H3758" s="71">
        <v>4</v>
      </c>
      <c r="I3758" s="73">
        <v>177.75</v>
      </c>
      <c r="J3758" s="73">
        <v>102700</v>
      </c>
      <c r="K3758" s="72">
        <v>0</v>
      </c>
      <c r="L3758" s="72" t="s">
        <v>404</v>
      </c>
      <c r="M3758" s="92"/>
      <c r="Q3758" s="89"/>
      <c r="T3758" s="88"/>
      <c r="U3758" s="88"/>
      <c r="V3758" s="87"/>
      <c r="W3758" s="87"/>
      <c r="AA3758" s="319"/>
      <c r="AE3758" s="115"/>
      <c r="AF3758" s="115"/>
      <c r="AL3758" s="76"/>
      <c r="AM3758" s="76"/>
      <c r="AN3758" s="76"/>
      <c r="AO3758" s="76"/>
      <c r="AP3758" s="76"/>
      <c r="AQ3758" s="76"/>
      <c r="AR3758" s="76"/>
      <c r="AS3758" s="76"/>
      <c r="AT3758" s="76"/>
      <c r="AU3758" s="76"/>
      <c r="AV3758" s="76"/>
      <c r="BA3758" s="76"/>
      <c r="BB3758" s="76"/>
      <c r="CT3758" s="76">
        <f>+BA3758+BG3758+BM3758+BS3758+BY3758+CE3758+CK3758</f>
        <v>0</v>
      </c>
      <c r="CU3758" s="76">
        <f>+AL3758+AT3758-CT3758</f>
        <v>0</v>
      </c>
      <c r="CV3758" s="81">
        <f>+AE3758-AL3758-AT3758</f>
        <v>0</v>
      </c>
    </row>
    <row r="3759" spans="2:100" s="70" customFormat="1">
      <c r="B3759" s="71">
        <v>122</v>
      </c>
      <c r="C3759" s="72" t="s">
        <v>402</v>
      </c>
      <c r="D3759" s="72" t="s">
        <v>403</v>
      </c>
      <c r="E3759" s="71"/>
      <c r="F3759" s="71"/>
      <c r="G3759" s="71" t="s">
        <v>271</v>
      </c>
      <c r="H3759" s="71">
        <v>5</v>
      </c>
      <c r="I3759" s="73">
        <v>125.02</v>
      </c>
      <c r="J3759" s="73">
        <v>55564</v>
      </c>
      <c r="K3759" s="72">
        <v>0</v>
      </c>
      <c r="L3759" s="72" t="s">
        <v>41</v>
      </c>
      <c r="M3759" s="92"/>
      <c r="Q3759" s="89"/>
      <c r="T3759" s="88"/>
      <c r="U3759" s="88"/>
      <c r="V3759" s="87"/>
      <c r="W3759" s="87"/>
      <c r="AA3759" s="319"/>
      <c r="AE3759" s="115"/>
      <c r="AF3759" s="115"/>
      <c r="AL3759" s="76"/>
      <c r="AM3759" s="76"/>
      <c r="AN3759" s="76"/>
      <c r="AO3759" s="76"/>
      <c r="AP3759" s="76"/>
      <c r="AQ3759" s="76"/>
      <c r="AR3759" s="76"/>
      <c r="AS3759" s="76"/>
      <c r="AT3759" s="76"/>
      <c r="AU3759" s="76"/>
      <c r="AV3759" s="76"/>
      <c r="BA3759" s="76"/>
      <c r="BB3759" s="76"/>
      <c r="CT3759" s="76">
        <f>+BA3759+BG3759+BM3759+BS3759+BY3759+CE3759+CK3759</f>
        <v>0</v>
      </c>
      <c r="CU3759" s="76">
        <f>+AL3759+AT3759-CT3759</f>
        <v>0</v>
      </c>
      <c r="CV3759" s="81">
        <f>+AE3759-AL3759-AT3759</f>
        <v>0</v>
      </c>
    </row>
    <row r="3760" spans="2:100" s="70" customFormat="1">
      <c r="B3760" s="71">
        <v>123</v>
      </c>
      <c r="C3760" s="72" t="s">
        <v>402</v>
      </c>
      <c r="D3760" s="72" t="s">
        <v>403</v>
      </c>
      <c r="E3760" s="71"/>
      <c r="F3760" s="71"/>
      <c r="G3760" s="71" t="s">
        <v>271</v>
      </c>
      <c r="H3760" s="71">
        <v>6</v>
      </c>
      <c r="I3760" s="73">
        <v>125.02</v>
      </c>
      <c r="J3760" s="73">
        <v>55564</v>
      </c>
      <c r="K3760" s="72">
        <v>0</v>
      </c>
      <c r="L3760" s="72" t="s">
        <v>41</v>
      </c>
      <c r="M3760" s="92"/>
      <c r="Q3760" s="89"/>
      <c r="T3760" s="88"/>
      <c r="U3760" s="88"/>
      <c r="V3760" s="87"/>
      <c r="W3760" s="87"/>
      <c r="AA3760" s="319"/>
      <c r="AE3760" s="115"/>
      <c r="AF3760" s="115"/>
      <c r="AL3760" s="76"/>
      <c r="AM3760" s="76"/>
      <c r="AN3760" s="76"/>
      <c r="AO3760" s="76"/>
      <c r="AP3760" s="76"/>
      <c r="AQ3760" s="76"/>
      <c r="AR3760" s="76"/>
      <c r="AS3760" s="76"/>
      <c r="AT3760" s="76"/>
      <c r="AU3760" s="76"/>
      <c r="AV3760" s="76"/>
      <c r="BA3760" s="76"/>
      <c r="BB3760" s="76"/>
      <c r="CT3760" s="76">
        <f>+BA3760+BG3760+BM3760+BS3760+BY3760+CE3760+CK3760</f>
        <v>0</v>
      </c>
      <c r="CU3760" s="76">
        <f>+AL3760+AT3760-CT3760</f>
        <v>0</v>
      </c>
      <c r="CV3760" s="81">
        <f>+AE3760-AL3760-AT3760</f>
        <v>0</v>
      </c>
    </row>
    <row r="3761" spans="2:100" s="70" customFormat="1">
      <c r="B3761" s="71">
        <v>125</v>
      </c>
      <c r="C3761" s="72" t="s">
        <v>402</v>
      </c>
      <c r="D3761" s="72" t="s">
        <v>403</v>
      </c>
      <c r="E3761" s="71"/>
      <c r="F3761" s="71"/>
      <c r="G3761" s="71" t="s">
        <v>272</v>
      </c>
      <c r="H3761" s="71">
        <v>2</v>
      </c>
      <c r="I3761" s="73">
        <v>134.88</v>
      </c>
      <c r="J3761" s="73">
        <v>74933</v>
      </c>
      <c r="K3761" s="72">
        <v>0</v>
      </c>
      <c r="L3761" s="72" t="s">
        <v>404</v>
      </c>
      <c r="M3761" s="92"/>
      <c r="Q3761" s="89"/>
      <c r="T3761" s="88"/>
      <c r="U3761" s="88"/>
      <c r="V3761" s="87"/>
      <c r="W3761" s="87"/>
      <c r="AA3761" s="319"/>
      <c r="AE3761" s="115"/>
      <c r="AF3761" s="115"/>
      <c r="AL3761" s="76"/>
      <c r="AM3761" s="76"/>
      <c r="AN3761" s="76"/>
      <c r="AO3761" s="76"/>
      <c r="AP3761" s="76"/>
      <c r="AQ3761" s="76"/>
      <c r="AR3761" s="76"/>
      <c r="AS3761" s="76"/>
      <c r="AT3761" s="76"/>
      <c r="AU3761" s="76"/>
      <c r="AV3761" s="76"/>
      <c r="BA3761" s="76"/>
      <c r="BB3761" s="76"/>
      <c r="CT3761" s="76">
        <f>+BA3761+BG3761+BM3761+BS3761+BY3761+CE3761+CK3761</f>
        <v>0</v>
      </c>
      <c r="CU3761" s="76">
        <f>+AL3761+AT3761-CT3761</f>
        <v>0</v>
      </c>
      <c r="CV3761" s="81">
        <f>+AE3761-AL3761-AT3761</f>
        <v>0</v>
      </c>
    </row>
    <row r="3762" spans="2:100" s="70" customFormat="1">
      <c r="B3762" s="71">
        <v>126</v>
      </c>
      <c r="C3762" s="72" t="s">
        <v>402</v>
      </c>
      <c r="D3762" s="72" t="s">
        <v>403</v>
      </c>
      <c r="E3762" s="71"/>
      <c r="F3762" s="71"/>
      <c r="G3762" s="71" t="s">
        <v>272</v>
      </c>
      <c r="H3762" s="71">
        <v>3</v>
      </c>
      <c r="I3762" s="73">
        <v>134.88</v>
      </c>
      <c r="J3762" s="73">
        <v>74933</v>
      </c>
      <c r="K3762" s="72">
        <v>0</v>
      </c>
      <c r="L3762" s="72" t="s">
        <v>404</v>
      </c>
      <c r="M3762" s="92"/>
      <c r="Q3762" s="89"/>
      <c r="T3762" s="88"/>
      <c r="U3762" s="88"/>
      <c r="V3762" s="87"/>
      <c r="W3762" s="87"/>
      <c r="AA3762" s="319"/>
      <c r="AE3762" s="115"/>
      <c r="AF3762" s="115"/>
      <c r="AL3762" s="76"/>
      <c r="AM3762" s="76"/>
      <c r="AN3762" s="76"/>
      <c r="AO3762" s="76"/>
      <c r="AP3762" s="76"/>
      <c r="AQ3762" s="76"/>
      <c r="AR3762" s="76"/>
      <c r="AS3762" s="76"/>
      <c r="AT3762" s="76"/>
      <c r="AU3762" s="76"/>
      <c r="AV3762" s="76"/>
      <c r="BA3762" s="76"/>
      <c r="BB3762" s="76"/>
      <c r="CT3762" s="76">
        <f>+BA3762+BG3762+BM3762+BS3762+BY3762+CE3762+CK3762</f>
        <v>0</v>
      </c>
      <c r="CU3762" s="76">
        <f>+AL3762+AT3762-CT3762</f>
        <v>0</v>
      </c>
      <c r="CV3762" s="81">
        <f>+AE3762-AL3762-AT3762</f>
        <v>0</v>
      </c>
    </row>
    <row r="3763" spans="2:100" s="70" customFormat="1">
      <c r="B3763" s="71">
        <v>127</v>
      </c>
      <c r="C3763" s="72" t="s">
        <v>402</v>
      </c>
      <c r="D3763" s="72" t="s">
        <v>403</v>
      </c>
      <c r="E3763" s="71"/>
      <c r="F3763" s="71"/>
      <c r="G3763" s="71" t="s">
        <v>272</v>
      </c>
      <c r="H3763" s="71">
        <v>4</v>
      </c>
      <c r="I3763" s="73">
        <v>134.88</v>
      </c>
      <c r="J3763" s="73">
        <v>60246</v>
      </c>
      <c r="K3763" s="72">
        <v>0</v>
      </c>
      <c r="L3763" s="72" t="s">
        <v>405</v>
      </c>
      <c r="M3763" s="92"/>
      <c r="Q3763" s="89"/>
      <c r="T3763" s="88"/>
      <c r="U3763" s="88"/>
      <c r="V3763" s="87"/>
      <c r="W3763" s="87"/>
      <c r="AA3763" s="319"/>
      <c r="AE3763" s="115"/>
      <c r="AF3763" s="115"/>
      <c r="AL3763" s="76"/>
      <c r="AM3763" s="76"/>
      <c r="AN3763" s="76"/>
      <c r="AO3763" s="76"/>
      <c r="AP3763" s="76"/>
      <c r="AQ3763" s="76"/>
      <c r="AR3763" s="76"/>
      <c r="AS3763" s="76"/>
      <c r="AT3763" s="76"/>
      <c r="AU3763" s="76"/>
      <c r="AV3763" s="76"/>
      <c r="BA3763" s="76"/>
      <c r="BB3763" s="76"/>
      <c r="CT3763" s="76">
        <f>+BA3763+BG3763+BM3763+BS3763+BY3763+CE3763+CK3763</f>
        <v>0</v>
      </c>
      <c r="CU3763" s="76">
        <f>+AL3763+AT3763-CT3763</f>
        <v>0</v>
      </c>
      <c r="CV3763" s="81">
        <f>+AE3763-AL3763-AT3763</f>
        <v>0</v>
      </c>
    </row>
    <row r="3764" spans="2:100" s="70" customFormat="1">
      <c r="B3764" s="71">
        <v>129</v>
      </c>
      <c r="C3764" s="72" t="s">
        <v>402</v>
      </c>
      <c r="D3764" s="72" t="s">
        <v>403</v>
      </c>
      <c r="E3764" s="71"/>
      <c r="F3764" s="71"/>
      <c r="G3764" s="71" t="s">
        <v>272</v>
      </c>
      <c r="H3764" s="71">
        <v>6</v>
      </c>
      <c r="I3764" s="73">
        <v>134.03</v>
      </c>
      <c r="J3764" s="73">
        <v>74461</v>
      </c>
      <c r="K3764" s="72">
        <v>0</v>
      </c>
      <c r="L3764" s="72" t="s">
        <v>404</v>
      </c>
      <c r="M3764" s="92"/>
      <c r="Q3764" s="89"/>
      <c r="T3764" s="88"/>
      <c r="U3764" s="88"/>
      <c r="V3764" s="87"/>
      <c r="W3764" s="87"/>
      <c r="AA3764" s="319"/>
      <c r="AE3764" s="115"/>
      <c r="AF3764" s="115"/>
      <c r="AL3764" s="76"/>
      <c r="AM3764" s="76"/>
      <c r="AN3764" s="76"/>
      <c r="AO3764" s="76"/>
      <c r="AP3764" s="76"/>
      <c r="AQ3764" s="76"/>
      <c r="AR3764" s="76"/>
      <c r="AS3764" s="76"/>
      <c r="AT3764" s="76"/>
      <c r="AU3764" s="76"/>
      <c r="AV3764" s="76"/>
      <c r="BA3764" s="76"/>
      <c r="BB3764" s="76"/>
      <c r="CT3764" s="76">
        <f>+BA3764+BG3764+BM3764+BS3764+BY3764+CE3764+CK3764</f>
        <v>0</v>
      </c>
      <c r="CU3764" s="76">
        <f>+AL3764+AT3764-CT3764</f>
        <v>0</v>
      </c>
      <c r="CV3764" s="81">
        <f>+AE3764-AL3764-AT3764</f>
        <v>0</v>
      </c>
    </row>
    <row r="3765" spans="2:100" s="70" customFormat="1">
      <c r="B3765" s="71">
        <v>133</v>
      </c>
      <c r="C3765" s="72" t="s">
        <v>402</v>
      </c>
      <c r="D3765" s="72" t="s">
        <v>403</v>
      </c>
      <c r="E3765" s="71"/>
      <c r="F3765" s="71"/>
      <c r="G3765" s="71" t="s">
        <v>273</v>
      </c>
      <c r="H3765" s="71">
        <v>3</v>
      </c>
      <c r="I3765" s="73">
        <v>138.5</v>
      </c>
      <c r="J3765" s="73">
        <v>76944</v>
      </c>
      <c r="K3765" s="72">
        <v>0</v>
      </c>
      <c r="L3765" s="72" t="s">
        <v>404</v>
      </c>
      <c r="M3765" s="92"/>
      <c r="Q3765" s="89"/>
      <c r="T3765" s="88"/>
      <c r="U3765" s="88"/>
      <c r="V3765" s="87"/>
      <c r="W3765" s="87"/>
      <c r="AA3765" s="319"/>
      <c r="AE3765" s="115"/>
      <c r="AF3765" s="115"/>
      <c r="AL3765" s="76"/>
      <c r="AM3765" s="76"/>
      <c r="AN3765" s="76"/>
      <c r="AO3765" s="76"/>
      <c r="AP3765" s="76"/>
      <c r="AQ3765" s="76"/>
      <c r="AR3765" s="76"/>
      <c r="AS3765" s="76"/>
      <c r="AT3765" s="76"/>
      <c r="AU3765" s="76"/>
      <c r="AV3765" s="76"/>
      <c r="BA3765" s="76"/>
      <c r="BB3765" s="76"/>
      <c r="CT3765" s="76">
        <f>+BA3765+BG3765+BM3765+BS3765+BY3765+CE3765+CK3765</f>
        <v>0</v>
      </c>
      <c r="CU3765" s="76">
        <f>+AL3765+AT3765-CT3765</f>
        <v>0</v>
      </c>
      <c r="CV3765" s="81">
        <f>+AE3765-AL3765-AT3765</f>
        <v>0</v>
      </c>
    </row>
    <row r="3766" spans="2:100" s="70" customFormat="1">
      <c r="B3766" s="71">
        <v>135</v>
      </c>
      <c r="C3766" s="72" t="s">
        <v>402</v>
      </c>
      <c r="D3766" s="72" t="s">
        <v>403</v>
      </c>
      <c r="E3766" s="71"/>
      <c r="F3766" s="71"/>
      <c r="G3766" s="71" t="s">
        <v>273</v>
      </c>
      <c r="H3766" s="71">
        <v>5</v>
      </c>
      <c r="I3766" s="73">
        <v>141.51</v>
      </c>
      <c r="J3766" s="73">
        <v>78616</v>
      </c>
      <c r="K3766" s="72">
        <v>0</v>
      </c>
      <c r="L3766" s="72" t="s">
        <v>404</v>
      </c>
      <c r="M3766" s="92"/>
      <c r="Q3766" s="89"/>
      <c r="T3766" s="88"/>
      <c r="U3766" s="88"/>
      <c r="V3766" s="87"/>
      <c r="W3766" s="87"/>
      <c r="AA3766" s="319"/>
      <c r="AE3766" s="115"/>
      <c r="AF3766" s="115"/>
      <c r="AL3766" s="76"/>
      <c r="AM3766" s="76"/>
      <c r="AN3766" s="76"/>
      <c r="AO3766" s="76"/>
      <c r="AP3766" s="76"/>
      <c r="AQ3766" s="76"/>
      <c r="AR3766" s="76"/>
      <c r="AS3766" s="76"/>
      <c r="AT3766" s="76"/>
      <c r="AU3766" s="76"/>
      <c r="AV3766" s="76"/>
      <c r="BA3766" s="76"/>
      <c r="BB3766" s="76"/>
      <c r="CT3766" s="76">
        <f>+BA3766+BG3766+BM3766+BS3766+BY3766+CE3766+CK3766</f>
        <v>0</v>
      </c>
      <c r="CU3766" s="76">
        <f>+AL3766+AT3766-CT3766</f>
        <v>0</v>
      </c>
      <c r="CV3766" s="81">
        <f>+AE3766-AL3766-AT3766</f>
        <v>0</v>
      </c>
    </row>
    <row r="3767" spans="2:100" s="70" customFormat="1">
      <c r="B3767" s="71">
        <v>136</v>
      </c>
      <c r="C3767" s="72" t="s">
        <v>402</v>
      </c>
      <c r="D3767" s="72" t="s">
        <v>403</v>
      </c>
      <c r="E3767" s="71"/>
      <c r="F3767" s="71"/>
      <c r="G3767" s="71" t="s">
        <v>273</v>
      </c>
      <c r="H3767" s="71">
        <v>6</v>
      </c>
      <c r="I3767" s="73">
        <v>141.53</v>
      </c>
      <c r="J3767" s="73">
        <v>78627</v>
      </c>
      <c r="K3767" s="72">
        <v>0</v>
      </c>
      <c r="L3767" s="72" t="s">
        <v>404</v>
      </c>
      <c r="M3767" s="92"/>
      <c r="Q3767" s="89"/>
      <c r="T3767" s="88"/>
      <c r="U3767" s="88"/>
      <c r="V3767" s="87"/>
      <c r="W3767" s="87"/>
      <c r="AA3767" s="319"/>
      <c r="AE3767" s="115"/>
      <c r="AF3767" s="115"/>
      <c r="AL3767" s="76"/>
      <c r="AM3767" s="76"/>
      <c r="AN3767" s="76"/>
      <c r="AO3767" s="76"/>
      <c r="AP3767" s="76"/>
      <c r="AQ3767" s="76"/>
      <c r="AR3767" s="76"/>
      <c r="AS3767" s="76"/>
      <c r="AT3767" s="76"/>
      <c r="AU3767" s="76"/>
      <c r="AV3767" s="76"/>
      <c r="BA3767" s="76"/>
      <c r="BB3767" s="76"/>
      <c r="CT3767" s="76">
        <f>+BA3767+BG3767+BM3767+BS3767+BY3767+CE3767+CK3767</f>
        <v>0</v>
      </c>
      <c r="CU3767" s="76">
        <f>+AL3767+AT3767-CT3767</f>
        <v>0</v>
      </c>
      <c r="CV3767" s="81">
        <f>+AE3767-AL3767-AT3767</f>
        <v>0</v>
      </c>
    </row>
    <row r="3768" spans="2:100" s="70" customFormat="1">
      <c r="B3768" s="71">
        <v>145</v>
      </c>
      <c r="C3768" s="72" t="s">
        <v>402</v>
      </c>
      <c r="D3768" s="72" t="s">
        <v>403</v>
      </c>
      <c r="E3768" s="71"/>
      <c r="F3768" s="71"/>
      <c r="G3768" s="71" t="s">
        <v>275</v>
      </c>
      <c r="H3768" s="71">
        <v>1</v>
      </c>
      <c r="I3768" s="73">
        <v>133.19</v>
      </c>
      <c r="J3768" s="73">
        <v>73994</v>
      </c>
      <c r="K3768" s="72">
        <v>0</v>
      </c>
      <c r="L3768" s="72" t="s">
        <v>404</v>
      </c>
      <c r="M3768" s="92"/>
      <c r="Q3768" s="89"/>
      <c r="T3768" s="88"/>
      <c r="U3768" s="88"/>
      <c r="V3768" s="87"/>
      <c r="W3768" s="87"/>
      <c r="AA3768" s="319"/>
      <c r="AE3768" s="115"/>
      <c r="AF3768" s="115"/>
      <c r="AL3768" s="76"/>
      <c r="AM3768" s="76"/>
      <c r="AN3768" s="76"/>
      <c r="AO3768" s="76"/>
      <c r="AP3768" s="76"/>
      <c r="AQ3768" s="76"/>
      <c r="AR3768" s="76"/>
      <c r="AS3768" s="76"/>
      <c r="AT3768" s="76"/>
      <c r="AU3768" s="76"/>
      <c r="AV3768" s="76"/>
      <c r="BA3768" s="76"/>
      <c r="BB3768" s="76"/>
      <c r="CT3768" s="76">
        <f>+BA3768+BG3768+BM3768+BS3768+BY3768+CE3768+CK3768</f>
        <v>0</v>
      </c>
      <c r="CU3768" s="76">
        <f>+AL3768+AT3768-CT3768</f>
        <v>0</v>
      </c>
      <c r="CV3768" s="81">
        <f>+AE3768-AL3768-AT3768</f>
        <v>0</v>
      </c>
    </row>
    <row r="3769" spans="2:100" s="70" customFormat="1">
      <c r="B3769" s="71">
        <v>146</v>
      </c>
      <c r="C3769" s="72" t="s">
        <v>402</v>
      </c>
      <c r="D3769" s="72" t="s">
        <v>403</v>
      </c>
      <c r="E3769" s="71"/>
      <c r="F3769" s="71"/>
      <c r="G3769" s="71" t="s">
        <v>275</v>
      </c>
      <c r="H3769" s="71">
        <v>2</v>
      </c>
      <c r="I3769" s="73">
        <v>131.08000000000001</v>
      </c>
      <c r="J3769" s="73">
        <v>72822</v>
      </c>
      <c r="K3769" s="72">
        <v>0</v>
      </c>
      <c r="L3769" s="72" t="s">
        <v>404</v>
      </c>
      <c r="M3769" s="92"/>
      <c r="Q3769" s="89"/>
      <c r="T3769" s="88"/>
      <c r="U3769" s="88"/>
      <c r="V3769" s="87"/>
      <c r="W3769" s="87"/>
      <c r="AA3769" s="319"/>
      <c r="AE3769" s="115"/>
      <c r="AF3769" s="115"/>
      <c r="AL3769" s="76"/>
      <c r="AM3769" s="76"/>
      <c r="AN3769" s="76"/>
      <c r="AO3769" s="76"/>
      <c r="AP3769" s="76"/>
      <c r="AQ3769" s="76"/>
      <c r="AR3769" s="76"/>
      <c r="AS3769" s="76"/>
      <c r="AT3769" s="76"/>
      <c r="AU3769" s="76"/>
      <c r="AV3769" s="76"/>
      <c r="BA3769" s="76"/>
      <c r="BB3769" s="76"/>
      <c r="CT3769" s="76">
        <f>+BA3769+BG3769+BM3769+BS3769+BY3769+CE3769+CK3769</f>
        <v>0</v>
      </c>
      <c r="CU3769" s="76">
        <f>+AL3769+AT3769-CT3769</f>
        <v>0</v>
      </c>
      <c r="CV3769" s="81">
        <f>+AE3769-AL3769-AT3769</f>
        <v>0</v>
      </c>
    </row>
    <row r="3770" spans="2:100" s="70" customFormat="1">
      <c r="B3770" s="71">
        <v>147</v>
      </c>
      <c r="C3770" s="72" t="s">
        <v>402</v>
      </c>
      <c r="D3770" s="72" t="s">
        <v>403</v>
      </c>
      <c r="E3770" s="71"/>
      <c r="F3770" s="71"/>
      <c r="G3770" s="71" t="s">
        <v>275</v>
      </c>
      <c r="H3770" s="71">
        <v>3</v>
      </c>
      <c r="I3770" s="73">
        <v>134.53</v>
      </c>
      <c r="J3770" s="73">
        <v>74739</v>
      </c>
      <c r="K3770" s="72">
        <v>0</v>
      </c>
      <c r="L3770" s="72" t="s">
        <v>404</v>
      </c>
      <c r="M3770" s="92"/>
      <c r="Q3770" s="89"/>
      <c r="T3770" s="88"/>
      <c r="U3770" s="88"/>
      <c r="V3770" s="87"/>
      <c r="W3770" s="87"/>
      <c r="AA3770" s="319"/>
      <c r="AE3770" s="115"/>
      <c r="AF3770" s="115"/>
      <c r="AL3770" s="76"/>
      <c r="AM3770" s="76"/>
      <c r="AN3770" s="76"/>
      <c r="AO3770" s="76"/>
      <c r="AP3770" s="76"/>
      <c r="AQ3770" s="76"/>
      <c r="AR3770" s="76"/>
      <c r="AS3770" s="76"/>
      <c r="AT3770" s="76"/>
      <c r="AU3770" s="76"/>
      <c r="AV3770" s="76"/>
      <c r="BA3770" s="76"/>
      <c r="BB3770" s="76"/>
      <c r="CT3770" s="76">
        <f>+BA3770+BG3770+BM3770+BS3770+BY3770+CE3770+CK3770</f>
        <v>0</v>
      </c>
      <c r="CU3770" s="76">
        <f>+AL3770+AT3770-CT3770</f>
        <v>0</v>
      </c>
      <c r="CV3770" s="81">
        <f>+AE3770-AL3770-AT3770</f>
        <v>0</v>
      </c>
    </row>
    <row r="3771" spans="2:100" s="70" customFormat="1">
      <c r="B3771" s="71">
        <v>148</v>
      </c>
      <c r="C3771" s="72" t="s">
        <v>402</v>
      </c>
      <c r="D3771" s="72" t="s">
        <v>403</v>
      </c>
      <c r="E3771" s="71"/>
      <c r="F3771" s="71"/>
      <c r="G3771" s="71" t="s">
        <v>275</v>
      </c>
      <c r="H3771" s="71">
        <v>4</v>
      </c>
      <c r="I3771" s="73">
        <v>138.06</v>
      </c>
      <c r="J3771" s="73">
        <v>76700</v>
      </c>
      <c r="K3771" s="72">
        <v>0</v>
      </c>
      <c r="L3771" s="72" t="s">
        <v>404</v>
      </c>
      <c r="M3771" s="92"/>
      <c r="Q3771" s="89"/>
      <c r="T3771" s="88"/>
      <c r="U3771" s="88"/>
      <c r="V3771" s="87"/>
      <c r="W3771" s="87"/>
      <c r="AA3771" s="319"/>
      <c r="AE3771" s="115"/>
      <c r="AF3771" s="115"/>
      <c r="AL3771" s="76"/>
      <c r="AN3771" s="76"/>
      <c r="AO3771" s="76"/>
      <c r="AP3771" s="76"/>
      <c r="AQ3771" s="76"/>
      <c r="AR3771" s="76"/>
      <c r="AS3771" s="76"/>
      <c r="AT3771" s="76"/>
      <c r="AU3771" s="76"/>
      <c r="AV3771" s="76"/>
      <c r="BA3771" s="76"/>
      <c r="BB3771" s="76"/>
      <c r="CT3771" s="76">
        <f>+BA3771+BG3771+BM3771+BS3771+BY3771+CE3771+CK3771</f>
        <v>0</v>
      </c>
      <c r="CU3771" s="76">
        <f>+AL3771+AT3771-CT3771</f>
        <v>0</v>
      </c>
      <c r="CV3771" s="81">
        <f>+AE3771-AL3771-AT3771</f>
        <v>0</v>
      </c>
    </row>
    <row r="3772" spans="2:100" s="70" customFormat="1">
      <c r="B3772" s="71">
        <v>150</v>
      </c>
      <c r="C3772" s="72" t="s">
        <v>402</v>
      </c>
      <c r="D3772" s="72" t="s">
        <v>403</v>
      </c>
      <c r="E3772" s="71"/>
      <c r="F3772" s="71"/>
      <c r="G3772" s="71" t="s">
        <v>276</v>
      </c>
      <c r="H3772" s="71">
        <v>1</v>
      </c>
      <c r="I3772" s="73">
        <v>198.1</v>
      </c>
      <c r="J3772" s="73">
        <v>83999</v>
      </c>
      <c r="K3772" s="72">
        <v>0</v>
      </c>
      <c r="L3772" s="72" t="s">
        <v>406</v>
      </c>
      <c r="M3772" s="92"/>
      <c r="Q3772" s="89"/>
      <c r="T3772" s="88"/>
      <c r="U3772" s="88"/>
      <c r="V3772" s="87"/>
      <c r="W3772" s="87"/>
      <c r="AA3772" s="319"/>
      <c r="AE3772" s="115"/>
      <c r="AF3772" s="115"/>
      <c r="AL3772" s="76"/>
      <c r="AM3772" s="76"/>
      <c r="AN3772" s="76"/>
      <c r="AO3772" s="76"/>
      <c r="AP3772" s="76"/>
      <c r="AQ3772" s="76"/>
      <c r="AR3772" s="76"/>
      <c r="AS3772" s="76"/>
      <c r="AT3772" s="76"/>
      <c r="AU3772" s="76"/>
      <c r="AV3772" s="76"/>
      <c r="BA3772" s="76"/>
      <c r="BB3772" s="76"/>
      <c r="CT3772" s="76">
        <f>+BA3772+BG3772+BM3772+BS3772+BY3772+CE3772+CK3772</f>
        <v>0</v>
      </c>
      <c r="CU3772" s="76">
        <f>+AL3772+AT3772-CT3772</f>
        <v>0</v>
      </c>
      <c r="CV3772" s="81">
        <f>+AE3772-AL3772-AT3772</f>
        <v>0</v>
      </c>
    </row>
    <row r="3773" spans="2:100" s="70" customFormat="1">
      <c r="B3773" s="71">
        <v>151</v>
      </c>
      <c r="C3773" s="72" t="s">
        <v>402</v>
      </c>
      <c r="D3773" s="72" t="s">
        <v>403</v>
      </c>
      <c r="E3773" s="71"/>
      <c r="F3773" s="71"/>
      <c r="G3773" s="71" t="s">
        <v>276</v>
      </c>
      <c r="H3773" s="71">
        <v>2</v>
      </c>
      <c r="I3773" s="73">
        <v>146.25</v>
      </c>
      <c r="J3773" s="73">
        <v>73833</v>
      </c>
      <c r="K3773" s="72">
        <v>0</v>
      </c>
      <c r="L3773" s="72" t="s">
        <v>404</v>
      </c>
      <c r="M3773" s="92"/>
      <c r="Q3773" s="89"/>
      <c r="T3773" s="88"/>
      <c r="U3773" s="88"/>
      <c r="V3773" s="87"/>
      <c r="W3773" s="87"/>
      <c r="AA3773" s="319"/>
      <c r="AE3773" s="115"/>
      <c r="AF3773" s="115"/>
      <c r="AL3773" s="76"/>
      <c r="AM3773" s="76"/>
      <c r="AN3773" s="76"/>
      <c r="AO3773" s="76"/>
      <c r="AP3773" s="76"/>
      <c r="AQ3773" s="76"/>
      <c r="AR3773" s="76"/>
      <c r="AS3773" s="76"/>
      <c r="AT3773" s="76"/>
      <c r="AU3773" s="76"/>
      <c r="AV3773" s="76"/>
      <c r="BA3773" s="76"/>
      <c r="BB3773" s="76"/>
      <c r="CT3773" s="76">
        <f>+BA3773+BG3773+BM3773+BS3773+BY3773+CE3773+CK3773</f>
        <v>0</v>
      </c>
      <c r="CU3773" s="76">
        <f>+AL3773+AT3773-CT3773</f>
        <v>0</v>
      </c>
      <c r="CV3773" s="81">
        <f>+AE3773-AL3773-AT3773</f>
        <v>0</v>
      </c>
    </row>
    <row r="3774" spans="2:100" s="70" customFormat="1">
      <c r="B3774" s="71">
        <v>152</v>
      </c>
      <c r="C3774" s="72" t="s">
        <v>402</v>
      </c>
      <c r="D3774" s="72" t="s">
        <v>403</v>
      </c>
      <c r="E3774" s="71"/>
      <c r="F3774" s="71"/>
      <c r="G3774" s="71" t="s">
        <v>276</v>
      </c>
      <c r="H3774" s="71">
        <v>3</v>
      </c>
      <c r="I3774" s="73">
        <v>162.12</v>
      </c>
      <c r="J3774" s="73">
        <v>81791</v>
      </c>
      <c r="K3774" s="72">
        <v>0</v>
      </c>
      <c r="L3774" s="72" t="s">
        <v>404</v>
      </c>
      <c r="M3774" s="92"/>
      <c r="Q3774" s="89"/>
      <c r="T3774" s="88"/>
      <c r="U3774" s="88"/>
      <c r="V3774" s="87"/>
      <c r="W3774" s="87"/>
      <c r="AA3774" s="319"/>
      <c r="AE3774" s="115"/>
      <c r="AF3774" s="115"/>
      <c r="AL3774" s="76"/>
      <c r="AM3774" s="76"/>
      <c r="AN3774" s="76"/>
      <c r="AO3774" s="76"/>
      <c r="AP3774" s="76"/>
      <c r="AQ3774" s="76"/>
      <c r="AR3774" s="76"/>
      <c r="AS3774" s="76"/>
      <c r="AT3774" s="76"/>
      <c r="AU3774" s="76"/>
      <c r="AV3774" s="76"/>
      <c r="BA3774" s="76"/>
      <c r="BB3774" s="76"/>
      <c r="CT3774" s="76">
        <f>+BA3774+BG3774+BM3774+BS3774+BY3774+CE3774+CK3774</f>
        <v>0</v>
      </c>
      <c r="CU3774" s="76">
        <f>+AL3774+AT3774-CT3774</f>
        <v>0</v>
      </c>
      <c r="CV3774" s="81">
        <f>+AE3774-AL3774-AT3774</f>
        <v>0</v>
      </c>
    </row>
    <row r="3775" spans="2:100" s="70" customFormat="1">
      <c r="B3775" s="71">
        <v>153</v>
      </c>
      <c r="C3775" s="72" t="s">
        <v>402</v>
      </c>
      <c r="D3775" s="72" t="s">
        <v>403</v>
      </c>
      <c r="E3775" s="71"/>
      <c r="F3775" s="71"/>
      <c r="G3775" s="71" t="s">
        <v>276</v>
      </c>
      <c r="H3775" s="71">
        <v>4</v>
      </c>
      <c r="I3775" s="73">
        <v>147.91</v>
      </c>
      <c r="J3775" s="73">
        <v>74666</v>
      </c>
      <c r="K3775" s="72">
        <v>0</v>
      </c>
      <c r="L3775" s="72" t="s">
        <v>404</v>
      </c>
      <c r="M3775" s="92"/>
      <c r="Q3775" s="89"/>
      <c r="T3775" s="88"/>
      <c r="U3775" s="88"/>
      <c r="V3775" s="87"/>
      <c r="W3775" s="87"/>
      <c r="AA3775" s="319"/>
      <c r="AE3775" s="115"/>
      <c r="AF3775" s="115"/>
      <c r="AL3775" s="76"/>
      <c r="AM3775" s="76"/>
      <c r="AN3775" s="76"/>
      <c r="AO3775" s="76"/>
      <c r="AP3775" s="76"/>
      <c r="AQ3775" s="76"/>
      <c r="AR3775" s="76"/>
      <c r="AS3775" s="76"/>
      <c r="AT3775" s="76"/>
      <c r="AU3775" s="76"/>
      <c r="AV3775" s="76"/>
      <c r="BA3775" s="76"/>
      <c r="BB3775" s="76"/>
      <c r="CT3775" s="76">
        <f>+BA3775+BG3775+BM3775+BS3775+BY3775+CE3775+CK3775</f>
        <v>0</v>
      </c>
      <c r="CU3775" s="76">
        <f>+AL3775+AT3775-CT3775</f>
        <v>0</v>
      </c>
      <c r="CV3775" s="81">
        <f>+AE3775-AL3775-AT3775</f>
        <v>0</v>
      </c>
    </row>
    <row r="3776" spans="2:100" s="70" customFormat="1">
      <c r="B3776" s="71">
        <v>154</v>
      </c>
      <c r="C3776" s="72" t="s">
        <v>402</v>
      </c>
      <c r="D3776" s="72" t="s">
        <v>403</v>
      </c>
      <c r="E3776" s="71"/>
      <c r="F3776" s="71"/>
      <c r="G3776" s="71" t="s">
        <v>276</v>
      </c>
      <c r="H3776" s="71">
        <v>5</v>
      </c>
      <c r="I3776" s="73">
        <v>137.28</v>
      </c>
      <c r="J3776" s="73">
        <v>69336</v>
      </c>
      <c r="K3776" s="72">
        <v>0</v>
      </c>
      <c r="L3776" s="72" t="s">
        <v>404</v>
      </c>
      <c r="M3776" s="92"/>
      <c r="Q3776" s="89"/>
      <c r="T3776" s="88"/>
      <c r="U3776" s="88"/>
      <c r="V3776" s="87"/>
      <c r="W3776" s="87"/>
      <c r="AA3776" s="319"/>
      <c r="AE3776" s="115"/>
      <c r="AF3776" s="115"/>
      <c r="AL3776" s="76"/>
      <c r="AM3776" s="76"/>
      <c r="AN3776" s="76"/>
      <c r="AO3776" s="76"/>
      <c r="AP3776" s="76"/>
      <c r="AQ3776" s="76"/>
      <c r="AR3776" s="76"/>
      <c r="AS3776" s="76"/>
      <c r="AT3776" s="76"/>
      <c r="AU3776" s="76"/>
      <c r="AV3776" s="76"/>
      <c r="BA3776" s="76"/>
      <c r="BB3776" s="76"/>
      <c r="CT3776" s="76">
        <f>+BA3776+BG3776+BM3776+BS3776+BY3776+CE3776+CK3776</f>
        <v>0</v>
      </c>
      <c r="CU3776" s="76">
        <f>+AL3776+AT3776-CT3776</f>
        <v>0</v>
      </c>
      <c r="CV3776" s="81">
        <f>+AE3776-AL3776-AT3776</f>
        <v>0</v>
      </c>
    </row>
    <row r="3777" spans="2:100" s="70" customFormat="1">
      <c r="B3777" s="71">
        <v>155</v>
      </c>
      <c r="C3777" s="72" t="s">
        <v>402</v>
      </c>
      <c r="D3777" s="72" t="s">
        <v>403</v>
      </c>
      <c r="E3777" s="71"/>
      <c r="F3777" s="71"/>
      <c r="G3777" s="71" t="s">
        <v>277</v>
      </c>
      <c r="H3777" s="71">
        <v>1</v>
      </c>
      <c r="I3777" s="73">
        <v>135.81</v>
      </c>
      <c r="J3777" s="73">
        <v>68599</v>
      </c>
      <c r="K3777" s="72">
        <v>0</v>
      </c>
      <c r="L3777" s="72" t="s">
        <v>404</v>
      </c>
      <c r="M3777" s="92"/>
      <c r="Q3777" s="89"/>
      <c r="T3777" s="88"/>
      <c r="U3777" s="88"/>
      <c r="V3777" s="87"/>
      <c r="W3777" s="87"/>
      <c r="AA3777" s="319"/>
      <c r="AE3777" s="115"/>
      <c r="AF3777" s="115"/>
      <c r="AL3777" s="76"/>
      <c r="AM3777" s="76"/>
      <c r="AN3777" s="76"/>
      <c r="AO3777" s="76"/>
      <c r="AP3777" s="76"/>
      <c r="AQ3777" s="76"/>
      <c r="AR3777" s="76"/>
      <c r="AS3777" s="76"/>
      <c r="AT3777" s="76"/>
      <c r="AU3777" s="76"/>
      <c r="AV3777" s="76"/>
      <c r="BA3777" s="76"/>
      <c r="BB3777" s="76"/>
      <c r="CT3777" s="76">
        <f>+BA3777+BG3777+BM3777+BS3777+BY3777+CE3777+CK3777</f>
        <v>0</v>
      </c>
      <c r="CU3777" s="76">
        <f>+AL3777+AT3777-CT3777</f>
        <v>0</v>
      </c>
      <c r="CV3777" s="81">
        <f>+AE3777-AL3777-AT3777</f>
        <v>0</v>
      </c>
    </row>
    <row r="3778" spans="2:100" s="70" customFormat="1">
      <c r="B3778" s="71">
        <v>156</v>
      </c>
      <c r="C3778" s="72" t="s">
        <v>402</v>
      </c>
      <c r="D3778" s="72" t="s">
        <v>403</v>
      </c>
      <c r="E3778" s="71"/>
      <c r="F3778" s="71"/>
      <c r="G3778" s="71" t="s">
        <v>277</v>
      </c>
      <c r="H3778" s="71">
        <v>2</v>
      </c>
      <c r="I3778" s="73">
        <v>137.05000000000001</v>
      </c>
      <c r="J3778" s="73">
        <v>69220</v>
      </c>
      <c r="K3778" s="72">
        <v>0</v>
      </c>
      <c r="L3778" s="72" t="s">
        <v>404</v>
      </c>
      <c r="M3778" s="92"/>
      <c r="Q3778" s="89"/>
      <c r="T3778" s="88"/>
      <c r="U3778" s="88"/>
      <c r="V3778" s="87"/>
      <c r="W3778" s="87"/>
      <c r="AA3778" s="319"/>
      <c r="AE3778" s="115"/>
      <c r="AF3778" s="115"/>
      <c r="AL3778" s="76"/>
      <c r="AM3778" s="76"/>
      <c r="AN3778" s="76"/>
      <c r="AO3778" s="76"/>
      <c r="AP3778" s="76"/>
      <c r="AQ3778" s="76"/>
      <c r="AR3778" s="76"/>
      <c r="AS3778" s="76"/>
      <c r="AT3778" s="76"/>
      <c r="AU3778" s="76"/>
      <c r="AV3778" s="76"/>
      <c r="BA3778" s="76"/>
      <c r="BB3778" s="76"/>
      <c r="CT3778" s="76">
        <f>+BA3778+BG3778+BM3778+BS3778+BY3778+CE3778+CK3778</f>
        <v>0</v>
      </c>
      <c r="CU3778" s="76">
        <f>+AL3778+AT3778-CT3778</f>
        <v>0</v>
      </c>
      <c r="CV3778" s="81">
        <f>+AE3778-AL3778-AT3778</f>
        <v>0</v>
      </c>
    </row>
    <row r="3779" spans="2:100" s="70" customFormat="1">
      <c r="B3779" s="71">
        <v>157</v>
      </c>
      <c r="C3779" s="72" t="s">
        <v>402</v>
      </c>
      <c r="D3779" s="72" t="s">
        <v>403</v>
      </c>
      <c r="E3779" s="71"/>
      <c r="F3779" s="71"/>
      <c r="G3779" s="71" t="s">
        <v>277</v>
      </c>
      <c r="H3779" s="71">
        <v>3</v>
      </c>
      <c r="I3779" s="73">
        <v>132.94</v>
      </c>
      <c r="J3779" s="73">
        <v>67159</v>
      </c>
      <c r="K3779" s="72">
        <v>0</v>
      </c>
      <c r="L3779" s="72" t="s">
        <v>404</v>
      </c>
      <c r="M3779" s="92"/>
      <c r="Q3779" s="89"/>
      <c r="T3779" s="88"/>
      <c r="U3779" s="88"/>
      <c r="V3779" s="87"/>
      <c r="W3779" s="87"/>
      <c r="AA3779" s="319"/>
      <c r="AE3779" s="115"/>
      <c r="AF3779" s="115"/>
      <c r="AL3779" s="76"/>
      <c r="AM3779" s="76"/>
      <c r="AN3779" s="76"/>
      <c r="AO3779" s="76"/>
      <c r="AP3779" s="76"/>
      <c r="AQ3779" s="76"/>
      <c r="AR3779" s="76"/>
      <c r="AS3779" s="76"/>
      <c r="AT3779" s="76"/>
      <c r="AU3779" s="76"/>
      <c r="AV3779" s="76"/>
      <c r="BA3779" s="76"/>
      <c r="BB3779" s="76"/>
      <c r="CT3779" s="76">
        <f>+BA3779+BG3779+BM3779+BS3779+BY3779+CE3779+CK3779</f>
        <v>0</v>
      </c>
      <c r="CU3779" s="76">
        <f>+AL3779+AT3779-CT3779</f>
        <v>0</v>
      </c>
      <c r="CV3779" s="81">
        <f>+AE3779-AL3779-AT3779</f>
        <v>0</v>
      </c>
    </row>
    <row r="3780" spans="2:100">
      <c r="B3780" s="13">
        <v>158</v>
      </c>
      <c r="C3780" s="15" t="s">
        <v>402</v>
      </c>
      <c r="D3780" s="15" t="s">
        <v>403</v>
      </c>
      <c r="E3780" s="13"/>
      <c r="F3780" s="13"/>
      <c r="G3780" s="13" t="s">
        <v>277</v>
      </c>
      <c r="H3780" s="13">
        <v>4</v>
      </c>
      <c r="I3780" s="55">
        <v>137.26</v>
      </c>
      <c r="J3780" s="55">
        <v>69326</v>
      </c>
      <c r="K3780" s="15">
        <v>0</v>
      </c>
      <c r="L3780" s="15" t="s">
        <v>404</v>
      </c>
      <c r="M3780" s="62"/>
      <c r="N3780" s="56"/>
      <c r="V3780" s="125"/>
      <c r="W3780" s="125"/>
      <c r="Z3780" s="56"/>
      <c r="AB3780" s="56"/>
      <c r="AC3780" s="56"/>
      <c r="AD3780" s="70"/>
      <c r="AE3780" s="115"/>
      <c r="AF3780" s="115"/>
      <c r="AP3780" s="58"/>
      <c r="AQ3780" s="58"/>
      <c r="AR3780" s="58"/>
      <c r="AW3780" s="56"/>
      <c r="BD3780" s="56"/>
      <c r="CT3780" s="76">
        <f>+BA3780+BG3780+BM3780+BS3780+BY3780+CE3780+CK3780</f>
        <v>0</v>
      </c>
      <c r="CU3780" s="76">
        <f>+AL3780+AT3780-CT3780</f>
        <v>0</v>
      </c>
      <c r="CV3780" s="81">
        <f>+AE3780-AL3780-AT3780</f>
        <v>0</v>
      </c>
    </row>
    <row r="3781" spans="2:100">
      <c r="B3781" s="13">
        <v>159</v>
      </c>
      <c r="C3781" s="15" t="s">
        <v>402</v>
      </c>
      <c r="D3781" s="15" t="s">
        <v>403</v>
      </c>
      <c r="E3781" s="13"/>
      <c r="F3781" s="13"/>
      <c r="G3781" s="13" t="s">
        <v>277</v>
      </c>
      <c r="H3781" s="13">
        <v>5</v>
      </c>
      <c r="I3781" s="55">
        <v>141.58000000000001</v>
      </c>
      <c r="J3781" s="55">
        <v>71492</v>
      </c>
      <c r="K3781" s="15">
        <v>0</v>
      </c>
      <c r="L3781" s="15" t="s">
        <v>404</v>
      </c>
      <c r="M3781" s="62"/>
      <c r="N3781" s="56"/>
      <c r="V3781" s="125"/>
      <c r="W3781" s="125"/>
      <c r="Z3781" s="56"/>
      <c r="AB3781" s="56"/>
      <c r="AC3781" s="56"/>
      <c r="AE3781" s="117"/>
      <c r="AF3781" s="117"/>
      <c r="AP3781" s="58"/>
      <c r="AQ3781" s="58"/>
      <c r="AR3781" s="58"/>
      <c r="AW3781" s="56"/>
      <c r="BD3781" s="56"/>
      <c r="CT3781" s="76">
        <f>+BA3781+BG3781+BM3781+BS3781+BY3781+CE3781+CK3781</f>
        <v>0</v>
      </c>
      <c r="CU3781" s="76">
        <f>+AL3781+AT3781-CT3781</f>
        <v>0</v>
      </c>
      <c r="CV3781" s="81">
        <f>+AE3781-AL3781-AT3781</f>
        <v>0</v>
      </c>
    </row>
    <row r="3782" spans="2:100">
      <c r="B3782" s="13">
        <v>160</v>
      </c>
      <c r="C3782" s="15" t="s">
        <v>402</v>
      </c>
      <c r="D3782" s="15" t="s">
        <v>403</v>
      </c>
      <c r="E3782" s="13"/>
      <c r="F3782" s="13"/>
      <c r="G3782" s="13" t="s">
        <v>277</v>
      </c>
      <c r="H3782" s="13">
        <v>6</v>
      </c>
      <c r="I3782" s="55">
        <v>147.69</v>
      </c>
      <c r="J3782" s="55">
        <v>74556</v>
      </c>
      <c r="K3782" s="15">
        <v>0</v>
      </c>
      <c r="L3782" s="15" t="s">
        <v>404</v>
      </c>
      <c r="M3782" s="62"/>
      <c r="N3782" s="56"/>
      <c r="V3782" s="125"/>
      <c r="W3782" s="125"/>
      <c r="Z3782" s="56"/>
      <c r="AB3782" s="56"/>
      <c r="AC3782" s="56"/>
      <c r="AE3782" s="117"/>
      <c r="AF3782" s="117"/>
      <c r="AP3782" s="58"/>
      <c r="AQ3782" s="58"/>
      <c r="AR3782" s="58"/>
      <c r="AW3782" s="56"/>
      <c r="BD3782" s="56"/>
      <c r="CT3782" s="76">
        <f>+BA3782+BG3782+BM3782+BS3782+BY3782+CE3782+CK3782</f>
        <v>0</v>
      </c>
      <c r="CU3782" s="76">
        <f>+AL3782+AT3782-CT3782</f>
        <v>0</v>
      </c>
      <c r="CV3782" s="81">
        <f>+AE3782-AL3782-AT3782</f>
        <v>0</v>
      </c>
    </row>
    <row r="3783" spans="2:100">
      <c r="N3783" s="56"/>
      <c r="W3783" s="57"/>
      <c r="Z3783" s="56"/>
      <c r="AB3783" s="56"/>
      <c r="AC3783" s="56"/>
      <c r="AE3783" s="117"/>
      <c r="AF3783" s="117"/>
      <c r="AP3783" s="58"/>
      <c r="AQ3783" s="58"/>
      <c r="AR3783" s="58"/>
      <c r="AW3783" s="56"/>
      <c r="BD3783" s="56"/>
      <c r="CT3783" s="76">
        <f>+BA3783+BG3783+BM3783+BS3783+BY3783+CE3783+CK3783</f>
        <v>0</v>
      </c>
      <c r="CU3783" s="76">
        <f>+AL3783+AT3783-CT3783</f>
        <v>0</v>
      </c>
      <c r="CV3783" s="81">
        <f>+AE3783-AL3783-AT3783</f>
        <v>0</v>
      </c>
    </row>
    <row r="3784" spans="2:100">
      <c r="Z3784" s="56"/>
      <c r="AB3784" s="56"/>
      <c r="AC3784" s="56"/>
      <c r="AP3784" s="58"/>
      <c r="AQ3784" s="58"/>
      <c r="AR3784" s="58"/>
      <c r="AW3784" s="56"/>
      <c r="BD3784" s="56"/>
      <c r="CT3784" s="76">
        <f>+BA3784+BG3784+BM3784+BS3784+BY3784+CE3784+CK3784</f>
        <v>0</v>
      </c>
      <c r="CU3784" s="76">
        <f>+AL3784+AT3784-CT3784</f>
        <v>0</v>
      </c>
      <c r="CV3784" s="81">
        <f>+AE3784-AL3784-AT3784</f>
        <v>0</v>
      </c>
    </row>
    <row r="3785" spans="2:100">
      <c r="Z3785" s="56"/>
      <c r="AW3785" s="56"/>
      <c r="BD3785" s="56"/>
      <c r="CT3785" s="76">
        <f>+BA3785+BG3785+BM3785+BS3785+BY3785+CE3785+CK3785</f>
        <v>0</v>
      </c>
      <c r="CU3785" s="76">
        <f>+AL3785+AT3785-CT3785</f>
        <v>0</v>
      </c>
      <c r="CV3785" s="81">
        <f>+AE3785-AL3785-AT3785</f>
        <v>0</v>
      </c>
    </row>
    <row r="3786" spans="2:100">
      <c r="Z3786" s="56"/>
      <c r="AW3786" s="56"/>
      <c r="BD3786" s="56"/>
      <c r="CT3786" s="76">
        <f>+BA3786+BG3786+BM3786+BS3786+BY3786+CE3786+CK3786</f>
        <v>0</v>
      </c>
      <c r="CU3786" s="76">
        <f>+AL3786+AT3786-CT3786</f>
        <v>0</v>
      </c>
      <c r="CV3786" s="81">
        <f>+AE3786-AL3786-AT3786</f>
        <v>0</v>
      </c>
    </row>
    <row r="3787" spans="2:100">
      <c r="Z3787" s="56"/>
      <c r="AW3787" s="65"/>
      <c r="AX3787" s="184"/>
      <c r="BD3787" s="56"/>
      <c r="CT3787" s="76">
        <f>+BA3787+BG3787+BM3787+BS3787+BY3787+CE3787+CK3787</f>
        <v>0</v>
      </c>
      <c r="CU3787" s="76">
        <f>+AL3787+AT3787-CT3787</f>
        <v>0</v>
      </c>
      <c r="CV3787" s="81">
        <f>+AE3787-AL3787-AT3787</f>
        <v>0</v>
      </c>
    </row>
    <row r="3788" spans="2:100">
      <c r="Z3788" s="56"/>
      <c r="AH3788" s="65"/>
      <c r="AI3788" s="65"/>
      <c r="AJ3788" s="65"/>
      <c r="AW3788" s="65"/>
      <c r="AX3788" s="184"/>
      <c r="BD3788" s="56"/>
      <c r="CT3788" s="76">
        <f>+BA3788+BG3788+BM3788+BS3788+BY3788+CE3788+CK3788</f>
        <v>0</v>
      </c>
      <c r="CU3788" s="76">
        <f>+AL3788+AT3788-CT3788</f>
        <v>0</v>
      </c>
      <c r="CV3788" s="81">
        <f>+AE3788-AL3788-AT3788</f>
        <v>0</v>
      </c>
    </row>
    <row r="3789" spans="2:100">
      <c r="Z3789" s="56"/>
      <c r="AW3789" s="65"/>
      <c r="AX3789" s="184"/>
      <c r="BD3789" s="56"/>
      <c r="CT3789" s="76">
        <f>+BA3789+BG3789+BM3789+BS3789+BY3789+CE3789+CK3789</f>
        <v>0</v>
      </c>
      <c r="CU3789" s="76">
        <f>+AL3789+AT3789-CT3789</f>
        <v>0</v>
      </c>
      <c r="CV3789" s="81">
        <f>+AE3789-AL3789-AT3789</f>
        <v>0</v>
      </c>
    </row>
    <row r="3790" spans="2:100">
      <c r="Z3790" s="56"/>
      <c r="AW3790" s="65"/>
      <c r="AX3790" s="184"/>
      <c r="BD3790" s="56"/>
      <c r="CT3790" s="76">
        <f>+BA3790+BG3790+BM3790+BS3790+BY3790+CE3790+CK3790</f>
        <v>0</v>
      </c>
      <c r="CU3790" s="76">
        <f>+AL3790+AT3790-CT3790</f>
        <v>0</v>
      </c>
      <c r="CV3790" s="81">
        <f>+AE3790-AL3790-AT3790</f>
        <v>0</v>
      </c>
    </row>
    <row r="3791" spans="2:100" ht="12.75">
      <c r="Z3791" s="56"/>
      <c r="AW3791" s="163"/>
      <c r="AX3791" s="164"/>
      <c r="AY3791" s="165"/>
      <c r="BD3791" s="56"/>
      <c r="CT3791" s="76">
        <f>+BA3791+BG3791+BM3791+BS3791+BY3791+CE3791+CK3791</f>
        <v>0</v>
      </c>
      <c r="CU3791" s="76">
        <f>+AL3791+AT3791-CT3791</f>
        <v>0</v>
      </c>
      <c r="CV3791" s="81">
        <f>+AE3791-AL3791-AT3791</f>
        <v>0</v>
      </c>
    </row>
    <row r="3792" spans="2:100" ht="12.75">
      <c r="Z3792" s="56"/>
      <c r="AW3792" s="163"/>
      <c r="AX3792" s="164"/>
      <c r="AY3792" s="165"/>
      <c r="BD3792" s="56"/>
      <c r="CT3792" s="76">
        <f>+BA3792+BG3792+BM3792+BS3792+BY3792+CE3792+CK3792</f>
        <v>0</v>
      </c>
      <c r="CU3792" s="76">
        <f>+AL3792+AT3792-CT3792</f>
        <v>0</v>
      </c>
      <c r="CV3792" s="81">
        <f>+AE3792-AL3792-AT3792</f>
        <v>0</v>
      </c>
    </row>
    <row r="3793" spans="2:100">
      <c r="Z3793" s="56"/>
      <c r="AW3793" s="56"/>
      <c r="BD3793" s="56"/>
      <c r="CT3793" s="76">
        <f>+BA3793+BG3793+BM3793+BS3793+BY3793+CE3793+CK3793</f>
        <v>0</v>
      </c>
      <c r="CU3793" s="76">
        <f>+AL3793+AT3793-CT3793</f>
        <v>0</v>
      </c>
      <c r="CV3793" s="81">
        <f>+AE3793-AL3793-AT3793</f>
        <v>0</v>
      </c>
    </row>
    <row r="3794" spans="2:100">
      <c r="Z3794" s="56"/>
      <c r="AW3794" s="56"/>
      <c r="BD3794" s="56"/>
      <c r="CT3794" s="76">
        <f>+BA3794+BG3794+BM3794+BS3794+BY3794+CE3794+CK3794</f>
        <v>0</v>
      </c>
      <c r="CU3794" s="76">
        <f>+AL3794+AT3794-CT3794</f>
        <v>0</v>
      </c>
      <c r="CV3794" s="81">
        <f>+AE3794-AL3794-AT3794</f>
        <v>0</v>
      </c>
    </row>
    <row r="3795" spans="2:100">
      <c r="Z3795" s="56"/>
      <c r="AW3795" s="56"/>
      <c r="BD3795" s="56"/>
      <c r="CT3795" s="76">
        <f>+BA3795+BG3795+BM3795+BS3795+BY3795+CE3795+CK3795</f>
        <v>0</v>
      </c>
      <c r="CU3795" s="76">
        <f>+AL3795+AT3795-CT3795</f>
        <v>0</v>
      </c>
      <c r="CV3795" s="81">
        <f>+AE3795-AL3795-AT3795</f>
        <v>0</v>
      </c>
    </row>
    <row r="3796" spans="2:100">
      <c r="Z3796" s="56"/>
      <c r="AW3796" s="56"/>
      <c r="BD3796" s="56"/>
      <c r="CT3796" s="76">
        <f>+BA3796+BG3796+BM3796+BS3796+BY3796+CE3796+CK3796</f>
        <v>0</v>
      </c>
      <c r="CU3796" s="76">
        <f>+AL3796+AT3796-CT3796</f>
        <v>0</v>
      </c>
      <c r="CV3796" s="81">
        <f>+AE3796-AL3796-AT3796</f>
        <v>0</v>
      </c>
    </row>
    <row r="3797" spans="2:100">
      <c r="Z3797" s="56"/>
      <c r="AW3797" s="56"/>
      <c r="BD3797" s="56"/>
      <c r="CT3797" s="76">
        <f>+BA3797+BG3797+BM3797+BS3797+BY3797+CE3797+CK3797</f>
        <v>0</v>
      </c>
      <c r="CU3797" s="76">
        <f>+AL3797+AT3797-CT3797</f>
        <v>0</v>
      </c>
      <c r="CV3797" s="81">
        <f>+AE3797-AL3797-AT3797</f>
        <v>0</v>
      </c>
    </row>
    <row r="3798" spans="2:100">
      <c r="Z3798" s="56"/>
      <c r="AW3798" s="56"/>
      <c r="BD3798" s="56"/>
      <c r="CT3798" s="76">
        <f>+BA3798+BG3798+BM3798+BS3798+BY3798+CE3798+CK3798</f>
        <v>0</v>
      </c>
      <c r="CU3798" s="76">
        <f>+AL3798+AT3798-CT3798</f>
        <v>0</v>
      </c>
      <c r="CV3798" s="81">
        <f>+AE3798-AL3798-AT3798</f>
        <v>0</v>
      </c>
    </row>
    <row r="3799" spans="2:100">
      <c r="Z3799" s="56"/>
      <c r="AW3799" s="56"/>
      <c r="BD3799" s="56"/>
      <c r="CT3799" s="76">
        <f>+BA3799+BG3799+BM3799+BS3799+BY3799+CE3799+CK3799</f>
        <v>0</v>
      </c>
      <c r="CU3799" s="76">
        <f>+AL3799+AT3799-CT3799</f>
        <v>0</v>
      </c>
      <c r="CV3799" s="81">
        <f>+AE3799-AL3799-AT3799</f>
        <v>0</v>
      </c>
    </row>
    <row r="3800" spans="2:100">
      <c r="Z3800" s="56"/>
      <c r="AH3800" s="78"/>
      <c r="AI3800" s="70"/>
      <c r="AJ3800" s="70"/>
      <c r="AK3800" s="70"/>
      <c r="AL3800" s="76"/>
      <c r="AM3800" s="76"/>
      <c r="AN3800" s="76"/>
      <c r="AO3800" s="76"/>
      <c r="AP3800" s="204"/>
      <c r="AQ3800" s="204"/>
      <c r="AR3800" s="204"/>
      <c r="AS3800" s="76"/>
      <c r="AT3800" s="76"/>
      <c r="AU3800" s="76"/>
      <c r="AV3800" s="76"/>
      <c r="AW3800" s="56"/>
      <c r="AY3800" s="58"/>
      <c r="BD3800" s="56"/>
      <c r="CT3800" s="76">
        <f>+BA3800+BG3800+BM3800+BS3800+BY3800+CE3800+CK3800</f>
        <v>0</v>
      </c>
      <c r="CU3800" s="76">
        <f>+AL3800+AT3800-CT3800</f>
        <v>0</v>
      </c>
      <c r="CV3800" s="81">
        <f>+AE3800-AL3800-AT3800</f>
        <v>0</v>
      </c>
    </row>
    <row r="3801" spans="2:100">
      <c r="Z3801" s="56"/>
      <c r="AH3801" s="65"/>
      <c r="AI3801" s="65"/>
      <c r="AJ3801" s="65"/>
      <c r="AL3801" s="56"/>
      <c r="AM3801" s="76"/>
      <c r="AN3801" s="76"/>
      <c r="AO3801" s="76"/>
      <c r="AP3801" s="204"/>
      <c r="AQ3801" s="204"/>
      <c r="AR3801" s="204"/>
      <c r="AS3801" s="76"/>
      <c r="AT3801" s="76"/>
      <c r="AU3801" s="76"/>
      <c r="AV3801" s="76"/>
      <c r="AW3801" s="56"/>
      <c r="BD3801" s="56"/>
      <c r="CT3801" s="76">
        <f>+BA3801+BG3801+BM3801+BS3801+BY3801+CE3801+CK3801</f>
        <v>0</v>
      </c>
      <c r="CU3801" s="76">
        <f>+AL3801+AT3801-CT3801</f>
        <v>0</v>
      </c>
      <c r="CV3801" s="81">
        <f>+AE3801-AL3801-AT3801</f>
        <v>0</v>
      </c>
    </row>
    <row r="3802" spans="2:100" s="70" customFormat="1">
      <c r="B3802" s="88"/>
      <c r="C3802" s="56"/>
      <c r="D3802" s="56"/>
      <c r="E3802" s="57"/>
      <c r="F3802" s="57"/>
      <c r="G3802" s="88"/>
      <c r="H3802" s="88"/>
      <c r="I3802" s="76"/>
      <c r="J3802" s="76"/>
      <c r="N3802" s="88"/>
      <c r="P3802" s="56"/>
      <c r="Q3802" s="86"/>
      <c r="R3802" s="56"/>
      <c r="T3802" s="57"/>
      <c r="U3802" s="57"/>
      <c r="V3802" s="57"/>
      <c r="W3802" s="88"/>
      <c r="Z3802" s="157"/>
      <c r="AA3802" s="319"/>
      <c r="AB3802" s="88"/>
      <c r="AC3802" s="88"/>
      <c r="AE3802" s="76"/>
      <c r="AF3802" s="76"/>
      <c r="AH3802" s="78"/>
      <c r="AI3802" s="78"/>
      <c r="AJ3802" s="78"/>
      <c r="AL3802" s="76"/>
      <c r="AM3802" s="76"/>
      <c r="AN3802" s="76"/>
      <c r="AO3802" s="76"/>
      <c r="AP3802" s="204"/>
      <c r="AQ3802" s="204"/>
      <c r="AR3802" s="204"/>
      <c r="AS3802" s="76"/>
      <c r="AT3802" s="76"/>
      <c r="AU3802" s="76"/>
      <c r="AV3802" s="76"/>
      <c r="AW3802" s="140"/>
      <c r="BA3802" s="76"/>
      <c r="BB3802" s="76"/>
      <c r="BD3802" s="88"/>
    </row>
    <row r="3803" spans="2:100" s="70" customFormat="1">
      <c r="B3803" s="88"/>
      <c r="C3803" s="56"/>
      <c r="D3803" s="56"/>
      <c r="E3803" s="57"/>
      <c r="F3803" s="57"/>
      <c r="G3803" s="88"/>
      <c r="H3803" s="88"/>
      <c r="I3803" s="76"/>
      <c r="J3803" s="76"/>
      <c r="N3803" s="88"/>
      <c r="P3803" s="56"/>
      <c r="Q3803" s="86"/>
      <c r="R3803" s="56"/>
      <c r="T3803" s="57"/>
      <c r="U3803" s="57"/>
      <c r="V3803" s="57"/>
      <c r="W3803" s="88"/>
      <c r="Z3803" s="157"/>
      <c r="AA3803" s="319"/>
      <c r="AB3803" s="88"/>
      <c r="AC3803" s="88"/>
      <c r="AE3803" s="76"/>
      <c r="AF3803" s="76"/>
      <c r="AL3803" s="76"/>
      <c r="AM3803" s="76"/>
      <c r="AN3803" s="76"/>
      <c r="AO3803" s="76"/>
      <c r="AP3803" s="204"/>
      <c r="AQ3803" s="204"/>
      <c r="AR3803" s="204"/>
      <c r="AS3803" s="76"/>
      <c r="AT3803" s="76"/>
      <c r="AU3803" s="76"/>
      <c r="AV3803" s="76"/>
      <c r="AW3803" s="88"/>
      <c r="BA3803" s="76"/>
      <c r="BB3803" s="76"/>
      <c r="BD3803" s="88"/>
    </row>
    <row r="3804" spans="2:100" s="70" customFormat="1">
      <c r="B3804" s="88"/>
      <c r="C3804" s="56"/>
      <c r="D3804" s="56"/>
      <c r="E3804" s="57"/>
      <c r="F3804" s="57"/>
      <c r="G3804" s="88"/>
      <c r="H3804" s="88"/>
      <c r="I3804" s="76"/>
      <c r="J3804" s="76"/>
      <c r="N3804" s="88"/>
      <c r="P3804" s="56"/>
      <c r="Q3804" s="86"/>
      <c r="R3804" s="56"/>
      <c r="T3804" s="57"/>
      <c r="U3804" s="57"/>
      <c r="V3804" s="57"/>
      <c r="W3804" s="88"/>
      <c r="Z3804" s="157"/>
      <c r="AA3804" s="319"/>
      <c r="AB3804" s="88"/>
      <c r="AC3804" s="88"/>
      <c r="AE3804" s="76"/>
      <c r="AF3804" s="76"/>
      <c r="AH3804" s="78"/>
      <c r="AI3804" s="173"/>
      <c r="AJ3804" s="78"/>
      <c r="AL3804" s="76"/>
      <c r="AM3804" s="76"/>
      <c r="AN3804" s="76"/>
      <c r="AO3804" s="76"/>
      <c r="AP3804" s="204"/>
      <c r="AQ3804" s="204"/>
      <c r="AR3804" s="204"/>
      <c r="AS3804" s="76"/>
      <c r="AT3804" s="76"/>
      <c r="AU3804" s="76"/>
      <c r="AV3804" s="76"/>
      <c r="AW3804" s="88"/>
      <c r="BA3804" s="76"/>
      <c r="BB3804" s="76"/>
      <c r="BD3804" s="88"/>
    </row>
    <row r="3805" spans="2:100" s="70" customFormat="1">
      <c r="B3805" s="88"/>
      <c r="C3805" s="56"/>
      <c r="D3805" s="56"/>
      <c r="E3805" s="57"/>
      <c r="F3805" s="57"/>
      <c r="G3805" s="88"/>
      <c r="H3805" s="88"/>
      <c r="I3805" s="76"/>
      <c r="J3805" s="76"/>
      <c r="N3805" s="88"/>
      <c r="P3805" s="56"/>
      <c r="Q3805" s="86"/>
      <c r="R3805" s="56"/>
      <c r="T3805" s="57"/>
      <c r="U3805" s="57"/>
      <c r="V3805" s="57"/>
      <c r="W3805" s="88"/>
      <c r="Z3805" s="157"/>
      <c r="AA3805" s="319"/>
      <c r="AB3805" s="88"/>
      <c r="AC3805" s="88"/>
      <c r="AE3805" s="76"/>
      <c r="AF3805" s="76"/>
      <c r="AH3805" s="78"/>
      <c r="AI3805" s="78"/>
      <c r="AJ3805" s="78"/>
      <c r="AL3805" s="76"/>
      <c r="AM3805" s="76"/>
      <c r="AN3805" s="76"/>
      <c r="AO3805" s="76"/>
      <c r="AP3805" s="204"/>
      <c r="AQ3805" s="204"/>
      <c r="AR3805" s="204"/>
      <c r="AS3805" s="76"/>
      <c r="AT3805" s="76"/>
      <c r="AU3805" s="76"/>
      <c r="AV3805" s="76"/>
      <c r="AW3805" s="88"/>
      <c r="BA3805" s="76"/>
      <c r="BB3805" s="76"/>
      <c r="BD3805" s="88"/>
    </row>
    <row r="3806" spans="2:100">
      <c r="AN3806" s="76"/>
    </row>
    <row r="3807" spans="2:100">
      <c r="AX3807" s="65"/>
    </row>
    <row r="3808" spans="2:100">
      <c r="AH3808" s="65"/>
      <c r="AN3808" s="76"/>
    </row>
    <row r="3809" spans="34:40">
      <c r="AH3809" s="65"/>
      <c r="AI3809" s="65"/>
      <c r="AN3809" s="76"/>
    </row>
    <row r="3810" spans="34:40">
      <c r="AH3810" s="65"/>
      <c r="AK3810" s="65"/>
      <c r="AN3810" s="76"/>
    </row>
    <row r="3811" spans="34:40">
      <c r="AH3811" s="65"/>
      <c r="AL3811" s="76"/>
      <c r="AN3811" s="76"/>
    </row>
    <row r="3812" spans="34:40">
      <c r="AH3812" s="76"/>
      <c r="AI3812" s="76"/>
      <c r="AK3812" s="140"/>
      <c r="AL3812" s="76"/>
      <c r="AN3812" s="76"/>
    </row>
    <row r="3813" spans="34:40">
      <c r="AH3813" s="58"/>
      <c r="AI3813" s="58"/>
      <c r="AK3813" s="68"/>
    </row>
    <row r="3814" spans="34:40">
      <c r="AH3814" s="58"/>
      <c r="AI3814" s="58"/>
      <c r="AK3814" s="68"/>
    </row>
    <row r="3818" spans="34:40">
      <c r="AH3818" s="65"/>
      <c r="AI3818" s="65"/>
      <c r="AJ3818" s="65"/>
      <c r="AK3818" s="184"/>
    </row>
    <row r="3819" spans="34:40">
      <c r="AH3819" s="65"/>
      <c r="AI3819" s="65"/>
      <c r="AJ3819" s="65"/>
      <c r="AK3819" s="184"/>
    </row>
    <row r="3820" spans="34:40">
      <c r="AH3820" s="65"/>
      <c r="AI3820" s="65"/>
      <c r="AJ3820" s="65"/>
      <c r="AK3820" s="184"/>
    </row>
    <row r="3821" spans="34:40">
      <c r="AH3821" s="65"/>
      <c r="AI3821" s="65"/>
      <c r="AJ3821" s="65"/>
      <c r="AK3821" s="184"/>
    </row>
  </sheetData>
  <autoFilter ref="A1:CY3801" xr:uid="{4B53B6C5-E4BB-407C-90AD-95F3784C5C39}">
    <sortState xmlns:xlrd2="http://schemas.microsoft.com/office/spreadsheetml/2017/richdata2" ref="A2:CY3808">
      <sortCondition ref="A1"/>
    </sortState>
  </autoFilter>
  <phoneticPr fontId="2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1F6F3-E309-4674-B950-23B558EF0913}">
  <dimension ref="I5:I69"/>
  <sheetViews>
    <sheetView topLeftCell="A52" workbookViewId="0">
      <selection activeCell="I5" sqref="I5:I3243"/>
    </sheetView>
  </sheetViews>
  <sheetFormatPr baseColWidth="10" defaultRowHeight="14.25"/>
  <sheetData>
    <row r="5" spans="9:9">
      <c r="I5" t="s">
        <v>411</v>
      </c>
    </row>
    <row r="6" spans="9:9">
      <c r="I6" t="s">
        <v>447</v>
      </c>
    </row>
    <row r="7" spans="9:9">
      <c r="I7" t="s">
        <v>479</v>
      </c>
    </row>
    <row r="8" spans="9:9">
      <c r="I8" t="s">
        <v>506</v>
      </c>
    </row>
    <row r="9" spans="9:9">
      <c r="I9" t="s">
        <v>524</v>
      </c>
    </row>
    <row r="10" spans="9:9">
      <c r="I10" t="s">
        <v>537</v>
      </c>
    </row>
    <row r="11" spans="9:9">
      <c r="I11" t="s">
        <v>550</v>
      </c>
    </row>
    <row r="12" spans="9:9">
      <c r="I12" t="s">
        <v>554</v>
      </c>
    </row>
    <row r="13" spans="9:9">
      <c r="I13" t="s">
        <v>562</v>
      </c>
    </row>
    <row r="14" spans="9:9">
      <c r="I14" t="s">
        <v>563</v>
      </c>
    </row>
    <row r="15" spans="9:9">
      <c r="I15" t="s">
        <v>564</v>
      </c>
    </row>
    <row r="16" spans="9:9">
      <c r="I16" t="s">
        <v>565</v>
      </c>
    </row>
    <row r="17" spans="9:9">
      <c r="I17" t="s">
        <v>572</v>
      </c>
    </row>
    <row r="18" spans="9:9">
      <c r="I18" t="s">
        <v>573</v>
      </c>
    </row>
    <row r="19" spans="9:9">
      <c r="I19" t="s">
        <v>597</v>
      </c>
    </row>
    <row r="20" spans="9:9">
      <c r="I20" t="s">
        <v>608</v>
      </c>
    </row>
    <row r="21" spans="9:9">
      <c r="I21" t="s">
        <v>611</v>
      </c>
    </row>
    <row r="22" spans="9:9">
      <c r="I22" t="s">
        <v>551</v>
      </c>
    </row>
    <row r="23" spans="9:9">
      <c r="I23" t="s">
        <v>639</v>
      </c>
    </row>
    <row r="24" spans="9:9">
      <c r="I24" t="s">
        <v>648</v>
      </c>
    </row>
    <row r="25" spans="9:9">
      <c r="I25" t="s">
        <v>652</v>
      </c>
    </row>
    <row r="26" spans="9:9">
      <c r="I26" t="s">
        <v>658</v>
      </c>
    </row>
    <row r="27" spans="9:9">
      <c r="I27" t="s">
        <v>663</v>
      </c>
    </row>
    <row r="28" spans="9:9">
      <c r="I28" t="s">
        <v>668</v>
      </c>
    </row>
    <row r="29" spans="9:9">
      <c r="I29" t="s">
        <v>678</v>
      </c>
    </row>
    <row r="30" spans="9:9">
      <c r="I30" t="s">
        <v>688</v>
      </c>
    </row>
    <row r="31" spans="9:9">
      <c r="I31" t="s">
        <v>705</v>
      </c>
    </row>
    <row r="32" spans="9:9">
      <c r="I32" t="s">
        <v>729</v>
      </c>
    </row>
    <row r="33" spans="9:9">
      <c r="I33" t="s">
        <v>745</v>
      </c>
    </row>
    <row r="34" spans="9:9">
      <c r="I34" t="s">
        <v>748</v>
      </c>
    </row>
    <row r="35" spans="9:9">
      <c r="I35" t="s">
        <v>758</v>
      </c>
    </row>
    <row r="36" spans="9:9">
      <c r="I36" t="s">
        <v>755</v>
      </c>
    </row>
    <row r="37" spans="9:9">
      <c r="I37" t="s">
        <v>789</v>
      </c>
    </row>
    <row r="38" spans="9:9">
      <c r="I38" t="s">
        <v>795</v>
      </c>
    </row>
    <row r="39" spans="9:9">
      <c r="I39" t="s">
        <v>796</v>
      </c>
    </row>
    <row r="40" spans="9:9">
      <c r="I40" t="s">
        <v>797</v>
      </c>
    </row>
    <row r="41" spans="9:9">
      <c r="I41" t="s">
        <v>799</v>
      </c>
    </row>
    <row r="42" spans="9:9">
      <c r="I42" t="s">
        <v>828</v>
      </c>
    </row>
    <row r="43" spans="9:9">
      <c r="I43" t="s">
        <v>829</v>
      </c>
    </row>
    <row r="44" spans="9:9">
      <c r="I44" t="s">
        <v>830</v>
      </c>
    </row>
    <row r="45" spans="9:9">
      <c r="I45" t="s">
        <v>669</v>
      </c>
    </row>
    <row r="46" spans="9:9">
      <c r="I46" t="s">
        <v>872</v>
      </c>
    </row>
    <row r="47" spans="9:9">
      <c r="I47" t="s">
        <v>879</v>
      </c>
    </row>
    <row r="48" spans="9:9">
      <c r="I48" t="s">
        <v>885</v>
      </c>
    </row>
    <row r="49" spans="9:9">
      <c r="I49" t="s">
        <v>838</v>
      </c>
    </row>
    <row r="50" spans="9:9">
      <c r="I50" t="s">
        <v>855</v>
      </c>
    </row>
    <row r="51" spans="9:9">
      <c r="I51" t="s">
        <v>847</v>
      </c>
    </row>
    <row r="52" spans="9:9">
      <c r="I52" t="s">
        <v>906</v>
      </c>
    </row>
    <row r="53" spans="9:9">
      <c r="I53" t="s">
        <v>912</v>
      </c>
    </row>
    <row r="54" spans="9:9">
      <c r="I54" t="s">
        <v>915</v>
      </c>
    </row>
    <row r="55" spans="9:9">
      <c r="I55" t="s">
        <v>921</v>
      </c>
    </row>
    <row r="56" spans="9:9">
      <c r="I56" t="s">
        <v>925</v>
      </c>
    </row>
    <row r="57" spans="9:9">
      <c r="I57" t="s">
        <v>932</v>
      </c>
    </row>
    <row r="58" spans="9:9">
      <c r="I58" t="s">
        <v>938</v>
      </c>
    </row>
    <row r="59" spans="9:9">
      <c r="I59" t="s">
        <v>945</v>
      </c>
    </row>
    <row r="60" spans="9:9">
      <c r="I60" t="s">
        <v>955</v>
      </c>
    </row>
    <row r="61" spans="9:9">
      <c r="I61" t="s">
        <v>960</v>
      </c>
    </row>
    <row r="62" spans="9:9">
      <c r="I62" t="s">
        <v>967</v>
      </c>
    </row>
    <row r="63" spans="9:9">
      <c r="I63" t="s">
        <v>972</v>
      </c>
    </row>
    <row r="64" spans="9:9">
      <c r="I64" t="s">
        <v>976</v>
      </c>
    </row>
    <row r="65" spans="9:9">
      <c r="I65" t="s">
        <v>988</v>
      </c>
    </row>
    <row r="66" spans="9:9">
      <c r="I66" t="s">
        <v>1012</v>
      </c>
    </row>
    <row r="67" spans="9:9">
      <c r="I67" t="s">
        <v>992</v>
      </c>
    </row>
    <row r="68" spans="9:9">
      <c r="I68" t="s">
        <v>908</v>
      </c>
    </row>
    <row r="69" spans="9:9">
      <c r="I69" t="s">
        <v>1006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5A26A-3AEA-471B-8643-CA3940286A6F}">
  <dimension ref="D2:O88"/>
  <sheetViews>
    <sheetView topLeftCell="A25" zoomScale="80" zoomScaleNormal="80" workbookViewId="0">
      <selection activeCell="J30" sqref="J30"/>
    </sheetView>
  </sheetViews>
  <sheetFormatPr baseColWidth="10" defaultRowHeight="14.25"/>
  <cols>
    <col min="7" max="9" width="11" style="153"/>
    <col min="10" max="10" width="13.5" style="153" customWidth="1"/>
  </cols>
  <sheetData>
    <row r="2" spans="5:11">
      <c r="F2" t="s">
        <v>1700</v>
      </c>
    </row>
    <row r="3" spans="5:11">
      <c r="E3">
        <v>748</v>
      </c>
      <c r="F3" s="200">
        <v>45308</v>
      </c>
      <c r="G3" s="153" t="s">
        <v>1045</v>
      </c>
      <c r="H3" s="154">
        <v>24630</v>
      </c>
      <c r="J3" s="154" t="str">
        <f>CONCATENATE(G3,"-",H3)</f>
        <v>BT01-24630</v>
      </c>
      <c r="K3" t="s">
        <v>1658</v>
      </c>
    </row>
    <row r="4" spans="5:11">
      <c r="E4">
        <v>748</v>
      </c>
      <c r="F4" s="200">
        <v>45332</v>
      </c>
      <c r="G4" s="153" t="s">
        <v>1045</v>
      </c>
      <c r="H4" s="154">
        <v>25906</v>
      </c>
      <c r="J4" s="154" t="str">
        <f t="shared" ref="J4:J28" si="0">CONCATENATE(G4,"-",H4)</f>
        <v>BT01-25906</v>
      </c>
      <c r="K4" t="s">
        <v>1659</v>
      </c>
    </row>
    <row r="5" spans="5:11">
      <c r="E5">
        <v>748</v>
      </c>
      <c r="F5" s="200">
        <v>45365</v>
      </c>
      <c r="G5" s="153" t="s">
        <v>1045</v>
      </c>
      <c r="H5" s="154">
        <v>27790</v>
      </c>
      <c r="J5" s="154" t="str">
        <f t="shared" si="0"/>
        <v>BT01-27790</v>
      </c>
      <c r="K5" t="s">
        <v>1660</v>
      </c>
    </row>
    <row r="6" spans="5:11">
      <c r="E6">
        <v>748</v>
      </c>
      <c r="F6" s="200">
        <v>45397</v>
      </c>
      <c r="G6" s="153" t="s">
        <v>1045</v>
      </c>
      <c r="H6" s="154">
        <v>29492</v>
      </c>
      <c r="J6" s="154" t="str">
        <f t="shared" si="0"/>
        <v>BT01-29492</v>
      </c>
      <c r="K6" t="s">
        <v>1663</v>
      </c>
    </row>
    <row r="7" spans="5:11">
      <c r="E7">
        <v>748</v>
      </c>
      <c r="F7" s="200">
        <v>45421</v>
      </c>
      <c r="G7" s="153" t="s">
        <v>1045</v>
      </c>
      <c r="H7" s="154">
        <v>31116</v>
      </c>
      <c r="J7" s="154" t="str">
        <f t="shared" si="0"/>
        <v>BT01-31116</v>
      </c>
      <c r="K7" t="s">
        <v>1664</v>
      </c>
    </row>
    <row r="8" spans="5:11">
      <c r="E8">
        <v>748</v>
      </c>
      <c r="F8" s="200">
        <v>45453</v>
      </c>
      <c r="G8" s="153" t="s">
        <v>1045</v>
      </c>
      <c r="H8" s="154">
        <v>32831</v>
      </c>
      <c r="J8" s="154" t="str">
        <f t="shared" si="0"/>
        <v>BT01-32831</v>
      </c>
      <c r="K8" t="s">
        <v>1665</v>
      </c>
    </row>
    <row r="9" spans="5:11">
      <c r="E9">
        <v>748</v>
      </c>
      <c r="F9" s="200">
        <v>45478</v>
      </c>
      <c r="G9" s="153" t="s">
        <v>1045</v>
      </c>
      <c r="H9" s="154">
        <v>34357</v>
      </c>
      <c r="J9" s="154" t="str">
        <f t="shared" si="0"/>
        <v>BT01-34357</v>
      </c>
      <c r="K9" t="s">
        <v>1667</v>
      </c>
    </row>
    <row r="10" spans="5:11">
      <c r="E10">
        <v>748</v>
      </c>
      <c r="F10" s="200">
        <v>45505</v>
      </c>
      <c r="G10" s="153" t="s">
        <v>1045</v>
      </c>
      <c r="H10" s="154">
        <v>35892</v>
      </c>
      <c r="J10" s="154" t="str">
        <f t="shared" si="0"/>
        <v>BT01-35892</v>
      </c>
      <c r="K10" t="s">
        <v>1669</v>
      </c>
    </row>
    <row r="11" spans="5:11">
      <c r="E11">
        <v>748</v>
      </c>
      <c r="F11" s="200">
        <v>45538</v>
      </c>
      <c r="G11" s="153" t="s">
        <v>1045</v>
      </c>
      <c r="H11" s="154">
        <v>37613</v>
      </c>
      <c r="J11" s="154" t="str">
        <f t="shared" si="0"/>
        <v>BT01-37613</v>
      </c>
      <c r="K11" t="s">
        <v>1671</v>
      </c>
    </row>
    <row r="12" spans="5:11">
      <c r="E12">
        <v>748</v>
      </c>
      <c r="F12" s="200">
        <v>45567</v>
      </c>
      <c r="G12" s="153" t="s">
        <v>1045</v>
      </c>
      <c r="H12" s="154">
        <v>39202</v>
      </c>
      <c r="J12" s="154" t="str">
        <f t="shared" si="0"/>
        <v>BT01-39202</v>
      </c>
      <c r="K12" t="s">
        <v>1673</v>
      </c>
    </row>
    <row r="13" spans="5:11">
      <c r="E13">
        <v>748</v>
      </c>
      <c r="F13" s="200">
        <v>45602</v>
      </c>
      <c r="G13" s="153" t="s">
        <v>1045</v>
      </c>
      <c r="H13" s="154">
        <v>41139</v>
      </c>
      <c r="J13" s="154" t="str">
        <f t="shared" si="0"/>
        <v>BT01-41139</v>
      </c>
      <c r="K13" t="s">
        <v>1675</v>
      </c>
    </row>
    <row r="14" spans="5:11">
      <c r="E14">
        <v>748</v>
      </c>
      <c r="F14" s="200">
        <v>45636</v>
      </c>
      <c r="G14" s="153" t="s">
        <v>1045</v>
      </c>
      <c r="H14" s="154">
        <v>42861</v>
      </c>
      <c r="J14" s="154" t="str">
        <f t="shared" si="0"/>
        <v>BT01-42861</v>
      </c>
      <c r="K14" t="s">
        <v>1677</v>
      </c>
    </row>
    <row r="15" spans="5:11">
      <c r="E15">
        <v>748</v>
      </c>
      <c r="F15" s="200">
        <v>45670</v>
      </c>
      <c r="G15" s="153" t="s">
        <v>1045</v>
      </c>
      <c r="H15" s="154">
        <v>44486</v>
      </c>
      <c r="J15" s="154" t="str">
        <f t="shared" si="0"/>
        <v>BT01-44486</v>
      </c>
      <c r="K15" t="s">
        <v>1680</v>
      </c>
    </row>
    <row r="16" spans="5:11">
      <c r="E16">
        <v>748</v>
      </c>
      <c r="F16" s="200">
        <v>45714</v>
      </c>
      <c r="G16" s="153" t="s">
        <v>1045</v>
      </c>
      <c r="H16" s="154">
        <v>46620</v>
      </c>
      <c r="J16" s="154" t="str">
        <f t="shared" si="0"/>
        <v>BT01-46620</v>
      </c>
      <c r="K16" t="s">
        <v>1682</v>
      </c>
    </row>
    <row r="17" spans="4:15">
      <c r="E17">
        <v>748</v>
      </c>
      <c r="F17" s="200">
        <v>45742</v>
      </c>
      <c r="G17" s="153" t="s">
        <v>1045</v>
      </c>
      <c r="H17" s="154">
        <v>48096</v>
      </c>
      <c r="J17" s="154" t="str">
        <f t="shared" si="0"/>
        <v>BT01-48096</v>
      </c>
      <c r="K17" t="s">
        <v>1684</v>
      </c>
      <c r="N17" s="70"/>
      <c r="O17" s="76"/>
    </row>
    <row r="18" spans="4:15">
      <c r="E18" s="201">
        <v>1155.56</v>
      </c>
      <c r="F18" s="200">
        <v>45772</v>
      </c>
      <c r="G18" s="153" t="s">
        <v>1045</v>
      </c>
      <c r="H18" s="154">
        <v>49689</v>
      </c>
      <c r="J18" s="154" t="str">
        <f t="shared" si="0"/>
        <v>BT01-49689</v>
      </c>
      <c r="K18" t="s">
        <v>1686</v>
      </c>
      <c r="N18" s="70"/>
      <c r="O18" s="76"/>
    </row>
    <row r="19" spans="4:15">
      <c r="E19">
        <v>748</v>
      </c>
      <c r="F19" s="200">
        <v>45772</v>
      </c>
      <c r="G19" s="153" t="s">
        <v>1045</v>
      </c>
      <c r="H19" s="154">
        <v>49692</v>
      </c>
      <c r="J19" s="154" t="str">
        <f t="shared" si="0"/>
        <v>BT01-49692</v>
      </c>
      <c r="K19" t="s">
        <v>1687</v>
      </c>
      <c r="N19" s="70"/>
      <c r="O19" s="76"/>
    </row>
    <row r="20" spans="4:15">
      <c r="E20">
        <v>748</v>
      </c>
      <c r="F20" s="200">
        <v>45800</v>
      </c>
      <c r="G20" s="153" t="s">
        <v>1045</v>
      </c>
      <c r="H20" s="154">
        <v>51176</v>
      </c>
      <c r="J20" s="154" t="str">
        <f t="shared" si="0"/>
        <v>BT01-51176</v>
      </c>
      <c r="K20" t="s">
        <v>1689</v>
      </c>
      <c r="N20" s="70"/>
      <c r="O20" s="76"/>
    </row>
    <row r="21" spans="4:15">
      <c r="E21">
        <v>748</v>
      </c>
      <c r="F21" s="200">
        <v>45834</v>
      </c>
      <c r="G21" s="153" t="s">
        <v>1045</v>
      </c>
      <c r="H21" s="154">
        <v>52672</v>
      </c>
      <c r="J21" s="154" t="str">
        <f t="shared" si="0"/>
        <v>BT01-52672</v>
      </c>
      <c r="K21" t="s">
        <v>1691</v>
      </c>
    </row>
    <row r="22" spans="4:15">
      <c r="E22">
        <v>748</v>
      </c>
      <c r="F22" s="200">
        <v>45863</v>
      </c>
      <c r="G22" s="153" t="s">
        <v>1045</v>
      </c>
      <c r="H22" s="154">
        <v>54118</v>
      </c>
      <c r="J22" s="154" t="str">
        <f t="shared" si="0"/>
        <v>BT01-54118</v>
      </c>
      <c r="K22" t="s">
        <v>1693</v>
      </c>
    </row>
    <row r="23" spans="4:15">
      <c r="E23">
        <v>748</v>
      </c>
      <c r="F23" s="200">
        <v>45896</v>
      </c>
      <c r="G23" s="153" t="s">
        <v>1045</v>
      </c>
      <c r="H23" s="154">
        <v>55653</v>
      </c>
      <c r="J23" s="154" t="str">
        <f t="shared" si="0"/>
        <v>BT01-55653</v>
      </c>
      <c r="K23" t="s">
        <v>1695</v>
      </c>
    </row>
    <row r="24" spans="4:15">
      <c r="E24">
        <v>748</v>
      </c>
      <c r="F24" s="200">
        <v>45925</v>
      </c>
      <c r="G24" s="153" t="s">
        <v>1045</v>
      </c>
      <c r="H24" s="154">
        <v>57039</v>
      </c>
      <c r="J24" s="154" t="str">
        <f t="shared" si="0"/>
        <v>BT01-57039</v>
      </c>
      <c r="K24" t="s">
        <v>1697</v>
      </c>
    </row>
    <row r="25" spans="4:15">
      <c r="E25">
        <v>28.32</v>
      </c>
      <c r="F25" s="200">
        <v>45928</v>
      </c>
      <c r="G25" s="153" t="s">
        <v>1045</v>
      </c>
      <c r="H25" s="154">
        <v>57137</v>
      </c>
      <c r="J25" s="154" t="str">
        <f t="shared" si="0"/>
        <v>BT01-57137</v>
      </c>
      <c r="K25" t="s">
        <v>1698</v>
      </c>
    </row>
    <row r="26" spans="4:15">
      <c r="E26">
        <v>28.32</v>
      </c>
      <c r="F26" s="200">
        <v>45928</v>
      </c>
      <c r="G26" s="153" t="s">
        <v>1045</v>
      </c>
      <c r="H26" s="154">
        <v>57138</v>
      </c>
      <c r="J26" s="154" t="str">
        <f t="shared" si="0"/>
        <v>BT01-57138</v>
      </c>
      <c r="K26" t="s">
        <v>1699</v>
      </c>
    </row>
    <row r="27" spans="4:15">
      <c r="J27" s="154" t="str">
        <f t="shared" si="0"/>
        <v>-</v>
      </c>
    </row>
    <row r="28" spans="4:15">
      <c r="J28" s="154" t="str">
        <f t="shared" si="0"/>
        <v>-</v>
      </c>
    </row>
    <row r="29" spans="4:15" s="220" customFormat="1">
      <c r="D29" s="220" t="s">
        <v>30</v>
      </c>
      <c r="E29" s="220" t="s">
        <v>2024</v>
      </c>
      <c r="F29" s="221" t="s">
        <v>2023</v>
      </c>
      <c r="G29" s="222" t="s">
        <v>2032</v>
      </c>
      <c r="H29" s="223" t="s">
        <v>2033</v>
      </c>
      <c r="I29" s="222"/>
      <c r="J29" s="223" t="str">
        <f t="shared" ref="J29:J75" si="1">CONCATENATE(G29,"-",H29)</f>
        <v>Serie-Numero</v>
      </c>
      <c r="K29" s="220" t="s">
        <v>2015</v>
      </c>
    </row>
    <row r="30" spans="4:15" s="279" customFormat="1">
      <c r="D30" s="279" t="s">
        <v>2305</v>
      </c>
      <c r="E30" s="279">
        <v>2000</v>
      </c>
      <c r="F30" s="280">
        <v>44699</v>
      </c>
      <c r="G30" s="281" t="s">
        <v>3828</v>
      </c>
      <c r="H30" s="282">
        <v>5982</v>
      </c>
      <c r="I30" s="281"/>
      <c r="J30" s="282" t="str">
        <f t="shared" si="1"/>
        <v>EB01-5982</v>
      </c>
      <c r="K30" s="279" t="s">
        <v>3749</v>
      </c>
    </row>
    <row r="31" spans="4:15" s="220" customFormat="1">
      <c r="D31" s="220" t="s">
        <v>2305</v>
      </c>
      <c r="E31" s="220">
        <v>2000</v>
      </c>
      <c r="F31" s="221">
        <v>44699</v>
      </c>
      <c r="G31" s="222" t="s">
        <v>1045</v>
      </c>
      <c r="H31" s="223">
        <v>7181</v>
      </c>
      <c r="I31" s="222"/>
      <c r="J31" s="223" t="str">
        <f t="shared" si="1"/>
        <v>BT01-7181</v>
      </c>
      <c r="K31" s="220" t="s">
        <v>3750</v>
      </c>
    </row>
    <row r="32" spans="4:15" s="220" customFormat="1">
      <c r="D32" s="220" t="s">
        <v>2305</v>
      </c>
      <c r="E32" s="220">
        <v>2000</v>
      </c>
      <c r="F32" s="221">
        <v>44699</v>
      </c>
      <c r="G32" s="222" t="s">
        <v>1045</v>
      </c>
      <c r="H32" s="223">
        <v>7182</v>
      </c>
      <c r="I32" s="222"/>
      <c r="J32" s="223" t="str">
        <f t="shared" si="1"/>
        <v>BT01-7182</v>
      </c>
      <c r="K32" s="220" t="s">
        <v>3751</v>
      </c>
    </row>
    <row r="33" spans="4:11" s="220" customFormat="1">
      <c r="D33" s="220" t="s">
        <v>2305</v>
      </c>
      <c r="E33" s="273">
        <v>1000</v>
      </c>
      <c r="F33" s="221">
        <v>44699</v>
      </c>
      <c r="G33" s="222" t="s">
        <v>3722</v>
      </c>
      <c r="H33" s="223">
        <v>324</v>
      </c>
      <c r="I33" s="222"/>
      <c r="J33" s="223" t="str">
        <f t="shared" si="1"/>
        <v>BB01-324</v>
      </c>
      <c r="K33" s="220" t="s">
        <v>3752</v>
      </c>
    </row>
    <row r="34" spans="4:11" s="279" customFormat="1">
      <c r="D34" s="279" t="s">
        <v>2305</v>
      </c>
      <c r="E34" s="279">
        <v>2000</v>
      </c>
      <c r="F34" s="280">
        <v>44699</v>
      </c>
      <c r="G34" s="281" t="s">
        <v>3722</v>
      </c>
      <c r="H34" s="282">
        <v>325</v>
      </c>
      <c r="I34" s="281"/>
      <c r="J34" s="282" t="str">
        <f t="shared" si="1"/>
        <v>BB01-325</v>
      </c>
      <c r="K34" s="279" t="s">
        <v>3753</v>
      </c>
    </row>
    <row r="35" spans="4:11" s="220" customFormat="1">
      <c r="D35" s="220" t="s">
        <v>2305</v>
      </c>
      <c r="E35" s="220">
        <v>1000</v>
      </c>
      <c r="F35" s="221">
        <v>44700</v>
      </c>
      <c r="G35" s="222" t="s">
        <v>1045</v>
      </c>
      <c r="H35" s="223">
        <v>9256</v>
      </c>
      <c r="I35" s="222"/>
      <c r="J35" s="223" t="str">
        <f t="shared" si="1"/>
        <v>BT01-9256</v>
      </c>
      <c r="K35" s="220" t="s">
        <v>3754</v>
      </c>
    </row>
    <row r="36" spans="4:11" s="220" customFormat="1">
      <c r="D36" s="220" t="s">
        <v>2305</v>
      </c>
      <c r="E36" s="220">
        <v>1000</v>
      </c>
      <c r="F36" s="221">
        <v>44700</v>
      </c>
      <c r="G36" s="222" t="s">
        <v>1045</v>
      </c>
      <c r="H36" s="223">
        <v>9735</v>
      </c>
      <c r="I36" s="222"/>
      <c r="J36" s="223" t="str">
        <f t="shared" si="1"/>
        <v>BT01-9735</v>
      </c>
      <c r="K36" s="220" t="s">
        <v>3755</v>
      </c>
    </row>
    <row r="37" spans="4:11" s="220" customFormat="1">
      <c r="D37" s="220" t="s">
        <v>2305</v>
      </c>
      <c r="E37" s="220">
        <v>416.67</v>
      </c>
      <c r="F37" s="221">
        <v>44756</v>
      </c>
      <c r="G37" s="222" t="s">
        <v>1045</v>
      </c>
      <c r="H37" s="223">
        <v>9736</v>
      </c>
      <c r="I37" s="222"/>
      <c r="J37" s="223" t="str">
        <f t="shared" si="1"/>
        <v>BT01-9736</v>
      </c>
      <c r="K37" s="220" t="s">
        <v>3756</v>
      </c>
    </row>
    <row r="38" spans="4:11" s="220" customFormat="1">
      <c r="D38" s="220" t="s">
        <v>2305</v>
      </c>
      <c r="E38" s="220">
        <v>1000</v>
      </c>
      <c r="F38" s="221">
        <v>44756</v>
      </c>
      <c r="G38" s="222" t="s">
        <v>1045</v>
      </c>
      <c r="H38" s="223">
        <v>10555</v>
      </c>
      <c r="I38" s="222"/>
      <c r="J38" s="223" t="str">
        <f t="shared" si="1"/>
        <v>BT01-10555</v>
      </c>
      <c r="K38" s="220" t="s">
        <v>3757</v>
      </c>
    </row>
    <row r="39" spans="4:11" s="220" customFormat="1">
      <c r="D39" s="220" t="s">
        <v>2305</v>
      </c>
      <c r="E39" s="220">
        <v>200</v>
      </c>
      <c r="F39" s="221">
        <v>44756</v>
      </c>
      <c r="G39" s="222" t="s">
        <v>1045</v>
      </c>
      <c r="H39" s="223">
        <v>10556</v>
      </c>
      <c r="I39" s="222"/>
      <c r="J39" s="223" t="str">
        <f t="shared" si="1"/>
        <v>BT01-10556</v>
      </c>
      <c r="K39" s="220" t="s">
        <v>3758</v>
      </c>
    </row>
    <row r="40" spans="4:11" s="220" customFormat="1">
      <c r="D40" s="220" t="s">
        <v>2305</v>
      </c>
      <c r="E40" s="220">
        <v>200</v>
      </c>
      <c r="F40" s="221">
        <v>44790</v>
      </c>
      <c r="G40" s="222" t="s">
        <v>1045</v>
      </c>
      <c r="H40" s="223">
        <v>12057</v>
      </c>
      <c r="I40" s="222"/>
      <c r="J40" s="223" t="str">
        <f t="shared" si="1"/>
        <v>BT01-12057</v>
      </c>
      <c r="K40" s="220" t="s">
        <v>3759</v>
      </c>
    </row>
    <row r="41" spans="4:11" s="220" customFormat="1">
      <c r="D41" s="220" t="s">
        <v>2305</v>
      </c>
      <c r="E41" s="220">
        <v>416.67</v>
      </c>
      <c r="F41" s="221">
        <v>44790</v>
      </c>
      <c r="G41" s="222" t="s">
        <v>1045</v>
      </c>
      <c r="H41" s="223">
        <v>12058</v>
      </c>
      <c r="I41" s="222"/>
      <c r="J41" s="223" t="str">
        <f t="shared" si="1"/>
        <v>BT01-12058</v>
      </c>
      <c r="K41" s="220" t="s">
        <v>3760</v>
      </c>
    </row>
    <row r="42" spans="4:11" s="220" customFormat="1">
      <c r="D42" s="220" t="s">
        <v>2305</v>
      </c>
      <c r="E42" s="220">
        <v>1000</v>
      </c>
      <c r="F42" s="221">
        <v>44790</v>
      </c>
      <c r="G42" s="222" t="s">
        <v>1045</v>
      </c>
      <c r="H42" s="223">
        <v>13424</v>
      </c>
      <c r="I42" s="222"/>
      <c r="J42" s="223" t="str">
        <f t="shared" si="1"/>
        <v>BT01-13424</v>
      </c>
      <c r="K42" s="220" t="s">
        <v>3761</v>
      </c>
    </row>
    <row r="43" spans="4:11" s="220" customFormat="1">
      <c r="D43" s="220" t="s">
        <v>2305</v>
      </c>
      <c r="E43" s="220">
        <v>1000</v>
      </c>
      <c r="F43" s="221">
        <v>44818</v>
      </c>
      <c r="G43" s="222" t="s">
        <v>1045</v>
      </c>
      <c r="H43" s="223">
        <v>13425</v>
      </c>
      <c r="I43" s="222"/>
      <c r="J43" s="223" t="str">
        <f t="shared" si="1"/>
        <v>BT01-13425</v>
      </c>
      <c r="K43" s="220" t="s">
        <v>3762</v>
      </c>
    </row>
    <row r="44" spans="4:11" s="220" customFormat="1">
      <c r="D44" s="220" t="s">
        <v>2305</v>
      </c>
      <c r="E44" s="220">
        <v>416.67</v>
      </c>
      <c r="F44" s="221">
        <v>44818</v>
      </c>
      <c r="G44" s="222" t="s">
        <v>1045</v>
      </c>
      <c r="H44" s="223">
        <v>13426</v>
      </c>
      <c r="I44" s="222"/>
      <c r="J44" s="223" t="str">
        <f t="shared" si="1"/>
        <v>BT01-13426</v>
      </c>
      <c r="K44" s="220" t="s">
        <v>3763</v>
      </c>
    </row>
    <row r="45" spans="4:11" s="220" customFormat="1">
      <c r="D45" s="220" t="s">
        <v>2305</v>
      </c>
      <c r="E45" s="220">
        <v>200</v>
      </c>
      <c r="F45" s="221">
        <v>44818</v>
      </c>
      <c r="G45" s="222" t="s">
        <v>1045</v>
      </c>
      <c r="H45" s="223">
        <v>15278</v>
      </c>
      <c r="I45" s="222"/>
      <c r="J45" s="223" t="str">
        <f t="shared" si="1"/>
        <v>BT01-15278</v>
      </c>
      <c r="K45" s="220" t="s">
        <v>3764</v>
      </c>
    </row>
    <row r="46" spans="4:11" s="220" customFormat="1">
      <c r="D46" s="220" t="s">
        <v>2305</v>
      </c>
      <c r="E46" s="220">
        <v>416.67</v>
      </c>
      <c r="F46" s="221">
        <v>44849</v>
      </c>
      <c r="G46" s="222"/>
      <c r="H46" s="223"/>
      <c r="I46" s="222"/>
      <c r="J46" s="223" t="str">
        <f t="shared" si="1"/>
        <v>-</v>
      </c>
      <c r="K46" s="220" t="s">
        <v>3765</v>
      </c>
    </row>
    <row r="47" spans="4:11" s="220" customFormat="1">
      <c r="D47" s="220" t="s">
        <v>2305</v>
      </c>
      <c r="E47" s="220">
        <v>1000</v>
      </c>
      <c r="F47" s="221">
        <v>44849</v>
      </c>
      <c r="G47" s="222"/>
      <c r="H47" s="223"/>
      <c r="I47" s="222"/>
      <c r="J47" s="223" t="str">
        <f t="shared" si="1"/>
        <v>-</v>
      </c>
      <c r="K47" s="220" t="s">
        <v>3766</v>
      </c>
    </row>
    <row r="48" spans="4:11" s="220" customFormat="1">
      <c r="D48" s="220" t="s">
        <v>2305</v>
      </c>
      <c r="E48" s="220">
        <v>200</v>
      </c>
      <c r="F48" s="221">
        <v>44851</v>
      </c>
      <c r="G48" s="222"/>
      <c r="H48" s="223"/>
      <c r="I48" s="222"/>
      <c r="J48" s="223" t="str">
        <f t="shared" si="1"/>
        <v>-</v>
      </c>
      <c r="K48" s="220" t="s">
        <v>3767</v>
      </c>
    </row>
    <row r="49" spans="4:11" s="220" customFormat="1">
      <c r="D49" s="220" t="s">
        <v>2305</v>
      </c>
      <c r="E49" s="220">
        <v>200</v>
      </c>
      <c r="F49" s="221">
        <v>44879</v>
      </c>
      <c r="G49" s="222"/>
      <c r="H49" s="223"/>
      <c r="I49" s="222"/>
      <c r="J49" s="223" t="str">
        <f t="shared" si="1"/>
        <v>-</v>
      </c>
      <c r="K49" s="220" t="s">
        <v>3768</v>
      </c>
    </row>
    <row r="50" spans="4:11" s="220" customFormat="1">
      <c r="D50" s="220" t="s">
        <v>2305</v>
      </c>
      <c r="E50" s="220">
        <v>1000</v>
      </c>
      <c r="F50" s="221">
        <v>44879</v>
      </c>
      <c r="G50" s="222"/>
      <c r="H50" s="223"/>
      <c r="I50" s="222"/>
      <c r="J50" s="223" t="str">
        <f t="shared" si="1"/>
        <v>-</v>
      </c>
      <c r="K50" s="220" t="s">
        <v>3769</v>
      </c>
    </row>
    <row r="51" spans="4:11" s="220" customFormat="1">
      <c r="D51" s="220" t="s">
        <v>2305</v>
      </c>
      <c r="E51" s="220">
        <v>416.67</v>
      </c>
      <c r="F51" s="221">
        <v>44879</v>
      </c>
      <c r="G51" s="222"/>
      <c r="H51" s="223"/>
      <c r="I51" s="222"/>
      <c r="J51" s="223" t="str">
        <f t="shared" si="1"/>
        <v>-</v>
      </c>
      <c r="K51" s="220" t="s">
        <v>3770</v>
      </c>
    </row>
    <row r="52" spans="4:11" s="220" customFormat="1">
      <c r="D52" s="220" t="s">
        <v>2305</v>
      </c>
      <c r="E52" s="220">
        <v>1000</v>
      </c>
      <c r="F52" s="221">
        <v>44914</v>
      </c>
      <c r="G52" s="222"/>
      <c r="H52" s="223"/>
      <c r="I52" s="222"/>
      <c r="J52" s="223" t="str">
        <f t="shared" si="1"/>
        <v>-</v>
      </c>
      <c r="K52" s="220" t="s">
        <v>3771</v>
      </c>
    </row>
    <row r="53" spans="4:11" s="220" customFormat="1">
      <c r="D53" s="220" t="s">
        <v>2305</v>
      </c>
      <c r="E53" s="220">
        <v>200</v>
      </c>
      <c r="F53" s="221">
        <v>44914</v>
      </c>
      <c r="G53" s="222"/>
      <c r="H53" s="223"/>
      <c r="I53" s="222"/>
      <c r="J53" s="223" t="str">
        <f t="shared" si="1"/>
        <v>-</v>
      </c>
      <c r="K53" s="220" t="s">
        <v>3772</v>
      </c>
    </row>
    <row r="54" spans="4:11" s="220" customFormat="1">
      <c r="D54" s="220" t="s">
        <v>2305</v>
      </c>
      <c r="E54" s="220">
        <v>416.67</v>
      </c>
      <c r="F54" s="221">
        <v>44916</v>
      </c>
      <c r="G54" s="222"/>
      <c r="H54" s="223"/>
      <c r="I54" s="222"/>
      <c r="J54" s="223" t="str">
        <f t="shared" si="1"/>
        <v>-</v>
      </c>
      <c r="K54" s="220" t="s">
        <v>3773</v>
      </c>
    </row>
    <row r="55" spans="4:11" s="220" customFormat="1">
      <c r="F55" s="221"/>
      <c r="G55" s="222"/>
      <c r="H55" s="223"/>
      <c r="I55" s="222"/>
      <c r="J55" s="223" t="str">
        <f t="shared" si="1"/>
        <v>-</v>
      </c>
    </row>
    <row r="56" spans="4:11" s="220" customFormat="1">
      <c r="F56" s="221"/>
      <c r="G56" s="222"/>
      <c r="H56" s="223"/>
      <c r="I56" s="222"/>
      <c r="J56" s="223" t="str">
        <f t="shared" si="1"/>
        <v>-</v>
      </c>
    </row>
    <row r="57" spans="4:11" s="220" customFormat="1">
      <c r="F57" s="221"/>
      <c r="G57" s="222"/>
      <c r="H57" s="223"/>
      <c r="I57" s="222"/>
      <c r="J57" s="223" t="str">
        <f t="shared" si="1"/>
        <v>-</v>
      </c>
    </row>
    <row r="58" spans="4:11" s="220" customFormat="1">
      <c r="E58" s="273"/>
      <c r="F58" s="221"/>
      <c r="G58" s="222"/>
      <c r="H58" s="223"/>
      <c r="I58" s="222"/>
      <c r="J58" s="223" t="str">
        <f t="shared" si="1"/>
        <v>-</v>
      </c>
    </row>
    <row r="59" spans="4:11" s="220" customFormat="1">
      <c r="F59" s="221"/>
      <c r="G59" s="222"/>
      <c r="H59" s="223"/>
      <c r="I59" s="222"/>
      <c r="J59" s="223" t="str">
        <f t="shared" si="1"/>
        <v>-</v>
      </c>
    </row>
    <row r="60" spans="4:11" s="220" customFormat="1">
      <c r="F60" s="221"/>
      <c r="G60" s="222"/>
      <c r="H60" s="223"/>
      <c r="I60" s="222"/>
      <c r="J60" s="223" t="str">
        <f t="shared" si="1"/>
        <v>-</v>
      </c>
    </row>
    <row r="61" spans="4:11" s="220" customFormat="1">
      <c r="F61" s="221"/>
      <c r="G61" s="222"/>
      <c r="H61" s="223"/>
      <c r="I61" s="222"/>
      <c r="J61" s="223" t="str">
        <f t="shared" si="1"/>
        <v>-</v>
      </c>
    </row>
    <row r="62" spans="4:11" s="220" customFormat="1">
      <c r="F62" s="221"/>
      <c r="G62" s="222"/>
      <c r="H62" s="223"/>
      <c r="I62" s="222"/>
      <c r="J62" s="223" t="str">
        <f t="shared" si="1"/>
        <v>-</v>
      </c>
    </row>
    <row r="63" spans="4:11" s="220" customFormat="1">
      <c r="F63" s="221"/>
      <c r="G63" s="222"/>
      <c r="H63" s="223"/>
      <c r="I63" s="222"/>
      <c r="J63" s="223" t="str">
        <f t="shared" si="1"/>
        <v>-</v>
      </c>
    </row>
    <row r="64" spans="4:11" s="220" customFormat="1">
      <c r="F64" s="221"/>
      <c r="G64" s="222"/>
      <c r="H64" s="223"/>
      <c r="I64" s="222"/>
      <c r="J64" s="223" t="str">
        <f t="shared" si="1"/>
        <v>-</v>
      </c>
    </row>
    <row r="65" spans="5:10" s="220" customFormat="1">
      <c r="F65" s="221"/>
      <c r="G65" s="222"/>
      <c r="H65" s="223"/>
      <c r="I65" s="222"/>
      <c r="J65" s="223" t="str">
        <f t="shared" si="1"/>
        <v>-</v>
      </c>
    </row>
    <row r="66" spans="5:10" s="220" customFormat="1">
      <c r="F66" s="221"/>
      <c r="G66" s="222"/>
      <c r="H66" s="223"/>
      <c r="I66" s="222"/>
      <c r="J66" s="223" t="str">
        <f t="shared" si="1"/>
        <v>-</v>
      </c>
    </row>
    <row r="67" spans="5:10" s="220" customFormat="1">
      <c r="F67" s="221"/>
      <c r="G67" s="222"/>
      <c r="H67" s="223"/>
      <c r="I67" s="222"/>
      <c r="J67" s="223" t="str">
        <f t="shared" si="1"/>
        <v>-</v>
      </c>
    </row>
    <row r="68" spans="5:10" s="220" customFormat="1">
      <c r="F68" s="221"/>
      <c r="G68" s="222"/>
      <c r="H68" s="223"/>
      <c r="I68" s="222"/>
      <c r="J68" s="223" t="str">
        <f t="shared" si="1"/>
        <v>-</v>
      </c>
    </row>
    <row r="69" spans="5:10" s="220" customFormat="1">
      <c r="F69" s="221"/>
      <c r="G69" s="222"/>
      <c r="H69" s="223"/>
      <c r="I69" s="222"/>
      <c r="J69" s="223" t="str">
        <f t="shared" si="1"/>
        <v>-</v>
      </c>
    </row>
    <row r="70" spans="5:10" s="220" customFormat="1">
      <c r="F70" s="221"/>
      <c r="G70" s="222"/>
      <c r="H70" s="223"/>
      <c r="I70" s="222"/>
      <c r="J70" s="223" t="str">
        <f t="shared" si="1"/>
        <v>-</v>
      </c>
    </row>
    <row r="71" spans="5:10" s="220" customFormat="1">
      <c r="F71" s="221"/>
      <c r="G71" s="222"/>
      <c r="H71" s="223"/>
      <c r="I71" s="222"/>
      <c r="J71" s="223" t="str">
        <f t="shared" si="1"/>
        <v>-</v>
      </c>
    </row>
    <row r="72" spans="5:10" s="220" customFormat="1">
      <c r="F72" s="221"/>
      <c r="G72" s="222"/>
      <c r="H72" s="223"/>
      <c r="I72" s="222"/>
      <c r="J72" s="223" t="str">
        <f t="shared" si="1"/>
        <v>-</v>
      </c>
    </row>
    <row r="73" spans="5:10" s="220" customFormat="1">
      <c r="F73" s="221"/>
      <c r="G73" s="222"/>
      <c r="H73" s="223"/>
      <c r="I73" s="222"/>
      <c r="J73" s="223" t="str">
        <f t="shared" si="1"/>
        <v>-</v>
      </c>
    </row>
    <row r="74" spans="5:10" s="220" customFormat="1">
      <c r="E74" s="273"/>
      <c r="F74" s="221"/>
      <c r="G74" s="222"/>
      <c r="H74" s="223"/>
      <c r="I74" s="222"/>
      <c r="J74" s="223" t="str">
        <f t="shared" si="1"/>
        <v>-</v>
      </c>
    </row>
    <row r="75" spans="5:10" s="220" customFormat="1">
      <c r="E75" s="273"/>
      <c r="F75" s="221"/>
      <c r="G75" s="222"/>
      <c r="H75" s="223"/>
      <c r="I75" s="222"/>
      <c r="J75" s="223" t="str">
        <f t="shared" si="1"/>
        <v>-</v>
      </c>
    </row>
    <row r="76" spans="5:10" s="220" customFormat="1">
      <c r="F76" s="221"/>
      <c r="G76" s="222"/>
      <c r="H76" s="223"/>
      <c r="I76" s="222"/>
      <c r="J76" s="223" t="str">
        <f t="shared" ref="J76:J88" si="2">CONCATENATE(G76,"-",H76)</f>
        <v>-</v>
      </c>
    </row>
    <row r="77" spans="5:10" s="220" customFormat="1">
      <c r="F77" s="221"/>
      <c r="G77" s="222"/>
      <c r="H77" s="223"/>
      <c r="I77" s="222"/>
      <c r="J77" s="223" t="str">
        <f t="shared" si="2"/>
        <v>-</v>
      </c>
    </row>
    <row r="78" spans="5:10" s="220" customFormat="1">
      <c r="F78" s="221"/>
      <c r="G78" s="222"/>
      <c r="H78" s="223"/>
      <c r="I78" s="222"/>
      <c r="J78" s="223" t="str">
        <f t="shared" si="2"/>
        <v>-</v>
      </c>
    </row>
    <row r="79" spans="5:10" s="220" customFormat="1">
      <c r="F79" s="221"/>
      <c r="G79" s="222"/>
      <c r="H79" s="223"/>
      <c r="I79" s="222"/>
      <c r="J79" s="223" t="str">
        <f t="shared" si="2"/>
        <v>-</v>
      </c>
    </row>
    <row r="80" spans="5:10" s="220" customFormat="1">
      <c r="G80" s="222"/>
      <c r="H80" s="222"/>
      <c r="I80" s="222"/>
      <c r="J80" s="223" t="str">
        <f t="shared" si="2"/>
        <v>-</v>
      </c>
    </row>
    <row r="81" spans="7:10" s="220" customFormat="1">
      <c r="G81" s="222"/>
      <c r="H81" s="222"/>
      <c r="I81" s="222"/>
      <c r="J81" s="223" t="str">
        <f t="shared" si="2"/>
        <v>-</v>
      </c>
    </row>
    <row r="82" spans="7:10" s="220" customFormat="1">
      <c r="G82" s="222"/>
      <c r="H82" s="222"/>
      <c r="I82" s="222"/>
      <c r="J82" s="223" t="str">
        <f t="shared" si="2"/>
        <v>-</v>
      </c>
    </row>
    <row r="83" spans="7:10" s="220" customFormat="1">
      <c r="G83" s="222"/>
      <c r="H83" s="222"/>
      <c r="I83" s="222"/>
      <c r="J83" s="223" t="str">
        <f t="shared" si="2"/>
        <v>-</v>
      </c>
    </row>
    <row r="84" spans="7:10" s="220" customFormat="1">
      <c r="G84" s="222"/>
      <c r="H84" s="222"/>
      <c r="I84" s="222"/>
      <c r="J84" s="223" t="str">
        <f t="shared" si="2"/>
        <v>-</v>
      </c>
    </row>
    <row r="85" spans="7:10">
      <c r="J85" s="223" t="str">
        <f t="shared" si="2"/>
        <v>-</v>
      </c>
    </row>
    <row r="86" spans="7:10">
      <c r="J86" s="223" t="str">
        <f t="shared" si="2"/>
        <v>-</v>
      </c>
    </row>
    <row r="87" spans="7:10">
      <c r="J87" s="223" t="str">
        <f t="shared" si="2"/>
        <v>-</v>
      </c>
    </row>
    <row r="88" spans="7:10">
      <c r="J88" s="223" t="str">
        <f t="shared" si="2"/>
        <v>-</v>
      </c>
    </row>
  </sheetData>
  <autoFilter ref="D29:O54" xr:uid="{D7B5A26A-3AEA-471B-8643-CA3940286A6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Usuarios</vt:lpstr>
      <vt:lpstr>Proyectos inmobiliarios</vt:lpstr>
      <vt:lpstr>Ventas</vt:lpstr>
      <vt:lpstr>VENTA ID=2</vt:lpstr>
      <vt:lpstr>Clientes</vt:lpstr>
      <vt:lpstr>Hoja1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Anthoni Portocarrero Rodriguez</dc:creator>
  <cp:lastModifiedBy>Ximena Champi Cosme</cp:lastModifiedBy>
  <dcterms:created xsi:type="dcterms:W3CDTF">2025-01-09T22:30:52Z</dcterms:created>
  <dcterms:modified xsi:type="dcterms:W3CDTF">2025-11-19T19:29:32Z</dcterms:modified>
</cp:coreProperties>
</file>